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Types>
</file>

<file path=_rels/.rels><?xml version="1.0" encoding="UTF-8" standalone="no"?>
<Relationships xmlns="http://schemas.openxmlformats.org/package/2006/relationships">
<Relationship Id="rId1" Target="xl/workbook.xml" Type="http://schemas.openxmlformats.org/officeDocument/2006/relationships/officeDocument"/>
<Relationship Id="rId2" Target="docProps/core.xml" Type="http://schemas.openxmlformats.org/package/2006/relationships/metadata/core-properties"/>
<Relationship Id="rId3" Target="docProps/app.xml" Type="http://schemas.openxmlformats.org/officeDocument/2006/relationships/extended-properties"/>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autoCompressPictures="0"/>
  <mc:AlternateContent xmlns:mc="http://schemas.openxmlformats.org/markup-compatibility/2006">
    <mc:Choice Requires="x15">
      <x15ac:absPath xmlns:x15ac="http://schemas.microsoft.com/office/spreadsheetml/2010/11/ac" url="F:\F DRIVE\ALL\ALEXY\financial projections template\"/>
    </mc:Choice>
  </mc:AlternateContent>
  <bookViews>
    <workbookView xWindow="0" yWindow="0" windowWidth="20490" windowHeight="7755" activeTab="1"/>
  </bookViews>
  <sheets>
    <sheet name="Introduction" sheetId="1" r:id="rId1"/>
    <sheet name="Summary Financials" sheetId="2" r:id="rId2"/>
    <sheet name="Year 1" sheetId="3" r:id="rId3"/>
    <sheet name="Year 2" sheetId="4" r:id="rId4"/>
    <sheet name="Year 3" sheetId="5" r:id="rId5"/>
    <sheet name="Year 4" sheetId="6" r:id="rId6"/>
    <sheet name="Year 5" sheetId="7" r:id="rId7"/>
    <sheet name="Financing Schedule" sheetId="8" r:id="rId8"/>
    <sheet name="Equidam Financials Input" sheetId="10" r:id="rId9"/>
    <sheet name="Overview of Inputs" sheetId="9" r:id="rId10"/>
  </sheets>
  <externalReferences>
    <externalReference r:id="rId11"/>
  </externalReferences>
  <definedNames>
    <definedName name="_xlnm._FilterDatabase" localSheetId="1" hidden="1">'Overview of Inputs'!#REF!</definedName>
    <definedName name="accrued_employee_and_crew_salary">'Equidam Financials Input'!$N$89:$S$89</definedName>
    <definedName name="accrued_IT_expenses">'Equidam Financials Input'!$N$90:$S$90</definedName>
    <definedName name="accrued_manag_salary">'Equidam Financials Input'!$N$87:$S$87</definedName>
    <definedName name="accrued_postholder_salary">'Equidam Financials Input'!$N$88:$S$88</definedName>
    <definedName name="aircraft_lease">'Equidam Financials Input'!$N$40:$S$40</definedName>
    <definedName name="aircraft_lease_deposit">'Equidam Financials Input'!$N$52:$S$52</definedName>
    <definedName name="aircraft_subscriptions">'Equidam Financials Input'!$N$43:$S$43</definedName>
    <definedName name="av_receivable_days">'[1]BWI Assumption Workings'!$D$80</definedName>
    <definedName name="cash_and_cash_equiv">'Equidam Financials Input'!$E$35:$J$35</definedName>
    <definedName name="change_in_NWC">'Equidam Financials Input'!$N$96:$S$96</definedName>
    <definedName name="contingency">'Equidam Financials Input'!$N$61:$S$61</definedName>
    <definedName name="Cost_of_Goods_Sold">'Equidam Financials Input'!$N$44:$S$44</definedName>
    <definedName name="crew_salary">'Equidam Financials Input'!$N$49:$S$49</definedName>
    <definedName name="current_assets">'Equidam Financials Input'!$N$85:$S$85</definedName>
    <definedName name="current_liabilities">'Equidam Financials Input'!$N$91:$S$91</definedName>
    <definedName name="days_in_year">'[1]BWI Assumption Workings'!$D$23</definedName>
    <definedName name="debt">'Equidam Financials Input'!$E$59:$J$59</definedName>
    <definedName name="EBIT">'Equidam Financials Input'!$N$74:$S$74</definedName>
    <definedName name="EBITDA">'Equidam Financials Input'!$N$67:$S$67</definedName>
    <definedName name="employee_salary">'Equidam Financials Input'!$N$48:$S$48</definedName>
    <definedName name="furn_soft_equip">'Equidam Financials Input'!$N$57:$S$57</definedName>
    <definedName name="furn_soft_equip_depreciation">'Equidam Financials Input'!$N$70:$S$70</definedName>
    <definedName name="initial_training">'Equidam Financials Input'!$N$55:$S$55</definedName>
    <definedName name="insurance">'Equidam Financials Input'!$N$41:$S$41</definedName>
    <definedName name="interest_on_debt">'Equidam Financials Input'!$N$76:$S$76</definedName>
    <definedName name="interest_on_debts">'Equidam Financials Input'!$E$26:$J$26</definedName>
    <definedName name="interest_rate">'[1]BWI Assumption Workings'!$D$58</definedName>
    <definedName name="IT">'Equidam Financials Input'!$N$58:$S$58</definedName>
    <definedName name="maintenance">'Equidam Financials Input'!$N$42:$S$42</definedName>
    <definedName name="management_salary">'Equidam Financials Input'!$N$46:$S$46</definedName>
    <definedName name="misc">'Equidam Financials Input'!$N$62:$S$62</definedName>
    <definedName name="net_income">'Equidam Financials Input'!$N$79:$S$79</definedName>
    <definedName name="net_working_capital">'Equidam Financials Input'!$N$93:$S$93</definedName>
    <definedName name="net_working_capital_t_minus_1">'Equidam Financials Input'!$M$93:$R$93</definedName>
    <definedName name="offices">'Equidam Financials Input'!$N$53:$S$53</definedName>
    <definedName name="operating_cash_flow">'Equidam Financials Input'!#REF!</definedName>
    <definedName name="other_operating_cost">'Equidam Financials Input'!$N$63:$S$63</definedName>
    <definedName name="Postholder_salary">'Equidam Financials Input'!$N$47:$S$47</definedName>
    <definedName name="recurrent_training">'Equidam Financials Input'!$N$56:$S$56</definedName>
    <definedName name="required_capital">'Equidam Financials Input'!$M$10</definedName>
    <definedName name="revenues">'Equidam Financials Input'!$N$38:$S$38</definedName>
    <definedName name="revised_ACMI">'[1]CASH FLOW with Yearly results'!$BO$8:$BT$8</definedName>
    <definedName name="Salary">'Equidam Financials Input'!$N$50:$S$50</definedName>
    <definedName name="spain_corp_tax_rate">'[1]BWI Assumption Workings'!$D$74</definedName>
    <definedName name="start_up_cost_amortization">'Equidam Financials Input'!$N$71:$S$71</definedName>
    <definedName name="subscriptions">'Equidam Financials Input'!$N$59:$S$59</definedName>
    <definedName name="tax">'Equidam Financials Input'!$N$77:$S$77</definedName>
    <definedName name="total_dep_and_amort">'Equidam Financials Input'!$N$72:$S$72</definedName>
    <definedName name="total_operating_expenses">'Equidam Financials Input'!$N$65:$S$65</definedName>
    <definedName name="total_revised_startup_costs">'Equidam Financials Input'!$M$33</definedName>
    <definedName name="total_shareholders_equity">'Equidam Financials Input'!$E$61:$J$61</definedName>
    <definedName name="total_startup_asset_funds">'Equidam Financials Input'!$M$17</definedName>
    <definedName name="travel">'Equidam Financials Input'!$N$60:$S$60</definedName>
    <definedName name="uniform_writeoff_expense">'Equidam Financials Input'!$N$69:$S$69</definedName>
    <definedName name="uniforms">'Equidam Financials Input'!$N$54:$S$54</definedName>
  </definedNames>
  <calcPr calcId="152511"/>
  <extLst>
    <ext xmlns:xcalcf="http://schemas.microsoft.com/office/spreadsheetml/2018/calcfeatures" uri="{B58B0392-4F1F-4190-BB64-5DF3571DCE5F}">
      <xcalcf:calcFeatures>
        <xcalcf:feature name="microsoft.com:RD"/>
        <xcalcf:feature name="microsoft.com:FV"/>
      </xcalcf:calcFeatures>
    </ext>
    <ext xmlns:mx="http://schemas.microsoft.com/office/mac/excel/2008/main" uri="{7523E5D3-25F3-A5E0-1632-64F254C22452}">
      <mx:ArchID Flags="2"/>
    </ext>
  </extLst>
</workbook>
</file>

<file path=xl/calcChain.xml><?xml version="1.0" encoding="utf-8"?>
<calcChain xmlns="http://schemas.openxmlformats.org/spreadsheetml/2006/main">
  <c r="B3" i="2" l="1"/>
  <c r="D191" i="4" l="1"/>
  <c r="D191" i="5" s="1"/>
  <c r="D191" i="6" s="1"/>
  <c r="D191" i="7" s="1"/>
  <c r="D190" i="4"/>
  <c r="D190" i="5" s="1"/>
  <c r="D190" i="6"/>
  <c r="D190" i="7" s="1"/>
  <c r="D189" i="4"/>
  <c r="D189" i="5" s="1"/>
  <c r="D189" i="6"/>
  <c r="D189" i="7"/>
  <c r="D188" i="4"/>
  <c r="D188" i="5" s="1"/>
  <c r="D188" i="6" s="1"/>
  <c r="D188" i="7" s="1"/>
  <c r="I4" i="7"/>
  <c r="I118" i="7" s="1"/>
  <c r="I165" i="7" s="1"/>
  <c r="G13" i="8"/>
  <c r="G14" i="8"/>
  <c r="G15" i="8"/>
  <c r="G16" i="8"/>
  <c r="J280" i="3" s="1"/>
  <c r="G17" i="8"/>
  <c r="E245" i="4"/>
  <c r="E245" i="5" s="1"/>
  <c r="I13" i="8"/>
  <c r="H118" i="7"/>
  <c r="H162" i="7" s="1"/>
  <c r="F105" i="4"/>
  <c r="F105" i="5"/>
  <c r="F105" i="6"/>
  <c r="E105" i="4"/>
  <c r="M105" i="4"/>
  <c r="F106" i="4"/>
  <c r="F106" i="5"/>
  <c r="E106" i="4"/>
  <c r="E106" i="5"/>
  <c r="G87" i="4"/>
  <c r="E87" i="5" s="1"/>
  <c r="K64" i="9" s="1"/>
  <c r="G87" i="5"/>
  <c r="G87" i="6" s="1"/>
  <c r="E87" i="4"/>
  <c r="F87" i="4"/>
  <c r="F87" i="5"/>
  <c r="F87" i="6"/>
  <c r="G88" i="4"/>
  <c r="E88" i="5" s="1"/>
  <c r="E88" i="4"/>
  <c r="F88" i="4"/>
  <c r="F88" i="5" s="1"/>
  <c r="G89" i="4"/>
  <c r="G89" i="5"/>
  <c r="E89" i="4"/>
  <c r="E89" i="5" s="1"/>
  <c r="F89" i="4"/>
  <c r="F89" i="5"/>
  <c r="G90" i="4"/>
  <c r="G90" i="5" s="1"/>
  <c r="G90" i="6" s="1"/>
  <c r="E90" i="4"/>
  <c r="E90" i="5"/>
  <c r="Q90" i="5" s="1"/>
  <c r="F90" i="4"/>
  <c r="F90" i="5" s="1"/>
  <c r="G91" i="4"/>
  <c r="G91" i="5"/>
  <c r="G91" i="6"/>
  <c r="E91" i="4"/>
  <c r="E91" i="5"/>
  <c r="F91" i="4"/>
  <c r="F91" i="5"/>
  <c r="F91" i="6" s="1"/>
  <c r="G92" i="4"/>
  <c r="G92" i="5"/>
  <c r="G92" i="6" s="1"/>
  <c r="G92" i="7" s="1"/>
  <c r="S69" i="9"/>
  <c r="E92" i="4"/>
  <c r="E92" i="5" s="1"/>
  <c r="F92" i="4"/>
  <c r="F92" i="5"/>
  <c r="G93" i="4"/>
  <c r="E93" i="4"/>
  <c r="F93" i="4"/>
  <c r="G94" i="4"/>
  <c r="G94" i="5"/>
  <c r="G94" i="6" s="1"/>
  <c r="G94" i="7" s="1"/>
  <c r="S71" i="9"/>
  <c r="E94" i="4"/>
  <c r="E94" i="5" s="1"/>
  <c r="F94" i="4"/>
  <c r="F94" i="5"/>
  <c r="F94" i="6"/>
  <c r="G95" i="4"/>
  <c r="G95" i="5" s="1"/>
  <c r="E95" i="4"/>
  <c r="E95" i="5"/>
  <c r="F95" i="4"/>
  <c r="E98" i="4"/>
  <c r="E98" i="5" s="1"/>
  <c r="E98" i="6" s="1"/>
  <c r="F98" i="4"/>
  <c r="F98" i="5"/>
  <c r="D98" i="4"/>
  <c r="D98" i="5" s="1"/>
  <c r="E99" i="4"/>
  <c r="E99" i="5"/>
  <c r="F99" i="4"/>
  <c r="D99" i="4"/>
  <c r="D99" i="5"/>
  <c r="D99" i="6"/>
  <c r="D99" i="7" s="1"/>
  <c r="E100" i="4"/>
  <c r="E100" i="5"/>
  <c r="F100" i="4"/>
  <c r="F100" i="5" s="1"/>
  <c r="D100" i="4"/>
  <c r="D100" i="5"/>
  <c r="D100" i="6" s="1"/>
  <c r="D100" i="7" s="1"/>
  <c r="F107" i="4"/>
  <c r="F107" i="5"/>
  <c r="E107" i="4"/>
  <c r="F108" i="4"/>
  <c r="F108" i="5" s="1"/>
  <c r="E108" i="4"/>
  <c r="F109" i="4"/>
  <c r="F109" i="5"/>
  <c r="F109" i="6" s="1"/>
  <c r="F109" i="7" s="1"/>
  <c r="R86" i="9" s="1"/>
  <c r="E109" i="4"/>
  <c r="E109" i="5"/>
  <c r="E109" i="6" s="1"/>
  <c r="F110" i="4"/>
  <c r="F110" i="5"/>
  <c r="F110" i="6"/>
  <c r="F110" i="7" s="1"/>
  <c r="R87" i="9" s="1"/>
  <c r="E110" i="4"/>
  <c r="E110" i="5"/>
  <c r="F111" i="4"/>
  <c r="F111" i="5"/>
  <c r="F111" i="6"/>
  <c r="F111" i="7"/>
  <c r="R88" i="9" s="1"/>
  <c r="E111" i="4"/>
  <c r="E111" i="5"/>
  <c r="E111" i="6"/>
  <c r="F112" i="4"/>
  <c r="F112" i="5"/>
  <c r="F112" i="6"/>
  <c r="F112" i="7"/>
  <c r="R89" i="9" s="1"/>
  <c r="E112" i="4"/>
  <c r="E112" i="5"/>
  <c r="E244" i="4"/>
  <c r="E244" i="5" s="1"/>
  <c r="E244" i="6" s="1"/>
  <c r="E244" i="7"/>
  <c r="E243" i="4"/>
  <c r="E139" i="4"/>
  <c r="E139" i="5"/>
  <c r="E139" i="6"/>
  <c r="F139" i="4"/>
  <c r="E242" i="4"/>
  <c r="E242" i="5"/>
  <c r="E242" i="6"/>
  <c r="E242" i="7"/>
  <c r="E138" i="4"/>
  <c r="E138" i="5"/>
  <c r="F138" i="4"/>
  <c r="F138" i="5"/>
  <c r="E241" i="4"/>
  <c r="E241" i="5"/>
  <c r="E137" i="4"/>
  <c r="E137" i="5"/>
  <c r="F137" i="4"/>
  <c r="F137" i="5"/>
  <c r="E240" i="4"/>
  <c r="E240" i="5"/>
  <c r="E136" i="4"/>
  <c r="F136" i="4"/>
  <c r="F136" i="5" s="1"/>
  <c r="F136" i="6" s="1"/>
  <c r="E239" i="4"/>
  <c r="E239" i="5"/>
  <c r="E135" i="4"/>
  <c r="E135" i="5"/>
  <c r="E135" i="6"/>
  <c r="F135" i="4"/>
  <c r="E238" i="4"/>
  <c r="E238" i="5"/>
  <c r="E238" i="6"/>
  <c r="E238" i="7" s="1"/>
  <c r="Q178" i="9" s="1"/>
  <c r="E134" i="4"/>
  <c r="E134" i="5"/>
  <c r="E134" i="6" s="1"/>
  <c r="E134" i="7" s="1"/>
  <c r="F134" i="4"/>
  <c r="F134" i="5"/>
  <c r="E237" i="4"/>
  <c r="E237" i="5"/>
  <c r="E237" i="6"/>
  <c r="E237" i="7"/>
  <c r="Q177" i="9" s="1"/>
  <c r="E133" i="4"/>
  <c r="E133" i="5"/>
  <c r="F133" i="4"/>
  <c r="F133" i="5" s="1"/>
  <c r="F133" i="6" s="1"/>
  <c r="E236" i="4"/>
  <c r="E236" i="5"/>
  <c r="E132" i="4"/>
  <c r="E132" i="5"/>
  <c r="E132" i="6"/>
  <c r="E132" i="7"/>
  <c r="Q107" i="9" s="1"/>
  <c r="F132" i="4"/>
  <c r="F132" i="5"/>
  <c r="E235" i="4"/>
  <c r="E235" i="5" s="1"/>
  <c r="E235" i="6" s="1"/>
  <c r="E131" i="4"/>
  <c r="E131" i="5"/>
  <c r="Q131" i="5" s="1"/>
  <c r="F131" i="4"/>
  <c r="F131" i="5"/>
  <c r="F131" i="6"/>
  <c r="O106" i="9"/>
  <c r="E234" i="4"/>
  <c r="E234" i="5"/>
  <c r="E130" i="4"/>
  <c r="E130" i="5"/>
  <c r="H130" i="5" s="1"/>
  <c r="H233" i="5" s="1"/>
  <c r="F130" i="4"/>
  <c r="F130" i="5"/>
  <c r="F130" i="6"/>
  <c r="F130" i="7"/>
  <c r="E233" i="4"/>
  <c r="E233" i="5"/>
  <c r="E233" i="6"/>
  <c r="E233" i="7"/>
  <c r="Q173" i="9" s="1"/>
  <c r="E129" i="4"/>
  <c r="E129" i="5"/>
  <c r="E129" i="6"/>
  <c r="E129" i="7" s="1"/>
  <c r="Q104" i="9" s="1"/>
  <c r="F129" i="4"/>
  <c r="E232" i="4"/>
  <c r="E232" i="5" s="1"/>
  <c r="E232" i="6" s="1"/>
  <c r="E232" i="7"/>
  <c r="Q172" i="9"/>
  <c r="E128" i="4"/>
  <c r="E128" i="5" s="1"/>
  <c r="F128" i="4"/>
  <c r="F128" i="5"/>
  <c r="F128" i="6" s="1"/>
  <c r="E231" i="4"/>
  <c r="E231" i="5"/>
  <c r="E231" i="6" s="1"/>
  <c r="E231" i="7" s="1"/>
  <c r="Q171" i="9" s="1"/>
  <c r="E127" i="4"/>
  <c r="E127" i="5"/>
  <c r="F127" i="4"/>
  <c r="F127" i="5"/>
  <c r="F127" i="6"/>
  <c r="E230" i="4"/>
  <c r="E230" i="5"/>
  <c r="E126" i="4"/>
  <c r="E126" i="5"/>
  <c r="E126" i="6" s="1"/>
  <c r="F126" i="4"/>
  <c r="F126" i="5"/>
  <c r="E229" i="4"/>
  <c r="E229" i="5"/>
  <c r="K169" i="9" s="1"/>
  <c r="E125" i="4"/>
  <c r="E125" i="5"/>
  <c r="E125" i="6"/>
  <c r="F125" i="4"/>
  <c r="F125" i="5"/>
  <c r="F125" i="6"/>
  <c r="F125" i="7"/>
  <c r="R100" i="9" s="1"/>
  <c r="E228" i="4"/>
  <c r="E228" i="5"/>
  <c r="E124" i="4"/>
  <c r="E124" i="5" s="1"/>
  <c r="E124" i="6" s="1"/>
  <c r="E124" i="7"/>
  <c r="F124" i="4"/>
  <c r="E227" i="4"/>
  <c r="E227" i="5"/>
  <c r="E227" i="6"/>
  <c r="E227" i="7"/>
  <c r="Q167" i="9" s="1"/>
  <c r="E123" i="4"/>
  <c r="E123" i="5"/>
  <c r="F123" i="4"/>
  <c r="F123" i="5" s="1"/>
  <c r="F123" i="6" s="1"/>
  <c r="E226" i="4"/>
  <c r="E226" i="5"/>
  <c r="E226" i="6" s="1"/>
  <c r="E122" i="4"/>
  <c r="E122" i="5"/>
  <c r="E122" i="6"/>
  <c r="F122" i="4"/>
  <c r="F122" i="5" s="1"/>
  <c r="E225" i="4"/>
  <c r="E225" i="5" s="1"/>
  <c r="E121" i="4"/>
  <c r="E121" i="5"/>
  <c r="F121" i="4"/>
  <c r="F121" i="5"/>
  <c r="F121" i="6"/>
  <c r="F121" i="7" s="1"/>
  <c r="R96" i="9" s="1"/>
  <c r="E224" i="4"/>
  <c r="E224" i="5"/>
  <c r="E224" i="6" s="1"/>
  <c r="I4" i="3"/>
  <c r="J4" i="3"/>
  <c r="K4" i="3" s="1"/>
  <c r="L4" i="3" s="1"/>
  <c r="I4" i="4"/>
  <c r="J4" i="4"/>
  <c r="J118" i="4" s="1"/>
  <c r="J162" i="4" s="1"/>
  <c r="K4" i="4"/>
  <c r="I4" i="5"/>
  <c r="J4" i="5"/>
  <c r="J44" i="5"/>
  <c r="I4" i="6"/>
  <c r="E223" i="4"/>
  <c r="E223" i="5"/>
  <c r="E223" i="6" s="1"/>
  <c r="E223" i="7" s="1"/>
  <c r="Q163" i="9"/>
  <c r="H53" i="7"/>
  <c r="E222" i="4"/>
  <c r="E222" i="5" s="1"/>
  <c r="E222" i="6"/>
  <c r="E222" i="7"/>
  <c r="Q162" i="9" s="1"/>
  <c r="E221" i="4"/>
  <c r="E221" i="5"/>
  <c r="E220" i="4"/>
  <c r="E220" i="5" s="1"/>
  <c r="E220" i="6" s="1"/>
  <c r="E220" i="7"/>
  <c r="S37" i="7"/>
  <c r="R37" i="7"/>
  <c r="Q37" i="7"/>
  <c r="P37" i="7"/>
  <c r="O37" i="7"/>
  <c r="N37" i="7"/>
  <c r="M37" i="7"/>
  <c r="L37" i="7"/>
  <c r="K37" i="7"/>
  <c r="J37" i="7"/>
  <c r="I37" i="7"/>
  <c r="H37" i="7"/>
  <c r="S37" i="6"/>
  <c r="R37" i="6"/>
  <c r="Q37" i="6"/>
  <c r="P37" i="6"/>
  <c r="O37" i="6"/>
  <c r="N37" i="6"/>
  <c r="M37" i="6"/>
  <c r="L37" i="6"/>
  <c r="K37" i="6"/>
  <c r="J37" i="6"/>
  <c r="I37" i="6"/>
  <c r="H37" i="6"/>
  <c r="S37" i="5"/>
  <c r="R37" i="5"/>
  <c r="Q37" i="5"/>
  <c r="P37" i="5"/>
  <c r="O37" i="5"/>
  <c r="N37" i="5"/>
  <c r="M37" i="5"/>
  <c r="L37" i="5"/>
  <c r="K37" i="5"/>
  <c r="J37" i="5"/>
  <c r="I37" i="5"/>
  <c r="T37" i="5" s="1"/>
  <c r="H37" i="5"/>
  <c r="S37" i="4"/>
  <c r="R37" i="4"/>
  <c r="Q37" i="4"/>
  <c r="P37" i="4"/>
  <c r="O37" i="4"/>
  <c r="N37" i="4"/>
  <c r="M37" i="4"/>
  <c r="L37" i="4"/>
  <c r="K37" i="4"/>
  <c r="J37" i="4"/>
  <c r="I37" i="4"/>
  <c r="H37" i="4"/>
  <c r="S37" i="3"/>
  <c r="R37" i="3"/>
  <c r="R66" i="3"/>
  <c r="Q37" i="3"/>
  <c r="P37" i="3"/>
  <c r="O37" i="3"/>
  <c r="N37" i="3"/>
  <c r="N66" i="3" s="1"/>
  <c r="M37" i="3"/>
  <c r="L37" i="3"/>
  <c r="K37" i="3"/>
  <c r="J37" i="3"/>
  <c r="I37" i="3"/>
  <c r="H37" i="3"/>
  <c r="E32" i="4"/>
  <c r="E32" i="5"/>
  <c r="E32" i="6"/>
  <c r="N22" i="9" s="1"/>
  <c r="E31" i="4"/>
  <c r="E31" i="5"/>
  <c r="E59" i="4"/>
  <c r="E59" i="5" s="1"/>
  <c r="E219" i="4"/>
  <c r="E219" i="5"/>
  <c r="E219" i="6"/>
  <c r="E219" i="7" s="1"/>
  <c r="Q159" i="9" s="1"/>
  <c r="S27" i="3"/>
  <c r="E23" i="4"/>
  <c r="E23" i="5" s="1"/>
  <c r="E23" i="6" s="1"/>
  <c r="N16" i="9"/>
  <c r="E58" i="4"/>
  <c r="E58" i="5" s="1"/>
  <c r="E58" i="6" s="1"/>
  <c r="E58" i="7" s="1"/>
  <c r="Q37" i="9" s="1"/>
  <c r="E218" i="4"/>
  <c r="E218" i="5" s="1"/>
  <c r="S19" i="3"/>
  <c r="E15" i="4"/>
  <c r="E15" i="5"/>
  <c r="E57" i="4"/>
  <c r="E57" i="5"/>
  <c r="E217" i="4"/>
  <c r="E217" i="5"/>
  <c r="E217" i="6"/>
  <c r="E217" i="7"/>
  <c r="Q157" i="9" s="1"/>
  <c r="S11" i="3"/>
  <c r="E8" i="4" s="1"/>
  <c r="S11" i="4" s="1"/>
  <c r="E8" i="5" s="1"/>
  <c r="K7" i="9"/>
  <c r="E7" i="4"/>
  <c r="E7" i="5" s="1"/>
  <c r="E7" i="6" s="1"/>
  <c r="E7" i="7" s="1"/>
  <c r="E56" i="4"/>
  <c r="E56" i="5"/>
  <c r="E216" i="4"/>
  <c r="E216" i="5"/>
  <c r="E216" i="6"/>
  <c r="E216" i="7"/>
  <c r="Q156" i="9" s="1"/>
  <c r="E208" i="4"/>
  <c r="E208" i="5"/>
  <c r="E208" i="6"/>
  <c r="E207" i="4"/>
  <c r="E207" i="5"/>
  <c r="E207" i="6"/>
  <c r="E206" i="4"/>
  <c r="E206" i="5" s="1"/>
  <c r="E206" i="6"/>
  <c r="E205" i="4"/>
  <c r="E205" i="5"/>
  <c r="E205" i="6" s="1"/>
  <c r="H118" i="6"/>
  <c r="H53" i="6"/>
  <c r="I118" i="5"/>
  <c r="H118" i="5"/>
  <c r="H162" i="5"/>
  <c r="S137" i="5"/>
  <c r="O137" i="5"/>
  <c r="J137" i="5"/>
  <c r="I137" i="5"/>
  <c r="P130" i="5"/>
  <c r="P233" i="5" s="1"/>
  <c r="O127" i="5"/>
  <c r="J127" i="5"/>
  <c r="S126" i="5"/>
  <c r="P126" i="5"/>
  <c r="O126" i="5"/>
  <c r="L126" i="5"/>
  <c r="K126" i="5"/>
  <c r="H126" i="5"/>
  <c r="S125" i="5"/>
  <c r="R125" i="5"/>
  <c r="Q125" i="5"/>
  <c r="P125" i="5"/>
  <c r="O125" i="5"/>
  <c r="N125" i="5"/>
  <c r="M125" i="5"/>
  <c r="L125" i="5"/>
  <c r="K125" i="5"/>
  <c r="J125" i="5"/>
  <c r="I125" i="5"/>
  <c r="H125" i="5"/>
  <c r="S122" i="5"/>
  <c r="S225" i="5" s="1"/>
  <c r="J122" i="5"/>
  <c r="J225" i="5" s="1"/>
  <c r="S121" i="5"/>
  <c r="S224" i="5" s="1"/>
  <c r="O121" i="5"/>
  <c r="O224" i="5" s="1"/>
  <c r="K121" i="5"/>
  <c r="K224" i="5" s="1"/>
  <c r="H53" i="5"/>
  <c r="I53" i="5"/>
  <c r="I118" i="4"/>
  <c r="I162" i="4"/>
  <c r="H118" i="4"/>
  <c r="H162" i="4"/>
  <c r="S87" i="4"/>
  <c r="S89" i="4"/>
  <c r="S90" i="4"/>
  <c r="S91" i="4"/>
  <c r="S98" i="4"/>
  <c r="S99" i="4"/>
  <c r="S100" i="4"/>
  <c r="R105" i="4"/>
  <c r="R87" i="4"/>
  <c r="R89" i="4"/>
  <c r="R90" i="4"/>
  <c r="R91" i="4"/>
  <c r="R98" i="4"/>
  <c r="R100" i="4"/>
  <c r="Q87" i="4"/>
  <c r="Q89" i="4"/>
  <c r="Q90" i="4"/>
  <c r="Q91" i="4"/>
  <c r="Q94" i="4"/>
  <c r="Q98" i="4"/>
  <c r="Q100" i="4"/>
  <c r="P105" i="4"/>
  <c r="P87" i="4"/>
  <c r="P88" i="4"/>
  <c r="P89" i="4"/>
  <c r="P90" i="4"/>
  <c r="P91" i="4"/>
  <c r="P92" i="4"/>
  <c r="P98" i="4"/>
  <c r="P99" i="4"/>
  <c r="P100" i="4"/>
  <c r="O105" i="4"/>
  <c r="O87" i="4"/>
  <c r="O89" i="4"/>
  <c r="O90" i="4"/>
  <c r="O91" i="4"/>
  <c r="O93" i="4"/>
  <c r="O98" i="4"/>
  <c r="O100" i="4"/>
  <c r="N87" i="4"/>
  <c r="N89" i="4"/>
  <c r="N90" i="4"/>
  <c r="N91" i="4"/>
  <c r="N98" i="4"/>
  <c r="N100" i="4"/>
  <c r="M87" i="4"/>
  <c r="M89" i="4"/>
  <c r="M90" i="4"/>
  <c r="M91" i="4"/>
  <c r="M98" i="4"/>
  <c r="M100" i="4"/>
  <c r="M108" i="4"/>
  <c r="L87" i="4"/>
  <c r="L89" i="4"/>
  <c r="L90" i="4"/>
  <c r="L91" i="4"/>
  <c r="L98" i="4"/>
  <c r="L100" i="4"/>
  <c r="K87" i="4"/>
  <c r="K88" i="4"/>
  <c r="K89" i="4"/>
  <c r="K90" i="4"/>
  <c r="K91" i="4"/>
  <c r="K92" i="4"/>
  <c r="K98" i="4"/>
  <c r="K100" i="4"/>
  <c r="K108" i="4"/>
  <c r="J87" i="4"/>
  <c r="J89" i="4"/>
  <c r="J90" i="4"/>
  <c r="J91" i="4"/>
  <c r="J98" i="4"/>
  <c r="J100" i="4"/>
  <c r="I87" i="4"/>
  <c r="I89" i="4"/>
  <c r="I90" i="4"/>
  <c r="I91" i="4"/>
  <c r="I94" i="4"/>
  <c r="I98" i="4"/>
  <c r="I100" i="4"/>
  <c r="H105" i="4"/>
  <c r="H87" i="4"/>
  <c r="H89" i="4"/>
  <c r="H90" i="4"/>
  <c r="H91" i="4"/>
  <c r="H98" i="4"/>
  <c r="H100" i="4"/>
  <c r="K139" i="4"/>
  <c r="K242" i="4"/>
  <c r="S138" i="4"/>
  <c r="S241" i="4" s="1"/>
  <c r="R138" i="4"/>
  <c r="R241" i="4"/>
  <c r="Q138" i="4"/>
  <c r="Q241" i="4" s="1"/>
  <c r="P138" i="4"/>
  <c r="P241" i="4"/>
  <c r="O138" i="4"/>
  <c r="O241" i="4" s="1"/>
  <c r="N138" i="4"/>
  <c r="N241" i="4"/>
  <c r="M138" i="4"/>
  <c r="M241" i="4" s="1"/>
  <c r="L138" i="4"/>
  <c r="L241" i="4"/>
  <c r="K138" i="4"/>
  <c r="K241" i="4" s="1"/>
  <c r="J138" i="4"/>
  <c r="J241" i="4"/>
  <c r="I138" i="4"/>
  <c r="I241" i="4" s="1"/>
  <c r="H138" i="4"/>
  <c r="H241" i="4"/>
  <c r="S137" i="4"/>
  <c r="R137" i="4"/>
  <c r="P137" i="4"/>
  <c r="O137" i="4"/>
  <c r="O240" i="4" s="1"/>
  <c r="M137" i="4"/>
  <c r="J137" i="4"/>
  <c r="J240" i="4" s="1"/>
  <c r="H137" i="4"/>
  <c r="H240" i="4" s="1"/>
  <c r="R136" i="4"/>
  <c r="R239" i="4"/>
  <c r="P136" i="4"/>
  <c r="P239" i="4" s="1"/>
  <c r="N136" i="4"/>
  <c r="N239" i="4" s="1"/>
  <c r="L136" i="4"/>
  <c r="L239" i="4" s="1"/>
  <c r="J136" i="4"/>
  <c r="J239" i="4"/>
  <c r="H136" i="4"/>
  <c r="H239" i="4" s="1"/>
  <c r="R135" i="4"/>
  <c r="R238" i="4"/>
  <c r="P135" i="4"/>
  <c r="P238" i="4" s="1"/>
  <c r="N135" i="4"/>
  <c r="N238" i="4"/>
  <c r="L135" i="4"/>
  <c r="L238" i="4" s="1"/>
  <c r="J135" i="4"/>
  <c r="J238" i="4" s="1"/>
  <c r="H135" i="4"/>
  <c r="H238" i="4" s="1"/>
  <c r="R134" i="4"/>
  <c r="R237" i="4"/>
  <c r="P134" i="4"/>
  <c r="P237" i="4" s="1"/>
  <c r="N134" i="4"/>
  <c r="N237" i="4"/>
  <c r="L134" i="4"/>
  <c r="L237" i="4" s="1"/>
  <c r="J134" i="4"/>
  <c r="J237" i="4"/>
  <c r="H134" i="4"/>
  <c r="H237" i="4" s="1"/>
  <c r="S133" i="4"/>
  <c r="S236" i="4"/>
  <c r="R133" i="4"/>
  <c r="R236" i="4" s="1"/>
  <c r="Q133" i="4"/>
  <c r="Q236" i="4"/>
  <c r="P133" i="4"/>
  <c r="P236" i="4" s="1"/>
  <c r="O133" i="4"/>
  <c r="O236" i="4"/>
  <c r="N133" i="4"/>
  <c r="M133" i="4"/>
  <c r="M236" i="4"/>
  <c r="L133" i="4"/>
  <c r="L236" i="4" s="1"/>
  <c r="K133" i="4"/>
  <c r="K236" i="4"/>
  <c r="J133" i="4"/>
  <c r="J236" i="4" s="1"/>
  <c r="I133" i="4"/>
  <c r="I236" i="4"/>
  <c r="H133" i="4"/>
  <c r="H236" i="4" s="1"/>
  <c r="S132" i="4"/>
  <c r="S235" i="4"/>
  <c r="R132" i="4"/>
  <c r="R235" i="4" s="1"/>
  <c r="Q132" i="4"/>
  <c r="Q235" i="4"/>
  <c r="P132" i="4"/>
  <c r="P235" i="4" s="1"/>
  <c r="O132" i="4"/>
  <c r="O235" i="4"/>
  <c r="N132" i="4"/>
  <c r="N235" i="4" s="1"/>
  <c r="M132" i="4"/>
  <c r="M235" i="4"/>
  <c r="L132" i="4"/>
  <c r="L235" i="4" s="1"/>
  <c r="K132" i="4"/>
  <c r="K235" i="4"/>
  <c r="J132" i="4"/>
  <c r="I132" i="4"/>
  <c r="I235" i="4"/>
  <c r="H132" i="4"/>
  <c r="H235" i="4" s="1"/>
  <c r="R131" i="4"/>
  <c r="R234" i="4" s="1"/>
  <c r="P131" i="4"/>
  <c r="P234" i="4" s="1"/>
  <c r="N131" i="4"/>
  <c r="N234" i="4"/>
  <c r="L131" i="4"/>
  <c r="L234" i="4" s="1"/>
  <c r="J131" i="4"/>
  <c r="J234" i="4"/>
  <c r="H131" i="4"/>
  <c r="H234" i="4" s="1"/>
  <c r="R130" i="4"/>
  <c r="R233" i="4"/>
  <c r="P130" i="4"/>
  <c r="P233" i="4" s="1"/>
  <c r="N130" i="4"/>
  <c r="N233" i="4" s="1"/>
  <c r="L130" i="4"/>
  <c r="L233" i="4"/>
  <c r="J130" i="4"/>
  <c r="J233" i="4" s="1"/>
  <c r="H130" i="4"/>
  <c r="H233" i="4" s="1"/>
  <c r="N129" i="4"/>
  <c r="N232" i="4"/>
  <c r="S128" i="4"/>
  <c r="S231" i="4"/>
  <c r="R128" i="4"/>
  <c r="R231" i="4"/>
  <c r="Q128" i="4"/>
  <c r="Q231" i="4"/>
  <c r="P128" i="4"/>
  <c r="P231" i="4"/>
  <c r="O128" i="4"/>
  <c r="O231" i="4"/>
  <c r="N128" i="4"/>
  <c r="N231" i="4"/>
  <c r="M128" i="4"/>
  <c r="M231" i="4"/>
  <c r="L128" i="4"/>
  <c r="L231" i="4"/>
  <c r="K128" i="4"/>
  <c r="K231" i="4"/>
  <c r="J128" i="4"/>
  <c r="J231" i="4"/>
  <c r="I128" i="4"/>
  <c r="I231" i="4"/>
  <c r="H128" i="4"/>
  <c r="H231" i="4"/>
  <c r="S127" i="4"/>
  <c r="R127" i="4"/>
  <c r="Q127" i="4"/>
  <c r="Q230" i="4"/>
  <c r="P127" i="4"/>
  <c r="O127" i="4"/>
  <c r="O230" i="4" s="1"/>
  <c r="N127" i="4"/>
  <c r="N230" i="4"/>
  <c r="M127" i="4"/>
  <c r="L127" i="4"/>
  <c r="L230" i="4"/>
  <c r="K127" i="4"/>
  <c r="K230" i="4" s="1"/>
  <c r="J127" i="4"/>
  <c r="I127" i="4"/>
  <c r="I230" i="4"/>
  <c r="H127" i="4"/>
  <c r="H230" i="4" s="1"/>
  <c r="S126" i="4"/>
  <c r="R126" i="4"/>
  <c r="Q126" i="4"/>
  <c r="P126" i="4"/>
  <c r="O126" i="4"/>
  <c r="N126" i="4"/>
  <c r="N229" i="4"/>
  <c r="M126" i="4"/>
  <c r="L126" i="4"/>
  <c r="K126" i="4"/>
  <c r="K229" i="4"/>
  <c r="J126" i="4"/>
  <c r="I126" i="4"/>
  <c r="H126" i="4"/>
  <c r="H229" i="4"/>
  <c r="S125" i="4"/>
  <c r="S228" i="4"/>
  <c r="R125" i="4"/>
  <c r="R228" i="4"/>
  <c r="Q125" i="4"/>
  <c r="Q228" i="4"/>
  <c r="P125" i="4"/>
  <c r="P228" i="4"/>
  <c r="O125" i="4"/>
  <c r="O228" i="4"/>
  <c r="N125" i="4"/>
  <c r="N228" i="4"/>
  <c r="M125" i="4"/>
  <c r="M228" i="4"/>
  <c r="L125" i="4"/>
  <c r="L228" i="4"/>
  <c r="K125" i="4"/>
  <c r="K228" i="4"/>
  <c r="J125" i="4"/>
  <c r="J228" i="4"/>
  <c r="I125" i="4"/>
  <c r="I228" i="4"/>
  <c r="H125" i="4"/>
  <c r="H228" i="4"/>
  <c r="O124" i="4"/>
  <c r="O227" i="4" s="1"/>
  <c r="S123" i="4"/>
  <c r="S226" i="4"/>
  <c r="R123" i="4"/>
  <c r="R226" i="4"/>
  <c r="Q123" i="4"/>
  <c r="Q226" i="4"/>
  <c r="P123" i="4"/>
  <c r="P226" i="4"/>
  <c r="O123" i="4"/>
  <c r="O226" i="4"/>
  <c r="N123" i="4"/>
  <c r="N226" i="4"/>
  <c r="M123" i="4"/>
  <c r="M226" i="4"/>
  <c r="L123" i="4"/>
  <c r="L226" i="4"/>
  <c r="K123" i="4"/>
  <c r="K226" i="4"/>
  <c r="J123" i="4"/>
  <c r="J226" i="4"/>
  <c r="I123" i="4"/>
  <c r="I226" i="4"/>
  <c r="T226" i="4" s="1"/>
  <c r="F24" i="10" s="1"/>
  <c r="H123" i="4"/>
  <c r="H226" i="4"/>
  <c r="S122" i="4"/>
  <c r="S225" i="4"/>
  <c r="R122" i="4"/>
  <c r="R225" i="4"/>
  <c r="Q122" i="4"/>
  <c r="Q225" i="4"/>
  <c r="P122" i="4"/>
  <c r="P225" i="4"/>
  <c r="O122" i="4"/>
  <c r="O225" i="4"/>
  <c r="N122" i="4"/>
  <c r="N225" i="4"/>
  <c r="M122" i="4"/>
  <c r="M225" i="4"/>
  <c r="L122" i="4"/>
  <c r="L225" i="4"/>
  <c r="K122" i="4"/>
  <c r="K225" i="4"/>
  <c r="J122" i="4"/>
  <c r="J225" i="4"/>
  <c r="I122" i="4"/>
  <c r="I225" i="4"/>
  <c r="T225" i="4" s="1"/>
  <c r="H122" i="4"/>
  <c r="H225" i="4"/>
  <c r="S121" i="4"/>
  <c r="S224" i="4"/>
  <c r="R121" i="4"/>
  <c r="R224" i="4"/>
  <c r="Q121" i="4"/>
  <c r="Q224" i="4"/>
  <c r="P121" i="4"/>
  <c r="P224" i="4"/>
  <c r="O121" i="4"/>
  <c r="O224" i="4"/>
  <c r="N121" i="4"/>
  <c r="N224" i="4"/>
  <c r="M121" i="4"/>
  <c r="M224" i="4"/>
  <c r="L121" i="4"/>
  <c r="L224" i="4"/>
  <c r="K121" i="4"/>
  <c r="K224" i="4"/>
  <c r="J121" i="4"/>
  <c r="J224" i="4"/>
  <c r="I121" i="4"/>
  <c r="I224" i="4"/>
  <c r="T224" i="4" s="1"/>
  <c r="H121" i="4"/>
  <c r="H224" i="4"/>
  <c r="H53" i="4"/>
  <c r="J53" i="4"/>
  <c r="I53" i="4"/>
  <c r="K118" i="3"/>
  <c r="J118" i="3"/>
  <c r="J162" i="3" s="1"/>
  <c r="I118" i="3"/>
  <c r="I162" i="3"/>
  <c r="H118" i="3"/>
  <c r="H161" i="3" s="1"/>
  <c r="H163" i="3"/>
  <c r="S105" i="3"/>
  <c r="S87" i="3"/>
  <c r="S88" i="3"/>
  <c r="S89" i="3"/>
  <c r="S90" i="3"/>
  <c r="S91" i="3"/>
  <c r="S92" i="3"/>
  <c r="S93" i="3"/>
  <c r="S94" i="3"/>
  <c r="S95" i="3"/>
  <c r="S98" i="3"/>
  <c r="S99" i="3"/>
  <c r="S100" i="3"/>
  <c r="S107" i="3"/>
  <c r="T107" i="3" s="1"/>
  <c r="S108" i="3"/>
  <c r="R105" i="3"/>
  <c r="R87" i="3"/>
  <c r="R88" i="3"/>
  <c r="R89" i="3"/>
  <c r="R90" i="3"/>
  <c r="R91" i="3"/>
  <c r="R92" i="3"/>
  <c r="T92" i="3" s="1"/>
  <c r="R93" i="3"/>
  <c r="R94" i="3"/>
  <c r="R95" i="3"/>
  <c r="R98" i="3"/>
  <c r="R99" i="3"/>
  <c r="R100" i="3"/>
  <c r="R107" i="3"/>
  <c r="R108" i="3"/>
  <c r="Q105" i="3"/>
  <c r="Q87" i="3"/>
  <c r="Q88" i="3"/>
  <c r="Q89" i="3"/>
  <c r="Q90" i="3"/>
  <c r="Q91" i="3"/>
  <c r="Q92" i="3"/>
  <c r="Q93" i="3"/>
  <c r="Q94" i="3"/>
  <c r="Q95" i="3"/>
  <c r="Q98" i="3"/>
  <c r="Q99" i="3"/>
  <c r="Q100" i="3"/>
  <c r="Q107" i="3"/>
  <c r="Q108" i="3"/>
  <c r="P105" i="3"/>
  <c r="P87" i="3"/>
  <c r="P88" i="3"/>
  <c r="P89" i="3"/>
  <c r="P90" i="3"/>
  <c r="P91" i="3"/>
  <c r="P92" i="3"/>
  <c r="P93" i="3"/>
  <c r="P94" i="3"/>
  <c r="T94" i="3" s="1"/>
  <c r="P95" i="3"/>
  <c r="P98" i="3"/>
  <c r="P99" i="3"/>
  <c r="P100" i="3"/>
  <c r="P107" i="3"/>
  <c r="P108" i="3"/>
  <c r="O105" i="3"/>
  <c r="O87" i="3"/>
  <c r="O88" i="3"/>
  <c r="O89" i="3"/>
  <c r="O90" i="3"/>
  <c r="O91" i="3"/>
  <c r="T91" i="3" s="1"/>
  <c r="O92" i="3"/>
  <c r="O93" i="3"/>
  <c r="O94" i="3"/>
  <c r="O95" i="3"/>
  <c r="O98" i="3"/>
  <c r="O99" i="3"/>
  <c r="O100" i="3"/>
  <c r="O107" i="3"/>
  <c r="O108" i="3"/>
  <c r="N105" i="3"/>
  <c r="N87" i="3"/>
  <c r="N88" i="3"/>
  <c r="N89" i="3"/>
  <c r="N90" i="3"/>
  <c r="N91" i="3"/>
  <c r="N92" i="3"/>
  <c r="N93" i="3"/>
  <c r="N94" i="3"/>
  <c r="N95" i="3"/>
  <c r="N98" i="3"/>
  <c r="N99" i="3"/>
  <c r="N100" i="3"/>
  <c r="N107" i="3"/>
  <c r="N108" i="3"/>
  <c r="M105" i="3"/>
  <c r="M87" i="3"/>
  <c r="M88" i="3"/>
  <c r="M89" i="3"/>
  <c r="M90" i="3"/>
  <c r="M91" i="3"/>
  <c r="M92" i="3"/>
  <c r="M93" i="3"/>
  <c r="M94" i="3"/>
  <c r="M95" i="3"/>
  <c r="M98" i="3"/>
  <c r="M99" i="3"/>
  <c r="M100" i="3"/>
  <c r="M107" i="3"/>
  <c r="M108" i="3"/>
  <c r="L105" i="3"/>
  <c r="L87" i="3"/>
  <c r="L88" i="3"/>
  <c r="L89" i="3"/>
  <c r="L90" i="3"/>
  <c r="L91" i="3"/>
  <c r="L92" i="3"/>
  <c r="L93" i="3"/>
  <c r="L94" i="3"/>
  <c r="L95" i="3"/>
  <c r="L98" i="3"/>
  <c r="L99" i="3"/>
  <c r="L100" i="3"/>
  <c r="L107" i="3"/>
  <c r="L108" i="3"/>
  <c r="K105" i="3"/>
  <c r="K87" i="3"/>
  <c r="K88" i="3"/>
  <c r="K89" i="3"/>
  <c r="K90" i="3"/>
  <c r="K91" i="3"/>
  <c r="K92" i="3"/>
  <c r="K93" i="3"/>
  <c r="K94" i="3"/>
  <c r="K95" i="3"/>
  <c r="K98" i="3"/>
  <c r="K99" i="3"/>
  <c r="K100" i="3"/>
  <c r="K107" i="3"/>
  <c r="K108" i="3"/>
  <c r="J105" i="3"/>
  <c r="J87" i="3"/>
  <c r="J88" i="3"/>
  <c r="J102" i="3" s="1"/>
  <c r="J89" i="3"/>
  <c r="J90" i="3"/>
  <c r="J91" i="3"/>
  <c r="J92" i="3"/>
  <c r="J93" i="3"/>
  <c r="J94" i="3"/>
  <c r="J95" i="3"/>
  <c r="J98" i="3"/>
  <c r="J99" i="3"/>
  <c r="J100" i="3"/>
  <c r="J107" i="3"/>
  <c r="J108" i="3"/>
  <c r="I105" i="3"/>
  <c r="I87" i="3"/>
  <c r="I88" i="3"/>
  <c r="I89" i="3"/>
  <c r="I90" i="3"/>
  <c r="I91" i="3"/>
  <c r="I92" i="3"/>
  <c r="I93" i="3"/>
  <c r="I94" i="3"/>
  <c r="I95" i="3"/>
  <c r="I98" i="3"/>
  <c r="I99" i="3"/>
  <c r="I100" i="3"/>
  <c r="I107" i="3"/>
  <c r="I108" i="3"/>
  <c r="H105" i="3"/>
  <c r="H87" i="3"/>
  <c r="H88" i="3"/>
  <c r="H89" i="3"/>
  <c r="H90" i="3"/>
  <c r="H91" i="3"/>
  <c r="H92" i="3"/>
  <c r="H93" i="3"/>
  <c r="H94" i="3"/>
  <c r="H95" i="3"/>
  <c r="H98" i="3"/>
  <c r="H99" i="3"/>
  <c r="H100" i="3"/>
  <c r="H107" i="3"/>
  <c r="H108" i="3"/>
  <c r="S139" i="3"/>
  <c r="S242" i="3"/>
  <c r="R139" i="3"/>
  <c r="R242" i="3" s="1"/>
  <c r="Q139" i="3"/>
  <c r="Q242" i="3" s="1"/>
  <c r="P139" i="3"/>
  <c r="P242" i="3" s="1"/>
  <c r="O139" i="3"/>
  <c r="O242" i="3"/>
  <c r="N139" i="3"/>
  <c r="N242" i="3" s="1"/>
  <c r="M139" i="3"/>
  <c r="M242" i="3" s="1"/>
  <c r="L139" i="3"/>
  <c r="L242" i="3" s="1"/>
  <c r="K139" i="3"/>
  <c r="K242" i="3" s="1"/>
  <c r="J139" i="3"/>
  <c r="J242" i="3" s="1"/>
  <c r="I139" i="3"/>
  <c r="I242" i="3"/>
  <c r="H139" i="3"/>
  <c r="S138" i="3"/>
  <c r="S241" i="3"/>
  <c r="R138" i="3"/>
  <c r="R241" i="3" s="1"/>
  <c r="Q138" i="3"/>
  <c r="Q241" i="3"/>
  <c r="P138" i="3"/>
  <c r="P241" i="3" s="1"/>
  <c r="O138" i="3"/>
  <c r="O241" i="3"/>
  <c r="N138" i="3"/>
  <c r="N241" i="3" s="1"/>
  <c r="M138" i="3"/>
  <c r="M241" i="3"/>
  <c r="L138" i="3"/>
  <c r="L241" i="3" s="1"/>
  <c r="K138" i="3"/>
  <c r="K241" i="3"/>
  <c r="J138" i="3"/>
  <c r="J241" i="3" s="1"/>
  <c r="I138" i="3"/>
  <c r="I241" i="3"/>
  <c r="H138" i="3"/>
  <c r="S137" i="3"/>
  <c r="S240" i="3" s="1"/>
  <c r="R137" i="3"/>
  <c r="R240" i="3"/>
  <c r="Q137" i="3"/>
  <c r="Q240" i="3" s="1"/>
  <c r="P137" i="3"/>
  <c r="P240" i="3" s="1"/>
  <c r="O137" i="3"/>
  <c r="O240" i="3" s="1"/>
  <c r="N137" i="3"/>
  <c r="N240" i="3"/>
  <c r="M137" i="3"/>
  <c r="M240" i="3" s="1"/>
  <c r="L137" i="3"/>
  <c r="L240" i="3"/>
  <c r="K137" i="3"/>
  <c r="K240" i="3" s="1"/>
  <c r="J137" i="3"/>
  <c r="J240" i="3"/>
  <c r="I137" i="3"/>
  <c r="I240" i="3" s="1"/>
  <c r="H137" i="3"/>
  <c r="S136" i="3"/>
  <c r="S239" i="3"/>
  <c r="R136" i="3"/>
  <c r="R239" i="3"/>
  <c r="Q136" i="3"/>
  <c r="Q239" i="3"/>
  <c r="P136" i="3"/>
  <c r="P239" i="3"/>
  <c r="O136" i="3"/>
  <c r="O239" i="3"/>
  <c r="N136" i="3"/>
  <c r="N239" i="3"/>
  <c r="M136" i="3"/>
  <c r="M239" i="3"/>
  <c r="L136" i="3"/>
  <c r="L239" i="3"/>
  <c r="K136" i="3"/>
  <c r="K239" i="3"/>
  <c r="J136" i="3"/>
  <c r="J239" i="3"/>
  <c r="I136" i="3"/>
  <c r="I239" i="3"/>
  <c r="H136" i="3"/>
  <c r="S135" i="3"/>
  <c r="S238" i="3" s="1"/>
  <c r="R135" i="3"/>
  <c r="R238" i="3" s="1"/>
  <c r="Q135" i="3"/>
  <c r="Q238" i="3"/>
  <c r="P135" i="3"/>
  <c r="P238" i="3" s="1"/>
  <c r="O135" i="3"/>
  <c r="O238" i="3"/>
  <c r="N135" i="3"/>
  <c r="N238" i="3" s="1"/>
  <c r="M135" i="3"/>
  <c r="M238" i="3"/>
  <c r="L135" i="3"/>
  <c r="L238" i="3" s="1"/>
  <c r="K135" i="3"/>
  <c r="K238" i="3" s="1"/>
  <c r="J135" i="3"/>
  <c r="J238" i="3" s="1"/>
  <c r="I135" i="3"/>
  <c r="I238" i="3"/>
  <c r="H135" i="3"/>
  <c r="S134" i="3"/>
  <c r="S237" i="3"/>
  <c r="R134" i="3"/>
  <c r="R237" i="3" s="1"/>
  <c r="Q134" i="3"/>
  <c r="Q237" i="3"/>
  <c r="P134" i="3"/>
  <c r="P237" i="3" s="1"/>
  <c r="O134" i="3"/>
  <c r="O237" i="3"/>
  <c r="N134" i="3"/>
  <c r="N237" i="3" s="1"/>
  <c r="M134" i="3"/>
  <c r="M237" i="3"/>
  <c r="L134" i="3"/>
  <c r="L237" i="3" s="1"/>
  <c r="K134" i="3"/>
  <c r="K237" i="3"/>
  <c r="J134" i="3"/>
  <c r="J237" i="3" s="1"/>
  <c r="I134" i="3"/>
  <c r="I237" i="3"/>
  <c r="H134" i="3"/>
  <c r="S133" i="3"/>
  <c r="S236" i="3" s="1"/>
  <c r="R133" i="3"/>
  <c r="R236" i="3"/>
  <c r="Q133" i="3"/>
  <c r="Q236" i="3" s="1"/>
  <c r="P133" i="3"/>
  <c r="P236" i="3"/>
  <c r="O133" i="3"/>
  <c r="N133" i="3"/>
  <c r="N236" i="3" s="1"/>
  <c r="M133" i="3"/>
  <c r="M236" i="3" s="1"/>
  <c r="L133" i="3"/>
  <c r="L236" i="3"/>
  <c r="K133" i="3"/>
  <c r="K236" i="3" s="1"/>
  <c r="J133" i="3"/>
  <c r="J236" i="3"/>
  <c r="I133" i="3"/>
  <c r="I236" i="3" s="1"/>
  <c r="H133" i="3"/>
  <c r="S132" i="3"/>
  <c r="S235" i="3"/>
  <c r="R132" i="3"/>
  <c r="R235" i="3"/>
  <c r="Q132" i="3"/>
  <c r="Q235" i="3"/>
  <c r="P132" i="3"/>
  <c r="P235" i="3"/>
  <c r="O132" i="3"/>
  <c r="O235" i="3"/>
  <c r="N132" i="3"/>
  <c r="N235" i="3"/>
  <c r="M132" i="3"/>
  <c r="M235" i="3"/>
  <c r="L132" i="3"/>
  <c r="L235" i="3"/>
  <c r="K132" i="3"/>
  <c r="K235" i="3"/>
  <c r="J132" i="3"/>
  <c r="J235" i="3"/>
  <c r="I132" i="3"/>
  <c r="I235" i="3"/>
  <c r="H132" i="3"/>
  <c r="H235" i="3"/>
  <c r="S131" i="3"/>
  <c r="S234" i="3"/>
  <c r="R131" i="3"/>
  <c r="R234" i="3"/>
  <c r="Q131" i="3"/>
  <c r="Q234" i="3"/>
  <c r="P131" i="3"/>
  <c r="P234" i="3"/>
  <c r="O131" i="3"/>
  <c r="O234" i="3"/>
  <c r="N131" i="3"/>
  <c r="N234" i="3"/>
  <c r="M131" i="3"/>
  <c r="M234" i="3"/>
  <c r="L131" i="3"/>
  <c r="L234" i="3"/>
  <c r="K131" i="3"/>
  <c r="K234" i="3"/>
  <c r="J131" i="3"/>
  <c r="J234" i="3"/>
  <c r="I131" i="3"/>
  <c r="I234" i="3"/>
  <c r="H131" i="3"/>
  <c r="H234" i="3"/>
  <c r="S130" i="3"/>
  <c r="S233" i="3"/>
  <c r="R130" i="3"/>
  <c r="R233" i="3"/>
  <c r="Q130" i="3"/>
  <c r="Q233" i="3"/>
  <c r="P130" i="3"/>
  <c r="P233" i="3"/>
  <c r="O130" i="3"/>
  <c r="O233" i="3"/>
  <c r="N130" i="3"/>
  <c r="N233" i="3"/>
  <c r="M130" i="3"/>
  <c r="M233" i="3"/>
  <c r="L130" i="3"/>
  <c r="L233" i="3"/>
  <c r="K130" i="3"/>
  <c r="K233" i="3"/>
  <c r="J130" i="3"/>
  <c r="J233" i="3"/>
  <c r="I130" i="3"/>
  <c r="I233" i="3"/>
  <c r="H130" i="3"/>
  <c r="S129" i="3"/>
  <c r="S232" i="3"/>
  <c r="R129" i="3"/>
  <c r="R232" i="3" s="1"/>
  <c r="Q129" i="3"/>
  <c r="Q232" i="3" s="1"/>
  <c r="P129" i="3"/>
  <c r="P232" i="3" s="1"/>
  <c r="O129" i="3"/>
  <c r="O232" i="3"/>
  <c r="N129" i="3"/>
  <c r="N232" i="3" s="1"/>
  <c r="M129" i="3"/>
  <c r="M232" i="3"/>
  <c r="L129" i="3"/>
  <c r="L232" i="3" s="1"/>
  <c r="K129" i="3"/>
  <c r="K232" i="3"/>
  <c r="J129" i="3"/>
  <c r="J232" i="3" s="1"/>
  <c r="I129" i="3"/>
  <c r="I232" i="3" s="1"/>
  <c r="H129" i="3"/>
  <c r="S128" i="3"/>
  <c r="S231" i="3"/>
  <c r="R128" i="3"/>
  <c r="R231" i="3" s="1"/>
  <c r="Q128" i="3"/>
  <c r="Q231" i="3" s="1"/>
  <c r="P128" i="3"/>
  <c r="P231" i="3" s="1"/>
  <c r="O128" i="3"/>
  <c r="O231" i="3"/>
  <c r="N128" i="3"/>
  <c r="N231" i="3" s="1"/>
  <c r="M128" i="3"/>
  <c r="M231" i="3" s="1"/>
  <c r="L128" i="3"/>
  <c r="L231" i="3" s="1"/>
  <c r="K128" i="3"/>
  <c r="K231" i="3" s="1"/>
  <c r="J128" i="3"/>
  <c r="J231" i="3" s="1"/>
  <c r="I128" i="3"/>
  <c r="I231" i="3"/>
  <c r="H128" i="3"/>
  <c r="S127" i="3"/>
  <c r="S230" i="3"/>
  <c r="R127" i="3"/>
  <c r="R230" i="3" s="1"/>
  <c r="Q127" i="3"/>
  <c r="Q230" i="3"/>
  <c r="P127" i="3"/>
  <c r="P230" i="3" s="1"/>
  <c r="O127" i="3"/>
  <c r="O230" i="3"/>
  <c r="N127" i="3"/>
  <c r="N230" i="3" s="1"/>
  <c r="M127" i="3"/>
  <c r="M230" i="3"/>
  <c r="L127" i="3"/>
  <c r="L230" i="3" s="1"/>
  <c r="K127" i="3"/>
  <c r="K230" i="3"/>
  <c r="J127" i="3"/>
  <c r="J230" i="3" s="1"/>
  <c r="I127" i="3"/>
  <c r="I230" i="3"/>
  <c r="H127" i="3"/>
  <c r="T127" i="3" s="1"/>
  <c r="S126" i="3"/>
  <c r="S229" i="3" s="1"/>
  <c r="R126" i="3"/>
  <c r="R229" i="3"/>
  <c r="Q126" i="3"/>
  <c r="Q229" i="3" s="1"/>
  <c r="P126" i="3"/>
  <c r="P229" i="3" s="1"/>
  <c r="O126" i="3"/>
  <c r="O229" i="3" s="1"/>
  <c r="N126" i="3"/>
  <c r="N229" i="3"/>
  <c r="M126" i="3"/>
  <c r="M229" i="3" s="1"/>
  <c r="L126" i="3"/>
  <c r="L229" i="3"/>
  <c r="K126" i="3"/>
  <c r="K229" i="3" s="1"/>
  <c r="J126" i="3"/>
  <c r="J229" i="3"/>
  <c r="I126" i="3"/>
  <c r="I229" i="3" s="1"/>
  <c r="H126" i="3"/>
  <c r="S125" i="3"/>
  <c r="S228" i="3" s="1"/>
  <c r="R125" i="3"/>
  <c r="R228" i="3"/>
  <c r="Q125" i="3"/>
  <c r="Q228" i="3" s="1"/>
  <c r="P125" i="3"/>
  <c r="P228" i="3"/>
  <c r="O125" i="3"/>
  <c r="O228" i="3" s="1"/>
  <c r="N125" i="3"/>
  <c r="N228" i="3"/>
  <c r="M125" i="3"/>
  <c r="M228" i="3" s="1"/>
  <c r="L125" i="3"/>
  <c r="L228" i="3" s="1"/>
  <c r="K125" i="3"/>
  <c r="J125" i="3"/>
  <c r="J228" i="3"/>
  <c r="I125" i="3"/>
  <c r="I228" i="3" s="1"/>
  <c r="H125" i="3"/>
  <c r="S124" i="3"/>
  <c r="S227" i="3"/>
  <c r="R124" i="3"/>
  <c r="R227" i="3"/>
  <c r="Q124" i="3"/>
  <c r="Q227" i="3"/>
  <c r="P124" i="3"/>
  <c r="P227" i="3"/>
  <c r="O124" i="3"/>
  <c r="O227" i="3"/>
  <c r="N124" i="3"/>
  <c r="N227" i="3"/>
  <c r="M124" i="3"/>
  <c r="M227" i="3"/>
  <c r="L124" i="3"/>
  <c r="L227" i="3"/>
  <c r="K124" i="3"/>
  <c r="K227" i="3"/>
  <c r="J124" i="3"/>
  <c r="J227" i="3"/>
  <c r="I124" i="3"/>
  <c r="I227" i="3"/>
  <c r="H124" i="3"/>
  <c r="H227" i="3"/>
  <c r="S123" i="3"/>
  <c r="S226" i="3"/>
  <c r="R123" i="3"/>
  <c r="R226" i="3"/>
  <c r="Q123" i="3"/>
  <c r="Q226" i="3"/>
  <c r="P123" i="3"/>
  <c r="P226" i="3"/>
  <c r="O123" i="3"/>
  <c r="O226" i="3"/>
  <c r="N123" i="3"/>
  <c r="N226" i="3"/>
  <c r="M123" i="3"/>
  <c r="M226" i="3"/>
  <c r="L123" i="3"/>
  <c r="L226" i="3"/>
  <c r="K123" i="3"/>
  <c r="K226" i="3"/>
  <c r="J123" i="3"/>
  <c r="J226" i="3"/>
  <c r="I123" i="3"/>
  <c r="I226" i="3"/>
  <c r="H123" i="3"/>
  <c r="S122" i="3"/>
  <c r="S225" i="3" s="1"/>
  <c r="R122" i="3"/>
  <c r="R225" i="3" s="1"/>
  <c r="Q122" i="3"/>
  <c r="Q225" i="3"/>
  <c r="P122" i="3"/>
  <c r="P225" i="3" s="1"/>
  <c r="O122" i="3"/>
  <c r="O225" i="3" s="1"/>
  <c r="N122" i="3"/>
  <c r="N225" i="3" s="1"/>
  <c r="M122" i="3"/>
  <c r="M225" i="3" s="1"/>
  <c r="L122" i="3"/>
  <c r="L225" i="3" s="1"/>
  <c r="K122" i="3"/>
  <c r="K225" i="3"/>
  <c r="J122" i="3"/>
  <c r="J225" i="3" s="1"/>
  <c r="I122" i="3"/>
  <c r="I225" i="3"/>
  <c r="H122" i="3"/>
  <c r="S121" i="3"/>
  <c r="S224" i="3"/>
  <c r="R121" i="3"/>
  <c r="Q121" i="3"/>
  <c r="Q224" i="3" s="1"/>
  <c r="P121" i="3"/>
  <c r="O121" i="3"/>
  <c r="O224" i="3"/>
  <c r="N121" i="3"/>
  <c r="M121" i="3"/>
  <c r="M224" i="3" s="1"/>
  <c r="L121" i="3"/>
  <c r="K121" i="3"/>
  <c r="K224" i="3"/>
  <c r="J121" i="3"/>
  <c r="J224" i="3"/>
  <c r="I121" i="3"/>
  <c r="I224" i="3"/>
  <c r="H121" i="3"/>
  <c r="K53" i="3"/>
  <c r="K73" i="3" s="1"/>
  <c r="J53" i="3"/>
  <c r="J73" i="3" s="1"/>
  <c r="J223" i="3" s="1"/>
  <c r="J72" i="3"/>
  <c r="J222" i="3" s="1"/>
  <c r="I53" i="3"/>
  <c r="I72" i="3" s="1"/>
  <c r="I222" i="3" s="1"/>
  <c r="I73" i="3"/>
  <c r="I223" i="3" s="1"/>
  <c r="H53" i="3"/>
  <c r="I71" i="3"/>
  <c r="I221" i="3" s="1"/>
  <c r="J70" i="3"/>
  <c r="J220" i="3"/>
  <c r="H27" i="3"/>
  <c r="H28" i="3" s="1"/>
  <c r="H19" i="3"/>
  <c r="H20" i="3"/>
  <c r="S12" i="3"/>
  <c r="H11" i="3"/>
  <c r="K11" i="3" s="1"/>
  <c r="K12" i="3" s="1"/>
  <c r="K63" i="3" s="1"/>
  <c r="L11" i="3"/>
  <c r="L12" i="3"/>
  <c r="I11" i="3"/>
  <c r="I12" i="3"/>
  <c r="I213" i="3" s="1"/>
  <c r="H12" i="3"/>
  <c r="Q121" i="9"/>
  <c r="N121" i="9"/>
  <c r="K121" i="9"/>
  <c r="H121" i="9"/>
  <c r="F127" i="9"/>
  <c r="F125" i="9"/>
  <c r="F124" i="9"/>
  <c r="F123" i="9"/>
  <c r="F122" i="9"/>
  <c r="E127" i="9"/>
  <c r="E125" i="9"/>
  <c r="E124" i="9"/>
  <c r="E123" i="9"/>
  <c r="E121" i="9"/>
  <c r="E122" i="9"/>
  <c r="E62" i="9"/>
  <c r="F62" i="9"/>
  <c r="G62" i="9"/>
  <c r="H62" i="9"/>
  <c r="I62" i="9"/>
  <c r="J62" i="9"/>
  <c r="K62" i="9"/>
  <c r="L62" i="9"/>
  <c r="M62" i="9"/>
  <c r="N62" i="9"/>
  <c r="O62" i="9"/>
  <c r="P62" i="9"/>
  <c r="Q62" i="9"/>
  <c r="R62" i="9"/>
  <c r="S62" i="9"/>
  <c r="Q27" i="9"/>
  <c r="N27" i="9"/>
  <c r="K27" i="9"/>
  <c r="H27" i="9"/>
  <c r="E27" i="9"/>
  <c r="Q31" i="9"/>
  <c r="Q30" i="9"/>
  <c r="Q29" i="9"/>
  <c r="Q28" i="9"/>
  <c r="N31" i="9"/>
  <c r="N30" i="9"/>
  <c r="N29" i="9"/>
  <c r="N28" i="9"/>
  <c r="K31" i="9"/>
  <c r="K30" i="9"/>
  <c r="K29" i="9"/>
  <c r="K28" i="9"/>
  <c r="H31" i="9"/>
  <c r="H30" i="9"/>
  <c r="H29" i="9"/>
  <c r="H28" i="9"/>
  <c r="E31" i="9"/>
  <c r="E30" i="9"/>
  <c r="E29" i="9"/>
  <c r="E28" i="9"/>
  <c r="S66" i="3"/>
  <c r="K66" i="3"/>
  <c r="H66" i="3"/>
  <c r="I66" i="3"/>
  <c r="L66" i="3"/>
  <c r="M66" i="3"/>
  <c r="O66" i="3"/>
  <c r="P66" i="3"/>
  <c r="Q66" i="3"/>
  <c r="T212" i="7"/>
  <c r="T212" i="6"/>
  <c r="T212" i="5"/>
  <c r="T212" i="4"/>
  <c r="T212" i="3"/>
  <c r="E63" i="4"/>
  <c r="E63" i="5"/>
  <c r="E64" i="4"/>
  <c r="E64" i="5"/>
  <c r="E65" i="4"/>
  <c r="E65" i="5" s="1"/>
  <c r="E66" i="4"/>
  <c r="E3" i="7"/>
  <c r="E185" i="7" s="1"/>
  <c r="R129" i="9" s="1"/>
  <c r="H44" i="7"/>
  <c r="E3" i="6"/>
  <c r="J5" i="2" s="1"/>
  <c r="H44" i="6"/>
  <c r="E3" i="5"/>
  <c r="T44" i="5" s="1"/>
  <c r="H44" i="5"/>
  <c r="E3" i="4"/>
  <c r="E43" i="4" s="1"/>
  <c r="H44" i="4"/>
  <c r="E3" i="3"/>
  <c r="L44" i="3"/>
  <c r="K44" i="3"/>
  <c r="J44" i="3"/>
  <c r="I44" i="3"/>
  <c r="H44" i="3"/>
  <c r="H285" i="3"/>
  <c r="T285" i="3"/>
  <c r="G116" i="2"/>
  <c r="D26" i="10" s="1"/>
  <c r="H186" i="3"/>
  <c r="H189" i="3" s="1"/>
  <c r="H191" i="3"/>
  <c r="H188" i="3"/>
  <c r="H196" i="3"/>
  <c r="H197" i="3"/>
  <c r="H198" i="3"/>
  <c r="H171" i="3"/>
  <c r="H175" i="3"/>
  <c r="H251" i="3"/>
  <c r="H279" i="3"/>
  <c r="I186" i="3"/>
  <c r="I188" i="3"/>
  <c r="I173" i="3"/>
  <c r="I175" i="3"/>
  <c r="I251" i="3"/>
  <c r="J186" i="3"/>
  <c r="J198" i="3"/>
  <c r="J188" i="3"/>
  <c r="J251" i="3"/>
  <c r="K186" i="3"/>
  <c r="K194" i="3" s="1"/>
  <c r="K188" i="3"/>
  <c r="K190" i="3"/>
  <c r="K195" i="3"/>
  <c r="K199" i="3"/>
  <c r="K173" i="3"/>
  <c r="K251" i="3"/>
  <c r="L186" i="3"/>
  <c r="L190" i="3"/>
  <c r="L251" i="3"/>
  <c r="F194" i="4"/>
  <c r="F194" i="5"/>
  <c r="F194" i="6"/>
  <c r="F195" i="4"/>
  <c r="D195" i="4"/>
  <c r="F196" i="4"/>
  <c r="F196" i="5" s="1"/>
  <c r="D196" i="4"/>
  <c r="D196" i="5" s="1"/>
  <c r="F197" i="4"/>
  <c r="F197" i="5"/>
  <c r="F197" i="6"/>
  <c r="D197" i="4"/>
  <c r="F198" i="4"/>
  <c r="F198" i="5" s="1"/>
  <c r="F199" i="4"/>
  <c r="F199" i="5"/>
  <c r="E155" i="4"/>
  <c r="E155" i="5"/>
  <c r="E155" i="6"/>
  <c r="E170" i="4"/>
  <c r="E170" i="5" s="1"/>
  <c r="E172" i="4"/>
  <c r="F172" i="4"/>
  <c r="E174" i="4"/>
  <c r="E174" i="5" s="1"/>
  <c r="E176" i="4"/>
  <c r="I125" i="9" s="1"/>
  <c r="D170" i="4"/>
  <c r="D170" i="5"/>
  <c r="H122" i="9"/>
  <c r="D194" i="4"/>
  <c r="D174" i="4"/>
  <c r="H124" i="9"/>
  <c r="D176" i="4"/>
  <c r="D199" i="4"/>
  <c r="D199" i="5"/>
  <c r="D199" i="6"/>
  <c r="D199" i="7" s="1"/>
  <c r="E172" i="5"/>
  <c r="J172" i="5"/>
  <c r="D195" i="5"/>
  <c r="D195" i="6"/>
  <c r="E179" i="4"/>
  <c r="D179" i="4"/>
  <c r="D179" i="5"/>
  <c r="K41" i="2"/>
  <c r="K40" i="2"/>
  <c r="J41" i="2"/>
  <c r="J40" i="2"/>
  <c r="I41" i="2"/>
  <c r="I40" i="2"/>
  <c r="F96" i="4"/>
  <c r="H48" i="2" s="1"/>
  <c r="D101" i="4"/>
  <c r="H41" i="2"/>
  <c r="H40" i="2"/>
  <c r="T273" i="3"/>
  <c r="G110" i="2"/>
  <c r="T271" i="3"/>
  <c r="G108" i="2" s="1"/>
  <c r="T267" i="3"/>
  <c r="G103" i="2"/>
  <c r="F96" i="3"/>
  <c r="D101" i="3"/>
  <c r="C59" i="3"/>
  <c r="C28" i="2"/>
  <c r="C58" i="3"/>
  <c r="C27" i="2"/>
  <c r="C57" i="3"/>
  <c r="C26" i="2"/>
  <c r="C56" i="3"/>
  <c r="K2" i="9"/>
  <c r="S185" i="9"/>
  <c r="R185" i="9"/>
  <c r="S184" i="9"/>
  <c r="R184" i="9"/>
  <c r="Q184" i="9"/>
  <c r="S183" i="9"/>
  <c r="R183" i="9"/>
  <c r="S182" i="9"/>
  <c r="R182" i="9"/>
  <c r="Q182" i="9"/>
  <c r="S181" i="9"/>
  <c r="R181" i="9"/>
  <c r="S180" i="9"/>
  <c r="R180" i="9"/>
  <c r="S179" i="9"/>
  <c r="R179" i="9"/>
  <c r="S178" i="9"/>
  <c r="R178" i="9"/>
  <c r="S177" i="9"/>
  <c r="R177" i="9"/>
  <c r="S176" i="9"/>
  <c r="R176" i="9"/>
  <c r="S175" i="9"/>
  <c r="R175" i="9"/>
  <c r="S174" i="9"/>
  <c r="R174" i="9"/>
  <c r="S173" i="9"/>
  <c r="R173" i="9"/>
  <c r="S172" i="9"/>
  <c r="R172" i="9"/>
  <c r="S171" i="9"/>
  <c r="R171" i="9"/>
  <c r="S170" i="9"/>
  <c r="R170" i="9"/>
  <c r="S169" i="9"/>
  <c r="R169" i="9"/>
  <c r="S168" i="9"/>
  <c r="R168" i="9"/>
  <c r="S167" i="9"/>
  <c r="R167" i="9"/>
  <c r="S166" i="9"/>
  <c r="R166" i="9"/>
  <c r="S165" i="9"/>
  <c r="R165" i="9"/>
  <c r="S164" i="9"/>
  <c r="R164" i="9"/>
  <c r="S163" i="9"/>
  <c r="R163" i="9"/>
  <c r="S162" i="9"/>
  <c r="R162" i="9"/>
  <c r="S161" i="9"/>
  <c r="R161" i="9"/>
  <c r="S160" i="9"/>
  <c r="R160" i="9"/>
  <c r="Q160" i="9"/>
  <c r="S159" i="9"/>
  <c r="R159" i="9"/>
  <c r="S158" i="9"/>
  <c r="R158" i="9"/>
  <c r="S157" i="9"/>
  <c r="R157" i="9"/>
  <c r="S156" i="9"/>
  <c r="R156" i="9"/>
  <c r="S155" i="9"/>
  <c r="R155" i="9"/>
  <c r="Q155" i="9"/>
  <c r="S154" i="9"/>
  <c r="R154" i="9"/>
  <c r="Q154" i="9"/>
  <c r="S153" i="9"/>
  <c r="R153" i="9"/>
  <c r="Q153" i="9"/>
  <c r="S152" i="9"/>
  <c r="R152" i="9"/>
  <c r="S151" i="9"/>
  <c r="R151" i="9"/>
  <c r="S150" i="9"/>
  <c r="R150" i="9"/>
  <c r="S149" i="9"/>
  <c r="R149" i="9"/>
  <c r="S148" i="9"/>
  <c r="R148" i="9"/>
  <c r="Q148" i="9"/>
  <c r="S147" i="9"/>
  <c r="R147" i="9"/>
  <c r="Q147" i="9"/>
  <c r="S146" i="9"/>
  <c r="R146" i="9"/>
  <c r="S145" i="9"/>
  <c r="R145" i="9"/>
  <c r="Q145" i="9"/>
  <c r="S144" i="9"/>
  <c r="R144" i="9"/>
  <c r="S137" i="9"/>
  <c r="R137" i="9"/>
  <c r="Q137" i="9"/>
  <c r="S136" i="9"/>
  <c r="R136" i="9"/>
  <c r="Q136" i="9"/>
  <c r="S135" i="9"/>
  <c r="R135" i="9"/>
  <c r="S134" i="9"/>
  <c r="R134" i="9"/>
  <c r="S133" i="9"/>
  <c r="R133" i="9"/>
  <c r="S132" i="9"/>
  <c r="R132" i="9"/>
  <c r="S131" i="9"/>
  <c r="R131" i="9"/>
  <c r="Q131" i="9"/>
  <c r="S130" i="9"/>
  <c r="R130" i="9"/>
  <c r="S129" i="9"/>
  <c r="Q129" i="9"/>
  <c r="S128" i="9"/>
  <c r="R128" i="9"/>
  <c r="F179" i="4"/>
  <c r="F179" i="5"/>
  <c r="F179" i="6"/>
  <c r="S126" i="9"/>
  <c r="F176" i="4"/>
  <c r="F176" i="5"/>
  <c r="F176" i="6"/>
  <c r="F176" i="7" s="1"/>
  <c r="S119" i="9"/>
  <c r="R119" i="9"/>
  <c r="Q119" i="9"/>
  <c r="S118" i="9"/>
  <c r="R118" i="9"/>
  <c r="S117" i="9"/>
  <c r="R117" i="9"/>
  <c r="Q117" i="9"/>
  <c r="S116" i="9"/>
  <c r="R116" i="9"/>
  <c r="Q116" i="9"/>
  <c r="S115" i="9"/>
  <c r="R115" i="9"/>
  <c r="Q115" i="9"/>
  <c r="S114" i="9"/>
  <c r="S113" i="9"/>
  <c r="S112" i="9"/>
  <c r="S111" i="9"/>
  <c r="S110" i="9"/>
  <c r="S109" i="9"/>
  <c r="S108" i="9"/>
  <c r="S107" i="9"/>
  <c r="S106" i="9"/>
  <c r="S105" i="9"/>
  <c r="S104" i="9"/>
  <c r="S103" i="9"/>
  <c r="S102" i="9"/>
  <c r="S101" i="9"/>
  <c r="S100" i="9"/>
  <c r="S99" i="9"/>
  <c r="S98" i="9"/>
  <c r="S97" i="9"/>
  <c r="S96" i="9"/>
  <c r="S95" i="9"/>
  <c r="R95" i="9"/>
  <c r="Q95" i="9"/>
  <c r="S94" i="9"/>
  <c r="R94" i="9"/>
  <c r="Q94" i="9"/>
  <c r="S93" i="9"/>
  <c r="R93" i="9"/>
  <c r="Q93" i="9"/>
  <c r="S92" i="9"/>
  <c r="R92" i="9"/>
  <c r="S91" i="9"/>
  <c r="R91" i="9"/>
  <c r="Q91" i="9"/>
  <c r="S90" i="9"/>
  <c r="R90" i="9"/>
  <c r="Q90" i="9"/>
  <c r="S89" i="9"/>
  <c r="S88" i="9"/>
  <c r="S87" i="9"/>
  <c r="S86" i="9"/>
  <c r="S85" i="9"/>
  <c r="S84" i="9"/>
  <c r="S83" i="9"/>
  <c r="S82" i="9"/>
  <c r="S81" i="9"/>
  <c r="R81" i="9"/>
  <c r="Q81" i="9"/>
  <c r="S80" i="9"/>
  <c r="R80" i="9"/>
  <c r="Q80" i="9"/>
  <c r="S79" i="9"/>
  <c r="R79" i="9"/>
  <c r="S78" i="9"/>
  <c r="R78" i="9"/>
  <c r="Q78" i="9"/>
  <c r="S74" i="9"/>
  <c r="R74" i="9"/>
  <c r="Q74" i="9"/>
  <c r="S73" i="9"/>
  <c r="Q73" i="9"/>
  <c r="S63" i="9"/>
  <c r="R63" i="9"/>
  <c r="Q63" i="9"/>
  <c r="S61" i="9"/>
  <c r="R61" i="9"/>
  <c r="Q61" i="9"/>
  <c r="S60" i="9"/>
  <c r="R60" i="9"/>
  <c r="S59" i="9"/>
  <c r="R59" i="9"/>
  <c r="Q59" i="9"/>
  <c r="S58" i="9"/>
  <c r="R58" i="9"/>
  <c r="Q58" i="9"/>
  <c r="S57" i="9"/>
  <c r="R57" i="9"/>
  <c r="Q57" i="9"/>
  <c r="S56" i="9"/>
  <c r="R56" i="9"/>
  <c r="Q56" i="9"/>
  <c r="S55" i="9"/>
  <c r="R55" i="9"/>
  <c r="Q55" i="9"/>
  <c r="S54" i="9"/>
  <c r="R54" i="9"/>
  <c r="Q54" i="9"/>
  <c r="S53" i="9"/>
  <c r="R53" i="9"/>
  <c r="Q53" i="9"/>
  <c r="S48" i="9"/>
  <c r="R48" i="9"/>
  <c r="Q48" i="9"/>
  <c r="S47" i="9"/>
  <c r="R47" i="9"/>
  <c r="Q47" i="9"/>
  <c r="S46" i="9"/>
  <c r="R46" i="9"/>
  <c r="Q46" i="9"/>
  <c r="S45" i="9"/>
  <c r="R45" i="9"/>
  <c r="S44" i="9"/>
  <c r="R44" i="9"/>
  <c r="S43" i="9"/>
  <c r="R43" i="9"/>
  <c r="S42" i="9"/>
  <c r="R42" i="9"/>
  <c r="S41" i="9"/>
  <c r="R41" i="9"/>
  <c r="Q41" i="9"/>
  <c r="S40" i="9"/>
  <c r="R40" i="9"/>
  <c r="Q40" i="9"/>
  <c r="S39" i="9"/>
  <c r="R39" i="9"/>
  <c r="Q39" i="9"/>
  <c r="S38" i="9"/>
  <c r="R38" i="9"/>
  <c r="S37" i="9"/>
  <c r="R37" i="9"/>
  <c r="S36" i="9"/>
  <c r="R36" i="9"/>
  <c r="S35" i="9"/>
  <c r="R35" i="9"/>
  <c r="S34" i="9"/>
  <c r="R34" i="9"/>
  <c r="Q34" i="9"/>
  <c r="S33" i="9"/>
  <c r="R33" i="9"/>
  <c r="Q33" i="9"/>
  <c r="R30" i="9"/>
  <c r="S29" i="9"/>
  <c r="R29" i="9"/>
  <c r="E52" i="7"/>
  <c r="S26" i="9"/>
  <c r="R26" i="9"/>
  <c r="Q26" i="9"/>
  <c r="S25" i="9"/>
  <c r="R25" i="9"/>
  <c r="Q25" i="9"/>
  <c r="S24" i="9"/>
  <c r="R24" i="9"/>
  <c r="Q24" i="9"/>
  <c r="S23" i="9"/>
  <c r="R23" i="9"/>
  <c r="S22" i="9"/>
  <c r="R22" i="9"/>
  <c r="S21" i="9"/>
  <c r="R21" i="9"/>
  <c r="S20" i="9"/>
  <c r="R20" i="9"/>
  <c r="Q20" i="9"/>
  <c r="S19" i="9"/>
  <c r="R19" i="9"/>
  <c r="Q19" i="9"/>
  <c r="S18" i="9"/>
  <c r="R18" i="9"/>
  <c r="Q18" i="9"/>
  <c r="S17" i="9"/>
  <c r="R17" i="9"/>
  <c r="S16" i="9"/>
  <c r="R16" i="9"/>
  <c r="S15" i="9"/>
  <c r="R15" i="9"/>
  <c r="Q15" i="9"/>
  <c r="S14" i="9"/>
  <c r="R14" i="9"/>
  <c r="Q14" i="9"/>
  <c r="S13" i="9"/>
  <c r="R13" i="9"/>
  <c r="Q13" i="9"/>
  <c r="S12" i="9"/>
  <c r="R12" i="9"/>
  <c r="S11" i="9"/>
  <c r="R11" i="9"/>
  <c r="S10" i="9"/>
  <c r="R10" i="9"/>
  <c r="Q10" i="9"/>
  <c r="S9" i="9"/>
  <c r="R9" i="9"/>
  <c r="Q9" i="9"/>
  <c r="S8" i="9"/>
  <c r="R8" i="9"/>
  <c r="Q8" i="9"/>
  <c r="S7" i="9"/>
  <c r="R7" i="9"/>
  <c r="S6" i="9"/>
  <c r="R6" i="9"/>
  <c r="Q6" i="9"/>
  <c r="P185" i="9"/>
  <c r="O185" i="9"/>
  <c r="P184" i="9"/>
  <c r="O184" i="9"/>
  <c r="N184" i="9"/>
  <c r="P183" i="9"/>
  <c r="O183" i="9"/>
  <c r="P182" i="9"/>
  <c r="O182" i="9"/>
  <c r="N182" i="9"/>
  <c r="P181" i="9"/>
  <c r="O181" i="9"/>
  <c r="P180" i="9"/>
  <c r="O180" i="9"/>
  <c r="P179" i="9"/>
  <c r="O179" i="9"/>
  <c r="P178" i="9"/>
  <c r="O178" i="9"/>
  <c r="P177" i="9"/>
  <c r="O177" i="9"/>
  <c r="P176" i="9"/>
  <c r="O176" i="9"/>
  <c r="P175" i="9"/>
  <c r="O175" i="9"/>
  <c r="P174" i="9"/>
  <c r="O174" i="9"/>
  <c r="P173" i="9"/>
  <c r="O173" i="9"/>
  <c r="P172" i="9"/>
  <c r="O172" i="9"/>
  <c r="P171" i="9"/>
  <c r="O171" i="9"/>
  <c r="P170" i="9"/>
  <c r="O170" i="9"/>
  <c r="P169" i="9"/>
  <c r="O169" i="9"/>
  <c r="P168" i="9"/>
  <c r="O168" i="9"/>
  <c r="P167" i="9"/>
  <c r="O167" i="9"/>
  <c r="P166" i="9"/>
  <c r="O166" i="9"/>
  <c r="N166" i="9"/>
  <c r="P165" i="9"/>
  <c r="O165" i="9"/>
  <c r="P164" i="9"/>
  <c r="O164" i="9"/>
  <c r="P163" i="9"/>
  <c r="O163" i="9"/>
  <c r="P162" i="9"/>
  <c r="O162" i="9"/>
  <c r="N162" i="9"/>
  <c r="P161" i="9"/>
  <c r="O161" i="9"/>
  <c r="P160" i="9"/>
  <c r="O160" i="9"/>
  <c r="N160" i="9"/>
  <c r="P159" i="9"/>
  <c r="O159" i="9"/>
  <c r="P158" i="9"/>
  <c r="O158" i="9"/>
  <c r="P157" i="9"/>
  <c r="O157" i="9"/>
  <c r="N157" i="9"/>
  <c r="P156" i="9"/>
  <c r="O156" i="9"/>
  <c r="P155" i="9"/>
  <c r="O155" i="9"/>
  <c r="N155" i="9"/>
  <c r="P154" i="9"/>
  <c r="O154" i="9"/>
  <c r="N154" i="9"/>
  <c r="P153" i="9"/>
  <c r="O153" i="9"/>
  <c r="N153" i="9"/>
  <c r="P152" i="9"/>
  <c r="O152" i="9"/>
  <c r="P151" i="9"/>
  <c r="O151" i="9"/>
  <c r="P150" i="9"/>
  <c r="O150" i="9"/>
  <c r="P149" i="9"/>
  <c r="O149" i="9"/>
  <c r="P148" i="9"/>
  <c r="O148" i="9"/>
  <c r="N148" i="9"/>
  <c r="P147" i="9"/>
  <c r="O147" i="9"/>
  <c r="N147" i="9"/>
  <c r="P146" i="9"/>
  <c r="O146" i="9"/>
  <c r="P145" i="9"/>
  <c r="O145" i="9"/>
  <c r="N145" i="9"/>
  <c r="P144" i="9"/>
  <c r="O144" i="9"/>
  <c r="P137" i="9"/>
  <c r="O137" i="9"/>
  <c r="N137" i="9"/>
  <c r="P136" i="9"/>
  <c r="O136" i="9"/>
  <c r="N136" i="9"/>
  <c r="P135" i="9"/>
  <c r="O135" i="9"/>
  <c r="P134" i="9"/>
  <c r="O134" i="9"/>
  <c r="P133" i="9"/>
  <c r="O133" i="9"/>
  <c r="P132" i="9"/>
  <c r="O132" i="9"/>
  <c r="P131" i="9"/>
  <c r="O131" i="9"/>
  <c r="N131" i="9"/>
  <c r="P130" i="9"/>
  <c r="O130" i="9"/>
  <c r="P129" i="9"/>
  <c r="E185" i="6"/>
  <c r="O129" i="9" s="1"/>
  <c r="N129" i="9"/>
  <c r="P128" i="9"/>
  <c r="O128" i="9"/>
  <c r="P119" i="9"/>
  <c r="O119" i="9"/>
  <c r="N119" i="9"/>
  <c r="P118" i="9"/>
  <c r="O118" i="9"/>
  <c r="P117" i="9"/>
  <c r="O117" i="9"/>
  <c r="N117" i="9"/>
  <c r="P116" i="9"/>
  <c r="O116" i="9"/>
  <c r="N116" i="9"/>
  <c r="E143" i="6"/>
  <c r="P115" i="9"/>
  <c r="O115" i="9"/>
  <c r="N115" i="9"/>
  <c r="P114" i="9"/>
  <c r="P113" i="9"/>
  <c r="P112" i="9"/>
  <c r="P111" i="9"/>
  <c r="P110" i="9"/>
  <c r="P109" i="9"/>
  <c r="N109" i="9"/>
  <c r="P108" i="9"/>
  <c r="O108" i="9"/>
  <c r="P107" i="9"/>
  <c r="P106" i="9"/>
  <c r="P105" i="9"/>
  <c r="O105" i="9"/>
  <c r="P104" i="9"/>
  <c r="P103" i="9"/>
  <c r="O103" i="9"/>
  <c r="P102" i="9"/>
  <c r="P101" i="9"/>
  <c r="P100" i="9"/>
  <c r="O100" i="9"/>
  <c r="P99" i="9"/>
  <c r="N99" i="9"/>
  <c r="P98" i="9"/>
  <c r="O98" i="9"/>
  <c r="P97" i="9"/>
  <c r="N97" i="9"/>
  <c r="P96" i="9"/>
  <c r="O96" i="9"/>
  <c r="P95" i="9"/>
  <c r="O95" i="9"/>
  <c r="N95" i="9"/>
  <c r="P94" i="9"/>
  <c r="O94" i="9"/>
  <c r="N94" i="9"/>
  <c r="P93" i="9"/>
  <c r="O93" i="9"/>
  <c r="N93" i="9"/>
  <c r="P92" i="9"/>
  <c r="O92" i="9"/>
  <c r="P91" i="9"/>
  <c r="O91" i="9"/>
  <c r="N91" i="9"/>
  <c r="P90" i="9"/>
  <c r="O90" i="9"/>
  <c r="N90" i="9"/>
  <c r="P89" i="9"/>
  <c r="P88" i="9"/>
  <c r="P87" i="9"/>
  <c r="P86" i="9"/>
  <c r="P85" i="9"/>
  <c r="P84" i="9"/>
  <c r="P83" i="9"/>
  <c r="P82" i="9"/>
  <c r="P81" i="9"/>
  <c r="O81" i="9"/>
  <c r="N81" i="9"/>
  <c r="P80" i="9"/>
  <c r="O80" i="9"/>
  <c r="N80" i="9"/>
  <c r="P79" i="9"/>
  <c r="O79" i="9"/>
  <c r="P78" i="9"/>
  <c r="O78" i="9"/>
  <c r="N78" i="9"/>
  <c r="P74" i="9"/>
  <c r="O74" i="9"/>
  <c r="N74" i="9"/>
  <c r="P73" i="9"/>
  <c r="N73" i="9"/>
  <c r="P63" i="9"/>
  <c r="O63" i="9"/>
  <c r="N63" i="9"/>
  <c r="P61" i="9"/>
  <c r="O61" i="9"/>
  <c r="N61" i="9"/>
  <c r="P60" i="9"/>
  <c r="O60" i="9"/>
  <c r="P59" i="9"/>
  <c r="O59" i="9"/>
  <c r="N59" i="9"/>
  <c r="P58" i="9"/>
  <c r="O58" i="9"/>
  <c r="N58" i="9"/>
  <c r="P57" i="9"/>
  <c r="O57" i="9"/>
  <c r="N57" i="9"/>
  <c r="P56" i="9"/>
  <c r="O56" i="9"/>
  <c r="N56" i="9"/>
  <c r="P55" i="9"/>
  <c r="O55" i="9"/>
  <c r="N55" i="9"/>
  <c r="P54" i="9"/>
  <c r="O54" i="9"/>
  <c r="N54" i="9"/>
  <c r="P53" i="9"/>
  <c r="O53" i="9"/>
  <c r="N53" i="9"/>
  <c r="P48" i="9"/>
  <c r="O48" i="9"/>
  <c r="N48" i="9"/>
  <c r="P47" i="9"/>
  <c r="O47" i="9"/>
  <c r="N47" i="9"/>
  <c r="P46" i="9"/>
  <c r="O46" i="9"/>
  <c r="N46" i="9"/>
  <c r="P45" i="9"/>
  <c r="O45" i="9"/>
  <c r="P44" i="9"/>
  <c r="O44" i="9"/>
  <c r="P43" i="9"/>
  <c r="O43" i="9"/>
  <c r="P42" i="9"/>
  <c r="O42" i="9"/>
  <c r="P41" i="9"/>
  <c r="O41" i="9"/>
  <c r="N41" i="9"/>
  <c r="P40" i="9"/>
  <c r="O40" i="9"/>
  <c r="N40" i="9"/>
  <c r="P39" i="9"/>
  <c r="O39" i="9"/>
  <c r="N39" i="9"/>
  <c r="P38" i="9"/>
  <c r="O38" i="9"/>
  <c r="P37" i="9"/>
  <c r="O37" i="9"/>
  <c r="P36" i="9"/>
  <c r="O36" i="9"/>
  <c r="P35" i="9"/>
  <c r="O35" i="9"/>
  <c r="P34" i="9"/>
  <c r="O34" i="9"/>
  <c r="N34" i="9"/>
  <c r="P33" i="9"/>
  <c r="O33" i="9"/>
  <c r="N33" i="9"/>
  <c r="O30" i="9"/>
  <c r="P29" i="9"/>
  <c r="O29" i="9"/>
  <c r="P26" i="9"/>
  <c r="O26" i="9"/>
  <c r="N26" i="9"/>
  <c r="P25" i="9"/>
  <c r="O25" i="9"/>
  <c r="N25" i="9"/>
  <c r="P24" i="9"/>
  <c r="O24" i="9"/>
  <c r="N24" i="9"/>
  <c r="P23" i="9"/>
  <c r="O23" i="9"/>
  <c r="P22" i="9"/>
  <c r="O22" i="9"/>
  <c r="P21" i="9"/>
  <c r="O21" i="9"/>
  <c r="P20" i="9"/>
  <c r="O20" i="9"/>
  <c r="N20" i="9"/>
  <c r="P19" i="9"/>
  <c r="O19" i="9"/>
  <c r="N19" i="9"/>
  <c r="P18" i="9"/>
  <c r="O18" i="9"/>
  <c r="N18" i="9"/>
  <c r="P17" i="9"/>
  <c r="O17" i="9"/>
  <c r="P16" i="9"/>
  <c r="O16" i="9"/>
  <c r="P15" i="9"/>
  <c r="O15" i="9"/>
  <c r="N15" i="9"/>
  <c r="P14" i="9"/>
  <c r="O14" i="9"/>
  <c r="N14" i="9"/>
  <c r="P13" i="9"/>
  <c r="O13" i="9"/>
  <c r="N13" i="9"/>
  <c r="P12" i="9"/>
  <c r="O12" i="9"/>
  <c r="P11" i="9"/>
  <c r="O11" i="9"/>
  <c r="P10" i="9"/>
  <c r="O10" i="9"/>
  <c r="N10" i="9"/>
  <c r="P9" i="9"/>
  <c r="O9" i="9"/>
  <c r="N9" i="9"/>
  <c r="P8" i="9"/>
  <c r="O8" i="9"/>
  <c r="N8" i="9"/>
  <c r="P7" i="9"/>
  <c r="O7" i="9"/>
  <c r="P6" i="9"/>
  <c r="O6" i="9"/>
  <c r="M185" i="9"/>
  <c r="L185" i="9"/>
  <c r="K185" i="9"/>
  <c r="M184" i="9"/>
  <c r="L184" i="9"/>
  <c r="K184" i="9"/>
  <c r="M183" i="9"/>
  <c r="L183" i="9"/>
  <c r="M182" i="9"/>
  <c r="L182" i="9"/>
  <c r="K182" i="9"/>
  <c r="M181" i="9"/>
  <c r="L181" i="9"/>
  <c r="M180" i="9"/>
  <c r="L180" i="9"/>
  <c r="M179" i="9"/>
  <c r="L179" i="9"/>
  <c r="K179" i="9"/>
  <c r="M178" i="9"/>
  <c r="L178" i="9"/>
  <c r="M177" i="9"/>
  <c r="L177" i="9"/>
  <c r="K177" i="9"/>
  <c r="M176" i="9"/>
  <c r="L176" i="9"/>
  <c r="K176" i="9"/>
  <c r="M175" i="9"/>
  <c r="L175" i="9"/>
  <c r="K175" i="9"/>
  <c r="M174" i="9"/>
  <c r="L174" i="9"/>
  <c r="K174" i="9"/>
  <c r="M173" i="9"/>
  <c r="L173" i="9"/>
  <c r="K173" i="9"/>
  <c r="M172" i="9"/>
  <c r="L172" i="9"/>
  <c r="K172" i="9"/>
  <c r="M171" i="9"/>
  <c r="L171" i="9"/>
  <c r="K171" i="9"/>
  <c r="M170" i="9"/>
  <c r="L170" i="9"/>
  <c r="K170" i="9"/>
  <c r="M169" i="9"/>
  <c r="L169" i="9"/>
  <c r="M168" i="9"/>
  <c r="L168" i="9"/>
  <c r="K168" i="9"/>
  <c r="M167" i="9"/>
  <c r="L167" i="9"/>
  <c r="K167" i="9"/>
  <c r="M166" i="9"/>
  <c r="L166" i="9"/>
  <c r="K166" i="9"/>
  <c r="M165" i="9"/>
  <c r="L165" i="9"/>
  <c r="M164" i="9"/>
  <c r="L164" i="9"/>
  <c r="K164" i="9"/>
  <c r="M163" i="9"/>
  <c r="L163" i="9"/>
  <c r="K163" i="9"/>
  <c r="M162" i="9"/>
  <c r="L162" i="9"/>
  <c r="K162" i="9"/>
  <c r="M161" i="9"/>
  <c r="L161" i="9"/>
  <c r="M160" i="9"/>
  <c r="L160" i="9"/>
  <c r="K160" i="9"/>
  <c r="M159" i="9"/>
  <c r="L159" i="9"/>
  <c r="M158" i="9"/>
  <c r="L158" i="9"/>
  <c r="M157" i="9"/>
  <c r="L157" i="9"/>
  <c r="K157" i="9"/>
  <c r="M156" i="9"/>
  <c r="L156" i="9"/>
  <c r="K156" i="9"/>
  <c r="M155" i="9"/>
  <c r="L155" i="9"/>
  <c r="K155" i="9"/>
  <c r="M154" i="9"/>
  <c r="L154" i="9"/>
  <c r="K154" i="9"/>
  <c r="M153" i="9"/>
  <c r="L153" i="9"/>
  <c r="K153" i="9"/>
  <c r="M152" i="9"/>
  <c r="L152" i="9"/>
  <c r="M151" i="9"/>
  <c r="L151" i="9"/>
  <c r="M150" i="9"/>
  <c r="L150" i="9"/>
  <c r="K150" i="9"/>
  <c r="M149" i="9"/>
  <c r="L149" i="9"/>
  <c r="M148" i="9"/>
  <c r="L148" i="9"/>
  <c r="K148" i="9"/>
  <c r="M147" i="9"/>
  <c r="L147" i="9"/>
  <c r="K147" i="9"/>
  <c r="M146" i="9"/>
  <c r="L146" i="9"/>
  <c r="M145" i="9"/>
  <c r="L145" i="9"/>
  <c r="K145" i="9"/>
  <c r="M144" i="9"/>
  <c r="L144" i="9"/>
  <c r="M138" i="9"/>
  <c r="M137" i="9"/>
  <c r="L137" i="9"/>
  <c r="K137" i="9"/>
  <c r="M136" i="9"/>
  <c r="L136" i="9"/>
  <c r="K136" i="9"/>
  <c r="M135" i="9"/>
  <c r="L135" i="9"/>
  <c r="M134" i="9"/>
  <c r="L134" i="9"/>
  <c r="M133" i="9"/>
  <c r="L133" i="9"/>
  <c r="M132" i="9"/>
  <c r="L132" i="9"/>
  <c r="M131" i="9"/>
  <c r="L131" i="9"/>
  <c r="K131" i="9"/>
  <c r="M130" i="9"/>
  <c r="L130" i="9"/>
  <c r="M129" i="9"/>
  <c r="K129" i="9"/>
  <c r="M128" i="9"/>
  <c r="L128" i="9"/>
  <c r="M119" i="9"/>
  <c r="L119" i="9"/>
  <c r="K119" i="9"/>
  <c r="M118" i="9"/>
  <c r="L118" i="9"/>
  <c r="M117" i="9"/>
  <c r="L117" i="9"/>
  <c r="K117" i="9"/>
  <c r="M116" i="9"/>
  <c r="L116" i="9"/>
  <c r="K116" i="9"/>
  <c r="M115" i="9"/>
  <c r="L115" i="9"/>
  <c r="K115" i="9"/>
  <c r="M114" i="9"/>
  <c r="M113" i="9"/>
  <c r="L113" i="9"/>
  <c r="K113" i="9"/>
  <c r="M112" i="9"/>
  <c r="L112" i="9"/>
  <c r="K112" i="9"/>
  <c r="M111" i="9"/>
  <c r="L111" i="9"/>
  <c r="M110" i="9"/>
  <c r="K110" i="9"/>
  <c r="M109" i="9"/>
  <c r="K109" i="9"/>
  <c r="M108" i="9"/>
  <c r="L108" i="9"/>
  <c r="K108" i="9"/>
  <c r="M107" i="9"/>
  <c r="K107" i="9"/>
  <c r="M106" i="9"/>
  <c r="L106" i="9"/>
  <c r="K106" i="9"/>
  <c r="M105" i="9"/>
  <c r="L105" i="9"/>
  <c r="K105" i="9"/>
  <c r="M104" i="9"/>
  <c r="M103" i="9"/>
  <c r="L103" i="9"/>
  <c r="K103" i="9"/>
  <c r="M102" i="9"/>
  <c r="L102" i="9"/>
  <c r="K102" i="9"/>
  <c r="M101" i="9"/>
  <c r="L101" i="9"/>
  <c r="K101" i="9"/>
  <c r="M100" i="9"/>
  <c r="L100" i="9"/>
  <c r="K100" i="9"/>
  <c r="M99" i="9"/>
  <c r="K99" i="9"/>
  <c r="M98" i="9"/>
  <c r="L98" i="9"/>
  <c r="K98" i="9"/>
  <c r="M97" i="9"/>
  <c r="L97" i="9"/>
  <c r="K97" i="9"/>
  <c r="M96" i="9"/>
  <c r="L96" i="9"/>
  <c r="K96" i="9"/>
  <c r="M95" i="9"/>
  <c r="L95" i="9"/>
  <c r="K95" i="9"/>
  <c r="M94" i="9"/>
  <c r="L94" i="9"/>
  <c r="K94" i="9"/>
  <c r="M93" i="9"/>
  <c r="L93" i="9"/>
  <c r="K93" i="9"/>
  <c r="M92" i="9"/>
  <c r="L92" i="9"/>
  <c r="E117" i="5"/>
  <c r="K92" i="9" s="1"/>
  <c r="M91" i="9"/>
  <c r="L91" i="9"/>
  <c r="K91" i="9"/>
  <c r="M90" i="9"/>
  <c r="L90" i="9"/>
  <c r="K90" i="9"/>
  <c r="M89" i="9"/>
  <c r="L89" i="9"/>
  <c r="M88" i="9"/>
  <c r="L88" i="9"/>
  <c r="K88" i="9"/>
  <c r="M87" i="9"/>
  <c r="L87" i="9"/>
  <c r="M86" i="9"/>
  <c r="L86" i="9"/>
  <c r="M85" i="9"/>
  <c r="M84" i="9"/>
  <c r="M83" i="9"/>
  <c r="M82" i="9"/>
  <c r="L82" i="9"/>
  <c r="M81" i="9"/>
  <c r="L81" i="9"/>
  <c r="K81" i="9"/>
  <c r="M80" i="9"/>
  <c r="L80" i="9"/>
  <c r="K80" i="9"/>
  <c r="M79" i="9"/>
  <c r="L79" i="9"/>
  <c r="M78" i="9"/>
  <c r="L78" i="9"/>
  <c r="K78" i="9"/>
  <c r="M74" i="9"/>
  <c r="L74" i="9"/>
  <c r="K74" i="9"/>
  <c r="M73" i="9"/>
  <c r="K73" i="9"/>
  <c r="M71" i="9"/>
  <c r="L71" i="9"/>
  <c r="M69" i="9"/>
  <c r="M68" i="9"/>
  <c r="L67" i="9"/>
  <c r="M63" i="9"/>
  <c r="L63" i="9"/>
  <c r="K63" i="9"/>
  <c r="M61" i="9"/>
  <c r="L61" i="9"/>
  <c r="K61" i="9"/>
  <c r="M60" i="9"/>
  <c r="L60" i="9"/>
  <c r="E83" i="5"/>
  <c r="K60" i="9" s="1"/>
  <c r="M59" i="9"/>
  <c r="L59" i="9"/>
  <c r="K59" i="9"/>
  <c r="M58" i="9"/>
  <c r="L58" i="9"/>
  <c r="K58" i="9"/>
  <c r="M57" i="9"/>
  <c r="L57" i="9"/>
  <c r="K57" i="9"/>
  <c r="M56" i="9"/>
  <c r="L56" i="9"/>
  <c r="K56" i="9"/>
  <c r="M55" i="9"/>
  <c r="L55" i="9"/>
  <c r="K55" i="9"/>
  <c r="M54" i="9"/>
  <c r="L54" i="9"/>
  <c r="K54" i="9"/>
  <c r="M53" i="9"/>
  <c r="L53" i="9"/>
  <c r="K53" i="9"/>
  <c r="M48" i="9"/>
  <c r="L48" i="9"/>
  <c r="K48" i="9"/>
  <c r="M47" i="9"/>
  <c r="L47" i="9"/>
  <c r="K47" i="9"/>
  <c r="M46" i="9"/>
  <c r="L46" i="9"/>
  <c r="K46" i="9"/>
  <c r="M45" i="9"/>
  <c r="L45" i="9"/>
  <c r="M44" i="9"/>
  <c r="L44" i="9"/>
  <c r="M43" i="9"/>
  <c r="L43" i="9"/>
  <c r="M42" i="9"/>
  <c r="L42" i="9"/>
  <c r="M41" i="9"/>
  <c r="L41" i="9"/>
  <c r="K41" i="9"/>
  <c r="M40" i="9"/>
  <c r="L40" i="9"/>
  <c r="K40" i="9"/>
  <c r="M39" i="9"/>
  <c r="L39" i="9"/>
  <c r="K39" i="9"/>
  <c r="M38" i="9"/>
  <c r="L38" i="9"/>
  <c r="M37" i="9"/>
  <c r="L37" i="9"/>
  <c r="K37" i="9"/>
  <c r="M36" i="9"/>
  <c r="L36" i="9"/>
  <c r="M35" i="9"/>
  <c r="L35" i="9"/>
  <c r="M34" i="9"/>
  <c r="L34" i="9"/>
  <c r="K34" i="9"/>
  <c r="M33" i="9"/>
  <c r="L33" i="9"/>
  <c r="K33" i="9"/>
  <c r="L30" i="9"/>
  <c r="M29" i="9"/>
  <c r="L29" i="9"/>
  <c r="M26" i="9"/>
  <c r="L26" i="9"/>
  <c r="K26" i="9"/>
  <c r="M25" i="9"/>
  <c r="L25" i="9"/>
  <c r="K25" i="9"/>
  <c r="M24" i="9"/>
  <c r="L24" i="9"/>
  <c r="K24" i="9"/>
  <c r="M23" i="9"/>
  <c r="L23" i="9"/>
  <c r="M22" i="9"/>
  <c r="L22" i="9"/>
  <c r="M21" i="9"/>
  <c r="L21" i="9"/>
  <c r="M20" i="9"/>
  <c r="L20" i="9"/>
  <c r="K20" i="9"/>
  <c r="M19" i="9"/>
  <c r="L19" i="9"/>
  <c r="K19" i="9"/>
  <c r="M18" i="9"/>
  <c r="L18" i="9"/>
  <c r="K18" i="9"/>
  <c r="M17" i="9"/>
  <c r="L17" i="9"/>
  <c r="M16" i="9"/>
  <c r="L16" i="9"/>
  <c r="K16" i="9"/>
  <c r="M15" i="9"/>
  <c r="L15" i="9"/>
  <c r="K15" i="9"/>
  <c r="M14" i="9"/>
  <c r="L14" i="9"/>
  <c r="K14" i="9"/>
  <c r="M13" i="9"/>
  <c r="L13" i="9"/>
  <c r="K13" i="9"/>
  <c r="M12" i="9"/>
  <c r="L12" i="9"/>
  <c r="M11" i="9"/>
  <c r="L11" i="9"/>
  <c r="M10" i="9"/>
  <c r="L10" i="9"/>
  <c r="K10" i="9"/>
  <c r="M9" i="9"/>
  <c r="L9" i="9"/>
  <c r="K9" i="9"/>
  <c r="M8" i="9"/>
  <c r="L8" i="9"/>
  <c r="K8" i="9"/>
  <c r="M7" i="9"/>
  <c r="L7" i="9"/>
  <c r="M6" i="9"/>
  <c r="L6" i="9"/>
  <c r="K6" i="9"/>
  <c r="J185" i="9"/>
  <c r="I185" i="9"/>
  <c r="H185" i="9"/>
  <c r="J184" i="9"/>
  <c r="I184" i="9"/>
  <c r="H184" i="9"/>
  <c r="J183" i="9"/>
  <c r="I183" i="9"/>
  <c r="J182" i="9"/>
  <c r="I182" i="9"/>
  <c r="H182" i="9"/>
  <c r="J181" i="9"/>
  <c r="I181" i="9"/>
  <c r="H181" i="9"/>
  <c r="J180" i="9"/>
  <c r="I180" i="9"/>
  <c r="J179" i="9"/>
  <c r="I179" i="9"/>
  <c r="H179" i="9"/>
  <c r="J178" i="9"/>
  <c r="I178" i="9"/>
  <c r="H178" i="9"/>
  <c r="J177" i="9"/>
  <c r="I177" i="9"/>
  <c r="H177" i="9"/>
  <c r="J176" i="9"/>
  <c r="I176" i="9"/>
  <c r="H176" i="9"/>
  <c r="J175" i="9"/>
  <c r="I175" i="9"/>
  <c r="H175" i="9"/>
  <c r="J174" i="9"/>
  <c r="I174" i="9"/>
  <c r="H174" i="9"/>
  <c r="J173" i="9"/>
  <c r="I173" i="9"/>
  <c r="H173" i="9"/>
  <c r="J172" i="9"/>
  <c r="I172" i="9"/>
  <c r="H172" i="9"/>
  <c r="J171" i="9"/>
  <c r="I171" i="9"/>
  <c r="H171" i="9"/>
  <c r="J170" i="9"/>
  <c r="I170" i="9"/>
  <c r="H170" i="9"/>
  <c r="J169" i="9"/>
  <c r="I169" i="9"/>
  <c r="J168" i="9"/>
  <c r="I168" i="9"/>
  <c r="H168" i="9"/>
  <c r="J167" i="9"/>
  <c r="I167" i="9"/>
  <c r="H167" i="9"/>
  <c r="J166" i="9"/>
  <c r="I166" i="9"/>
  <c r="H166" i="9"/>
  <c r="J165" i="9"/>
  <c r="I165" i="9"/>
  <c r="H165" i="9"/>
  <c r="J164" i="9"/>
  <c r="I164" i="9"/>
  <c r="H164" i="9"/>
  <c r="J163" i="9"/>
  <c r="I163" i="9"/>
  <c r="H163" i="9"/>
  <c r="J162" i="9"/>
  <c r="I162" i="9"/>
  <c r="H162" i="9"/>
  <c r="J161" i="9"/>
  <c r="I161" i="9"/>
  <c r="H161" i="9"/>
  <c r="J160" i="9"/>
  <c r="I160" i="9"/>
  <c r="H160" i="9"/>
  <c r="J159" i="9"/>
  <c r="I159" i="9"/>
  <c r="H159" i="9"/>
  <c r="J158" i="9"/>
  <c r="I158" i="9"/>
  <c r="H158" i="9"/>
  <c r="J157" i="9"/>
  <c r="I157" i="9"/>
  <c r="H157" i="9"/>
  <c r="J156" i="9"/>
  <c r="I156" i="9"/>
  <c r="H156" i="9"/>
  <c r="J155" i="9"/>
  <c r="I155" i="9"/>
  <c r="H155" i="9"/>
  <c r="J154" i="9"/>
  <c r="I154" i="9"/>
  <c r="H154" i="9"/>
  <c r="J153" i="9"/>
  <c r="I153" i="9"/>
  <c r="H153" i="9"/>
  <c r="J152" i="9"/>
  <c r="I152" i="9"/>
  <c r="H152" i="9"/>
  <c r="J151" i="9"/>
  <c r="I151" i="9"/>
  <c r="H151" i="9"/>
  <c r="J150" i="9"/>
  <c r="I150" i="9"/>
  <c r="H150" i="9"/>
  <c r="J149" i="9"/>
  <c r="I149" i="9"/>
  <c r="H149" i="9"/>
  <c r="J148" i="9"/>
  <c r="I148" i="9"/>
  <c r="H148" i="9"/>
  <c r="J147" i="9"/>
  <c r="I147" i="9"/>
  <c r="H147" i="9"/>
  <c r="J146" i="9"/>
  <c r="I146" i="9"/>
  <c r="J145" i="9"/>
  <c r="I145" i="9"/>
  <c r="H145" i="9"/>
  <c r="J144" i="9"/>
  <c r="I144" i="9"/>
  <c r="H144" i="9"/>
  <c r="J143" i="9"/>
  <c r="H143" i="9"/>
  <c r="J142" i="9"/>
  <c r="H142" i="9"/>
  <c r="J141" i="9"/>
  <c r="H141" i="9"/>
  <c r="J140" i="9"/>
  <c r="H140" i="9"/>
  <c r="H139" i="9"/>
  <c r="J138" i="9"/>
  <c r="H138" i="9"/>
  <c r="J137" i="9"/>
  <c r="I137" i="9"/>
  <c r="H137" i="9"/>
  <c r="J136" i="9"/>
  <c r="I136" i="9"/>
  <c r="H136" i="9"/>
  <c r="J135" i="9"/>
  <c r="I135" i="9"/>
  <c r="H135" i="9"/>
  <c r="J134" i="9"/>
  <c r="I134" i="9"/>
  <c r="H134" i="9"/>
  <c r="J133" i="9"/>
  <c r="I133" i="9"/>
  <c r="H133" i="9"/>
  <c r="J132" i="9"/>
  <c r="I132" i="9"/>
  <c r="H132" i="9"/>
  <c r="J131" i="9"/>
  <c r="I131" i="9"/>
  <c r="H131" i="9"/>
  <c r="J130" i="9"/>
  <c r="I130" i="9"/>
  <c r="H130" i="9"/>
  <c r="J129" i="9"/>
  <c r="H129" i="9"/>
  <c r="J128" i="9"/>
  <c r="I128" i="9"/>
  <c r="H128" i="9"/>
  <c r="J119" i="9"/>
  <c r="I119" i="9"/>
  <c r="H119" i="9"/>
  <c r="J118" i="9"/>
  <c r="I118" i="9"/>
  <c r="J117" i="9"/>
  <c r="I117" i="9"/>
  <c r="H117" i="9"/>
  <c r="J116" i="9"/>
  <c r="I116" i="9"/>
  <c r="H116" i="9"/>
  <c r="J115" i="9"/>
  <c r="I115" i="9"/>
  <c r="H115" i="9"/>
  <c r="J114" i="9"/>
  <c r="I114" i="9"/>
  <c r="H114" i="9"/>
  <c r="J113" i="9"/>
  <c r="I113" i="9"/>
  <c r="H113" i="9"/>
  <c r="J112" i="9"/>
  <c r="I112" i="9"/>
  <c r="H112" i="9"/>
  <c r="J111" i="9"/>
  <c r="I111" i="9"/>
  <c r="H111" i="9"/>
  <c r="J110" i="9"/>
  <c r="I110" i="9"/>
  <c r="H110" i="9"/>
  <c r="J109" i="9"/>
  <c r="I109" i="9"/>
  <c r="H109" i="9"/>
  <c r="J108" i="9"/>
  <c r="I108" i="9"/>
  <c r="H108" i="9"/>
  <c r="J107" i="9"/>
  <c r="I107" i="9"/>
  <c r="H107" i="9"/>
  <c r="J106" i="9"/>
  <c r="I106" i="9"/>
  <c r="H106" i="9"/>
  <c r="J105" i="9"/>
  <c r="I105" i="9"/>
  <c r="H105" i="9"/>
  <c r="J104" i="9"/>
  <c r="I104" i="9"/>
  <c r="H104" i="9"/>
  <c r="J103" i="9"/>
  <c r="I103" i="9"/>
  <c r="H103" i="9"/>
  <c r="J102" i="9"/>
  <c r="I102" i="9"/>
  <c r="H102" i="9"/>
  <c r="J101" i="9"/>
  <c r="I101" i="9"/>
  <c r="H101" i="9"/>
  <c r="J100" i="9"/>
  <c r="I100" i="9"/>
  <c r="H100" i="9"/>
  <c r="J99" i="9"/>
  <c r="I99" i="9"/>
  <c r="H99" i="9"/>
  <c r="J98" i="9"/>
  <c r="I98" i="9"/>
  <c r="H98" i="9"/>
  <c r="J97" i="9"/>
  <c r="I97" i="9"/>
  <c r="H97" i="9"/>
  <c r="J96" i="9"/>
  <c r="I96" i="9"/>
  <c r="H96" i="9"/>
  <c r="J95" i="9"/>
  <c r="I95" i="9"/>
  <c r="H95" i="9"/>
  <c r="J94" i="9"/>
  <c r="I94" i="9"/>
  <c r="H94" i="9"/>
  <c r="J93" i="9"/>
  <c r="I93" i="9"/>
  <c r="H93" i="9"/>
  <c r="J92" i="9"/>
  <c r="I92" i="9"/>
  <c r="J91" i="9"/>
  <c r="I91" i="9"/>
  <c r="H91" i="9"/>
  <c r="J90" i="9"/>
  <c r="I90" i="9"/>
  <c r="H90" i="9"/>
  <c r="J89" i="9"/>
  <c r="I89" i="9"/>
  <c r="J88" i="9"/>
  <c r="I88" i="9"/>
  <c r="H88" i="9"/>
  <c r="J87" i="9"/>
  <c r="I87" i="9"/>
  <c r="H87" i="9"/>
  <c r="J86" i="9"/>
  <c r="I86" i="9"/>
  <c r="H86" i="9"/>
  <c r="J85" i="9"/>
  <c r="I85" i="9"/>
  <c r="J84" i="9"/>
  <c r="I84" i="9"/>
  <c r="H84" i="9"/>
  <c r="J83" i="9"/>
  <c r="J82" i="9"/>
  <c r="I82" i="9"/>
  <c r="H82" i="9"/>
  <c r="J81" i="9"/>
  <c r="I81" i="9"/>
  <c r="H81" i="9"/>
  <c r="J80" i="9"/>
  <c r="I80" i="9"/>
  <c r="H80" i="9"/>
  <c r="J79" i="9"/>
  <c r="I79" i="9"/>
  <c r="H79" i="9"/>
  <c r="J78" i="9"/>
  <c r="I78" i="9"/>
  <c r="H78" i="9"/>
  <c r="J77" i="9"/>
  <c r="I77" i="9"/>
  <c r="H77" i="9"/>
  <c r="J76" i="9"/>
  <c r="H76" i="9"/>
  <c r="J75" i="9"/>
  <c r="I75" i="9"/>
  <c r="H75" i="9"/>
  <c r="J74" i="9"/>
  <c r="I74" i="9"/>
  <c r="H74" i="9"/>
  <c r="J73" i="9"/>
  <c r="H73" i="9"/>
  <c r="J72" i="9"/>
  <c r="I72" i="9"/>
  <c r="J71" i="9"/>
  <c r="I71" i="9"/>
  <c r="J70" i="9"/>
  <c r="H70" i="9"/>
  <c r="J69" i="9"/>
  <c r="I69" i="9"/>
  <c r="H69" i="9"/>
  <c r="J68" i="9"/>
  <c r="I68" i="9"/>
  <c r="H68" i="9"/>
  <c r="J67" i="9"/>
  <c r="I67" i="9"/>
  <c r="H67" i="9"/>
  <c r="I66" i="9"/>
  <c r="H66" i="9"/>
  <c r="J65" i="9"/>
  <c r="I65" i="9"/>
  <c r="H65" i="9"/>
  <c r="J64" i="9"/>
  <c r="I64" i="9"/>
  <c r="H64" i="9"/>
  <c r="J63" i="9"/>
  <c r="I63" i="9"/>
  <c r="H63" i="9"/>
  <c r="J61" i="9"/>
  <c r="I61" i="9"/>
  <c r="H61" i="9"/>
  <c r="J60" i="9"/>
  <c r="I60" i="9"/>
  <c r="J59" i="9"/>
  <c r="I59" i="9"/>
  <c r="H59" i="9"/>
  <c r="J58" i="9"/>
  <c r="I58" i="9"/>
  <c r="H58" i="9"/>
  <c r="J57" i="9"/>
  <c r="I57" i="9"/>
  <c r="H57" i="9"/>
  <c r="J56" i="9"/>
  <c r="I56" i="9"/>
  <c r="H56" i="9"/>
  <c r="J55" i="9"/>
  <c r="I55" i="9"/>
  <c r="H55" i="9"/>
  <c r="J54" i="9"/>
  <c r="I54" i="9"/>
  <c r="H54" i="9"/>
  <c r="J53" i="9"/>
  <c r="I53" i="9"/>
  <c r="H53" i="9"/>
  <c r="J48" i="9"/>
  <c r="I48" i="9"/>
  <c r="H48" i="9"/>
  <c r="J47" i="9"/>
  <c r="I47" i="9"/>
  <c r="H47" i="9"/>
  <c r="J46" i="9"/>
  <c r="I46" i="9"/>
  <c r="H46" i="9"/>
  <c r="J45" i="9"/>
  <c r="I45" i="9"/>
  <c r="J44" i="9"/>
  <c r="I44" i="9"/>
  <c r="H44" i="9"/>
  <c r="J43" i="9"/>
  <c r="I43" i="9"/>
  <c r="H43" i="9"/>
  <c r="J42" i="9"/>
  <c r="I42" i="9"/>
  <c r="J41" i="9"/>
  <c r="I41" i="9"/>
  <c r="H41" i="9"/>
  <c r="J40" i="9"/>
  <c r="I40" i="9"/>
  <c r="H40" i="9"/>
  <c r="J39" i="9"/>
  <c r="I39" i="9"/>
  <c r="H39" i="9"/>
  <c r="J38" i="9"/>
  <c r="I38" i="9"/>
  <c r="H38" i="9"/>
  <c r="J37" i="9"/>
  <c r="I37" i="9"/>
  <c r="H37" i="9"/>
  <c r="J36" i="9"/>
  <c r="I36" i="9"/>
  <c r="H36" i="9"/>
  <c r="J35" i="9"/>
  <c r="I35" i="9"/>
  <c r="H35" i="9"/>
  <c r="J34" i="9"/>
  <c r="I34" i="9"/>
  <c r="H34" i="9"/>
  <c r="J33" i="9"/>
  <c r="I33" i="9"/>
  <c r="H33" i="9"/>
  <c r="I30" i="9"/>
  <c r="J29" i="9"/>
  <c r="I29" i="9"/>
  <c r="J26" i="9"/>
  <c r="I26" i="9"/>
  <c r="H26" i="9"/>
  <c r="J25" i="9"/>
  <c r="I25" i="9"/>
  <c r="H25" i="9"/>
  <c r="J24" i="9"/>
  <c r="I24" i="9"/>
  <c r="H24" i="9"/>
  <c r="J23" i="9"/>
  <c r="I23" i="9"/>
  <c r="J22" i="9"/>
  <c r="I22" i="9"/>
  <c r="H22" i="9"/>
  <c r="J21" i="9"/>
  <c r="I21" i="9"/>
  <c r="H21" i="9"/>
  <c r="J20" i="9"/>
  <c r="I20" i="9"/>
  <c r="H20" i="9"/>
  <c r="J19" i="9"/>
  <c r="I19" i="9"/>
  <c r="H19" i="9"/>
  <c r="J18" i="9"/>
  <c r="I18" i="9"/>
  <c r="H18" i="9"/>
  <c r="J17" i="9"/>
  <c r="I17" i="9"/>
  <c r="J16" i="9"/>
  <c r="I16" i="9"/>
  <c r="H16" i="9"/>
  <c r="J15" i="9"/>
  <c r="I15" i="9"/>
  <c r="H15" i="9"/>
  <c r="J14" i="9"/>
  <c r="I14" i="9"/>
  <c r="H14" i="9"/>
  <c r="J13" i="9"/>
  <c r="I13" i="9"/>
  <c r="H13" i="9"/>
  <c r="J12" i="9"/>
  <c r="I12" i="9"/>
  <c r="J11" i="9"/>
  <c r="I11" i="9"/>
  <c r="H11" i="9"/>
  <c r="J10" i="9"/>
  <c r="I10" i="9"/>
  <c r="H10" i="9"/>
  <c r="J9" i="9"/>
  <c r="I9" i="9"/>
  <c r="H9" i="9"/>
  <c r="J8" i="9"/>
  <c r="I8" i="9"/>
  <c r="H8" i="9"/>
  <c r="J7" i="9"/>
  <c r="I7" i="9"/>
  <c r="J6" i="9"/>
  <c r="I6" i="9"/>
  <c r="H6" i="9"/>
  <c r="G185" i="9"/>
  <c r="G184" i="9"/>
  <c r="G183" i="9"/>
  <c r="G182" i="9"/>
  <c r="G181" i="9"/>
  <c r="G180" i="9"/>
  <c r="G179" i="9"/>
  <c r="G178" i="9"/>
  <c r="G177" i="9"/>
  <c r="G176" i="9"/>
  <c r="G175" i="9"/>
  <c r="G174" i="9"/>
  <c r="G173" i="9"/>
  <c r="G172" i="9"/>
  <c r="G171" i="9"/>
  <c r="G170" i="9"/>
  <c r="G169" i="9"/>
  <c r="G168" i="9"/>
  <c r="G167" i="9"/>
  <c r="G166" i="9"/>
  <c r="G165" i="9"/>
  <c r="G164" i="9"/>
  <c r="G163" i="9"/>
  <c r="G162" i="9"/>
  <c r="G161" i="9"/>
  <c r="G160" i="9"/>
  <c r="G159" i="9"/>
  <c r="G158" i="9"/>
  <c r="G157" i="9"/>
  <c r="G156" i="9"/>
  <c r="G155" i="9"/>
  <c r="G154" i="9"/>
  <c r="G153" i="9"/>
  <c r="G152" i="9"/>
  <c r="G151" i="9"/>
  <c r="G150" i="9"/>
  <c r="G149" i="9"/>
  <c r="G148" i="9"/>
  <c r="G147" i="9"/>
  <c r="G146" i="9"/>
  <c r="G119" i="9"/>
  <c r="G118" i="9"/>
  <c r="G117" i="9"/>
  <c r="G116" i="9"/>
  <c r="G115" i="9"/>
  <c r="G114" i="9"/>
  <c r="G113" i="9"/>
  <c r="G112" i="9"/>
  <c r="G111" i="9"/>
  <c r="G110" i="9"/>
  <c r="G109" i="9"/>
  <c r="G108" i="9"/>
  <c r="G107" i="9"/>
  <c r="G106" i="9"/>
  <c r="G105" i="9"/>
  <c r="G104" i="9"/>
  <c r="G103" i="9"/>
  <c r="G102" i="9"/>
  <c r="G101" i="9"/>
  <c r="G100" i="9"/>
  <c r="G99" i="9"/>
  <c r="G98" i="9"/>
  <c r="G97" i="9"/>
  <c r="G96" i="9"/>
  <c r="G95" i="9"/>
  <c r="G94" i="9"/>
  <c r="G93" i="9"/>
  <c r="G92" i="9"/>
  <c r="G91" i="9"/>
  <c r="G90" i="9"/>
  <c r="G89" i="9"/>
  <c r="G88" i="9"/>
  <c r="G87" i="9"/>
  <c r="G86" i="9"/>
  <c r="G85" i="9"/>
  <c r="G84" i="9"/>
  <c r="G83" i="9"/>
  <c r="G82" i="9"/>
  <c r="G81" i="9"/>
  <c r="G80" i="9"/>
  <c r="G73" i="9"/>
  <c r="G72" i="9"/>
  <c r="G71" i="9"/>
  <c r="G70" i="9"/>
  <c r="G69" i="9"/>
  <c r="G68" i="9"/>
  <c r="G67" i="9"/>
  <c r="G66" i="9"/>
  <c r="G65" i="9"/>
  <c r="G64" i="9"/>
  <c r="G63" i="9"/>
  <c r="G61" i="9"/>
  <c r="G60" i="9"/>
  <c r="G59" i="9"/>
  <c r="G58" i="9"/>
  <c r="G57" i="9"/>
  <c r="G56" i="9"/>
  <c r="G55" i="9"/>
  <c r="G54" i="9"/>
  <c r="G53" i="9"/>
  <c r="G52" i="9"/>
  <c r="G51" i="9"/>
  <c r="G50" i="9"/>
  <c r="G49" i="9"/>
  <c r="G48" i="9"/>
  <c r="G47" i="9"/>
  <c r="G46" i="9"/>
  <c r="G45" i="9"/>
  <c r="G44" i="9"/>
  <c r="G43" i="9"/>
  <c r="G42" i="9"/>
  <c r="G41" i="9"/>
  <c r="G40" i="9"/>
  <c r="G39" i="9"/>
  <c r="G38" i="9"/>
  <c r="G37" i="9"/>
  <c r="G36" i="9"/>
  <c r="G35" i="9"/>
  <c r="G34" i="9"/>
  <c r="G33" i="9"/>
  <c r="G29" i="9"/>
  <c r="G26" i="9"/>
  <c r="G25" i="9"/>
  <c r="G24" i="9"/>
  <c r="G23" i="9"/>
  <c r="G22" i="9"/>
  <c r="G21" i="9"/>
  <c r="G20" i="9"/>
  <c r="G19" i="9"/>
  <c r="G18" i="9"/>
  <c r="G17" i="9"/>
  <c r="G16" i="9"/>
  <c r="G15" i="9"/>
  <c r="G14" i="9"/>
  <c r="G13" i="9"/>
  <c r="G12" i="9"/>
  <c r="G11" i="9"/>
  <c r="G10" i="9"/>
  <c r="G9" i="9"/>
  <c r="G8" i="9"/>
  <c r="G7" i="9"/>
  <c r="G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F159" i="9"/>
  <c r="F158" i="9"/>
  <c r="F157" i="9"/>
  <c r="F156" i="9"/>
  <c r="F155" i="9"/>
  <c r="F154" i="9"/>
  <c r="F153" i="9"/>
  <c r="F152" i="9"/>
  <c r="F151" i="9"/>
  <c r="F150" i="9"/>
  <c r="F149" i="9"/>
  <c r="F148" i="9"/>
  <c r="F147" i="9"/>
  <c r="F146" i="9"/>
  <c r="G145" i="9"/>
  <c r="G144" i="9"/>
  <c r="G143" i="9"/>
  <c r="G142" i="9"/>
  <c r="G141" i="9"/>
  <c r="G140" i="9"/>
  <c r="G139" i="9"/>
  <c r="G138" i="9"/>
  <c r="G137" i="9"/>
  <c r="G136" i="9"/>
  <c r="G135" i="9"/>
  <c r="G134" i="9"/>
  <c r="G133" i="9"/>
  <c r="G132" i="9"/>
  <c r="G131" i="9"/>
  <c r="G130" i="9"/>
  <c r="G129" i="9"/>
  <c r="G128" i="9"/>
  <c r="F119" i="9"/>
  <c r="F118" i="9"/>
  <c r="F117" i="9"/>
  <c r="F116" i="9"/>
  <c r="F115" i="9"/>
  <c r="F114" i="9"/>
  <c r="F113" i="9"/>
  <c r="F112" i="9"/>
  <c r="F111" i="9"/>
  <c r="F110" i="9"/>
  <c r="F109" i="9"/>
  <c r="F108" i="9"/>
  <c r="F107" i="9"/>
  <c r="F106" i="9"/>
  <c r="F105" i="9"/>
  <c r="F104" i="9"/>
  <c r="F103" i="9"/>
  <c r="F102" i="9"/>
  <c r="F101" i="9"/>
  <c r="F100" i="9"/>
  <c r="F99" i="9"/>
  <c r="F98" i="9"/>
  <c r="F97" i="9"/>
  <c r="F96" i="9"/>
  <c r="F95" i="9"/>
  <c r="F94" i="9"/>
  <c r="F93" i="9"/>
  <c r="F92" i="9"/>
  <c r="F91" i="9"/>
  <c r="F90" i="9"/>
  <c r="F89" i="9"/>
  <c r="F88" i="9"/>
  <c r="F87" i="9"/>
  <c r="F86" i="9"/>
  <c r="F85" i="9"/>
  <c r="F84" i="9"/>
  <c r="F83" i="9"/>
  <c r="F82" i="9"/>
  <c r="F81" i="9"/>
  <c r="F80" i="9"/>
  <c r="G79" i="9"/>
  <c r="G78" i="9"/>
  <c r="G77" i="9"/>
  <c r="G76" i="9"/>
  <c r="G75" i="9"/>
  <c r="G74" i="9"/>
  <c r="F72" i="9"/>
  <c r="F71" i="9"/>
  <c r="F70" i="9"/>
  <c r="F69" i="9"/>
  <c r="F68" i="9"/>
  <c r="F67" i="9"/>
  <c r="F66" i="9"/>
  <c r="F65" i="9"/>
  <c r="F64" i="9"/>
  <c r="F63" i="9"/>
  <c r="F61" i="9"/>
  <c r="F60" i="9"/>
  <c r="F59" i="9"/>
  <c r="F58" i="9"/>
  <c r="F57" i="9"/>
  <c r="F56" i="9"/>
  <c r="F55" i="9"/>
  <c r="F54" i="9"/>
  <c r="F53" i="9"/>
  <c r="F52" i="9"/>
  <c r="F51" i="9"/>
  <c r="F50" i="9"/>
  <c r="F49" i="9"/>
  <c r="F48" i="9"/>
  <c r="F47" i="9"/>
  <c r="F46" i="9"/>
  <c r="F45" i="9"/>
  <c r="F44" i="9"/>
  <c r="F43" i="9"/>
  <c r="F42" i="9"/>
  <c r="F41" i="9"/>
  <c r="F40" i="9"/>
  <c r="F39" i="9"/>
  <c r="F38" i="9"/>
  <c r="F37" i="9"/>
  <c r="F36" i="9"/>
  <c r="F35" i="9"/>
  <c r="F34" i="9"/>
  <c r="F33" i="9"/>
  <c r="F30" i="9"/>
  <c r="F29" i="9"/>
  <c r="F26" i="9"/>
  <c r="F25" i="9"/>
  <c r="F24" i="9"/>
  <c r="F23" i="9"/>
  <c r="F22" i="9"/>
  <c r="F21" i="9"/>
  <c r="F20" i="9"/>
  <c r="F19" i="9"/>
  <c r="F18" i="9"/>
  <c r="F17" i="9"/>
  <c r="F16" i="9"/>
  <c r="F15" i="9"/>
  <c r="F14" i="9"/>
  <c r="F13" i="9"/>
  <c r="F12" i="9"/>
  <c r="F11" i="9"/>
  <c r="F10" i="9"/>
  <c r="F9" i="9"/>
  <c r="F8" i="9"/>
  <c r="F7" i="9"/>
  <c r="F6" i="9"/>
  <c r="E185" i="9"/>
  <c r="E184" i="9"/>
  <c r="E183" i="9"/>
  <c r="E182" i="9"/>
  <c r="E181" i="9"/>
  <c r="E180" i="9"/>
  <c r="E179" i="9"/>
  <c r="E178" i="9"/>
  <c r="E177" i="9"/>
  <c r="E176" i="9"/>
  <c r="E175" i="9"/>
  <c r="E174" i="9"/>
  <c r="E173" i="9"/>
  <c r="E172" i="9"/>
  <c r="E171" i="9"/>
  <c r="E170" i="9"/>
  <c r="E169" i="9"/>
  <c r="E168" i="9"/>
  <c r="E167" i="9"/>
  <c r="E166" i="9"/>
  <c r="E165" i="9"/>
  <c r="E164" i="9"/>
  <c r="E163" i="9"/>
  <c r="E162" i="9"/>
  <c r="E161" i="9"/>
  <c r="E160" i="9"/>
  <c r="E159" i="9"/>
  <c r="E158" i="9"/>
  <c r="E157" i="9"/>
  <c r="E156" i="9"/>
  <c r="E155" i="9"/>
  <c r="E154" i="9"/>
  <c r="E153" i="9"/>
  <c r="E152" i="9"/>
  <c r="E151" i="9"/>
  <c r="E150" i="9"/>
  <c r="E149" i="9"/>
  <c r="E148" i="9"/>
  <c r="E147" i="9"/>
  <c r="E202" i="3"/>
  <c r="E146" i="9" s="1"/>
  <c r="F145" i="9"/>
  <c r="F144" i="9"/>
  <c r="F143" i="9"/>
  <c r="F142" i="9"/>
  <c r="F141" i="9"/>
  <c r="F140" i="9"/>
  <c r="F139" i="9"/>
  <c r="F138" i="9"/>
  <c r="F137" i="9"/>
  <c r="F136" i="9"/>
  <c r="F135" i="9"/>
  <c r="F134" i="9"/>
  <c r="F133" i="9"/>
  <c r="F132" i="9"/>
  <c r="F131" i="9"/>
  <c r="F130" i="9"/>
  <c r="F128" i="9"/>
  <c r="E119" i="9"/>
  <c r="E118" i="9"/>
  <c r="E117" i="9"/>
  <c r="E116" i="9"/>
  <c r="E115" i="9"/>
  <c r="E114" i="9"/>
  <c r="E113" i="9"/>
  <c r="E112" i="9"/>
  <c r="E111" i="9"/>
  <c r="E110" i="9"/>
  <c r="E109" i="9"/>
  <c r="E108" i="9"/>
  <c r="E107" i="9"/>
  <c r="E106" i="9"/>
  <c r="E105" i="9"/>
  <c r="E104" i="9"/>
  <c r="E103" i="9"/>
  <c r="E102" i="9"/>
  <c r="E101" i="9"/>
  <c r="E100" i="9"/>
  <c r="E99" i="9"/>
  <c r="E98" i="9"/>
  <c r="E97" i="9"/>
  <c r="E96" i="9"/>
  <c r="E95" i="9"/>
  <c r="E94" i="9"/>
  <c r="E93" i="9"/>
  <c r="E91" i="9"/>
  <c r="E90" i="9"/>
  <c r="E89" i="9"/>
  <c r="E88" i="9"/>
  <c r="E87" i="9"/>
  <c r="E86" i="9"/>
  <c r="E85" i="9"/>
  <c r="E84" i="9"/>
  <c r="E83" i="9"/>
  <c r="E82" i="9"/>
  <c r="E81" i="9"/>
  <c r="E80" i="9"/>
  <c r="F79" i="9"/>
  <c r="F78" i="9"/>
  <c r="F77" i="9"/>
  <c r="F76" i="9"/>
  <c r="F75" i="9"/>
  <c r="F74" i="9"/>
  <c r="E73" i="9"/>
  <c r="E72" i="9"/>
  <c r="E71" i="9"/>
  <c r="E70" i="9"/>
  <c r="E69" i="9"/>
  <c r="E68" i="9"/>
  <c r="E67" i="9"/>
  <c r="E66" i="9"/>
  <c r="E65" i="9"/>
  <c r="E64" i="9"/>
  <c r="E63" i="9"/>
  <c r="E61" i="9"/>
  <c r="E59" i="9"/>
  <c r="E58" i="9"/>
  <c r="E57" i="9"/>
  <c r="E56" i="9"/>
  <c r="E55" i="9"/>
  <c r="E54" i="9"/>
  <c r="E53" i="9"/>
  <c r="E52" i="9"/>
  <c r="E51" i="9"/>
  <c r="E50" i="9"/>
  <c r="E49" i="9"/>
  <c r="E48" i="9"/>
  <c r="E47" i="9"/>
  <c r="E46" i="9"/>
  <c r="E45" i="9"/>
  <c r="E44" i="9"/>
  <c r="E43" i="9"/>
  <c r="E42" i="9"/>
  <c r="E41" i="9"/>
  <c r="E40" i="9"/>
  <c r="E39" i="9"/>
  <c r="E38" i="9"/>
  <c r="E37" i="9"/>
  <c r="E36" i="9"/>
  <c r="E35" i="9"/>
  <c r="E34" i="9"/>
  <c r="E33" i="9"/>
  <c r="E26" i="9"/>
  <c r="E25" i="9"/>
  <c r="E24" i="9"/>
  <c r="E23" i="9"/>
  <c r="E22" i="9"/>
  <c r="E21" i="9"/>
  <c r="E20" i="9"/>
  <c r="E19" i="9"/>
  <c r="E18" i="9"/>
  <c r="E17" i="9"/>
  <c r="E16" i="9"/>
  <c r="E15" i="9"/>
  <c r="E14" i="9"/>
  <c r="E13" i="9"/>
  <c r="E12" i="9"/>
  <c r="E11" i="9"/>
  <c r="E10" i="9"/>
  <c r="E9" i="9"/>
  <c r="E8" i="9"/>
  <c r="E7" i="9"/>
  <c r="E6" i="9"/>
  <c r="E79" i="9"/>
  <c r="E128" i="9"/>
  <c r="E129" i="9"/>
  <c r="E130" i="9"/>
  <c r="E136" i="9"/>
  <c r="E144" i="9"/>
  <c r="E145" i="9"/>
  <c r="E74" i="9"/>
  <c r="E75" i="9"/>
  <c r="E76" i="9"/>
  <c r="E77" i="9"/>
  <c r="E78" i="9"/>
  <c r="E131" i="9"/>
  <c r="E132" i="9"/>
  <c r="E133" i="9"/>
  <c r="E134" i="9"/>
  <c r="E135" i="9"/>
  <c r="E137" i="9"/>
  <c r="E138" i="9"/>
  <c r="E139" i="9"/>
  <c r="E140" i="9"/>
  <c r="E141" i="9"/>
  <c r="E142" i="9"/>
  <c r="E143" i="9"/>
  <c r="I14" i="8"/>
  <c r="B13" i="8"/>
  <c r="D172" i="4"/>
  <c r="H123" i="9"/>
  <c r="T144" i="7"/>
  <c r="H144" i="7"/>
  <c r="I144" i="6"/>
  <c r="H144" i="6"/>
  <c r="H186" i="6"/>
  <c r="I186" i="6"/>
  <c r="I191" i="6"/>
  <c r="I190" i="6"/>
  <c r="H144" i="5"/>
  <c r="T144" i="4"/>
  <c r="I144" i="4"/>
  <c r="H144" i="4"/>
  <c r="L144" i="3"/>
  <c r="K144" i="3"/>
  <c r="J144" i="3"/>
  <c r="I144" i="3"/>
  <c r="H144" i="3"/>
  <c r="H186" i="4"/>
  <c r="H251" i="4"/>
  <c r="I251" i="4"/>
  <c r="J251" i="4"/>
  <c r="H186" i="5"/>
  <c r="H251" i="5"/>
  <c r="H251" i="6"/>
  <c r="B14" i="8"/>
  <c r="B15" i="8"/>
  <c r="B16" i="8"/>
  <c r="B17" i="8"/>
  <c r="K272" i="5" s="1"/>
  <c r="T276" i="3"/>
  <c r="I172" i="3"/>
  <c r="J172" i="3"/>
  <c r="K172" i="3"/>
  <c r="L172" i="3"/>
  <c r="M172" i="3"/>
  <c r="N172" i="3"/>
  <c r="O172" i="3"/>
  <c r="P172" i="3"/>
  <c r="Q172" i="3"/>
  <c r="R172" i="3"/>
  <c r="S172" i="3"/>
  <c r="H172" i="3"/>
  <c r="T160" i="3"/>
  <c r="T36" i="3"/>
  <c r="T26" i="3"/>
  <c r="T18" i="3"/>
  <c r="T10" i="3"/>
  <c r="H186" i="7"/>
  <c r="H251" i="7"/>
  <c r="T276" i="7"/>
  <c r="T273" i="7"/>
  <c r="K110" i="2"/>
  <c r="T271" i="7"/>
  <c r="K108" i="2"/>
  <c r="T267" i="7"/>
  <c r="K103" i="2"/>
  <c r="T251" i="7"/>
  <c r="T203" i="7"/>
  <c r="T186" i="7"/>
  <c r="T160" i="7"/>
  <c r="T118" i="7"/>
  <c r="T84" i="7"/>
  <c r="T53" i="7"/>
  <c r="T36" i="7"/>
  <c r="T26" i="7"/>
  <c r="T18" i="7"/>
  <c r="T10" i="7"/>
  <c r="T4" i="7"/>
  <c r="T276" i="6"/>
  <c r="T273" i="6"/>
  <c r="J110" i="2"/>
  <c r="T271" i="6"/>
  <c r="J108" i="2" s="1"/>
  <c r="T267" i="6"/>
  <c r="J103" i="2"/>
  <c r="T203" i="6"/>
  <c r="T160" i="6"/>
  <c r="T84" i="6"/>
  <c r="T36" i="6"/>
  <c r="T26" i="6"/>
  <c r="T18" i="6"/>
  <c r="T10" i="6"/>
  <c r="T276" i="5"/>
  <c r="T273" i="5"/>
  <c r="I110" i="2" s="1"/>
  <c r="T271" i="5"/>
  <c r="I108" i="2"/>
  <c r="T267" i="5"/>
  <c r="I103" i="2" s="1"/>
  <c r="T251" i="5"/>
  <c r="T203" i="5"/>
  <c r="T186" i="5"/>
  <c r="T160" i="5"/>
  <c r="T118" i="5"/>
  <c r="T84" i="5"/>
  <c r="T53" i="5"/>
  <c r="T36" i="5"/>
  <c r="T26" i="5"/>
  <c r="T18" i="5"/>
  <c r="T10" i="5"/>
  <c r="B30" i="4"/>
  <c r="C176" i="4"/>
  <c r="B22" i="4"/>
  <c r="B14" i="4"/>
  <c r="C206" i="4" s="1"/>
  <c r="B14" i="5"/>
  <c r="B6" i="4"/>
  <c r="C170" i="4"/>
  <c r="C170" i="3"/>
  <c r="C172" i="3"/>
  <c r="C174" i="3"/>
  <c r="C176" i="3"/>
  <c r="D198" i="4"/>
  <c r="D198" i="5" s="1"/>
  <c r="D198" i="6" s="1"/>
  <c r="D198" i="7" s="1"/>
  <c r="C71" i="3"/>
  <c r="C221" i="3" s="1"/>
  <c r="C73" i="3"/>
  <c r="C223" i="3"/>
  <c r="C72" i="3"/>
  <c r="C222" i="3" s="1"/>
  <c r="C70" i="3"/>
  <c r="C66" i="3"/>
  <c r="C65" i="3"/>
  <c r="C64" i="3"/>
  <c r="C63" i="3"/>
  <c r="E250" i="7"/>
  <c r="C245" i="7"/>
  <c r="C244" i="7"/>
  <c r="C243" i="7"/>
  <c r="C242" i="7"/>
  <c r="C241" i="7"/>
  <c r="C240" i="7"/>
  <c r="C239" i="7"/>
  <c r="C238" i="7"/>
  <c r="C237" i="7"/>
  <c r="C236" i="7"/>
  <c r="C235" i="7"/>
  <c r="C234" i="7"/>
  <c r="C233" i="7"/>
  <c r="C232" i="7"/>
  <c r="C231" i="7"/>
  <c r="C230" i="7"/>
  <c r="C229" i="7"/>
  <c r="C228" i="7"/>
  <c r="C227" i="7"/>
  <c r="C226" i="7"/>
  <c r="C225" i="7"/>
  <c r="C224" i="7"/>
  <c r="C223" i="7"/>
  <c r="C222" i="7"/>
  <c r="C221" i="7"/>
  <c r="C220" i="7"/>
  <c r="C219" i="7"/>
  <c r="C218" i="7"/>
  <c r="C217" i="7"/>
  <c r="C216" i="7"/>
  <c r="H203" i="7"/>
  <c r="H84" i="7"/>
  <c r="C35" i="7"/>
  <c r="C34" i="7"/>
  <c r="C25" i="7"/>
  <c r="C17" i="7"/>
  <c r="C9" i="7"/>
  <c r="I1" i="7"/>
  <c r="C245" i="6"/>
  <c r="C244" i="6"/>
  <c r="C243" i="6"/>
  <c r="C242" i="6"/>
  <c r="C241" i="6"/>
  <c r="C240" i="6"/>
  <c r="C239" i="6"/>
  <c r="C238" i="6"/>
  <c r="C237" i="6"/>
  <c r="C236" i="6"/>
  <c r="C235" i="6"/>
  <c r="C234" i="6"/>
  <c r="C233" i="6"/>
  <c r="C232" i="6"/>
  <c r="C231" i="6"/>
  <c r="C230" i="6"/>
  <c r="C229" i="6"/>
  <c r="C228" i="6"/>
  <c r="C227" i="6"/>
  <c r="C226" i="6"/>
  <c r="C225" i="6"/>
  <c r="C224" i="6"/>
  <c r="C223" i="6"/>
  <c r="C222" i="6"/>
  <c r="C221" i="6"/>
  <c r="C220" i="6"/>
  <c r="C219" i="6"/>
  <c r="C218" i="6"/>
  <c r="C217" i="6"/>
  <c r="C216" i="6"/>
  <c r="I203" i="6"/>
  <c r="H203" i="6"/>
  <c r="I84" i="6"/>
  <c r="H84" i="6"/>
  <c r="C25" i="6"/>
  <c r="C245" i="5"/>
  <c r="C244" i="5"/>
  <c r="C243" i="5"/>
  <c r="C242" i="5"/>
  <c r="C241" i="5"/>
  <c r="C240" i="5"/>
  <c r="C239" i="5"/>
  <c r="C238" i="5"/>
  <c r="C237" i="5"/>
  <c r="C236" i="5"/>
  <c r="C235" i="5"/>
  <c r="C234" i="5"/>
  <c r="C233" i="5"/>
  <c r="C232" i="5"/>
  <c r="C231" i="5"/>
  <c r="C230" i="5"/>
  <c r="C229" i="5"/>
  <c r="C228" i="5"/>
  <c r="C227" i="5"/>
  <c r="C226" i="5"/>
  <c r="C225" i="5"/>
  <c r="C224" i="5"/>
  <c r="C223" i="5"/>
  <c r="C222" i="5"/>
  <c r="C221" i="5"/>
  <c r="C220" i="5"/>
  <c r="C219" i="5"/>
  <c r="C218" i="5"/>
  <c r="C217" i="5"/>
  <c r="C216" i="5"/>
  <c r="H203" i="5"/>
  <c r="H84" i="5"/>
  <c r="C35" i="5"/>
  <c r="C34" i="5"/>
  <c r="C25" i="5"/>
  <c r="C9" i="5"/>
  <c r="I1" i="5"/>
  <c r="T276" i="4"/>
  <c r="T273" i="4"/>
  <c r="H110" i="2"/>
  <c r="T271" i="4"/>
  <c r="H108" i="2"/>
  <c r="T267" i="4"/>
  <c r="H103" i="2"/>
  <c r="C245" i="4"/>
  <c r="C244" i="4"/>
  <c r="C243" i="4"/>
  <c r="C242" i="4"/>
  <c r="C241" i="4"/>
  <c r="C240" i="4"/>
  <c r="C239" i="4"/>
  <c r="C238" i="4"/>
  <c r="C237" i="4"/>
  <c r="C236" i="4"/>
  <c r="C235" i="4"/>
  <c r="C234" i="4"/>
  <c r="C233" i="4"/>
  <c r="C232" i="4"/>
  <c r="C231" i="4"/>
  <c r="C230" i="4"/>
  <c r="C229" i="4"/>
  <c r="C228" i="4"/>
  <c r="C227" i="4"/>
  <c r="C226" i="4"/>
  <c r="C225" i="4"/>
  <c r="C224" i="4"/>
  <c r="C223" i="4"/>
  <c r="C222" i="4"/>
  <c r="C221" i="4"/>
  <c r="C220" i="4"/>
  <c r="C219" i="4"/>
  <c r="C218" i="4"/>
  <c r="C217" i="4"/>
  <c r="C216" i="4"/>
  <c r="I203" i="4"/>
  <c r="H203" i="4"/>
  <c r="T160" i="4"/>
  <c r="T126" i="4"/>
  <c r="J84" i="4"/>
  <c r="I84" i="4"/>
  <c r="H84" i="4"/>
  <c r="T36" i="4"/>
  <c r="T26" i="4"/>
  <c r="T18" i="4"/>
  <c r="T10" i="4"/>
  <c r="L203" i="3"/>
  <c r="K203" i="3"/>
  <c r="J203" i="3"/>
  <c r="I203" i="3"/>
  <c r="H203" i="3"/>
  <c r="L84" i="3"/>
  <c r="K84" i="3"/>
  <c r="J84" i="3"/>
  <c r="I84" i="3"/>
  <c r="H84" i="3"/>
  <c r="C245" i="3"/>
  <c r="C244" i="3"/>
  <c r="C243" i="3"/>
  <c r="C225" i="3"/>
  <c r="C226" i="3"/>
  <c r="C227" i="3"/>
  <c r="C228" i="3"/>
  <c r="C229" i="3"/>
  <c r="C230" i="3"/>
  <c r="C231" i="3"/>
  <c r="C232" i="3"/>
  <c r="C233" i="3"/>
  <c r="C234" i="3"/>
  <c r="C235" i="3"/>
  <c r="C236" i="3"/>
  <c r="C237" i="3"/>
  <c r="C238" i="3"/>
  <c r="C239" i="3"/>
  <c r="C240" i="3"/>
  <c r="C241" i="3"/>
  <c r="C242" i="3"/>
  <c r="C224" i="3"/>
  <c r="C206" i="3"/>
  <c r="C208" i="3"/>
  <c r="C207" i="3"/>
  <c r="C205" i="3"/>
  <c r="C220" i="3"/>
  <c r="C219" i="3"/>
  <c r="C218" i="3"/>
  <c r="C217" i="3"/>
  <c r="C9" i="3"/>
  <c r="E24" i="10"/>
  <c r="E3" i="10"/>
  <c r="F3" i="10"/>
  <c r="G3" i="10"/>
  <c r="H3" i="10"/>
  <c r="I3" i="10"/>
  <c r="D4" i="10"/>
  <c r="E250" i="3"/>
  <c r="B5" i="2"/>
  <c r="B75" i="2"/>
  <c r="B84" i="2"/>
  <c r="I15" i="8"/>
  <c r="I16" i="8"/>
  <c r="I17" i="8"/>
  <c r="L172" i="5"/>
  <c r="P172" i="5"/>
  <c r="H172" i="4"/>
  <c r="T172" i="4" s="1"/>
  <c r="I172" i="4"/>
  <c r="J172" i="4"/>
  <c r="K172" i="4"/>
  <c r="L172" i="4"/>
  <c r="M172" i="4"/>
  <c r="N172" i="4"/>
  <c r="O172" i="4"/>
  <c r="P172" i="4"/>
  <c r="Q172" i="4"/>
  <c r="R172" i="4"/>
  <c r="S172" i="4"/>
  <c r="K161" i="9"/>
  <c r="H180" i="9"/>
  <c r="T128" i="4"/>
  <c r="J203" i="4"/>
  <c r="I84" i="5"/>
  <c r="B30" i="5"/>
  <c r="C208" i="5" s="1"/>
  <c r="C176" i="5"/>
  <c r="J186" i="4"/>
  <c r="J191" i="4" s="1"/>
  <c r="I191" i="3"/>
  <c r="I189" i="3"/>
  <c r="I198" i="3"/>
  <c r="I190" i="3"/>
  <c r="I199" i="3"/>
  <c r="K84" i="4"/>
  <c r="K203" i="4"/>
  <c r="J144" i="4"/>
  <c r="H83" i="9"/>
  <c r="J139" i="9"/>
  <c r="L198" i="3"/>
  <c r="L199" i="3"/>
  <c r="I197" i="3"/>
  <c r="J177" i="3"/>
  <c r="I177" i="3"/>
  <c r="K197" i="3"/>
  <c r="K191" i="3"/>
  <c r="H199" i="3"/>
  <c r="H190" i="3"/>
  <c r="L280" i="3"/>
  <c r="T37" i="7"/>
  <c r="H189" i="6"/>
  <c r="H190" i="6"/>
  <c r="H191" i="6"/>
  <c r="H188" i="6"/>
  <c r="N66" i="4"/>
  <c r="H278" i="7"/>
  <c r="J279" i="3"/>
  <c r="L279" i="3"/>
  <c r="K279" i="3"/>
  <c r="J278" i="4"/>
  <c r="I44" i="6"/>
  <c r="K144" i="4"/>
  <c r="L66" i="4"/>
  <c r="H278" i="5"/>
  <c r="H279" i="5"/>
  <c r="H280" i="5"/>
  <c r="H281" i="5"/>
  <c r="K66" i="4"/>
  <c r="K44" i="4"/>
  <c r="C208" i="4"/>
  <c r="I251" i="6"/>
  <c r="I279" i="6" s="1"/>
  <c r="K251" i="4"/>
  <c r="K278" i="4" s="1"/>
  <c r="K274" i="3"/>
  <c r="J44" i="4"/>
  <c r="Q66" i="4"/>
  <c r="H127" i="9"/>
  <c r="I44" i="4"/>
  <c r="P66" i="4"/>
  <c r="T37" i="4"/>
  <c r="I203" i="7"/>
  <c r="J281" i="3"/>
  <c r="I281" i="3"/>
  <c r="K186" i="4"/>
  <c r="I186" i="4"/>
  <c r="O66" i="4"/>
  <c r="J278" i="3"/>
  <c r="L278" i="3"/>
  <c r="H173" i="4"/>
  <c r="F172" i="5"/>
  <c r="D174" i="5"/>
  <c r="F195" i="5"/>
  <c r="F195" i="6"/>
  <c r="J173" i="4"/>
  <c r="I124" i="9"/>
  <c r="L191" i="3"/>
  <c r="L194" i="3"/>
  <c r="H272" i="3"/>
  <c r="H274" i="3"/>
  <c r="H278" i="3"/>
  <c r="I173" i="4"/>
  <c r="J190" i="3"/>
  <c r="J191" i="3"/>
  <c r="J194" i="3"/>
  <c r="J195" i="3"/>
  <c r="J196" i="3"/>
  <c r="L197" i="3"/>
  <c r="I123" i="9"/>
  <c r="L196" i="3"/>
  <c r="K278" i="3"/>
  <c r="L274" i="3"/>
  <c r="L195" i="3"/>
  <c r="J199" i="3"/>
  <c r="L189" i="3"/>
  <c r="K281" i="3"/>
  <c r="J197" i="3"/>
  <c r="I274" i="3"/>
  <c r="I277" i="3"/>
  <c r="I278" i="3"/>
  <c r="I279" i="3"/>
  <c r="I280" i="3"/>
  <c r="H281" i="3"/>
  <c r="L281" i="3"/>
  <c r="L188" i="3"/>
  <c r="K280" i="3"/>
  <c r="J189" i="3"/>
  <c r="E43" i="3"/>
  <c r="T44" i="4"/>
  <c r="I195" i="3"/>
  <c r="H195" i="3"/>
  <c r="K198" i="3"/>
  <c r="I194" i="3"/>
  <c r="H194" i="3"/>
  <c r="L213" i="3"/>
  <c r="K67" i="9"/>
  <c r="R105" i="9"/>
  <c r="K181" i="9"/>
  <c r="Q109" i="9"/>
  <c r="K65" i="9"/>
  <c r="Q99" i="9"/>
  <c r="K180" i="9"/>
  <c r="M67" i="9"/>
  <c r="L46" i="3"/>
  <c r="S63" i="3"/>
  <c r="I278" i="6"/>
  <c r="H213" i="3"/>
  <c r="H170" i="3"/>
  <c r="I171" i="3"/>
  <c r="I170" i="3" s="1"/>
  <c r="H63" i="3"/>
  <c r="H46" i="3"/>
  <c r="H165" i="7"/>
  <c r="H164" i="7"/>
  <c r="H163" i="6"/>
  <c r="H162" i="6"/>
  <c r="H165" i="6"/>
  <c r="J84" i="5"/>
  <c r="J251" i="5"/>
  <c r="P69" i="9"/>
  <c r="I203" i="5"/>
  <c r="N178" i="9"/>
  <c r="H161" i="5"/>
  <c r="I251" i="5"/>
  <c r="I44" i="5"/>
  <c r="I144" i="5"/>
  <c r="N107" i="9"/>
  <c r="N177" i="9"/>
  <c r="I186" i="5"/>
  <c r="N6" i="9"/>
  <c r="N172" i="9"/>
  <c r="E125" i="7"/>
  <c r="P125" i="6"/>
  <c r="L125" i="6"/>
  <c r="H125" i="6"/>
  <c r="S125" i="6"/>
  <c r="O125" i="6"/>
  <c r="K125" i="6"/>
  <c r="R125" i="6"/>
  <c r="N125" i="6"/>
  <c r="J125" i="6"/>
  <c r="Q125" i="6"/>
  <c r="M125" i="6"/>
  <c r="I125" i="6"/>
  <c r="N100" i="9"/>
  <c r="E224" i="7"/>
  <c r="Q164" i="9"/>
  <c r="N164" i="9"/>
  <c r="M139" i="9"/>
  <c r="B30" i="6"/>
  <c r="C176" i="6" s="1"/>
  <c r="H164" i="4"/>
  <c r="J164" i="4"/>
  <c r="I164" i="4"/>
  <c r="T125" i="5"/>
  <c r="H118" i="9"/>
  <c r="I163" i="7"/>
  <c r="I161" i="7"/>
  <c r="I162" i="7"/>
  <c r="I164" i="7"/>
  <c r="I53" i="7"/>
  <c r="I251" i="7"/>
  <c r="J4" i="7"/>
  <c r="I84" i="7"/>
  <c r="I44" i="7"/>
  <c r="I144" i="7"/>
  <c r="I186" i="7"/>
  <c r="H163" i="7"/>
  <c r="H280" i="7"/>
  <c r="I280" i="6"/>
  <c r="I188" i="6"/>
  <c r="I189" i="6"/>
  <c r="I281" i="6"/>
  <c r="P68" i="9"/>
  <c r="G91" i="7"/>
  <c r="S68" i="9" s="1"/>
  <c r="I163" i="5"/>
  <c r="I165" i="5"/>
  <c r="I162" i="5"/>
  <c r="E139" i="7"/>
  <c r="Q114" i="9"/>
  <c r="N114" i="9"/>
  <c r="F94" i="7"/>
  <c r="O71" i="9"/>
  <c r="G90" i="7"/>
  <c r="S67" i="9"/>
  <c r="P67" i="9"/>
  <c r="J203" i="5"/>
  <c r="K4" i="5"/>
  <c r="J118" i="5"/>
  <c r="J144" i="5"/>
  <c r="J53" i="5"/>
  <c r="J186" i="5"/>
  <c r="P71" i="9"/>
  <c r="N101" i="9"/>
  <c r="E235" i="7"/>
  <c r="Q175" i="9"/>
  <c r="N175" i="9"/>
  <c r="H163" i="5"/>
  <c r="J188" i="4"/>
  <c r="J189" i="4"/>
  <c r="J190" i="4"/>
  <c r="K281" i="4"/>
  <c r="I173" i="5"/>
  <c r="F172" i="6"/>
  <c r="F172" i="7"/>
  <c r="H281" i="4"/>
  <c r="H274" i="4"/>
  <c r="N173" i="9"/>
  <c r="E126" i="7"/>
  <c r="F138" i="6"/>
  <c r="R138" i="5"/>
  <c r="O138" i="5"/>
  <c r="K138" i="5"/>
  <c r="K241" i="5"/>
  <c r="Q138" i="5"/>
  <c r="Q241" i="5"/>
  <c r="N138" i="5"/>
  <c r="J138" i="5"/>
  <c r="J241" i="5" s="1"/>
  <c r="M138" i="5"/>
  <c r="M241" i="5"/>
  <c r="I138" i="5"/>
  <c r="H280" i="4"/>
  <c r="O102" i="9"/>
  <c r="N110" i="9"/>
  <c r="O111" i="9"/>
  <c r="N167" i="9"/>
  <c r="E123" i="6"/>
  <c r="R123" i="5"/>
  <c r="R226" i="5"/>
  <c r="P123" i="5"/>
  <c r="N123" i="5"/>
  <c r="N226" i="5"/>
  <c r="L123" i="5"/>
  <c r="L226" i="5" s="1"/>
  <c r="J123" i="5"/>
  <c r="J226" i="5"/>
  <c r="H123" i="5"/>
  <c r="H226" i="5" s="1"/>
  <c r="S123" i="5"/>
  <c r="S226" i="5"/>
  <c r="Q123" i="5"/>
  <c r="Q226" i="5"/>
  <c r="O123" i="5"/>
  <c r="O226" i="5"/>
  <c r="M123" i="5"/>
  <c r="M226" i="5"/>
  <c r="K123" i="5"/>
  <c r="K226" i="5"/>
  <c r="I123" i="5"/>
  <c r="I226" i="5"/>
  <c r="H278" i="4"/>
  <c r="O88" i="9"/>
  <c r="N163" i="9"/>
  <c r="N171" i="9"/>
  <c r="H165" i="4"/>
  <c r="H163" i="4"/>
  <c r="I165" i="4"/>
  <c r="I163" i="4"/>
  <c r="J165" i="4"/>
  <c r="J163" i="4"/>
  <c r="E135" i="7"/>
  <c r="Q110" i="9"/>
  <c r="T100" i="4"/>
  <c r="T98" i="4"/>
  <c r="J66" i="3"/>
  <c r="H48" i="3"/>
  <c r="H174" i="3"/>
  <c r="H206" i="3"/>
  <c r="H64" i="3"/>
  <c r="H57" i="3"/>
  <c r="H217" i="3"/>
  <c r="H47" i="3"/>
  <c r="I63" i="3"/>
  <c r="J11" i="3"/>
  <c r="K127" i="9"/>
  <c r="D179" i="6"/>
  <c r="D172" i="5"/>
  <c r="D172" i="6" s="1"/>
  <c r="E155" i="7"/>
  <c r="Q118" i="9" s="1"/>
  <c r="N118" i="9"/>
  <c r="K118" i="9"/>
  <c r="K89" i="9"/>
  <c r="E112" i="6"/>
  <c r="E111" i="7"/>
  <c r="Q88" i="9"/>
  <c r="N88" i="9"/>
  <c r="E106" i="6"/>
  <c r="N83" i="9" s="1"/>
  <c r="K83" i="9"/>
  <c r="K87" i="9"/>
  <c r="E110" i="6"/>
  <c r="E110" i="7" s="1"/>
  <c r="N86" i="9"/>
  <c r="E109" i="7"/>
  <c r="Q86" i="9"/>
  <c r="K86" i="9"/>
  <c r="I105" i="4"/>
  <c r="K105" i="4"/>
  <c r="N108" i="4"/>
  <c r="S105" i="4"/>
  <c r="H85" i="9"/>
  <c r="H89" i="9"/>
  <c r="H108" i="4"/>
  <c r="J108" i="4"/>
  <c r="J105" i="4"/>
  <c r="L108" i="4"/>
  <c r="L105" i="4"/>
  <c r="N105" i="4"/>
  <c r="Q105" i="4"/>
  <c r="E108" i="5"/>
  <c r="E105" i="5"/>
  <c r="K105" i="5"/>
  <c r="I108" i="4"/>
  <c r="P108" i="4"/>
  <c r="Q108" i="4"/>
  <c r="M72" i="9"/>
  <c r="G95" i="6"/>
  <c r="E94" i="6"/>
  <c r="R94" i="5"/>
  <c r="P94" i="5"/>
  <c r="N94" i="5"/>
  <c r="L94" i="5"/>
  <c r="J94" i="5"/>
  <c r="H94" i="5"/>
  <c r="K71" i="9"/>
  <c r="Q94" i="5"/>
  <c r="O94" i="5"/>
  <c r="M94" i="5"/>
  <c r="K94" i="5"/>
  <c r="I94" i="5"/>
  <c r="G89" i="6"/>
  <c r="P66" i="9" s="1"/>
  <c r="M66" i="9"/>
  <c r="G87" i="7"/>
  <c r="S64" i="9"/>
  <c r="P64" i="9"/>
  <c r="E92" i="6"/>
  <c r="N69" i="9"/>
  <c r="K69" i="9"/>
  <c r="E89" i="6"/>
  <c r="J66" i="9"/>
  <c r="H72" i="9"/>
  <c r="M64" i="9"/>
  <c r="H94" i="4"/>
  <c r="K95" i="4"/>
  <c r="O95" i="4"/>
  <c r="P95" i="4"/>
  <c r="K66" i="9"/>
  <c r="H71" i="9"/>
  <c r="J95" i="4"/>
  <c r="K94" i="4"/>
  <c r="L95" i="4"/>
  <c r="M95" i="4"/>
  <c r="N95" i="4"/>
  <c r="O94" i="4"/>
  <c r="P94" i="4"/>
  <c r="R95" i="4"/>
  <c r="S95" i="4"/>
  <c r="E90" i="6"/>
  <c r="I95" i="4"/>
  <c r="J94" i="4"/>
  <c r="L94" i="4"/>
  <c r="M94" i="4"/>
  <c r="N94" i="4"/>
  <c r="Q95" i="4"/>
  <c r="R94" i="4"/>
  <c r="S94" i="4"/>
  <c r="K44" i="9"/>
  <c r="E65" i="6"/>
  <c r="E63" i="6"/>
  <c r="K42" i="9"/>
  <c r="H42" i="9"/>
  <c r="K35" i="9"/>
  <c r="E56" i="6"/>
  <c r="K36" i="9"/>
  <c r="E57" i="6"/>
  <c r="N36" i="9" s="1"/>
  <c r="K38" i="9"/>
  <c r="E59" i="6"/>
  <c r="N37" i="9"/>
  <c r="F100" i="6"/>
  <c r="P77" i="9" s="1"/>
  <c r="M77" i="9"/>
  <c r="M75" i="9"/>
  <c r="F98" i="6"/>
  <c r="H173" i="5"/>
  <c r="I122" i="9"/>
  <c r="L123" i="9"/>
  <c r="R172" i="5"/>
  <c r="N172" i="5"/>
  <c r="I172" i="5"/>
  <c r="E172" i="6"/>
  <c r="J173" i="5"/>
  <c r="Q172" i="5"/>
  <c r="M172" i="5"/>
  <c r="H172" i="5"/>
  <c r="S172" i="5"/>
  <c r="O172" i="5"/>
  <c r="K172" i="5"/>
  <c r="T172" i="5" s="1"/>
  <c r="E225" i="6"/>
  <c r="N165" i="9" s="1"/>
  <c r="E239" i="6"/>
  <c r="K159" i="9"/>
  <c r="I229" i="4"/>
  <c r="O229" i="4"/>
  <c r="R229" i="4"/>
  <c r="J230" i="5"/>
  <c r="E230" i="6"/>
  <c r="O230" i="5"/>
  <c r="E236" i="6"/>
  <c r="E236" i="7" s="1"/>
  <c r="S240" i="5"/>
  <c r="E240" i="6"/>
  <c r="I240" i="5"/>
  <c r="K165" i="9"/>
  <c r="N156" i="9"/>
  <c r="T227" i="3"/>
  <c r="L229" i="4"/>
  <c r="P229" i="4"/>
  <c r="S229" i="4"/>
  <c r="M230" i="4"/>
  <c r="R230" i="4"/>
  <c r="R240" i="4"/>
  <c r="T241" i="4"/>
  <c r="E241" i="6"/>
  <c r="O241" i="5"/>
  <c r="P229" i="5"/>
  <c r="L229" i="5"/>
  <c r="H229" i="5"/>
  <c r="E229" i="6"/>
  <c r="S229" i="5"/>
  <c r="O229" i="5"/>
  <c r="K229" i="5"/>
  <c r="H169" i="9"/>
  <c r="N159" i="9"/>
  <c r="J229" i="4"/>
  <c r="T229" i="4" s="1"/>
  <c r="M229" i="4"/>
  <c r="Q229" i="4"/>
  <c r="J230" i="4"/>
  <c r="T230" i="4"/>
  <c r="P230" i="4"/>
  <c r="S230" i="4"/>
  <c r="M240" i="4"/>
  <c r="P240" i="4"/>
  <c r="S240" i="4"/>
  <c r="E221" i="6"/>
  <c r="E226" i="7"/>
  <c r="Q166" i="9" s="1"/>
  <c r="R228" i="5"/>
  <c r="P228" i="5"/>
  <c r="N228" i="5"/>
  <c r="L228" i="5"/>
  <c r="J228" i="5"/>
  <c r="H228" i="5"/>
  <c r="E228" i="6"/>
  <c r="S228" i="5"/>
  <c r="Q228" i="5"/>
  <c r="O228" i="5"/>
  <c r="M228" i="5"/>
  <c r="K228" i="5"/>
  <c r="I228" i="5"/>
  <c r="E234" i="6"/>
  <c r="E234" i="7" s="1"/>
  <c r="Q234" i="5"/>
  <c r="E245" i="6"/>
  <c r="O240" i="5"/>
  <c r="R241" i="5"/>
  <c r="E206" i="7"/>
  <c r="Q150" i="9" s="1"/>
  <c r="N150" i="9"/>
  <c r="N149" i="9"/>
  <c r="E205" i="7"/>
  <c r="Q149" i="9" s="1"/>
  <c r="E207" i="7"/>
  <c r="Q151" i="9" s="1"/>
  <c r="N151" i="9"/>
  <c r="E208" i="7"/>
  <c r="Q152" i="9" s="1"/>
  <c r="N152" i="9"/>
  <c r="K149" i="9"/>
  <c r="K152" i="9"/>
  <c r="K151" i="9"/>
  <c r="F199" i="6"/>
  <c r="M143" i="9"/>
  <c r="P141" i="9"/>
  <c r="F197" i="7"/>
  <c r="S141" i="9" s="1"/>
  <c r="M141" i="9"/>
  <c r="F179" i="7"/>
  <c r="S127" i="9" s="1"/>
  <c r="P127" i="9"/>
  <c r="F132" i="6"/>
  <c r="R132" i="5"/>
  <c r="P132" i="5"/>
  <c r="P235" i="5"/>
  <c r="N132" i="5"/>
  <c r="N235" i="5" s="1"/>
  <c r="L132" i="5"/>
  <c r="L235" i="5"/>
  <c r="J132" i="5"/>
  <c r="J235" i="5" s="1"/>
  <c r="H132" i="5"/>
  <c r="S132" i="5"/>
  <c r="S235" i="5" s="1"/>
  <c r="Q132" i="5"/>
  <c r="Q235" i="5" s="1"/>
  <c r="O132" i="5"/>
  <c r="O235" i="5"/>
  <c r="M132" i="5"/>
  <c r="M235" i="5" s="1"/>
  <c r="K132" i="5"/>
  <c r="K235" i="5"/>
  <c r="I132" i="5"/>
  <c r="I235" i="5" s="1"/>
  <c r="F139" i="5"/>
  <c r="M139" i="4"/>
  <c r="M242" i="4"/>
  <c r="H139" i="4"/>
  <c r="S139" i="4"/>
  <c r="S242" i="4" s="1"/>
  <c r="Q139" i="4"/>
  <c r="Q242" i="4" s="1"/>
  <c r="O139" i="4"/>
  <c r="O242" i="4" s="1"/>
  <c r="J139" i="4"/>
  <c r="J242" i="4" s="1"/>
  <c r="L139" i="4"/>
  <c r="I139" i="4"/>
  <c r="I242" i="4" s="1"/>
  <c r="T127" i="4"/>
  <c r="T138" i="4"/>
  <c r="L107" i="9"/>
  <c r="N139" i="4"/>
  <c r="N242" i="4"/>
  <c r="F124" i="5"/>
  <c r="Q124" i="4"/>
  <c r="Q227" i="4"/>
  <c r="L124" i="4"/>
  <c r="L227" i="4" s="1"/>
  <c r="I124" i="4"/>
  <c r="S124" i="4"/>
  <c r="N124" i="4"/>
  <c r="N227" i="4" s="1"/>
  <c r="K124" i="4"/>
  <c r="F131" i="7"/>
  <c r="F134" i="6"/>
  <c r="S134" i="5"/>
  <c r="S237" i="5" s="1"/>
  <c r="P134" i="5"/>
  <c r="P237" i="5"/>
  <c r="N134" i="5"/>
  <c r="N237" i="5"/>
  <c r="L134" i="5"/>
  <c r="L237" i="5"/>
  <c r="J134" i="5"/>
  <c r="J237" i="5"/>
  <c r="H134" i="5"/>
  <c r="H237" i="5"/>
  <c r="R134" i="5"/>
  <c r="R237" i="5"/>
  <c r="Q134" i="5"/>
  <c r="Q237" i="5"/>
  <c r="O134" i="5"/>
  <c r="O237" i="5"/>
  <c r="M134" i="5"/>
  <c r="M237" i="5"/>
  <c r="K134" i="5"/>
  <c r="K237" i="5"/>
  <c r="I134" i="5"/>
  <c r="I237" i="5"/>
  <c r="M141" i="3"/>
  <c r="M151" i="3"/>
  <c r="T125" i="4"/>
  <c r="S141" i="3"/>
  <c r="S151" i="3"/>
  <c r="Q141" i="3"/>
  <c r="Q151" i="3" s="1"/>
  <c r="T121" i="4"/>
  <c r="R124" i="4"/>
  <c r="P139" i="4"/>
  <c r="P242" i="4" s="1"/>
  <c r="F129" i="5"/>
  <c r="P129" i="4"/>
  <c r="M129" i="4"/>
  <c r="M232" i="4" s="1"/>
  <c r="H129" i="4"/>
  <c r="R129" i="4"/>
  <c r="R232" i="4"/>
  <c r="O129" i="4"/>
  <c r="J129" i="4"/>
  <c r="J232" i="4" s="1"/>
  <c r="Q129" i="4"/>
  <c r="Q232" i="4"/>
  <c r="L129" i="4"/>
  <c r="L232" i="4" s="1"/>
  <c r="I129" i="4"/>
  <c r="I232" i="4"/>
  <c r="I141" i="3"/>
  <c r="T123" i="4"/>
  <c r="L109" i="9"/>
  <c r="H124" i="4"/>
  <c r="M124" i="4"/>
  <c r="R139" i="4"/>
  <c r="R242" i="4"/>
  <c r="T231" i="4"/>
  <c r="F127" i="7"/>
  <c r="R102" i="9" s="1"/>
  <c r="F128" i="7"/>
  <c r="F123" i="7"/>
  <c r="L125" i="7"/>
  <c r="J125" i="7"/>
  <c r="F133" i="7"/>
  <c r="R108" i="9" s="1"/>
  <c r="F136" i="7"/>
  <c r="R111" i="9" s="1"/>
  <c r="T235" i="3"/>
  <c r="H128" i="5"/>
  <c r="J128" i="5"/>
  <c r="J231" i="5" s="1"/>
  <c r="L128" i="5"/>
  <c r="L231" i="5" s="1"/>
  <c r="N128" i="5"/>
  <c r="N231" i="5" s="1"/>
  <c r="P128" i="5"/>
  <c r="P231" i="5" s="1"/>
  <c r="R128" i="5"/>
  <c r="R231" i="5"/>
  <c r="S98" i="5"/>
  <c r="O98" i="5"/>
  <c r="D101" i="5"/>
  <c r="D98" i="6"/>
  <c r="K98" i="5"/>
  <c r="T99" i="3"/>
  <c r="T98" i="3"/>
  <c r="T100" i="3"/>
  <c r="O68" i="9"/>
  <c r="F91" i="7"/>
  <c r="R68" i="9" s="1"/>
  <c r="Q89" i="5"/>
  <c r="O89" i="5"/>
  <c r="J89" i="5"/>
  <c r="H89" i="5"/>
  <c r="N89" i="5"/>
  <c r="S89" i="5"/>
  <c r="M89" i="5"/>
  <c r="K89" i="5"/>
  <c r="L89" i="5"/>
  <c r="L66" i="9"/>
  <c r="F89" i="6"/>
  <c r="R89" i="5"/>
  <c r="P89" i="5"/>
  <c r="I89" i="5"/>
  <c r="S88" i="5"/>
  <c r="M88" i="5"/>
  <c r="K88" i="5"/>
  <c r="J88" i="5"/>
  <c r="F88" i="6"/>
  <c r="F88" i="7"/>
  <c r="R88" i="5"/>
  <c r="P88" i="5"/>
  <c r="I88" i="5"/>
  <c r="Q88" i="5"/>
  <c r="O88" i="5"/>
  <c r="N88" i="5"/>
  <c r="L88" i="5"/>
  <c r="H88" i="5"/>
  <c r="T88" i="5" s="1"/>
  <c r="L65" i="9"/>
  <c r="O64" i="9"/>
  <c r="F87" i="7"/>
  <c r="R64" i="9" s="1"/>
  <c r="R92" i="5"/>
  <c r="P92" i="5"/>
  <c r="I92" i="5"/>
  <c r="F92" i="6"/>
  <c r="P92" i="6"/>
  <c r="N92" i="5"/>
  <c r="L92" i="5"/>
  <c r="S92" i="5"/>
  <c r="Q92" i="5"/>
  <c r="O92" i="5"/>
  <c r="J92" i="5"/>
  <c r="H92" i="5"/>
  <c r="L69" i="9"/>
  <c r="M92" i="5"/>
  <c r="K92" i="5"/>
  <c r="H92" i="4"/>
  <c r="H88" i="4"/>
  <c r="T89" i="4"/>
  <c r="L92" i="4"/>
  <c r="L88" i="4"/>
  <c r="N92" i="4"/>
  <c r="N88" i="4"/>
  <c r="S92" i="4"/>
  <c r="S88" i="4"/>
  <c r="I73" i="9"/>
  <c r="L64" i="9"/>
  <c r="N102" i="3"/>
  <c r="N109" i="3"/>
  <c r="I92" i="4"/>
  <c r="I88" i="4"/>
  <c r="O92" i="4"/>
  <c r="O88" i="4"/>
  <c r="Q92" i="4"/>
  <c r="Q88" i="4"/>
  <c r="H94" i="6"/>
  <c r="M87" i="5"/>
  <c r="L68" i="9"/>
  <c r="T93" i="3"/>
  <c r="T89" i="3"/>
  <c r="T90" i="4"/>
  <c r="J92" i="4"/>
  <c r="J88" i="4"/>
  <c r="M92" i="4"/>
  <c r="M88" i="4"/>
  <c r="R92" i="4"/>
  <c r="R88" i="4"/>
  <c r="K223" i="3"/>
  <c r="D196" i="6"/>
  <c r="D195" i="7"/>
  <c r="D197" i="5"/>
  <c r="D194" i="5"/>
  <c r="D194" i="6"/>
  <c r="D194" i="7"/>
  <c r="T124" i="3"/>
  <c r="T131" i="3"/>
  <c r="H224" i="3"/>
  <c r="H141" i="3"/>
  <c r="T121" i="3"/>
  <c r="P224" i="3"/>
  <c r="P141" i="3"/>
  <c r="P151" i="3"/>
  <c r="H226" i="3"/>
  <c r="T226" i="3"/>
  <c r="T123" i="3"/>
  <c r="H228" i="3"/>
  <c r="T125" i="3"/>
  <c r="H230" i="3"/>
  <c r="T230" i="3"/>
  <c r="T234" i="3"/>
  <c r="H236" i="3"/>
  <c r="T133" i="3"/>
  <c r="H238" i="3"/>
  <c r="T238" i="3" s="1"/>
  <c r="T135" i="3"/>
  <c r="H240" i="3"/>
  <c r="T240" i="3"/>
  <c r="T137" i="3"/>
  <c r="H242" i="3"/>
  <c r="T242" i="3"/>
  <c r="T139" i="3"/>
  <c r="N241" i="5"/>
  <c r="N224" i="3"/>
  <c r="N141" i="3"/>
  <c r="N151" i="3"/>
  <c r="T228" i="4"/>
  <c r="R224" i="3"/>
  <c r="R141" i="3"/>
  <c r="R151" i="3"/>
  <c r="J240" i="5"/>
  <c r="J141" i="3"/>
  <c r="J151" i="3" s="1"/>
  <c r="T132" i="3"/>
  <c r="L224" i="3"/>
  <c r="T224" i="3" s="1"/>
  <c r="L141" i="3"/>
  <c r="L151" i="3" s="1"/>
  <c r="H225" i="3"/>
  <c r="T225" i="3"/>
  <c r="T122" i="3"/>
  <c r="H231" i="3"/>
  <c r="T231" i="3" s="1"/>
  <c r="T128" i="3"/>
  <c r="H233" i="3"/>
  <c r="T233" i="3"/>
  <c r="T130" i="3"/>
  <c r="H237" i="3"/>
  <c r="T237" i="3" s="1"/>
  <c r="T134" i="3"/>
  <c r="H239" i="3"/>
  <c r="T239" i="3" s="1"/>
  <c r="T136" i="3"/>
  <c r="H241" i="3"/>
  <c r="T241" i="3" s="1"/>
  <c r="T138" i="3"/>
  <c r="E122" i="7"/>
  <c r="Q125" i="7"/>
  <c r="Q228" i="7" s="1"/>
  <c r="O125" i="7"/>
  <c r="O75" i="9"/>
  <c r="E98" i="7"/>
  <c r="P100" i="5"/>
  <c r="L100" i="5"/>
  <c r="H100" i="5"/>
  <c r="S100" i="5"/>
  <c r="O100" i="5"/>
  <c r="K100" i="5"/>
  <c r="Q100" i="5"/>
  <c r="E100" i="6"/>
  <c r="R100" i="5"/>
  <c r="N100" i="5"/>
  <c r="J100" i="5"/>
  <c r="K77" i="9" s="1"/>
  <c r="L77" i="9"/>
  <c r="M100" i="5"/>
  <c r="I100" i="5"/>
  <c r="E99" i="6"/>
  <c r="L76" i="9"/>
  <c r="I76" i="9"/>
  <c r="T108" i="3"/>
  <c r="H99" i="4"/>
  <c r="J99" i="4"/>
  <c r="K99" i="4"/>
  <c r="H98" i="5"/>
  <c r="L98" i="5"/>
  <c r="P98" i="5"/>
  <c r="M99" i="4"/>
  <c r="O99" i="4"/>
  <c r="R99" i="4"/>
  <c r="I98" i="5"/>
  <c r="M98" i="5"/>
  <c r="Q98" i="5"/>
  <c r="L75" i="9"/>
  <c r="I99" i="4"/>
  <c r="L99" i="4"/>
  <c r="Q99" i="4"/>
  <c r="J98" i="5"/>
  <c r="N98" i="5"/>
  <c r="R98" i="5"/>
  <c r="R108" i="5"/>
  <c r="O108" i="5"/>
  <c r="L85" i="9"/>
  <c r="F108" i="6"/>
  <c r="O85" i="9" s="1"/>
  <c r="N108" i="5"/>
  <c r="F107" i="6"/>
  <c r="L84" i="9"/>
  <c r="O82" i="9"/>
  <c r="F105" i="7"/>
  <c r="F106" i="6"/>
  <c r="L83" i="9"/>
  <c r="I83" i="9"/>
  <c r="O87" i="9"/>
  <c r="J107" i="4"/>
  <c r="K107" i="4"/>
  <c r="L107" i="4"/>
  <c r="P107" i="4"/>
  <c r="O86" i="9"/>
  <c r="I107" i="4"/>
  <c r="O107" i="4"/>
  <c r="O89" i="9"/>
  <c r="H107" i="4"/>
  <c r="N107" i="4"/>
  <c r="R107" i="4"/>
  <c r="S107" i="4"/>
  <c r="E91" i="6"/>
  <c r="R91" i="5"/>
  <c r="N91" i="5"/>
  <c r="J91" i="5"/>
  <c r="S91" i="5"/>
  <c r="O91" i="5"/>
  <c r="K91" i="5"/>
  <c r="P91" i="5"/>
  <c r="H91" i="5"/>
  <c r="T91" i="5" s="1"/>
  <c r="Q91" i="5"/>
  <c r="I91" i="5"/>
  <c r="L91" i="5"/>
  <c r="K72" i="9"/>
  <c r="K102" i="3"/>
  <c r="O102" i="3"/>
  <c r="O110" i="3" s="1"/>
  <c r="M91" i="5"/>
  <c r="Q102" i="3"/>
  <c r="E87" i="6"/>
  <c r="R87" i="5"/>
  <c r="N87" i="5"/>
  <c r="J87" i="5"/>
  <c r="S87" i="5"/>
  <c r="O87" i="5"/>
  <c r="K87" i="5"/>
  <c r="P87" i="5"/>
  <c r="H87" i="5"/>
  <c r="Q87" i="5"/>
  <c r="I87" i="5"/>
  <c r="L87" i="5"/>
  <c r="K68" i="9"/>
  <c r="H102" i="3"/>
  <c r="L102" i="3"/>
  <c r="P102" i="3"/>
  <c r="I102" i="3"/>
  <c r="M102" i="3"/>
  <c r="M109" i="3" s="1"/>
  <c r="E95" i="6"/>
  <c r="T105" i="3"/>
  <c r="J106" i="3"/>
  <c r="J243" i="3"/>
  <c r="J111" i="3"/>
  <c r="J112" i="3"/>
  <c r="T91" i="4"/>
  <c r="T87" i="4"/>
  <c r="Q94" i="6"/>
  <c r="E94" i="7"/>
  <c r="R94" i="6"/>
  <c r="N94" i="6"/>
  <c r="S94" i="6"/>
  <c r="O94" i="6"/>
  <c r="K94" i="6"/>
  <c r="S94" i="5"/>
  <c r="S90" i="5"/>
  <c r="J94" i="6"/>
  <c r="E92" i="7"/>
  <c r="T66" i="3"/>
  <c r="G33" i="2"/>
  <c r="E32" i="7"/>
  <c r="K21" i="9"/>
  <c r="K22" i="9"/>
  <c r="E31" i="6"/>
  <c r="E23" i="7"/>
  <c r="Q16" i="9" s="1"/>
  <c r="S28" i="3"/>
  <c r="L27" i="3"/>
  <c r="L28" i="3"/>
  <c r="K27" i="3"/>
  <c r="K28" i="3"/>
  <c r="J27" i="3"/>
  <c r="J28" i="3"/>
  <c r="I27" i="3"/>
  <c r="E24" i="4"/>
  <c r="S20" i="3"/>
  <c r="S47" i="3" s="1"/>
  <c r="L19" i="3"/>
  <c r="L20" i="3"/>
  <c r="L206" i="3" s="1"/>
  <c r="K19" i="3"/>
  <c r="K20" i="3"/>
  <c r="J19" i="3"/>
  <c r="J20" i="3"/>
  <c r="J64" i="3" s="1"/>
  <c r="J47" i="3"/>
  <c r="I19" i="3"/>
  <c r="E16" i="4"/>
  <c r="I46" i="3"/>
  <c r="J12" i="3"/>
  <c r="K56" i="3"/>
  <c r="K205" i="3"/>
  <c r="S11" i="5"/>
  <c r="K213" i="3"/>
  <c r="H56" i="3"/>
  <c r="H205" i="3"/>
  <c r="L56" i="3"/>
  <c r="L205" i="3"/>
  <c r="L63" i="3"/>
  <c r="S56" i="3"/>
  <c r="S216" i="3" s="1"/>
  <c r="S46" i="3"/>
  <c r="S213" i="3"/>
  <c r="S205" i="3"/>
  <c r="S12" i="4"/>
  <c r="H7" i="9"/>
  <c r="K11" i="4"/>
  <c r="K12" i="4" s="1"/>
  <c r="J11" i="4"/>
  <c r="J12" i="4"/>
  <c r="I11" i="4"/>
  <c r="I12" i="4" s="1"/>
  <c r="H11" i="4"/>
  <c r="K46" i="3"/>
  <c r="I205" i="3"/>
  <c r="I56" i="3"/>
  <c r="J274" i="5"/>
  <c r="J279" i="5"/>
  <c r="I280" i="5"/>
  <c r="I191" i="5"/>
  <c r="I188" i="5"/>
  <c r="R228" i="6"/>
  <c r="E90" i="7"/>
  <c r="P105" i="5"/>
  <c r="L105" i="5"/>
  <c r="I98" i="6"/>
  <c r="B30" i="7"/>
  <c r="C208" i="6"/>
  <c r="H105" i="5"/>
  <c r="I191" i="7"/>
  <c r="I188" i="7"/>
  <c r="I189" i="7"/>
  <c r="I190" i="7"/>
  <c r="J53" i="7"/>
  <c r="J144" i="7"/>
  <c r="J251" i="7"/>
  <c r="K4" i="7"/>
  <c r="J186" i="7"/>
  <c r="J44" i="7"/>
  <c r="J118" i="7"/>
  <c r="J203" i="7"/>
  <c r="J84" i="7"/>
  <c r="O92" i="6"/>
  <c r="O98" i="6"/>
  <c r="M228" i="6"/>
  <c r="J162" i="5"/>
  <c r="J164" i="5"/>
  <c r="J161" i="5"/>
  <c r="J165" i="5"/>
  <c r="J163" i="5"/>
  <c r="J189" i="5"/>
  <c r="K133" i="9" s="1"/>
  <c r="J191" i="5"/>
  <c r="K135" i="9" s="1"/>
  <c r="J190" i="5"/>
  <c r="K130" i="9"/>
  <c r="J188" i="5"/>
  <c r="K132" i="9"/>
  <c r="K144" i="5"/>
  <c r="K186" i="5"/>
  <c r="K53" i="5"/>
  <c r="K203" i="5"/>
  <c r="L4" i="5"/>
  <c r="K118" i="5"/>
  <c r="K44" i="5"/>
  <c r="K84" i="5"/>
  <c r="K251" i="5"/>
  <c r="K274" i="5" s="1"/>
  <c r="Q92" i="6"/>
  <c r="L108" i="5"/>
  <c r="M108" i="5"/>
  <c r="H108" i="5"/>
  <c r="J108" i="5"/>
  <c r="K108" i="5"/>
  <c r="Q108" i="5"/>
  <c r="S108" i="5"/>
  <c r="I108" i="5"/>
  <c r="P108" i="5"/>
  <c r="I241" i="5"/>
  <c r="F138" i="7"/>
  <c r="O113" i="9"/>
  <c r="L98" i="6"/>
  <c r="T105" i="4"/>
  <c r="R123" i="6"/>
  <c r="R226" i="6" s="1"/>
  <c r="M123" i="6"/>
  <c r="M226" i="6" s="1"/>
  <c r="Q123" i="6"/>
  <c r="Q226" i="6"/>
  <c r="K123" i="6"/>
  <c r="K226" i="6" s="1"/>
  <c r="N123" i="6"/>
  <c r="N226" i="6" s="1"/>
  <c r="N98" i="9"/>
  <c r="N127" i="9"/>
  <c r="D179" i="7"/>
  <c r="Q127" i="9" s="1"/>
  <c r="K123" i="9"/>
  <c r="O105" i="5"/>
  <c r="K85" i="9"/>
  <c r="E108" i="6"/>
  <c r="I108" i="6" s="1"/>
  <c r="K82" i="9"/>
  <c r="R105" i="5"/>
  <c r="N105" i="5"/>
  <c r="S105" i="5"/>
  <c r="Q105" i="5"/>
  <c r="M105" i="5"/>
  <c r="I105" i="5"/>
  <c r="Q87" i="9"/>
  <c r="N87" i="9"/>
  <c r="E112" i="7"/>
  <c r="N89" i="9"/>
  <c r="P94" i="6"/>
  <c r="N71" i="9"/>
  <c r="M94" i="6"/>
  <c r="I94" i="6"/>
  <c r="G89" i="7"/>
  <c r="S66" i="9" s="1"/>
  <c r="P72" i="9"/>
  <c r="G95" i="7"/>
  <c r="S72" i="9" s="1"/>
  <c r="L94" i="6"/>
  <c r="T94" i="6" s="1"/>
  <c r="E63" i="7"/>
  <c r="Q42" i="9" s="1"/>
  <c r="N42" i="9"/>
  <c r="E65" i="7"/>
  <c r="Q44" i="9"/>
  <c r="N44" i="9"/>
  <c r="E57" i="7"/>
  <c r="Q36" i="9"/>
  <c r="E59" i="7"/>
  <c r="Q38" i="9" s="1"/>
  <c r="N38" i="9"/>
  <c r="N35" i="9"/>
  <c r="E56" i="7"/>
  <c r="Q35" i="9" s="1"/>
  <c r="F98" i="7"/>
  <c r="S75" i="9"/>
  <c r="P75" i="9"/>
  <c r="N111" i="3"/>
  <c r="F100" i="7"/>
  <c r="S172" i="6"/>
  <c r="K172" i="6"/>
  <c r="M172" i="6"/>
  <c r="J172" i="6"/>
  <c r="N172" i="6"/>
  <c r="P172" i="6"/>
  <c r="R172" i="6"/>
  <c r="E172" i="7"/>
  <c r="Q172" i="6"/>
  <c r="O172" i="6"/>
  <c r="I172" i="6"/>
  <c r="N185" i="9"/>
  <c r="E245" i="7"/>
  <c r="J228" i="6"/>
  <c r="P228" i="6"/>
  <c r="E228" i="7"/>
  <c r="N168" i="9"/>
  <c r="E229" i="7"/>
  <c r="Q169" i="9" s="1"/>
  <c r="N169" i="9"/>
  <c r="O228" i="6"/>
  <c r="T228" i="5"/>
  <c r="S228" i="6"/>
  <c r="K228" i="6"/>
  <c r="E221" i="7"/>
  <c r="Q161" i="9" s="1"/>
  <c r="N161" i="9"/>
  <c r="E241" i="7"/>
  <c r="Q181" i="9" s="1"/>
  <c r="N181" i="9"/>
  <c r="N228" i="6"/>
  <c r="Q176" i="9"/>
  <c r="N176" i="9"/>
  <c r="E239" i="7"/>
  <c r="N179" i="9"/>
  <c r="L228" i="6"/>
  <c r="H228" i="6"/>
  <c r="Q174" i="9"/>
  <c r="N174" i="9"/>
  <c r="Q228" i="6"/>
  <c r="E225" i="7"/>
  <c r="Q165" i="9"/>
  <c r="F199" i="7"/>
  <c r="P143" i="9"/>
  <c r="R129" i="5"/>
  <c r="R232" i="5"/>
  <c r="P129" i="5"/>
  <c r="P232" i="5" s="1"/>
  <c r="N129" i="5"/>
  <c r="N232" i="5" s="1"/>
  <c r="L129" i="5"/>
  <c r="L232" i="5" s="1"/>
  <c r="J129" i="5"/>
  <c r="J232" i="5" s="1"/>
  <c r="H129" i="5"/>
  <c r="Q129" i="5"/>
  <c r="Q232" i="5" s="1"/>
  <c r="M129" i="5"/>
  <c r="M232" i="5"/>
  <c r="K129" i="5"/>
  <c r="K232" i="5" s="1"/>
  <c r="I129" i="5"/>
  <c r="I232" i="5" s="1"/>
  <c r="L104" i="9"/>
  <c r="T134" i="5"/>
  <c r="M227" i="4"/>
  <c r="H232" i="4"/>
  <c r="H235" i="5"/>
  <c r="H227" i="4"/>
  <c r="H141" i="4"/>
  <c r="S227" i="4"/>
  <c r="F124" i="6"/>
  <c r="R124" i="5"/>
  <c r="P124" i="5"/>
  <c r="P227" i="5" s="1"/>
  <c r="N124" i="5"/>
  <c r="L124" i="5"/>
  <c r="J124" i="5"/>
  <c r="H124" i="5"/>
  <c r="S124" i="5"/>
  <c r="Q124" i="5"/>
  <c r="Q227" i="5"/>
  <c r="O124" i="5"/>
  <c r="O227" i="5" s="1"/>
  <c r="M124" i="5"/>
  <c r="K124" i="5"/>
  <c r="I124" i="5"/>
  <c r="L99" i="9"/>
  <c r="F139" i="6"/>
  <c r="L139" i="5"/>
  <c r="L242" i="5"/>
  <c r="S139" i="5"/>
  <c r="S242" i="5"/>
  <c r="K139" i="5"/>
  <c r="K242" i="5" s="1"/>
  <c r="M139" i="5"/>
  <c r="M242" i="5" s="1"/>
  <c r="J139" i="5"/>
  <c r="J242" i="5"/>
  <c r="R139" i="5"/>
  <c r="R242" i="5" s="1"/>
  <c r="L114" i="9"/>
  <c r="O139" i="5"/>
  <c r="O242" i="5"/>
  <c r="H242" i="4"/>
  <c r="H231" i="5"/>
  <c r="R98" i="9"/>
  <c r="R103" i="9"/>
  <c r="O232" i="4"/>
  <c r="P232" i="4"/>
  <c r="R227" i="4"/>
  <c r="R141" i="4"/>
  <c r="R151" i="4" s="1"/>
  <c r="K134" i="6"/>
  <c r="K237" i="6"/>
  <c r="R134" i="6"/>
  <c r="R237" i="6" s="1"/>
  <c r="L134" i="6"/>
  <c r="L237" i="6" s="1"/>
  <c r="R106" i="9"/>
  <c r="I227" i="4"/>
  <c r="N132" i="6"/>
  <c r="N235" i="6" s="1"/>
  <c r="K132" i="6"/>
  <c r="K235" i="6" s="1"/>
  <c r="F132" i="7"/>
  <c r="Q132" i="6"/>
  <c r="Q235" i="6" s="1"/>
  <c r="J132" i="6"/>
  <c r="J235" i="6"/>
  <c r="P132" i="6"/>
  <c r="P235" i="6" s="1"/>
  <c r="O132" i="6"/>
  <c r="O235" i="6" s="1"/>
  <c r="R132" i="6"/>
  <c r="R235" i="6" s="1"/>
  <c r="R98" i="6"/>
  <c r="S98" i="6"/>
  <c r="D98" i="7"/>
  <c r="N110" i="3"/>
  <c r="N98" i="6"/>
  <c r="J98" i="6"/>
  <c r="N243" i="3"/>
  <c r="N112" i="3"/>
  <c r="N106" i="3"/>
  <c r="N113" i="3" s="1"/>
  <c r="Q98" i="6"/>
  <c r="P98" i="6"/>
  <c r="M98" i="6"/>
  <c r="N75" i="9" s="1"/>
  <c r="T88" i="4"/>
  <c r="O102" i="4"/>
  <c r="O111" i="4"/>
  <c r="K92" i="6"/>
  <c r="J92" i="6"/>
  <c r="N92" i="6"/>
  <c r="M92" i="6"/>
  <c r="I92" i="6"/>
  <c r="O69" i="9"/>
  <c r="L92" i="6"/>
  <c r="H92" i="6"/>
  <c r="O65" i="9"/>
  <c r="R65" i="9"/>
  <c r="D197" i="6"/>
  <c r="D197" i="7" s="1"/>
  <c r="D196" i="7"/>
  <c r="Q97" i="9"/>
  <c r="H151" i="3"/>
  <c r="O76" i="9"/>
  <c r="R75" i="9"/>
  <c r="O100" i="6"/>
  <c r="Q100" i="6"/>
  <c r="P100" i="6"/>
  <c r="J100" i="6"/>
  <c r="H100" i="6"/>
  <c r="M100" i="6"/>
  <c r="N77" i="9" s="1"/>
  <c r="K100" i="6"/>
  <c r="I100" i="6"/>
  <c r="O77" i="9"/>
  <c r="S100" i="6"/>
  <c r="L100" i="6"/>
  <c r="F106" i="7"/>
  <c r="R83" i="9" s="1"/>
  <c r="O83" i="9"/>
  <c r="O84" i="9"/>
  <c r="F107" i="7"/>
  <c r="F108" i="7"/>
  <c r="R85" i="9" s="1"/>
  <c r="Q108" i="6"/>
  <c r="T87" i="5"/>
  <c r="P87" i="6"/>
  <c r="Q87" i="6"/>
  <c r="R87" i="6"/>
  <c r="N87" i="6"/>
  <c r="I87" i="6"/>
  <c r="S87" i="6"/>
  <c r="J87" i="6"/>
  <c r="K87" i="6"/>
  <c r="H87" i="6"/>
  <c r="L87" i="6"/>
  <c r="H112" i="3"/>
  <c r="H109" i="3"/>
  <c r="H110" i="3"/>
  <c r="H243" i="3"/>
  <c r="H111" i="3"/>
  <c r="O109" i="3"/>
  <c r="O106" i="3"/>
  <c r="O111" i="3"/>
  <c r="O243" i="3"/>
  <c r="O112" i="3"/>
  <c r="M111" i="3"/>
  <c r="M112" i="3"/>
  <c r="M243" i="3"/>
  <c r="M110" i="3"/>
  <c r="M113" i="3" s="1"/>
  <c r="M106" i="3"/>
  <c r="Q112" i="3"/>
  <c r="Q243" i="3"/>
  <c r="K109" i="3"/>
  <c r="K106" i="3"/>
  <c r="K111" i="3"/>
  <c r="K243" i="3"/>
  <c r="Q69" i="9"/>
  <c r="L106" i="3"/>
  <c r="L110" i="3"/>
  <c r="E95" i="7"/>
  <c r="I111" i="3"/>
  <c r="I112" i="3"/>
  <c r="I243" i="3"/>
  <c r="I109" i="3"/>
  <c r="I110" i="3"/>
  <c r="I106" i="3"/>
  <c r="I113" i="3" s="1"/>
  <c r="I244" i="3"/>
  <c r="P110" i="3"/>
  <c r="P91" i="6"/>
  <c r="E91" i="7"/>
  <c r="N91" i="6"/>
  <c r="I91" i="6"/>
  <c r="H91" i="6"/>
  <c r="L91" i="6"/>
  <c r="E31" i="7"/>
  <c r="N21" i="9"/>
  <c r="Q22" i="9"/>
  <c r="J65" i="3"/>
  <c r="K58" i="3"/>
  <c r="K218" i="3" s="1"/>
  <c r="K207" i="3"/>
  <c r="H17" i="9"/>
  <c r="S27" i="4"/>
  <c r="J27" i="4" s="1"/>
  <c r="L58" i="3"/>
  <c r="L218" i="3" s="1"/>
  <c r="L48" i="3"/>
  <c r="I28" i="3"/>
  <c r="K47" i="3"/>
  <c r="K57" i="3"/>
  <c r="K217" i="3" s="1"/>
  <c r="S206" i="3"/>
  <c r="S64" i="3"/>
  <c r="S57" i="3"/>
  <c r="S217" i="3" s="1"/>
  <c r="S19" i="4"/>
  <c r="H12" i="9"/>
  <c r="L57" i="3"/>
  <c r="L217" i="3"/>
  <c r="L64" i="3"/>
  <c r="L47" i="3"/>
  <c r="J57" i="3"/>
  <c r="J217" i="3" s="1"/>
  <c r="J206" i="3"/>
  <c r="I20" i="3"/>
  <c r="J11" i="5"/>
  <c r="J12" i="5"/>
  <c r="J213" i="5" s="1"/>
  <c r="J46" i="5"/>
  <c r="K11" i="5"/>
  <c r="K12" i="5" s="1"/>
  <c r="K56" i="5"/>
  <c r="K216" i="5" s="1"/>
  <c r="I11" i="5"/>
  <c r="I12" i="5" s="1"/>
  <c r="I63" i="5"/>
  <c r="H11" i="5"/>
  <c r="H12" i="5" s="1"/>
  <c r="I216" i="3"/>
  <c r="J56" i="4"/>
  <c r="J216" i="4" s="1"/>
  <c r="J46" i="4"/>
  <c r="J63" i="4"/>
  <c r="K56" i="4"/>
  <c r="K46" i="4"/>
  <c r="K63" i="4"/>
  <c r="K205" i="4"/>
  <c r="K213" i="4"/>
  <c r="H216" i="3"/>
  <c r="K216" i="3"/>
  <c r="I205" i="4"/>
  <c r="I63" i="4"/>
  <c r="L216" i="3"/>
  <c r="H12" i="4"/>
  <c r="S56" i="4"/>
  <c r="S213" i="4"/>
  <c r="S46" i="4"/>
  <c r="E8" i="6"/>
  <c r="S12" i="5"/>
  <c r="S213" i="5" s="1"/>
  <c r="J56" i="3"/>
  <c r="J205" i="3"/>
  <c r="J46" i="3"/>
  <c r="J213" i="3"/>
  <c r="J63" i="3"/>
  <c r="J67" i="3" s="1"/>
  <c r="I213" i="5"/>
  <c r="C208" i="7"/>
  <c r="C176" i="7"/>
  <c r="T108" i="5"/>
  <c r="L4" i="7"/>
  <c r="L44" i="7" s="1"/>
  <c r="L251" i="7"/>
  <c r="K186" i="7"/>
  <c r="K118" i="7"/>
  <c r="K251" i="7"/>
  <c r="K203" i="7"/>
  <c r="K53" i="7"/>
  <c r="K144" i="7"/>
  <c r="K44" i="7"/>
  <c r="K84" i="7"/>
  <c r="J188" i="7"/>
  <c r="J189" i="7"/>
  <c r="J191" i="7"/>
  <c r="J190" i="7"/>
  <c r="J165" i="7"/>
  <c r="J163" i="7"/>
  <c r="J274" i="7"/>
  <c r="J279" i="7"/>
  <c r="K134" i="9"/>
  <c r="N98" i="7"/>
  <c r="O98" i="7"/>
  <c r="K165" i="5"/>
  <c r="K163" i="5"/>
  <c r="K164" i="5"/>
  <c r="K162" i="5"/>
  <c r="K166" i="5" s="1"/>
  <c r="K245" i="5" s="1"/>
  <c r="K173" i="5"/>
  <c r="K190" i="5"/>
  <c r="K191" i="5"/>
  <c r="K189" i="5"/>
  <c r="K188" i="5"/>
  <c r="S98" i="7"/>
  <c r="H98" i="7"/>
  <c r="K281" i="5"/>
  <c r="K278" i="5"/>
  <c r="K279" i="5"/>
  <c r="K280" i="5"/>
  <c r="M4" i="5"/>
  <c r="L44" i="5"/>
  <c r="L203" i="5"/>
  <c r="L84" i="5"/>
  <c r="L144" i="5"/>
  <c r="L53" i="5"/>
  <c r="L186" i="5"/>
  <c r="L190" i="5" s="1"/>
  <c r="J205" i="5"/>
  <c r="R113" i="9"/>
  <c r="J56" i="5"/>
  <c r="J216" i="5"/>
  <c r="J63" i="5"/>
  <c r="N123" i="9"/>
  <c r="D172" i="7"/>
  <c r="Q123" i="9"/>
  <c r="O110" i="4"/>
  <c r="I98" i="7"/>
  <c r="L98" i="7"/>
  <c r="O243" i="4"/>
  <c r="M98" i="7"/>
  <c r="R98" i="7"/>
  <c r="P98" i="7"/>
  <c r="Q75" i="9" s="1"/>
  <c r="O112" i="4"/>
  <c r="Q98" i="7"/>
  <c r="J172" i="7"/>
  <c r="S172" i="7"/>
  <c r="R123" i="9"/>
  <c r="M172" i="7"/>
  <c r="I173" i="7"/>
  <c r="Q168" i="9"/>
  <c r="O228" i="7"/>
  <c r="J228" i="7"/>
  <c r="S143" i="9"/>
  <c r="J132" i="7"/>
  <c r="J235" i="7"/>
  <c r="R132" i="7"/>
  <c r="R235" i="7"/>
  <c r="N132" i="7"/>
  <c r="R107" i="9"/>
  <c r="Q132" i="7"/>
  <c r="Q235" i="7"/>
  <c r="I132" i="7"/>
  <c r="I235" i="7"/>
  <c r="P132" i="7"/>
  <c r="P235" i="7"/>
  <c r="O132" i="7"/>
  <c r="O235" i="7"/>
  <c r="H132" i="7"/>
  <c r="H235" i="7"/>
  <c r="S132" i="7"/>
  <c r="S235" i="7"/>
  <c r="M132" i="7"/>
  <c r="M235" i="7"/>
  <c r="L132" i="7"/>
  <c r="L235" i="7"/>
  <c r="K132" i="7"/>
  <c r="K235" i="7"/>
  <c r="I227" i="5"/>
  <c r="N124" i="6"/>
  <c r="N227" i="6" s="1"/>
  <c r="F124" i="7"/>
  <c r="P124" i="6"/>
  <c r="J227" i="5"/>
  <c r="K227" i="5"/>
  <c r="S227" i="5"/>
  <c r="N227" i="5"/>
  <c r="R227" i="5"/>
  <c r="S139" i="6"/>
  <c r="S242" i="6"/>
  <c r="P139" i="6"/>
  <c r="P242" i="6" s="1"/>
  <c r="J139" i="6"/>
  <c r="J242" i="6" s="1"/>
  <c r="R139" i="6"/>
  <c r="R242" i="6" s="1"/>
  <c r="M139" i="6"/>
  <c r="M242" i="6"/>
  <c r="F139" i="7"/>
  <c r="O139" i="6"/>
  <c r="O242" i="6"/>
  <c r="L139" i="6"/>
  <c r="L242" i="6" s="1"/>
  <c r="I139" i="6"/>
  <c r="I242" i="6"/>
  <c r="N139" i="6"/>
  <c r="N242" i="6" s="1"/>
  <c r="K139" i="6"/>
  <c r="K242" i="6"/>
  <c r="H139" i="6"/>
  <c r="O114" i="9"/>
  <c r="Q139" i="6"/>
  <c r="Q242" i="6"/>
  <c r="M227" i="5"/>
  <c r="H151" i="4"/>
  <c r="H232" i="5"/>
  <c r="R84" i="9"/>
  <c r="Q91" i="7"/>
  <c r="R91" i="7"/>
  <c r="N91" i="7"/>
  <c r="K91" i="7"/>
  <c r="H91" i="7"/>
  <c r="Q68" i="9"/>
  <c r="Q72" i="9"/>
  <c r="I58" i="3"/>
  <c r="I65" i="3"/>
  <c r="I207" i="3"/>
  <c r="I48" i="3"/>
  <c r="I174" i="3"/>
  <c r="J175" i="3" s="1"/>
  <c r="J174" i="3" s="1"/>
  <c r="J28" i="4"/>
  <c r="J65" i="4" s="1"/>
  <c r="H19" i="4"/>
  <c r="H20" i="4" s="1"/>
  <c r="H206" i="4" s="1"/>
  <c r="I19" i="4"/>
  <c r="I20" i="4" s="1"/>
  <c r="I57" i="3"/>
  <c r="I206" i="3"/>
  <c r="J19" i="4"/>
  <c r="J20" i="4"/>
  <c r="E16" i="5"/>
  <c r="S20" i="4"/>
  <c r="S47" i="4"/>
  <c r="K19" i="4"/>
  <c r="K20" i="4"/>
  <c r="N7" i="9"/>
  <c r="S11" i="6"/>
  <c r="I11" i="6" s="1"/>
  <c r="S216" i="4"/>
  <c r="H46" i="4"/>
  <c r="H205" i="4"/>
  <c r="H213" i="4"/>
  <c r="K216" i="4"/>
  <c r="S56" i="5"/>
  <c r="S216" i="5" s="1"/>
  <c r="S205" i="5"/>
  <c r="S46" i="5"/>
  <c r="S63" i="5"/>
  <c r="J216" i="3"/>
  <c r="H205" i="5"/>
  <c r="L203" i="7"/>
  <c r="L53" i="7"/>
  <c r="L186" i="7"/>
  <c r="L190" i="7"/>
  <c r="K274" i="7"/>
  <c r="K281" i="7"/>
  <c r="K278" i="7"/>
  <c r="K272" i="7"/>
  <c r="K277" i="7"/>
  <c r="K162" i="7"/>
  <c r="K164" i="7"/>
  <c r="K161" i="7"/>
  <c r="K165" i="7"/>
  <c r="K163" i="7"/>
  <c r="L189" i="5"/>
  <c r="L188" i="5"/>
  <c r="L191" i="5"/>
  <c r="M251" i="5"/>
  <c r="M186" i="5"/>
  <c r="I12" i="6"/>
  <c r="R114" i="9"/>
  <c r="M139" i="7"/>
  <c r="M242" i="7" s="1"/>
  <c r="P139" i="7"/>
  <c r="P242" i="7"/>
  <c r="H139" i="7"/>
  <c r="S139" i="7"/>
  <c r="S242" i="7" s="1"/>
  <c r="N139" i="7"/>
  <c r="N242" i="7"/>
  <c r="R139" i="7"/>
  <c r="R242" i="7" s="1"/>
  <c r="Q139" i="7"/>
  <c r="Q242" i="7" s="1"/>
  <c r="I139" i="7"/>
  <c r="I242" i="7" s="1"/>
  <c r="L139" i="7"/>
  <c r="L242" i="7" s="1"/>
  <c r="O139" i="7"/>
  <c r="O242" i="7"/>
  <c r="I115" i="3"/>
  <c r="I150" i="3" s="1"/>
  <c r="I218" i="3"/>
  <c r="K12" i="9"/>
  <c r="I206" i="4"/>
  <c r="I64" i="4"/>
  <c r="K57" i="4"/>
  <c r="K217" i="4" s="1"/>
  <c r="K206" i="4"/>
  <c r="J57" i="4"/>
  <c r="J206" i="4"/>
  <c r="J47" i="4"/>
  <c r="J64" i="4"/>
  <c r="S57" i="4"/>
  <c r="S217" i="4"/>
  <c r="S206" i="4"/>
  <c r="I217" i="3"/>
  <c r="H11" i="6"/>
  <c r="H12" i="6"/>
  <c r="E8" i="7"/>
  <c r="S12" i="6"/>
  <c r="S46" i="6" s="1"/>
  <c r="L274" i="7"/>
  <c r="L277" i="7"/>
  <c r="L188" i="7"/>
  <c r="L189" i="7"/>
  <c r="I46" i="6"/>
  <c r="M188" i="5"/>
  <c r="M281" i="5"/>
  <c r="I63" i="6"/>
  <c r="I213" i="6"/>
  <c r="H242" i="7"/>
  <c r="H57" i="4"/>
  <c r="H217" i="4" s="1"/>
  <c r="H47" i="4"/>
  <c r="J217" i="4"/>
  <c r="S11" i="7"/>
  <c r="H11" i="7" s="1"/>
  <c r="H12" i="7" s="1"/>
  <c r="Q7" i="9"/>
  <c r="H213" i="6"/>
  <c r="S205" i="6"/>
  <c r="S56" i="6"/>
  <c r="S216" i="6" s="1"/>
  <c r="S63" i="6"/>
  <c r="S213" i="6"/>
  <c r="K11" i="7"/>
  <c r="K12" i="7"/>
  <c r="I277" i="6"/>
  <c r="H161" i="4"/>
  <c r="H166" i="4" s="1"/>
  <c r="H245" i="4" s="1"/>
  <c r="H277" i="3"/>
  <c r="J274" i="3"/>
  <c r="H274" i="5"/>
  <c r="H277" i="7"/>
  <c r="I161" i="3"/>
  <c r="H277" i="5"/>
  <c r="I274" i="6"/>
  <c r="J277" i="3"/>
  <c r="J282" i="3" s="1"/>
  <c r="J283" i="3" s="1"/>
  <c r="I161" i="4"/>
  <c r="I166" i="4" s="1"/>
  <c r="I161" i="5"/>
  <c r="H161" i="6"/>
  <c r="K161" i="5"/>
  <c r="K277" i="5"/>
  <c r="J161" i="7"/>
  <c r="I277" i="5"/>
  <c r="J161" i="4"/>
  <c r="H161" i="7"/>
  <c r="H166" i="7" s="1"/>
  <c r="H245" i="7" s="1"/>
  <c r="L277" i="3"/>
  <c r="K161" i="3"/>
  <c r="M277" i="5"/>
  <c r="J277" i="7"/>
  <c r="I277" i="7"/>
  <c r="H277" i="6"/>
  <c r="K277" i="3"/>
  <c r="K282" i="3"/>
  <c r="I277" i="4"/>
  <c r="J161" i="3"/>
  <c r="J177" i="4"/>
  <c r="C9" i="4"/>
  <c r="C25" i="4"/>
  <c r="I1" i="6"/>
  <c r="C34" i="6"/>
  <c r="E250" i="6"/>
  <c r="T118" i="6"/>
  <c r="T251" i="6"/>
  <c r="I177" i="4"/>
  <c r="T53" i="4"/>
  <c r="T84" i="4"/>
  <c r="T203" i="4"/>
  <c r="E250" i="4"/>
  <c r="C9" i="6"/>
  <c r="C35" i="6"/>
  <c r="T4" i="6"/>
  <c r="E52" i="4"/>
  <c r="E83" i="4"/>
  <c r="H60" i="9" s="1"/>
  <c r="E117" i="4"/>
  <c r="H92" i="9" s="1"/>
  <c r="E143" i="4"/>
  <c r="E52" i="6"/>
  <c r="E117" i="6"/>
  <c r="N92" i="9" s="1"/>
  <c r="I166" i="7"/>
  <c r="I245" i="7"/>
  <c r="I1" i="4"/>
  <c r="C17" i="4"/>
  <c r="C34" i="4"/>
  <c r="T118" i="4"/>
  <c r="T186" i="4"/>
  <c r="T251" i="4"/>
  <c r="C17" i="6"/>
  <c r="T53" i="6"/>
  <c r="T186" i="6"/>
  <c r="E185" i="4"/>
  <c r="I129" i="9" s="1"/>
  <c r="E202" i="4"/>
  <c r="H146" i="9"/>
  <c r="E83" i="6"/>
  <c r="N60" i="9" s="1"/>
  <c r="H2" i="9"/>
  <c r="J11" i="7"/>
  <c r="J12" i="7"/>
  <c r="L11" i="7"/>
  <c r="L12" i="7" s="1"/>
  <c r="L205" i="7" s="1"/>
  <c r="J58" i="4"/>
  <c r="J207" i="4"/>
  <c r="J48" i="4"/>
  <c r="I57" i="4"/>
  <c r="I47" i="4"/>
  <c r="N235" i="7"/>
  <c r="T132" i="7"/>
  <c r="N115" i="3"/>
  <c r="N150" i="3" s="1"/>
  <c r="N244" i="3"/>
  <c r="R235" i="5"/>
  <c r="T235" i="5"/>
  <c r="T132" i="5"/>
  <c r="K191" i="7"/>
  <c r="K189" i="7"/>
  <c r="K190" i="7"/>
  <c r="K188" i="7"/>
  <c r="M115" i="3"/>
  <c r="M150" i="3"/>
  <c r="M244" i="3"/>
  <c r="K205" i="5"/>
  <c r="K213" i="5"/>
  <c r="K46" i="5"/>
  <c r="K63" i="5"/>
  <c r="K27" i="4"/>
  <c r="K28" i="4"/>
  <c r="H27" i="4"/>
  <c r="E24" i="5"/>
  <c r="I27" i="4"/>
  <c r="I28" i="4"/>
  <c r="S28" i="4"/>
  <c r="Q21" i="9"/>
  <c r="L191" i="7"/>
  <c r="S64" i="4"/>
  <c r="O113" i="3"/>
  <c r="T235" i="7"/>
  <c r="I64" i="3"/>
  <c r="I47" i="3"/>
  <c r="L227" i="5"/>
  <c r="R124" i="6"/>
  <c r="R227" i="6" s="1"/>
  <c r="Q124" i="6"/>
  <c r="L124" i="6"/>
  <c r="O124" i="6"/>
  <c r="K124" i="6"/>
  <c r="M124" i="6"/>
  <c r="M227" i="6" s="1"/>
  <c r="S124" i="6"/>
  <c r="I124" i="6"/>
  <c r="H124" i="6"/>
  <c r="J124" i="6"/>
  <c r="O99" i="9"/>
  <c r="Q89" i="9"/>
  <c r="O108" i="6"/>
  <c r="J108" i="6"/>
  <c r="N108" i="6"/>
  <c r="H108" i="6"/>
  <c r="N85" i="9"/>
  <c r="P108" i="6"/>
  <c r="S108" i="6"/>
  <c r="M108" i="6"/>
  <c r="K108" i="6"/>
  <c r="R108" i="6"/>
  <c r="L108" i="6"/>
  <c r="E108" i="7"/>
  <c r="Q67" i="9"/>
  <c r="L228" i="7"/>
  <c r="P227" i="6"/>
  <c r="Q179" i="9"/>
  <c r="Q185" i="9"/>
  <c r="Q172" i="7"/>
  <c r="R172" i="7"/>
  <c r="H172" i="7"/>
  <c r="T172" i="7" s="1"/>
  <c r="K173" i="7"/>
  <c r="O172" i="7"/>
  <c r="I172" i="7"/>
  <c r="K172" i="7"/>
  <c r="J173" i="7"/>
  <c r="L172" i="7"/>
  <c r="N172" i="7"/>
  <c r="P172" i="7"/>
  <c r="H173" i="7"/>
  <c r="S77" i="9"/>
  <c r="I46" i="5"/>
  <c r="I56" i="5"/>
  <c r="T237" i="5"/>
  <c r="P226" i="5"/>
  <c r="T226" i="5"/>
  <c r="G24" i="10" s="1"/>
  <c r="T123" i="5"/>
  <c r="H200" i="3"/>
  <c r="H155" i="3" s="1"/>
  <c r="H188" i="7"/>
  <c r="H191" i="7"/>
  <c r="H190" i="7"/>
  <c r="H189" i="7"/>
  <c r="H272" i="4"/>
  <c r="J272" i="3"/>
  <c r="L272" i="3"/>
  <c r="I272" i="6"/>
  <c r="H191" i="5"/>
  <c r="H190" i="5"/>
  <c r="H188" i="5"/>
  <c r="H189" i="5"/>
  <c r="H190" i="4"/>
  <c r="H188" i="4"/>
  <c r="H189" i="4"/>
  <c r="H191" i="4"/>
  <c r="L84" i="7"/>
  <c r="L118" i="7"/>
  <c r="L144" i="7"/>
  <c r="L91" i="7"/>
  <c r="S91" i="7"/>
  <c r="I91" i="7"/>
  <c r="I282" i="3"/>
  <c r="I190" i="4"/>
  <c r="I189" i="4"/>
  <c r="I191" i="4"/>
  <c r="I188" i="4"/>
  <c r="M4" i="7"/>
  <c r="P91" i="7"/>
  <c r="J91" i="7"/>
  <c r="I205" i="5"/>
  <c r="L242" i="4"/>
  <c r="T242" i="4" s="1"/>
  <c r="T139" i="4"/>
  <c r="I272" i="3"/>
  <c r="T94" i="4"/>
  <c r="I278" i="7"/>
  <c r="I280" i="7"/>
  <c r="I281" i="7"/>
  <c r="I274" i="7"/>
  <c r="I272" i="7"/>
  <c r="I279" i="7"/>
  <c r="K124" i="9"/>
  <c r="D174" i="6"/>
  <c r="L122" i="9"/>
  <c r="E170" i="6"/>
  <c r="E170" i="7" s="1"/>
  <c r="R122" i="9" s="1"/>
  <c r="K280" i="4"/>
  <c r="K274" i="4"/>
  <c r="K272" i="4"/>
  <c r="K277" i="4"/>
  <c r="C206" i="5"/>
  <c r="B14" i="6"/>
  <c r="C172" i="5"/>
  <c r="J280" i="4"/>
  <c r="J274" i="4"/>
  <c r="J277" i="4"/>
  <c r="J282" i="4" s="1"/>
  <c r="J283" i="4" s="1"/>
  <c r="J281" i="4"/>
  <c r="H272" i="7"/>
  <c r="K272" i="3"/>
  <c r="J272" i="5"/>
  <c r="I272" i="5"/>
  <c r="H272" i="6"/>
  <c r="N67" i="9"/>
  <c r="T94" i="5"/>
  <c r="H282" i="5"/>
  <c r="J272" i="4"/>
  <c r="T92" i="5"/>
  <c r="Q101" i="9"/>
  <c r="K279" i="4"/>
  <c r="I190" i="5"/>
  <c r="I189" i="5"/>
  <c r="J200" i="3"/>
  <c r="H272" i="5"/>
  <c r="J279" i="4"/>
  <c r="D170" i="6"/>
  <c r="K122" i="9"/>
  <c r="P138" i="9"/>
  <c r="F194" i="7"/>
  <c r="S138" i="9" s="1"/>
  <c r="F198" i="6"/>
  <c r="F198" i="7" s="1"/>
  <c r="M142" i="9"/>
  <c r="B6" i="5"/>
  <c r="C205" i="4"/>
  <c r="H279" i="4"/>
  <c r="H277" i="4"/>
  <c r="C25" i="2"/>
  <c r="C216" i="3"/>
  <c r="E128" i="6"/>
  <c r="J128" i="6" s="1"/>
  <c r="J231" i="6" s="1"/>
  <c r="S128" i="5"/>
  <c r="O128" i="5"/>
  <c r="K128" i="5"/>
  <c r="Q128" i="5"/>
  <c r="Q231" i="5" s="1"/>
  <c r="I128" i="5"/>
  <c r="E131" i="6"/>
  <c r="Q131" i="6" s="1"/>
  <c r="Q234" i="6" s="1"/>
  <c r="P131" i="5"/>
  <c r="P234" i="5" s="1"/>
  <c r="L131" i="5"/>
  <c r="L234" i="5" s="1"/>
  <c r="H131" i="5"/>
  <c r="H234" i="5" s="1"/>
  <c r="S131" i="5"/>
  <c r="S234" i="5"/>
  <c r="O131" i="5"/>
  <c r="O234" i="5"/>
  <c r="K131" i="5"/>
  <c r="K234" i="5"/>
  <c r="N131" i="5"/>
  <c r="N234" i="5"/>
  <c r="M131" i="5"/>
  <c r="M234" i="5"/>
  <c r="E43" i="7"/>
  <c r="T44" i="7"/>
  <c r="R131" i="5"/>
  <c r="R234" i="5"/>
  <c r="L4" i="4"/>
  <c r="M4" i="4" s="1"/>
  <c r="K118" i="4"/>
  <c r="K53" i="4"/>
  <c r="E130" i="6"/>
  <c r="S130" i="5"/>
  <c r="S233" i="5"/>
  <c r="Q130" i="5"/>
  <c r="Q233" i="5" s="1"/>
  <c r="O130" i="5"/>
  <c r="O233" i="5"/>
  <c r="M130" i="5"/>
  <c r="M233" i="5" s="1"/>
  <c r="K130" i="5"/>
  <c r="K233" i="5"/>
  <c r="I130" i="5"/>
  <c r="I233" i="5" s="1"/>
  <c r="R130" i="5"/>
  <c r="N130" i="5"/>
  <c r="N233" i="5" s="1"/>
  <c r="J130" i="5"/>
  <c r="E133" i="6"/>
  <c r="P133" i="5"/>
  <c r="P236" i="5"/>
  <c r="L133" i="5"/>
  <c r="L236" i="5" s="1"/>
  <c r="H133" i="5"/>
  <c r="S133" i="5"/>
  <c r="S236" i="5" s="1"/>
  <c r="O133" i="5"/>
  <c r="O236" i="5" s="1"/>
  <c r="K133" i="5"/>
  <c r="T133" i="5" s="1"/>
  <c r="K236" i="5"/>
  <c r="R133" i="5"/>
  <c r="R236" i="5" s="1"/>
  <c r="J133" i="5"/>
  <c r="J236" i="5"/>
  <c r="Q133" i="5"/>
  <c r="Q236" i="5" s="1"/>
  <c r="I133" i="5"/>
  <c r="I236" i="5" s="1"/>
  <c r="E138" i="6"/>
  <c r="S138" i="5"/>
  <c r="S241" i="5" s="1"/>
  <c r="H138" i="5"/>
  <c r="L138" i="5"/>
  <c r="F90" i="6"/>
  <c r="N90" i="5"/>
  <c r="I90" i="5"/>
  <c r="R90" i="5"/>
  <c r="M90" i="5"/>
  <c r="H90" i="5"/>
  <c r="P90" i="5"/>
  <c r="L90" i="5"/>
  <c r="C17" i="3"/>
  <c r="T53" i="3"/>
  <c r="T186" i="3"/>
  <c r="T144" i="3"/>
  <c r="K114" i="9"/>
  <c r="K178" i="9"/>
  <c r="E83" i="7"/>
  <c r="Q60" i="9" s="1"/>
  <c r="E117" i="7"/>
  <c r="Q92" i="9"/>
  <c r="E2" i="9"/>
  <c r="Q2" i="9"/>
  <c r="G5" i="2"/>
  <c r="I5" i="2"/>
  <c r="K189" i="3"/>
  <c r="K196" i="3"/>
  <c r="K200" i="3" s="1"/>
  <c r="I196" i="3"/>
  <c r="H73" i="3"/>
  <c r="H223" i="3" s="1"/>
  <c r="H72" i="3"/>
  <c r="H71" i="3"/>
  <c r="H70" i="3"/>
  <c r="H220" i="3" s="1"/>
  <c r="H162" i="3"/>
  <c r="H165" i="3"/>
  <c r="H166" i="3" s="1"/>
  <c r="H173" i="3"/>
  <c r="I164" i="3"/>
  <c r="I165" i="3"/>
  <c r="J164" i="3"/>
  <c r="J165" i="3"/>
  <c r="J173" i="3"/>
  <c r="K164" i="3"/>
  <c r="K165" i="3"/>
  <c r="M128" i="5"/>
  <c r="M231" i="5" s="1"/>
  <c r="L130" i="5"/>
  <c r="L233" i="5" s="1"/>
  <c r="I131" i="5"/>
  <c r="I234" i="5" s="1"/>
  <c r="M133" i="5"/>
  <c r="M236" i="5" s="1"/>
  <c r="P138" i="5"/>
  <c r="P241" i="5" s="1"/>
  <c r="H280" i="3"/>
  <c r="H177" i="3"/>
  <c r="C25" i="3"/>
  <c r="T122" i="4"/>
  <c r="T84" i="3"/>
  <c r="T203" i="3"/>
  <c r="E52" i="3"/>
  <c r="E185" i="3"/>
  <c r="F129" i="9" s="1"/>
  <c r="K104" i="9"/>
  <c r="E143" i="5"/>
  <c r="E185" i="5"/>
  <c r="L129" i="9" s="1"/>
  <c r="N104" i="9"/>
  <c r="E143" i="7"/>
  <c r="E202" i="7"/>
  <c r="Q146" i="9" s="1"/>
  <c r="E43" i="5"/>
  <c r="E43" i="6"/>
  <c r="T44" i="6"/>
  <c r="K70" i="3"/>
  <c r="K220" i="3" s="1"/>
  <c r="K71" i="3"/>
  <c r="K221" i="3" s="1"/>
  <c r="K72" i="3"/>
  <c r="K222" i="3"/>
  <c r="H164" i="3"/>
  <c r="I163" i="3"/>
  <c r="J163" i="3"/>
  <c r="K163" i="3"/>
  <c r="J131" i="5"/>
  <c r="J234" i="5"/>
  <c r="N133" i="5"/>
  <c r="N236" i="5" s="1"/>
  <c r="J90" i="5"/>
  <c r="H165" i="5"/>
  <c r="H164" i="5"/>
  <c r="J71" i="3"/>
  <c r="O90" i="5"/>
  <c r="K90" i="5"/>
  <c r="S108" i="4"/>
  <c r="G88" i="5"/>
  <c r="H241" i="5"/>
  <c r="H236" i="5"/>
  <c r="J233" i="5"/>
  <c r="L118" i="4"/>
  <c r="L163" i="4" s="1"/>
  <c r="L53" i="4"/>
  <c r="L251" i="4"/>
  <c r="L203" i="4"/>
  <c r="L84" i="4"/>
  <c r="L186" i="4"/>
  <c r="I231" i="5"/>
  <c r="S231" i="5"/>
  <c r="S142" i="9"/>
  <c r="P142" i="9"/>
  <c r="O122" i="9"/>
  <c r="J227" i="6"/>
  <c r="Q227" i="6"/>
  <c r="H28" i="4"/>
  <c r="G88" i="6"/>
  <c r="E88" i="6"/>
  <c r="M65" i="9"/>
  <c r="H282" i="3"/>
  <c r="E130" i="7"/>
  <c r="I130" i="6"/>
  <c r="I233" i="6" s="1"/>
  <c r="K130" i="6"/>
  <c r="K233" i="6" s="1"/>
  <c r="N105" i="9"/>
  <c r="P130" i="6"/>
  <c r="P233" i="6" s="1"/>
  <c r="L130" i="6"/>
  <c r="L233" i="6" s="1"/>
  <c r="M130" i="6"/>
  <c r="M233" i="6"/>
  <c r="H130" i="6"/>
  <c r="S130" i="6"/>
  <c r="S233" i="6" s="1"/>
  <c r="I166" i="3"/>
  <c r="I245" i="3" s="1"/>
  <c r="R128" i="6"/>
  <c r="R231" i="6" s="1"/>
  <c r="S128" i="6"/>
  <c r="S231" i="6"/>
  <c r="N128" i="6"/>
  <c r="L128" i="6"/>
  <c r="L231" i="6" s="1"/>
  <c r="H128" i="6"/>
  <c r="H231" i="6" s="1"/>
  <c r="E128" i="7"/>
  <c r="Q128" i="6"/>
  <c r="Q231" i="6"/>
  <c r="N122" i="9"/>
  <c r="D170" i="7"/>
  <c r="Q122" i="9" s="1"/>
  <c r="H283" i="5"/>
  <c r="L90" i="6"/>
  <c r="H256" i="3"/>
  <c r="H266" i="3"/>
  <c r="I216" i="5"/>
  <c r="H227" i="6"/>
  <c r="T124" i="6"/>
  <c r="K227" i="6"/>
  <c r="I67" i="3"/>
  <c r="S48" i="4"/>
  <c r="S207" i="4"/>
  <c r="S65" i="4"/>
  <c r="S58" i="4"/>
  <c r="K58" i="4"/>
  <c r="L213" i="7"/>
  <c r="L63" i="7"/>
  <c r="L46" i="7"/>
  <c r="L56" i="7"/>
  <c r="L216" i="7" s="1"/>
  <c r="F90" i="7"/>
  <c r="S90" i="6"/>
  <c r="N90" i="6"/>
  <c r="O90" i="6"/>
  <c r="O67" i="9"/>
  <c r="M90" i="6"/>
  <c r="I138" i="6"/>
  <c r="I241" i="6" s="1"/>
  <c r="O138" i="6"/>
  <c r="O241" i="6" s="1"/>
  <c r="R233" i="5"/>
  <c r="C170" i="5"/>
  <c r="C205" i="5"/>
  <c r="B6" i="6"/>
  <c r="P90" i="6"/>
  <c r="N124" i="9"/>
  <c r="D174" i="7"/>
  <c r="Q124" i="9" s="1"/>
  <c r="M251" i="7"/>
  <c r="M144" i="7"/>
  <c r="L164" i="7"/>
  <c r="L161" i="7"/>
  <c r="L162" i="7"/>
  <c r="L165" i="7"/>
  <c r="L163" i="7"/>
  <c r="L173" i="7"/>
  <c r="I227" i="6"/>
  <c r="O227" i="6"/>
  <c r="I207" i="4"/>
  <c r="I48" i="4"/>
  <c r="I217" i="4"/>
  <c r="J221" i="3"/>
  <c r="J74" i="3"/>
  <c r="H222" i="3"/>
  <c r="O133" i="6"/>
  <c r="O236" i="6"/>
  <c r="J133" i="6"/>
  <c r="J236" i="6" s="1"/>
  <c r="K133" i="6"/>
  <c r="K236" i="6"/>
  <c r="S133" i="6"/>
  <c r="S236" i="6" s="1"/>
  <c r="R133" i="6"/>
  <c r="R236" i="6"/>
  <c r="L133" i="6"/>
  <c r="L236" i="6" s="1"/>
  <c r="N108" i="9"/>
  <c r="I133" i="6"/>
  <c r="I236" i="6"/>
  <c r="M133" i="6"/>
  <c r="M236" i="6" s="1"/>
  <c r="Q133" i="6"/>
  <c r="Q236" i="6" s="1"/>
  <c r="P133" i="6"/>
  <c r="P236" i="6" s="1"/>
  <c r="K162" i="4"/>
  <c r="K173" i="4"/>
  <c r="K163" i="4"/>
  <c r="K165" i="4"/>
  <c r="E131" i="7"/>
  <c r="H131" i="7" s="1"/>
  <c r="N106" i="9"/>
  <c r="K131" i="6"/>
  <c r="K234" i="6"/>
  <c r="P131" i="6"/>
  <c r="P234" i="6" s="1"/>
  <c r="O131" i="6"/>
  <c r="O234" i="6" s="1"/>
  <c r="I131" i="6"/>
  <c r="I234" i="6" s="1"/>
  <c r="N131" i="6"/>
  <c r="N234" i="6" s="1"/>
  <c r="J131" i="6"/>
  <c r="J234" i="6" s="1"/>
  <c r="H131" i="6"/>
  <c r="S131" i="6"/>
  <c r="S234" i="6" s="1"/>
  <c r="O231" i="5"/>
  <c r="Q108" i="7"/>
  <c r="I108" i="7"/>
  <c r="N108" i="7"/>
  <c r="L108" i="7"/>
  <c r="Q85" i="9"/>
  <c r="S108" i="7"/>
  <c r="M108" i="7"/>
  <c r="P108" i="7"/>
  <c r="K108" i="7"/>
  <c r="H108" i="7"/>
  <c r="T108" i="6"/>
  <c r="S227" i="6"/>
  <c r="L227" i="6"/>
  <c r="O244" i="3"/>
  <c r="O115" i="3"/>
  <c r="O150" i="3"/>
  <c r="K17" i="9"/>
  <c r="S27" i="5"/>
  <c r="H27" i="5"/>
  <c r="I27" i="5"/>
  <c r="I28" i="5" s="1"/>
  <c r="K27" i="5"/>
  <c r="K28" i="5"/>
  <c r="L27" i="5"/>
  <c r="L28" i="5"/>
  <c r="J218" i="4"/>
  <c r="R67" i="9"/>
  <c r="Q90" i="7"/>
  <c r="H90" i="7"/>
  <c r="M90" i="7"/>
  <c r="I90" i="7"/>
  <c r="R90" i="7"/>
  <c r="N90" i="7"/>
  <c r="L90" i="7"/>
  <c r="P90" i="7"/>
  <c r="O90" i="7"/>
  <c r="H254" i="3"/>
  <c r="H261" i="3"/>
  <c r="N231" i="6"/>
  <c r="Q105" i="9"/>
  <c r="H130" i="7"/>
  <c r="H233" i="7" s="1"/>
  <c r="S130" i="7"/>
  <c r="S233" i="7" s="1"/>
  <c r="L130" i="7"/>
  <c r="L233" i="7" s="1"/>
  <c r="H207" i="4"/>
  <c r="H58" i="4"/>
  <c r="H48" i="4"/>
  <c r="H65" i="4"/>
  <c r="L280" i="4"/>
  <c r="L281" i="4"/>
  <c r="L279" i="4"/>
  <c r="L274" i="4"/>
  <c r="L277" i="4"/>
  <c r="M53" i="4"/>
  <c r="M11" i="4"/>
  <c r="M12" i="4" s="1"/>
  <c r="M281" i="7"/>
  <c r="C170" i="6"/>
  <c r="C205" i="6"/>
  <c r="B6" i="7"/>
  <c r="H233" i="6"/>
  <c r="S88" i="6"/>
  <c r="O88" i="6"/>
  <c r="P88" i="6"/>
  <c r="L88" i="6"/>
  <c r="J88" i="6"/>
  <c r="R88" i="6"/>
  <c r="I88" i="6"/>
  <c r="N88" i="6"/>
  <c r="H88" i="6"/>
  <c r="M88" i="6"/>
  <c r="K207" i="5"/>
  <c r="K48" i="5"/>
  <c r="H213" i="7"/>
  <c r="H205" i="7"/>
  <c r="L207" i="5"/>
  <c r="L48" i="5"/>
  <c r="R131" i="7"/>
  <c r="R234" i="7" s="1"/>
  <c r="I128" i="7"/>
  <c r="I231" i="7" s="1"/>
  <c r="S128" i="7"/>
  <c r="S231" i="7" s="1"/>
  <c r="H128" i="7"/>
  <c r="H231" i="7" s="1"/>
  <c r="Q128" i="7"/>
  <c r="Q231" i="7" s="1"/>
  <c r="M128" i="7"/>
  <c r="L128" i="7"/>
  <c r="J128" i="7"/>
  <c r="J231" i="7" s="1"/>
  <c r="Q103" i="9"/>
  <c r="R128" i="7"/>
  <c r="R231" i="7" s="1"/>
  <c r="O128" i="7"/>
  <c r="O231" i="7" s="1"/>
  <c r="G88" i="7"/>
  <c r="S65" i="9" s="1"/>
  <c r="P65" i="9"/>
  <c r="E88" i="7"/>
  <c r="S28" i="5"/>
  <c r="S218" i="4"/>
  <c r="H268" i="3"/>
  <c r="H283" i="3"/>
  <c r="L189" i="4"/>
  <c r="L191" i="4"/>
  <c r="L188" i="4"/>
  <c r="L162" i="4"/>
  <c r="L173" i="4"/>
  <c r="L177" i="4"/>
  <c r="L164" i="4"/>
  <c r="L165" i="4"/>
  <c r="S207" i="5"/>
  <c r="J88" i="7"/>
  <c r="I88" i="7"/>
  <c r="L88" i="7"/>
  <c r="L231" i="7"/>
  <c r="H218" i="4"/>
  <c r="M231" i="7"/>
  <c r="C170" i="7"/>
  <c r="C205" i="7"/>
  <c r="L166" i="7" l="1"/>
  <c r="L245" i="7" s="1"/>
  <c r="T172" i="3"/>
  <c r="H282" i="4"/>
  <c r="H283" i="4" s="1"/>
  <c r="I282" i="7"/>
  <c r="K282" i="5"/>
  <c r="K283" i="5" s="1"/>
  <c r="T4" i="4"/>
  <c r="C35" i="4"/>
  <c r="C17" i="5"/>
  <c r="E250" i="5"/>
  <c r="T4" i="5"/>
  <c r="T144" i="6"/>
  <c r="E52" i="5"/>
  <c r="K5" i="2"/>
  <c r="H164" i="6"/>
  <c r="H166" i="6" s="1"/>
  <c r="H245" i="6" s="1"/>
  <c r="I283" i="7"/>
  <c r="T144" i="5"/>
  <c r="E202" i="5"/>
  <c r="K146" i="9" s="1"/>
  <c r="N2" i="9"/>
  <c r="H5" i="2"/>
  <c r="E202" i="6"/>
  <c r="N146" i="9" s="1"/>
  <c r="I164" i="5"/>
  <c r="K283" i="3"/>
  <c r="I283" i="3"/>
  <c r="J166" i="4"/>
  <c r="J245" i="4" s="1"/>
  <c r="K166" i="7"/>
  <c r="K245" i="7" s="1"/>
  <c r="R71" i="9"/>
  <c r="J94" i="7"/>
  <c r="L94" i="7"/>
  <c r="O94" i="7"/>
  <c r="M94" i="7"/>
  <c r="S94" i="7"/>
  <c r="P94" i="7"/>
  <c r="N94" i="7"/>
  <c r="Q94" i="7"/>
  <c r="I94" i="7"/>
  <c r="L282" i="3"/>
  <c r="H234" i="7"/>
  <c r="K218" i="4"/>
  <c r="I166" i="5"/>
  <c r="I245" i="5" s="1"/>
  <c r="J171" i="3"/>
  <c r="K189" i="4"/>
  <c r="K191" i="4"/>
  <c r="K188" i="4"/>
  <c r="K190" i="4"/>
  <c r="H245" i="3"/>
  <c r="I245" i="4"/>
  <c r="M56" i="4"/>
  <c r="M46" i="4"/>
  <c r="M205" i="4"/>
  <c r="M63" i="4"/>
  <c r="M213" i="4"/>
  <c r="H221" i="3"/>
  <c r="B14" i="7"/>
  <c r="C206" i="6"/>
  <c r="C172" i="6"/>
  <c r="J46" i="7"/>
  <c r="J205" i="7"/>
  <c r="J56" i="7"/>
  <c r="J213" i="7"/>
  <c r="J63" i="7"/>
  <c r="L65" i="5"/>
  <c r="L58" i="5"/>
  <c r="L218" i="5" s="1"/>
  <c r="I48" i="5"/>
  <c r="I65" i="5"/>
  <c r="I207" i="5"/>
  <c r="I58" i="5"/>
  <c r="I218" i="5" s="1"/>
  <c r="M118" i="4"/>
  <c r="M251" i="4"/>
  <c r="M144" i="4"/>
  <c r="M27" i="4"/>
  <c r="M28" i="4" s="1"/>
  <c r="N4" i="4"/>
  <c r="M186" i="4"/>
  <c r="M203" i="4"/>
  <c r="M19" i="4"/>
  <c r="M20" i="4" s="1"/>
  <c r="M44" i="4"/>
  <c r="M84" i="4"/>
  <c r="K282" i="4"/>
  <c r="K283" i="4" s="1"/>
  <c r="K46" i="7"/>
  <c r="K56" i="7"/>
  <c r="K213" i="7"/>
  <c r="K205" i="7"/>
  <c r="K63" i="7"/>
  <c r="O131" i="7"/>
  <c r="O234" i="7" s="1"/>
  <c r="L131" i="7"/>
  <c r="L234" i="7" s="1"/>
  <c r="J131" i="7"/>
  <c r="J234" i="7" s="1"/>
  <c r="N131" i="7"/>
  <c r="N234" i="7" s="1"/>
  <c r="Q106" i="9"/>
  <c r="K131" i="7"/>
  <c r="K234" i="7" s="1"/>
  <c r="S131" i="7"/>
  <c r="S234" i="7" s="1"/>
  <c r="P131" i="7"/>
  <c r="P234" i="7" s="1"/>
  <c r="M131" i="7"/>
  <c r="M234" i="7" s="1"/>
  <c r="Q131" i="7"/>
  <c r="Q234" i="7" s="1"/>
  <c r="I131" i="7"/>
  <c r="I234" i="7" s="1"/>
  <c r="K256" i="3"/>
  <c r="K266" i="3"/>
  <c r="K268" i="3" s="1"/>
  <c r="M88" i="7"/>
  <c r="S88" i="7"/>
  <c r="H88" i="7"/>
  <c r="N88" i="7"/>
  <c r="K88" i="7"/>
  <c r="R88" i="7"/>
  <c r="Q88" i="7"/>
  <c r="O88" i="7"/>
  <c r="Q65" i="9"/>
  <c r="P88" i="7"/>
  <c r="J166" i="3"/>
  <c r="J245" i="3" s="1"/>
  <c r="I282" i="6"/>
  <c r="I283" i="6" s="1"/>
  <c r="S58" i="5"/>
  <c r="S218" i="5" s="1"/>
  <c r="S65" i="5"/>
  <c r="K58" i="5"/>
  <c r="K218" i="5" s="1"/>
  <c r="K65" i="5"/>
  <c r="T108" i="7"/>
  <c r="M279" i="7"/>
  <c r="M272" i="7"/>
  <c r="M280" i="7"/>
  <c r="M277" i="7"/>
  <c r="M278" i="7"/>
  <c r="T227" i="6"/>
  <c r="T90" i="5"/>
  <c r="R138" i="6"/>
  <c r="R241" i="6" s="1"/>
  <c r="J138" i="6"/>
  <c r="J241" i="6" s="1"/>
  <c r="K138" i="6"/>
  <c r="K241" i="6" s="1"/>
  <c r="N138" i="6"/>
  <c r="N241" i="6" s="1"/>
  <c r="M138" i="6"/>
  <c r="M241" i="6" s="1"/>
  <c r="H138" i="6"/>
  <c r="E138" i="7"/>
  <c r="S138" i="6"/>
  <c r="S241" i="6" s="1"/>
  <c r="N113" i="9"/>
  <c r="L138" i="6"/>
  <c r="L241" i="6" s="1"/>
  <c r="Q138" i="6"/>
  <c r="Q241" i="6" s="1"/>
  <c r="P138" i="6"/>
  <c r="P241" i="6" s="1"/>
  <c r="T236" i="5"/>
  <c r="S48" i="5"/>
  <c r="M274" i="7"/>
  <c r="H28" i="5"/>
  <c r="H234" i="6"/>
  <c r="L241" i="5"/>
  <c r="T241" i="5" s="1"/>
  <c r="T138" i="5"/>
  <c r="T233" i="5"/>
  <c r="T128" i="5"/>
  <c r="K231" i="5"/>
  <c r="T231" i="5" s="1"/>
  <c r="J266" i="3"/>
  <c r="J268" i="3" s="1"/>
  <c r="J256" i="3"/>
  <c r="N4" i="7"/>
  <c r="M44" i="7"/>
  <c r="M11" i="7"/>
  <c r="M12" i="7" s="1"/>
  <c r="M84" i="7"/>
  <c r="M186" i="7"/>
  <c r="M203" i="7"/>
  <c r="M118" i="7"/>
  <c r="M53" i="7"/>
  <c r="I58" i="4"/>
  <c r="I65" i="4"/>
  <c r="K65" i="4"/>
  <c r="K48" i="4"/>
  <c r="K207" i="4"/>
  <c r="H46" i="7"/>
  <c r="H63" i="7"/>
  <c r="H56" i="7"/>
  <c r="S124" i="7"/>
  <c r="S227" i="7" s="1"/>
  <c r="K124" i="7"/>
  <c r="K227" i="7" s="1"/>
  <c r="M124" i="7"/>
  <c r="M227" i="7" s="1"/>
  <c r="R124" i="7"/>
  <c r="R227" i="7" s="1"/>
  <c r="O124" i="7"/>
  <c r="O227" i="7" s="1"/>
  <c r="N124" i="7"/>
  <c r="N227" i="7" s="1"/>
  <c r="H124" i="7"/>
  <c r="J124" i="7"/>
  <c r="J227" i="7" s="1"/>
  <c r="I124" i="7"/>
  <c r="I227" i="7" s="1"/>
  <c r="Q124" i="7"/>
  <c r="Q227" i="7" s="1"/>
  <c r="R99" i="9"/>
  <c r="L124" i="7"/>
  <c r="L227" i="7" s="1"/>
  <c r="P124" i="7"/>
  <c r="P227" i="7" s="1"/>
  <c r="M130" i="7"/>
  <c r="M233" i="7" s="1"/>
  <c r="R130" i="7"/>
  <c r="R233" i="7" s="1"/>
  <c r="N130" i="7"/>
  <c r="N233" i="7" s="1"/>
  <c r="J130" i="7"/>
  <c r="J233" i="7" s="1"/>
  <c r="O130" i="7"/>
  <c r="O233" i="7" s="1"/>
  <c r="Q130" i="7"/>
  <c r="Q233" i="7" s="1"/>
  <c r="H166" i="5"/>
  <c r="M190" i="5"/>
  <c r="M191" i="5"/>
  <c r="M189" i="5"/>
  <c r="T100" i="5"/>
  <c r="E240" i="7"/>
  <c r="Q180" i="9" s="1"/>
  <c r="N180" i="9"/>
  <c r="L161" i="4"/>
  <c r="L166" i="4" s="1"/>
  <c r="L245" i="4" s="1"/>
  <c r="P130" i="7"/>
  <c r="P233" i="7" s="1"/>
  <c r="K130" i="7"/>
  <c r="K233" i="7" s="1"/>
  <c r="J27" i="5"/>
  <c r="J28" i="5" s="1"/>
  <c r="M27" i="5"/>
  <c r="M28" i="5" s="1"/>
  <c r="E24" i="6"/>
  <c r="M131" i="6"/>
  <c r="M234" i="6" s="1"/>
  <c r="L131" i="6"/>
  <c r="L234" i="6" s="1"/>
  <c r="R131" i="6"/>
  <c r="R234" i="6" s="1"/>
  <c r="S90" i="7"/>
  <c r="J90" i="7"/>
  <c r="T90" i="7" s="1"/>
  <c r="K90" i="7"/>
  <c r="K74" i="3"/>
  <c r="H74" i="3"/>
  <c r="Q88" i="6"/>
  <c r="N65" i="9"/>
  <c r="K88" i="6"/>
  <c r="T131" i="5"/>
  <c r="L19" i="4"/>
  <c r="L44" i="4"/>
  <c r="T130" i="5"/>
  <c r="J90" i="6"/>
  <c r="I90" i="6"/>
  <c r="Q90" i="6"/>
  <c r="K90" i="6"/>
  <c r="H90" i="6"/>
  <c r="T90" i="6" s="1"/>
  <c r="R90" i="6"/>
  <c r="N133" i="6"/>
  <c r="N236" i="6" s="1"/>
  <c r="E133" i="7"/>
  <c r="H133" i="6"/>
  <c r="O130" i="6"/>
  <c r="O233" i="6" s="1"/>
  <c r="R130" i="6"/>
  <c r="R233" i="6" s="1"/>
  <c r="J130" i="6"/>
  <c r="Q130" i="6"/>
  <c r="Q233" i="6" s="1"/>
  <c r="N130" i="6"/>
  <c r="N233" i="6" s="1"/>
  <c r="K164" i="4"/>
  <c r="K161" i="4"/>
  <c r="T234" i="5"/>
  <c r="I151" i="3"/>
  <c r="I130" i="7"/>
  <c r="I233" i="7" s="1"/>
  <c r="T233" i="7" s="1"/>
  <c r="P128" i="7"/>
  <c r="P231" i="7" s="1"/>
  <c r="K128" i="7"/>
  <c r="N128" i="7"/>
  <c r="N231" i="7" s="1"/>
  <c r="L190" i="4"/>
  <c r="L278" i="4"/>
  <c r="L282" i="4" s="1"/>
  <c r="L272" i="4"/>
  <c r="I200" i="3"/>
  <c r="L144" i="4"/>
  <c r="L11" i="4"/>
  <c r="L27" i="4"/>
  <c r="K128" i="6"/>
  <c r="K231" i="6" s="1"/>
  <c r="N103" i="9"/>
  <c r="M128" i="6"/>
  <c r="M231" i="6" s="1"/>
  <c r="I128" i="6"/>
  <c r="I231" i="6" s="1"/>
  <c r="T231" i="6" s="1"/>
  <c r="O128" i="6"/>
  <c r="O231" i="6" s="1"/>
  <c r="P128" i="6"/>
  <c r="P231" i="6" s="1"/>
  <c r="O108" i="7"/>
  <c r="R108" i="7"/>
  <c r="J108" i="7"/>
  <c r="H56" i="6"/>
  <c r="H46" i="6"/>
  <c r="M279" i="5"/>
  <c r="M278" i="5"/>
  <c r="M282" i="5" s="1"/>
  <c r="M272" i="5"/>
  <c r="M53" i="5"/>
  <c r="M84" i="5"/>
  <c r="N4" i="5"/>
  <c r="M118" i="5"/>
  <c r="M203" i="5"/>
  <c r="M11" i="5"/>
  <c r="M12" i="5" s="1"/>
  <c r="M44" i="5"/>
  <c r="L278" i="7"/>
  <c r="L279" i="7"/>
  <c r="L280" i="7"/>
  <c r="S48" i="3"/>
  <c r="S58" i="3"/>
  <c r="S207" i="3"/>
  <c r="I11" i="7"/>
  <c r="S12" i="7"/>
  <c r="H205" i="6"/>
  <c r="H64" i="4"/>
  <c r="M274" i="5"/>
  <c r="L281" i="7"/>
  <c r="I205" i="6"/>
  <c r="I56" i="6"/>
  <c r="M144" i="5"/>
  <c r="K47" i="4"/>
  <c r="K64" i="4"/>
  <c r="K67" i="4" s="1"/>
  <c r="S19" i="5"/>
  <c r="M19" i="5" s="1"/>
  <c r="M20" i="5" s="1"/>
  <c r="J67" i="4"/>
  <c r="H242" i="6"/>
  <c r="T242" i="6" s="1"/>
  <c r="T139" i="6"/>
  <c r="H56" i="5"/>
  <c r="H46" i="5"/>
  <c r="H213" i="5"/>
  <c r="H63" i="5"/>
  <c r="S65" i="3"/>
  <c r="S67" i="3" s="1"/>
  <c r="H63" i="6"/>
  <c r="M280" i="5"/>
  <c r="L272" i="7"/>
  <c r="F89" i="7"/>
  <c r="O66" i="9"/>
  <c r="N89" i="6"/>
  <c r="L89" i="6"/>
  <c r="O89" i="6"/>
  <c r="H227" i="5"/>
  <c r="T227" i="5" s="1"/>
  <c r="T124" i="5"/>
  <c r="H279" i="6"/>
  <c r="H280" i="6"/>
  <c r="H281" i="6"/>
  <c r="H278" i="6"/>
  <c r="H274" i="6"/>
  <c r="I280" i="4"/>
  <c r="I272" i="4"/>
  <c r="I279" i="4"/>
  <c r="I278" i="4"/>
  <c r="I274" i="4"/>
  <c r="I281" i="4"/>
  <c r="J139" i="7"/>
  <c r="J242" i="7" s="1"/>
  <c r="T242" i="7" s="1"/>
  <c r="K139" i="7"/>
  <c r="K242" i="7" s="1"/>
  <c r="H56" i="4"/>
  <c r="H63" i="4"/>
  <c r="O109" i="4"/>
  <c r="O106" i="4"/>
  <c r="O113" i="4" s="1"/>
  <c r="D101" i="7"/>
  <c r="J98" i="7"/>
  <c r="T98" i="7" s="1"/>
  <c r="K98" i="7"/>
  <c r="J166" i="5"/>
  <c r="J245" i="5" s="1"/>
  <c r="J205" i="4"/>
  <c r="J213" i="4"/>
  <c r="S205" i="4"/>
  <c r="S63" i="4"/>
  <c r="T228" i="3"/>
  <c r="L200" i="3"/>
  <c r="J235" i="4"/>
  <c r="T235" i="4" s="1"/>
  <c r="T132" i="4"/>
  <c r="N236" i="4"/>
  <c r="T236" i="4" s="1"/>
  <c r="T133" i="4"/>
  <c r="K279" i="7"/>
  <c r="K280" i="7"/>
  <c r="K282" i="7" s="1"/>
  <c r="K283" i="7" s="1"/>
  <c r="M91" i="7"/>
  <c r="T91" i="7" s="1"/>
  <c r="O91" i="7"/>
  <c r="K64" i="3"/>
  <c r="K206" i="3"/>
  <c r="P106" i="3"/>
  <c r="P111" i="3"/>
  <c r="P112" i="3"/>
  <c r="P243" i="3"/>
  <c r="P109" i="3"/>
  <c r="Q111" i="3"/>
  <c r="Q110" i="3"/>
  <c r="Q109" i="3"/>
  <c r="Q106" i="3"/>
  <c r="M91" i="6"/>
  <c r="K91" i="6"/>
  <c r="O91" i="6"/>
  <c r="Q91" i="6"/>
  <c r="J91" i="6"/>
  <c r="N68" i="9"/>
  <c r="R91" i="6"/>
  <c r="S91" i="6"/>
  <c r="E99" i="7"/>
  <c r="Q102" i="4"/>
  <c r="T89" i="5"/>
  <c r="E230" i="7"/>
  <c r="Q170" i="9" s="1"/>
  <c r="N170" i="9"/>
  <c r="L11" i="5"/>
  <c r="L118" i="5"/>
  <c r="L251" i="5"/>
  <c r="J162" i="7"/>
  <c r="J164" i="7"/>
  <c r="J278" i="7"/>
  <c r="J281" i="7"/>
  <c r="J280" i="7"/>
  <c r="J272" i="7"/>
  <c r="I46" i="4"/>
  <c r="I213" i="4"/>
  <c r="I56" i="4"/>
  <c r="J58" i="3"/>
  <c r="J207" i="3"/>
  <c r="J48" i="3"/>
  <c r="L207" i="3"/>
  <c r="L65" i="3"/>
  <c r="L67" i="3" s="1"/>
  <c r="N72" i="9"/>
  <c r="L109" i="3"/>
  <c r="L111" i="3"/>
  <c r="L243" i="3"/>
  <c r="L112" i="3"/>
  <c r="R82" i="9"/>
  <c r="K75" i="9"/>
  <c r="T98" i="5"/>
  <c r="K227" i="4"/>
  <c r="T92" i="4"/>
  <c r="Q134" i="6"/>
  <c r="Q237" i="6" s="1"/>
  <c r="H134" i="6"/>
  <c r="P134" i="6"/>
  <c r="P237" i="6" s="1"/>
  <c r="J134" i="6"/>
  <c r="J237" i="6" s="1"/>
  <c r="O134" i="6"/>
  <c r="O237" i="6" s="1"/>
  <c r="N134" i="6"/>
  <c r="N237" i="6" s="1"/>
  <c r="O109" i="9"/>
  <c r="N66" i="9"/>
  <c r="R89" i="6"/>
  <c r="S89" i="6"/>
  <c r="M89" i="6"/>
  <c r="H89" i="6"/>
  <c r="I89" i="6"/>
  <c r="P123" i="6"/>
  <c r="P226" i="6" s="1"/>
  <c r="S123" i="6"/>
  <c r="S226" i="6" s="1"/>
  <c r="E123" i="7"/>
  <c r="H125" i="7"/>
  <c r="Q100" i="9"/>
  <c r="N125" i="7"/>
  <c r="N228" i="7" s="1"/>
  <c r="P125" i="7"/>
  <c r="P228" i="7" s="1"/>
  <c r="S125" i="7"/>
  <c r="S228" i="7" s="1"/>
  <c r="K125" i="7"/>
  <c r="K228" i="7" s="1"/>
  <c r="I281" i="5"/>
  <c r="I278" i="5"/>
  <c r="I279" i="5"/>
  <c r="J89" i="6"/>
  <c r="Q89" i="6"/>
  <c r="I134" i="6"/>
  <c r="I237" i="6" s="1"/>
  <c r="S134" i="6"/>
  <c r="S237" i="6" s="1"/>
  <c r="P89" i="6"/>
  <c r="J123" i="6"/>
  <c r="J226" i="6" s="1"/>
  <c r="H123" i="6"/>
  <c r="I123" i="6"/>
  <c r="I226" i="6" s="1"/>
  <c r="E89" i="7"/>
  <c r="H106" i="3"/>
  <c r="R100" i="6"/>
  <c r="N100" i="6"/>
  <c r="T100" i="6" s="1"/>
  <c r="E100" i="7"/>
  <c r="I125" i="7"/>
  <c r="I228" i="7" s="1"/>
  <c r="S92" i="6"/>
  <c r="R92" i="6"/>
  <c r="F92" i="7"/>
  <c r="R125" i="7"/>
  <c r="R228" i="7" s="1"/>
  <c r="F129" i="6"/>
  <c r="S129" i="5"/>
  <c r="S232" i="5" s="1"/>
  <c r="O129" i="5"/>
  <c r="E105" i="6"/>
  <c r="J105" i="5"/>
  <c r="T125" i="6"/>
  <c r="F195" i="7"/>
  <c r="S139" i="9" s="1"/>
  <c r="P139" i="9"/>
  <c r="I127" i="9"/>
  <c r="E179" i="5"/>
  <c r="K228" i="3"/>
  <c r="K141" i="3"/>
  <c r="K151" i="3" s="1"/>
  <c r="T151" i="3" s="1"/>
  <c r="H229" i="3"/>
  <c r="T229" i="3" s="1"/>
  <c r="T126" i="3"/>
  <c r="J109" i="3"/>
  <c r="J110" i="3"/>
  <c r="R102" i="3"/>
  <c r="T88" i="3"/>
  <c r="S102" i="3"/>
  <c r="T92" i="6"/>
  <c r="K89" i="6"/>
  <c r="M134" i="6"/>
  <c r="M237" i="6" s="1"/>
  <c r="F134" i="7"/>
  <c r="E106" i="7"/>
  <c r="O123" i="6"/>
  <c r="O226" i="6" s="1"/>
  <c r="L123" i="6"/>
  <c r="L226" i="6" s="1"/>
  <c r="I274" i="5"/>
  <c r="K48" i="3"/>
  <c r="K65" i="3"/>
  <c r="R94" i="7"/>
  <c r="K94" i="7"/>
  <c r="H94" i="7"/>
  <c r="T94" i="7" s="1"/>
  <c r="Q71" i="9"/>
  <c r="E87" i="7"/>
  <c r="M87" i="6"/>
  <c r="O87" i="6"/>
  <c r="N64" i="9"/>
  <c r="K110" i="3"/>
  <c r="K113" i="3" s="1"/>
  <c r="K112" i="3"/>
  <c r="M125" i="7"/>
  <c r="M228" i="7" s="1"/>
  <c r="D101" i="6"/>
  <c r="K98" i="6"/>
  <c r="H98" i="6"/>
  <c r="T98" i="6" s="1"/>
  <c r="O141" i="4"/>
  <c r="O151" i="4" s="1"/>
  <c r="Q139" i="5"/>
  <c r="Q242" i="5" s="1"/>
  <c r="I139" i="5"/>
  <c r="I242" i="5" s="1"/>
  <c r="N139" i="5"/>
  <c r="N242" i="5" s="1"/>
  <c r="P139" i="5"/>
  <c r="P242" i="5" s="1"/>
  <c r="H139" i="5"/>
  <c r="H132" i="6"/>
  <c r="M132" i="6"/>
  <c r="M235" i="6" s="1"/>
  <c r="S132" i="6"/>
  <c r="S235" i="6" s="1"/>
  <c r="L132" i="6"/>
  <c r="L235" i="6" s="1"/>
  <c r="I132" i="6"/>
  <c r="I235" i="6" s="1"/>
  <c r="O107" i="9"/>
  <c r="L172" i="6"/>
  <c r="O123" i="9"/>
  <c r="H172" i="6"/>
  <c r="H173" i="6"/>
  <c r="J278" i="5"/>
  <c r="J281" i="5"/>
  <c r="J277" i="5"/>
  <c r="J280" i="5"/>
  <c r="H207" i="3"/>
  <c r="H65" i="3"/>
  <c r="H58" i="3"/>
  <c r="I228" i="6"/>
  <c r="T228" i="6" s="1"/>
  <c r="C207" i="4"/>
  <c r="B22" i="5"/>
  <c r="C174" i="4"/>
  <c r="H274" i="7"/>
  <c r="H281" i="7"/>
  <c r="H279" i="7"/>
  <c r="E176" i="5"/>
  <c r="T44" i="3"/>
  <c r="T118" i="3"/>
  <c r="I1" i="3"/>
  <c r="T251" i="3"/>
  <c r="T4" i="3"/>
  <c r="C34" i="3"/>
  <c r="E143" i="3"/>
  <c r="E117" i="3"/>
  <c r="E92" i="9" s="1"/>
  <c r="E83" i="3"/>
  <c r="E60" i="9" s="1"/>
  <c r="C35" i="3"/>
  <c r="E64" i="6"/>
  <c r="K43" i="9"/>
  <c r="T87" i="3"/>
  <c r="T90" i="3"/>
  <c r="K162" i="3"/>
  <c r="K175" i="3"/>
  <c r="E243" i="5"/>
  <c r="H183" i="9"/>
  <c r="F93" i="5"/>
  <c r="S93" i="4"/>
  <c r="S102" i="4" s="1"/>
  <c r="K93" i="4"/>
  <c r="K102" i="4" s="1"/>
  <c r="J93" i="4"/>
  <c r="J102" i="4" s="1"/>
  <c r="H93" i="4"/>
  <c r="R93" i="4"/>
  <c r="R102" i="4" s="1"/>
  <c r="Q93" i="4"/>
  <c r="P93" i="4"/>
  <c r="P102" i="4" s="1"/>
  <c r="M93" i="4"/>
  <c r="M102" i="4" s="1"/>
  <c r="L93" i="4"/>
  <c r="L102" i="4" s="1"/>
  <c r="N93" i="4"/>
  <c r="I93" i="4"/>
  <c r="I102" i="4" s="1"/>
  <c r="I70" i="9"/>
  <c r="G48" i="2"/>
  <c r="F73" i="9"/>
  <c r="F196" i="6"/>
  <c r="M140" i="9"/>
  <c r="E66" i="5"/>
  <c r="R66" i="4"/>
  <c r="H66" i="4"/>
  <c r="H45" i="9"/>
  <c r="S66" i="4"/>
  <c r="J66" i="4"/>
  <c r="H232" i="3"/>
  <c r="T232" i="3" s="1"/>
  <c r="T129" i="3"/>
  <c r="O236" i="3"/>
  <c r="T236" i="3" s="1"/>
  <c r="O141" i="3"/>
  <c r="O151" i="3" s="1"/>
  <c r="E218" i="6"/>
  <c r="K158" i="9"/>
  <c r="I66" i="4"/>
  <c r="M66" i="4"/>
  <c r="D176" i="5"/>
  <c r="H125" i="9"/>
  <c r="E174" i="6"/>
  <c r="L124" i="9"/>
  <c r="E15" i="6"/>
  <c r="K11" i="9"/>
  <c r="F122" i="6"/>
  <c r="R122" i="5"/>
  <c r="R225" i="5" s="1"/>
  <c r="N122" i="5"/>
  <c r="N225" i="5" s="1"/>
  <c r="K122" i="5"/>
  <c r="H122" i="5"/>
  <c r="P122" i="5"/>
  <c r="P225" i="5" s="1"/>
  <c r="M122" i="5"/>
  <c r="M225" i="5" s="1"/>
  <c r="E127" i="6"/>
  <c r="Q127" i="5"/>
  <c r="Q230" i="5" s="1"/>
  <c r="M127" i="5"/>
  <c r="M230" i="5" s="1"/>
  <c r="P127" i="5"/>
  <c r="P230" i="5" s="1"/>
  <c r="L127" i="5"/>
  <c r="L230" i="5" s="1"/>
  <c r="I127" i="5"/>
  <c r="I230" i="5" s="1"/>
  <c r="N127" i="5"/>
  <c r="N230" i="5" s="1"/>
  <c r="S127" i="5"/>
  <c r="K127" i="5"/>
  <c r="K230" i="5" s="1"/>
  <c r="F95" i="5"/>
  <c r="H95" i="4"/>
  <c r="T95" i="4" s="1"/>
  <c r="C172" i="4"/>
  <c r="L122" i="5"/>
  <c r="L225" i="5" s="1"/>
  <c r="R127" i="5"/>
  <c r="R230" i="5" s="1"/>
  <c r="J4" i="6"/>
  <c r="I53" i="6"/>
  <c r="I118" i="6"/>
  <c r="E121" i="6"/>
  <c r="R121" i="5"/>
  <c r="P121" i="5"/>
  <c r="N121" i="5"/>
  <c r="L121" i="5"/>
  <c r="J121" i="5"/>
  <c r="H121" i="5"/>
  <c r="Q121" i="5"/>
  <c r="M121" i="5"/>
  <c r="I121" i="5"/>
  <c r="P124" i="4"/>
  <c r="J124" i="4"/>
  <c r="I70" i="3"/>
  <c r="Q122" i="5"/>
  <c r="Q225" i="5" s="1"/>
  <c r="H127" i="5"/>
  <c r="T37" i="6"/>
  <c r="M4" i="3"/>
  <c r="L53" i="3"/>
  <c r="O122" i="5"/>
  <c r="S129" i="4"/>
  <c r="K129" i="4"/>
  <c r="K232" i="4" s="1"/>
  <c r="F137" i="6"/>
  <c r="Q137" i="5"/>
  <c r="Q240" i="5" s="1"/>
  <c r="K137" i="5"/>
  <c r="K240" i="5" s="1"/>
  <c r="F99" i="5"/>
  <c r="N99" i="4"/>
  <c r="T99" i="4" s="1"/>
  <c r="G93" i="5"/>
  <c r="E93" i="5"/>
  <c r="T95" i="3"/>
  <c r="L118" i="3"/>
  <c r="N137" i="5"/>
  <c r="N240" i="5" s="1"/>
  <c r="H38" i="3"/>
  <c r="T37" i="3"/>
  <c r="F126" i="6"/>
  <c r="Q126" i="5"/>
  <c r="Q229" i="5" s="1"/>
  <c r="M126" i="5"/>
  <c r="M229" i="5" s="1"/>
  <c r="I126" i="5"/>
  <c r="S130" i="4"/>
  <c r="S233" i="4" s="1"/>
  <c r="Q130" i="4"/>
  <c r="O130" i="4"/>
  <c r="O233" i="4" s="1"/>
  <c r="M130" i="4"/>
  <c r="M233" i="4" s="1"/>
  <c r="K130" i="4"/>
  <c r="K233" i="4" s="1"/>
  <c r="I130" i="4"/>
  <c r="S131" i="4"/>
  <c r="S234" i="4" s="1"/>
  <c r="Q131" i="4"/>
  <c r="Q234" i="4" s="1"/>
  <c r="O131" i="4"/>
  <c r="O234" i="4" s="1"/>
  <c r="M131" i="4"/>
  <c r="M234" i="4" s="1"/>
  <c r="K131" i="4"/>
  <c r="K234" i="4" s="1"/>
  <c r="I131" i="4"/>
  <c r="S134" i="4"/>
  <c r="S237" i="4" s="1"/>
  <c r="Q134" i="4"/>
  <c r="Q237" i="4" s="1"/>
  <c r="O134" i="4"/>
  <c r="O237" i="4" s="1"/>
  <c r="M134" i="4"/>
  <c r="M237" i="4" s="1"/>
  <c r="K134" i="4"/>
  <c r="K237" i="4" s="1"/>
  <c r="I134" i="4"/>
  <c r="F135" i="5"/>
  <c r="S135" i="4"/>
  <c r="S238" i="4" s="1"/>
  <c r="Q135" i="4"/>
  <c r="Q238" i="4" s="1"/>
  <c r="O135" i="4"/>
  <c r="O238" i="4" s="1"/>
  <c r="M135" i="4"/>
  <c r="M238" i="4" s="1"/>
  <c r="K135" i="4"/>
  <c r="K238" i="4" s="1"/>
  <c r="I135" i="4"/>
  <c r="E136" i="5"/>
  <c r="S136" i="4"/>
  <c r="S239" i="4" s="1"/>
  <c r="Q136" i="4"/>
  <c r="Q239" i="4" s="1"/>
  <c r="O136" i="4"/>
  <c r="O239" i="4" s="1"/>
  <c r="M136" i="4"/>
  <c r="M239" i="4" s="1"/>
  <c r="K136" i="4"/>
  <c r="K239" i="4" s="1"/>
  <c r="I136" i="4"/>
  <c r="Q137" i="4"/>
  <c r="Q240" i="4" s="1"/>
  <c r="L137" i="4"/>
  <c r="N137" i="4"/>
  <c r="K137" i="4"/>
  <c r="K240" i="4" s="1"/>
  <c r="I137" i="4"/>
  <c r="E107" i="5"/>
  <c r="Q107" i="4"/>
  <c r="M107" i="4"/>
  <c r="T107" i="4" s="1"/>
  <c r="O108" i="4"/>
  <c r="T108" i="4" s="1"/>
  <c r="E137" i="6"/>
  <c r="P137" i="5"/>
  <c r="P240" i="5" s="1"/>
  <c r="L137" i="5"/>
  <c r="L240" i="5" s="1"/>
  <c r="H137" i="5"/>
  <c r="R108" i="4"/>
  <c r="I122" i="5"/>
  <c r="I225" i="5" s="1"/>
  <c r="J126" i="5"/>
  <c r="J229" i="5" s="1"/>
  <c r="N126" i="5"/>
  <c r="N229" i="5" s="1"/>
  <c r="R126" i="5"/>
  <c r="R229" i="5" s="1"/>
  <c r="M137" i="5"/>
  <c r="M240" i="5" s="1"/>
  <c r="R137" i="5"/>
  <c r="R240" i="5" s="1"/>
  <c r="R106" i="4" l="1"/>
  <c r="R111" i="4"/>
  <c r="R110" i="4"/>
  <c r="R109" i="4"/>
  <c r="R243" i="4"/>
  <c r="R112" i="4"/>
  <c r="K115" i="3"/>
  <c r="K150" i="3" s="1"/>
  <c r="K244" i="3"/>
  <c r="M206" i="5"/>
  <c r="M64" i="5"/>
  <c r="M47" i="5"/>
  <c r="M57" i="5"/>
  <c r="M217" i="5" s="1"/>
  <c r="I110" i="4"/>
  <c r="I106" i="4"/>
  <c r="I113" i="4" s="1"/>
  <c r="I244" i="4" s="1"/>
  <c r="I111" i="4"/>
  <c r="I109" i="4"/>
  <c r="I112" i="4"/>
  <c r="I243" i="4"/>
  <c r="J112" i="4"/>
  <c r="J111" i="4"/>
  <c r="J243" i="4"/>
  <c r="J110" i="4"/>
  <c r="J106" i="4"/>
  <c r="J109" i="4"/>
  <c r="I239" i="4"/>
  <c r="T239" i="4" s="1"/>
  <c r="T136" i="4"/>
  <c r="I234" i="4"/>
  <c r="T234" i="4" s="1"/>
  <c r="T131" i="4"/>
  <c r="K99" i="5"/>
  <c r="J99" i="5"/>
  <c r="K76" i="9" s="1"/>
  <c r="H99" i="5"/>
  <c r="L99" i="5"/>
  <c r="M76" i="9"/>
  <c r="R99" i="5"/>
  <c r="P99" i="5"/>
  <c r="F99" i="6"/>
  <c r="S99" i="5"/>
  <c r="N99" i="5"/>
  <c r="Q99" i="5"/>
  <c r="O99" i="5"/>
  <c r="M99" i="5"/>
  <c r="I99" i="5"/>
  <c r="N4" i="3"/>
  <c r="M118" i="3"/>
  <c r="M53" i="3"/>
  <c r="M251" i="3"/>
  <c r="M203" i="3"/>
  <c r="M84" i="3"/>
  <c r="M186" i="3"/>
  <c r="M11" i="3"/>
  <c r="M44" i="3"/>
  <c r="M27" i="3"/>
  <c r="M19" i="3"/>
  <c r="M144" i="3"/>
  <c r="M224" i="5"/>
  <c r="M141" i="5"/>
  <c r="M151" i="5" s="1"/>
  <c r="N122" i="6"/>
  <c r="N225" i="6" s="1"/>
  <c r="H122" i="6"/>
  <c r="M122" i="6"/>
  <c r="M225" i="6" s="1"/>
  <c r="I122" i="6"/>
  <c r="I225" i="6" s="1"/>
  <c r="O97" i="9"/>
  <c r="F122" i="7"/>
  <c r="Q122" i="6"/>
  <c r="Q225" i="6" s="1"/>
  <c r="R122" i="6"/>
  <c r="R225" i="6" s="1"/>
  <c r="K122" i="6"/>
  <c r="K225" i="6" s="1"/>
  <c r="S122" i="6"/>
  <c r="S225" i="6" s="1"/>
  <c r="J122" i="6"/>
  <c r="J225" i="6" s="1"/>
  <c r="O122" i="6"/>
  <c r="O225" i="6" s="1"/>
  <c r="P122" i="6"/>
  <c r="P225" i="6" s="1"/>
  <c r="L122" i="6"/>
  <c r="L225" i="6" s="1"/>
  <c r="E66" i="6"/>
  <c r="L66" i="5"/>
  <c r="K45" i="9"/>
  <c r="S66" i="5"/>
  <c r="R66" i="5"/>
  <c r="O66" i="5"/>
  <c r="K66" i="5"/>
  <c r="N66" i="5"/>
  <c r="P66" i="5"/>
  <c r="M66" i="5"/>
  <c r="Q66" i="5"/>
  <c r="H66" i="5"/>
  <c r="J66" i="5"/>
  <c r="I66" i="5"/>
  <c r="K174" i="3"/>
  <c r="L125" i="9"/>
  <c r="I177" i="5"/>
  <c r="E176" i="6"/>
  <c r="J177" i="5"/>
  <c r="L177" i="5"/>
  <c r="M177" i="5"/>
  <c r="Q83" i="9"/>
  <c r="N82" i="9"/>
  <c r="M105" i="6"/>
  <c r="L105" i="6"/>
  <c r="N105" i="6"/>
  <c r="H105" i="6"/>
  <c r="K105" i="6"/>
  <c r="E105" i="7"/>
  <c r="J105" i="6"/>
  <c r="P105" i="6"/>
  <c r="R105" i="6"/>
  <c r="I105" i="6"/>
  <c r="Q105" i="6"/>
  <c r="O105" i="6"/>
  <c r="S105" i="6"/>
  <c r="H113" i="3"/>
  <c r="T123" i="6"/>
  <c r="H226" i="6"/>
  <c r="T226" i="6" s="1"/>
  <c r="H24" i="10" s="1"/>
  <c r="R76" i="9"/>
  <c r="O115" i="4"/>
  <c r="O150" i="4" s="1"/>
  <c r="O244" i="4"/>
  <c r="R66" i="9"/>
  <c r="K231" i="7"/>
  <c r="T231" i="7" s="1"/>
  <c r="T128" i="7"/>
  <c r="L20" i="4"/>
  <c r="N144" i="7"/>
  <c r="N53" i="7"/>
  <c r="N44" i="7"/>
  <c r="N203" i="7"/>
  <c r="N11" i="7"/>
  <c r="N12" i="7" s="1"/>
  <c r="N251" i="7"/>
  <c r="N186" i="7"/>
  <c r="N118" i="7"/>
  <c r="N84" i="7"/>
  <c r="O4" i="7"/>
  <c r="J170" i="3"/>
  <c r="L283" i="3"/>
  <c r="N240" i="4"/>
  <c r="N141" i="4"/>
  <c r="N151" i="4" s="1"/>
  <c r="Q135" i="5"/>
  <c r="Q238" i="5" s="1"/>
  <c r="L110" i="9"/>
  <c r="H135" i="5"/>
  <c r="N135" i="5"/>
  <c r="N238" i="5" s="1"/>
  <c r="J135" i="5"/>
  <c r="J238" i="5" s="1"/>
  <c r="P135" i="5"/>
  <c r="P238" i="5" s="1"/>
  <c r="M135" i="5"/>
  <c r="M238" i="5" s="1"/>
  <c r="L135" i="5"/>
  <c r="L238" i="5" s="1"/>
  <c r="S135" i="5"/>
  <c r="S238" i="5" s="1"/>
  <c r="F135" i="6"/>
  <c r="I135" i="5"/>
  <c r="I238" i="5" s="1"/>
  <c r="O135" i="5"/>
  <c r="O238" i="5" s="1"/>
  <c r="K135" i="5"/>
  <c r="K238" i="5" s="1"/>
  <c r="R135" i="5"/>
  <c r="R238" i="5" s="1"/>
  <c r="H39" i="3"/>
  <c r="I38" i="3"/>
  <c r="K70" i="9"/>
  <c r="M93" i="5"/>
  <c r="P93" i="5"/>
  <c r="N93" i="5"/>
  <c r="N102" i="5" s="1"/>
  <c r="O93" i="5"/>
  <c r="I93" i="5"/>
  <c r="S93" i="5"/>
  <c r="K93" i="5"/>
  <c r="J93" i="5"/>
  <c r="Q93" i="5"/>
  <c r="H93" i="5"/>
  <c r="R93" i="5"/>
  <c r="R102" i="5" s="1"/>
  <c r="L93" i="5"/>
  <c r="S232" i="4"/>
  <c r="S141" i="4"/>
  <c r="S151" i="4" s="1"/>
  <c r="J227" i="4"/>
  <c r="T227" i="4" s="1"/>
  <c r="J141" i="4"/>
  <c r="J151" i="4" s="1"/>
  <c r="Q224" i="5"/>
  <c r="N224" i="5"/>
  <c r="I164" i="6"/>
  <c r="I162" i="6"/>
  <c r="I165" i="6"/>
  <c r="I163" i="6"/>
  <c r="I173" i="6"/>
  <c r="I161" i="6"/>
  <c r="N102" i="9"/>
  <c r="I127" i="6"/>
  <c r="I230" i="6" s="1"/>
  <c r="E127" i="7"/>
  <c r="O127" i="6"/>
  <c r="O230" i="6" s="1"/>
  <c r="Q127" i="6"/>
  <c r="Q230" i="6" s="1"/>
  <c r="P127" i="6"/>
  <c r="P230" i="6" s="1"/>
  <c r="R127" i="6"/>
  <c r="R230" i="6" s="1"/>
  <c r="J127" i="6"/>
  <c r="J230" i="6" s="1"/>
  <c r="N127" i="6"/>
  <c r="N230" i="6" s="1"/>
  <c r="M127" i="6"/>
  <c r="M230" i="6" s="1"/>
  <c r="L127" i="6"/>
  <c r="L230" i="6" s="1"/>
  <c r="K127" i="6"/>
  <c r="K230" i="6" s="1"/>
  <c r="H127" i="6"/>
  <c r="S127" i="6"/>
  <c r="S230" i="6" s="1"/>
  <c r="K225" i="5"/>
  <c r="M111" i="4"/>
  <c r="M110" i="4"/>
  <c r="M112" i="4"/>
  <c r="M106" i="4"/>
  <c r="M109" i="4"/>
  <c r="M243" i="4"/>
  <c r="T93" i="4"/>
  <c r="H102" i="4"/>
  <c r="F93" i="6"/>
  <c r="L70" i="9"/>
  <c r="F96" i="5"/>
  <c r="K166" i="3"/>
  <c r="K245" i="3" s="1"/>
  <c r="N43" i="9"/>
  <c r="E64" i="7"/>
  <c r="C207" i="5"/>
  <c r="B22" i="6"/>
  <c r="C174" i="5"/>
  <c r="H67" i="3"/>
  <c r="T87" i="6"/>
  <c r="M134" i="7"/>
  <c r="M237" i="7" s="1"/>
  <c r="H134" i="7"/>
  <c r="S134" i="7"/>
  <c r="S237" i="7" s="1"/>
  <c r="L134" i="7"/>
  <c r="L237" i="7" s="1"/>
  <c r="R109" i="9"/>
  <c r="O134" i="7"/>
  <c r="O237" i="7" s="1"/>
  <c r="Q134" i="7"/>
  <c r="Q237" i="7" s="1"/>
  <c r="R134" i="7"/>
  <c r="R237" i="7" s="1"/>
  <c r="P134" i="7"/>
  <c r="P237" i="7" s="1"/>
  <c r="J134" i="7"/>
  <c r="J237" i="7" s="1"/>
  <c r="N134" i="7"/>
  <c r="N237" i="7" s="1"/>
  <c r="I134" i="7"/>
  <c r="I237" i="7" s="1"/>
  <c r="K134" i="7"/>
  <c r="K237" i="7" s="1"/>
  <c r="S111" i="3"/>
  <c r="S243" i="3"/>
  <c r="S109" i="3"/>
  <c r="S112" i="3"/>
  <c r="S110" i="3"/>
  <c r="S106" i="3"/>
  <c r="T109" i="3"/>
  <c r="J113" i="3"/>
  <c r="O232" i="5"/>
  <c r="T232" i="5" s="1"/>
  <c r="T129" i="5"/>
  <c r="T124" i="4"/>
  <c r="I282" i="5"/>
  <c r="R123" i="7"/>
  <c r="R226" i="7" s="1"/>
  <c r="J123" i="7"/>
  <c r="J226" i="7" s="1"/>
  <c r="K123" i="7"/>
  <c r="K226" i="7" s="1"/>
  <c r="O123" i="7"/>
  <c r="O226" i="7" s="1"/>
  <c r="M123" i="7"/>
  <c r="M226" i="7" s="1"/>
  <c r="Q123" i="7"/>
  <c r="Q226" i="7" s="1"/>
  <c r="P123" i="7"/>
  <c r="P226" i="7" s="1"/>
  <c r="S123" i="7"/>
  <c r="S226" i="7" s="1"/>
  <c r="N123" i="7"/>
  <c r="N226" i="7" s="1"/>
  <c r="L123" i="7"/>
  <c r="L226" i="7" s="1"/>
  <c r="Q98" i="9"/>
  <c r="H123" i="7"/>
  <c r="I123" i="7"/>
  <c r="I226" i="7" s="1"/>
  <c r="T89" i="6"/>
  <c r="M141" i="4"/>
  <c r="M151" i="4" s="1"/>
  <c r="L113" i="3"/>
  <c r="L274" i="5"/>
  <c r="L280" i="5"/>
  <c r="L278" i="5"/>
  <c r="L272" i="5"/>
  <c r="L277" i="5"/>
  <c r="L281" i="5"/>
  <c r="L279" i="5"/>
  <c r="K67" i="3"/>
  <c r="H282" i="6"/>
  <c r="H283" i="6" s="1"/>
  <c r="H216" i="5"/>
  <c r="S218" i="3"/>
  <c r="L282" i="7"/>
  <c r="L283" i="7" s="1"/>
  <c r="M165" i="5"/>
  <c r="M162" i="5"/>
  <c r="M164" i="5"/>
  <c r="M163" i="5"/>
  <c r="M173" i="5"/>
  <c r="M161" i="5"/>
  <c r="M283" i="5"/>
  <c r="H216" i="6"/>
  <c r="K166" i="4"/>
  <c r="J233" i="6"/>
  <c r="T233" i="6" s="1"/>
  <c r="T130" i="6"/>
  <c r="J133" i="7"/>
  <c r="J236" i="7" s="1"/>
  <c r="M133" i="7"/>
  <c r="M236" i="7" s="1"/>
  <c r="L133" i="7"/>
  <c r="L236" i="7" s="1"/>
  <c r="P133" i="7"/>
  <c r="P236" i="7" s="1"/>
  <c r="Q108" i="9"/>
  <c r="I133" i="7"/>
  <c r="I236" i="7" s="1"/>
  <c r="N133" i="7"/>
  <c r="N236" i="7" s="1"/>
  <c r="R133" i="7"/>
  <c r="R236" i="7" s="1"/>
  <c r="O133" i="7"/>
  <c r="O236" i="7" s="1"/>
  <c r="K133" i="7"/>
  <c r="K236" i="7" s="1"/>
  <c r="H133" i="7"/>
  <c r="Q133" i="7"/>
  <c r="Q236" i="7" s="1"/>
  <c r="S133" i="7"/>
  <c r="S236" i="7" s="1"/>
  <c r="N17" i="9"/>
  <c r="I27" i="6"/>
  <c r="I28" i="6" s="1"/>
  <c r="S27" i="6"/>
  <c r="J27" i="6"/>
  <c r="J28" i="6" s="1"/>
  <c r="I67" i="4"/>
  <c r="T131" i="6"/>
  <c r="T138" i="6"/>
  <c r="H241" i="6"/>
  <c r="T241" i="6" s="1"/>
  <c r="M191" i="4"/>
  <c r="M190" i="4"/>
  <c r="M188" i="4"/>
  <c r="M189" i="4"/>
  <c r="M272" i="4"/>
  <c r="M280" i="4"/>
  <c r="M279" i="4"/>
  <c r="M281" i="4"/>
  <c r="M278" i="4"/>
  <c r="M274" i="4"/>
  <c r="M277" i="4"/>
  <c r="C206" i="7"/>
  <c r="C172" i="7"/>
  <c r="T232" i="4"/>
  <c r="L224" i="5"/>
  <c r="N96" i="9"/>
  <c r="N121" i="6"/>
  <c r="J121" i="6"/>
  <c r="O121" i="6"/>
  <c r="Q121" i="6"/>
  <c r="L121" i="6"/>
  <c r="M121" i="6"/>
  <c r="P121" i="6"/>
  <c r="S121" i="6"/>
  <c r="K121" i="6"/>
  <c r="R121" i="6"/>
  <c r="E121" i="7"/>
  <c r="H121" i="6"/>
  <c r="I121" i="6"/>
  <c r="H225" i="5"/>
  <c r="T122" i="5"/>
  <c r="H218" i="3"/>
  <c r="T129" i="4"/>
  <c r="O100" i="7"/>
  <c r="I100" i="7"/>
  <c r="R77" i="9"/>
  <c r="P100" i="7"/>
  <c r="Q77" i="9" s="1"/>
  <c r="K100" i="7"/>
  <c r="S100" i="7"/>
  <c r="J100" i="7"/>
  <c r="L100" i="7"/>
  <c r="N100" i="7"/>
  <c r="M100" i="7"/>
  <c r="Q100" i="7"/>
  <c r="H100" i="7"/>
  <c r="R100" i="7"/>
  <c r="H228" i="7"/>
  <c r="T228" i="7" s="1"/>
  <c r="T125" i="7"/>
  <c r="J166" i="7"/>
  <c r="Q243" i="4"/>
  <c r="Q112" i="4"/>
  <c r="Q109" i="4"/>
  <c r="Q106" i="4"/>
  <c r="Q110" i="4"/>
  <c r="Q111" i="4"/>
  <c r="S67" i="4"/>
  <c r="L12" i="4"/>
  <c r="T141" i="3"/>
  <c r="G55" i="2" s="1"/>
  <c r="H236" i="6"/>
  <c r="T236" i="6" s="1"/>
  <c r="T133" i="6"/>
  <c r="M190" i="7"/>
  <c r="M191" i="7"/>
  <c r="M188" i="7"/>
  <c r="M189" i="7"/>
  <c r="T234" i="6"/>
  <c r="M138" i="7"/>
  <c r="M241" i="7" s="1"/>
  <c r="S138" i="7"/>
  <c r="S241" i="7" s="1"/>
  <c r="O138" i="7"/>
  <c r="O241" i="7" s="1"/>
  <c r="K138" i="7"/>
  <c r="K241" i="7" s="1"/>
  <c r="Q113" i="9"/>
  <c r="N138" i="7"/>
  <c r="N241" i="7" s="1"/>
  <c r="L138" i="7"/>
  <c r="L241" i="7" s="1"/>
  <c r="Q138" i="7"/>
  <c r="Q241" i="7" s="1"/>
  <c r="J138" i="7"/>
  <c r="J241" i="7" s="1"/>
  <c r="H138" i="7"/>
  <c r="P138" i="7"/>
  <c r="P241" i="7" s="1"/>
  <c r="I138" i="7"/>
  <c r="I241" i="7" s="1"/>
  <c r="R138" i="7"/>
  <c r="R241" i="7" s="1"/>
  <c r="T130" i="7"/>
  <c r="M216" i="4"/>
  <c r="E137" i="7"/>
  <c r="N112" i="9"/>
  <c r="Q137" i="6"/>
  <c r="Q240" i="6" s="1"/>
  <c r="H137" i="6"/>
  <c r="M137" i="6"/>
  <c r="M240" i="6" s="1"/>
  <c r="I137" i="6"/>
  <c r="I240" i="6" s="1"/>
  <c r="J137" i="6"/>
  <c r="J240" i="6" s="1"/>
  <c r="L137" i="6"/>
  <c r="L240" i="6" s="1"/>
  <c r="N137" i="6"/>
  <c r="N240" i="6" s="1"/>
  <c r="S137" i="6"/>
  <c r="S240" i="6" s="1"/>
  <c r="R137" i="6"/>
  <c r="R240" i="6" s="1"/>
  <c r="K137" i="6"/>
  <c r="K240" i="6" s="1"/>
  <c r="O137" i="6"/>
  <c r="O240" i="6" s="1"/>
  <c r="P137" i="6"/>
  <c r="P240" i="6" s="1"/>
  <c r="E107" i="6"/>
  <c r="P107" i="5"/>
  <c r="L107" i="5"/>
  <c r="H107" i="5"/>
  <c r="R107" i="5"/>
  <c r="M107" i="5"/>
  <c r="K84" i="9"/>
  <c r="Q107" i="5"/>
  <c r="K107" i="5"/>
  <c r="J107" i="5"/>
  <c r="S107" i="5"/>
  <c r="I107" i="5"/>
  <c r="N107" i="5"/>
  <c r="O107" i="5"/>
  <c r="L240" i="4"/>
  <c r="L141" i="4"/>
  <c r="L151" i="4" s="1"/>
  <c r="E136" i="6"/>
  <c r="S136" i="5"/>
  <c r="S239" i="5" s="1"/>
  <c r="P136" i="5"/>
  <c r="P239" i="5" s="1"/>
  <c r="L136" i="5"/>
  <c r="L239" i="5" s="1"/>
  <c r="H136" i="5"/>
  <c r="R136" i="5"/>
  <c r="R239" i="5" s="1"/>
  <c r="O136" i="5"/>
  <c r="O239" i="5" s="1"/>
  <c r="K136" i="5"/>
  <c r="K239" i="5" s="1"/>
  <c r="I136" i="5"/>
  <c r="I239" i="5" s="1"/>
  <c r="N136" i="5"/>
  <c r="N239" i="5" s="1"/>
  <c r="Q136" i="5"/>
  <c r="Q239" i="5" s="1"/>
  <c r="M136" i="5"/>
  <c r="M239" i="5" s="1"/>
  <c r="J136" i="5"/>
  <c r="J239" i="5" s="1"/>
  <c r="K111" i="9"/>
  <c r="I237" i="4"/>
  <c r="T237" i="4" s="1"/>
  <c r="T134" i="4"/>
  <c r="I233" i="4"/>
  <c r="T130" i="4"/>
  <c r="I141" i="4"/>
  <c r="Q233" i="4"/>
  <c r="Q141" i="4"/>
  <c r="Q151" i="4" s="1"/>
  <c r="G93" i="6"/>
  <c r="E93" i="6"/>
  <c r="M70" i="9"/>
  <c r="O225" i="5"/>
  <c r="O141" i="5"/>
  <c r="O151" i="5" s="1"/>
  <c r="T127" i="5"/>
  <c r="H230" i="5"/>
  <c r="P227" i="4"/>
  <c r="P141" i="4"/>
  <c r="P151" i="4" s="1"/>
  <c r="H224" i="5"/>
  <c r="T121" i="5"/>
  <c r="H141" i="5"/>
  <c r="P224" i="5"/>
  <c r="P141" i="5"/>
  <c r="P151" i="5" s="1"/>
  <c r="S230" i="5"/>
  <c r="N11" i="9"/>
  <c r="E15" i="7"/>
  <c r="Q11" i="9" s="1"/>
  <c r="K125" i="9"/>
  <c r="D176" i="6"/>
  <c r="E218" i="7"/>
  <c r="Q158" i="9" s="1"/>
  <c r="N158" i="9"/>
  <c r="T66" i="4"/>
  <c r="H33" i="2" s="1"/>
  <c r="F196" i="7"/>
  <c r="S140" i="9" s="1"/>
  <c r="P140" i="9"/>
  <c r="P110" i="4"/>
  <c r="P111" i="4"/>
  <c r="P109" i="4"/>
  <c r="P243" i="4"/>
  <c r="P106" i="4"/>
  <c r="P113" i="4" s="1"/>
  <c r="P244" i="4" s="1"/>
  <c r="P112" i="4"/>
  <c r="T172" i="6"/>
  <c r="H235" i="6"/>
  <c r="T235" i="6" s="1"/>
  <c r="T132" i="6"/>
  <c r="I87" i="7"/>
  <c r="S87" i="7"/>
  <c r="H87" i="7"/>
  <c r="Q87" i="7"/>
  <c r="J87" i="7"/>
  <c r="P87" i="7"/>
  <c r="M87" i="7"/>
  <c r="O87" i="7"/>
  <c r="Q64" i="9"/>
  <c r="N87" i="7"/>
  <c r="L87" i="7"/>
  <c r="K87" i="7"/>
  <c r="R87" i="7"/>
  <c r="L127" i="9"/>
  <c r="E179" i="6"/>
  <c r="Q66" i="9"/>
  <c r="L89" i="7"/>
  <c r="P89" i="7"/>
  <c r="R89" i="7"/>
  <c r="J89" i="7"/>
  <c r="Q89" i="7"/>
  <c r="S89" i="7"/>
  <c r="H89" i="7"/>
  <c r="T89" i="7" s="1"/>
  <c r="K89" i="7"/>
  <c r="O89" i="7"/>
  <c r="M89" i="7"/>
  <c r="N89" i="7"/>
  <c r="I89" i="7"/>
  <c r="J282" i="7"/>
  <c r="J283" i="7" s="1"/>
  <c r="L165" i="5"/>
  <c r="L163" i="5"/>
  <c r="L164" i="5"/>
  <c r="L162" i="5"/>
  <c r="L161" i="5"/>
  <c r="L173" i="5"/>
  <c r="T91" i="6"/>
  <c r="L256" i="3"/>
  <c r="L266" i="3"/>
  <c r="L268" i="3" s="1"/>
  <c r="H67" i="4"/>
  <c r="S205" i="7"/>
  <c r="S56" i="7"/>
  <c r="S46" i="7"/>
  <c r="S213" i="7"/>
  <c r="S63" i="7"/>
  <c r="N84" i="5"/>
  <c r="N251" i="5"/>
  <c r="N186" i="5"/>
  <c r="N203" i="5"/>
  <c r="N44" i="5"/>
  <c r="N144" i="5"/>
  <c r="N27" i="5"/>
  <c r="N28" i="5" s="1"/>
  <c r="N19" i="5"/>
  <c r="N20" i="5" s="1"/>
  <c r="O4" i="5"/>
  <c r="N11" i="5"/>
  <c r="N12" i="5" s="1"/>
  <c r="N118" i="5"/>
  <c r="N53" i="5"/>
  <c r="L283" i="4"/>
  <c r="T88" i="6"/>
  <c r="M207" i="5"/>
  <c r="M58" i="5"/>
  <c r="M218" i="5" s="1"/>
  <c r="M48" i="5"/>
  <c r="M65" i="5"/>
  <c r="H245" i="5"/>
  <c r="M164" i="7"/>
  <c r="M165" i="7"/>
  <c r="M161" i="7"/>
  <c r="M163" i="7"/>
  <c r="M162" i="7"/>
  <c r="M173" i="7"/>
  <c r="M213" i="7"/>
  <c r="M205" i="7"/>
  <c r="M56" i="7"/>
  <c r="M63" i="7"/>
  <c r="M46" i="7"/>
  <c r="K216" i="7"/>
  <c r="N11" i="4"/>
  <c r="N12" i="4" s="1"/>
  <c r="N118" i="4"/>
  <c r="O4" i="4"/>
  <c r="N144" i="4"/>
  <c r="N27" i="4"/>
  <c r="N28" i="4" s="1"/>
  <c r="N19" i="4"/>
  <c r="N20" i="4" s="1"/>
  <c r="N186" i="4"/>
  <c r="N84" i="4"/>
  <c r="N44" i="4"/>
  <c r="N203" i="4"/>
  <c r="N251" i="4"/>
  <c r="N53" i="4"/>
  <c r="M164" i="4"/>
  <c r="M173" i="4"/>
  <c r="M165" i="4"/>
  <c r="M162" i="4"/>
  <c r="M161" i="4"/>
  <c r="M163" i="4"/>
  <c r="M177" i="4"/>
  <c r="T234" i="7"/>
  <c r="T126" i="5"/>
  <c r="I229" i="5"/>
  <c r="T229" i="5" s="1"/>
  <c r="I220" i="3"/>
  <c r="I74" i="3"/>
  <c r="F95" i="6"/>
  <c r="N95" i="5"/>
  <c r="K95" i="5"/>
  <c r="I95" i="5"/>
  <c r="J95" i="5"/>
  <c r="H95" i="5"/>
  <c r="L72" i="9"/>
  <c r="M95" i="5"/>
  <c r="S95" i="5"/>
  <c r="Q95" i="5"/>
  <c r="L95" i="5"/>
  <c r="R95" i="5"/>
  <c r="P95" i="5"/>
  <c r="O95" i="5"/>
  <c r="E174" i="7"/>
  <c r="O124" i="9"/>
  <c r="L109" i="4"/>
  <c r="L106" i="4"/>
  <c r="L111" i="4"/>
  <c r="L243" i="4"/>
  <c r="L110" i="4"/>
  <c r="L112" i="4"/>
  <c r="S109" i="4"/>
  <c r="S106" i="4"/>
  <c r="S111" i="4"/>
  <c r="S112" i="4"/>
  <c r="S110" i="4"/>
  <c r="S243" i="4"/>
  <c r="J282" i="5"/>
  <c r="J283" i="5" s="1"/>
  <c r="I216" i="4"/>
  <c r="I282" i="4"/>
  <c r="T137" i="5"/>
  <c r="H240" i="5"/>
  <c r="T240" i="5" s="1"/>
  <c r="T137" i="4"/>
  <c r="I240" i="4"/>
  <c r="T240" i="4" s="1"/>
  <c r="I238" i="4"/>
  <c r="T238" i="4" s="1"/>
  <c r="T135" i="4"/>
  <c r="F126" i="7"/>
  <c r="K126" i="6"/>
  <c r="K229" i="6" s="1"/>
  <c r="H126" i="6"/>
  <c r="L126" i="6"/>
  <c r="L229" i="6" s="1"/>
  <c r="R126" i="6"/>
  <c r="R229" i="6" s="1"/>
  <c r="Q126" i="6"/>
  <c r="Q229" i="6" s="1"/>
  <c r="P126" i="6"/>
  <c r="P229" i="6" s="1"/>
  <c r="O126" i="6"/>
  <c r="O229" i="6" s="1"/>
  <c r="J126" i="6"/>
  <c r="J229" i="6" s="1"/>
  <c r="I126" i="6"/>
  <c r="I229" i="6" s="1"/>
  <c r="S126" i="6"/>
  <c r="S229" i="6" s="1"/>
  <c r="M126" i="6"/>
  <c r="M229" i="6" s="1"/>
  <c r="N126" i="6"/>
  <c r="N229" i="6" s="1"/>
  <c r="O101" i="9"/>
  <c r="L162" i="3"/>
  <c r="L173" i="3"/>
  <c r="L165" i="3"/>
  <c r="L177" i="3"/>
  <c r="L161" i="3"/>
  <c r="L175" i="3"/>
  <c r="L174" i="3" s="1"/>
  <c r="L163" i="3"/>
  <c r="L164" i="3"/>
  <c r="O112" i="9"/>
  <c r="F137" i="7"/>
  <c r="R112" i="9" s="1"/>
  <c r="L72" i="3"/>
  <c r="L71" i="3"/>
  <c r="L70" i="3"/>
  <c r="L73" i="3"/>
  <c r="I224" i="5"/>
  <c r="I141" i="5"/>
  <c r="I151" i="5" s="1"/>
  <c r="J224" i="5"/>
  <c r="J141" i="5"/>
  <c r="J151" i="5" s="1"/>
  <c r="R224" i="5"/>
  <c r="J84" i="6"/>
  <c r="J251" i="6"/>
  <c r="J186" i="6"/>
  <c r="J53" i="6"/>
  <c r="K4" i="6"/>
  <c r="K27" i="6" s="1"/>
  <c r="K28" i="6" s="1"/>
  <c r="J203" i="6"/>
  <c r="J118" i="6"/>
  <c r="J144" i="6"/>
  <c r="J44" i="6"/>
  <c r="J11" i="6"/>
  <c r="N102" i="4"/>
  <c r="K112" i="4"/>
  <c r="K243" i="4"/>
  <c r="K106" i="4"/>
  <c r="K111" i="4"/>
  <c r="K109" i="4"/>
  <c r="K110" i="4"/>
  <c r="E243" i="6"/>
  <c r="K183" i="9"/>
  <c r="H242" i="5"/>
  <c r="T242" i="5" s="1"/>
  <c r="T139" i="5"/>
  <c r="R243" i="3"/>
  <c r="R111" i="3"/>
  <c r="T111" i="3" s="1"/>
  <c r="R109" i="3"/>
  <c r="R106" i="3"/>
  <c r="R113" i="3" s="1"/>
  <c r="R244" i="3" s="1"/>
  <c r="R112" i="3"/>
  <c r="T112" i="3" s="1"/>
  <c r="R110" i="3"/>
  <c r="T110" i="3" s="1"/>
  <c r="T105" i="5"/>
  <c r="M129" i="6"/>
  <c r="M232" i="6" s="1"/>
  <c r="L129" i="6"/>
  <c r="L232" i="6" s="1"/>
  <c r="O104" i="9"/>
  <c r="Q129" i="6"/>
  <c r="Q232" i="6" s="1"/>
  <c r="H129" i="6"/>
  <c r="N129" i="6"/>
  <c r="N232" i="6" s="1"/>
  <c r="F129" i="7"/>
  <c r="I129" i="6"/>
  <c r="I232" i="6" s="1"/>
  <c r="K129" i="6"/>
  <c r="K232" i="6" s="1"/>
  <c r="J129" i="6"/>
  <c r="J232" i="6" s="1"/>
  <c r="S129" i="6"/>
  <c r="S232" i="6" s="1"/>
  <c r="R129" i="6"/>
  <c r="R232" i="6" s="1"/>
  <c r="P129" i="6"/>
  <c r="P232" i="6" s="1"/>
  <c r="O129" i="6"/>
  <c r="O232" i="6" s="1"/>
  <c r="P92" i="7"/>
  <c r="K92" i="7"/>
  <c r="S92" i="7"/>
  <c r="R92" i="7"/>
  <c r="J92" i="7"/>
  <c r="O92" i="7"/>
  <c r="Q92" i="7"/>
  <c r="I92" i="7"/>
  <c r="H92" i="7"/>
  <c r="M92" i="7"/>
  <c r="R69" i="9"/>
  <c r="L92" i="7"/>
  <c r="N92" i="7"/>
  <c r="T102" i="3"/>
  <c r="G49" i="2" s="1"/>
  <c r="H237" i="6"/>
  <c r="T237" i="6" s="1"/>
  <c r="T134" i="6"/>
  <c r="K141" i="4"/>
  <c r="K151" i="4" s="1"/>
  <c r="T243" i="3"/>
  <c r="J218" i="3"/>
  <c r="L12" i="5"/>
  <c r="Q113" i="3"/>
  <c r="P113" i="3"/>
  <c r="H216" i="4"/>
  <c r="E16" i="6"/>
  <c r="S20" i="5"/>
  <c r="L19" i="5"/>
  <c r="L20" i="5" s="1"/>
  <c r="K19" i="5"/>
  <c r="K20" i="5" s="1"/>
  <c r="H19" i="5"/>
  <c r="I19" i="5"/>
  <c r="I20" i="5" s="1"/>
  <c r="J19" i="5"/>
  <c r="J20" i="5" s="1"/>
  <c r="I216" i="6"/>
  <c r="T139" i="7"/>
  <c r="I12" i="7"/>
  <c r="M205" i="5"/>
  <c r="M213" i="5"/>
  <c r="M46" i="5"/>
  <c r="M63" i="5"/>
  <c r="M56" i="5"/>
  <c r="H282" i="7"/>
  <c r="L28" i="4"/>
  <c r="I155" i="3"/>
  <c r="I266" i="3"/>
  <c r="I256" i="3"/>
  <c r="J207" i="5"/>
  <c r="J48" i="5"/>
  <c r="J65" i="5"/>
  <c r="J58" i="5"/>
  <c r="J218" i="5" s="1"/>
  <c r="T124" i="7"/>
  <c r="H227" i="7"/>
  <c r="T227" i="7" s="1"/>
  <c r="H216" i="7"/>
  <c r="I218" i="4"/>
  <c r="H58" i="5"/>
  <c r="H65" i="5"/>
  <c r="H48" i="5"/>
  <c r="H207" i="5"/>
  <c r="M282" i="7"/>
  <c r="M283" i="7" s="1"/>
  <c r="T88" i="7"/>
  <c r="M57" i="4"/>
  <c r="M217" i="4" s="1"/>
  <c r="M47" i="4"/>
  <c r="M64" i="4"/>
  <c r="M67" i="4" s="1"/>
  <c r="M206" i="4"/>
  <c r="M58" i="4"/>
  <c r="M218" i="4" s="1"/>
  <c r="M65" i="4"/>
  <c r="M48" i="4"/>
  <c r="M207" i="4"/>
  <c r="T128" i="6"/>
  <c r="J216" i="7"/>
  <c r="T131" i="7"/>
  <c r="K58" i="6" l="1"/>
  <c r="K218" i="6" s="1"/>
  <c r="K48" i="6"/>
  <c r="K65" i="6"/>
  <c r="K207" i="6"/>
  <c r="S19" i="6"/>
  <c r="N12" i="9"/>
  <c r="J19" i="6"/>
  <c r="J20" i="6" s="1"/>
  <c r="H19" i="6"/>
  <c r="K19" i="6"/>
  <c r="K20" i="6" s="1"/>
  <c r="H229" i="6"/>
  <c r="T229" i="6" s="1"/>
  <c r="T126" i="6"/>
  <c r="H112" i="4"/>
  <c r="T112" i="4" s="1"/>
  <c r="H243" i="4"/>
  <c r="H109" i="4"/>
  <c r="H111" i="4"/>
  <c r="H110" i="4"/>
  <c r="T110" i="4" s="1"/>
  <c r="H106" i="4"/>
  <c r="T102" i="4"/>
  <c r="H49" i="2" s="1"/>
  <c r="H230" i="6"/>
  <c r="T230" i="6" s="1"/>
  <c r="T127" i="6"/>
  <c r="I39" i="3"/>
  <c r="J38" i="3"/>
  <c r="N279" i="7"/>
  <c r="N274" i="7"/>
  <c r="N280" i="7"/>
  <c r="N277" i="7"/>
  <c r="N281" i="7"/>
  <c r="N272" i="7"/>
  <c r="N278" i="7"/>
  <c r="I268" i="3"/>
  <c r="H283" i="7"/>
  <c r="M67" i="5"/>
  <c r="K206" i="5"/>
  <c r="K47" i="5"/>
  <c r="K57" i="5"/>
  <c r="K64" i="5"/>
  <c r="K67" i="5" s="1"/>
  <c r="L205" i="5"/>
  <c r="L56" i="5"/>
  <c r="L213" i="5"/>
  <c r="L63" i="5"/>
  <c r="L46" i="5"/>
  <c r="T92" i="7"/>
  <c r="N129" i="7"/>
  <c r="N232" i="7" s="1"/>
  <c r="R129" i="7"/>
  <c r="R232" i="7" s="1"/>
  <c r="H129" i="7"/>
  <c r="O129" i="7"/>
  <c r="O232" i="7" s="1"/>
  <c r="Q129" i="7"/>
  <c r="Q232" i="7" s="1"/>
  <c r="M129" i="7"/>
  <c r="M232" i="7" s="1"/>
  <c r="S129" i="7"/>
  <c r="S232" i="7" s="1"/>
  <c r="J129" i="7"/>
  <c r="J232" i="7" s="1"/>
  <c r="I129" i="7"/>
  <c r="I232" i="7" s="1"/>
  <c r="L129" i="7"/>
  <c r="L232" i="7" s="1"/>
  <c r="R104" i="9"/>
  <c r="K129" i="7"/>
  <c r="K232" i="7" s="1"/>
  <c r="P129" i="7"/>
  <c r="P232" i="7" s="1"/>
  <c r="R115" i="3"/>
  <c r="R150" i="3" s="1"/>
  <c r="R141" i="5"/>
  <c r="R151" i="5" s="1"/>
  <c r="L221" i="3"/>
  <c r="S113" i="4"/>
  <c r="L113" i="4"/>
  <c r="T95" i="5"/>
  <c r="M166" i="4"/>
  <c r="M245" i="4" s="1"/>
  <c r="N65" i="4"/>
  <c r="N207" i="4"/>
  <c r="N58" i="4"/>
  <c r="N218" i="4" s="1"/>
  <c r="N48" i="4"/>
  <c r="N56" i="4"/>
  <c r="N213" i="4"/>
  <c r="N63" i="4"/>
  <c r="N205" i="4"/>
  <c r="N46" i="4"/>
  <c r="M216" i="7"/>
  <c r="O251" i="5"/>
  <c r="O11" i="5"/>
  <c r="P4" i="5"/>
  <c r="O44" i="5"/>
  <c r="O144" i="5"/>
  <c r="O118" i="5"/>
  <c r="O53" i="5"/>
  <c r="O84" i="5"/>
  <c r="O27" i="5"/>
  <c r="O186" i="5"/>
  <c r="O203" i="5"/>
  <c r="O19" i="5"/>
  <c r="O20" i="5" s="1"/>
  <c r="D176" i="7"/>
  <c r="Q125" i="9" s="1"/>
  <c r="N125" i="9"/>
  <c r="S141" i="5"/>
  <c r="S151" i="5" s="1"/>
  <c r="H151" i="5"/>
  <c r="T233" i="4"/>
  <c r="H239" i="5"/>
  <c r="T239" i="5" s="1"/>
  <c r="T136" i="5"/>
  <c r="N111" i="9"/>
  <c r="I136" i="6"/>
  <c r="I239" i="6" s="1"/>
  <c r="N136" i="6"/>
  <c r="N239" i="6" s="1"/>
  <c r="E136" i="7"/>
  <c r="S136" i="6"/>
  <c r="S239" i="6" s="1"/>
  <c r="R136" i="6"/>
  <c r="R239" i="6" s="1"/>
  <c r="H136" i="6"/>
  <c r="O136" i="6"/>
  <c r="O239" i="6" s="1"/>
  <c r="P136" i="6"/>
  <c r="P239" i="6" s="1"/>
  <c r="L136" i="6"/>
  <c r="L239" i="6" s="1"/>
  <c r="Q136" i="6"/>
  <c r="Q239" i="6" s="1"/>
  <c r="M136" i="6"/>
  <c r="M239" i="6" s="1"/>
  <c r="J136" i="6"/>
  <c r="J239" i="6" s="1"/>
  <c r="K136" i="6"/>
  <c r="K239" i="6" s="1"/>
  <c r="E107" i="7"/>
  <c r="N84" i="9"/>
  <c r="Q107" i="6"/>
  <c r="L107" i="6"/>
  <c r="P107" i="6"/>
  <c r="R107" i="6"/>
  <c r="J107" i="6"/>
  <c r="O107" i="6"/>
  <c r="I107" i="6"/>
  <c r="K107" i="6"/>
  <c r="S107" i="6"/>
  <c r="N107" i="6"/>
  <c r="H107" i="6"/>
  <c r="M107" i="6"/>
  <c r="H241" i="7"/>
  <c r="T241" i="7" s="1"/>
  <c r="T138" i="7"/>
  <c r="M121" i="7"/>
  <c r="N121" i="7"/>
  <c r="H121" i="7"/>
  <c r="K121" i="7"/>
  <c r="P121" i="7"/>
  <c r="S121" i="7"/>
  <c r="I121" i="7"/>
  <c r="O121" i="7"/>
  <c r="Q96" i="9"/>
  <c r="R121" i="7"/>
  <c r="Q121" i="7"/>
  <c r="L121" i="7"/>
  <c r="J121" i="7"/>
  <c r="P224" i="6"/>
  <c r="O224" i="6"/>
  <c r="O141" i="6"/>
  <c r="O151" i="6" s="1"/>
  <c r="L141" i="5"/>
  <c r="L151" i="5" s="1"/>
  <c r="K245" i="4"/>
  <c r="L282" i="5"/>
  <c r="L244" i="3"/>
  <c r="L115" i="3"/>
  <c r="L150" i="3" s="1"/>
  <c r="Q43" i="9"/>
  <c r="L73" i="9"/>
  <c r="I48" i="2"/>
  <c r="M113" i="4"/>
  <c r="K141" i="5"/>
  <c r="K151" i="5" s="1"/>
  <c r="I166" i="6"/>
  <c r="Q141" i="5"/>
  <c r="Q151" i="5" s="1"/>
  <c r="T93" i="5"/>
  <c r="H102" i="5"/>
  <c r="S102" i="5"/>
  <c r="P102" i="5"/>
  <c r="H49" i="3"/>
  <c r="H176" i="3"/>
  <c r="H41" i="3"/>
  <c r="H59" i="3"/>
  <c r="H208" i="3"/>
  <c r="H238" i="5"/>
  <c r="T238" i="5" s="1"/>
  <c r="T135" i="5"/>
  <c r="N205" i="7"/>
  <c r="N63" i="7"/>
  <c r="N213" i="7"/>
  <c r="N56" i="7"/>
  <c r="N46" i="7"/>
  <c r="S66" i="6"/>
  <c r="N66" i="6"/>
  <c r="K66" i="6"/>
  <c r="I66" i="6"/>
  <c r="L66" i="6"/>
  <c r="O66" i="6"/>
  <c r="E66" i="7"/>
  <c r="P66" i="6"/>
  <c r="J66" i="6"/>
  <c r="Q66" i="6"/>
  <c r="H66" i="6"/>
  <c r="M66" i="6"/>
  <c r="N45" i="9"/>
  <c r="R66" i="6"/>
  <c r="N53" i="3"/>
  <c r="N118" i="3"/>
  <c r="N203" i="3"/>
  <c r="N84" i="3"/>
  <c r="O4" i="3"/>
  <c r="N251" i="3"/>
  <c r="N44" i="3"/>
  <c r="N186" i="3"/>
  <c r="N144" i="3"/>
  <c r="N19" i="3"/>
  <c r="N20" i="3" s="1"/>
  <c r="N11" i="3"/>
  <c r="N12" i="3" s="1"/>
  <c r="N27" i="3"/>
  <c r="N28" i="3" s="1"/>
  <c r="T99" i="5"/>
  <c r="R113" i="4"/>
  <c r="M216" i="5"/>
  <c r="K53" i="6"/>
  <c r="K144" i="6"/>
  <c r="K44" i="6"/>
  <c r="K118" i="6"/>
  <c r="K84" i="6"/>
  <c r="K203" i="6"/>
  <c r="K11" i="6"/>
  <c r="K12" i="6" s="1"/>
  <c r="K251" i="6"/>
  <c r="L4" i="6"/>
  <c r="K186" i="6"/>
  <c r="L220" i="3"/>
  <c r="L74" i="3"/>
  <c r="R124" i="9"/>
  <c r="N64" i="4"/>
  <c r="N57" i="4"/>
  <c r="N217" i="4" s="1"/>
  <c r="N47" i="4"/>
  <c r="N206" i="4"/>
  <c r="N173" i="4"/>
  <c r="N164" i="4"/>
  <c r="N161" i="4"/>
  <c r="N165" i="4"/>
  <c r="N162" i="4"/>
  <c r="N163" i="4"/>
  <c r="N46" i="5"/>
  <c r="N56" i="5"/>
  <c r="N213" i="5"/>
  <c r="N205" i="5"/>
  <c r="N63" i="5"/>
  <c r="E179" i="7"/>
  <c r="O127" i="9"/>
  <c r="P70" i="9"/>
  <c r="G93" i="7"/>
  <c r="S70" i="9" s="1"/>
  <c r="E93" i="7"/>
  <c r="T137" i="6"/>
  <c r="H240" i="6"/>
  <c r="T240" i="6" s="1"/>
  <c r="H224" i="6"/>
  <c r="T121" i="6"/>
  <c r="J48" i="6"/>
  <c r="J207" i="6"/>
  <c r="J65" i="6"/>
  <c r="J58" i="6"/>
  <c r="J218" i="6" s="1"/>
  <c r="N112" i="5"/>
  <c r="N111" i="5"/>
  <c r="N109" i="5"/>
  <c r="N243" i="5"/>
  <c r="N106" i="5"/>
  <c r="N113" i="5" s="1"/>
  <c r="N244" i="5" s="1"/>
  <c r="N110" i="5"/>
  <c r="L64" i="4"/>
  <c r="L206" i="4"/>
  <c r="L57" i="4"/>
  <c r="L47" i="4"/>
  <c r="H115" i="3"/>
  <c r="H244" i="3"/>
  <c r="M28" i="3"/>
  <c r="I254" i="3"/>
  <c r="I261" i="3"/>
  <c r="J155" i="3"/>
  <c r="I56" i="7"/>
  <c r="I46" i="7"/>
  <c r="I63" i="7"/>
  <c r="I205" i="7"/>
  <c r="I213" i="7"/>
  <c r="J57" i="5"/>
  <c r="J47" i="5"/>
  <c r="J64" i="5"/>
  <c r="J67" i="5" s="1"/>
  <c r="J206" i="5"/>
  <c r="L64" i="5"/>
  <c r="L206" i="5"/>
  <c r="L47" i="5"/>
  <c r="L57" i="5"/>
  <c r="L217" i="5" s="1"/>
  <c r="P115" i="3"/>
  <c r="P150" i="3" s="1"/>
  <c r="P244" i="3"/>
  <c r="E243" i="7"/>
  <c r="Q183" i="9" s="1"/>
  <c r="N183" i="9"/>
  <c r="N111" i="4"/>
  <c r="N109" i="4"/>
  <c r="N110" i="4"/>
  <c r="N243" i="4"/>
  <c r="N106" i="4"/>
  <c r="N112" i="4"/>
  <c r="J162" i="6"/>
  <c r="J164" i="6"/>
  <c r="J173" i="6"/>
  <c r="J163" i="6"/>
  <c r="J165" i="6"/>
  <c r="J161" i="6"/>
  <c r="J190" i="6"/>
  <c r="J191" i="6"/>
  <c r="J188" i="6"/>
  <c r="J189" i="6"/>
  <c r="L222" i="3"/>
  <c r="R101" i="9"/>
  <c r="K126" i="7"/>
  <c r="K229" i="7" s="1"/>
  <c r="M126" i="7"/>
  <c r="M229" i="7" s="1"/>
  <c r="S126" i="7"/>
  <c r="S229" i="7" s="1"/>
  <c r="L126" i="7"/>
  <c r="L229" i="7" s="1"/>
  <c r="O126" i="7"/>
  <c r="O229" i="7" s="1"/>
  <c r="R126" i="7"/>
  <c r="R229" i="7" s="1"/>
  <c r="H126" i="7"/>
  <c r="Q126" i="7"/>
  <c r="Q229" i="7" s="1"/>
  <c r="I126" i="7"/>
  <c r="I229" i="7" s="1"/>
  <c r="P126" i="7"/>
  <c r="P229" i="7" s="1"/>
  <c r="N126" i="7"/>
  <c r="N229" i="7" s="1"/>
  <c r="J126" i="7"/>
  <c r="J229" i="7" s="1"/>
  <c r="O72" i="9"/>
  <c r="J95" i="6"/>
  <c r="S95" i="6"/>
  <c r="I95" i="6"/>
  <c r="L95" i="6"/>
  <c r="F95" i="7"/>
  <c r="R95" i="6"/>
  <c r="H95" i="6"/>
  <c r="P95" i="6"/>
  <c r="M95" i="6"/>
  <c r="O95" i="6"/>
  <c r="Q95" i="6"/>
  <c r="N95" i="6"/>
  <c r="K95" i="6"/>
  <c r="N206" i="5"/>
  <c r="N57" i="5"/>
  <c r="N217" i="5" s="1"/>
  <c r="N64" i="5"/>
  <c r="N47" i="5"/>
  <c r="P115" i="4"/>
  <c r="P150" i="4" s="1"/>
  <c r="T230" i="5"/>
  <c r="T107" i="5"/>
  <c r="Q113" i="4"/>
  <c r="T225" i="5"/>
  <c r="R224" i="6"/>
  <c r="R141" i="6"/>
  <c r="R151" i="6" s="1"/>
  <c r="M224" i="6"/>
  <c r="J224" i="6"/>
  <c r="J141" i="6"/>
  <c r="J151" i="6" s="1"/>
  <c r="M166" i="5"/>
  <c r="M245" i="5" s="1"/>
  <c r="L283" i="5"/>
  <c r="H226" i="7"/>
  <c r="T226" i="7" s="1"/>
  <c r="I24" i="10" s="1"/>
  <c r="T123" i="7"/>
  <c r="S113" i="3"/>
  <c r="I283" i="5"/>
  <c r="C207" i="6"/>
  <c r="B22" i="7"/>
  <c r="C174" i="6"/>
  <c r="Q127" i="7"/>
  <c r="Q230" i="7" s="1"/>
  <c r="L127" i="7"/>
  <c r="L230" i="7" s="1"/>
  <c r="R127" i="7"/>
  <c r="R230" i="7" s="1"/>
  <c r="K127" i="7"/>
  <c r="K230" i="7" s="1"/>
  <c r="I127" i="7"/>
  <c r="I230" i="7" s="1"/>
  <c r="H127" i="7"/>
  <c r="O127" i="7"/>
  <c r="O230" i="7" s="1"/>
  <c r="N127" i="7"/>
  <c r="N230" i="7" s="1"/>
  <c r="S127" i="7"/>
  <c r="S230" i="7" s="1"/>
  <c r="J127" i="7"/>
  <c r="J230" i="7" s="1"/>
  <c r="P127" i="7"/>
  <c r="P230" i="7" s="1"/>
  <c r="Q102" i="9"/>
  <c r="M127" i="7"/>
  <c r="M230" i="7" s="1"/>
  <c r="Q102" i="5"/>
  <c r="I102" i="5"/>
  <c r="M102" i="5"/>
  <c r="R135" i="6"/>
  <c r="R238" i="6" s="1"/>
  <c r="M135" i="6"/>
  <c r="M238" i="6" s="1"/>
  <c r="O110" i="9"/>
  <c r="S135" i="6"/>
  <c r="S238" i="6" s="1"/>
  <c r="H135" i="6"/>
  <c r="F135" i="7"/>
  <c r="I135" i="6"/>
  <c r="I238" i="6" s="1"/>
  <c r="L135" i="6"/>
  <c r="L238" i="6" s="1"/>
  <c r="J135" i="6"/>
  <c r="J238" i="6" s="1"/>
  <c r="K135" i="6"/>
  <c r="K238" i="6" s="1"/>
  <c r="Q135" i="6"/>
  <c r="Q238" i="6" s="1"/>
  <c r="O135" i="6"/>
  <c r="O238" i="6" s="1"/>
  <c r="P135" i="6"/>
  <c r="P238" i="6" s="1"/>
  <c r="N135" i="6"/>
  <c r="N238" i="6" s="1"/>
  <c r="K171" i="3"/>
  <c r="N165" i="7"/>
  <c r="N161" i="7"/>
  <c r="N164" i="7"/>
  <c r="N173" i="7"/>
  <c r="N162" i="7"/>
  <c r="N163" i="7"/>
  <c r="T105" i="6"/>
  <c r="T66" i="5"/>
  <c r="I33" i="2" s="1"/>
  <c r="O122" i="7"/>
  <c r="O225" i="7" s="1"/>
  <c r="P122" i="7"/>
  <c r="P225" i="7" s="1"/>
  <c r="M122" i="7"/>
  <c r="M225" i="7" s="1"/>
  <c r="N122" i="7"/>
  <c r="N225" i="7" s="1"/>
  <c r="H122" i="7"/>
  <c r="R122" i="7"/>
  <c r="R225" i="7" s="1"/>
  <c r="S122" i="7"/>
  <c r="S225" i="7" s="1"/>
  <c r="J122" i="7"/>
  <c r="J225" i="7" s="1"/>
  <c r="K122" i="7"/>
  <c r="K225" i="7" s="1"/>
  <c r="L122" i="7"/>
  <c r="L225" i="7" s="1"/>
  <c r="R97" i="9"/>
  <c r="Q122" i="7"/>
  <c r="Q225" i="7" s="1"/>
  <c r="I122" i="7"/>
  <c r="I225" i="7" s="1"/>
  <c r="T122" i="6"/>
  <c r="H225" i="6"/>
  <c r="T225" i="6" s="1"/>
  <c r="M12" i="3"/>
  <c r="M278" i="3"/>
  <c r="M281" i="3"/>
  <c r="M280" i="3"/>
  <c r="M279" i="3"/>
  <c r="M274" i="3"/>
  <c r="M277" i="3"/>
  <c r="M272" i="3"/>
  <c r="I115" i="4"/>
  <c r="I150" i="4" s="1"/>
  <c r="L207" i="4"/>
  <c r="L65" i="4"/>
  <c r="L48" i="4"/>
  <c r="L58" i="4"/>
  <c r="H20" i="5"/>
  <c r="L166" i="3"/>
  <c r="L245" i="3" s="1"/>
  <c r="N281" i="5"/>
  <c r="N272" i="5"/>
  <c r="N279" i="5"/>
  <c r="N280" i="5"/>
  <c r="N277" i="5"/>
  <c r="N274" i="5"/>
  <c r="N278" i="5"/>
  <c r="S216" i="7"/>
  <c r="L166" i="5"/>
  <c r="T87" i="7"/>
  <c r="S224" i="6"/>
  <c r="S141" i="6"/>
  <c r="S151" i="6" s="1"/>
  <c r="Q224" i="6"/>
  <c r="Q141" i="6"/>
  <c r="Q151" i="6" s="1"/>
  <c r="I65" i="6"/>
  <c r="I207" i="6"/>
  <c r="I58" i="6"/>
  <c r="I218" i="6" s="1"/>
  <c r="I48" i="6"/>
  <c r="R112" i="5"/>
  <c r="R109" i="5"/>
  <c r="R111" i="5"/>
  <c r="R106" i="5"/>
  <c r="R110" i="5"/>
  <c r="R243" i="5"/>
  <c r="K102" i="5"/>
  <c r="O44" i="7"/>
  <c r="O118" i="7"/>
  <c r="O11" i="7"/>
  <c r="O53" i="7"/>
  <c r="P4" i="7"/>
  <c r="O186" i="7"/>
  <c r="O84" i="7"/>
  <c r="O251" i="7"/>
  <c r="O203" i="7"/>
  <c r="O144" i="7"/>
  <c r="Q82" i="9"/>
  <c r="P105" i="7"/>
  <c r="K105" i="7"/>
  <c r="O105" i="7"/>
  <c r="S105" i="7"/>
  <c r="J105" i="7"/>
  <c r="H105" i="7"/>
  <c r="I105" i="7"/>
  <c r="N105" i="7"/>
  <c r="Q105" i="7"/>
  <c r="M105" i="7"/>
  <c r="L105" i="7"/>
  <c r="R105" i="7"/>
  <c r="M175" i="3"/>
  <c r="M162" i="3"/>
  <c r="M177" i="3"/>
  <c r="M164" i="3"/>
  <c r="M161" i="3"/>
  <c r="M163" i="3"/>
  <c r="M165" i="3"/>
  <c r="M173" i="3"/>
  <c r="P76" i="9"/>
  <c r="M99" i="6"/>
  <c r="N76" i="9" s="1"/>
  <c r="F99" i="7"/>
  <c r="J99" i="6"/>
  <c r="L99" i="6"/>
  <c r="R99" i="6"/>
  <c r="O99" i="6"/>
  <c r="P99" i="6"/>
  <c r="H99" i="6"/>
  <c r="I99" i="6"/>
  <c r="K99" i="6"/>
  <c r="N99" i="6"/>
  <c r="Q99" i="6"/>
  <c r="S99" i="6"/>
  <c r="H218" i="5"/>
  <c r="I47" i="5"/>
  <c r="I57" i="5"/>
  <c r="I206" i="5"/>
  <c r="I64" i="5"/>
  <c r="I67" i="5" s="1"/>
  <c r="S206" i="5"/>
  <c r="S64" i="5"/>
  <c r="S67" i="5" s="1"/>
  <c r="S57" i="5"/>
  <c r="S47" i="5"/>
  <c r="Q244" i="3"/>
  <c r="Q115" i="3"/>
  <c r="Q150" i="3" s="1"/>
  <c r="H232" i="6"/>
  <c r="T232" i="6" s="1"/>
  <c r="T129" i="6"/>
  <c r="K113" i="4"/>
  <c r="J12" i="6"/>
  <c r="J279" i="6"/>
  <c r="J281" i="6"/>
  <c r="J274" i="6"/>
  <c r="J280" i="6"/>
  <c r="J278" i="6"/>
  <c r="J277" i="6"/>
  <c r="J272" i="6"/>
  <c r="L223" i="3"/>
  <c r="N277" i="4"/>
  <c r="N281" i="4"/>
  <c r="N274" i="4"/>
  <c r="N272" i="4"/>
  <c r="N278" i="4"/>
  <c r="N279" i="4"/>
  <c r="N280" i="4"/>
  <c r="N191" i="4"/>
  <c r="N188" i="4"/>
  <c r="N189" i="4"/>
  <c r="N190" i="4"/>
  <c r="O44" i="4"/>
  <c r="O118" i="4"/>
  <c r="O53" i="4"/>
  <c r="O27" i="4"/>
  <c r="O84" i="4"/>
  <c r="O186" i="4"/>
  <c r="O203" i="4"/>
  <c r="P4" i="4"/>
  <c r="O144" i="4"/>
  <c r="O251" i="4"/>
  <c r="O11" i="4"/>
  <c r="O12" i="4" s="1"/>
  <c r="O19" i="4"/>
  <c r="O20" i="4" s="1"/>
  <c r="M166" i="7"/>
  <c r="M245" i="7" s="1"/>
  <c r="N162" i="5"/>
  <c r="N163" i="5"/>
  <c r="N173" i="5"/>
  <c r="N164" i="5"/>
  <c r="N161" i="5"/>
  <c r="N165" i="5"/>
  <c r="N65" i="5"/>
  <c r="N58" i="5"/>
  <c r="N218" i="5" s="1"/>
  <c r="N207" i="5"/>
  <c r="N48" i="5"/>
  <c r="N189" i="5"/>
  <c r="N190" i="5"/>
  <c r="N188" i="5"/>
  <c r="N191" i="5"/>
  <c r="I283" i="4"/>
  <c r="T224" i="5"/>
  <c r="N70" i="9"/>
  <c r="Q93" i="6"/>
  <c r="Q102" i="6" s="1"/>
  <c r="R93" i="6"/>
  <c r="R102" i="6" s="1"/>
  <c r="K93" i="6"/>
  <c r="K102" i="6" s="1"/>
  <c r="I93" i="6"/>
  <c r="L93" i="6"/>
  <c r="L102" i="6" s="1"/>
  <c r="J93" i="6"/>
  <c r="J102" i="6" s="1"/>
  <c r="O93" i="6"/>
  <c r="P93" i="6"/>
  <c r="P102" i="6" s="1"/>
  <c r="H93" i="6"/>
  <c r="S93" i="6"/>
  <c r="S102" i="6" s="1"/>
  <c r="N93" i="6"/>
  <c r="N102" i="6" s="1"/>
  <c r="M93" i="6"/>
  <c r="I151" i="4"/>
  <c r="T151" i="4" s="1"/>
  <c r="T141" i="4"/>
  <c r="H55" i="2" s="1"/>
  <c r="Q112" i="9"/>
  <c r="N137" i="7"/>
  <c r="N240" i="7" s="1"/>
  <c r="M137" i="7"/>
  <c r="M240" i="7" s="1"/>
  <c r="L137" i="7"/>
  <c r="L240" i="7" s="1"/>
  <c r="S137" i="7"/>
  <c r="S240" i="7" s="1"/>
  <c r="H137" i="7"/>
  <c r="J137" i="7"/>
  <c r="J240" i="7" s="1"/>
  <c r="Q137" i="7"/>
  <c r="Q240" i="7" s="1"/>
  <c r="K137" i="7"/>
  <c r="K240" i="7" s="1"/>
  <c r="P137" i="7"/>
  <c r="P240" i="7" s="1"/>
  <c r="R137" i="7"/>
  <c r="R240" i="7" s="1"/>
  <c r="I137" i="7"/>
  <c r="I240" i="7" s="1"/>
  <c r="O137" i="7"/>
  <c r="O240" i="7" s="1"/>
  <c r="L213" i="4"/>
  <c r="L63" i="4"/>
  <c r="L46" i="4"/>
  <c r="L205" i="4"/>
  <c r="L56" i="4"/>
  <c r="J245" i="7"/>
  <c r="T100" i="7"/>
  <c r="I224" i="6"/>
  <c r="K224" i="6"/>
  <c r="L224" i="6"/>
  <c r="N224" i="6"/>
  <c r="M282" i="4"/>
  <c r="E24" i="7"/>
  <c r="S28" i="6"/>
  <c r="H27" i="6"/>
  <c r="T133" i="7"/>
  <c r="H236" i="7"/>
  <c r="T236" i="7" s="1"/>
  <c r="J244" i="3"/>
  <c r="J115" i="3"/>
  <c r="J150" i="3" s="1"/>
  <c r="H237" i="7"/>
  <c r="T237" i="7" s="1"/>
  <c r="T134" i="7"/>
  <c r="F93" i="7"/>
  <c r="O70" i="9"/>
  <c r="F96" i="6"/>
  <c r="N141" i="5"/>
  <c r="N151" i="5" s="1"/>
  <c r="L102" i="5"/>
  <c r="J102" i="5"/>
  <c r="O102" i="5"/>
  <c r="N188" i="7"/>
  <c r="N189" i="7"/>
  <c r="N190" i="7"/>
  <c r="N191" i="7"/>
  <c r="T106" i="3"/>
  <c r="O125" i="9"/>
  <c r="E176" i="7"/>
  <c r="I177" i="6"/>
  <c r="J177" i="6"/>
  <c r="M20" i="3"/>
  <c r="M199" i="3"/>
  <c r="M190" i="3"/>
  <c r="M197" i="3"/>
  <c r="M196" i="3"/>
  <c r="M189" i="3"/>
  <c r="M188" i="3"/>
  <c r="M191" i="3"/>
  <c r="M194" i="3"/>
  <c r="M195" i="3"/>
  <c r="M198" i="3"/>
  <c r="M73" i="3"/>
  <c r="M223" i="3" s="1"/>
  <c r="M71" i="3"/>
  <c r="M221" i="3" s="1"/>
  <c r="M72" i="3"/>
  <c r="M222" i="3" s="1"/>
  <c r="M70" i="3"/>
  <c r="J113" i="4"/>
  <c r="J112" i="6" l="1"/>
  <c r="J106" i="6"/>
  <c r="J110" i="6"/>
  <c r="J243" i="6"/>
  <c r="J111" i="6"/>
  <c r="J109" i="6"/>
  <c r="O28" i="4"/>
  <c r="N282" i="4"/>
  <c r="K244" i="4"/>
  <c r="K115" i="4"/>
  <c r="K150" i="4" s="1"/>
  <c r="N282" i="5"/>
  <c r="C207" i="7"/>
  <c r="C174" i="7"/>
  <c r="T224" i="6"/>
  <c r="K188" i="6"/>
  <c r="K190" i="6"/>
  <c r="K189" i="6"/>
  <c r="K191" i="6"/>
  <c r="N191" i="3"/>
  <c r="N196" i="3"/>
  <c r="N188" i="3"/>
  <c r="N189" i="3"/>
  <c r="N195" i="3"/>
  <c r="N199" i="3"/>
  <c r="N198" i="3"/>
  <c r="N194" i="3"/>
  <c r="N197" i="3"/>
  <c r="N190" i="3"/>
  <c r="H112" i="5"/>
  <c r="H243" i="5"/>
  <c r="T102" i="5"/>
  <c r="I49" i="2" s="1"/>
  <c r="H110" i="5"/>
  <c r="H106" i="5"/>
  <c r="H111" i="5"/>
  <c r="H109" i="5"/>
  <c r="J224" i="7"/>
  <c r="M224" i="7"/>
  <c r="O57" i="5"/>
  <c r="O217" i="5" s="1"/>
  <c r="O47" i="5"/>
  <c r="O206" i="5"/>
  <c r="O64" i="5"/>
  <c r="H20" i="6"/>
  <c r="J244" i="4"/>
  <c r="J115" i="4"/>
  <c r="J150" i="4" s="1"/>
  <c r="J110" i="5"/>
  <c r="J109" i="5"/>
  <c r="J106" i="5"/>
  <c r="J113" i="5" s="1"/>
  <c r="J244" i="5" s="1"/>
  <c r="J111" i="5"/>
  <c r="K79" i="9"/>
  <c r="J112" i="5"/>
  <c r="J243" i="5"/>
  <c r="O73" i="9"/>
  <c r="J48" i="2"/>
  <c r="S27" i="7"/>
  <c r="S28" i="7" s="1"/>
  <c r="O27" i="7"/>
  <c r="O28" i="7" s="1"/>
  <c r="P27" i="7"/>
  <c r="P28" i="7" s="1"/>
  <c r="K27" i="7"/>
  <c r="K28" i="7" s="1"/>
  <c r="J27" i="7"/>
  <c r="J28" i="7" s="1"/>
  <c r="H27" i="7"/>
  <c r="Q17" i="9"/>
  <c r="L27" i="7"/>
  <c r="L28" i="7" s="1"/>
  <c r="M27" i="7"/>
  <c r="M28" i="7" s="1"/>
  <c r="Q27" i="7"/>
  <c r="Q28" i="7" s="1"/>
  <c r="I27" i="7"/>
  <c r="I28" i="7" s="1"/>
  <c r="N27" i="7"/>
  <c r="N28" i="7" s="1"/>
  <c r="N141" i="6"/>
  <c r="N151" i="6" s="1"/>
  <c r="K141" i="6"/>
  <c r="K151" i="6" s="1"/>
  <c r="L216" i="4"/>
  <c r="T93" i="6"/>
  <c r="H102" i="6"/>
  <c r="L243" i="6"/>
  <c r="L106" i="6"/>
  <c r="L111" i="6"/>
  <c r="L110" i="6"/>
  <c r="L112" i="6"/>
  <c r="L109" i="6"/>
  <c r="Q243" i="6"/>
  <c r="Q106" i="6"/>
  <c r="Q110" i="6"/>
  <c r="Q109" i="6"/>
  <c r="Q111" i="6"/>
  <c r="Q112" i="6"/>
  <c r="O56" i="4"/>
  <c r="O46" i="4"/>
  <c r="O213" i="4"/>
  <c r="O63" i="4"/>
  <c r="O205" i="4"/>
  <c r="N283" i="4"/>
  <c r="S217" i="5"/>
  <c r="T99" i="6"/>
  <c r="M166" i="3"/>
  <c r="M245" i="3" s="1"/>
  <c r="P251" i="7"/>
  <c r="P186" i="7"/>
  <c r="P118" i="7"/>
  <c r="P84" i="7"/>
  <c r="P144" i="7"/>
  <c r="P44" i="7"/>
  <c r="P53" i="7"/>
  <c r="P203" i="7"/>
  <c r="Q4" i="7"/>
  <c r="P11" i="7"/>
  <c r="P12" i="7" s="1"/>
  <c r="H206" i="5"/>
  <c r="H64" i="5"/>
  <c r="H57" i="5"/>
  <c r="H47" i="5"/>
  <c r="H225" i="7"/>
  <c r="T225" i="7" s="1"/>
  <c r="T122" i="7"/>
  <c r="T135" i="6"/>
  <c r="H238" i="6"/>
  <c r="T238" i="6" s="1"/>
  <c r="H230" i="7"/>
  <c r="T230" i="7" s="1"/>
  <c r="T127" i="7"/>
  <c r="R72" i="9"/>
  <c r="Q95" i="7"/>
  <c r="J95" i="7"/>
  <c r="H95" i="7"/>
  <c r="M95" i="7"/>
  <c r="O95" i="7"/>
  <c r="N95" i="7"/>
  <c r="P95" i="7"/>
  <c r="K95" i="7"/>
  <c r="R95" i="7"/>
  <c r="L95" i="7"/>
  <c r="S95" i="7"/>
  <c r="I95" i="7"/>
  <c r="T126" i="7"/>
  <c r="H229" i="7"/>
  <c r="T229" i="7" s="1"/>
  <c r="J217" i="5"/>
  <c r="I216" i="7"/>
  <c r="M207" i="3"/>
  <c r="M65" i="3"/>
  <c r="M58" i="3"/>
  <c r="M48" i="3"/>
  <c r="M174" i="3"/>
  <c r="H150" i="3"/>
  <c r="N166" i="4"/>
  <c r="L144" i="6"/>
  <c r="L44" i="6"/>
  <c r="L251" i="6"/>
  <c r="L84" i="6"/>
  <c r="L186" i="6"/>
  <c r="L203" i="6"/>
  <c r="L118" i="6"/>
  <c r="L11" i="6"/>
  <c r="L53" i="6"/>
  <c r="M4" i="6"/>
  <c r="L27" i="6"/>
  <c r="L28" i="6" s="1"/>
  <c r="N205" i="3"/>
  <c r="N213" i="3"/>
  <c r="N56" i="3"/>
  <c r="N46" i="3"/>
  <c r="N63" i="3"/>
  <c r="H209" i="3"/>
  <c r="H50" i="3"/>
  <c r="I245" i="6"/>
  <c r="L224" i="7"/>
  <c r="O224" i="7"/>
  <c r="K224" i="7"/>
  <c r="T151" i="5"/>
  <c r="P203" i="5"/>
  <c r="P186" i="5"/>
  <c r="P53" i="5"/>
  <c r="P19" i="5"/>
  <c r="P20" i="5" s="1"/>
  <c r="P27" i="5"/>
  <c r="P28" i="5" s="1"/>
  <c r="Q4" i="5"/>
  <c r="P84" i="5"/>
  <c r="P44" i="5"/>
  <c r="P144" i="5"/>
  <c r="P11" i="5"/>
  <c r="P12" i="5" s="1"/>
  <c r="P118" i="5"/>
  <c r="P251" i="5"/>
  <c r="N216" i="4"/>
  <c r="T111" i="4"/>
  <c r="K206" i="6"/>
  <c r="K47" i="6"/>
  <c r="K57" i="6"/>
  <c r="K217" i="6" s="1"/>
  <c r="K64" i="6"/>
  <c r="J206" i="6"/>
  <c r="J47" i="6"/>
  <c r="J57" i="6"/>
  <c r="J217" i="6" s="1"/>
  <c r="J64" i="6"/>
  <c r="E16" i="7"/>
  <c r="S20" i="6"/>
  <c r="S48" i="6"/>
  <c r="S58" i="6"/>
  <c r="S218" i="6" s="1"/>
  <c r="S65" i="6"/>
  <c r="S207" i="6"/>
  <c r="S110" i="6"/>
  <c r="S109" i="6"/>
  <c r="S111" i="6"/>
  <c r="S243" i="6"/>
  <c r="S112" i="6"/>
  <c r="S106" i="6"/>
  <c r="O64" i="4"/>
  <c r="O206" i="4"/>
  <c r="O47" i="4"/>
  <c r="O57" i="4"/>
  <c r="O217" i="4" s="1"/>
  <c r="P11" i="4"/>
  <c r="P118" i="4"/>
  <c r="P203" i="4"/>
  <c r="P19" i="4"/>
  <c r="P20" i="4" s="1"/>
  <c r="P144" i="4"/>
  <c r="P186" i="4"/>
  <c r="P251" i="4"/>
  <c r="P84" i="4"/>
  <c r="P44" i="4"/>
  <c r="P53" i="4"/>
  <c r="Q4" i="4"/>
  <c r="P27" i="4"/>
  <c r="P28" i="4" s="1"/>
  <c r="J282" i="6"/>
  <c r="O191" i="7"/>
  <c r="O188" i="7"/>
  <c r="O189" i="7"/>
  <c r="O190" i="7"/>
  <c r="O162" i="7"/>
  <c r="O173" i="7"/>
  <c r="O161" i="7"/>
  <c r="O164" i="7"/>
  <c r="O165" i="7"/>
  <c r="O163" i="7"/>
  <c r="Q106" i="5"/>
  <c r="Q111" i="5"/>
  <c r="Q110" i="5"/>
  <c r="Q112" i="5"/>
  <c r="Q243" i="5"/>
  <c r="Q109" i="5"/>
  <c r="N48" i="3"/>
  <c r="N207" i="3"/>
  <c r="N58" i="3"/>
  <c r="N218" i="3" s="1"/>
  <c r="N65" i="3"/>
  <c r="P224" i="7"/>
  <c r="S244" i="4"/>
  <c r="S115" i="4"/>
  <c r="S150" i="4" s="1"/>
  <c r="M220" i="3"/>
  <c r="M74" i="3"/>
  <c r="M200" i="3"/>
  <c r="L110" i="5"/>
  <c r="L106" i="5"/>
  <c r="L243" i="5"/>
  <c r="L111" i="5"/>
  <c r="L112" i="5"/>
  <c r="L109" i="5"/>
  <c r="L67" i="4"/>
  <c r="H240" i="7"/>
  <c r="T240" i="7" s="1"/>
  <c r="T137" i="7"/>
  <c r="M102" i="6"/>
  <c r="P111" i="6"/>
  <c r="P243" i="6"/>
  <c r="P110" i="6"/>
  <c r="P106" i="6"/>
  <c r="P113" i="6" s="1"/>
  <c r="P244" i="6" s="1"/>
  <c r="P109" i="6"/>
  <c r="P112" i="6"/>
  <c r="I102" i="6"/>
  <c r="O277" i="4"/>
  <c r="O281" i="4"/>
  <c r="O274" i="4"/>
  <c r="O278" i="4"/>
  <c r="O280" i="4"/>
  <c r="O272" i="4"/>
  <c r="O279" i="4"/>
  <c r="O191" i="4"/>
  <c r="O190" i="4"/>
  <c r="O188" i="4"/>
  <c r="O189" i="4"/>
  <c r="O161" i="4"/>
  <c r="O177" i="4"/>
  <c r="O162" i="4"/>
  <c r="O164" i="4"/>
  <c r="O165" i="4"/>
  <c r="O173" i="4"/>
  <c r="O163" i="4"/>
  <c r="O279" i="7"/>
  <c r="O278" i="7"/>
  <c r="O277" i="7"/>
  <c r="O272" i="7"/>
  <c r="O280" i="7"/>
  <c r="O274" i="7"/>
  <c r="O281" i="7"/>
  <c r="K110" i="5"/>
  <c r="K109" i="5"/>
  <c r="K112" i="5"/>
  <c r="K106" i="5"/>
  <c r="K243" i="5"/>
  <c r="K111" i="5"/>
  <c r="R113" i="5"/>
  <c r="M63" i="3"/>
  <c r="M46" i="3"/>
  <c r="M205" i="3"/>
  <c r="M56" i="3"/>
  <c r="M213" i="3"/>
  <c r="M111" i="5"/>
  <c r="M243" i="5"/>
  <c r="M110" i="5"/>
  <c r="M112" i="5"/>
  <c r="M106" i="5"/>
  <c r="M109" i="5"/>
  <c r="M141" i="6"/>
  <c r="M151" i="6" s="1"/>
  <c r="H141" i="6"/>
  <c r="N216" i="5"/>
  <c r="K277" i="6"/>
  <c r="K278" i="6"/>
  <c r="K279" i="6"/>
  <c r="K274" i="6"/>
  <c r="K280" i="6"/>
  <c r="K272" i="6"/>
  <c r="K281" i="6"/>
  <c r="K162" i="6"/>
  <c r="K164" i="6"/>
  <c r="K165" i="6"/>
  <c r="K163" i="6"/>
  <c r="K161" i="6"/>
  <c r="K173" i="6"/>
  <c r="R244" i="4"/>
  <c r="R115" i="4"/>
  <c r="R150" i="4" s="1"/>
  <c r="N47" i="3"/>
  <c r="N206" i="3"/>
  <c r="N64" i="3"/>
  <c r="N57" i="3"/>
  <c r="N217" i="3" s="1"/>
  <c r="N279" i="3"/>
  <c r="N281" i="3"/>
  <c r="N280" i="3"/>
  <c r="N278" i="3"/>
  <c r="N277" i="3"/>
  <c r="N274" i="3"/>
  <c r="N272" i="3"/>
  <c r="N162" i="3"/>
  <c r="N173" i="3"/>
  <c r="N175" i="3"/>
  <c r="N161" i="3"/>
  <c r="N165" i="3"/>
  <c r="N164" i="3"/>
  <c r="N163" i="3"/>
  <c r="N216" i="7"/>
  <c r="H219" i="3"/>
  <c r="H60" i="3"/>
  <c r="P243" i="5"/>
  <c r="P110" i="5"/>
  <c r="P112" i="5"/>
  <c r="P109" i="5"/>
  <c r="P106" i="5"/>
  <c r="P111" i="5"/>
  <c r="M283" i="4"/>
  <c r="P141" i="6"/>
  <c r="P151" i="6" s="1"/>
  <c r="Q224" i="7"/>
  <c r="I224" i="7"/>
  <c r="T121" i="7"/>
  <c r="H141" i="7"/>
  <c r="H224" i="7"/>
  <c r="H136" i="7"/>
  <c r="P136" i="7"/>
  <c r="P239" i="7" s="1"/>
  <c r="N136" i="7"/>
  <c r="N239" i="7" s="1"/>
  <c r="K136" i="7"/>
  <c r="K239" i="7" s="1"/>
  <c r="M136" i="7"/>
  <c r="M239" i="7" s="1"/>
  <c r="L136" i="7"/>
  <c r="L239" i="7" s="1"/>
  <c r="Q111" i="9"/>
  <c r="O136" i="7"/>
  <c r="O239" i="7" s="1"/>
  <c r="I136" i="7"/>
  <c r="I239" i="7" s="1"/>
  <c r="J136" i="7"/>
  <c r="J239" i="7" s="1"/>
  <c r="R136" i="7"/>
  <c r="R239" i="7" s="1"/>
  <c r="Q136" i="7"/>
  <c r="Q239" i="7" s="1"/>
  <c r="S136" i="7"/>
  <c r="S239" i="7" s="1"/>
  <c r="T141" i="5"/>
  <c r="I55" i="2" s="1"/>
  <c r="O188" i="5"/>
  <c r="O191" i="5"/>
  <c r="O189" i="5"/>
  <c r="O190" i="5"/>
  <c r="O173" i="5"/>
  <c r="O163" i="5"/>
  <c r="O165" i="5"/>
  <c r="O161" i="5"/>
  <c r="O164" i="5"/>
  <c r="O162" i="5"/>
  <c r="O177" i="5"/>
  <c r="O12" i="5"/>
  <c r="L216" i="5"/>
  <c r="K217" i="5"/>
  <c r="N282" i="7"/>
  <c r="N283" i="7" s="1"/>
  <c r="K38" i="3"/>
  <c r="J39" i="3"/>
  <c r="T109" i="4"/>
  <c r="L19" i="6"/>
  <c r="L20" i="6" s="1"/>
  <c r="I19" i="6"/>
  <c r="I20" i="6" s="1"/>
  <c r="M206" i="3"/>
  <c r="M64" i="3"/>
  <c r="M47" i="3"/>
  <c r="M57" i="3"/>
  <c r="O110" i="5"/>
  <c r="O112" i="5"/>
  <c r="O106" i="5"/>
  <c r="O243" i="5"/>
  <c r="O109" i="5"/>
  <c r="O111" i="5"/>
  <c r="R111" i="6"/>
  <c r="R243" i="6"/>
  <c r="R112" i="6"/>
  <c r="R110" i="6"/>
  <c r="R106" i="6"/>
  <c r="R109" i="6"/>
  <c r="T105" i="7"/>
  <c r="N166" i="7"/>
  <c r="K135" i="7"/>
  <c r="K238" i="7" s="1"/>
  <c r="L135" i="7"/>
  <c r="L238" i="7" s="1"/>
  <c r="N135" i="7"/>
  <c r="N238" i="7" s="1"/>
  <c r="S135" i="7"/>
  <c r="S238" i="7" s="1"/>
  <c r="O135" i="7"/>
  <c r="O238" i="7" s="1"/>
  <c r="M135" i="7"/>
  <c r="M238" i="7" s="1"/>
  <c r="Q135" i="7"/>
  <c r="Q238" i="7" s="1"/>
  <c r="I135" i="7"/>
  <c r="I238" i="7" s="1"/>
  <c r="R110" i="9"/>
  <c r="R135" i="7"/>
  <c r="R238" i="7" s="1"/>
  <c r="J135" i="7"/>
  <c r="J238" i="7" s="1"/>
  <c r="H135" i="7"/>
  <c r="P135" i="7"/>
  <c r="P238" i="7" s="1"/>
  <c r="H232" i="7"/>
  <c r="T232" i="7" s="1"/>
  <c r="T129" i="7"/>
  <c r="L67" i="5"/>
  <c r="J177" i="7"/>
  <c r="R125" i="9"/>
  <c r="I177" i="7"/>
  <c r="O177" i="7"/>
  <c r="M177" i="7"/>
  <c r="L177" i="7"/>
  <c r="P177" i="7"/>
  <c r="R70" i="9"/>
  <c r="F96" i="7"/>
  <c r="H28" i="6"/>
  <c r="L141" i="6"/>
  <c r="L151" i="6" s="1"/>
  <c r="I141" i="6"/>
  <c r="I151" i="6" s="1"/>
  <c r="N243" i="6"/>
  <c r="N109" i="6"/>
  <c r="N112" i="6"/>
  <c r="N111" i="6"/>
  <c r="N110" i="6"/>
  <c r="N106" i="6"/>
  <c r="O102" i="6"/>
  <c r="K243" i="6"/>
  <c r="K112" i="6"/>
  <c r="K110" i="6"/>
  <c r="K109" i="6"/>
  <c r="K106" i="6"/>
  <c r="K113" i="6" s="1"/>
  <c r="K244" i="6" s="1"/>
  <c r="K111" i="6"/>
  <c r="N166" i="5"/>
  <c r="N245" i="5" s="1"/>
  <c r="J283" i="6"/>
  <c r="J56" i="6"/>
  <c r="J205" i="6"/>
  <c r="J213" i="6"/>
  <c r="J63" i="6"/>
  <c r="J46" i="6"/>
  <c r="I217" i="5"/>
  <c r="S76" i="9"/>
  <c r="J99" i="7"/>
  <c r="M99" i="7"/>
  <c r="N99" i="7"/>
  <c r="R99" i="7"/>
  <c r="L99" i="7"/>
  <c r="Q99" i="7"/>
  <c r="S99" i="7"/>
  <c r="O99" i="7"/>
  <c r="I99" i="7"/>
  <c r="K99" i="7"/>
  <c r="H99" i="7"/>
  <c r="P99" i="7"/>
  <c r="Q76" i="9" s="1"/>
  <c r="O12" i="7"/>
  <c r="L245" i="5"/>
  <c r="N283" i="5"/>
  <c r="L218" i="4"/>
  <c r="M282" i="3"/>
  <c r="M283" i="3" s="1"/>
  <c r="K170" i="3"/>
  <c r="I109" i="5"/>
  <c r="I111" i="5"/>
  <c r="I110" i="5"/>
  <c r="I112" i="5"/>
  <c r="I243" i="5"/>
  <c r="I106" i="5"/>
  <c r="S244" i="3"/>
  <c r="T244" i="3" s="1"/>
  <c r="S115" i="3"/>
  <c r="S150" i="3" s="1"/>
  <c r="Q244" i="4"/>
  <c r="Q115" i="4"/>
  <c r="Q150" i="4" s="1"/>
  <c r="T95" i="6"/>
  <c r="J166" i="6"/>
  <c r="J245" i="6" s="1"/>
  <c r="N113" i="4"/>
  <c r="J261" i="3"/>
  <c r="J254" i="3"/>
  <c r="K155" i="3"/>
  <c r="T113" i="3"/>
  <c r="G50" i="2" s="1"/>
  <c r="L217" i="4"/>
  <c r="N115" i="5"/>
  <c r="N150" i="5" s="1"/>
  <c r="Q70" i="9"/>
  <c r="N93" i="7"/>
  <c r="R93" i="7"/>
  <c r="R102" i="7" s="1"/>
  <c r="H93" i="7"/>
  <c r="P93" i="7"/>
  <c r="S93" i="7"/>
  <c r="S102" i="7" s="1"/>
  <c r="O93" i="7"/>
  <c r="O102" i="7" s="1"/>
  <c r="K93" i="7"/>
  <c r="K102" i="7" s="1"/>
  <c r="I93" i="7"/>
  <c r="L93" i="7"/>
  <c r="M93" i="7"/>
  <c r="M102" i="7" s="1"/>
  <c r="Q93" i="7"/>
  <c r="Q102" i="7" s="1"/>
  <c r="J93" i="7"/>
  <c r="R127" i="9"/>
  <c r="N67" i="5"/>
  <c r="K205" i="6"/>
  <c r="K213" i="6"/>
  <c r="K46" i="6"/>
  <c r="K56" i="6"/>
  <c r="K63" i="6"/>
  <c r="K67" i="6" s="1"/>
  <c r="P4" i="3"/>
  <c r="O53" i="3"/>
  <c r="O11" i="3"/>
  <c r="O44" i="3"/>
  <c r="O144" i="3"/>
  <c r="O186" i="3"/>
  <c r="O251" i="3"/>
  <c r="O84" i="3"/>
  <c r="O27" i="3"/>
  <c r="O118" i="3"/>
  <c r="O203" i="3"/>
  <c r="O19" i="3"/>
  <c r="N73" i="3"/>
  <c r="N223" i="3" s="1"/>
  <c r="N71" i="3"/>
  <c r="N221" i="3" s="1"/>
  <c r="N72" i="3"/>
  <c r="N222" i="3" s="1"/>
  <c r="N70" i="3"/>
  <c r="T66" i="6"/>
  <c r="J33" i="2" s="1"/>
  <c r="H66" i="7"/>
  <c r="Q45" i="9"/>
  <c r="K66" i="7"/>
  <c r="L66" i="7"/>
  <c r="Q66" i="7"/>
  <c r="N66" i="7"/>
  <c r="J66" i="7"/>
  <c r="S66" i="7"/>
  <c r="M66" i="7"/>
  <c r="P66" i="7"/>
  <c r="I66" i="7"/>
  <c r="R66" i="7"/>
  <c r="O66" i="7"/>
  <c r="H78" i="3"/>
  <c r="H147" i="3"/>
  <c r="H77" i="3"/>
  <c r="S106" i="5"/>
  <c r="S112" i="5"/>
  <c r="S110" i="5"/>
  <c r="S243" i="5"/>
  <c r="S109" i="5"/>
  <c r="S111" i="5"/>
  <c r="M244" i="4"/>
  <c r="M115" i="4"/>
  <c r="M150" i="4" s="1"/>
  <c r="R224" i="7"/>
  <c r="S224" i="7"/>
  <c r="S141" i="7"/>
  <c r="S151" i="7" s="1"/>
  <c r="N224" i="7"/>
  <c r="N141" i="7"/>
  <c r="N151" i="7" s="1"/>
  <c r="T107" i="6"/>
  <c r="Q84" i="9"/>
  <c r="P107" i="7"/>
  <c r="O107" i="7"/>
  <c r="N107" i="7"/>
  <c r="H107" i="7"/>
  <c r="K107" i="7"/>
  <c r="S107" i="7"/>
  <c r="J107" i="7"/>
  <c r="I107" i="7"/>
  <c r="Q107" i="7"/>
  <c r="L107" i="7"/>
  <c r="R107" i="7"/>
  <c r="M107" i="7"/>
  <c r="H239" i="6"/>
  <c r="T239" i="6" s="1"/>
  <c r="T136" i="6"/>
  <c r="O28" i="5"/>
  <c r="O278" i="5"/>
  <c r="O280" i="5"/>
  <c r="O279" i="5"/>
  <c r="O272" i="5"/>
  <c r="O274" i="5"/>
  <c r="O277" i="5"/>
  <c r="O281" i="5"/>
  <c r="N67" i="4"/>
  <c r="L244" i="4"/>
  <c r="L115" i="4"/>
  <c r="L150" i="4" s="1"/>
  <c r="I208" i="3"/>
  <c r="I209" i="3" s="1"/>
  <c r="I49" i="3"/>
  <c r="I50" i="3" s="1"/>
  <c r="I148" i="3" s="1"/>
  <c r="I41" i="3"/>
  <c r="I176" i="3"/>
  <c r="I59" i="3"/>
  <c r="H113" i="4"/>
  <c r="T106" i="4"/>
  <c r="T243" i="4"/>
  <c r="N166" i="3" l="1"/>
  <c r="N245" i="3" s="1"/>
  <c r="O110" i="7"/>
  <c r="O109" i="7"/>
  <c r="O243" i="7"/>
  <c r="O111" i="7"/>
  <c r="O112" i="7"/>
  <c r="O106" i="7"/>
  <c r="O113" i="5"/>
  <c r="H246" i="3"/>
  <c r="P279" i="4"/>
  <c r="P281" i="4"/>
  <c r="P274" i="4"/>
  <c r="P277" i="4"/>
  <c r="P272" i="4"/>
  <c r="P280" i="4"/>
  <c r="P278" i="4"/>
  <c r="S19" i="7"/>
  <c r="S20" i="7" s="1"/>
  <c r="O19" i="7"/>
  <c r="O20" i="7" s="1"/>
  <c r="K19" i="7"/>
  <c r="K20" i="7" s="1"/>
  <c r="Q12" i="9"/>
  <c r="R19" i="7"/>
  <c r="R20" i="7" s="1"/>
  <c r="H148" i="3"/>
  <c r="N216" i="3"/>
  <c r="L281" i="6"/>
  <c r="L278" i="6"/>
  <c r="L277" i="6"/>
  <c r="L280" i="6"/>
  <c r="L272" i="6"/>
  <c r="L279" i="6"/>
  <c r="L274" i="6"/>
  <c r="H28" i="7"/>
  <c r="T107" i="7"/>
  <c r="S113" i="5"/>
  <c r="O274" i="3"/>
  <c r="O281" i="3"/>
  <c r="O280" i="3"/>
  <c r="O279" i="3"/>
  <c r="O278" i="3"/>
  <c r="O272" i="3"/>
  <c r="O277" i="3"/>
  <c r="O12" i="3"/>
  <c r="L102" i="7"/>
  <c r="S111" i="7"/>
  <c r="S109" i="7"/>
  <c r="S110" i="7"/>
  <c r="S243" i="7"/>
  <c r="S112" i="7"/>
  <c r="S106" i="7"/>
  <c r="N102" i="7"/>
  <c r="T99" i="7"/>
  <c r="O109" i="6"/>
  <c r="O110" i="6"/>
  <c r="O112" i="6"/>
  <c r="O111" i="6"/>
  <c r="O106" i="6"/>
  <c r="O243" i="6"/>
  <c r="L57" i="6"/>
  <c r="L217" i="6" s="1"/>
  <c r="L47" i="6"/>
  <c r="L206" i="6"/>
  <c r="L64" i="6"/>
  <c r="T136" i="7"/>
  <c r="H239" i="7"/>
  <c r="T239" i="7" s="1"/>
  <c r="I141" i="7"/>
  <c r="I151" i="7" s="1"/>
  <c r="P113" i="5"/>
  <c r="K282" i="6"/>
  <c r="K283" i="6" s="1"/>
  <c r="H151" i="6"/>
  <c r="T151" i="6" s="1"/>
  <c r="T141" i="6"/>
  <c r="J55" i="2" s="1"/>
  <c r="R244" i="5"/>
  <c r="R115" i="5"/>
  <c r="R150" i="5" s="1"/>
  <c r="K113" i="5"/>
  <c r="O282" i="7"/>
  <c r="O283" i="7" s="1"/>
  <c r="O282" i="4"/>
  <c r="P115" i="6"/>
  <c r="P150" i="6" s="1"/>
  <c r="Q113" i="5"/>
  <c r="P191" i="4"/>
  <c r="P190" i="4"/>
  <c r="P189" i="4"/>
  <c r="P188" i="4"/>
  <c r="P177" i="4"/>
  <c r="P161" i="4"/>
  <c r="P162" i="4"/>
  <c r="P165" i="4"/>
  <c r="P173" i="4"/>
  <c r="P163" i="4"/>
  <c r="P164" i="4"/>
  <c r="S113" i="6"/>
  <c r="P65" i="5"/>
  <c r="P58" i="5"/>
  <c r="P218" i="5" s="1"/>
  <c r="P207" i="5"/>
  <c r="P48" i="5"/>
  <c r="O141" i="7"/>
  <c r="O151" i="7" s="1"/>
  <c r="N67" i="3"/>
  <c r="M144" i="6"/>
  <c r="M53" i="6"/>
  <c r="M251" i="6"/>
  <c r="N4" i="6"/>
  <c r="M44" i="6"/>
  <c r="M203" i="6"/>
  <c r="M186" i="6"/>
  <c r="M84" i="6"/>
  <c r="M118" i="6"/>
  <c r="M11" i="6"/>
  <c r="M12" i="6" s="1"/>
  <c r="M27" i="6"/>
  <c r="M28" i="6" s="1"/>
  <c r="M19" i="6"/>
  <c r="M20" i="6" s="1"/>
  <c r="P162" i="7"/>
  <c r="P163" i="7"/>
  <c r="P165" i="7"/>
  <c r="P173" i="7"/>
  <c r="P164" i="7"/>
  <c r="P161" i="7"/>
  <c r="M65" i="7"/>
  <c r="M58" i="7"/>
  <c r="M218" i="7" s="1"/>
  <c r="M48" i="7"/>
  <c r="M207" i="7"/>
  <c r="J48" i="7"/>
  <c r="J58" i="7"/>
  <c r="J218" i="7" s="1"/>
  <c r="J65" i="7"/>
  <c r="J207" i="7"/>
  <c r="S207" i="7"/>
  <c r="S48" i="7"/>
  <c r="S65" i="7"/>
  <c r="S58" i="7"/>
  <c r="S218" i="7" s="1"/>
  <c r="H47" i="6"/>
  <c r="H57" i="6"/>
  <c r="H206" i="6"/>
  <c r="H64" i="6"/>
  <c r="J141" i="7"/>
  <c r="J151" i="7" s="1"/>
  <c r="T243" i="5"/>
  <c r="O65" i="4"/>
  <c r="O207" i="4"/>
  <c r="O58" i="4"/>
  <c r="O48" i="4"/>
  <c r="N220" i="3"/>
  <c r="N74" i="3"/>
  <c r="M109" i="7"/>
  <c r="M111" i="7"/>
  <c r="M243" i="7"/>
  <c r="M110" i="7"/>
  <c r="M112" i="7"/>
  <c r="M106" i="7"/>
  <c r="M113" i="7" s="1"/>
  <c r="M244" i="7" s="1"/>
  <c r="O213" i="7"/>
  <c r="O56" i="7"/>
  <c r="O63" i="7"/>
  <c r="O205" i="7"/>
  <c r="O46" i="7"/>
  <c r="L38" i="3"/>
  <c r="K39" i="3"/>
  <c r="O283" i="4"/>
  <c r="I243" i="6"/>
  <c r="I110" i="6"/>
  <c r="I111" i="6"/>
  <c r="I112" i="6"/>
  <c r="I106" i="6"/>
  <c r="I109" i="6"/>
  <c r="M111" i="6"/>
  <c r="M106" i="6"/>
  <c r="M109" i="6"/>
  <c r="M110" i="6"/>
  <c r="N79" i="9"/>
  <c r="M112" i="6"/>
  <c r="M243" i="6"/>
  <c r="Q44" i="4"/>
  <c r="Q84" i="4"/>
  <c r="Q118" i="4"/>
  <c r="Q186" i="4"/>
  <c r="Q11" i="4"/>
  <c r="Q12" i="4" s="1"/>
  <c r="Q27" i="4"/>
  <c r="Q19" i="4"/>
  <c r="Q53" i="4"/>
  <c r="Q251" i="4"/>
  <c r="R4" i="4"/>
  <c r="Q144" i="4"/>
  <c r="Q203" i="4"/>
  <c r="Q53" i="5"/>
  <c r="Q251" i="5"/>
  <c r="Q186" i="5"/>
  <c r="Q27" i="5"/>
  <c r="Q144" i="5"/>
  <c r="Q84" i="5"/>
  <c r="Q44" i="5"/>
  <c r="Q203" i="5"/>
  <c r="Q11" i="5"/>
  <c r="Q12" i="5" s="1"/>
  <c r="Q118" i="5"/>
  <c r="R4" i="5"/>
  <c r="Q19" i="5"/>
  <c r="L48" i="6"/>
  <c r="L58" i="6"/>
  <c r="L218" i="6" s="1"/>
  <c r="L65" i="6"/>
  <c r="L207" i="6"/>
  <c r="N245" i="4"/>
  <c r="H110" i="6"/>
  <c r="H243" i="6"/>
  <c r="H111" i="6"/>
  <c r="H109" i="6"/>
  <c r="T109" i="6" s="1"/>
  <c r="H112" i="6"/>
  <c r="T112" i="6" s="1"/>
  <c r="T102" i="6"/>
  <c r="J49" i="2" s="1"/>
  <c r="H106" i="6"/>
  <c r="Q65" i="7"/>
  <c r="Q207" i="7"/>
  <c r="Q48" i="7"/>
  <c r="Q58" i="7"/>
  <c r="Q218" i="7" s="1"/>
  <c r="T111" i="5"/>
  <c r="I77" i="3"/>
  <c r="I78" i="3"/>
  <c r="I147" i="3"/>
  <c r="O207" i="5"/>
  <c r="O58" i="5"/>
  <c r="O65" i="5"/>
  <c r="O48" i="5"/>
  <c r="T66" i="7"/>
  <c r="K33" i="2" s="1"/>
  <c r="O162" i="3"/>
  <c r="O175" i="3"/>
  <c r="O177" i="3"/>
  <c r="O173" i="3"/>
  <c r="O161" i="3"/>
  <c r="O163" i="3"/>
  <c r="O164" i="3"/>
  <c r="O165" i="3"/>
  <c r="O199" i="3"/>
  <c r="O196" i="3"/>
  <c r="O191" i="3"/>
  <c r="O189" i="3"/>
  <c r="O198" i="3"/>
  <c r="O188" i="3"/>
  <c r="O195" i="3"/>
  <c r="O194" i="3"/>
  <c r="O190" i="3"/>
  <c r="O197" i="3"/>
  <c r="O72" i="3"/>
  <c r="O71" i="3"/>
  <c r="O221" i="3" s="1"/>
  <c r="O70" i="3"/>
  <c r="O73" i="3"/>
  <c r="O223" i="3" s="1"/>
  <c r="J102" i="7"/>
  <c r="I102" i="7"/>
  <c r="P102" i="7"/>
  <c r="I113" i="5"/>
  <c r="N113" i="6"/>
  <c r="H58" i="6"/>
  <c r="H48" i="6"/>
  <c r="H207" i="6"/>
  <c r="H65" i="6"/>
  <c r="H238" i="7"/>
  <c r="T238" i="7" s="1"/>
  <c r="T135" i="7"/>
  <c r="N245" i="7"/>
  <c r="O213" i="5"/>
  <c r="O205" i="5"/>
  <c r="O46" i="5"/>
  <c r="O56" i="5"/>
  <c r="O63" i="5"/>
  <c r="O166" i="5"/>
  <c r="O245" i="5" s="1"/>
  <c r="T224" i="7"/>
  <c r="N282" i="3"/>
  <c r="N283" i="3" s="1"/>
  <c r="K166" i="6"/>
  <c r="K245" i="6" s="1"/>
  <c r="M113" i="5"/>
  <c r="L113" i="5"/>
  <c r="N174" i="3"/>
  <c r="O166" i="7"/>
  <c r="O245" i="7" s="1"/>
  <c r="P12" i="4"/>
  <c r="P274" i="5"/>
  <c r="P281" i="5"/>
  <c r="P280" i="5"/>
  <c r="P278" i="5"/>
  <c r="P272" i="5"/>
  <c r="P277" i="5"/>
  <c r="P279" i="5"/>
  <c r="P206" i="5"/>
  <c r="P57" i="5"/>
  <c r="P217" i="5" s="1"/>
  <c r="P64" i="5"/>
  <c r="P47" i="5"/>
  <c r="H248" i="3"/>
  <c r="L190" i="6"/>
  <c r="L188" i="6"/>
  <c r="L189" i="6"/>
  <c r="L191" i="6"/>
  <c r="T115" i="3"/>
  <c r="G52" i="2" s="1"/>
  <c r="H217" i="5"/>
  <c r="P213" i="7"/>
  <c r="P46" i="7"/>
  <c r="P205" i="7"/>
  <c r="P63" i="7"/>
  <c r="P56" i="7"/>
  <c r="P189" i="7"/>
  <c r="Q130" i="9"/>
  <c r="P191" i="7"/>
  <c r="Q135" i="9" s="1"/>
  <c r="P188" i="7"/>
  <c r="P190" i="7"/>
  <c r="Q134" i="9" s="1"/>
  <c r="L113" i="6"/>
  <c r="N207" i="7"/>
  <c r="N48" i="7"/>
  <c r="N58" i="7"/>
  <c r="N218" i="7" s="1"/>
  <c r="N65" i="7"/>
  <c r="L65" i="7"/>
  <c r="L48" i="7"/>
  <c r="L58" i="7"/>
  <c r="L218" i="7" s="1"/>
  <c r="L207" i="7"/>
  <c r="K58" i="7"/>
  <c r="K218" i="7" s="1"/>
  <c r="K65" i="7"/>
  <c r="K48" i="7"/>
  <c r="K207" i="7"/>
  <c r="J115" i="5"/>
  <c r="J150" i="5" s="1"/>
  <c r="H113" i="5"/>
  <c r="T106" i="5"/>
  <c r="T112" i="5"/>
  <c r="I219" i="3"/>
  <c r="I246" i="3" s="1"/>
  <c r="I255" i="3" s="1"/>
  <c r="I60" i="3"/>
  <c r="O20" i="3"/>
  <c r="R243" i="7"/>
  <c r="R112" i="7"/>
  <c r="R109" i="7"/>
  <c r="R110" i="7"/>
  <c r="R111" i="7"/>
  <c r="R106" i="7"/>
  <c r="R113" i="7" s="1"/>
  <c r="R244" i="7" s="1"/>
  <c r="N244" i="4"/>
  <c r="N115" i="4"/>
  <c r="N150" i="4" s="1"/>
  <c r="J67" i="6"/>
  <c r="R73" i="9"/>
  <c r="K48" i="2"/>
  <c r="I206" i="6"/>
  <c r="I47" i="6"/>
  <c r="I57" i="6"/>
  <c r="I64" i="6"/>
  <c r="I67" i="6" s="1"/>
  <c r="O166" i="4"/>
  <c r="O245" i="4" s="1"/>
  <c r="P213" i="5"/>
  <c r="P205" i="5"/>
  <c r="P46" i="5"/>
  <c r="P56" i="5"/>
  <c r="P63" i="5"/>
  <c r="P67" i="5" s="1"/>
  <c r="P188" i="5"/>
  <c r="P191" i="5"/>
  <c r="P189" i="5"/>
  <c r="P190" i="5"/>
  <c r="L163" i="6"/>
  <c r="L161" i="6"/>
  <c r="L165" i="6"/>
  <c r="L164" i="6"/>
  <c r="L162" i="6"/>
  <c r="L173" i="6"/>
  <c r="L177" i="6"/>
  <c r="O58" i="7"/>
  <c r="O218" i="7" s="1"/>
  <c r="O48" i="7"/>
  <c r="O207" i="7"/>
  <c r="O65" i="7"/>
  <c r="H244" i="4"/>
  <c r="T244" i="4" s="1"/>
  <c r="T113" i="4"/>
  <c r="H50" i="2" s="1"/>
  <c r="H115" i="4"/>
  <c r="O282" i="5"/>
  <c r="R141" i="7"/>
  <c r="R151" i="7" s="1"/>
  <c r="H79" i="3"/>
  <c r="H81" i="3" s="1"/>
  <c r="O28" i="3"/>
  <c r="Q4" i="3"/>
  <c r="P53" i="3"/>
  <c r="P44" i="3"/>
  <c r="P251" i="3"/>
  <c r="P144" i="3"/>
  <c r="P118" i="3"/>
  <c r="P203" i="3"/>
  <c r="P84" i="3"/>
  <c r="P11" i="3"/>
  <c r="P12" i="3" s="1"/>
  <c r="P186" i="3"/>
  <c r="P19" i="3"/>
  <c r="P20" i="3" s="1"/>
  <c r="P27" i="3"/>
  <c r="P28" i="3" s="1"/>
  <c r="K216" i="6"/>
  <c r="Q110" i="7"/>
  <c r="Q109" i="7"/>
  <c r="Q243" i="7"/>
  <c r="Q112" i="7"/>
  <c r="Q111" i="7"/>
  <c r="Q106" i="7"/>
  <c r="K109" i="7"/>
  <c r="K243" i="7"/>
  <c r="K110" i="7"/>
  <c r="K112" i="7"/>
  <c r="K111" i="7"/>
  <c r="K106" i="7"/>
  <c r="T93" i="7"/>
  <c r="H102" i="7"/>
  <c r="K261" i="3"/>
  <c r="K254" i="3"/>
  <c r="L155" i="3"/>
  <c r="L171" i="3"/>
  <c r="J216" i="6"/>
  <c r="K115" i="6"/>
  <c r="K150" i="6" s="1"/>
  <c r="R113" i="6"/>
  <c r="M217" i="3"/>
  <c r="J49" i="3"/>
  <c r="J50" i="3" s="1"/>
  <c r="J148" i="3" s="1"/>
  <c r="J59" i="3"/>
  <c r="J176" i="3"/>
  <c r="K177" i="3" s="1"/>
  <c r="J208" i="3"/>
  <c r="J209" i="3" s="1"/>
  <c r="J41" i="3"/>
  <c r="H151" i="7"/>
  <c r="Q141" i="7"/>
  <c r="Q151" i="7" s="1"/>
  <c r="M216" i="3"/>
  <c r="M67" i="3"/>
  <c r="M266" i="3"/>
  <c r="M256" i="3"/>
  <c r="M155" i="3"/>
  <c r="P141" i="7"/>
  <c r="P151" i="7" s="1"/>
  <c r="P58" i="4"/>
  <c r="P218" i="4" s="1"/>
  <c r="P207" i="4"/>
  <c r="P65" i="4"/>
  <c r="P48" i="4"/>
  <c r="P57" i="4"/>
  <c r="P64" i="4"/>
  <c r="P206" i="4"/>
  <c r="P47" i="4"/>
  <c r="S206" i="6"/>
  <c r="S47" i="6"/>
  <c r="S57" i="6"/>
  <c r="S64" i="6"/>
  <c r="S67" i="6" s="1"/>
  <c r="P165" i="5"/>
  <c r="P164" i="5"/>
  <c r="P161" i="5"/>
  <c r="P162" i="5"/>
  <c r="P173" i="5"/>
  <c r="P163" i="5"/>
  <c r="P177" i="5"/>
  <c r="K141" i="7"/>
  <c r="K151" i="7" s="1"/>
  <c r="L141" i="7"/>
  <c r="L151" i="7" s="1"/>
  <c r="L12" i="6"/>
  <c r="T150" i="3"/>
  <c r="M218" i="3"/>
  <c r="T95" i="7"/>
  <c r="H67" i="5"/>
  <c r="Q251" i="7"/>
  <c r="Q11" i="7"/>
  <c r="R4" i="7"/>
  <c r="Q203" i="7"/>
  <c r="Q84" i="7"/>
  <c r="Q53" i="7"/>
  <c r="Q44" i="7"/>
  <c r="Q118" i="7"/>
  <c r="Q144" i="7"/>
  <c r="Q186" i="7"/>
  <c r="P278" i="7"/>
  <c r="P279" i="7"/>
  <c r="P277" i="7"/>
  <c r="P281" i="7"/>
  <c r="P272" i="7"/>
  <c r="P274" i="7"/>
  <c r="P280" i="7"/>
  <c r="O67" i="4"/>
  <c r="O216" i="4"/>
  <c r="Q113" i="6"/>
  <c r="I207" i="7"/>
  <c r="I65" i="7"/>
  <c r="I48" i="7"/>
  <c r="I58" i="7"/>
  <c r="I218" i="7" s="1"/>
  <c r="P207" i="7"/>
  <c r="P48" i="7"/>
  <c r="P65" i="7"/>
  <c r="P58" i="7"/>
  <c r="P218" i="7" s="1"/>
  <c r="M141" i="7"/>
  <c r="M151" i="7" s="1"/>
  <c r="T109" i="5"/>
  <c r="T110" i="5"/>
  <c r="N200" i="3"/>
  <c r="J113" i="6"/>
  <c r="I248" i="3" l="1"/>
  <c r="I262" i="3" s="1"/>
  <c r="H149" i="3"/>
  <c r="Q272" i="7"/>
  <c r="Q278" i="7"/>
  <c r="Q274" i="7"/>
  <c r="Q281" i="7"/>
  <c r="Q279" i="7"/>
  <c r="Q280" i="7"/>
  <c r="Q277" i="7"/>
  <c r="L170" i="3"/>
  <c r="O57" i="3"/>
  <c r="O47" i="3"/>
  <c r="O206" i="3"/>
  <c r="O64" i="3"/>
  <c r="O67" i="5"/>
  <c r="H218" i="6"/>
  <c r="I244" i="5"/>
  <c r="I115" i="5"/>
  <c r="I150" i="5" s="1"/>
  <c r="O222" i="3"/>
  <c r="Q20" i="4"/>
  <c r="Q161" i="4"/>
  <c r="Q162" i="4"/>
  <c r="Q164" i="4"/>
  <c r="Q173" i="4"/>
  <c r="Q163" i="4"/>
  <c r="Q165" i="4"/>
  <c r="M115" i="7"/>
  <c r="M150" i="7" s="1"/>
  <c r="M47" i="6"/>
  <c r="M57" i="6"/>
  <c r="M217" i="6" s="1"/>
  <c r="M206" i="6"/>
  <c r="M64" i="6"/>
  <c r="N11" i="6"/>
  <c r="N144" i="6"/>
  <c r="N84" i="6"/>
  <c r="N186" i="6"/>
  <c r="N203" i="6"/>
  <c r="N53" i="6"/>
  <c r="N118" i="6"/>
  <c r="N251" i="6"/>
  <c r="O4" i="6"/>
  <c r="N44" i="6"/>
  <c r="N27" i="6"/>
  <c r="N19" i="6"/>
  <c r="N20" i="6" s="1"/>
  <c r="S244" i="6"/>
  <c r="S115" i="6"/>
  <c r="S150" i="6" s="1"/>
  <c r="O282" i="3"/>
  <c r="O283" i="3" s="1"/>
  <c r="S244" i="5"/>
  <c r="S115" i="5"/>
  <c r="S150" i="5" s="1"/>
  <c r="R57" i="7"/>
  <c r="R217" i="7" s="1"/>
  <c r="R206" i="7"/>
  <c r="R47" i="7"/>
  <c r="R64" i="7"/>
  <c r="K57" i="7"/>
  <c r="K47" i="7"/>
  <c r="K206" i="7"/>
  <c r="K64" i="7"/>
  <c r="K67" i="7" s="1"/>
  <c r="O57" i="7"/>
  <c r="O217" i="7" s="1"/>
  <c r="O47" i="7"/>
  <c r="O206" i="7"/>
  <c r="O64" i="7"/>
  <c r="S57" i="7"/>
  <c r="S47" i="7"/>
  <c r="S206" i="7"/>
  <c r="S64" i="7"/>
  <c r="S67" i="7" s="1"/>
  <c r="P282" i="4"/>
  <c r="P283" i="4" s="1"/>
  <c r="N266" i="3"/>
  <c r="N268" i="3" s="1"/>
  <c r="N256" i="3"/>
  <c r="N155" i="3"/>
  <c r="P282" i="7"/>
  <c r="J147" i="3"/>
  <c r="J77" i="3"/>
  <c r="J78" i="3"/>
  <c r="R244" i="6"/>
  <c r="R115" i="6"/>
  <c r="R150" i="6" s="1"/>
  <c r="P57" i="3"/>
  <c r="P217" i="3" s="1"/>
  <c r="P64" i="3"/>
  <c r="P206" i="3"/>
  <c r="P47" i="3"/>
  <c r="O207" i="3"/>
  <c r="O58" i="3"/>
  <c r="O174" i="3"/>
  <c r="O65" i="3"/>
  <c r="O48" i="3"/>
  <c r="L244" i="6"/>
  <c r="L115" i="6"/>
  <c r="L150" i="6" s="1"/>
  <c r="Q133" i="9"/>
  <c r="P56" i="4"/>
  <c r="P46" i="4"/>
  <c r="P63" i="4"/>
  <c r="P205" i="4"/>
  <c r="P213" i="4"/>
  <c r="T106" i="6"/>
  <c r="H113" i="6"/>
  <c r="R118" i="5"/>
  <c r="R251" i="5"/>
  <c r="R11" i="5"/>
  <c r="R12" i="5" s="1"/>
  <c r="R186" i="5"/>
  <c r="R203" i="5"/>
  <c r="R53" i="5"/>
  <c r="R144" i="5"/>
  <c r="R19" i="5"/>
  <c r="R20" i="5" s="1"/>
  <c r="R27" i="5"/>
  <c r="R28" i="5" s="1"/>
  <c r="S4" i="5"/>
  <c r="R44" i="5"/>
  <c r="R84" i="5"/>
  <c r="Q188" i="5"/>
  <c r="Q191" i="5"/>
  <c r="Q189" i="5"/>
  <c r="Q190" i="5"/>
  <c r="Q165" i="7"/>
  <c r="Q161" i="7"/>
  <c r="Q162" i="7"/>
  <c r="Q163" i="7"/>
  <c r="Q164" i="7"/>
  <c r="Q173" i="7"/>
  <c r="L205" i="6"/>
  <c r="L63" i="6"/>
  <c r="L213" i="6"/>
  <c r="L46" i="6"/>
  <c r="L56" i="6"/>
  <c r="S217" i="6"/>
  <c r="M261" i="3"/>
  <c r="M254" i="3"/>
  <c r="H110" i="7"/>
  <c r="H243" i="7"/>
  <c r="H111" i="7"/>
  <c r="T111" i="7" s="1"/>
  <c r="H109" i="7"/>
  <c r="H112" i="7"/>
  <c r="T102" i="7"/>
  <c r="K49" i="2" s="1"/>
  <c r="H106" i="7"/>
  <c r="P189" i="3"/>
  <c r="P194" i="3"/>
  <c r="P197" i="3"/>
  <c r="P196" i="3"/>
  <c r="P191" i="3"/>
  <c r="P188" i="3"/>
  <c r="P199" i="3"/>
  <c r="P198" i="3"/>
  <c r="P190" i="3"/>
  <c r="P195" i="3"/>
  <c r="P162" i="3"/>
  <c r="P175" i="3"/>
  <c r="P177" i="3"/>
  <c r="P161" i="3"/>
  <c r="P165" i="3"/>
  <c r="P173" i="3"/>
  <c r="P163" i="3"/>
  <c r="P164" i="3"/>
  <c r="P72" i="3"/>
  <c r="P222" i="3" s="1"/>
  <c r="P73" i="3"/>
  <c r="P71" i="3"/>
  <c r="P70" i="3"/>
  <c r="P216" i="5"/>
  <c r="I81" i="3"/>
  <c r="I149" i="3" s="1"/>
  <c r="E11" i="10"/>
  <c r="P282" i="5"/>
  <c r="O216" i="5"/>
  <c r="N244" i="6"/>
  <c r="N115" i="6"/>
  <c r="N150" i="6" s="1"/>
  <c r="Q79" i="9"/>
  <c r="P112" i="7"/>
  <c r="P109" i="7"/>
  <c r="P110" i="7"/>
  <c r="P111" i="7"/>
  <c r="P243" i="7"/>
  <c r="P106" i="7"/>
  <c r="O200" i="3"/>
  <c r="O218" i="5"/>
  <c r="I79" i="3"/>
  <c r="T111" i="6"/>
  <c r="Q161" i="5"/>
  <c r="Q162" i="5"/>
  <c r="Q173" i="5"/>
  <c r="Q164" i="5"/>
  <c r="Q165" i="5"/>
  <c r="Q163" i="5"/>
  <c r="Q277" i="5"/>
  <c r="Q279" i="5"/>
  <c r="Q272" i="5"/>
  <c r="Q281" i="5"/>
  <c r="Q278" i="5"/>
  <c r="Q280" i="5"/>
  <c r="Q274" i="5"/>
  <c r="R251" i="4"/>
  <c r="R27" i="4"/>
  <c r="R28" i="4" s="1"/>
  <c r="R203" i="4"/>
  <c r="R44" i="4"/>
  <c r="S4" i="4"/>
  <c r="R118" i="4"/>
  <c r="R84" i="4"/>
  <c r="R19" i="4"/>
  <c r="R20" i="4" s="1"/>
  <c r="R186" i="4"/>
  <c r="R144" i="4"/>
  <c r="R53" i="4"/>
  <c r="R11" i="4"/>
  <c r="Q28" i="4"/>
  <c r="T27" i="4"/>
  <c r="M113" i="6"/>
  <c r="I113" i="6"/>
  <c r="O67" i="7"/>
  <c r="H67" i="6"/>
  <c r="H217" i="6"/>
  <c r="M207" i="6"/>
  <c r="M65" i="6"/>
  <c r="M48" i="6"/>
  <c r="M58" i="6"/>
  <c r="M218" i="6" s="1"/>
  <c r="M189" i="6"/>
  <c r="N133" i="9" s="1"/>
  <c r="N130" i="9"/>
  <c r="M190" i="6"/>
  <c r="N134" i="9" s="1"/>
  <c r="M191" i="6"/>
  <c r="N135" i="9" s="1"/>
  <c r="M188" i="6"/>
  <c r="M278" i="6"/>
  <c r="M279" i="6"/>
  <c r="M277" i="6"/>
  <c r="M280" i="6"/>
  <c r="M274" i="6"/>
  <c r="M281" i="6"/>
  <c r="M272" i="6"/>
  <c r="N111" i="7"/>
  <c r="N243" i="7"/>
  <c r="N109" i="7"/>
  <c r="N110" i="7"/>
  <c r="N112" i="7"/>
  <c r="N106" i="7"/>
  <c r="L110" i="7"/>
  <c r="L111" i="7"/>
  <c r="L112" i="7"/>
  <c r="L109" i="7"/>
  <c r="L243" i="7"/>
  <c r="L106" i="7"/>
  <c r="H65" i="7"/>
  <c r="H58" i="7"/>
  <c r="H48" i="7"/>
  <c r="H207" i="7"/>
  <c r="L282" i="6"/>
  <c r="Q19" i="7"/>
  <c r="Q20" i="7" s="1"/>
  <c r="P19" i="7"/>
  <c r="P20" i="7" s="1"/>
  <c r="L19" i="7"/>
  <c r="L20" i="7" s="1"/>
  <c r="O244" i="5"/>
  <c r="O115" i="5"/>
  <c r="O150" i="5" s="1"/>
  <c r="J244" i="6"/>
  <c r="J115" i="6"/>
  <c r="J150" i="6" s="1"/>
  <c r="Q244" i="6"/>
  <c r="Q115" i="6"/>
  <c r="Q150" i="6" s="1"/>
  <c r="P283" i="7"/>
  <c r="R11" i="7"/>
  <c r="R12" i="7" s="1"/>
  <c r="R203" i="7"/>
  <c r="R186" i="7"/>
  <c r="R118" i="7"/>
  <c r="R144" i="7"/>
  <c r="R44" i="7"/>
  <c r="S4" i="7"/>
  <c r="R53" i="7"/>
  <c r="R251" i="7"/>
  <c r="R84" i="7"/>
  <c r="R27" i="7"/>
  <c r="T141" i="7"/>
  <c r="K55" i="2" s="1"/>
  <c r="L261" i="3"/>
  <c r="L254" i="3"/>
  <c r="Q113" i="7"/>
  <c r="P213" i="3"/>
  <c r="P46" i="3"/>
  <c r="P205" i="3"/>
  <c r="P63" i="3"/>
  <c r="P67" i="3" s="1"/>
  <c r="P56" i="3"/>
  <c r="Q118" i="3"/>
  <c r="Q11" i="3"/>
  <c r="Q12" i="3" s="1"/>
  <c r="Q186" i="3"/>
  <c r="Q203" i="3"/>
  <c r="Q84" i="3"/>
  <c r="R4" i="3"/>
  <c r="Q53" i="3"/>
  <c r="Q44" i="3"/>
  <c r="Q251" i="3"/>
  <c r="Q144" i="3"/>
  <c r="Q27" i="3"/>
  <c r="Q28" i="3" s="1"/>
  <c r="Q19" i="3"/>
  <c r="Q20" i="3" s="1"/>
  <c r="T115" i="4"/>
  <c r="H52" i="2" s="1"/>
  <c r="H150" i="4"/>
  <c r="T150" i="4" s="1"/>
  <c r="L166" i="6"/>
  <c r="R115" i="7"/>
  <c r="R150" i="7" s="1"/>
  <c r="T113" i="5"/>
  <c r="I50" i="2" s="1"/>
  <c r="H244" i="5"/>
  <c r="H115" i="5"/>
  <c r="Q132" i="9"/>
  <c r="P216" i="7"/>
  <c r="H262" i="3"/>
  <c r="P283" i="5"/>
  <c r="I111" i="7"/>
  <c r="I109" i="7"/>
  <c r="I112" i="7"/>
  <c r="I243" i="7"/>
  <c r="I110" i="7"/>
  <c r="I106" i="7"/>
  <c r="O220" i="3"/>
  <c r="O74" i="3"/>
  <c r="O166" i="3"/>
  <c r="O245" i="3" s="1"/>
  <c r="T243" i="6"/>
  <c r="Q63" i="5"/>
  <c r="Q205" i="5"/>
  <c r="Q213" i="5"/>
  <c r="Q56" i="5"/>
  <c r="Q46" i="5"/>
  <c r="Q279" i="4"/>
  <c r="Q277" i="4"/>
  <c r="Q280" i="4"/>
  <c r="Q272" i="4"/>
  <c r="Q281" i="4"/>
  <c r="Q278" i="4"/>
  <c r="Q274" i="4"/>
  <c r="Q46" i="4"/>
  <c r="Q213" i="4"/>
  <c r="Q63" i="4"/>
  <c r="Q56" i="4"/>
  <c r="Q205" i="4"/>
  <c r="K49" i="3"/>
  <c r="K50" i="3" s="1"/>
  <c r="K148" i="3" s="1"/>
  <c r="K176" i="3"/>
  <c r="K59" i="3"/>
  <c r="K41" i="3"/>
  <c r="K208" i="3"/>
  <c r="O216" i="7"/>
  <c r="P166" i="7"/>
  <c r="M205" i="6"/>
  <c r="M63" i="6"/>
  <c r="M46" i="6"/>
  <c r="M56" i="6"/>
  <c r="M213" i="6"/>
  <c r="P166" i="4"/>
  <c r="P244" i="5"/>
  <c r="P115" i="5"/>
  <c r="P150" i="5" s="1"/>
  <c r="S113" i="7"/>
  <c r="O283" i="5"/>
  <c r="N19" i="7"/>
  <c r="N20" i="7" s="1"/>
  <c r="M19" i="7"/>
  <c r="M20" i="7" s="1"/>
  <c r="I19" i="7"/>
  <c r="I20" i="7" s="1"/>
  <c r="H255" i="3"/>
  <c r="O113" i="7"/>
  <c r="Q190" i="7"/>
  <c r="Q188" i="7"/>
  <c r="Q191" i="7"/>
  <c r="Q189" i="7"/>
  <c r="Q12" i="7"/>
  <c r="P166" i="5"/>
  <c r="P245" i="5" s="1"/>
  <c r="P217" i="4"/>
  <c r="M268" i="3"/>
  <c r="T151" i="7"/>
  <c r="J219" i="3"/>
  <c r="J246" i="3" s="1"/>
  <c r="J255" i="3" s="1"/>
  <c r="J60" i="3"/>
  <c r="K113" i="7"/>
  <c r="P58" i="3"/>
  <c r="P218" i="3" s="1"/>
  <c r="P48" i="3"/>
  <c r="P207" i="3"/>
  <c r="P65" i="3"/>
  <c r="P174" i="3"/>
  <c r="P280" i="3"/>
  <c r="P279" i="3"/>
  <c r="P274" i="3"/>
  <c r="P281" i="3"/>
  <c r="P278" i="3"/>
  <c r="P272" i="3"/>
  <c r="P277" i="3"/>
  <c r="I217" i="6"/>
  <c r="L244" i="5"/>
  <c r="L115" i="5"/>
  <c r="L150" i="5" s="1"/>
  <c r="M244" i="5"/>
  <c r="M115" i="5"/>
  <c r="M150" i="5" s="1"/>
  <c r="J112" i="7"/>
  <c r="J110" i="7"/>
  <c r="J243" i="7"/>
  <c r="J111" i="7"/>
  <c r="J109" i="7"/>
  <c r="J106" i="7"/>
  <c r="I152" i="3"/>
  <c r="I157" i="3" s="1"/>
  <c r="T110" i="6"/>
  <c r="Q20" i="5"/>
  <c r="T19" i="5"/>
  <c r="Q28" i="5"/>
  <c r="T27" i="5"/>
  <c r="Q191" i="4"/>
  <c r="Q188" i="4"/>
  <c r="Q189" i="4"/>
  <c r="Q190" i="4"/>
  <c r="L39" i="3"/>
  <c r="M38" i="3"/>
  <c r="O218" i="4"/>
  <c r="M165" i="6"/>
  <c r="M163" i="6"/>
  <c r="M173" i="6"/>
  <c r="M164" i="6"/>
  <c r="M161" i="6"/>
  <c r="M162" i="6"/>
  <c r="M177" i="6"/>
  <c r="Q244" i="5"/>
  <c r="Q115" i="5"/>
  <c r="Q150" i="5" s="1"/>
  <c r="K244" i="5"/>
  <c r="K115" i="5"/>
  <c r="K150" i="5" s="1"/>
  <c r="T11" i="5"/>
  <c r="O113" i="6"/>
  <c r="O56" i="3"/>
  <c r="O205" i="3"/>
  <c r="O63" i="3"/>
  <c r="O213" i="3"/>
  <c r="O46" i="3"/>
  <c r="L283" i="6"/>
  <c r="J19" i="7"/>
  <c r="J20" i="7" s="1"/>
  <c r="H19" i="7"/>
  <c r="T56" i="5" l="1"/>
  <c r="I25" i="2" s="1"/>
  <c r="H20" i="7"/>
  <c r="T19" i="7"/>
  <c r="M166" i="6"/>
  <c r="M245" i="6" s="1"/>
  <c r="M47" i="7"/>
  <c r="M57" i="7"/>
  <c r="M206" i="7"/>
  <c r="M64" i="7"/>
  <c r="M67" i="7" s="1"/>
  <c r="Q216" i="4"/>
  <c r="Q280" i="3"/>
  <c r="Q281" i="3"/>
  <c r="Q279" i="3"/>
  <c r="Q278" i="3"/>
  <c r="Q272" i="3"/>
  <c r="Q277" i="3"/>
  <c r="Q274" i="3"/>
  <c r="Q164" i="3"/>
  <c r="Q175" i="3"/>
  <c r="Q161" i="3"/>
  <c r="Q165" i="3"/>
  <c r="Q162" i="3"/>
  <c r="Q163" i="3"/>
  <c r="Q173" i="3"/>
  <c r="R279" i="7"/>
  <c r="R272" i="7"/>
  <c r="R274" i="7"/>
  <c r="R278" i="7"/>
  <c r="R280" i="7"/>
  <c r="R277" i="7"/>
  <c r="R281" i="7"/>
  <c r="P47" i="7"/>
  <c r="P57" i="7"/>
  <c r="P206" i="7"/>
  <c r="P64" i="7"/>
  <c r="P67" i="7" s="1"/>
  <c r="M244" i="6"/>
  <c r="M115" i="6"/>
  <c r="M150" i="6" s="1"/>
  <c r="T110" i="7"/>
  <c r="L216" i="6"/>
  <c r="L67" i="6"/>
  <c r="R58" i="5"/>
  <c r="R218" i="5" s="1"/>
  <c r="R207" i="5"/>
  <c r="R65" i="5"/>
  <c r="R48" i="5"/>
  <c r="T48" i="5" s="1"/>
  <c r="R162" i="5"/>
  <c r="R164" i="5"/>
  <c r="R173" i="5"/>
  <c r="R165" i="5"/>
  <c r="R161" i="5"/>
  <c r="R163" i="5"/>
  <c r="R177" i="5"/>
  <c r="P67" i="4"/>
  <c r="N261" i="3"/>
  <c r="N254" i="3"/>
  <c r="P4" i="6"/>
  <c r="O44" i="6"/>
  <c r="O118" i="6"/>
  <c r="O84" i="6"/>
  <c r="O11" i="6"/>
  <c r="O12" i="6" s="1"/>
  <c r="O53" i="6"/>
  <c r="O203" i="6"/>
  <c r="O186" i="6"/>
  <c r="O251" i="6"/>
  <c r="O144" i="6"/>
  <c r="O27" i="6"/>
  <c r="O28" i="6" s="1"/>
  <c r="O19" i="6"/>
  <c r="N12" i="6"/>
  <c r="Q166" i="4"/>
  <c r="Q245" i="4" s="1"/>
  <c r="J47" i="7"/>
  <c r="J57" i="7"/>
  <c r="J206" i="7"/>
  <c r="J64" i="7"/>
  <c r="J67" i="7" s="1"/>
  <c r="O216" i="3"/>
  <c r="L49" i="3"/>
  <c r="L176" i="3"/>
  <c r="L208" i="3"/>
  <c r="L209" i="3" s="1"/>
  <c r="L59" i="3"/>
  <c r="L41" i="3"/>
  <c r="Q207" i="5"/>
  <c r="T207" i="5" s="1"/>
  <c r="Q48" i="5"/>
  <c r="Q58" i="5"/>
  <c r="Q65" i="5"/>
  <c r="T28" i="5"/>
  <c r="I11" i="2" s="1"/>
  <c r="I180" i="3"/>
  <c r="I181" i="3" s="1"/>
  <c r="I183" i="3" s="1"/>
  <c r="J113" i="7"/>
  <c r="P282" i="3"/>
  <c r="P283" i="3" s="1"/>
  <c r="K244" i="7"/>
  <c r="K115" i="7"/>
  <c r="K150" i="7" s="1"/>
  <c r="T11" i="7"/>
  <c r="N47" i="7"/>
  <c r="N206" i="7"/>
  <c r="N57" i="7"/>
  <c r="N64" i="7"/>
  <c r="N67" i="7" s="1"/>
  <c r="P245" i="4"/>
  <c r="M216" i="6"/>
  <c r="P245" i="7"/>
  <c r="T244" i="5"/>
  <c r="L245" i="6"/>
  <c r="Q206" i="3"/>
  <c r="Q47" i="3"/>
  <c r="Q64" i="3"/>
  <c r="Q57" i="3"/>
  <c r="Q217" i="3" s="1"/>
  <c r="Q244" i="7"/>
  <c r="Q115" i="7"/>
  <c r="Q150" i="7" s="1"/>
  <c r="R163" i="7"/>
  <c r="R165" i="7"/>
  <c r="R164" i="7"/>
  <c r="R173" i="7"/>
  <c r="R162" i="7"/>
  <c r="R161" i="7"/>
  <c r="R177" i="7"/>
  <c r="Q57" i="7"/>
  <c r="Q217" i="7" s="1"/>
  <c r="Q47" i="7"/>
  <c r="Q206" i="7"/>
  <c r="Q64" i="7"/>
  <c r="N113" i="7"/>
  <c r="M282" i="6"/>
  <c r="M283" i="6" s="1"/>
  <c r="N132" i="9"/>
  <c r="R161" i="4"/>
  <c r="R165" i="4"/>
  <c r="R164" i="4"/>
  <c r="R162" i="4"/>
  <c r="R163" i="4"/>
  <c r="R173" i="4"/>
  <c r="R177" i="4"/>
  <c r="R58" i="4"/>
  <c r="R218" i="4" s="1"/>
  <c r="R207" i="4"/>
  <c r="R65" i="4"/>
  <c r="R48" i="4"/>
  <c r="Q282" i="5"/>
  <c r="P113" i="7"/>
  <c r="P223" i="3"/>
  <c r="T106" i="7"/>
  <c r="H113" i="7"/>
  <c r="J248" i="3"/>
  <c r="Q166" i="7"/>
  <c r="Q245" i="7" s="1"/>
  <c r="R57" i="5"/>
  <c r="R217" i="5" s="1"/>
  <c r="R47" i="5"/>
  <c r="R206" i="5"/>
  <c r="R64" i="5"/>
  <c r="R189" i="5"/>
  <c r="R188" i="5"/>
  <c r="R190" i="5"/>
  <c r="R191" i="5"/>
  <c r="T113" i="6"/>
  <c r="J50" i="2" s="1"/>
  <c r="H244" i="6"/>
  <c r="H115" i="6"/>
  <c r="S217" i="7"/>
  <c r="N206" i="6"/>
  <c r="N47" i="6"/>
  <c r="N57" i="6"/>
  <c r="N64" i="6"/>
  <c r="N281" i="6"/>
  <c r="N280" i="6"/>
  <c r="N277" i="6"/>
  <c r="N274" i="6"/>
  <c r="N272" i="6"/>
  <c r="N278" i="6"/>
  <c r="N279" i="6"/>
  <c r="N190" i="6"/>
  <c r="N188" i="6"/>
  <c r="N191" i="6"/>
  <c r="N189" i="6"/>
  <c r="T19" i="4"/>
  <c r="Q166" i="5"/>
  <c r="Q245" i="5" s="1"/>
  <c r="T109" i="7"/>
  <c r="Q205" i="7"/>
  <c r="Q213" i="7"/>
  <c r="Q63" i="7"/>
  <c r="Q56" i="7"/>
  <c r="Q46" i="7"/>
  <c r="T12" i="7"/>
  <c r="K7" i="2" s="1"/>
  <c r="O244" i="7"/>
  <c r="O115" i="7"/>
  <c r="O150" i="7" s="1"/>
  <c r="K209" i="3"/>
  <c r="Q58" i="3"/>
  <c r="Q218" i="3" s="1"/>
  <c r="Q207" i="3"/>
  <c r="Q48" i="3"/>
  <c r="Q65" i="3"/>
  <c r="Q174" i="3"/>
  <c r="Q73" i="3"/>
  <c r="Q223" i="3" s="1"/>
  <c r="Q72" i="3"/>
  <c r="Q222" i="3" s="1"/>
  <c r="Q70" i="3"/>
  <c r="Q71" i="3"/>
  <c r="Q221" i="3" s="1"/>
  <c r="Q191" i="3"/>
  <c r="Q189" i="3"/>
  <c r="Q196" i="3"/>
  <c r="Q199" i="3"/>
  <c r="Q190" i="3"/>
  <c r="Q195" i="3"/>
  <c r="Q197" i="3"/>
  <c r="Q198" i="3"/>
  <c r="Q194" i="3"/>
  <c r="Q188" i="3"/>
  <c r="R28" i="7"/>
  <c r="T27" i="7"/>
  <c r="S44" i="7"/>
  <c r="S251" i="7"/>
  <c r="S144" i="7"/>
  <c r="S118" i="7"/>
  <c r="S53" i="7"/>
  <c r="S186" i="7"/>
  <c r="S84" i="7"/>
  <c r="S203" i="7"/>
  <c r="R191" i="7"/>
  <c r="R189" i="7"/>
  <c r="R190" i="7"/>
  <c r="R188" i="7"/>
  <c r="H218" i="7"/>
  <c r="L113" i="7"/>
  <c r="Q58" i="4"/>
  <c r="Q207" i="4"/>
  <c r="Q65" i="4"/>
  <c r="Q67" i="4" s="1"/>
  <c r="Q48" i="4"/>
  <c r="T28" i="4"/>
  <c r="H11" i="2" s="1"/>
  <c r="R191" i="4"/>
  <c r="R188" i="4"/>
  <c r="R189" i="4"/>
  <c r="R190" i="4"/>
  <c r="S53" i="4"/>
  <c r="S118" i="4"/>
  <c r="S84" i="4"/>
  <c r="S251" i="4"/>
  <c r="S44" i="4"/>
  <c r="S144" i="4"/>
  <c r="S203" i="4"/>
  <c r="S186" i="4"/>
  <c r="R274" i="4"/>
  <c r="R272" i="4"/>
  <c r="R277" i="4"/>
  <c r="R278" i="4"/>
  <c r="R279" i="4"/>
  <c r="R281" i="4"/>
  <c r="R280" i="4"/>
  <c r="R63" i="5"/>
  <c r="R67" i="5" s="1"/>
  <c r="R205" i="5"/>
  <c r="T205" i="5" s="1"/>
  <c r="R56" i="5"/>
  <c r="R213" i="5"/>
  <c r="T213" i="5" s="1"/>
  <c r="R46" i="5"/>
  <c r="T12" i="5"/>
  <c r="I7" i="2" s="1"/>
  <c r="P216" i="4"/>
  <c r="O218" i="3"/>
  <c r="K217" i="7"/>
  <c r="N28" i="6"/>
  <c r="N165" i="6"/>
  <c r="N173" i="6"/>
  <c r="N163" i="6"/>
  <c r="N161" i="6"/>
  <c r="N162" i="6"/>
  <c r="N164" i="6"/>
  <c r="Q47" i="4"/>
  <c r="Q57" i="4"/>
  <c r="Q64" i="4"/>
  <c r="Q206" i="4"/>
  <c r="T20" i="4"/>
  <c r="H9" i="2" s="1"/>
  <c r="M171" i="3"/>
  <c r="N38" i="3"/>
  <c r="M39" i="3"/>
  <c r="K219" i="3"/>
  <c r="K246" i="3" s="1"/>
  <c r="K255" i="3" s="1"/>
  <c r="K60" i="3"/>
  <c r="Q216" i="5"/>
  <c r="H150" i="5"/>
  <c r="T150" i="5" s="1"/>
  <c r="T115" i="5"/>
  <c r="I52" i="2" s="1"/>
  <c r="R56" i="7"/>
  <c r="R63" i="7"/>
  <c r="R205" i="7"/>
  <c r="R46" i="7"/>
  <c r="R213" i="7"/>
  <c r="P221" i="3"/>
  <c r="O67" i="3"/>
  <c r="O244" i="6"/>
  <c r="O115" i="6"/>
  <c r="O150" i="6" s="1"/>
  <c r="Q64" i="5"/>
  <c r="T64" i="5" s="1"/>
  <c r="I31" i="2" s="1"/>
  <c r="Q206" i="5"/>
  <c r="T206" i="5" s="1"/>
  <c r="Q47" i="5"/>
  <c r="T47" i="5" s="1"/>
  <c r="Q57" i="5"/>
  <c r="T20" i="5"/>
  <c r="I9" i="2" s="1"/>
  <c r="I206" i="7"/>
  <c r="I47" i="7"/>
  <c r="I57" i="7"/>
  <c r="I64" i="7"/>
  <c r="I67" i="7" s="1"/>
  <c r="S244" i="7"/>
  <c r="S115" i="7"/>
  <c r="S150" i="7" s="1"/>
  <c r="M67" i="6"/>
  <c r="K77" i="3"/>
  <c r="K79" i="3" s="1"/>
  <c r="K147" i="3"/>
  <c r="K78" i="3"/>
  <c r="Q282" i="4"/>
  <c r="Q283" i="4" s="1"/>
  <c r="I113" i="7"/>
  <c r="F11" i="10"/>
  <c r="S4" i="3"/>
  <c r="R53" i="3"/>
  <c r="R118" i="3"/>
  <c r="R186" i="3"/>
  <c r="R203" i="3"/>
  <c r="R84" i="3"/>
  <c r="R11" i="3"/>
  <c r="R44" i="3"/>
  <c r="R144" i="3"/>
  <c r="R251" i="3"/>
  <c r="R27" i="3"/>
  <c r="R19" i="3"/>
  <c r="Q56" i="3"/>
  <c r="Q205" i="3"/>
  <c r="Q213" i="3"/>
  <c r="Q46" i="3"/>
  <c r="Q63" i="3"/>
  <c r="Q67" i="3" s="1"/>
  <c r="P216" i="3"/>
  <c r="L47" i="7"/>
  <c r="L57" i="7"/>
  <c r="L206" i="7"/>
  <c r="L64" i="7"/>
  <c r="L67" i="7" s="1"/>
  <c r="I244" i="6"/>
  <c r="I115" i="6"/>
  <c r="I150" i="6" s="1"/>
  <c r="R12" i="4"/>
  <c r="T11" i="4"/>
  <c r="R57" i="4"/>
  <c r="R217" i="4" s="1"/>
  <c r="R206" i="4"/>
  <c r="T206" i="4" s="1"/>
  <c r="R64" i="4"/>
  <c r="T64" i="4" s="1"/>
  <c r="H31" i="2" s="1"/>
  <c r="R47" i="4"/>
  <c r="Q283" i="5"/>
  <c r="O256" i="3"/>
  <c r="O266" i="3"/>
  <c r="O155" i="3"/>
  <c r="P74" i="3"/>
  <c r="P220" i="3"/>
  <c r="P166" i="3"/>
  <c r="P245" i="3" s="1"/>
  <c r="P200" i="3"/>
  <c r="T112" i="7"/>
  <c r="T243" i="7"/>
  <c r="S203" i="5"/>
  <c r="S84" i="5"/>
  <c r="S53" i="5"/>
  <c r="S144" i="5"/>
  <c r="S118" i="5"/>
  <c r="S186" i="5"/>
  <c r="S44" i="5"/>
  <c r="S251" i="5"/>
  <c r="R278" i="5"/>
  <c r="R281" i="5"/>
  <c r="R279" i="5"/>
  <c r="R274" i="5"/>
  <c r="R280" i="5"/>
  <c r="R272" i="5"/>
  <c r="R277" i="5"/>
  <c r="J79" i="3"/>
  <c r="T63" i="5"/>
  <c r="I30" i="2" s="1"/>
  <c r="O217" i="3"/>
  <c r="Q282" i="7"/>
  <c r="Q283" i="7" s="1"/>
  <c r="H152" i="3"/>
  <c r="N166" i="6" l="1"/>
  <c r="N245" i="6" s="1"/>
  <c r="R282" i="5"/>
  <c r="I253" i="3"/>
  <c r="I257" i="3" s="1"/>
  <c r="I260" i="3"/>
  <c r="I263" i="3" s="1"/>
  <c r="I286" i="3" s="1"/>
  <c r="S272" i="5"/>
  <c r="S279" i="5"/>
  <c r="T279" i="5" s="1"/>
  <c r="S278" i="5"/>
  <c r="T278" i="5" s="1"/>
  <c r="S277" i="5"/>
  <c r="S280" i="5"/>
  <c r="T280" i="5" s="1"/>
  <c r="S281" i="5"/>
  <c r="T281" i="5" s="1"/>
  <c r="S274" i="5"/>
  <c r="T274" i="5" s="1"/>
  <c r="I111" i="2" s="1"/>
  <c r="L217" i="7"/>
  <c r="R12" i="3"/>
  <c r="T11" i="3"/>
  <c r="K152" i="3"/>
  <c r="K157" i="3" s="1"/>
  <c r="S189" i="4"/>
  <c r="T189" i="4" s="1"/>
  <c r="S191" i="4"/>
  <c r="T191" i="4" s="1"/>
  <c r="S190" i="4"/>
  <c r="T190" i="4" s="1"/>
  <c r="S188" i="4"/>
  <c r="S272" i="4"/>
  <c r="S280" i="4"/>
  <c r="T280" i="4" s="1"/>
  <c r="S279" i="4"/>
  <c r="T279" i="4" s="1"/>
  <c r="S274" i="4"/>
  <c r="T274" i="4" s="1"/>
  <c r="H111" i="2" s="1"/>
  <c r="S278" i="4"/>
  <c r="T278" i="4" s="1"/>
  <c r="S281" i="4"/>
  <c r="T281" i="4" s="1"/>
  <c r="S277" i="4"/>
  <c r="Q218" i="5"/>
  <c r="T218" i="5" s="1"/>
  <c r="T58" i="5"/>
  <c r="I27" i="2" s="1"/>
  <c r="O254" i="3"/>
  <c r="O261" i="3"/>
  <c r="T47" i="4"/>
  <c r="R279" i="3"/>
  <c r="R278" i="3"/>
  <c r="R280" i="3"/>
  <c r="R281" i="3"/>
  <c r="R277" i="3"/>
  <c r="R274" i="3"/>
  <c r="R272" i="3"/>
  <c r="R73" i="3"/>
  <c r="R70" i="3"/>
  <c r="R72" i="3"/>
  <c r="R222" i="3" s="1"/>
  <c r="R71" i="3"/>
  <c r="R221" i="3" s="1"/>
  <c r="I244" i="7"/>
  <c r="I115" i="7"/>
  <c r="I150" i="7" s="1"/>
  <c r="K81" i="3"/>
  <c r="K149" i="3" s="1"/>
  <c r="M176" i="3"/>
  <c r="N177" i="3" s="1"/>
  <c r="M208" i="3"/>
  <c r="M59" i="3"/>
  <c r="M49" i="3"/>
  <c r="M50" i="3" s="1"/>
  <c r="M148" i="3" s="1"/>
  <c r="M41" i="3"/>
  <c r="N48" i="6"/>
  <c r="N58" i="6"/>
  <c r="N65" i="6"/>
  <c r="N207" i="6"/>
  <c r="R282" i="4"/>
  <c r="S191" i="7"/>
  <c r="T191" i="7" s="1"/>
  <c r="S188" i="7"/>
  <c r="S189" i="7"/>
  <c r="T189" i="7" s="1"/>
  <c r="S190" i="7"/>
  <c r="T190" i="7" s="1"/>
  <c r="S277" i="7"/>
  <c r="T277" i="7" s="1"/>
  <c r="S274" i="7"/>
  <c r="T274" i="7" s="1"/>
  <c r="K111" i="2" s="1"/>
  <c r="S280" i="7"/>
  <c r="T280" i="7" s="1"/>
  <c r="S281" i="7"/>
  <c r="T281" i="7" s="1"/>
  <c r="S278" i="7"/>
  <c r="T278" i="7" s="1"/>
  <c r="S279" i="7"/>
  <c r="T279" i="7" s="1"/>
  <c r="S272" i="7"/>
  <c r="Q74" i="3"/>
  <c r="Q220" i="3"/>
  <c r="T46" i="7"/>
  <c r="T213" i="7"/>
  <c r="T244" i="6"/>
  <c r="J262" i="3"/>
  <c r="T207" i="4"/>
  <c r="R166" i="4"/>
  <c r="R166" i="7"/>
  <c r="R245" i="7" s="1"/>
  <c r="N217" i="7"/>
  <c r="J244" i="7"/>
  <c r="J115" i="7"/>
  <c r="J150" i="7" s="1"/>
  <c r="L60" i="3"/>
  <c r="L219" i="3"/>
  <c r="L246" i="3" s="1"/>
  <c r="N46" i="6"/>
  <c r="N205" i="6"/>
  <c r="N63" i="6"/>
  <c r="N213" i="6"/>
  <c r="N56" i="6"/>
  <c r="O281" i="6"/>
  <c r="O277" i="6"/>
  <c r="O272" i="6"/>
  <c r="O280" i="6"/>
  <c r="O274" i="6"/>
  <c r="O279" i="6"/>
  <c r="O278" i="6"/>
  <c r="O213" i="6"/>
  <c r="O46" i="6"/>
  <c r="O63" i="6"/>
  <c r="O56" i="6"/>
  <c r="O205" i="6"/>
  <c r="P203" i="6"/>
  <c r="P84" i="6"/>
  <c r="P44" i="6"/>
  <c r="P251" i="6"/>
  <c r="Q4" i="6"/>
  <c r="P144" i="6"/>
  <c r="P11" i="6"/>
  <c r="P53" i="6"/>
  <c r="P118" i="6"/>
  <c r="P186" i="6"/>
  <c r="P27" i="6"/>
  <c r="P19" i="6"/>
  <c r="P20" i="6" s="1"/>
  <c r="P217" i="7"/>
  <c r="H206" i="7"/>
  <c r="H57" i="7"/>
  <c r="H47" i="7"/>
  <c r="T20" i="7"/>
  <c r="K9" i="2" s="1"/>
  <c r="H64" i="7"/>
  <c r="R28" i="3"/>
  <c r="T27" i="3"/>
  <c r="G11" i="10"/>
  <c r="T46" i="5"/>
  <c r="Q67" i="7"/>
  <c r="T63" i="7"/>
  <c r="K30" i="2" s="1"/>
  <c r="L78" i="3"/>
  <c r="L147" i="3"/>
  <c r="L77" i="3"/>
  <c r="J217" i="7"/>
  <c r="R283" i="5"/>
  <c r="T272" i="5"/>
  <c r="I109" i="2" s="1"/>
  <c r="S191" i="5"/>
  <c r="T191" i="5" s="1"/>
  <c r="S190" i="5"/>
  <c r="T190" i="5" s="1"/>
  <c r="S188" i="5"/>
  <c r="S189" i="5"/>
  <c r="T189" i="5" s="1"/>
  <c r="O268" i="3"/>
  <c r="R63" i="4"/>
  <c r="R56" i="4"/>
  <c r="R213" i="4"/>
  <c r="T213" i="4" s="1"/>
  <c r="R205" i="4"/>
  <c r="R46" i="4"/>
  <c r="T12" i="4"/>
  <c r="H7" i="2" s="1"/>
  <c r="Q216" i="3"/>
  <c r="S53" i="3"/>
  <c r="S186" i="3"/>
  <c r="S251" i="3"/>
  <c r="S44" i="3"/>
  <c r="S144" i="3"/>
  <c r="S118" i="3"/>
  <c r="S84" i="3"/>
  <c r="S203" i="3"/>
  <c r="Q67" i="5"/>
  <c r="T67" i="5" s="1"/>
  <c r="I34" i="2" s="1"/>
  <c r="Q217" i="5"/>
  <c r="T217" i="5" s="1"/>
  <c r="T57" i="5"/>
  <c r="I26" i="2" s="1"/>
  <c r="R216" i="7"/>
  <c r="O38" i="3"/>
  <c r="N39" i="3"/>
  <c r="M170" i="3"/>
  <c r="R216" i="5"/>
  <c r="R283" i="4"/>
  <c r="S162" i="4"/>
  <c r="T162" i="4" s="1"/>
  <c r="S161" i="4"/>
  <c r="S177" i="4"/>
  <c r="S165" i="4"/>
  <c r="T165" i="4" s="1"/>
  <c r="S163" i="4"/>
  <c r="T163" i="4" s="1"/>
  <c r="S164" i="4"/>
  <c r="T164" i="4" s="1"/>
  <c r="S173" i="4"/>
  <c r="T173" i="4" s="1"/>
  <c r="L244" i="7"/>
  <c r="L115" i="7"/>
  <c r="L150" i="7" s="1"/>
  <c r="Q200" i="3"/>
  <c r="Q216" i="7"/>
  <c r="T56" i="7"/>
  <c r="K25" i="2" s="1"/>
  <c r="T205" i="7"/>
  <c r="H244" i="7"/>
  <c r="T113" i="7"/>
  <c r="K50" i="2" s="1"/>
  <c r="H115" i="7"/>
  <c r="T161" i="4"/>
  <c r="O20" i="6"/>
  <c r="O190" i="6"/>
  <c r="O191" i="6"/>
  <c r="O189" i="6"/>
  <c r="O188" i="6"/>
  <c r="T65" i="5"/>
  <c r="I32" i="2" s="1"/>
  <c r="M217" i="7"/>
  <c r="R164" i="3"/>
  <c r="R173" i="3"/>
  <c r="R175" i="3"/>
  <c r="R177" i="3"/>
  <c r="R165" i="3"/>
  <c r="R161" i="3"/>
  <c r="R162" i="3"/>
  <c r="R163" i="3"/>
  <c r="R207" i="7"/>
  <c r="T207" i="7" s="1"/>
  <c r="R48" i="7"/>
  <c r="T48" i="7" s="1"/>
  <c r="R65" i="7"/>
  <c r="T65" i="7" s="1"/>
  <c r="K32" i="2" s="1"/>
  <c r="R58" i="7"/>
  <c r="T28" i="7"/>
  <c r="K11" i="2" s="1"/>
  <c r="H150" i="6"/>
  <c r="T150" i="6" s="1"/>
  <c r="T115" i="6"/>
  <c r="J52" i="2" s="1"/>
  <c r="T65" i="4"/>
  <c r="H32" i="2" s="1"/>
  <c r="L50" i="3"/>
  <c r="R282" i="7"/>
  <c r="R283" i="7" s="1"/>
  <c r="H157" i="3"/>
  <c r="S163" i="5"/>
  <c r="T163" i="5" s="1"/>
  <c r="S173" i="5"/>
  <c r="T173" i="5" s="1"/>
  <c r="S161" i="5"/>
  <c r="S164" i="5"/>
  <c r="T164" i="5" s="1"/>
  <c r="S162" i="5"/>
  <c r="T162" i="5" s="1"/>
  <c r="S165" i="5"/>
  <c r="T165" i="5" s="1"/>
  <c r="S177" i="5"/>
  <c r="P256" i="3"/>
  <c r="P266" i="3"/>
  <c r="P268" i="3" s="1"/>
  <c r="P155" i="3"/>
  <c r="R20" i="3"/>
  <c r="T19" i="3"/>
  <c r="R195" i="3"/>
  <c r="R189" i="3"/>
  <c r="R188" i="3"/>
  <c r="R194" i="3"/>
  <c r="R191" i="3"/>
  <c r="R198" i="3"/>
  <c r="R197" i="3"/>
  <c r="R196" i="3"/>
  <c r="R190" i="3"/>
  <c r="R199" i="3"/>
  <c r="I217" i="7"/>
  <c r="J81" i="3"/>
  <c r="Q217" i="4"/>
  <c r="T217" i="4" s="1"/>
  <c r="T57" i="4"/>
  <c r="H26" i="2" s="1"/>
  <c r="T216" i="5"/>
  <c r="Q218" i="4"/>
  <c r="T218" i="4" s="1"/>
  <c r="T58" i="4"/>
  <c r="H27" i="2" s="1"/>
  <c r="S173" i="7"/>
  <c r="T173" i="7" s="1"/>
  <c r="S162" i="7"/>
  <c r="T162" i="7" s="1"/>
  <c r="S163" i="7"/>
  <c r="T163" i="7" s="1"/>
  <c r="S164" i="7"/>
  <c r="T164" i="7" s="1"/>
  <c r="S161" i="7"/>
  <c r="S165" i="7"/>
  <c r="T165" i="7" s="1"/>
  <c r="S177" i="7"/>
  <c r="K248" i="3"/>
  <c r="K262" i="3" s="1"/>
  <c r="N282" i="6"/>
  <c r="N283" i="6" s="1"/>
  <c r="N217" i="6"/>
  <c r="P244" i="7"/>
  <c r="P115" i="7"/>
  <c r="P150" i="7" s="1"/>
  <c r="T48" i="4"/>
  <c r="N244" i="7"/>
  <c r="N115" i="7"/>
  <c r="N150" i="7" s="1"/>
  <c r="O58" i="6"/>
  <c r="O218" i="6" s="1"/>
  <c r="O65" i="6"/>
  <c r="O48" i="6"/>
  <c r="O207" i="6"/>
  <c r="O163" i="6"/>
  <c r="O165" i="6"/>
  <c r="O164" i="6"/>
  <c r="O162" i="6"/>
  <c r="O161" i="6"/>
  <c r="O173" i="6"/>
  <c r="O177" i="6"/>
  <c r="R166" i="5"/>
  <c r="R245" i="5" s="1"/>
  <c r="Q166" i="3"/>
  <c r="Q245" i="3" s="1"/>
  <c r="Q282" i="3"/>
  <c r="Q283" i="3" s="1"/>
  <c r="S166" i="7" l="1"/>
  <c r="S245" i="7" s="1"/>
  <c r="T245" i="7" s="1"/>
  <c r="T161" i="7"/>
  <c r="O47" i="6"/>
  <c r="O57" i="6"/>
  <c r="O206" i="6"/>
  <c r="O64" i="6"/>
  <c r="H150" i="7"/>
  <c r="T150" i="7" s="1"/>
  <c r="T115" i="7"/>
  <c r="K52" i="2" s="1"/>
  <c r="T216" i="7"/>
  <c r="T46" i="4"/>
  <c r="T188" i="5"/>
  <c r="R65" i="3"/>
  <c r="T65" i="3" s="1"/>
  <c r="G32" i="2" s="1"/>
  <c r="R58" i="3"/>
  <c r="R48" i="3"/>
  <c r="T48" i="3" s="1"/>
  <c r="R207" i="3"/>
  <c r="T207" i="3" s="1"/>
  <c r="R174" i="3"/>
  <c r="T28" i="3"/>
  <c r="G11" i="2" s="1"/>
  <c r="P189" i="6"/>
  <c r="P188" i="6"/>
  <c r="P190" i="6"/>
  <c r="P191" i="6"/>
  <c r="S282" i="5"/>
  <c r="T282" i="5" s="1"/>
  <c r="I112" i="2" s="1"/>
  <c r="T277" i="5"/>
  <c r="R200" i="3"/>
  <c r="R57" i="3"/>
  <c r="R206" i="3"/>
  <c r="T206" i="3" s="1"/>
  <c r="R47" i="3"/>
  <c r="T47" i="3" s="1"/>
  <c r="R64" i="3"/>
  <c r="T64" i="3" s="1"/>
  <c r="G31" i="2" s="1"/>
  <c r="T20" i="3"/>
  <c r="G9" i="2" s="1"/>
  <c r="P261" i="3"/>
  <c r="P254" i="3"/>
  <c r="T188" i="3"/>
  <c r="N176" i="3"/>
  <c r="N208" i="3"/>
  <c r="N209" i="3" s="1"/>
  <c r="N49" i="3"/>
  <c r="N50" i="3" s="1"/>
  <c r="N148" i="3" s="1"/>
  <c r="N59" i="3"/>
  <c r="N41" i="3"/>
  <c r="F170" i="4"/>
  <c r="F170" i="5" s="1"/>
  <c r="F170" i="6" s="1"/>
  <c r="S173" i="3"/>
  <c r="T173" i="3" s="1"/>
  <c r="F174" i="4"/>
  <c r="S164" i="3"/>
  <c r="T164" i="3" s="1"/>
  <c r="S175" i="3"/>
  <c r="S177" i="3"/>
  <c r="S163" i="3"/>
  <c r="T163" i="3" s="1"/>
  <c r="S161" i="3"/>
  <c r="S165" i="3"/>
  <c r="T165" i="3" s="1"/>
  <c r="S162" i="3"/>
  <c r="T162" i="3" s="1"/>
  <c r="S189" i="3"/>
  <c r="T189" i="3" s="1"/>
  <c r="S194" i="3"/>
  <c r="T194" i="3" s="1"/>
  <c r="S198" i="3"/>
  <c r="T198" i="3" s="1"/>
  <c r="E194" i="4"/>
  <c r="S197" i="3"/>
  <c r="T197" i="3" s="1"/>
  <c r="S195" i="3"/>
  <c r="T195" i="3" s="1"/>
  <c r="S190" i="3"/>
  <c r="T190" i="3" s="1"/>
  <c r="S191" i="3"/>
  <c r="T191" i="3" s="1"/>
  <c r="S188" i="3"/>
  <c r="E196" i="4"/>
  <c r="E198" i="4"/>
  <c r="S199" i="3"/>
  <c r="T199" i="3" s="1"/>
  <c r="S196" i="3"/>
  <c r="T196" i="3" s="1"/>
  <c r="E195" i="4"/>
  <c r="E199" i="4"/>
  <c r="E197" i="4"/>
  <c r="T205" i="4"/>
  <c r="T64" i="7"/>
  <c r="K31" i="2" s="1"/>
  <c r="H67" i="7"/>
  <c r="H217" i="7"/>
  <c r="T57" i="7"/>
  <c r="K26" i="2" s="1"/>
  <c r="P163" i="6"/>
  <c r="P161" i="6"/>
  <c r="P165" i="6"/>
  <c r="P173" i="6"/>
  <c r="P162" i="6"/>
  <c r="P164" i="6"/>
  <c r="P177" i="6"/>
  <c r="Q186" i="6"/>
  <c r="Q203" i="6"/>
  <c r="Q251" i="6"/>
  <c r="Q53" i="6"/>
  <c r="Q84" i="6"/>
  <c r="Q118" i="6"/>
  <c r="Q44" i="6"/>
  <c r="Q11" i="6"/>
  <c r="Q12" i="6" s="1"/>
  <c r="Q144" i="6"/>
  <c r="R4" i="6"/>
  <c r="Q27" i="6"/>
  <c r="Q28" i="6" s="1"/>
  <c r="Q19" i="6"/>
  <c r="O216" i="6"/>
  <c r="N216" i="6"/>
  <c r="N67" i="6"/>
  <c r="L255" i="3"/>
  <c r="T188" i="7"/>
  <c r="R74" i="3"/>
  <c r="R220" i="3"/>
  <c r="R282" i="3"/>
  <c r="R283" i="3" s="1"/>
  <c r="S166" i="5"/>
  <c r="T161" i="5"/>
  <c r="S280" i="3"/>
  <c r="T280" i="3" s="1"/>
  <c r="S278" i="3"/>
  <c r="T278" i="3" s="1"/>
  <c r="S274" i="3"/>
  <c r="T274" i="3" s="1"/>
  <c r="S279" i="3"/>
  <c r="T279" i="3" s="1"/>
  <c r="S281" i="3"/>
  <c r="T281" i="3" s="1"/>
  <c r="S277" i="3"/>
  <c r="S272" i="3"/>
  <c r="R67" i="4"/>
  <c r="T67" i="4" s="1"/>
  <c r="H34" i="2" s="1"/>
  <c r="T63" i="4"/>
  <c r="H30" i="2" s="1"/>
  <c r="T47" i="7"/>
  <c r="S282" i="7"/>
  <c r="T282" i="7" s="1"/>
  <c r="K112" i="2" s="1"/>
  <c r="M147" i="3"/>
  <c r="M77" i="3"/>
  <c r="M78" i="3"/>
  <c r="K180" i="3"/>
  <c r="K181" i="3" s="1"/>
  <c r="K183" i="3" s="1"/>
  <c r="O166" i="6"/>
  <c r="H11" i="10"/>
  <c r="R218" i="7"/>
  <c r="T218" i="7" s="1"/>
  <c r="T58" i="7"/>
  <c r="K27" i="2" s="1"/>
  <c r="R166" i="3"/>
  <c r="R245" i="3" s="1"/>
  <c r="T161" i="3"/>
  <c r="T272" i="4"/>
  <c r="H109" i="2" s="1"/>
  <c r="T244" i="7"/>
  <c r="Q256" i="3"/>
  <c r="Q155" i="3"/>
  <c r="Q266" i="3"/>
  <c r="S166" i="4"/>
  <c r="S245" i="4" s="1"/>
  <c r="P38" i="3"/>
  <c r="O39" i="3"/>
  <c r="G73" i="4"/>
  <c r="J52" i="9" s="1"/>
  <c r="E70" i="4"/>
  <c r="S71" i="3"/>
  <c r="E71" i="4"/>
  <c r="S72" i="3"/>
  <c r="G72" i="4"/>
  <c r="J51" i="9" s="1"/>
  <c r="S70" i="3"/>
  <c r="G70" i="4"/>
  <c r="J49" i="9" s="1"/>
  <c r="S73" i="3"/>
  <c r="S223" i="3" s="1"/>
  <c r="G71" i="4"/>
  <c r="J50" i="9" s="1"/>
  <c r="E72" i="4"/>
  <c r="E73" i="4"/>
  <c r="F70" i="4"/>
  <c r="F71" i="4"/>
  <c r="F73" i="4"/>
  <c r="F72" i="4"/>
  <c r="T206" i="7"/>
  <c r="P206" i="6"/>
  <c r="P57" i="6"/>
  <c r="P217" i="6" s="1"/>
  <c r="P47" i="6"/>
  <c r="P64" i="6"/>
  <c r="P272" i="6"/>
  <c r="P280" i="6"/>
  <c r="P274" i="6"/>
  <c r="P279" i="6"/>
  <c r="P278" i="6"/>
  <c r="P277" i="6"/>
  <c r="P281" i="6"/>
  <c r="O67" i="6"/>
  <c r="O282" i="6"/>
  <c r="O283" i="6" s="1"/>
  <c r="R245" i="4"/>
  <c r="T272" i="7"/>
  <c r="K109" i="2" s="1"/>
  <c r="N218" i="6"/>
  <c r="M219" i="3"/>
  <c r="M246" i="3" s="1"/>
  <c r="M255" i="3" s="1"/>
  <c r="M60" i="3"/>
  <c r="R223" i="3"/>
  <c r="T188" i="4"/>
  <c r="R63" i="3"/>
  <c r="R205" i="3"/>
  <c r="R56" i="3"/>
  <c r="R46" i="3"/>
  <c r="R213" i="3"/>
  <c r="T213" i="3" s="1"/>
  <c r="T12" i="3"/>
  <c r="G7" i="2" s="1"/>
  <c r="H179" i="3"/>
  <c r="H180" i="3"/>
  <c r="L148" i="3"/>
  <c r="J149" i="3"/>
  <c r="L248" i="3"/>
  <c r="L262" i="3" s="1"/>
  <c r="N171" i="3"/>
  <c r="R216" i="4"/>
  <c r="T56" i="4"/>
  <c r="H25" i="2" s="1"/>
  <c r="L79" i="3"/>
  <c r="P28" i="6"/>
  <c r="P12" i="6"/>
  <c r="T166" i="7"/>
  <c r="K68" i="2" s="1"/>
  <c r="I16" i="10" s="1"/>
  <c r="M209" i="3"/>
  <c r="R67" i="7"/>
  <c r="S282" i="4"/>
  <c r="T282" i="4" s="1"/>
  <c r="H112" i="2" s="1"/>
  <c r="T277" i="4"/>
  <c r="S283" i="5"/>
  <c r="T283" i="5" s="1"/>
  <c r="I114" i="2" s="1"/>
  <c r="T166" i="4" l="1"/>
  <c r="H68" i="2" s="1"/>
  <c r="F16" i="10" s="1"/>
  <c r="K253" i="3"/>
  <c r="K257" i="3" s="1"/>
  <c r="K260" i="3"/>
  <c r="K263" i="3" s="1"/>
  <c r="K286" i="3" s="1"/>
  <c r="T216" i="4"/>
  <c r="R216" i="3"/>
  <c r="T56" i="3"/>
  <c r="G25" i="2" s="1"/>
  <c r="I49" i="9"/>
  <c r="F70" i="5"/>
  <c r="G70" i="5"/>
  <c r="M49" i="9" s="1"/>
  <c r="E70" i="5"/>
  <c r="T223" i="3"/>
  <c r="S222" i="3"/>
  <c r="T222" i="3" s="1"/>
  <c r="T72" i="3"/>
  <c r="G37" i="2" s="1"/>
  <c r="O245" i="6"/>
  <c r="T272" i="3"/>
  <c r="G109" i="2" s="1"/>
  <c r="G111" i="2"/>
  <c r="S245" i="5"/>
  <c r="T245" i="5" s="1"/>
  <c r="T166" i="5"/>
  <c r="I68" i="2" s="1"/>
  <c r="G16" i="10" s="1"/>
  <c r="Q20" i="6"/>
  <c r="Q213" i="6"/>
  <c r="Q63" i="6"/>
  <c r="Q46" i="6"/>
  <c r="Q205" i="6"/>
  <c r="Q56" i="6"/>
  <c r="J199" i="4"/>
  <c r="H199" i="4"/>
  <c r="I143" i="9"/>
  <c r="I199" i="4"/>
  <c r="L199" i="4"/>
  <c r="K199" i="4"/>
  <c r="M199" i="4"/>
  <c r="N199" i="4"/>
  <c r="O199" i="4"/>
  <c r="P199" i="4"/>
  <c r="Q199" i="4"/>
  <c r="R199" i="4"/>
  <c r="E199" i="5"/>
  <c r="S199" i="4"/>
  <c r="I142" i="9"/>
  <c r="J198" i="4"/>
  <c r="L198" i="4"/>
  <c r="I198" i="4"/>
  <c r="H198" i="4"/>
  <c r="K198" i="4"/>
  <c r="M198" i="4"/>
  <c r="N198" i="4"/>
  <c r="O198" i="4"/>
  <c r="P198" i="4"/>
  <c r="Q198" i="4"/>
  <c r="R198" i="4"/>
  <c r="S198" i="4"/>
  <c r="E198" i="5"/>
  <c r="S174" i="3"/>
  <c r="T174" i="3" s="1"/>
  <c r="T175" i="3"/>
  <c r="O217" i="6"/>
  <c r="M248" i="3"/>
  <c r="M262" i="3" s="1"/>
  <c r="P46" i="6"/>
  <c r="P213" i="6"/>
  <c r="P205" i="6"/>
  <c r="P56" i="6"/>
  <c r="P63" i="6"/>
  <c r="I51" i="9"/>
  <c r="G72" i="5"/>
  <c r="M51" i="9" s="1"/>
  <c r="F72" i="5"/>
  <c r="E72" i="5"/>
  <c r="H52" i="9"/>
  <c r="J73" i="4"/>
  <c r="J223" i="4" s="1"/>
  <c r="K73" i="4"/>
  <c r="K223" i="4" s="1"/>
  <c r="M73" i="4"/>
  <c r="M223" i="4" s="1"/>
  <c r="H73" i="4"/>
  <c r="I73" i="4"/>
  <c r="I223" i="4" s="1"/>
  <c r="N73" i="4"/>
  <c r="N223" i="4" s="1"/>
  <c r="O73" i="4"/>
  <c r="O223" i="4" s="1"/>
  <c r="R73" i="4"/>
  <c r="R223" i="4" s="1"/>
  <c r="Q73" i="4"/>
  <c r="Q223" i="4" s="1"/>
  <c r="S73" i="4"/>
  <c r="S223" i="4" s="1"/>
  <c r="L73" i="4"/>
  <c r="L223" i="4" s="1"/>
  <c r="P73" i="4"/>
  <c r="P223" i="4" s="1"/>
  <c r="H50" i="9"/>
  <c r="K71" i="4"/>
  <c r="K221" i="4" s="1"/>
  <c r="I71" i="4"/>
  <c r="I221" i="4" s="1"/>
  <c r="L71" i="4"/>
  <c r="L221" i="4" s="1"/>
  <c r="H71" i="4"/>
  <c r="J71" i="4"/>
  <c r="J221" i="4" s="1"/>
  <c r="M71" i="4"/>
  <c r="M221" i="4" s="1"/>
  <c r="N71" i="4"/>
  <c r="N221" i="4" s="1"/>
  <c r="S71" i="4"/>
  <c r="S221" i="4" s="1"/>
  <c r="Q71" i="4"/>
  <c r="Q221" i="4" s="1"/>
  <c r="R71" i="4"/>
  <c r="R221" i="4" s="1"/>
  <c r="P71" i="4"/>
  <c r="P221" i="4" s="1"/>
  <c r="O71" i="4"/>
  <c r="O221" i="4" s="1"/>
  <c r="S282" i="3"/>
  <c r="T282" i="3" s="1"/>
  <c r="G112" i="2" s="1"/>
  <c r="S283" i="4"/>
  <c r="T283" i="4" s="1"/>
  <c r="H114" i="2" s="1"/>
  <c r="Q207" i="6"/>
  <c r="Q48" i="6"/>
  <c r="Q65" i="6"/>
  <c r="Q58" i="6"/>
  <c r="Q218" i="6" s="1"/>
  <c r="Q278" i="6"/>
  <c r="Q272" i="6"/>
  <c r="Q280" i="6"/>
  <c r="Q279" i="6"/>
  <c r="Q274" i="6"/>
  <c r="Q277" i="6"/>
  <c r="Q281" i="6"/>
  <c r="P166" i="6"/>
  <c r="P245" i="6" s="1"/>
  <c r="I140" i="9"/>
  <c r="L196" i="4"/>
  <c r="H196" i="4"/>
  <c r="I196" i="4"/>
  <c r="J196" i="4"/>
  <c r="K196" i="4"/>
  <c r="M196" i="4"/>
  <c r="N196" i="4"/>
  <c r="O196" i="4"/>
  <c r="P196" i="4"/>
  <c r="Q196" i="4"/>
  <c r="R196" i="4"/>
  <c r="E196" i="5"/>
  <c r="S196" i="4"/>
  <c r="S166" i="3"/>
  <c r="H181" i="3"/>
  <c r="T205" i="3"/>
  <c r="T245" i="4"/>
  <c r="I139" i="9"/>
  <c r="J195" i="4"/>
  <c r="I195" i="4"/>
  <c r="H195" i="4"/>
  <c r="L195" i="4"/>
  <c r="K195" i="4"/>
  <c r="M195" i="4"/>
  <c r="N195" i="4"/>
  <c r="O195" i="4"/>
  <c r="P195" i="4"/>
  <c r="Q195" i="4"/>
  <c r="R195" i="4"/>
  <c r="S195" i="4"/>
  <c r="E195" i="5"/>
  <c r="I179" i="3"/>
  <c r="J78" i="2"/>
  <c r="H20" i="10" s="1"/>
  <c r="G78" i="2"/>
  <c r="E20" i="10" s="1"/>
  <c r="H78" i="2"/>
  <c r="F20" i="10" s="1"/>
  <c r="I78" i="2"/>
  <c r="G20" i="10" s="1"/>
  <c r="K78" i="2"/>
  <c r="I20" i="10" s="1"/>
  <c r="R67" i="3"/>
  <c r="T67" i="3" s="1"/>
  <c r="G34" i="2" s="1"/>
  <c r="T63" i="3"/>
  <c r="G30" i="2" s="1"/>
  <c r="T73" i="3"/>
  <c r="G38" i="2" s="1"/>
  <c r="S283" i="7"/>
  <c r="T283" i="7" s="1"/>
  <c r="K114" i="2" s="1"/>
  <c r="L81" i="3"/>
  <c r="G73" i="5"/>
  <c r="M52" i="9" s="1"/>
  <c r="F73" i="5"/>
  <c r="I52" i="9"/>
  <c r="E73" i="5"/>
  <c r="H72" i="4"/>
  <c r="H51" i="9"/>
  <c r="J72" i="4"/>
  <c r="J222" i="4" s="1"/>
  <c r="I72" i="4"/>
  <c r="I222" i="4" s="1"/>
  <c r="L72" i="4"/>
  <c r="L222" i="4" s="1"/>
  <c r="O72" i="4"/>
  <c r="O222" i="4" s="1"/>
  <c r="P72" i="4"/>
  <c r="P222" i="4" s="1"/>
  <c r="Q72" i="4"/>
  <c r="Q222" i="4" s="1"/>
  <c r="M72" i="4"/>
  <c r="M222" i="4" s="1"/>
  <c r="R72" i="4"/>
  <c r="R222" i="4" s="1"/>
  <c r="K72" i="4"/>
  <c r="K222" i="4" s="1"/>
  <c r="S72" i="4"/>
  <c r="S222" i="4" s="1"/>
  <c r="N72" i="4"/>
  <c r="N222" i="4" s="1"/>
  <c r="S220" i="3"/>
  <c r="T220" i="3" s="1"/>
  <c r="S74" i="3"/>
  <c r="T74" i="3" s="1"/>
  <c r="G39" i="2" s="1"/>
  <c r="T70" i="3"/>
  <c r="G35" i="2" s="1"/>
  <c r="S221" i="3"/>
  <c r="T221" i="3" s="1"/>
  <c r="T71" i="3"/>
  <c r="G36" i="2" s="1"/>
  <c r="O176" i="3"/>
  <c r="O49" i="3"/>
  <c r="O50" i="3" s="1"/>
  <c r="O59" i="3"/>
  <c r="O208" i="3"/>
  <c r="O41" i="3"/>
  <c r="Q268" i="3"/>
  <c r="M79" i="3"/>
  <c r="M81" i="3" s="1"/>
  <c r="M149" i="3" s="1"/>
  <c r="M152" i="3" s="1"/>
  <c r="M157" i="3" s="1"/>
  <c r="T277" i="3"/>
  <c r="R144" i="6"/>
  <c r="R186" i="6"/>
  <c r="R11" i="6"/>
  <c r="R203" i="6"/>
  <c r="R84" i="6"/>
  <c r="R53" i="6"/>
  <c r="R118" i="6"/>
  <c r="R251" i="6"/>
  <c r="R44" i="6"/>
  <c r="S4" i="6"/>
  <c r="R27" i="6"/>
  <c r="R28" i="6" s="1"/>
  <c r="R19" i="6"/>
  <c r="R20" i="6" s="1"/>
  <c r="Q161" i="6"/>
  <c r="Q163" i="6"/>
  <c r="Q162" i="6"/>
  <c r="Q164" i="6"/>
  <c r="Q173" i="6"/>
  <c r="Q165" i="6"/>
  <c r="T217" i="7"/>
  <c r="S200" i="3"/>
  <c r="H175" i="4"/>
  <c r="L175" i="4"/>
  <c r="K175" i="4"/>
  <c r="M175" i="4"/>
  <c r="I175" i="4"/>
  <c r="O175" i="4"/>
  <c r="P175" i="4"/>
  <c r="Q175" i="4"/>
  <c r="R175" i="4"/>
  <c r="F174" i="5"/>
  <c r="S175" i="4"/>
  <c r="N175" i="4"/>
  <c r="N78" i="3"/>
  <c r="N77" i="3"/>
  <c r="N147" i="3"/>
  <c r="R217" i="3"/>
  <c r="T217" i="3" s="1"/>
  <c r="T57" i="3"/>
  <c r="G26" i="2" s="1"/>
  <c r="P207" i="6"/>
  <c r="P48" i="6"/>
  <c r="P58" i="6"/>
  <c r="P65" i="6"/>
  <c r="T28" i="6"/>
  <c r="J11" i="2" s="1"/>
  <c r="N170" i="3"/>
  <c r="O171" i="3" s="1"/>
  <c r="J152" i="3"/>
  <c r="T46" i="3"/>
  <c r="P282" i="6"/>
  <c r="P283" i="6" s="1"/>
  <c r="I50" i="9"/>
  <c r="E71" i="5"/>
  <c r="F71" i="5"/>
  <c r="G71" i="5"/>
  <c r="M50" i="9" s="1"/>
  <c r="H49" i="9"/>
  <c r="L70" i="4"/>
  <c r="M70" i="4"/>
  <c r="H70" i="4"/>
  <c r="J70" i="4"/>
  <c r="S70" i="4"/>
  <c r="I70" i="4"/>
  <c r="K70" i="4"/>
  <c r="N70" i="4"/>
  <c r="P70" i="4"/>
  <c r="R70" i="4"/>
  <c r="Q70" i="4"/>
  <c r="O70" i="4"/>
  <c r="P39" i="3"/>
  <c r="Q38" i="3"/>
  <c r="Q254" i="3"/>
  <c r="Q261" i="3"/>
  <c r="Q190" i="6"/>
  <c r="Q188" i="6"/>
  <c r="Q191" i="6"/>
  <c r="Q189" i="6"/>
  <c r="T67" i="7"/>
  <c r="K34" i="2" s="1"/>
  <c r="I141" i="9"/>
  <c r="J197" i="4"/>
  <c r="H197" i="4"/>
  <c r="I197" i="4"/>
  <c r="K197" i="4"/>
  <c r="L197" i="4"/>
  <c r="M197" i="4"/>
  <c r="N197" i="4"/>
  <c r="O197" i="4"/>
  <c r="P197" i="4"/>
  <c r="Q197" i="4"/>
  <c r="R197" i="4"/>
  <c r="S197" i="4"/>
  <c r="E197" i="5"/>
  <c r="I138" i="9"/>
  <c r="J194" i="4"/>
  <c r="H194" i="4"/>
  <c r="I194" i="4"/>
  <c r="L194" i="4"/>
  <c r="L200" i="4" s="1"/>
  <c r="K194" i="4"/>
  <c r="M194" i="4"/>
  <c r="M200" i="4" s="1"/>
  <c r="N194" i="4"/>
  <c r="O194" i="4"/>
  <c r="P194" i="4"/>
  <c r="Q194" i="4"/>
  <c r="Q200" i="4" s="1"/>
  <c r="R194" i="4"/>
  <c r="S194" i="4"/>
  <c r="E194" i="5"/>
  <c r="N219" i="3"/>
  <c r="N246" i="3" s="1"/>
  <c r="N255" i="3" s="1"/>
  <c r="N60" i="3"/>
  <c r="R256" i="3"/>
  <c r="R266" i="3"/>
  <c r="R268" i="3" s="1"/>
  <c r="R155" i="3"/>
  <c r="R218" i="3"/>
  <c r="T218" i="3" s="1"/>
  <c r="T58" i="3"/>
  <c r="G27" i="2" s="1"/>
  <c r="I11" i="10"/>
  <c r="E23" i="10" l="1"/>
  <c r="F23" i="10" s="1"/>
  <c r="G23" i="10" s="1"/>
  <c r="H23" i="10" s="1"/>
  <c r="I23" i="10" s="1"/>
  <c r="M180" i="3"/>
  <c r="M181" i="3" s="1"/>
  <c r="M183" i="3"/>
  <c r="M256" i="4"/>
  <c r="M155" i="4"/>
  <c r="M266" i="4"/>
  <c r="M268" i="4" s="1"/>
  <c r="Q74" i="4"/>
  <c r="Q220" i="4"/>
  <c r="T48" i="6"/>
  <c r="H174" i="4"/>
  <c r="R173" i="6"/>
  <c r="R164" i="6"/>
  <c r="R165" i="6"/>
  <c r="R162" i="6"/>
  <c r="R163" i="6"/>
  <c r="R161" i="6"/>
  <c r="R177" i="6"/>
  <c r="K195" i="5"/>
  <c r="J195" i="5"/>
  <c r="K139" i="9" s="1"/>
  <c r="L139" i="9"/>
  <c r="I195" i="5"/>
  <c r="M195" i="5"/>
  <c r="H195" i="5"/>
  <c r="L195" i="5"/>
  <c r="N195" i="5"/>
  <c r="O195" i="5"/>
  <c r="P195" i="5"/>
  <c r="Q195" i="5"/>
  <c r="R195" i="5"/>
  <c r="S195" i="5"/>
  <c r="E195" i="6"/>
  <c r="T196" i="4"/>
  <c r="H221" i="4"/>
  <c r="T221" i="4" s="1"/>
  <c r="T71" i="4"/>
  <c r="H36" i="2" s="1"/>
  <c r="P216" i="6"/>
  <c r="T198" i="4"/>
  <c r="Q216" i="6"/>
  <c r="I194" i="5"/>
  <c r="H194" i="5"/>
  <c r="L194" i="5"/>
  <c r="L200" i="5" s="1"/>
  <c r="L138" i="9"/>
  <c r="K194" i="5"/>
  <c r="J194" i="5"/>
  <c r="M194" i="5"/>
  <c r="N194" i="5"/>
  <c r="O194" i="5"/>
  <c r="P194" i="5"/>
  <c r="Q194" i="5"/>
  <c r="R194" i="5"/>
  <c r="E194" i="6"/>
  <c r="S194" i="5"/>
  <c r="P200" i="4"/>
  <c r="K200" i="4"/>
  <c r="J200" i="4"/>
  <c r="Q39" i="3"/>
  <c r="R38" i="3"/>
  <c r="R74" i="4"/>
  <c r="R220" i="4"/>
  <c r="I74" i="4"/>
  <c r="I220" i="4"/>
  <c r="M74" i="4"/>
  <c r="M220" i="4"/>
  <c r="F71" i="6"/>
  <c r="E71" i="6"/>
  <c r="L50" i="9"/>
  <c r="G71" i="6"/>
  <c r="P50" i="9" s="1"/>
  <c r="S266" i="3"/>
  <c r="S268" i="3" s="1"/>
  <c r="T268" i="3" s="1"/>
  <c r="G105" i="2" s="1"/>
  <c r="S256" i="3"/>
  <c r="T256" i="3" s="1"/>
  <c r="G90" i="2" s="1"/>
  <c r="S155" i="3"/>
  <c r="T200" i="3"/>
  <c r="S44" i="6"/>
  <c r="S118" i="6"/>
  <c r="S144" i="6"/>
  <c r="S203" i="6"/>
  <c r="S84" i="6"/>
  <c r="S251" i="6"/>
  <c r="S186" i="6"/>
  <c r="S53" i="6"/>
  <c r="R189" i="6"/>
  <c r="R194" i="6"/>
  <c r="R191" i="6"/>
  <c r="R190" i="6"/>
  <c r="R188" i="6"/>
  <c r="R199" i="6"/>
  <c r="O219" i="3"/>
  <c r="O246" i="3" s="1"/>
  <c r="O255" i="3" s="1"/>
  <c r="O60" i="3"/>
  <c r="T72" i="4"/>
  <c r="H37" i="2" s="1"/>
  <c r="H222" i="4"/>
  <c r="T222" i="4" s="1"/>
  <c r="H183" i="3"/>
  <c r="H223" i="4"/>
  <c r="T223" i="4" s="1"/>
  <c r="T73" i="4"/>
  <c r="H38" i="2" s="1"/>
  <c r="T199" i="4"/>
  <c r="P70" i="5"/>
  <c r="M70" i="5"/>
  <c r="J70" i="5"/>
  <c r="R70" i="5"/>
  <c r="L70" i="5"/>
  <c r="N70" i="5"/>
  <c r="K49" i="9"/>
  <c r="H70" i="5"/>
  <c r="K70" i="5"/>
  <c r="O70" i="5"/>
  <c r="Q70" i="5"/>
  <c r="I70" i="5"/>
  <c r="S70" i="5"/>
  <c r="T216" i="3"/>
  <c r="Q256" i="4"/>
  <c r="Q266" i="4"/>
  <c r="Q268" i="4" s="1"/>
  <c r="Q155" i="4"/>
  <c r="K220" i="4"/>
  <c r="K74" i="4"/>
  <c r="H74" i="4"/>
  <c r="T70" i="4"/>
  <c r="H35" i="2" s="1"/>
  <c r="H220" i="4"/>
  <c r="R207" i="6"/>
  <c r="T207" i="6" s="1"/>
  <c r="R48" i="6"/>
  <c r="R58" i="6"/>
  <c r="R218" i="6" s="1"/>
  <c r="R65" i="6"/>
  <c r="T65" i="6" s="1"/>
  <c r="J32" i="2" s="1"/>
  <c r="E73" i="6"/>
  <c r="F73" i="6"/>
  <c r="L52" i="9"/>
  <c r="G73" i="6"/>
  <c r="P52" i="9" s="1"/>
  <c r="S200" i="4"/>
  <c r="O200" i="4"/>
  <c r="L256" i="4"/>
  <c r="L266" i="4"/>
  <c r="L268" i="4" s="1"/>
  <c r="L155" i="4"/>
  <c r="T197" i="4"/>
  <c r="P176" i="3"/>
  <c r="Q177" i="3" s="1"/>
  <c r="T177" i="3" s="1"/>
  <c r="P59" i="3"/>
  <c r="P49" i="3"/>
  <c r="P50" i="3" s="1"/>
  <c r="P148" i="3" s="1"/>
  <c r="P208" i="3"/>
  <c r="P209" i="3" s="1"/>
  <c r="P41" i="3"/>
  <c r="P220" i="4"/>
  <c r="P74" i="4"/>
  <c r="S220" i="4"/>
  <c r="S74" i="4"/>
  <c r="L220" i="4"/>
  <c r="L74" i="4"/>
  <c r="O71" i="5"/>
  <c r="O221" i="5" s="1"/>
  <c r="L71" i="5"/>
  <c r="L221" i="5" s="1"/>
  <c r="P71" i="5"/>
  <c r="P221" i="5" s="1"/>
  <c r="S71" i="5"/>
  <c r="S221" i="5" s="1"/>
  <c r="I71" i="5"/>
  <c r="I221" i="5" s="1"/>
  <c r="N71" i="5"/>
  <c r="N221" i="5" s="1"/>
  <c r="Q71" i="5"/>
  <c r="Q221" i="5" s="1"/>
  <c r="K71" i="5"/>
  <c r="K221" i="5" s="1"/>
  <c r="K50" i="9"/>
  <c r="J71" i="5"/>
  <c r="J221" i="5" s="1"/>
  <c r="H71" i="5"/>
  <c r="R71" i="5"/>
  <c r="R221" i="5" s="1"/>
  <c r="M71" i="5"/>
  <c r="M221" i="5" s="1"/>
  <c r="O170" i="3"/>
  <c r="P171" i="3" s="1"/>
  <c r="N79" i="3"/>
  <c r="Q175" i="5"/>
  <c r="I175" i="5"/>
  <c r="P175" i="5"/>
  <c r="K175" i="5"/>
  <c r="L175" i="5"/>
  <c r="M175" i="5"/>
  <c r="O175" i="5"/>
  <c r="F174" i="6"/>
  <c r="H175" i="5"/>
  <c r="R175" i="5"/>
  <c r="S175" i="5"/>
  <c r="N175" i="5"/>
  <c r="K174" i="4"/>
  <c r="L174" i="4" s="1"/>
  <c r="M174" i="4" s="1"/>
  <c r="N174" i="4" s="1"/>
  <c r="O174" i="4" s="1"/>
  <c r="P174" i="4" s="1"/>
  <c r="Q174" i="4" s="1"/>
  <c r="R174" i="4" s="1"/>
  <c r="S174" i="4" s="1"/>
  <c r="Q166" i="6"/>
  <c r="Q245" i="6" s="1"/>
  <c r="O148" i="3"/>
  <c r="P73" i="5"/>
  <c r="P223" i="5" s="1"/>
  <c r="L73" i="5"/>
  <c r="L223" i="5" s="1"/>
  <c r="R73" i="5"/>
  <c r="R223" i="5" s="1"/>
  <c r="J73" i="5"/>
  <c r="J223" i="5" s="1"/>
  <c r="S73" i="5"/>
  <c r="S223" i="5" s="1"/>
  <c r="I73" i="5"/>
  <c r="I223" i="5" s="1"/>
  <c r="K52" i="9"/>
  <c r="K73" i="5"/>
  <c r="K223" i="5" s="1"/>
  <c r="O73" i="5"/>
  <c r="O223" i="5" s="1"/>
  <c r="Q73" i="5"/>
  <c r="Q223" i="5" s="1"/>
  <c r="H73" i="5"/>
  <c r="M73" i="5"/>
  <c r="M223" i="5" s="1"/>
  <c r="N73" i="5"/>
  <c r="N223" i="5" s="1"/>
  <c r="L149" i="3"/>
  <c r="T195" i="4"/>
  <c r="N248" i="3"/>
  <c r="J196" i="5"/>
  <c r="K140" i="9" s="1"/>
  <c r="L196" i="5"/>
  <c r="K196" i="5"/>
  <c r="M196" i="5"/>
  <c r="H196" i="5"/>
  <c r="L140" i="9"/>
  <c r="I196" i="5"/>
  <c r="N196" i="5"/>
  <c r="O196" i="5"/>
  <c r="P196" i="5"/>
  <c r="Q196" i="5"/>
  <c r="R196" i="5"/>
  <c r="S196" i="5"/>
  <c r="E196" i="6"/>
  <c r="Q282" i="6"/>
  <c r="Q283" i="6" s="1"/>
  <c r="L72" i="5"/>
  <c r="L222" i="5" s="1"/>
  <c r="N72" i="5"/>
  <c r="N222" i="5" s="1"/>
  <c r="R72" i="5"/>
  <c r="R222" i="5" s="1"/>
  <c r="I72" i="5"/>
  <c r="I222" i="5" s="1"/>
  <c r="S72" i="5"/>
  <c r="S222" i="5" s="1"/>
  <c r="H72" i="5"/>
  <c r="Q72" i="5"/>
  <c r="Q222" i="5" s="1"/>
  <c r="P72" i="5"/>
  <c r="P222" i="5" s="1"/>
  <c r="O72" i="5"/>
  <c r="O222" i="5" s="1"/>
  <c r="K72" i="5"/>
  <c r="K222" i="5" s="1"/>
  <c r="K51" i="9"/>
  <c r="M72" i="5"/>
  <c r="M222" i="5" s="1"/>
  <c r="J72" i="5"/>
  <c r="J222" i="5" s="1"/>
  <c r="I199" i="5"/>
  <c r="H199" i="5"/>
  <c r="K199" i="5"/>
  <c r="M199" i="5"/>
  <c r="J199" i="5"/>
  <c r="K143" i="9" s="1"/>
  <c r="L199" i="5"/>
  <c r="L143" i="9"/>
  <c r="N199" i="5"/>
  <c r="O199" i="5"/>
  <c r="P199" i="5"/>
  <c r="Q199" i="5"/>
  <c r="R199" i="5"/>
  <c r="S199" i="5"/>
  <c r="E199" i="6"/>
  <c r="T19" i="6"/>
  <c r="R254" i="3"/>
  <c r="R261" i="3"/>
  <c r="T194" i="4"/>
  <c r="H200" i="4"/>
  <c r="R12" i="6"/>
  <c r="T11" i="6"/>
  <c r="O209" i="3"/>
  <c r="S245" i="3"/>
  <c r="T245" i="3" s="1"/>
  <c r="T166" i="3"/>
  <c r="G68" i="2" s="1"/>
  <c r="E16" i="10" s="1"/>
  <c r="N81" i="3"/>
  <c r="N149" i="3" s="1"/>
  <c r="N152" i="3" s="1"/>
  <c r="N157" i="3" s="1"/>
  <c r="R200" i="4"/>
  <c r="N200" i="4"/>
  <c r="I200" i="4"/>
  <c r="J197" i="5"/>
  <c r="K141" i="9" s="1"/>
  <c r="L141" i="9"/>
  <c r="L197" i="5"/>
  <c r="K197" i="5"/>
  <c r="H197" i="5"/>
  <c r="M197" i="5"/>
  <c r="I197" i="5"/>
  <c r="N197" i="5"/>
  <c r="O197" i="5"/>
  <c r="P197" i="5"/>
  <c r="Q197" i="5"/>
  <c r="R197" i="5"/>
  <c r="E197" i="6"/>
  <c r="S197" i="5"/>
  <c r="O74" i="4"/>
  <c r="O220" i="4"/>
  <c r="N74" i="4"/>
  <c r="N220" i="4"/>
  <c r="J74" i="4"/>
  <c r="J220" i="4"/>
  <c r="J157" i="3"/>
  <c r="P218" i="6"/>
  <c r="T218" i="6" s="1"/>
  <c r="T58" i="6"/>
  <c r="J27" i="2" s="1"/>
  <c r="I174" i="4"/>
  <c r="J175" i="4" s="1"/>
  <c r="J174" i="4" s="1"/>
  <c r="R47" i="6"/>
  <c r="R206" i="6"/>
  <c r="T206" i="6" s="1"/>
  <c r="R57" i="6"/>
  <c r="R217" i="6" s="1"/>
  <c r="R64" i="6"/>
  <c r="R281" i="6"/>
  <c r="R274" i="6"/>
  <c r="R280" i="6"/>
  <c r="R278" i="6"/>
  <c r="R277" i="6"/>
  <c r="R272" i="6"/>
  <c r="R279" i="6"/>
  <c r="O147" i="3"/>
  <c r="O77" i="3"/>
  <c r="O78" i="3"/>
  <c r="T27" i="6"/>
  <c r="F72" i="6"/>
  <c r="L51" i="9"/>
  <c r="G72" i="6"/>
  <c r="P51" i="9" s="1"/>
  <c r="E72" i="6"/>
  <c r="P67" i="6"/>
  <c r="I198" i="5"/>
  <c r="M198" i="5"/>
  <c r="J198" i="5"/>
  <c r="K142" i="9" s="1"/>
  <c r="H198" i="5"/>
  <c r="L198" i="5"/>
  <c r="K198" i="5"/>
  <c r="L142" i="9"/>
  <c r="N198" i="5"/>
  <c r="O198" i="5"/>
  <c r="P198" i="5"/>
  <c r="Q198" i="5"/>
  <c r="R198" i="5"/>
  <c r="S198" i="5"/>
  <c r="E198" i="6"/>
  <c r="Q57" i="6"/>
  <c r="Q206" i="6"/>
  <c r="Q47" i="6"/>
  <c r="Q64" i="6"/>
  <c r="Q67" i="6" s="1"/>
  <c r="T20" i="6"/>
  <c r="J9" i="2" s="1"/>
  <c r="S283" i="3"/>
  <c r="T283" i="3" s="1"/>
  <c r="G114" i="2" s="1"/>
  <c r="E70" i="6"/>
  <c r="G70" i="6"/>
  <c r="P49" i="9" s="1"/>
  <c r="F70" i="6"/>
  <c r="L49" i="9"/>
  <c r="R282" i="6" l="1"/>
  <c r="N180" i="3"/>
  <c r="N181" i="3" s="1"/>
  <c r="N183" i="3" s="1"/>
  <c r="O142" i="9"/>
  <c r="I198" i="6"/>
  <c r="H198" i="6"/>
  <c r="J198" i="6"/>
  <c r="K198" i="6"/>
  <c r="L198" i="6"/>
  <c r="M198" i="6"/>
  <c r="N142" i="9" s="1"/>
  <c r="N198" i="6"/>
  <c r="O198" i="6"/>
  <c r="P198" i="6"/>
  <c r="Q198" i="6"/>
  <c r="R283" i="6"/>
  <c r="J180" i="3"/>
  <c r="J179" i="3" s="1"/>
  <c r="N262" i="3"/>
  <c r="L261" i="4"/>
  <c r="L254" i="4"/>
  <c r="S155" i="4"/>
  <c r="S266" i="4"/>
  <c r="S268" i="4" s="1"/>
  <c r="S256" i="4"/>
  <c r="S220" i="5"/>
  <c r="S74" i="5"/>
  <c r="K220" i="5"/>
  <c r="K74" i="5"/>
  <c r="Q59" i="3"/>
  <c r="Q49" i="3"/>
  <c r="Q50" i="3" s="1"/>
  <c r="Q148" i="3" s="1"/>
  <c r="Q176" i="3"/>
  <c r="Q208" i="3"/>
  <c r="Q209" i="3" s="1"/>
  <c r="Q41" i="3"/>
  <c r="M200" i="5"/>
  <c r="I195" i="6"/>
  <c r="O139" i="9"/>
  <c r="H195" i="6"/>
  <c r="J195" i="6"/>
  <c r="K195" i="6"/>
  <c r="L195" i="6"/>
  <c r="M195" i="6"/>
  <c r="N139" i="9" s="1"/>
  <c r="N195" i="6"/>
  <c r="O195" i="6"/>
  <c r="P195" i="6"/>
  <c r="Q195" i="6"/>
  <c r="T195" i="5"/>
  <c r="O79" i="3"/>
  <c r="T47" i="6"/>
  <c r="I266" i="4"/>
  <c r="I268" i="4" s="1"/>
  <c r="I256" i="4"/>
  <c r="I155" i="4"/>
  <c r="I199" i="6"/>
  <c r="H199" i="6"/>
  <c r="O143" i="9"/>
  <c r="J199" i="6"/>
  <c r="K199" i="6"/>
  <c r="L199" i="6"/>
  <c r="M199" i="6"/>
  <c r="N143" i="9" s="1"/>
  <c r="N199" i="6"/>
  <c r="O199" i="6"/>
  <c r="P199" i="6"/>
  <c r="Q199" i="6"/>
  <c r="T199" i="5"/>
  <c r="H174" i="5"/>
  <c r="I174" i="5"/>
  <c r="J175" i="5" s="1"/>
  <c r="J174" i="5" s="1"/>
  <c r="K174" i="5" s="1"/>
  <c r="L174" i="5" s="1"/>
  <c r="M174" i="5" s="1"/>
  <c r="N174" i="5" s="1"/>
  <c r="O174" i="5" s="1"/>
  <c r="P174" i="5" s="1"/>
  <c r="Q174" i="5" s="1"/>
  <c r="R174" i="5" s="1"/>
  <c r="S174" i="5" s="1"/>
  <c r="P170" i="3"/>
  <c r="Q171" i="3" s="1"/>
  <c r="H221" i="5"/>
  <c r="T221" i="5" s="1"/>
  <c r="T71" i="5"/>
  <c r="I36" i="2" s="1"/>
  <c r="P219" i="3"/>
  <c r="P246" i="3" s="1"/>
  <c r="P255" i="3" s="1"/>
  <c r="P60" i="3"/>
  <c r="O73" i="6"/>
  <c r="O223" i="6" s="1"/>
  <c r="N52" i="9"/>
  <c r="N73" i="6"/>
  <c r="N223" i="6" s="1"/>
  <c r="J73" i="6"/>
  <c r="J223" i="6" s="1"/>
  <c r="M73" i="6"/>
  <c r="M223" i="6" s="1"/>
  <c r="R73" i="6"/>
  <c r="R223" i="6" s="1"/>
  <c r="P73" i="6"/>
  <c r="P223" i="6" s="1"/>
  <c r="I73" i="6"/>
  <c r="I223" i="6" s="1"/>
  <c r="H73" i="6"/>
  <c r="S73" i="6"/>
  <c r="S223" i="6" s="1"/>
  <c r="Q73" i="6"/>
  <c r="Q223" i="6" s="1"/>
  <c r="K73" i="6"/>
  <c r="K223" i="6" s="1"/>
  <c r="L73" i="6"/>
  <c r="L223" i="6" s="1"/>
  <c r="I220" i="5"/>
  <c r="I74" i="5"/>
  <c r="H220" i="5"/>
  <c r="H74" i="5"/>
  <c r="T70" i="5"/>
  <c r="I35" i="2" s="1"/>
  <c r="R220" i="5"/>
  <c r="R74" i="5"/>
  <c r="R195" i="6"/>
  <c r="R200" i="6" s="1"/>
  <c r="S200" i="5"/>
  <c r="P200" i="5"/>
  <c r="J200" i="5"/>
  <c r="K138" i="9"/>
  <c r="T194" i="5"/>
  <c r="H200" i="5"/>
  <c r="T175" i="4"/>
  <c r="H197" i="6"/>
  <c r="I197" i="6"/>
  <c r="O141" i="9"/>
  <c r="J197" i="6"/>
  <c r="K197" i="6"/>
  <c r="L197" i="6"/>
  <c r="M197" i="6"/>
  <c r="N141" i="9" s="1"/>
  <c r="N197" i="6"/>
  <c r="O197" i="6"/>
  <c r="P197" i="6"/>
  <c r="Q197" i="6"/>
  <c r="T197" i="5"/>
  <c r="P74" i="5"/>
  <c r="P220" i="5"/>
  <c r="E71" i="7"/>
  <c r="F71" i="7"/>
  <c r="R50" i="9" s="1"/>
  <c r="O50" i="9"/>
  <c r="G71" i="7"/>
  <c r="S50" i="9" s="1"/>
  <c r="P266" i="4"/>
  <c r="P268" i="4" s="1"/>
  <c r="P256" i="4"/>
  <c r="P155" i="4"/>
  <c r="L266" i="5"/>
  <c r="L268" i="5" s="1"/>
  <c r="L256" i="5"/>
  <c r="L155" i="5"/>
  <c r="M254" i="4"/>
  <c r="M261" i="4"/>
  <c r="O49" i="9"/>
  <c r="F70" i="7"/>
  <c r="R49" i="9" s="1"/>
  <c r="E70" i="7"/>
  <c r="G70" i="7"/>
  <c r="S49" i="9" s="1"/>
  <c r="Q217" i="6"/>
  <c r="T217" i="6" s="1"/>
  <c r="T57" i="6"/>
  <c r="J26" i="2" s="1"/>
  <c r="T198" i="5"/>
  <c r="F72" i="7"/>
  <c r="R51" i="9" s="1"/>
  <c r="E72" i="7"/>
  <c r="G72" i="7"/>
  <c r="S51" i="9" s="1"/>
  <c r="O51" i="9"/>
  <c r="T64" i="6"/>
  <c r="J31" i="2" s="1"/>
  <c r="N266" i="4"/>
  <c r="N268" i="4" s="1"/>
  <c r="N155" i="4"/>
  <c r="N256" i="4"/>
  <c r="R46" i="6"/>
  <c r="R205" i="6"/>
  <c r="R213" i="6"/>
  <c r="T213" i="6" s="1"/>
  <c r="R63" i="6"/>
  <c r="R56" i="6"/>
  <c r="T12" i="6"/>
  <c r="J7" i="2" s="1"/>
  <c r="T72" i="5"/>
  <c r="I37" i="2" s="1"/>
  <c r="H222" i="5"/>
  <c r="T222" i="5" s="1"/>
  <c r="H196" i="6"/>
  <c r="I196" i="6"/>
  <c r="O140" i="9"/>
  <c r="J196" i="6"/>
  <c r="K196" i="6"/>
  <c r="L196" i="6"/>
  <c r="M196" i="6"/>
  <c r="N140" i="9" s="1"/>
  <c r="N196" i="6"/>
  <c r="O196" i="6"/>
  <c r="P196" i="6"/>
  <c r="Q196" i="6"/>
  <c r="T73" i="5"/>
  <c r="I38" i="2" s="1"/>
  <c r="H223" i="5"/>
  <c r="T223" i="5" s="1"/>
  <c r="P147" i="3"/>
  <c r="P77" i="3"/>
  <c r="P78" i="3"/>
  <c r="T220" i="4"/>
  <c r="Q74" i="5"/>
  <c r="Q220" i="5"/>
  <c r="J74" i="5"/>
  <c r="J220" i="5"/>
  <c r="T266" i="3"/>
  <c r="G102" i="2" s="1"/>
  <c r="R198" i="6"/>
  <c r="S189" i="6"/>
  <c r="T189" i="6" s="1"/>
  <c r="S188" i="6"/>
  <c r="S196" i="6"/>
  <c r="S198" i="6"/>
  <c r="S197" i="6"/>
  <c r="S199" i="6"/>
  <c r="E196" i="7"/>
  <c r="E197" i="7"/>
  <c r="E199" i="7"/>
  <c r="E194" i="7"/>
  <c r="S195" i="6"/>
  <c r="S191" i="6"/>
  <c r="T191" i="6" s="1"/>
  <c r="E195" i="7"/>
  <c r="S194" i="6"/>
  <c r="S190" i="6"/>
  <c r="T190" i="6" s="1"/>
  <c r="E198" i="7"/>
  <c r="S261" i="3"/>
  <c r="S254" i="3"/>
  <c r="T254" i="3" s="1"/>
  <c r="G88" i="2" s="1"/>
  <c r="T155" i="3"/>
  <c r="J256" i="4"/>
  <c r="J266" i="4"/>
  <c r="J268" i="4" s="1"/>
  <c r="J155" i="4"/>
  <c r="O138" i="9"/>
  <c r="I194" i="6"/>
  <c r="I200" i="6" s="1"/>
  <c r="H194" i="6"/>
  <c r="J194" i="6"/>
  <c r="J200" i="6" s="1"/>
  <c r="K194" i="6"/>
  <c r="K200" i="6" s="1"/>
  <c r="L194" i="6"/>
  <c r="L200" i="6" s="1"/>
  <c r="M194" i="6"/>
  <c r="N194" i="6"/>
  <c r="N200" i="6" s="1"/>
  <c r="O194" i="6"/>
  <c r="O200" i="6" s="1"/>
  <c r="P194" i="6"/>
  <c r="P200" i="6" s="1"/>
  <c r="Q194" i="6"/>
  <c r="Q200" i="6" s="1"/>
  <c r="O200" i="5"/>
  <c r="K200" i="5"/>
  <c r="I200" i="5"/>
  <c r="T174" i="4"/>
  <c r="M253" i="3"/>
  <c r="M257" i="3" s="1"/>
  <c r="M260" i="3"/>
  <c r="M263" i="3" s="1"/>
  <c r="M286" i="3" s="1"/>
  <c r="S70" i="6"/>
  <c r="H70" i="6"/>
  <c r="K70" i="6"/>
  <c r="J70" i="6"/>
  <c r="N49" i="9"/>
  <c r="L70" i="6"/>
  <c r="O70" i="6"/>
  <c r="P70" i="6"/>
  <c r="M70" i="6"/>
  <c r="Q70" i="6"/>
  <c r="I70" i="6"/>
  <c r="N70" i="6"/>
  <c r="R70" i="6"/>
  <c r="O248" i="3"/>
  <c r="O262" i="3" s="1"/>
  <c r="E73" i="7"/>
  <c r="F73" i="7"/>
  <c r="R52" i="9" s="1"/>
  <c r="O52" i="9"/>
  <c r="G73" i="7"/>
  <c r="S52" i="9" s="1"/>
  <c r="T74" i="4"/>
  <c r="H39" i="2" s="1"/>
  <c r="L220" i="5"/>
  <c r="L74" i="5"/>
  <c r="O81" i="3"/>
  <c r="O149" i="3" s="1"/>
  <c r="Q200" i="5"/>
  <c r="R72" i="6"/>
  <c r="R222" i="6" s="1"/>
  <c r="S72" i="6"/>
  <c r="S222" i="6" s="1"/>
  <c r="I72" i="6"/>
  <c r="I222" i="6" s="1"/>
  <c r="N72" i="6"/>
  <c r="N222" i="6" s="1"/>
  <c r="O72" i="6"/>
  <c r="O222" i="6" s="1"/>
  <c r="N51" i="9"/>
  <c r="L72" i="6"/>
  <c r="L222" i="6" s="1"/>
  <c r="K72" i="6"/>
  <c r="K222" i="6" s="1"/>
  <c r="M72" i="6"/>
  <c r="M222" i="6" s="1"/>
  <c r="H72" i="6"/>
  <c r="J72" i="6"/>
  <c r="J222" i="6" s="1"/>
  <c r="Q72" i="6"/>
  <c r="Q222" i="6" s="1"/>
  <c r="P72" i="6"/>
  <c r="P222" i="6" s="1"/>
  <c r="R266" i="4"/>
  <c r="R268" i="4" s="1"/>
  <c r="R155" i="4"/>
  <c r="R256" i="4"/>
  <c r="H155" i="4"/>
  <c r="H256" i="4"/>
  <c r="T200" i="4"/>
  <c r="H266" i="4"/>
  <c r="T196" i="5"/>
  <c r="L152" i="3"/>
  <c r="F174" i="7"/>
  <c r="M175" i="6"/>
  <c r="P175" i="6"/>
  <c r="O175" i="6"/>
  <c r="S175" i="6"/>
  <c r="Q175" i="6"/>
  <c r="L175" i="6"/>
  <c r="N175" i="6"/>
  <c r="H175" i="6"/>
  <c r="K175" i="6"/>
  <c r="R175" i="6"/>
  <c r="I175" i="6"/>
  <c r="O155" i="4"/>
  <c r="O266" i="4"/>
  <c r="O268" i="4" s="1"/>
  <c r="O256" i="4"/>
  <c r="Q261" i="4"/>
  <c r="Q254" i="4"/>
  <c r="O220" i="5"/>
  <c r="O74" i="5"/>
  <c r="N220" i="5"/>
  <c r="N74" i="5"/>
  <c r="M220" i="5"/>
  <c r="M74" i="5"/>
  <c r="H260" i="3"/>
  <c r="H263" i="3" s="1"/>
  <c r="H253" i="3"/>
  <c r="R197" i="6"/>
  <c r="R196" i="6"/>
  <c r="S279" i="6"/>
  <c r="T279" i="6" s="1"/>
  <c r="S277" i="6"/>
  <c r="S278" i="6"/>
  <c r="T278" i="6" s="1"/>
  <c r="S272" i="6"/>
  <c r="S281" i="6"/>
  <c r="T281" i="6" s="1"/>
  <c r="S280" i="6"/>
  <c r="T280" i="6" s="1"/>
  <c r="S274" i="6"/>
  <c r="T274" i="6" s="1"/>
  <c r="J111" i="2" s="1"/>
  <c r="S162" i="6"/>
  <c r="T162" i="6" s="1"/>
  <c r="S173" i="6"/>
  <c r="T173" i="6" s="1"/>
  <c r="S164" i="6"/>
  <c r="T164" i="6" s="1"/>
  <c r="S161" i="6"/>
  <c r="S163" i="6"/>
  <c r="T163" i="6" s="1"/>
  <c r="S165" i="6"/>
  <c r="T165" i="6" s="1"/>
  <c r="S177" i="6"/>
  <c r="F170" i="7"/>
  <c r="R71" i="6"/>
  <c r="R221" i="6" s="1"/>
  <c r="I71" i="6"/>
  <c r="I221" i="6" s="1"/>
  <c r="S71" i="6"/>
  <c r="S221" i="6" s="1"/>
  <c r="J71" i="6"/>
  <c r="J221" i="6" s="1"/>
  <c r="H71" i="6"/>
  <c r="N71" i="6"/>
  <c r="N221" i="6" s="1"/>
  <c r="Q71" i="6"/>
  <c r="Q221" i="6" s="1"/>
  <c r="O71" i="6"/>
  <c r="O221" i="6" s="1"/>
  <c r="K71" i="6"/>
  <c r="K221" i="6" s="1"/>
  <c r="L71" i="6"/>
  <c r="L221" i="6" s="1"/>
  <c r="P71" i="6"/>
  <c r="P221" i="6" s="1"/>
  <c r="N50" i="9"/>
  <c r="M71" i="6"/>
  <c r="M221" i="6" s="1"/>
  <c r="R39" i="3"/>
  <c r="S38" i="3"/>
  <c r="K155" i="4"/>
  <c r="K266" i="4"/>
  <c r="K268" i="4" s="1"/>
  <c r="K256" i="4"/>
  <c r="R200" i="5"/>
  <c r="N200" i="5"/>
  <c r="R166" i="6"/>
  <c r="R245" i="6" s="1"/>
  <c r="P248" i="3" l="1"/>
  <c r="P262" i="3" s="1"/>
  <c r="T175" i="5"/>
  <c r="R256" i="6"/>
  <c r="R266" i="6"/>
  <c r="R268" i="6" s="1"/>
  <c r="K179" i="3"/>
  <c r="N253" i="3"/>
  <c r="N257" i="3" s="1"/>
  <c r="N260" i="3"/>
  <c r="N263" i="3" s="1"/>
  <c r="N286" i="3" s="1"/>
  <c r="R49" i="3"/>
  <c r="R50" i="3" s="1"/>
  <c r="R148" i="3" s="1"/>
  <c r="R176" i="3"/>
  <c r="R208" i="3"/>
  <c r="R209" i="3" s="1"/>
  <c r="R59" i="3"/>
  <c r="R41" i="3"/>
  <c r="H257" i="3"/>
  <c r="O261" i="4"/>
  <c r="O254" i="4"/>
  <c r="H175" i="7"/>
  <c r="Q175" i="7"/>
  <c r="R175" i="7"/>
  <c r="L175" i="7"/>
  <c r="M175" i="7"/>
  <c r="S175" i="7"/>
  <c r="N175" i="7"/>
  <c r="I175" i="7"/>
  <c r="K175" i="7"/>
  <c r="O175" i="7"/>
  <c r="P175" i="7"/>
  <c r="H254" i="4"/>
  <c r="T155" i="4"/>
  <c r="H261" i="4"/>
  <c r="I220" i="6"/>
  <c r="I74" i="6"/>
  <c r="O220" i="6"/>
  <c r="O74" i="6"/>
  <c r="K74" i="6"/>
  <c r="K220" i="6"/>
  <c r="O256" i="5"/>
  <c r="O155" i="5"/>
  <c r="O266" i="5"/>
  <c r="O268" i="5" s="1"/>
  <c r="N256" i="6"/>
  <c r="N266" i="6"/>
  <c r="N268" i="6" s="1"/>
  <c r="J266" i="6"/>
  <c r="J268" i="6" s="1"/>
  <c r="J256" i="6"/>
  <c r="J254" i="4"/>
  <c r="J261" i="4"/>
  <c r="H194" i="7"/>
  <c r="L194" i="7"/>
  <c r="K194" i="7"/>
  <c r="J194" i="7"/>
  <c r="R138" i="9"/>
  <c r="I194" i="7"/>
  <c r="M194" i="7"/>
  <c r="N194" i="7"/>
  <c r="O194" i="7"/>
  <c r="P194" i="7"/>
  <c r="Q194" i="7"/>
  <c r="R194" i="7"/>
  <c r="S194" i="7"/>
  <c r="S200" i="6"/>
  <c r="R67" i="6"/>
  <c r="T67" i="6" s="1"/>
  <c r="J34" i="2" s="1"/>
  <c r="T63" i="6"/>
  <c r="J30" i="2" s="1"/>
  <c r="O152" i="3"/>
  <c r="O157" i="3" s="1"/>
  <c r="H71" i="7"/>
  <c r="L71" i="7"/>
  <c r="L221" i="7" s="1"/>
  <c r="N71" i="7"/>
  <c r="N221" i="7" s="1"/>
  <c r="R71" i="7"/>
  <c r="R221" i="7" s="1"/>
  <c r="S71" i="7"/>
  <c r="S221" i="7" s="1"/>
  <c r="Q50" i="9"/>
  <c r="K71" i="7"/>
  <c r="K221" i="7" s="1"/>
  <c r="P71" i="7"/>
  <c r="P221" i="7" s="1"/>
  <c r="J71" i="7"/>
  <c r="J221" i="7" s="1"/>
  <c r="I71" i="7"/>
  <c r="I221" i="7" s="1"/>
  <c r="Q71" i="7"/>
  <c r="Q221" i="7" s="1"/>
  <c r="M71" i="7"/>
  <c r="M221" i="7" s="1"/>
  <c r="O71" i="7"/>
  <c r="O221" i="7" s="1"/>
  <c r="J155" i="5"/>
  <c r="J256" i="5"/>
  <c r="J266" i="5"/>
  <c r="J268" i="5" s="1"/>
  <c r="K144" i="9"/>
  <c r="T188" i="6"/>
  <c r="Q248" i="3"/>
  <c r="Q262" i="3" s="1"/>
  <c r="H221" i="6"/>
  <c r="T221" i="6" s="1"/>
  <c r="T71" i="6"/>
  <c r="J36" i="2" s="1"/>
  <c r="T272" i="6"/>
  <c r="J109" i="2" s="1"/>
  <c r="H286" i="3"/>
  <c r="H287" i="3" s="1"/>
  <c r="H268" i="4"/>
  <c r="T268" i="4" s="1"/>
  <c r="H105" i="2" s="1"/>
  <c r="T266" i="4"/>
  <c r="H102" i="2" s="1"/>
  <c r="Q220" i="6"/>
  <c r="Q74" i="6"/>
  <c r="L74" i="6"/>
  <c r="L220" i="6"/>
  <c r="T70" i="6"/>
  <c r="J35" i="2" s="1"/>
  <c r="H74" i="6"/>
  <c r="H220" i="6"/>
  <c r="Q266" i="6"/>
  <c r="Q268" i="6" s="1"/>
  <c r="Q256" i="6"/>
  <c r="N138" i="9"/>
  <c r="M200" i="6"/>
  <c r="H200" i="6"/>
  <c r="T194" i="6"/>
  <c r="K195" i="7"/>
  <c r="H195" i="7"/>
  <c r="R139" i="9"/>
  <c r="J195" i="7"/>
  <c r="I195" i="7"/>
  <c r="L195" i="7"/>
  <c r="M195" i="7"/>
  <c r="N195" i="7"/>
  <c r="O195" i="7"/>
  <c r="P195" i="7"/>
  <c r="Q139" i="9" s="1"/>
  <c r="Q195" i="7"/>
  <c r="R195" i="7"/>
  <c r="S195" i="7"/>
  <c r="J199" i="7"/>
  <c r="R143" i="9"/>
  <c r="K199" i="7"/>
  <c r="L199" i="7"/>
  <c r="H199" i="7"/>
  <c r="I199" i="7"/>
  <c r="M199" i="7"/>
  <c r="N199" i="7"/>
  <c r="O199" i="7"/>
  <c r="P199" i="7"/>
  <c r="Q143" i="9" s="1"/>
  <c r="Q199" i="7"/>
  <c r="R199" i="7"/>
  <c r="S199" i="7"/>
  <c r="T196" i="6"/>
  <c r="N254" i="4"/>
  <c r="N261" i="4"/>
  <c r="H266" i="5"/>
  <c r="T200" i="5"/>
  <c r="H155" i="5"/>
  <c r="H256" i="5"/>
  <c r="P155" i="5"/>
  <c r="P266" i="5"/>
  <c r="P268" i="5" s="1"/>
  <c r="P256" i="5"/>
  <c r="T74" i="5"/>
  <c r="I39" i="2" s="1"/>
  <c r="H223" i="6"/>
  <c r="T223" i="6" s="1"/>
  <c r="T73" i="6"/>
  <c r="J38" i="2" s="1"/>
  <c r="I254" i="4"/>
  <c r="I261" i="4"/>
  <c r="T198" i="6"/>
  <c r="N256" i="5"/>
  <c r="N266" i="5"/>
  <c r="N268" i="5" s="1"/>
  <c r="N155" i="5"/>
  <c r="K261" i="4"/>
  <c r="K254" i="4"/>
  <c r="S166" i="6"/>
  <c r="T161" i="6"/>
  <c r="R261" i="4"/>
  <c r="R254" i="4"/>
  <c r="Q155" i="5"/>
  <c r="Q266" i="5"/>
  <c r="Q268" i="5" s="1"/>
  <c r="Q256" i="5"/>
  <c r="I73" i="7"/>
  <c r="I223" i="7" s="1"/>
  <c r="L73" i="7"/>
  <c r="L223" i="7" s="1"/>
  <c r="R73" i="7"/>
  <c r="R223" i="7" s="1"/>
  <c r="O73" i="7"/>
  <c r="O223" i="7" s="1"/>
  <c r="N73" i="7"/>
  <c r="N223" i="7" s="1"/>
  <c r="P73" i="7"/>
  <c r="P223" i="7" s="1"/>
  <c r="J73" i="7"/>
  <c r="J223" i="7" s="1"/>
  <c r="Q73" i="7"/>
  <c r="Q223" i="7" s="1"/>
  <c r="K73" i="7"/>
  <c r="K223" i="7" s="1"/>
  <c r="H73" i="7"/>
  <c r="S73" i="7"/>
  <c r="S223" i="7" s="1"/>
  <c r="Q52" i="9"/>
  <c r="M73" i="7"/>
  <c r="M223" i="7" s="1"/>
  <c r="R74" i="6"/>
  <c r="R220" i="6"/>
  <c r="M220" i="6"/>
  <c r="M74" i="6"/>
  <c r="S74" i="6"/>
  <c r="S220" i="6"/>
  <c r="I256" i="5"/>
  <c r="I266" i="5"/>
  <c r="I268" i="5" s="1"/>
  <c r="I155" i="5"/>
  <c r="P256" i="6"/>
  <c r="P266" i="6"/>
  <c r="P268" i="6" s="1"/>
  <c r="L266" i="6"/>
  <c r="L268" i="6" s="1"/>
  <c r="L256" i="6"/>
  <c r="I266" i="6"/>
  <c r="I268" i="6" s="1"/>
  <c r="I256" i="6"/>
  <c r="K198" i="7"/>
  <c r="R142" i="9"/>
  <c r="I198" i="7"/>
  <c r="J198" i="7"/>
  <c r="L198" i="7"/>
  <c r="H198" i="7"/>
  <c r="M198" i="7"/>
  <c r="N198" i="7"/>
  <c r="O198" i="7"/>
  <c r="P198" i="7"/>
  <c r="Q142" i="9" s="1"/>
  <c r="Q198" i="7"/>
  <c r="R198" i="7"/>
  <c r="S198" i="7"/>
  <c r="K197" i="7"/>
  <c r="J197" i="7"/>
  <c r="R141" i="9"/>
  <c r="L197" i="7"/>
  <c r="H197" i="7"/>
  <c r="I197" i="7"/>
  <c r="M197" i="7"/>
  <c r="N197" i="7"/>
  <c r="O197" i="7"/>
  <c r="P197" i="7"/>
  <c r="Q141" i="9" s="1"/>
  <c r="Q197" i="7"/>
  <c r="R197" i="7"/>
  <c r="S197" i="7"/>
  <c r="P79" i="3"/>
  <c r="P81" i="3" s="1"/>
  <c r="P149" i="3" s="1"/>
  <c r="P152" i="3" s="1"/>
  <c r="T205" i="6"/>
  <c r="Q49" i="9"/>
  <c r="S70" i="7"/>
  <c r="H70" i="7"/>
  <c r="R70" i="7"/>
  <c r="O70" i="7"/>
  <c r="K70" i="7"/>
  <c r="J70" i="7"/>
  <c r="I70" i="7"/>
  <c r="L70" i="7"/>
  <c r="N70" i="7"/>
  <c r="Q70" i="7"/>
  <c r="M70" i="7"/>
  <c r="P70" i="7"/>
  <c r="P261" i="4"/>
  <c r="P254" i="4"/>
  <c r="S155" i="5"/>
  <c r="S256" i="5"/>
  <c r="S266" i="5"/>
  <c r="S268" i="5" s="1"/>
  <c r="T220" i="5"/>
  <c r="Q170" i="3"/>
  <c r="R171" i="3" s="1"/>
  <c r="T174" i="5"/>
  <c r="M155" i="5"/>
  <c r="M256" i="5"/>
  <c r="M266" i="5"/>
  <c r="M268" i="5" s="1"/>
  <c r="S261" i="4"/>
  <c r="S254" i="4"/>
  <c r="R266" i="5"/>
  <c r="R268" i="5" s="1"/>
  <c r="R256" i="5"/>
  <c r="R155" i="5"/>
  <c r="S39" i="3"/>
  <c r="E33" i="4"/>
  <c r="T38" i="3"/>
  <c r="S282" i="6"/>
  <c r="T282" i="6" s="1"/>
  <c r="J112" i="2" s="1"/>
  <c r="T277" i="6"/>
  <c r="H174" i="6"/>
  <c r="I174" i="6" s="1"/>
  <c r="J175" i="6" s="1"/>
  <c r="L157" i="3"/>
  <c r="T256" i="4"/>
  <c r="H90" i="2" s="1"/>
  <c r="H222" i="6"/>
  <c r="T222" i="6" s="1"/>
  <c r="T72" i="6"/>
  <c r="J37" i="2" s="1"/>
  <c r="N74" i="6"/>
  <c r="N220" i="6"/>
  <c r="P220" i="6"/>
  <c r="P74" i="6"/>
  <c r="J74" i="6"/>
  <c r="J220" i="6"/>
  <c r="K155" i="5"/>
  <c r="K256" i="5"/>
  <c r="K266" i="5"/>
  <c r="K268" i="5" s="1"/>
  <c r="O256" i="6"/>
  <c r="O266" i="6"/>
  <c r="O268" i="6" s="1"/>
  <c r="K256" i="6"/>
  <c r="K266" i="6"/>
  <c r="K268" i="6" s="1"/>
  <c r="T261" i="3"/>
  <c r="G96" i="2"/>
  <c r="E14" i="10" s="1"/>
  <c r="L196" i="7"/>
  <c r="K196" i="7"/>
  <c r="J196" i="7"/>
  <c r="H196" i="7"/>
  <c r="R140" i="9"/>
  <c r="I196" i="7"/>
  <c r="M196" i="7"/>
  <c r="N196" i="7"/>
  <c r="O196" i="7"/>
  <c r="P196" i="7"/>
  <c r="Q140" i="9" s="1"/>
  <c r="Q196" i="7"/>
  <c r="R196" i="7"/>
  <c r="S196" i="7"/>
  <c r="R216" i="6"/>
  <c r="T56" i="6"/>
  <c r="J25" i="2" s="1"/>
  <c r="T46" i="6"/>
  <c r="O72" i="7"/>
  <c r="O222" i="7" s="1"/>
  <c r="H72" i="7"/>
  <c r="P72" i="7"/>
  <c r="P222" i="7" s="1"/>
  <c r="Q51" i="9"/>
  <c r="Q72" i="7"/>
  <c r="Q222" i="7" s="1"/>
  <c r="L72" i="7"/>
  <c r="L222" i="7" s="1"/>
  <c r="R72" i="7"/>
  <c r="R222" i="7" s="1"/>
  <c r="I72" i="7"/>
  <c r="I222" i="7" s="1"/>
  <c r="S72" i="7"/>
  <c r="S222" i="7" s="1"/>
  <c r="N72" i="7"/>
  <c r="N222" i="7" s="1"/>
  <c r="J72" i="7"/>
  <c r="J222" i="7" s="1"/>
  <c r="M72" i="7"/>
  <c r="M222" i="7" s="1"/>
  <c r="K72" i="7"/>
  <c r="K222" i="7" s="1"/>
  <c r="L261" i="5"/>
  <c r="L254" i="5"/>
  <c r="T197" i="6"/>
  <c r="T199" i="6"/>
  <c r="T195" i="6"/>
  <c r="Q77" i="3"/>
  <c r="Q78" i="3"/>
  <c r="Q147" i="3"/>
  <c r="Q219" i="3"/>
  <c r="Q246" i="3" s="1"/>
  <c r="Q255" i="3" s="1"/>
  <c r="Q60" i="3"/>
  <c r="J181" i="3"/>
  <c r="J174" i="6" l="1"/>
  <c r="K174" i="6" s="1"/>
  <c r="L174" i="6" s="1"/>
  <c r="M174" i="6" s="1"/>
  <c r="N174" i="6" s="1"/>
  <c r="O174" i="6" s="1"/>
  <c r="P174" i="6" s="1"/>
  <c r="Q174" i="6" s="1"/>
  <c r="R174" i="6" s="1"/>
  <c r="S174" i="6" s="1"/>
  <c r="T175" i="6"/>
  <c r="P157" i="3"/>
  <c r="T216" i="6"/>
  <c r="P74" i="7"/>
  <c r="P220" i="7"/>
  <c r="I261" i="5"/>
  <c r="I254" i="5"/>
  <c r="T74" i="6"/>
  <c r="J39" i="2" s="1"/>
  <c r="R200" i="7"/>
  <c r="J200" i="7"/>
  <c r="R219" i="3"/>
  <c r="R246" i="3" s="1"/>
  <c r="R255" i="3" s="1"/>
  <c r="R60" i="3"/>
  <c r="Q79" i="3"/>
  <c r="Q81" i="3" s="1"/>
  <c r="Q149" i="3" s="1"/>
  <c r="Q152" i="3" s="1"/>
  <c r="K254" i="5"/>
  <c r="K261" i="5"/>
  <c r="S49" i="3"/>
  <c r="S176" i="3"/>
  <c r="S208" i="3"/>
  <c r="S59" i="3"/>
  <c r="S41" i="3"/>
  <c r="T39" i="3"/>
  <c r="G13" i="2" s="1"/>
  <c r="M261" i="5"/>
  <c r="M254" i="5"/>
  <c r="S254" i="5"/>
  <c r="S261" i="5"/>
  <c r="M220" i="7"/>
  <c r="M74" i="7"/>
  <c r="I220" i="7"/>
  <c r="I74" i="7"/>
  <c r="R74" i="7"/>
  <c r="R220" i="7"/>
  <c r="T197" i="7"/>
  <c r="T198" i="7"/>
  <c r="H266" i="6"/>
  <c r="T200" i="6"/>
  <c r="H155" i="6"/>
  <c r="H256" i="6"/>
  <c r="S283" i="6"/>
  <c r="T283" i="6" s="1"/>
  <c r="J114" i="2" s="1"/>
  <c r="J261" i="5"/>
  <c r="J254" i="5"/>
  <c r="Q200" i="7"/>
  <c r="M200" i="7"/>
  <c r="K200" i="7"/>
  <c r="O261" i="5"/>
  <c r="O254" i="5"/>
  <c r="L180" i="3"/>
  <c r="L74" i="7"/>
  <c r="L220" i="7"/>
  <c r="O74" i="7"/>
  <c r="O220" i="7"/>
  <c r="H223" i="7"/>
  <c r="T223" i="7" s="1"/>
  <c r="T73" i="7"/>
  <c r="K38" i="2" s="1"/>
  <c r="Q254" i="5"/>
  <c r="Q261" i="5"/>
  <c r="H222" i="7"/>
  <c r="T222" i="7" s="1"/>
  <c r="T72" i="7"/>
  <c r="K37" i="2" s="1"/>
  <c r="R261" i="5"/>
  <c r="R254" i="5"/>
  <c r="Q220" i="7"/>
  <c r="Q74" i="7"/>
  <c r="J74" i="7"/>
  <c r="J220" i="7"/>
  <c r="T70" i="7"/>
  <c r="K35" i="2" s="1"/>
  <c r="H220" i="7"/>
  <c r="H74" i="7"/>
  <c r="N254" i="5"/>
  <c r="N261" i="5"/>
  <c r="P254" i="5"/>
  <c r="P261" i="5"/>
  <c r="T266" i="5"/>
  <c r="I102" i="2" s="1"/>
  <c r="H268" i="5"/>
  <c r="T268" i="5" s="1"/>
  <c r="I105" i="2" s="1"/>
  <c r="T199" i="7"/>
  <c r="T195" i="7"/>
  <c r="M256" i="6"/>
  <c r="M266" i="6"/>
  <c r="M268" i="6" s="1"/>
  <c r="N144" i="9"/>
  <c r="T71" i="7"/>
  <c r="K36" i="2" s="1"/>
  <c r="H221" i="7"/>
  <c r="T221" i="7" s="1"/>
  <c r="S266" i="6"/>
  <c r="S268" i="6" s="1"/>
  <c r="S256" i="6"/>
  <c r="Q138" i="9"/>
  <c r="P200" i="7"/>
  <c r="I200" i="7"/>
  <c r="L200" i="7"/>
  <c r="H96" i="2"/>
  <c r="F14" i="10" s="1"/>
  <c r="T261" i="4"/>
  <c r="J183" i="3"/>
  <c r="H38" i="4"/>
  <c r="H23" i="9"/>
  <c r="H261" i="5"/>
  <c r="H254" i="5"/>
  <c r="T155" i="5"/>
  <c r="N200" i="7"/>
  <c r="T196" i="7"/>
  <c r="R170" i="3"/>
  <c r="S171" i="3" s="1"/>
  <c r="N220" i="7"/>
  <c r="N74" i="7"/>
  <c r="K220" i="7"/>
  <c r="K74" i="7"/>
  <c r="S220" i="7"/>
  <c r="S74" i="7"/>
  <c r="S245" i="6"/>
  <c r="T245" i="6" s="1"/>
  <c r="T166" i="6"/>
  <c r="J68" i="2" s="1"/>
  <c r="H16" i="10" s="1"/>
  <c r="T256" i="5"/>
  <c r="I90" i="2" s="1"/>
  <c r="T220" i="6"/>
  <c r="I285" i="3"/>
  <c r="I287" i="3" s="1"/>
  <c r="H288" i="3"/>
  <c r="O180" i="3"/>
  <c r="O181" i="3" s="1"/>
  <c r="O183" i="3" s="1"/>
  <c r="S200" i="7"/>
  <c r="O200" i="7"/>
  <c r="T194" i="7"/>
  <c r="H200" i="7"/>
  <c r="T254" i="4"/>
  <c r="H88" i="2" s="1"/>
  <c r="H174" i="7"/>
  <c r="R147" i="3"/>
  <c r="R78" i="3"/>
  <c r="R77" i="3"/>
  <c r="T174" i="6" l="1"/>
  <c r="O260" i="3"/>
  <c r="O263" i="3" s="1"/>
  <c r="O286" i="3" s="1"/>
  <c r="O253" i="3"/>
  <c r="O257" i="3" s="1"/>
  <c r="Q157" i="3"/>
  <c r="O256" i="7"/>
  <c r="O266" i="7"/>
  <c r="O268" i="7" s="1"/>
  <c r="I96" i="2"/>
  <c r="G14" i="10" s="1"/>
  <c r="T261" i="5"/>
  <c r="I38" i="4"/>
  <c r="H39" i="4"/>
  <c r="M256" i="7"/>
  <c r="M266" i="7"/>
  <c r="M268" i="7" s="1"/>
  <c r="T266" i="6"/>
  <c r="J102" i="2" s="1"/>
  <c r="H268" i="6"/>
  <c r="T268" i="6" s="1"/>
  <c r="J105" i="2" s="1"/>
  <c r="S209" i="3"/>
  <c r="T208" i="3"/>
  <c r="S266" i="7"/>
  <c r="S268" i="7" s="1"/>
  <c r="S256" i="7"/>
  <c r="H290" i="3"/>
  <c r="S170" i="3"/>
  <c r="T171" i="3"/>
  <c r="T254" i="5"/>
  <c r="I88" i="2" s="1"/>
  <c r="J260" i="3"/>
  <c r="J263" i="3" s="1"/>
  <c r="J253" i="3"/>
  <c r="L266" i="7"/>
  <c r="L268" i="7" s="1"/>
  <c r="L256" i="7"/>
  <c r="L181" i="3"/>
  <c r="Q256" i="7"/>
  <c r="Q266" i="7"/>
  <c r="Q268" i="7" s="1"/>
  <c r="T256" i="6"/>
  <c r="J90" i="2" s="1"/>
  <c r="H177" i="4"/>
  <c r="T176" i="3"/>
  <c r="I174" i="7"/>
  <c r="J175" i="7" s="1"/>
  <c r="P180" i="3"/>
  <c r="P181" i="3" s="1"/>
  <c r="P183" i="3"/>
  <c r="R79" i="3"/>
  <c r="R81" i="3" s="1"/>
  <c r="R149" i="3" s="1"/>
  <c r="R152" i="3" s="1"/>
  <c r="R157" i="3" s="1"/>
  <c r="H256" i="7"/>
  <c r="T200" i="7"/>
  <c r="H266" i="7"/>
  <c r="H155" i="7"/>
  <c r="I288" i="3"/>
  <c r="I290" i="3" s="1"/>
  <c r="J285" i="3"/>
  <c r="I256" i="7"/>
  <c r="I266" i="7"/>
  <c r="I268" i="7" s="1"/>
  <c r="T74" i="7"/>
  <c r="K39" i="2" s="1"/>
  <c r="R248" i="3"/>
  <c r="R262" i="3" s="1"/>
  <c r="H254" i="6"/>
  <c r="H261" i="6"/>
  <c r="I155" i="6"/>
  <c r="S78" i="3"/>
  <c r="T78" i="3" s="1"/>
  <c r="G41" i="2" s="1"/>
  <c r="S77" i="3"/>
  <c r="S147" i="3"/>
  <c r="T41" i="3"/>
  <c r="G15" i="2" s="1"/>
  <c r="S50" i="3"/>
  <c r="T49" i="3"/>
  <c r="J266" i="7"/>
  <c r="J268" i="7" s="1"/>
  <c r="J256" i="7"/>
  <c r="N256" i="7"/>
  <c r="N266" i="7"/>
  <c r="N268" i="7" s="1"/>
  <c r="P266" i="7"/>
  <c r="P268" i="7" s="1"/>
  <c r="Q144" i="9"/>
  <c r="P256" i="7"/>
  <c r="T220" i="7"/>
  <c r="L179" i="3"/>
  <c r="M179" i="3" s="1"/>
  <c r="N179" i="3" s="1"/>
  <c r="O179" i="3" s="1"/>
  <c r="K256" i="7"/>
  <c r="K266" i="7"/>
  <c r="K268" i="7" s="1"/>
  <c r="S219" i="3"/>
  <c r="S60" i="3"/>
  <c r="T59" i="3"/>
  <c r="G28" i="2" s="1"/>
  <c r="R266" i="7"/>
  <c r="R268" i="7" s="1"/>
  <c r="R256" i="7"/>
  <c r="R180" i="3" l="1"/>
  <c r="R181" i="3" s="1"/>
  <c r="R183" i="3" s="1"/>
  <c r="J174" i="7"/>
  <c r="K174" i="7" s="1"/>
  <c r="L174" i="7" s="1"/>
  <c r="M174" i="7" s="1"/>
  <c r="N174" i="7" s="1"/>
  <c r="O174" i="7" s="1"/>
  <c r="P174" i="7" s="1"/>
  <c r="Q174" i="7" s="1"/>
  <c r="R174" i="7" s="1"/>
  <c r="S174" i="7" s="1"/>
  <c r="T175" i="7"/>
  <c r="S81" i="3"/>
  <c r="T60" i="3"/>
  <c r="G29" i="2" s="1"/>
  <c r="T147" i="3"/>
  <c r="T266" i="7"/>
  <c r="K102" i="2" s="1"/>
  <c r="H268" i="7"/>
  <c r="T268" i="7" s="1"/>
  <c r="K105" i="2" s="1"/>
  <c r="P253" i="3"/>
  <c r="P257" i="3" s="1"/>
  <c r="P260" i="3"/>
  <c r="P263" i="3" s="1"/>
  <c r="P286" i="3" s="1"/>
  <c r="J257" i="3"/>
  <c r="H171" i="4"/>
  <c r="T170" i="3"/>
  <c r="J38" i="4"/>
  <c r="I39" i="4"/>
  <c r="Q180" i="3"/>
  <c r="Q181" i="3" s="1"/>
  <c r="S246" i="3"/>
  <c r="T219" i="3"/>
  <c r="S79" i="3"/>
  <c r="T79" i="3" s="1"/>
  <c r="G42" i="2" s="1"/>
  <c r="T77" i="3"/>
  <c r="G40" i="2" s="1"/>
  <c r="J286" i="3"/>
  <c r="J287" i="3" s="1"/>
  <c r="S248" i="3"/>
  <c r="T209" i="3"/>
  <c r="G77" i="2" s="1"/>
  <c r="E19" i="10" s="1"/>
  <c r="E9" i="10"/>
  <c r="G21" i="2"/>
  <c r="G22" i="2" s="1"/>
  <c r="G56" i="2"/>
  <c r="G53" i="2"/>
  <c r="I261" i="6"/>
  <c r="I254" i="6"/>
  <c r="J155" i="6"/>
  <c r="H254" i="7"/>
  <c r="H261" i="7"/>
  <c r="L183" i="3"/>
  <c r="H208" i="4"/>
  <c r="H49" i="4"/>
  <c r="H41" i="4"/>
  <c r="H59" i="4"/>
  <c r="H176" i="4"/>
  <c r="S148" i="3"/>
  <c r="T148" i="3" s="1"/>
  <c r="T50" i="3"/>
  <c r="G18" i="2" s="1"/>
  <c r="I155" i="7"/>
  <c r="T256" i="7"/>
  <c r="K90" i="2" s="1"/>
  <c r="P179" i="3"/>
  <c r="R253" i="3" l="1"/>
  <c r="R257" i="3" s="1"/>
  <c r="R260" i="3"/>
  <c r="R263" i="3" s="1"/>
  <c r="R286" i="3" s="1"/>
  <c r="H209" i="4"/>
  <c r="K38" i="4"/>
  <c r="J39" i="4"/>
  <c r="S149" i="3"/>
  <c r="T149" i="3" s="1"/>
  <c r="T81" i="3"/>
  <c r="G44" i="2" s="1"/>
  <c r="E10" i="10"/>
  <c r="G19" i="2"/>
  <c r="H219" i="4"/>
  <c r="H60" i="4"/>
  <c r="T174" i="7"/>
  <c r="Q179" i="3"/>
  <c r="R179" i="3" s="1"/>
  <c r="H147" i="4"/>
  <c r="H78" i="4"/>
  <c r="H77" i="4"/>
  <c r="L253" i="3"/>
  <c r="L260" i="3"/>
  <c r="L263" i="3" s="1"/>
  <c r="Q183" i="3"/>
  <c r="H170" i="4"/>
  <c r="S152" i="3"/>
  <c r="I254" i="7"/>
  <c r="I261" i="7"/>
  <c r="J155" i="7"/>
  <c r="H50" i="4"/>
  <c r="J261" i="6"/>
  <c r="J254" i="6"/>
  <c r="K155" i="6"/>
  <c r="S262" i="3"/>
  <c r="T262" i="3" s="1"/>
  <c r="G97" i="2" s="1"/>
  <c r="T248" i="3"/>
  <c r="G81" i="2" s="1"/>
  <c r="J288" i="3"/>
  <c r="K285" i="3"/>
  <c r="K287" i="3" s="1"/>
  <c r="S255" i="3"/>
  <c r="T255" i="3" s="1"/>
  <c r="G89" i="2" s="1"/>
  <c r="T246" i="3"/>
  <c r="G79" i="2" s="1"/>
  <c r="E21" i="10" s="1"/>
  <c r="I49" i="4"/>
  <c r="I50" i="4" s="1"/>
  <c r="I148" i="4" s="1"/>
  <c r="I59" i="4"/>
  <c r="I41" i="4"/>
  <c r="I176" i="4"/>
  <c r="I208" i="4"/>
  <c r="I209" i="4" s="1"/>
  <c r="K261" i="6" l="1"/>
  <c r="K254" i="6"/>
  <c r="L155" i="6"/>
  <c r="L286" i="3"/>
  <c r="J290" i="3"/>
  <c r="S157" i="3"/>
  <c r="T152" i="3"/>
  <c r="G58" i="2" s="1"/>
  <c r="Q260" i="3"/>
  <c r="Q263" i="3" s="1"/>
  <c r="Q286" i="3" s="1"/>
  <c r="Q253" i="3"/>
  <c r="Q257" i="3" s="1"/>
  <c r="L257" i="3"/>
  <c r="E12" i="10"/>
  <c r="G45" i="2"/>
  <c r="L38" i="4"/>
  <c r="K39" i="4"/>
  <c r="L285" i="3"/>
  <c r="K288" i="3"/>
  <c r="K290" i="3" s="1"/>
  <c r="J254" i="7"/>
  <c r="J261" i="7"/>
  <c r="K155" i="7"/>
  <c r="I171" i="4"/>
  <c r="H246" i="4"/>
  <c r="I219" i="4"/>
  <c r="I246" i="4" s="1"/>
  <c r="I255" i="4" s="1"/>
  <c r="I60" i="4"/>
  <c r="J208" i="4"/>
  <c r="J209" i="4" s="1"/>
  <c r="J59" i="4"/>
  <c r="J41" i="4"/>
  <c r="J176" i="4"/>
  <c r="J49" i="4"/>
  <c r="I78" i="4"/>
  <c r="I77" i="4"/>
  <c r="I147" i="4"/>
  <c r="H148" i="4"/>
  <c r="H79" i="4"/>
  <c r="H248" i="4"/>
  <c r="L287" i="3" l="1"/>
  <c r="J50" i="4"/>
  <c r="I170" i="4"/>
  <c r="G62" i="2"/>
  <c r="G59" i="2"/>
  <c r="G61" i="2"/>
  <c r="G63" i="2" s="1"/>
  <c r="I79" i="4"/>
  <c r="I81" i="4" s="1"/>
  <c r="I149" i="4" s="1"/>
  <c r="I152" i="4" s="1"/>
  <c r="I157" i="4" s="1"/>
  <c r="K177" i="4"/>
  <c r="K176" i="4" s="1"/>
  <c r="H255" i="4"/>
  <c r="K261" i="7"/>
  <c r="K254" i="7"/>
  <c r="L155" i="7"/>
  <c r="M285" i="3"/>
  <c r="M287" i="3" s="1"/>
  <c r="L288" i="3"/>
  <c r="L290" i="3" s="1"/>
  <c r="S180" i="3"/>
  <c r="S179" i="3"/>
  <c r="T179" i="3" s="1"/>
  <c r="T157" i="3"/>
  <c r="G65" i="2" s="1"/>
  <c r="G66" i="2" s="1"/>
  <c r="I248" i="4"/>
  <c r="I262" i="4" s="1"/>
  <c r="J78" i="4"/>
  <c r="J77" i="4"/>
  <c r="J79" i="4" s="1"/>
  <c r="J147" i="4"/>
  <c r="K41" i="4"/>
  <c r="K208" i="4"/>
  <c r="K209" i="4" s="1"/>
  <c r="K49" i="4"/>
  <c r="K50" i="4" s="1"/>
  <c r="K148" i="4" s="1"/>
  <c r="K59" i="4"/>
  <c r="L254" i="6"/>
  <c r="L261" i="6"/>
  <c r="M155" i="6"/>
  <c r="H262" i="4"/>
  <c r="J60" i="4"/>
  <c r="J81" i="4" s="1"/>
  <c r="J149" i="4" s="1"/>
  <c r="J219" i="4"/>
  <c r="J246" i="4" s="1"/>
  <c r="J255" i="4" s="1"/>
  <c r="M38" i="4"/>
  <c r="L39" i="4"/>
  <c r="H81" i="4"/>
  <c r="J248" i="4" l="1"/>
  <c r="J262" i="4" s="1"/>
  <c r="I180" i="4"/>
  <c r="I181" i="4" s="1"/>
  <c r="I183" i="4"/>
  <c r="K78" i="4"/>
  <c r="K77" i="4"/>
  <c r="K147" i="4"/>
  <c r="J171" i="4"/>
  <c r="L208" i="4"/>
  <c r="L209" i="4" s="1"/>
  <c r="L176" i="4"/>
  <c r="L59" i="4"/>
  <c r="L49" i="4"/>
  <c r="L41" i="4"/>
  <c r="M261" i="6"/>
  <c r="M254" i="6"/>
  <c r="N155" i="6"/>
  <c r="N285" i="3"/>
  <c r="N287" i="3" s="1"/>
  <c r="M288" i="3"/>
  <c r="M290" i="3" s="1"/>
  <c r="H149" i="4"/>
  <c r="M39" i="4"/>
  <c r="N38" i="4"/>
  <c r="K219" i="4"/>
  <c r="K60" i="4"/>
  <c r="S181" i="3"/>
  <c r="T180" i="3"/>
  <c r="G69" i="2" s="1"/>
  <c r="E17" i="10" s="1"/>
  <c r="L261" i="7"/>
  <c r="L254" i="7"/>
  <c r="M155" i="7"/>
  <c r="J148" i="4"/>
  <c r="J152" i="4"/>
  <c r="J157" i="4" s="1"/>
  <c r="M254" i="7" l="1"/>
  <c r="M261" i="7"/>
  <c r="N155" i="7"/>
  <c r="M59" i="4"/>
  <c r="M208" i="4"/>
  <c r="M49" i="4"/>
  <c r="M50" i="4" s="1"/>
  <c r="M148" i="4" s="1"/>
  <c r="M176" i="4"/>
  <c r="N177" i="4" s="1"/>
  <c r="M41" i="4"/>
  <c r="N288" i="3"/>
  <c r="N290" i="3" s="1"/>
  <c r="O285" i="3"/>
  <c r="O287" i="3" s="1"/>
  <c r="N39" i="4"/>
  <c r="O38" i="4"/>
  <c r="I260" i="4"/>
  <c r="I263" i="4" s="1"/>
  <c r="I286" i="4" s="1"/>
  <c r="I253" i="4"/>
  <c r="I257" i="4" s="1"/>
  <c r="K246" i="4"/>
  <c r="N261" i="6"/>
  <c r="N254" i="6"/>
  <c r="O155" i="6"/>
  <c r="L77" i="4"/>
  <c r="L78" i="4"/>
  <c r="L147" i="4"/>
  <c r="K79" i="4"/>
  <c r="J180" i="4"/>
  <c r="J181" i="4" s="1"/>
  <c r="J183" i="4" s="1"/>
  <c r="T181" i="3"/>
  <c r="S183" i="3"/>
  <c r="L219" i="4"/>
  <c r="L246" i="4" s="1"/>
  <c r="L60" i="4"/>
  <c r="H152" i="4"/>
  <c r="L50" i="4"/>
  <c r="J170" i="4"/>
  <c r="L255" i="4" l="1"/>
  <c r="J260" i="4"/>
  <c r="J263" i="4" s="1"/>
  <c r="J286" i="4" s="1"/>
  <c r="J253" i="4"/>
  <c r="J257" i="4" s="1"/>
  <c r="S260" i="3"/>
  <c r="S263" i="3" s="1"/>
  <c r="S253" i="3"/>
  <c r="T183" i="3"/>
  <c r="L79" i="4"/>
  <c r="L81" i="4" s="1"/>
  <c r="L149" i="4" s="1"/>
  <c r="L152" i="4" s="1"/>
  <c r="L157" i="4" s="1"/>
  <c r="N261" i="7"/>
  <c r="N254" i="7"/>
  <c r="O155" i="7"/>
  <c r="L148" i="4"/>
  <c r="L248" i="4"/>
  <c r="L262" i="4" s="1"/>
  <c r="O254" i="6"/>
  <c r="O261" i="6"/>
  <c r="P155" i="6"/>
  <c r="K255" i="4"/>
  <c r="K248" i="4"/>
  <c r="N59" i="4"/>
  <c r="N208" i="4"/>
  <c r="N209" i="4" s="1"/>
  <c r="N176" i="4"/>
  <c r="N49" i="4"/>
  <c r="N50" i="4" s="1"/>
  <c r="N148" i="4" s="1"/>
  <c r="N41" i="4"/>
  <c r="M78" i="4"/>
  <c r="M147" i="4"/>
  <c r="M77" i="4"/>
  <c r="M219" i="4"/>
  <c r="M60" i="4"/>
  <c r="K171" i="4"/>
  <c r="O288" i="3"/>
  <c r="O290" i="3" s="1"/>
  <c r="P285" i="3"/>
  <c r="P287" i="3" s="1"/>
  <c r="P38" i="4"/>
  <c r="O39" i="4"/>
  <c r="M209" i="4"/>
  <c r="H157" i="4"/>
  <c r="K81" i="4"/>
  <c r="L180" i="4" l="1"/>
  <c r="H180" i="4"/>
  <c r="H179" i="4"/>
  <c r="N147" i="4"/>
  <c r="N77" i="4"/>
  <c r="N78" i="4"/>
  <c r="P254" i="6"/>
  <c r="P261" i="6"/>
  <c r="Q155" i="6"/>
  <c r="M79" i="4"/>
  <c r="M81" i="4" s="1"/>
  <c r="K262" i="4"/>
  <c r="S257" i="3"/>
  <c r="T257" i="3" s="1"/>
  <c r="G92" i="2" s="1"/>
  <c r="T253" i="3"/>
  <c r="K170" i="4"/>
  <c r="S286" i="3"/>
  <c r="T263" i="3"/>
  <c r="K149" i="4"/>
  <c r="O49" i="4"/>
  <c r="O176" i="4"/>
  <c r="O59" i="4"/>
  <c r="O208" i="4"/>
  <c r="O209" i="4" s="1"/>
  <c r="O41" i="4"/>
  <c r="P288" i="3"/>
  <c r="P290" i="3" s="1"/>
  <c r="Q285" i="3"/>
  <c r="Q287" i="3" s="1"/>
  <c r="P39" i="4"/>
  <c r="Q38" i="4"/>
  <c r="M246" i="4"/>
  <c r="M248" i="4" s="1"/>
  <c r="N219" i="4"/>
  <c r="N246" i="4" s="1"/>
  <c r="N60" i="4"/>
  <c r="O254" i="7"/>
  <c r="O261" i="7"/>
  <c r="P155" i="7"/>
  <c r="T260" i="3"/>
  <c r="G71" i="2"/>
  <c r="N255" i="4" l="1"/>
  <c r="N248" i="4"/>
  <c r="M149" i="4"/>
  <c r="M152" i="4" s="1"/>
  <c r="M157" i="4" s="1"/>
  <c r="M262" i="4"/>
  <c r="Q39" i="4"/>
  <c r="R38" i="4"/>
  <c r="O219" i="4"/>
  <c r="O246" i="4" s="1"/>
  <c r="O255" i="4" s="1"/>
  <c r="O60" i="4"/>
  <c r="K152" i="4"/>
  <c r="L171" i="4"/>
  <c r="I179" i="4"/>
  <c r="J179" i="4" s="1"/>
  <c r="O147" i="4"/>
  <c r="O77" i="4"/>
  <c r="O78" i="4"/>
  <c r="O50" i="4"/>
  <c r="Q254" i="6"/>
  <c r="Q261" i="6"/>
  <c r="R155" i="6"/>
  <c r="N79" i="4"/>
  <c r="N81" i="4" s="1"/>
  <c r="N262" i="4"/>
  <c r="P254" i="7"/>
  <c r="P261" i="7"/>
  <c r="Q155" i="7"/>
  <c r="P208" i="4"/>
  <c r="P209" i="4" s="1"/>
  <c r="P59" i="4"/>
  <c r="P49" i="4"/>
  <c r="P50" i="4" s="1"/>
  <c r="P148" i="4" s="1"/>
  <c r="P176" i="4"/>
  <c r="Q177" i="4" s="1"/>
  <c r="T177" i="4" s="1"/>
  <c r="P41" i="4"/>
  <c r="G72" i="2"/>
  <c r="G87" i="2"/>
  <c r="G95" i="2"/>
  <c r="M255" i="4"/>
  <c r="R285" i="3"/>
  <c r="R287" i="3" s="1"/>
  <c r="Q288" i="3"/>
  <c r="Q290" i="3" s="1"/>
  <c r="O248" i="4"/>
  <c r="O262" i="4" s="1"/>
  <c r="G99" i="2"/>
  <c r="T286" i="3"/>
  <c r="H181" i="4"/>
  <c r="N149" i="4" l="1"/>
  <c r="H183" i="4"/>
  <c r="P219" i="4"/>
  <c r="P246" i="4" s="1"/>
  <c r="P248" i="4" s="1"/>
  <c r="P60" i="4"/>
  <c r="O81" i="4"/>
  <c r="O149" i="4" s="1"/>
  <c r="Q254" i="7"/>
  <c r="Q261" i="7"/>
  <c r="R155" i="7"/>
  <c r="S38" i="4"/>
  <c r="R39" i="4"/>
  <c r="P77" i="4"/>
  <c r="P79" i="4" s="1"/>
  <c r="P147" i="4"/>
  <c r="P78" i="4"/>
  <c r="R261" i="6"/>
  <c r="R254" i="6"/>
  <c r="S155" i="6"/>
  <c r="O148" i="4"/>
  <c r="O152" i="4" s="1"/>
  <c r="O157" i="4" s="1"/>
  <c r="L181" i="4"/>
  <c r="L183" i="4" s="1"/>
  <c r="L170" i="4"/>
  <c r="G118" i="2"/>
  <c r="T287" i="3"/>
  <c r="S285" i="3"/>
  <c r="S287" i="3" s="1"/>
  <c r="R288" i="3"/>
  <c r="R290" i="3" s="1"/>
  <c r="O79" i="4"/>
  <c r="K157" i="4"/>
  <c r="Q59" i="4"/>
  <c r="Q208" i="4"/>
  <c r="Q209" i="4" s="1"/>
  <c r="Q176" i="4"/>
  <c r="Q49" i="4"/>
  <c r="Q50" i="4" s="1"/>
  <c r="Q148" i="4" s="1"/>
  <c r="Q41" i="4"/>
  <c r="M180" i="4"/>
  <c r="O180" i="4" l="1"/>
  <c r="H285" i="4"/>
  <c r="S288" i="3"/>
  <c r="P81" i="4"/>
  <c r="P149" i="4" s="1"/>
  <c r="T288" i="3"/>
  <c r="T290" i="3" s="1"/>
  <c r="G120" i="2"/>
  <c r="L253" i="4"/>
  <c r="L257" i="4" s="1"/>
  <c r="L260" i="4"/>
  <c r="L263" i="4" s="1"/>
  <c r="L286" i="4" s="1"/>
  <c r="P255" i="4"/>
  <c r="N152" i="4"/>
  <c r="E33" i="5"/>
  <c r="S39" i="4"/>
  <c r="T38" i="4"/>
  <c r="K179" i="4"/>
  <c r="K180" i="4"/>
  <c r="M171" i="4"/>
  <c r="S261" i="6"/>
  <c r="S254" i="6"/>
  <c r="T254" i="6" s="1"/>
  <c r="J88" i="2" s="1"/>
  <c r="T155" i="6"/>
  <c r="P262" i="4"/>
  <c r="R254" i="7"/>
  <c r="R261" i="7"/>
  <c r="S155" i="7"/>
  <c r="Q147" i="4"/>
  <c r="Q77" i="4"/>
  <c r="Q79" i="4" s="1"/>
  <c r="Q78" i="4"/>
  <c r="Q219" i="4"/>
  <c r="Q246" i="4" s="1"/>
  <c r="Q255" i="4" s="1"/>
  <c r="Q60" i="4"/>
  <c r="P152" i="4"/>
  <c r="P157" i="4" s="1"/>
  <c r="R59" i="4"/>
  <c r="R49" i="4"/>
  <c r="R50" i="4" s="1"/>
  <c r="R148" i="4" s="1"/>
  <c r="R176" i="4"/>
  <c r="R208" i="4"/>
  <c r="R209" i="4" s="1"/>
  <c r="R41" i="4"/>
  <c r="H260" i="4"/>
  <c r="H263" i="4" s="1"/>
  <c r="H253" i="4"/>
  <c r="H286" i="4" l="1"/>
  <c r="Q81" i="4"/>
  <c r="Q149" i="4" s="1"/>
  <c r="Q152" i="4"/>
  <c r="Q157" i="4" s="1"/>
  <c r="K181" i="4"/>
  <c r="S49" i="4"/>
  <c r="S176" i="4"/>
  <c r="S41" i="4"/>
  <c r="S208" i="4"/>
  <c r="S59" i="4"/>
  <c r="T39" i="4"/>
  <c r="H13" i="2" s="1"/>
  <c r="N157" i="4"/>
  <c r="R77" i="4"/>
  <c r="R79" i="4" s="1"/>
  <c r="R147" i="4"/>
  <c r="R78" i="4"/>
  <c r="R219" i="4"/>
  <c r="R246" i="4" s="1"/>
  <c r="R255" i="4" s="1"/>
  <c r="R60" i="4"/>
  <c r="R81" i="4" s="1"/>
  <c r="R149" i="4" s="1"/>
  <c r="S261" i="7"/>
  <c r="S254" i="7"/>
  <c r="T254" i="7" s="1"/>
  <c r="K88" i="2" s="1"/>
  <c r="T155" i="7"/>
  <c r="H38" i="5"/>
  <c r="K23" i="9"/>
  <c r="S290" i="3"/>
  <c r="H257" i="4"/>
  <c r="R248" i="4"/>
  <c r="P180" i="4"/>
  <c r="J96" i="2"/>
  <c r="H14" i="10" s="1"/>
  <c r="T261" i="6"/>
  <c r="M181" i="4"/>
  <c r="M183" i="4" s="1"/>
  <c r="M170" i="4"/>
  <c r="N171" i="4" s="1"/>
  <c r="L179" i="4"/>
  <c r="M179" i="4" s="1"/>
  <c r="Q248" i="4"/>
  <c r="Q262" i="4" s="1"/>
  <c r="T285" i="4"/>
  <c r="H287" i="4"/>
  <c r="T261" i="7" l="1"/>
  <c r="K96" i="2"/>
  <c r="I14" i="10" s="1"/>
  <c r="S219" i="4"/>
  <c r="S60" i="4"/>
  <c r="T59" i="4"/>
  <c r="H28" i="2" s="1"/>
  <c r="S50" i="4"/>
  <c r="T49" i="4"/>
  <c r="I38" i="5"/>
  <c r="H39" i="5"/>
  <c r="H177" i="5"/>
  <c r="T176" i="4"/>
  <c r="H116" i="2"/>
  <c r="N170" i="4"/>
  <c r="O171" i="4" s="1"/>
  <c r="R262" i="4"/>
  <c r="N180" i="4"/>
  <c r="N181" i="4" s="1"/>
  <c r="N183" i="4" s="1"/>
  <c r="N179" i="4"/>
  <c r="S209" i="4"/>
  <c r="T208" i="4"/>
  <c r="Q180" i="4"/>
  <c r="H288" i="4"/>
  <c r="I285" i="4"/>
  <c r="I287" i="4" s="1"/>
  <c r="M260" i="4"/>
  <c r="M263" i="4" s="1"/>
  <c r="M286" i="4" s="1"/>
  <c r="M253" i="4"/>
  <c r="M257" i="4" s="1"/>
  <c r="R152" i="4"/>
  <c r="R157" i="4" s="1"/>
  <c r="S77" i="4"/>
  <c r="S78" i="4"/>
  <c r="S147" i="4"/>
  <c r="T41" i="4"/>
  <c r="H15" i="2" s="1"/>
  <c r="K183" i="4"/>
  <c r="K253" i="4" l="1"/>
  <c r="K260" i="4"/>
  <c r="K263" i="4" s="1"/>
  <c r="O181" i="4"/>
  <c r="O170" i="4"/>
  <c r="P171" i="4" s="1"/>
  <c r="T60" i="4"/>
  <c r="H29" i="2" s="1"/>
  <c r="J38" i="5"/>
  <c r="I39" i="5"/>
  <c r="S79" i="4"/>
  <c r="T79" i="4" s="1"/>
  <c r="H42" i="2" s="1"/>
  <c r="I288" i="4"/>
  <c r="I290" i="4" s="1"/>
  <c r="J285" i="4"/>
  <c r="J287" i="4" s="1"/>
  <c r="N260" i="4"/>
  <c r="N263" i="4" s="1"/>
  <c r="N286" i="4" s="1"/>
  <c r="N253" i="4"/>
  <c r="N257" i="4" s="1"/>
  <c r="H16" i="2"/>
  <c r="F9" i="10"/>
  <c r="H56" i="2"/>
  <c r="H53" i="2"/>
  <c r="R180" i="4"/>
  <c r="H290" i="4"/>
  <c r="O179" i="4"/>
  <c r="P179" i="4" s="1"/>
  <c r="Q179" i="4" s="1"/>
  <c r="S246" i="4"/>
  <c r="S248" i="4" s="1"/>
  <c r="T219" i="4"/>
  <c r="T147" i="4"/>
  <c r="T209" i="4"/>
  <c r="H77" i="2" s="1"/>
  <c r="F19" i="10" s="1"/>
  <c r="H208" i="5"/>
  <c r="H59" i="5"/>
  <c r="H49" i="5"/>
  <c r="H176" i="5"/>
  <c r="H41" i="5"/>
  <c r="S148" i="4"/>
  <c r="T148" i="4" s="1"/>
  <c r="T50" i="4"/>
  <c r="H18" i="2" s="1"/>
  <c r="R179" i="4" l="1"/>
  <c r="S262" i="4"/>
  <c r="T262" i="4" s="1"/>
  <c r="H97" i="2" s="1"/>
  <c r="T248" i="4"/>
  <c r="H81" i="2" s="1"/>
  <c r="H219" i="5"/>
  <c r="H60" i="5"/>
  <c r="H209" i="5"/>
  <c r="S255" i="4"/>
  <c r="T255" i="4" s="1"/>
  <c r="H89" i="2" s="1"/>
  <c r="T246" i="4"/>
  <c r="H79" i="2" s="1"/>
  <c r="F21" i="10" s="1"/>
  <c r="H19" i="2"/>
  <c r="F10" i="10"/>
  <c r="H50" i="5"/>
  <c r="S81" i="4"/>
  <c r="K286" i="4"/>
  <c r="H77" i="5"/>
  <c r="H79" i="5" s="1"/>
  <c r="H147" i="5"/>
  <c r="H78" i="5"/>
  <c r="I208" i="5"/>
  <c r="I209" i="5" s="1"/>
  <c r="I49" i="5"/>
  <c r="I50" i="5" s="1"/>
  <c r="I148" i="5" s="1"/>
  <c r="I59" i="5"/>
  <c r="I176" i="5"/>
  <c r="I41" i="5"/>
  <c r="P181" i="4"/>
  <c r="P183" i="4" s="1"/>
  <c r="P170" i="4"/>
  <c r="Q171" i="4" s="1"/>
  <c r="K257" i="4"/>
  <c r="H21" i="2"/>
  <c r="H22" i="2" s="1"/>
  <c r="K285" i="4"/>
  <c r="K287" i="4" s="1"/>
  <c r="J288" i="4"/>
  <c r="K38" i="5"/>
  <c r="J39" i="5"/>
  <c r="O183" i="4"/>
  <c r="J290" i="4" l="1"/>
  <c r="I78" i="5"/>
  <c r="I77" i="5"/>
  <c r="I79" i="5" s="1"/>
  <c r="I147" i="5"/>
  <c r="Q181" i="4"/>
  <c r="Q170" i="4"/>
  <c r="R171" i="4" s="1"/>
  <c r="H246" i="5"/>
  <c r="H248" i="5" s="1"/>
  <c r="K39" i="5"/>
  <c r="L38" i="5"/>
  <c r="O253" i="4"/>
  <c r="O260" i="4"/>
  <c r="O263" i="4" s="1"/>
  <c r="L285" i="4"/>
  <c r="L287" i="4" s="1"/>
  <c r="K288" i="4"/>
  <c r="K290" i="4" s="1"/>
  <c r="I219" i="5"/>
  <c r="I246" i="5" s="1"/>
  <c r="I60" i="5"/>
  <c r="I81" i="5" s="1"/>
  <c r="I149" i="5" s="1"/>
  <c r="J59" i="5"/>
  <c r="J49" i="5"/>
  <c r="J208" i="5"/>
  <c r="J209" i="5" s="1"/>
  <c r="J176" i="5"/>
  <c r="K177" i="5" s="1"/>
  <c r="J41" i="5"/>
  <c r="P260" i="4"/>
  <c r="P263" i="4" s="1"/>
  <c r="P286" i="4" s="1"/>
  <c r="P253" i="4"/>
  <c r="P257" i="4" s="1"/>
  <c r="S149" i="4"/>
  <c r="T81" i="4"/>
  <c r="H44" i="2" s="1"/>
  <c r="H148" i="5"/>
  <c r="H81" i="5"/>
  <c r="I255" i="5" l="1"/>
  <c r="H262" i="5"/>
  <c r="F12" i="10"/>
  <c r="H45" i="2"/>
  <c r="M38" i="5"/>
  <c r="L39" i="5"/>
  <c r="Q183" i="4"/>
  <c r="T149" i="4"/>
  <c r="S152" i="4"/>
  <c r="O286" i="4"/>
  <c r="K59" i="5"/>
  <c r="K49" i="5"/>
  <c r="K50" i="5" s="1"/>
  <c r="K148" i="5" s="1"/>
  <c r="K208" i="5"/>
  <c r="K176" i="5"/>
  <c r="K41" i="5"/>
  <c r="I152" i="5"/>
  <c r="I157" i="5" s="1"/>
  <c r="J50" i="5"/>
  <c r="O257" i="4"/>
  <c r="H255" i="5"/>
  <c r="I248" i="5"/>
  <c r="I262" i="5" s="1"/>
  <c r="H149" i="5"/>
  <c r="J77" i="5"/>
  <c r="J147" i="5"/>
  <c r="J78" i="5"/>
  <c r="J219" i="5"/>
  <c r="J246" i="5" s="1"/>
  <c r="J255" i="5" s="1"/>
  <c r="J60" i="5"/>
  <c r="L288" i="4"/>
  <c r="M285" i="4"/>
  <c r="M287" i="4" s="1"/>
  <c r="R181" i="4"/>
  <c r="R183" i="4" s="1"/>
  <c r="R170" i="4"/>
  <c r="S171" i="4" s="1"/>
  <c r="L290" i="4" l="1"/>
  <c r="B22" i="8" a="1"/>
  <c r="B22" i="8" s="1"/>
  <c r="R260" i="4"/>
  <c r="R263" i="4" s="1"/>
  <c r="R286" i="4" s="1"/>
  <c r="R253" i="4"/>
  <c r="R257" i="4" s="1"/>
  <c r="J79" i="5"/>
  <c r="I180" i="5"/>
  <c r="J248" i="5"/>
  <c r="J262" i="5" s="1"/>
  <c r="Q253" i="4"/>
  <c r="Q260" i="4"/>
  <c r="Q263" i="4" s="1"/>
  <c r="K78" i="5"/>
  <c r="K77" i="5"/>
  <c r="K79" i="5" s="1"/>
  <c r="K147" i="5"/>
  <c r="K219" i="5"/>
  <c r="K60" i="5"/>
  <c r="S157" i="4"/>
  <c r="T152" i="4"/>
  <c r="H58" i="2" s="1"/>
  <c r="L208" i="5"/>
  <c r="L209" i="5" s="1"/>
  <c r="L59" i="5"/>
  <c r="L49" i="5"/>
  <c r="L50" i="5" s="1"/>
  <c r="L148" i="5" s="1"/>
  <c r="L176" i="5"/>
  <c r="L41" i="5"/>
  <c r="S170" i="4"/>
  <c r="T171" i="4"/>
  <c r="K209" i="5"/>
  <c r="M288" i="4"/>
  <c r="M290" i="4" s="1"/>
  <c r="N285" i="4"/>
  <c r="N287" i="4" s="1"/>
  <c r="H152" i="5"/>
  <c r="J148" i="5"/>
  <c r="M39" i="5"/>
  <c r="N38" i="5"/>
  <c r="O285" i="4" l="1"/>
  <c r="O287" i="4" s="1"/>
  <c r="N288" i="4"/>
  <c r="N290" i="4" s="1"/>
  <c r="H171" i="5"/>
  <c r="T170" i="4"/>
  <c r="H62" i="2"/>
  <c r="H61" i="2"/>
  <c r="H63" i="2" s="1"/>
  <c r="H59" i="2"/>
  <c r="Q257" i="4"/>
  <c r="N39" i="5"/>
  <c r="O38" i="5"/>
  <c r="S180" i="4"/>
  <c r="T157" i="4"/>
  <c r="H65" i="2" s="1"/>
  <c r="H66" i="2" s="1"/>
  <c r="M208" i="5"/>
  <c r="M59" i="5"/>
  <c r="M49" i="5"/>
  <c r="M50" i="5" s="1"/>
  <c r="M41" i="5"/>
  <c r="M176" i="5"/>
  <c r="N177" i="5" s="1"/>
  <c r="H157" i="5"/>
  <c r="L219" i="5"/>
  <c r="L246" i="5" s="1"/>
  <c r="L60" i="5"/>
  <c r="K81" i="5"/>
  <c r="K149" i="5" s="1"/>
  <c r="K152" i="5" s="1"/>
  <c r="K157" i="5" s="1"/>
  <c r="C22" i="8"/>
  <c r="L78" i="5"/>
  <c r="L147" i="5"/>
  <c r="L77" i="5"/>
  <c r="K246" i="5"/>
  <c r="Q286" i="4"/>
  <c r="J81" i="5"/>
  <c r="K180" i="5" l="1"/>
  <c r="T180" i="4"/>
  <c r="H69" i="2" s="1"/>
  <c r="F17" i="10" s="1"/>
  <c r="S181" i="4"/>
  <c r="O288" i="4"/>
  <c r="P285" i="4"/>
  <c r="P287" i="4" s="1"/>
  <c r="J149" i="5"/>
  <c r="K255" i="5"/>
  <c r="L255" i="5"/>
  <c r="M209" i="5"/>
  <c r="L248" i="5"/>
  <c r="M77" i="5"/>
  <c r="M79" i="5" s="1"/>
  <c r="M78" i="5"/>
  <c r="M147" i="5"/>
  <c r="L79" i="5"/>
  <c r="K248" i="5"/>
  <c r="H180" i="5"/>
  <c r="H179" i="5" s="1"/>
  <c r="M148" i="5"/>
  <c r="P38" i="5"/>
  <c r="O39" i="5"/>
  <c r="M219" i="5"/>
  <c r="M246" i="5" s="1"/>
  <c r="M255" i="5" s="1"/>
  <c r="M60" i="5"/>
  <c r="S179" i="4"/>
  <c r="T179" i="4" s="1"/>
  <c r="N208" i="5"/>
  <c r="N209" i="5" s="1"/>
  <c r="N59" i="5"/>
  <c r="N49" i="5"/>
  <c r="N50" i="5" s="1"/>
  <c r="N148" i="5" s="1"/>
  <c r="N176" i="5"/>
  <c r="N41" i="5"/>
  <c r="H170" i="5"/>
  <c r="H181" i="5" l="1"/>
  <c r="I179" i="5"/>
  <c r="Q38" i="5"/>
  <c r="P39" i="5"/>
  <c r="L262" i="5"/>
  <c r="Q285" i="4"/>
  <c r="Q287" i="4" s="1"/>
  <c r="P288" i="4"/>
  <c r="M81" i="5"/>
  <c r="M149" i="5" s="1"/>
  <c r="K262" i="5"/>
  <c r="J152" i="5"/>
  <c r="I171" i="5"/>
  <c r="N219" i="5"/>
  <c r="N246" i="5" s="1"/>
  <c r="N255" i="5" s="1"/>
  <c r="N60" i="5"/>
  <c r="N78" i="5"/>
  <c r="N147" i="5"/>
  <c r="N77" i="5"/>
  <c r="L81" i="5"/>
  <c r="H183" i="5"/>
  <c r="M152" i="5"/>
  <c r="M157" i="5" s="1"/>
  <c r="O290" i="4"/>
  <c r="O49" i="5"/>
  <c r="O50" i="5" s="1"/>
  <c r="O148" i="5" s="1"/>
  <c r="O59" i="5"/>
  <c r="O208" i="5"/>
  <c r="O209" i="5" s="1"/>
  <c r="O176" i="5"/>
  <c r="O41" i="5"/>
  <c r="M248" i="5"/>
  <c r="M262" i="5" s="1"/>
  <c r="T181" i="4"/>
  <c r="S183" i="4"/>
  <c r="S253" i="4" l="1"/>
  <c r="S260" i="4"/>
  <c r="S263" i="4" s="1"/>
  <c r="T183" i="4"/>
  <c r="O219" i="5"/>
  <c r="O246" i="5" s="1"/>
  <c r="O255" i="5" s="1"/>
  <c r="O60" i="5"/>
  <c r="L149" i="5"/>
  <c r="P290" i="4"/>
  <c r="Q39" i="5"/>
  <c r="R38" i="5"/>
  <c r="O77" i="5"/>
  <c r="O79" i="5" s="1"/>
  <c r="O78" i="5"/>
  <c r="O147" i="5"/>
  <c r="M180" i="5"/>
  <c r="N248" i="5"/>
  <c r="J157" i="5"/>
  <c r="Q288" i="4"/>
  <c r="R285" i="4"/>
  <c r="R287" i="4" s="1"/>
  <c r="I170" i="5"/>
  <c r="I181" i="5"/>
  <c r="H260" i="5"/>
  <c r="H263" i="5" s="1"/>
  <c r="H253" i="5"/>
  <c r="N79" i="5"/>
  <c r="N81" i="5" s="1"/>
  <c r="P59" i="5"/>
  <c r="P49" i="5"/>
  <c r="P50" i="5" s="1"/>
  <c r="P208" i="5"/>
  <c r="P209" i="5" s="1"/>
  <c r="P176" i="5"/>
  <c r="Q177" i="5" s="1"/>
  <c r="T177" i="5" s="1"/>
  <c r="P41" i="5"/>
  <c r="N149" i="5" l="1"/>
  <c r="N152" i="5" s="1"/>
  <c r="N157" i="5" s="1"/>
  <c r="Q290" i="4"/>
  <c r="T260" i="4"/>
  <c r="H71" i="2"/>
  <c r="H286" i="5"/>
  <c r="P148" i="5"/>
  <c r="I183" i="5"/>
  <c r="N262" i="5"/>
  <c r="S38" i="5"/>
  <c r="R39" i="5"/>
  <c r="O248" i="5"/>
  <c r="O262" i="5" s="1"/>
  <c r="L152" i="5"/>
  <c r="S286" i="4"/>
  <c r="T263" i="4"/>
  <c r="R288" i="4"/>
  <c r="S285" i="4"/>
  <c r="J180" i="5"/>
  <c r="J179" i="5" s="1"/>
  <c r="P147" i="5"/>
  <c r="P78" i="5"/>
  <c r="P77" i="5"/>
  <c r="P219" i="5"/>
  <c r="P246" i="5" s="1"/>
  <c r="P255" i="5" s="1"/>
  <c r="P60" i="5"/>
  <c r="H257" i="5"/>
  <c r="J171" i="5"/>
  <c r="Q208" i="5"/>
  <c r="Q209" i="5" s="1"/>
  <c r="Q49" i="5"/>
  <c r="Q50" i="5" s="1"/>
  <c r="Q148" i="5" s="1"/>
  <c r="Q59" i="5"/>
  <c r="Q176" i="5"/>
  <c r="Q41" i="5"/>
  <c r="O81" i="5"/>
  <c r="O149" i="5" s="1"/>
  <c r="O152" i="5" s="1"/>
  <c r="O157" i="5" s="1"/>
  <c r="S257" i="4"/>
  <c r="T257" i="4" s="1"/>
  <c r="H92" i="2" s="1"/>
  <c r="T253" i="4"/>
  <c r="P248" i="5" l="1"/>
  <c r="P262" i="5" s="1"/>
  <c r="O180" i="5"/>
  <c r="K179" i="5"/>
  <c r="Q219" i="5"/>
  <c r="Q246" i="5" s="1"/>
  <c r="Q255" i="5" s="1"/>
  <c r="Q60" i="5"/>
  <c r="Q81" i="5" s="1"/>
  <c r="Q149" i="5" s="1"/>
  <c r="S287" i="4"/>
  <c r="H72" i="2"/>
  <c r="H87" i="2"/>
  <c r="H95" i="2"/>
  <c r="P79" i="5"/>
  <c r="P81" i="5" s="1"/>
  <c r="P149" i="5" s="1"/>
  <c r="R290" i="4"/>
  <c r="L157" i="5"/>
  <c r="I253" i="5"/>
  <c r="I260" i="5"/>
  <c r="I263" i="5" s="1"/>
  <c r="K128" i="9"/>
  <c r="R208" i="5"/>
  <c r="R209" i="5" s="1"/>
  <c r="R59" i="5"/>
  <c r="R49" i="5"/>
  <c r="R50" i="5" s="1"/>
  <c r="R148" i="5" s="1"/>
  <c r="R176" i="5"/>
  <c r="R41" i="5"/>
  <c r="J181" i="5"/>
  <c r="J170" i="5"/>
  <c r="T38" i="5"/>
  <c r="E33" i="6"/>
  <c r="S39" i="5"/>
  <c r="Q78" i="5"/>
  <c r="Q77" i="5"/>
  <c r="Q79" i="5" s="1"/>
  <c r="Q147" i="5"/>
  <c r="Q152" i="5" s="1"/>
  <c r="Q157" i="5" s="1"/>
  <c r="Q248" i="5"/>
  <c r="Q262" i="5" s="1"/>
  <c r="T286" i="4"/>
  <c r="H99" i="2"/>
  <c r="N180" i="5"/>
  <c r="P152" i="5" l="1"/>
  <c r="K171" i="5"/>
  <c r="N23" i="9"/>
  <c r="H38" i="6"/>
  <c r="L180" i="5"/>
  <c r="L179" i="5"/>
  <c r="M179" i="5" s="1"/>
  <c r="N179" i="5" s="1"/>
  <c r="O179" i="5" s="1"/>
  <c r="J183" i="5"/>
  <c r="R219" i="5"/>
  <c r="R246" i="5" s="1"/>
  <c r="R255" i="5" s="1"/>
  <c r="R60" i="5"/>
  <c r="I286" i="5"/>
  <c r="H118" i="2"/>
  <c r="T287" i="4"/>
  <c r="R78" i="5"/>
  <c r="R77" i="5"/>
  <c r="R147" i="5"/>
  <c r="I257" i="5"/>
  <c r="S208" i="5"/>
  <c r="S59" i="5"/>
  <c r="S49" i="5"/>
  <c r="S176" i="5"/>
  <c r="S41" i="5"/>
  <c r="T39" i="5"/>
  <c r="I13" i="2" s="1"/>
  <c r="H285" i="5"/>
  <c r="S288" i="4"/>
  <c r="Q180" i="5"/>
  <c r="D22" i="8" a="1"/>
  <c r="D22" i="8" l="1"/>
  <c r="H287" i="5"/>
  <c r="T285" i="5"/>
  <c r="S50" i="5"/>
  <c r="T49" i="5"/>
  <c r="J253" i="5"/>
  <c r="J260" i="5"/>
  <c r="J263" i="5" s="1"/>
  <c r="K181" i="5"/>
  <c r="K170" i="5"/>
  <c r="S219" i="5"/>
  <c r="S60" i="5"/>
  <c r="T59" i="5"/>
  <c r="I28" i="2" s="1"/>
  <c r="R248" i="5"/>
  <c r="R262" i="5" s="1"/>
  <c r="H120" i="2"/>
  <c r="T288" i="4"/>
  <c r="T290" i="4" s="1"/>
  <c r="I38" i="6"/>
  <c r="H39" i="6"/>
  <c r="P157" i="5"/>
  <c r="S77" i="5"/>
  <c r="S78" i="5"/>
  <c r="S147" i="5"/>
  <c r="T41" i="5"/>
  <c r="I15" i="2" s="1"/>
  <c r="S209" i="5"/>
  <c r="T208" i="5"/>
  <c r="S290" i="4"/>
  <c r="H177" i="6"/>
  <c r="T176" i="5"/>
  <c r="R79" i="5"/>
  <c r="R81" i="5" s="1"/>
  <c r="R149" i="5" s="1"/>
  <c r="R152" i="5" l="1"/>
  <c r="T147" i="5"/>
  <c r="T60" i="5"/>
  <c r="I29" i="2" s="1"/>
  <c r="H59" i="6"/>
  <c r="H49" i="6"/>
  <c r="H208" i="6"/>
  <c r="H176" i="6"/>
  <c r="H41" i="6"/>
  <c r="S246" i="5"/>
  <c r="T219" i="5"/>
  <c r="I285" i="5"/>
  <c r="I287" i="5" s="1"/>
  <c r="H288" i="5"/>
  <c r="P180" i="5"/>
  <c r="P179" i="5"/>
  <c r="Q179" i="5" s="1"/>
  <c r="K183" i="5"/>
  <c r="J257" i="5"/>
  <c r="I116" i="2"/>
  <c r="S248" i="5"/>
  <c r="T209" i="5"/>
  <c r="I77" i="2" s="1"/>
  <c r="G19" i="10" s="1"/>
  <c r="S79" i="5"/>
  <c r="T79" i="5" s="1"/>
  <c r="I42" i="2" s="1"/>
  <c r="I39" i="6"/>
  <c r="J38" i="6"/>
  <c r="G9" i="10"/>
  <c r="I16" i="2"/>
  <c r="I56" i="2"/>
  <c r="I53" i="2"/>
  <c r="L171" i="5"/>
  <c r="J286" i="5"/>
  <c r="S148" i="5"/>
  <c r="T148" i="5" s="1"/>
  <c r="T50" i="5"/>
  <c r="I18" i="2" s="1"/>
  <c r="S262" i="5" l="1"/>
  <c r="T262" i="5" s="1"/>
  <c r="I97" i="2" s="1"/>
  <c r="T248" i="5"/>
  <c r="I81" i="2" s="1"/>
  <c r="H50" i="6"/>
  <c r="G10" i="10"/>
  <c r="I19" i="2"/>
  <c r="I208" i="6"/>
  <c r="I209" i="6" s="1"/>
  <c r="I49" i="6"/>
  <c r="I50" i="6" s="1"/>
  <c r="I148" i="6" s="1"/>
  <c r="I59" i="6"/>
  <c r="I176" i="6"/>
  <c r="I41" i="6"/>
  <c r="I288" i="5"/>
  <c r="J285" i="5"/>
  <c r="J287" i="5" s="1"/>
  <c r="H219" i="6"/>
  <c r="H60" i="6"/>
  <c r="K38" i="6"/>
  <c r="J39" i="6"/>
  <c r="H77" i="6"/>
  <c r="H147" i="6"/>
  <c r="H78" i="6"/>
  <c r="L181" i="5"/>
  <c r="L183" i="5" s="1"/>
  <c r="L170" i="5"/>
  <c r="H209" i="6"/>
  <c r="R157" i="5"/>
  <c r="H290" i="5"/>
  <c r="I21" i="2"/>
  <c r="I22" i="2" s="1"/>
  <c r="K253" i="5"/>
  <c r="K260" i="5"/>
  <c r="K263" i="5" s="1"/>
  <c r="S255" i="5"/>
  <c r="T255" i="5" s="1"/>
  <c r="I89" i="2" s="1"/>
  <c r="T246" i="5"/>
  <c r="I79" i="2" s="1"/>
  <c r="G21" i="10" s="1"/>
  <c r="S81" i="5"/>
  <c r="S149" i="5" l="1"/>
  <c r="T81" i="5"/>
  <c r="I44" i="2" s="1"/>
  <c r="J59" i="6"/>
  <c r="J208" i="6"/>
  <c r="J49" i="6"/>
  <c r="J50" i="6" s="1"/>
  <c r="J148" i="6" s="1"/>
  <c r="J176" i="6"/>
  <c r="J41" i="6"/>
  <c r="K286" i="5"/>
  <c r="K39" i="6"/>
  <c r="L38" i="6"/>
  <c r="I147" i="6"/>
  <c r="I77" i="6"/>
  <c r="I79" i="6" s="1"/>
  <c r="I78" i="6"/>
  <c r="H246" i="6"/>
  <c r="H148" i="6"/>
  <c r="K257" i="5"/>
  <c r="R180" i="5"/>
  <c r="R179" i="5"/>
  <c r="M171" i="5"/>
  <c r="J288" i="5"/>
  <c r="K285" i="5"/>
  <c r="H248" i="6"/>
  <c r="L253" i="5"/>
  <c r="L257" i="5" s="1"/>
  <c r="L260" i="5"/>
  <c r="L263" i="5" s="1"/>
  <c r="L286" i="5" s="1"/>
  <c r="H79" i="6"/>
  <c r="I290" i="5"/>
  <c r="I219" i="6"/>
  <c r="I246" i="6" s="1"/>
  <c r="I255" i="6" s="1"/>
  <c r="I60" i="6"/>
  <c r="I81" i="6" s="1"/>
  <c r="I149" i="6" s="1"/>
  <c r="K287" i="5" l="1"/>
  <c r="L285" i="5" s="1"/>
  <c r="L287" i="5" s="1"/>
  <c r="K288" i="5"/>
  <c r="J290" i="5"/>
  <c r="I152" i="6"/>
  <c r="I157" i="6" s="1"/>
  <c r="J78" i="6"/>
  <c r="J77" i="6"/>
  <c r="J147" i="6"/>
  <c r="J219" i="6"/>
  <c r="J60" i="6"/>
  <c r="H262" i="6"/>
  <c r="M181" i="5"/>
  <c r="M183" i="5" s="1"/>
  <c r="M170" i="5"/>
  <c r="N171" i="5" s="1"/>
  <c r="I248" i="6"/>
  <c r="I262" i="6" s="1"/>
  <c r="M38" i="6"/>
  <c r="L39" i="6"/>
  <c r="K177" i="6"/>
  <c r="K176" i="6" s="1"/>
  <c r="G12" i="10"/>
  <c r="I45" i="2"/>
  <c r="J209" i="6"/>
  <c r="H81" i="6"/>
  <c r="H255" i="6"/>
  <c r="K208" i="6"/>
  <c r="K209" i="6" s="1"/>
  <c r="K49" i="6"/>
  <c r="K59" i="6"/>
  <c r="K41" i="6"/>
  <c r="T149" i="5"/>
  <c r="S152" i="5"/>
  <c r="K77" i="6" l="1"/>
  <c r="K78" i="6"/>
  <c r="K147" i="6"/>
  <c r="H149" i="6"/>
  <c r="J246" i="6"/>
  <c r="I180" i="6"/>
  <c r="L59" i="6"/>
  <c r="L49" i="6"/>
  <c r="L50" i="6" s="1"/>
  <c r="L148" i="6" s="1"/>
  <c r="L208" i="6"/>
  <c r="L209" i="6" s="1"/>
  <c r="L176" i="6"/>
  <c r="L41" i="6"/>
  <c r="N181" i="5"/>
  <c r="N183" i="5" s="1"/>
  <c r="N170" i="5"/>
  <c r="O171" i="5" s="1"/>
  <c r="S157" i="5"/>
  <c r="T152" i="5"/>
  <c r="I58" i="2" s="1"/>
  <c r="K219" i="6"/>
  <c r="K246" i="6" s="1"/>
  <c r="K255" i="6" s="1"/>
  <c r="K60" i="6"/>
  <c r="N38" i="6"/>
  <c r="M39" i="6"/>
  <c r="M253" i="5"/>
  <c r="M257" i="5" s="1"/>
  <c r="M260" i="5"/>
  <c r="M263" i="5" s="1"/>
  <c r="M286" i="5" s="1"/>
  <c r="J79" i="6"/>
  <c r="K290" i="5"/>
  <c r="K50" i="6"/>
  <c r="J248" i="6"/>
  <c r="J262" i="6" s="1"/>
  <c r="L288" i="5"/>
  <c r="M285" i="5"/>
  <c r="E22" i="8" a="1"/>
  <c r="M287" i="5" l="1"/>
  <c r="M288" i="5" s="1"/>
  <c r="E22" i="8"/>
  <c r="K148" i="6"/>
  <c r="N39" i="6"/>
  <c r="O38" i="6"/>
  <c r="N285" i="5"/>
  <c r="I62" i="2"/>
  <c r="I59" i="2"/>
  <c r="I61" i="2"/>
  <c r="I63" i="2" s="1"/>
  <c r="L78" i="6"/>
  <c r="L147" i="6"/>
  <c r="L77" i="6"/>
  <c r="L79" i="6" s="1"/>
  <c r="L219" i="6"/>
  <c r="L246" i="6" s="1"/>
  <c r="L255" i="6" s="1"/>
  <c r="L60" i="6"/>
  <c r="H152" i="6"/>
  <c r="L290" i="5"/>
  <c r="S180" i="5"/>
  <c r="T180" i="5" s="1"/>
  <c r="I69" i="2" s="1"/>
  <c r="G17" i="10" s="1"/>
  <c r="S179" i="5"/>
  <c r="T179" i="5" s="1"/>
  <c r="T157" i="5"/>
  <c r="I65" i="2" s="1"/>
  <c r="I66" i="2" s="1"/>
  <c r="O181" i="5"/>
  <c r="O183" i="5" s="1"/>
  <c r="O170" i="5"/>
  <c r="P171" i="5" s="1"/>
  <c r="J255" i="6"/>
  <c r="K248" i="6"/>
  <c r="K79" i="6"/>
  <c r="J81" i="6"/>
  <c r="M49" i="6"/>
  <c r="M50" i="6" s="1"/>
  <c r="M148" i="6" s="1"/>
  <c r="M59" i="6"/>
  <c r="M208" i="6"/>
  <c r="M176" i="6"/>
  <c r="N177" i="6" s="1"/>
  <c r="M41" i="6"/>
  <c r="K81" i="6"/>
  <c r="K149" i="6" s="1"/>
  <c r="K152" i="6" s="1"/>
  <c r="K157" i="6" s="1"/>
  <c r="N253" i="5"/>
  <c r="N257" i="5" s="1"/>
  <c r="N260" i="5"/>
  <c r="N263" i="5" s="1"/>
  <c r="N286" i="5" s="1"/>
  <c r="L248" i="6"/>
  <c r="J149" i="6" l="1"/>
  <c r="L152" i="6"/>
  <c r="L157" i="6" s="1"/>
  <c r="M78" i="6"/>
  <c r="M77" i="6"/>
  <c r="M147" i="6"/>
  <c r="P181" i="5"/>
  <c r="P183" i="5" s="1"/>
  <c r="P170" i="5"/>
  <c r="Q171" i="5" s="1"/>
  <c r="L81" i="6"/>
  <c r="L149" i="6" s="1"/>
  <c r="N287" i="5"/>
  <c r="N49" i="6"/>
  <c r="N50" i="6" s="1"/>
  <c r="N148" i="6" s="1"/>
  <c r="N208" i="6"/>
  <c r="N209" i="6" s="1"/>
  <c r="N59" i="6"/>
  <c r="N176" i="6"/>
  <c r="N41" i="6"/>
  <c r="K262" i="6"/>
  <c r="O260" i="5"/>
  <c r="O263" i="5" s="1"/>
  <c r="O286" i="5" s="1"/>
  <c r="O253" i="5"/>
  <c r="O257" i="5" s="1"/>
  <c r="H157" i="6"/>
  <c r="M290" i="5"/>
  <c r="M219" i="6"/>
  <c r="M60" i="6"/>
  <c r="L262" i="6"/>
  <c r="M209" i="6"/>
  <c r="O39" i="6"/>
  <c r="P38" i="6"/>
  <c r="O59" i="6" l="1"/>
  <c r="O208" i="6"/>
  <c r="O49" i="6"/>
  <c r="O50" i="6" s="1"/>
  <c r="O176" i="6"/>
  <c r="O41" i="6"/>
  <c r="P253" i="5"/>
  <c r="P257" i="5" s="1"/>
  <c r="P260" i="5"/>
  <c r="P263" i="5" s="1"/>
  <c r="P286" i="5" s="1"/>
  <c r="N219" i="6"/>
  <c r="N246" i="6" s="1"/>
  <c r="N60" i="6"/>
  <c r="N81" i="6" s="1"/>
  <c r="N149" i="6" s="1"/>
  <c r="O285" i="5"/>
  <c r="O287" i="5" s="1"/>
  <c r="N288" i="5"/>
  <c r="M81" i="6"/>
  <c r="M79" i="6"/>
  <c r="J152" i="6"/>
  <c r="Q38" i="6"/>
  <c r="P39" i="6"/>
  <c r="M246" i="6"/>
  <c r="M248" i="6" s="1"/>
  <c r="H180" i="6"/>
  <c r="H179" i="6"/>
  <c r="N147" i="6"/>
  <c r="N78" i="6"/>
  <c r="N77" i="6"/>
  <c r="N79" i="6" s="1"/>
  <c r="Q181" i="5"/>
  <c r="Q183" i="5" s="1"/>
  <c r="Q170" i="5"/>
  <c r="R171" i="5" s="1"/>
  <c r="N255" i="6" l="1"/>
  <c r="M262" i="6"/>
  <c r="J157" i="6"/>
  <c r="I179" i="6"/>
  <c r="P59" i="6"/>
  <c r="P49" i="6"/>
  <c r="P50" i="6" s="1"/>
  <c r="P148" i="6" s="1"/>
  <c r="P208" i="6"/>
  <c r="P209" i="6" s="1"/>
  <c r="P176" i="6"/>
  <c r="Q177" i="6" s="1"/>
  <c r="T177" i="6" s="1"/>
  <c r="P41" i="6"/>
  <c r="O148" i="6"/>
  <c r="M149" i="6"/>
  <c r="R181" i="5"/>
  <c r="R183" i="5" s="1"/>
  <c r="R170" i="5"/>
  <c r="S171" i="5" s="1"/>
  <c r="M255" i="6"/>
  <c r="Q39" i="6"/>
  <c r="R38" i="6"/>
  <c r="N248" i="6"/>
  <c r="N262" i="6" s="1"/>
  <c r="N290" i="5"/>
  <c r="O209" i="6"/>
  <c r="Q253" i="5"/>
  <c r="Q257" i="5" s="1"/>
  <c r="Q260" i="5"/>
  <c r="Q263" i="5" s="1"/>
  <c r="Q286" i="5" s="1"/>
  <c r="N152" i="6"/>
  <c r="N157" i="6" s="1"/>
  <c r="O288" i="5"/>
  <c r="P285" i="5"/>
  <c r="P287" i="5" s="1"/>
  <c r="O77" i="6"/>
  <c r="O78" i="6"/>
  <c r="O147" i="6"/>
  <c r="O219" i="6"/>
  <c r="O60" i="6"/>
  <c r="O290" i="5" l="1"/>
  <c r="P78" i="6"/>
  <c r="P147" i="6"/>
  <c r="P77" i="6"/>
  <c r="P79" i="6" s="1"/>
  <c r="P219" i="6"/>
  <c r="P246" i="6" s="1"/>
  <c r="P255" i="6" s="1"/>
  <c r="P60" i="6"/>
  <c r="J180" i="6"/>
  <c r="J179" i="6"/>
  <c r="O79" i="6"/>
  <c r="O81" i="6" s="1"/>
  <c r="S38" i="6"/>
  <c r="R39" i="6"/>
  <c r="M152" i="6"/>
  <c r="R260" i="5"/>
  <c r="R263" i="5" s="1"/>
  <c r="R286" i="5" s="1"/>
  <c r="R253" i="5"/>
  <c r="R257" i="5" s="1"/>
  <c r="O246" i="6"/>
  <c r="Q285" i="5"/>
  <c r="Q287" i="5" s="1"/>
  <c r="P288" i="5"/>
  <c r="Q49" i="6"/>
  <c r="Q50" i="6" s="1"/>
  <c r="Q148" i="6" s="1"/>
  <c r="Q59" i="6"/>
  <c r="Q208" i="6"/>
  <c r="Q209" i="6" s="1"/>
  <c r="Q176" i="6"/>
  <c r="Q41" i="6"/>
  <c r="S170" i="5"/>
  <c r="S181" i="5"/>
  <c r="T171" i="5"/>
  <c r="O149" i="6" l="1"/>
  <c r="S39" i="6"/>
  <c r="E33" i="7"/>
  <c r="T38" i="6"/>
  <c r="K180" i="6"/>
  <c r="K179" i="6" s="1"/>
  <c r="L180" i="6" s="1"/>
  <c r="L179" i="6" s="1"/>
  <c r="O255" i="6"/>
  <c r="M157" i="6"/>
  <c r="T181" i="5"/>
  <c r="S183" i="5"/>
  <c r="Q248" i="6"/>
  <c r="O248" i="6"/>
  <c r="O262" i="6" s="1"/>
  <c r="P290" i="5"/>
  <c r="Q77" i="6"/>
  <c r="Q79" i="6" s="1"/>
  <c r="Q147" i="6"/>
  <c r="Q78" i="6"/>
  <c r="P248" i="6"/>
  <c r="H171" i="6"/>
  <c r="T170" i="5"/>
  <c r="Q219" i="6"/>
  <c r="Q246" i="6" s="1"/>
  <c r="Q255" i="6" s="1"/>
  <c r="Q60" i="6"/>
  <c r="R285" i="5"/>
  <c r="R287" i="5" s="1"/>
  <c r="Q288" i="5"/>
  <c r="R49" i="6"/>
  <c r="R50" i="6" s="1"/>
  <c r="R148" i="6" s="1"/>
  <c r="R208" i="6"/>
  <c r="R209" i="6" s="1"/>
  <c r="R59" i="6"/>
  <c r="R176" i="6"/>
  <c r="R41" i="6"/>
  <c r="P81" i="6"/>
  <c r="P149" i="6" s="1"/>
  <c r="P152" i="6" s="1"/>
  <c r="P157" i="6" s="1"/>
  <c r="Q262" i="6" l="1"/>
  <c r="R219" i="6"/>
  <c r="R246" i="6" s="1"/>
  <c r="R255" i="6" s="1"/>
  <c r="R60" i="6"/>
  <c r="H170" i="6"/>
  <c r="H181" i="6"/>
  <c r="S208" i="6"/>
  <c r="S59" i="6"/>
  <c r="S49" i="6"/>
  <c r="S176" i="6"/>
  <c r="S41" i="6"/>
  <c r="T39" i="6"/>
  <c r="J13" i="2" s="1"/>
  <c r="Q290" i="5"/>
  <c r="H38" i="7"/>
  <c r="Q23" i="9"/>
  <c r="Q81" i="6"/>
  <c r="Q149" i="6" s="1"/>
  <c r="Q152" i="6" s="1"/>
  <c r="Q157" i="6" s="1"/>
  <c r="P262" i="6"/>
  <c r="S260" i="5"/>
  <c r="S263" i="5" s="1"/>
  <c r="S253" i="5"/>
  <c r="T183" i="5"/>
  <c r="M180" i="6"/>
  <c r="M179" i="6"/>
  <c r="R288" i="5"/>
  <c r="S285" i="5"/>
  <c r="R78" i="6"/>
  <c r="R77" i="6"/>
  <c r="R79" i="6" s="1"/>
  <c r="R147" i="6"/>
  <c r="O152" i="6"/>
  <c r="F22" i="8" a="1"/>
  <c r="F22" i="8" l="1"/>
  <c r="I71" i="2"/>
  <c r="T260" i="5"/>
  <c r="R152" i="6"/>
  <c r="R157" i="6" s="1"/>
  <c r="R290" i="5"/>
  <c r="S50" i="6"/>
  <c r="T49" i="6"/>
  <c r="S286" i="5"/>
  <c r="S287" i="5" s="1"/>
  <c r="T263" i="5"/>
  <c r="R248" i="6"/>
  <c r="R262" i="6" s="1"/>
  <c r="S219" i="6"/>
  <c r="S60" i="6"/>
  <c r="T59" i="6"/>
  <c r="J28" i="2" s="1"/>
  <c r="I171" i="6"/>
  <c r="I38" i="7"/>
  <c r="H39" i="7"/>
  <c r="H177" i="7"/>
  <c r="T176" i="6"/>
  <c r="N180" i="6"/>
  <c r="N179" i="6" s="1"/>
  <c r="S257" i="5"/>
  <c r="T257" i="5" s="1"/>
  <c r="I92" i="2" s="1"/>
  <c r="T253" i="5"/>
  <c r="H183" i="6"/>
  <c r="O157" i="6"/>
  <c r="N128" i="9"/>
  <c r="S77" i="6"/>
  <c r="S79" i="6" s="1"/>
  <c r="T79" i="6" s="1"/>
  <c r="J42" i="2" s="1"/>
  <c r="S147" i="6"/>
  <c r="S78" i="6"/>
  <c r="T41" i="6"/>
  <c r="J15" i="2" s="1"/>
  <c r="S209" i="6"/>
  <c r="T208" i="6"/>
  <c r="R81" i="6"/>
  <c r="R149" i="6" s="1"/>
  <c r="H285" i="6" l="1"/>
  <c r="S288" i="5"/>
  <c r="S290" i="5" s="1"/>
  <c r="I170" i="6"/>
  <c r="I181" i="6"/>
  <c r="T209" i="6"/>
  <c r="J77" i="2" s="1"/>
  <c r="H19" i="10" s="1"/>
  <c r="O180" i="6"/>
  <c r="O179" i="6" s="1"/>
  <c r="P180" i="6" s="1"/>
  <c r="P179" i="6" s="1"/>
  <c r="Q180" i="6" s="1"/>
  <c r="Q179" i="6" s="1"/>
  <c r="R180" i="6" s="1"/>
  <c r="R179" i="6" s="1"/>
  <c r="H9" i="10"/>
  <c r="J16" i="2"/>
  <c r="J21" i="2"/>
  <c r="J22" i="2" s="1"/>
  <c r="J56" i="2"/>
  <c r="J53" i="2"/>
  <c r="H253" i="6"/>
  <c r="H260" i="6"/>
  <c r="H263" i="6" s="1"/>
  <c r="H59" i="7"/>
  <c r="H208" i="7"/>
  <c r="H49" i="7"/>
  <c r="H176" i="7"/>
  <c r="H41" i="7"/>
  <c r="T286" i="5"/>
  <c r="I99" i="2"/>
  <c r="S148" i="6"/>
  <c r="T148" i="6" s="1"/>
  <c r="T50" i="6"/>
  <c r="J18" i="2" s="1"/>
  <c r="I72" i="2"/>
  <c r="I87" i="2"/>
  <c r="I95" i="2"/>
  <c r="T147" i="6"/>
  <c r="S246" i="6"/>
  <c r="T219" i="6"/>
  <c r="J38" i="7"/>
  <c r="I39" i="7"/>
  <c r="S81" i="6"/>
  <c r="T60" i="6"/>
  <c r="J29" i="2" s="1"/>
  <c r="S149" i="6" l="1"/>
  <c r="T149" i="6" s="1"/>
  <c r="T81" i="6"/>
  <c r="J44" i="2" s="1"/>
  <c r="S255" i="6"/>
  <c r="T255" i="6" s="1"/>
  <c r="J89" i="2" s="1"/>
  <c r="T246" i="6"/>
  <c r="J79" i="2" s="1"/>
  <c r="H21" i="10" s="1"/>
  <c r="H286" i="6"/>
  <c r="I49" i="7"/>
  <c r="I50" i="7" s="1"/>
  <c r="I148" i="7" s="1"/>
  <c r="I208" i="7"/>
  <c r="I209" i="7" s="1"/>
  <c r="I59" i="7"/>
  <c r="I176" i="7"/>
  <c r="I41" i="7"/>
  <c r="S248" i="6"/>
  <c r="H50" i="7"/>
  <c r="J171" i="6"/>
  <c r="I118" i="2"/>
  <c r="T287" i="5"/>
  <c r="K38" i="7"/>
  <c r="J39" i="7"/>
  <c r="S152" i="6"/>
  <c r="J19" i="2"/>
  <c r="H10" i="10"/>
  <c r="H147" i="7"/>
  <c r="H77" i="7"/>
  <c r="H78" i="7"/>
  <c r="H209" i="7"/>
  <c r="H257" i="6"/>
  <c r="H219" i="7"/>
  <c r="H60" i="7"/>
  <c r="I183" i="6"/>
  <c r="T285" i="6"/>
  <c r="H287" i="6"/>
  <c r="K39" i="7" l="1"/>
  <c r="L38" i="7"/>
  <c r="J116" i="2"/>
  <c r="J181" i="6"/>
  <c r="J170" i="6"/>
  <c r="I78" i="7"/>
  <c r="I147" i="7"/>
  <c r="I77" i="7"/>
  <c r="I79" i="7" s="1"/>
  <c r="H246" i="7"/>
  <c r="H79" i="7"/>
  <c r="S157" i="6"/>
  <c r="T152" i="6"/>
  <c r="J58" i="2" s="1"/>
  <c r="T288" i="5"/>
  <c r="T290" i="5" s="1"/>
  <c r="I120" i="2"/>
  <c r="H148" i="7"/>
  <c r="H12" i="10"/>
  <c r="J45" i="2"/>
  <c r="I285" i="6"/>
  <c r="H288" i="6"/>
  <c r="H290" i="6" s="1"/>
  <c r="S262" i="6"/>
  <c r="T262" i="6" s="1"/>
  <c r="J97" i="2" s="1"/>
  <c r="T248" i="6"/>
  <c r="J81" i="2" s="1"/>
  <c r="I253" i="6"/>
  <c r="I260" i="6"/>
  <c r="I263" i="6" s="1"/>
  <c r="J59" i="7"/>
  <c r="J49" i="7"/>
  <c r="J50" i="7" s="1"/>
  <c r="J148" i="7" s="1"/>
  <c r="J208" i="7"/>
  <c r="J209" i="7" s="1"/>
  <c r="J176" i="7"/>
  <c r="J41" i="7"/>
  <c r="I219" i="7"/>
  <c r="I246" i="7" s="1"/>
  <c r="I255" i="7" s="1"/>
  <c r="I60" i="7"/>
  <c r="I257" i="6" l="1"/>
  <c r="S180" i="6"/>
  <c r="T180" i="6" s="1"/>
  <c r="J69" i="2" s="1"/>
  <c r="H17" i="10" s="1"/>
  <c r="T157" i="6"/>
  <c r="J65" i="2" s="1"/>
  <c r="J66" i="2" s="1"/>
  <c r="H255" i="7"/>
  <c r="K171" i="6"/>
  <c r="J183" i="6"/>
  <c r="I248" i="7"/>
  <c r="J78" i="7"/>
  <c r="J147" i="7"/>
  <c r="J77" i="7"/>
  <c r="J79" i="7" s="1"/>
  <c r="J219" i="7"/>
  <c r="J246" i="7" s="1"/>
  <c r="J255" i="7" s="1"/>
  <c r="J60" i="7"/>
  <c r="M38" i="7"/>
  <c r="L39" i="7"/>
  <c r="I81" i="7"/>
  <c r="I149" i="7" s="1"/>
  <c r="I152" i="7" s="1"/>
  <c r="I157" i="7" s="1"/>
  <c r="K177" i="7"/>
  <c r="I286" i="6"/>
  <c r="I287" i="6" s="1"/>
  <c r="J61" i="2"/>
  <c r="J63" i="2" s="1"/>
  <c r="J59" i="2"/>
  <c r="J62" i="2"/>
  <c r="H248" i="7"/>
  <c r="H81" i="7"/>
  <c r="K208" i="7"/>
  <c r="K209" i="7" s="1"/>
  <c r="K49" i="7"/>
  <c r="K59" i="7"/>
  <c r="K41" i="7"/>
  <c r="S179" i="6" l="1"/>
  <c r="T179" i="6" s="1"/>
  <c r="I288" i="6"/>
  <c r="I290" i="6" s="1"/>
  <c r="J285" i="6"/>
  <c r="K219" i="7"/>
  <c r="K60" i="7"/>
  <c r="I262" i="7"/>
  <c r="K181" i="6"/>
  <c r="K170" i="6"/>
  <c r="K50" i="7"/>
  <c r="H262" i="7"/>
  <c r="K147" i="7"/>
  <c r="K78" i="7"/>
  <c r="K77" i="7"/>
  <c r="L208" i="7"/>
  <c r="L209" i="7" s="1"/>
  <c r="L59" i="7"/>
  <c r="L49" i="7"/>
  <c r="L50" i="7" s="1"/>
  <c r="L148" i="7" s="1"/>
  <c r="L176" i="7"/>
  <c r="L41" i="7"/>
  <c r="J81" i="7"/>
  <c r="J149" i="7" s="1"/>
  <c r="J152" i="7" s="1"/>
  <c r="J157" i="7" s="1"/>
  <c r="J253" i="6"/>
  <c r="J260" i="6"/>
  <c r="J263" i="6" s="1"/>
  <c r="J248" i="7"/>
  <c r="J262" i="7" s="1"/>
  <c r="K176" i="7"/>
  <c r="H149" i="7"/>
  <c r="N38" i="7"/>
  <c r="M39" i="7"/>
  <c r="J257" i="6" l="1"/>
  <c r="L77" i="7"/>
  <c r="L147" i="7"/>
  <c r="L78" i="7"/>
  <c r="L171" i="6"/>
  <c r="M59" i="7"/>
  <c r="M208" i="7"/>
  <c r="M209" i="7" s="1"/>
  <c r="M49" i="7"/>
  <c r="M176" i="7"/>
  <c r="N177" i="7" s="1"/>
  <c r="M41" i="7"/>
  <c r="K79" i="7"/>
  <c r="K148" i="7"/>
  <c r="H152" i="7"/>
  <c r="K183" i="6"/>
  <c r="K246" i="7"/>
  <c r="O38" i="7"/>
  <c r="N39" i="7"/>
  <c r="J286" i="6"/>
  <c r="J287" i="6" s="1"/>
  <c r="L219" i="7"/>
  <c r="L246" i="7" s="1"/>
  <c r="L60" i="7"/>
  <c r="K285" i="6" l="1"/>
  <c r="J288" i="6"/>
  <c r="J290" i="6" s="1"/>
  <c r="K255" i="7"/>
  <c r="K248" i="7"/>
  <c r="M77" i="7"/>
  <c r="M78" i="7"/>
  <c r="M147" i="7"/>
  <c r="N59" i="7"/>
  <c r="N49" i="7"/>
  <c r="N50" i="7" s="1"/>
  <c r="N148" i="7" s="1"/>
  <c r="N208" i="7"/>
  <c r="N209" i="7" s="1"/>
  <c r="N176" i="7"/>
  <c r="N41" i="7"/>
  <c r="L255" i="7"/>
  <c r="O39" i="7"/>
  <c r="P38" i="7"/>
  <c r="K253" i="6"/>
  <c r="K260" i="6"/>
  <c r="K263" i="6" s="1"/>
  <c r="H157" i="7"/>
  <c r="M50" i="7"/>
  <c r="L248" i="7"/>
  <c r="L262" i="7" s="1"/>
  <c r="L79" i="7"/>
  <c r="L81" i="7" s="1"/>
  <c r="L149" i="7" s="1"/>
  <c r="L152" i="7" s="1"/>
  <c r="L157" i="7" s="1"/>
  <c r="M219" i="7"/>
  <c r="M246" i="7" s="1"/>
  <c r="M255" i="7" s="1"/>
  <c r="M60" i="7"/>
  <c r="K81" i="7"/>
  <c r="L181" i="6"/>
  <c r="L170" i="6"/>
  <c r="H180" i="7" l="1"/>
  <c r="H179" i="7"/>
  <c r="K257" i="6"/>
  <c r="N219" i="7"/>
  <c r="N60" i="7"/>
  <c r="M171" i="6"/>
  <c r="N77" i="7"/>
  <c r="N79" i="7" s="1"/>
  <c r="N78" i="7"/>
  <c r="N147" i="7"/>
  <c r="L183" i="6"/>
  <c r="Q38" i="7"/>
  <c r="P39" i="7"/>
  <c r="M248" i="7"/>
  <c r="M262" i="7" s="1"/>
  <c r="O208" i="7"/>
  <c r="O209" i="7" s="1"/>
  <c r="O49" i="7"/>
  <c r="O59" i="7"/>
  <c r="O176" i="7"/>
  <c r="O41" i="7"/>
  <c r="M79" i="7"/>
  <c r="M81" i="7" s="1"/>
  <c r="K149" i="7"/>
  <c r="M148" i="7"/>
  <c r="K286" i="6"/>
  <c r="K287" i="6" s="1"/>
  <c r="K262" i="7"/>
  <c r="M149" i="7" l="1"/>
  <c r="M152" i="7" s="1"/>
  <c r="M157" i="7" s="1"/>
  <c r="L285" i="6"/>
  <c r="K288" i="6"/>
  <c r="K290" i="6" s="1"/>
  <c r="K152" i="7"/>
  <c r="O77" i="7"/>
  <c r="O79" i="7" s="1"/>
  <c r="O147" i="7"/>
  <c r="O78" i="7"/>
  <c r="P59" i="7"/>
  <c r="P208" i="7"/>
  <c r="P209" i="7" s="1"/>
  <c r="P49" i="7"/>
  <c r="P50" i="7" s="1"/>
  <c r="P148" i="7" s="1"/>
  <c r="P176" i="7"/>
  <c r="Q177" i="7" s="1"/>
  <c r="T177" i="7" s="1"/>
  <c r="P41" i="7"/>
  <c r="L260" i="6"/>
  <c r="L263" i="6" s="1"/>
  <c r="L253" i="6"/>
  <c r="N81" i="7"/>
  <c r="N149" i="7" s="1"/>
  <c r="I180" i="7"/>
  <c r="I179" i="7" s="1"/>
  <c r="J180" i="7" s="1"/>
  <c r="J179" i="7" s="1"/>
  <c r="O219" i="7"/>
  <c r="O246" i="7" s="1"/>
  <c r="O248" i="7" s="1"/>
  <c r="O60" i="7"/>
  <c r="O81" i="7" s="1"/>
  <c r="O149" i="7" s="1"/>
  <c r="R38" i="7"/>
  <c r="Q39" i="7"/>
  <c r="M181" i="6"/>
  <c r="M183" i="6" s="1"/>
  <c r="M170" i="6"/>
  <c r="N171" i="6" s="1"/>
  <c r="N246" i="7"/>
  <c r="O50" i="7"/>
  <c r="R39" i="7" l="1"/>
  <c r="S38" i="7"/>
  <c r="P77" i="7"/>
  <c r="P78" i="7"/>
  <c r="P147" i="7"/>
  <c r="P219" i="7"/>
  <c r="P246" i="7" s="1"/>
  <c r="P255" i="7" s="1"/>
  <c r="P60" i="7"/>
  <c r="N255" i="7"/>
  <c r="N248" i="7"/>
  <c r="O262" i="7" s="1"/>
  <c r="M253" i="6"/>
  <c r="M257" i="6" s="1"/>
  <c r="M260" i="6"/>
  <c r="M263" i="6" s="1"/>
  <c r="M286" i="6" s="1"/>
  <c r="K157" i="7"/>
  <c r="Q59" i="7"/>
  <c r="Q208" i="7"/>
  <c r="Q209" i="7" s="1"/>
  <c r="Q49" i="7"/>
  <c r="Q50" i="7" s="1"/>
  <c r="Q148" i="7" s="1"/>
  <c r="Q176" i="7"/>
  <c r="Q41" i="7"/>
  <c r="L286" i="6"/>
  <c r="L287" i="6" s="1"/>
  <c r="N181" i="6"/>
  <c r="N183" i="6" s="1"/>
  <c r="N170" i="6"/>
  <c r="O171" i="6" s="1"/>
  <c r="O148" i="7"/>
  <c r="O152" i="7" s="1"/>
  <c r="O157" i="7" s="1"/>
  <c r="N152" i="7"/>
  <c r="N157" i="7" s="1"/>
  <c r="O255" i="7"/>
  <c r="L257" i="6"/>
  <c r="M285" i="6" l="1"/>
  <c r="M287" i="6" s="1"/>
  <c r="L288" i="6"/>
  <c r="L290" i="6" s="1"/>
  <c r="S39" i="7"/>
  <c r="T38" i="7"/>
  <c r="K180" i="7"/>
  <c r="K179" i="7"/>
  <c r="R208" i="7"/>
  <c r="R209" i="7" s="1"/>
  <c r="R49" i="7"/>
  <c r="R50" i="7" s="1"/>
  <c r="R59" i="7"/>
  <c r="R176" i="7"/>
  <c r="R41" i="7"/>
  <c r="O181" i="6"/>
  <c r="O183" i="6" s="1"/>
  <c r="O170" i="6"/>
  <c r="P171" i="6" s="1"/>
  <c r="Q77" i="7"/>
  <c r="Q79" i="7" s="1"/>
  <c r="Q147" i="7"/>
  <c r="Q152" i="7" s="1"/>
  <c r="Q157" i="7" s="1"/>
  <c r="Q78" i="7"/>
  <c r="Q219" i="7"/>
  <c r="Q246" i="7" s="1"/>
  <c r="Q248" i="7" s="1"/>
  <c r="Q60" i="7"/>
  <c r="Q81" i="7" s="1"/>
  <c r="Q149" i="7" s="1"/>
  <c r="P248" i="7"/>
  <c r="P262" i="7" s="1"/>
  <c r="N260" i="6"/>
  <c r="N263" i="6" s="1"/>
  <c r="N286" i="6" s="1"/>
  <c r="N253" i="6"/>
  <c r="N257" i="6" s="1"/>
  <c r="N262" i="7"/>
  <c r="P81" i="7"/>
  <c r="P79" i="7"/>
  <c r="P149" i="7" l="1"/>
  <c r="S59" i="7"/>
  <c r="S49" i="7"/>
  <c r="S208" i="7"/>
  <c r="S176" i="7"/>
  <c r="T176" i="7" s="1"/>
  <c r="S41" i="7"/>
  <c r="T39" i="7"/>
  <c r="K13" i="2" s="1"/>
  <c r="Q255" i="7"/>
  <c r="P181" i="6"/>
  <c r="P183" i="6" s="1"/>
  <c r="P170" i="6"/>
  <c r="Q171" i="6" s="1"/>
  <c r="R219" i="7"/>
  <c r="R246" i="7" s="1"/>
  <c r="R255" i="7" s="1"/>
  <c r="R60" i="7"/>
  <c r="R147" i="7"/>
  <c r="R77" i="7"/>
  <c r="R78" i="7"/>
  <c r="L180" i="7"/>
  <c r="L179" i="7" s="1"/>
  <c r="M180" i="7" s="1"/>
  <c r="M179" i="7" s="1"/>
  <c r="N180" i="7" s="1"/>
  <c r="N179" i="7" s="1"/>
  <c r="O180" i="7" s="1"/>
  <c r="O179" i="7" s="1"/>
  <c r="M288" i="6"/>
  <c r="M290" i="6" s="1"/>
  <c r="N285" i="6"/>
  <c r="N287" i="6" s="1"/>
  <c r="O253" i="6"/>
  <c r="O257" i="6" s="1"/>
  <c r="O260" i="6"/>
  <c r="O263" i="6" s="1"/>
  <c r="O286" i="6" s="1"/>
  <c r="R148" i="7"/>
  <c r="Q262" i="7"/>
  <c r="S219" i="7" l="1"/>
  <c r="S60" i="7"/>
  <c r="T59" i="7"/>
  <c r="K28" i="2" s="1"/>
  <c r="O285" i="6"/>
  <c r="O287" i="6" s="1"/>
  <c r="N288" i="6"/>
  <c r="N290" i="6" s="1"/>
  <c r="S147" i="7"/>
  <c r="S78" i="7"/>
  <c r="S77" i="7"/>
  <c r="T41" i="7"/>
  <c r="K15" i="2" s="1"/>
  <c r="R79" i="7"/>
  <c r="R81" i="7" s="1"/>
  <c r="R149" i="7" s="1"/>
  <c r="R152" i="7" s="1"/>
  <c r="R157" i="7" s="1"/>
  <c r="Q181" i="6"/>
  <c r="Q183" i="6" s="1"/>
  <c r="Q170" i="6"/>
  <c r="R171" i="6" s="1"/>
  <c r="S209" i="7"/>
  <c r="T208" i="7"/>
  <c r="R248" i="7"/>
  <c r="R262" i="7" s="1"/>
  <c r="P260" i="6"/>
  <c r="P263" i="6" s="1"/>
  <c r="P286" i="6" s="1"/>
  <c r="P253" i="6"/>
  <c r="P257" i="6" s="1"/>
  <c r="S50" i="7"/>
  <c r="T49" i="7"/>
  <c r="P152" i="7"/>
  <c r="T147" i="7" l="1"/>
  <c r="T209" i="7"/>
  <c r="K77" i="2" s="1"/>
  <c r="I19" i="10" s="1"/>
  <c r="I9" i="10"/>
  <c r="K16" i="2"/>
  <c r="K56" i="2"/>
  <c r="K53" i="2"/>
  <c r="T60" i="7"/>
  <c r="K29" i="2" s="1"/>
  <c r="S148" i="7"/>
  <c r="T148" i="7" s="1"/>
  <c r="T50" i="7"/>
  <c r="K18" i="2" s="1"/>
  <c r="R181" i="6"/>
  <c r="R183" i="6" s="1"/>
  <c r="R170" i="6"/>
  <c r="S171" i="6" s="1"/>
  <c r="S79" i="7"/>
  <c r="T79" i="7" s="1"/>
  <c r="K42" i="2" s="1"/>
  <c r="S246" i="7"/>
  <c r="T219" i="7"/>
  <c r="P157" i="7"/>
  <c r="Q253" i="6"/>
  <c r="Q257" i="6" s="1"/>
  <c r="Q260" i="6"/>
  <c r="Q263" i="6" s="1"/>
  <c r="Q286" i="6" s="1"/>
  <c r="O288" i="6"/>
  <c r="O290" i="6" s="1"/>
  <c r="P285" i="6"/>
  <c r="P287" i="6" s="1"/>
  <c r="S255" i="7" l="1"/>
  <c r="T255" i="7" s="1"/>
  <c r="K89" i="2" s="1"/>
  <c r="T246" i="7"/>
  <c r="K79" i="2" s="1"/>
  <c r="I21" i="10" s="1"/>
  <c r="K19" i="2"/>
  <c r="I10" i="10"/>
  <c r="P288" i="6"/>
  <c r="P290" i="6" s="1"/>
  <c r="Q285" i="6"/>
  <c r="Q287" i="6" s="1"/>
  <c r="P180" i="7"/>
  <c r="Q128" i="9" s="1"/>
  <c r="S181" i="6"/>
  <c r="S170" i="6"/>
  <c r="T171" i="6"/>
  <c r="S248" i="7"/>
  <c r="R260" i="6"/>
  <c r="R263" i="6" s="1"/>
  <c r="R286" i="6" s="1"/>
  <c r="R253" i="6"/>
  <c r="R257" i="6" s="1"/>
  <c r="S81" i="7"/>
  <c r="K21" i="2"/>
  <c r="K22" i="2" s="1"/>
  <c r="S183" i="6" l="1"/>
  <c r="T181" i="6"/>
  <c r="S262" i="7"/>
  <c r="T262" i="7" s="1"/>
  <c r="K97" i="2" s="1"/>
  <c r="T248" i="7"/>
  <c r="K81" i="2" s="1"/>
  <c r="R285" i="6"/>
  <c r="R287" i="6" s="1"/>
  <c r="Q288" i="6"/>
  <c r="Q290" i="6" s="1"/>
  <c r="H171" i="7"/>
  <c r="T170" i="6"/>
  <c r="S149" i="7"/>
  <c r="T81" i="7"/>
  <c r="K44" i="2" s="1"/>
  <c r="P179" i="7"/>
  <c r="Q180" i="7" l="1"/>
  <c r="Q179" i="7" s="1"/>
  <c r="R180" i="7" s="1"/>
  <c r="R179" i="7" s="1"/>
  <c r="H170" i="7"/>
  <c r="H181" i="7"/>
  <c r="I12" i="10"/>
  <c r="K45" i="2"/>
  <c r="T149" i="7"/>
  <c r="S152" i="7"/>
  <c r="S285" i="6"/>
  <c r="R288" i="6"/>
  <c r="R290" i="6" s="1"/>
  <c r="S260" i="6"/>
  <c r="S263" i="6" s="1"/>
  <c r="S253" i="6"/>
  <c r="T183" i="6"/>
  <c r="S286" i="6" l="1"/>
  <c r="T263" i="6"/>
  <c r="I171" i="7"/>
  <c r="J71" i="2"/>
  <c r="T260" i="6"/>
  <c r="S287" i="6"/>
  <c r="S257" i="6"/>
  <c r="T257" i="6" s="1"/>
  <c r="J92" i="2" s="1"/>
  <c r="T253" i="6"/>
  <c r="S157" i="7"/>
  <c r="T152" i="7"/>
  <c r="K58" i="2" s="1"/>
  <c r="H183" i="7"/>
  <c r="S180" i="7" l="1"/>
  <c r="T180" i="7" s="1"/>
  <c r="K69" i="2" s="1"/>
  <c r="I17" i="10" s="1"/>
  <c r="T157" i="7"/>
  <c r="K65" i="2" s="1"/>
  <c r="K66" i="2" s="1"/>
  <c r="J99" i="2"/>
  <c r="T286" i="6"/>
  <c r="K59" i="2"/>
  <c r="K61" i="2"/>
  <c r="K63" i="2" s="1"/>
  <c r="K62" i="2"/>
  <c r="H285" i="7"/>
  <c r="S288" i="6"/>
  <c r="S290" i="6" s="1"/>
  <c r="I181" i="7"/>
  <c r="I170" i="7"/>
  <c r="H253" i="7"/>
  <c r="H260" i="7"/>
  <c r="H263" i="7" s="1"/>
  <c r="J87" i="2"/>
  <c r="J72" i="2"/>
  <c r="J95" i="2"/>
  <c r="H257" i="7" l="1"/>
  <c r="I183" i="7"/>
  <c r="S179" i="7"/>
  <c r="T179" i="7" s="1"/>
  <c r="T285" i="7"/>
  <c r="J118" i="2"/>
  <c r="T287" i="6"/>
  <c r="H286" i="7"/>
  <c r="H287" i="7" s="1"/>
  <c r="J171" i="7"/>
  <c r="I285" i="7" l="1"/>
  <c r="H288" i="7"/>
  <c r="H290" i="7" s="1"/>
  <c r="J181" i="7"/>
  <c r="J170" i="7"/>
  <c r="I253" i="7"/>
  <c r="I260" i="7"/>
  <c r="I263" i="7" s="1"/>
  <c r="K116" i="2"/>
  <c r="T288" i="6"/>
  <c r="T290" i="6" s="1"/>
  <c r="J120" i="2"/>
  <c r="I286" i="7" l="1"/>
  <c r="K171" i="7"/>
  <c r="I257" i="7"/>
  <c r="J183" i="7"/>
  <c r="I287" i="7"/>
  <c r="J260" i="7" l="1"/>
  <c r="J263" i="7" s="1"/>
  <c r="J253" i="7"/>
  <c r="K170" i="7"/>
  <c r="K181" i="7"/>
  <c r="J285" i="7"/>
  <c r="I288" i="7"/>
  <c r="I290" i="7" s="1"/>
  <c r="L171" i="7" l="1"/>
  <c r="J257" i="7"/>
  <c r="K183" i="7"/>
  <c r="J286" i="7"/>
  <c r="J287" i="7" s="1"/>
  <c r="J288" i="7" l="1"/>
  <c r="J290" i="7" s="1"/>
  <c r="K285" i="7"/>
  <c r="K260" i="7"/>
  <c r="K263" i="7" s="1"/>
  <c r="K253" i="7"/>
  <c r="L181" i="7"/>
  <c r="L170" i="7"/>
  <c r="M171" i="7" l="1"/>
  <c r="K286" i="7"/>
  <c r="L183" i="7"/>
  <c r="K287" i="7"/>
  <c r="K257" i="7"/>
  <c r="K288" i="7" l="1"/>
  <c r="K290" i="7" s="1"/>
  <c r="L285" i="7"/>
  <c r="L253" i="7"/>
  <c r="L260" i="7"/>
  <c r="L263" i="7" s="1"/>
  <c r="M181" i="7"/>
  <c r="M183" i="7" s="1"/>
  <c r="M170" i="7"/>
  <c r="N171" i="7" s="1"/>
  <c r="L257" i="7" l="1"/>
  <c r="L286" i="7"/>
  <c r="L287" i="7" s="1"/>
  <c r="N181" i="7"/>
  <c r="N183" i="7" s="1"/>
  <c r="N170" i="7"/>
  <c r="O171" i="7" s="1"/>
  <c r="M253" i="7"/>
  <c r="M257" i="7" s="1"/>
  <c r="M260" i="7"/>
  <c r="M263" i="7" s="1"/>
  <c r="M286" i="7" s="1"/>
  <c r="L288" i="7" l="1"/>
  <c r="L290" i="7" s="1"/>
  <c r="M285" i="7"/>
  <c r="M287" i="7" s="1"/>
  <c r="N253" i="7"/>
  <c r="N257" i="7" s="1"/>
  <c r="N260" i="7"/>
  <c r="N263" i="7" s="1"/>
  <c r="N286" i="7" s="1"/>
  <c r="O181" i="7"/>
  <c r="O183" i="7" s="1"/>
  <c r="O170" i="7"/>
  <c r="P171" i="7" s="1"/>
  <c r="P181" i="7" l="1"/>
  <c r="P183" i="7" s="1"/>
  <c r="P170" i="7"/>
  <c r="Q171" i="7" s="1"/>
  <c r="M288" i="7"/>
  <c r="M290" i="7" s="1"/>
  <c r="N285" i="7"/>
  <c r="N287" i="7" s="1"/>
  <c r="O260" i="7"/>
  <c r="O263" i="7" s="1"/>
  <c r="O286" i="7" s="1"/>
  <c r="O253" i="7"/>
  <c r="O257" i="7" s="1"/>
  <c r="N288" i="7" l="1"/>
  <c r="N290" i="7" s="1"/>
  <c r="O285" i="7"/>
  <c r="O287" i="7" s="1"/>
  <c r="Q181" i="7"/>
  <c r="Q183" i="7" s="1"/>
  <c r="Q170" i="7"/>
  <c r="R171" i="7" s="1"/>
  <c r="P260" i="7"/>
  <c r="P263" i="7" s="1"/>
  <c r="P286" i="7" s="1"/>
  <c r="P253" i="7"/>
  <c r="P257" i="7" s="1"/>
  <c r="R181" i="7" l="1"/>
  <c r="R183" i="7" s="1"/>
  <c r="R170" i="7"/>
  <c r="S171" i="7" s="1"/>
  <c r="Q253" i="7"/>
  <c r="Q257" i="7" s="1"/>
  <c r="Q260" i="7"/>
  <c r="Q263" i="7" s="1"/>
  <c r="Q286" i="7" s="1"/>
  <c r="O288" i="7"/>
  <c r="O290" i="7" s="1"/>
  <c r="P285" i="7"/>
  <c r="P287" i="7" s="1"/>
  <c r="Q285" i="7" l="1"/>
  <c r="Q287" i="7" s="1"/>
  <c r="P288" i="7"/>
  <c r="P290" i="7" s="1"/>
  <c r="S181" i="7"/>
  <c r="S170" i="7"/>
  <c r="T170" i="7" s="1"/>
  <c r="T171" i="7"/>
  <c r="R253" i="7"/>
  <c r="R257" i="7" s="1"/>
  <c r="R260" i="7"/>
  <c r="R263" i="7" s="1"/>
  <c r="R286" i="7" s="1"/>
  <c r="S183" i="7" l="1"/>
  <c r="T181" i="7"/>
  <c r="Q288" i="7"/>
  <c r="Q290" i="7" s="1"/>
  <c r="R285" i="7"/>
  <c r="R287" i="7" s="1"/>
  <c r="R288" i="7" l="1"/>
  <c r="R290" i="7" s="1"/>
  <c r="S285" i="7"/>
  <c r="S260" i="7"/>
  <c r="S263" i="7" s="1"/>
  <c r="S253" i="7"/>
  <c r="T183" i="7"/>
  <c r="S257" i="7" l="1"/>
  <c r="T257" i="7" s="1"/>
  <c r="K92" i="2" s="1"/>
  <c r="T253" i="7"/>
  <c r="S286" i="7"/>
  <c r="S287" i="7" s="1"/>
  <c r="S288" i="7" s="1"/>
  <c r="S290" i="7" s="1"/>
  <c r="T263" i="7"/>
  <c r="K71" i="2"/>
  <c r="T260" i="7"/>
  <c r="K95" i="2" l="1"/>
  <c r="K87" i="2"/>
  <c r="K72" i="2"/>
  <c r="K99" i="2"/>
  <c r="T286" i="7"/>
  <c r="K118" i="2" l="1"/>
  <c r="T287" i="7"/>
  <c r="K120" i="2" l="1"/>
  <c r="T288" i="7"/>
  <c r="T290" i="7" s="1"/>
</calcChain>
</file>

<file path=xl/sharedStrings.xml><?xml version="1.0" encoding="utf-8"?>
<sst xmlns="http://schemas.openxmlformats.org/spreadsheetml/2006/main" count="2115" uniqueCount="394">
  <si>
    <t>Revenues</t>
  </si>
  <si>
    <t>Year 1</t>
  </si>
  <si>
    <t>Year 2</t>
  </si>
  <si>
    <t>Year 3</t>
  </si>
  <si>
    <t>Year 4</t>
  </si>
  <si>
    <t>Year 5</t>
  </si>
  <si>
    <t>Annual GMV Growth</t>
  </si>
  <si>
    <t>Direct Expenses (COGS)</t>
  </si>
  <si>
    <t>Net Revenues</t>
  </si>
  <si>
    <t>Gross Margin</t>
  </si>
  <si>
    <t>Other Variable Costs</t>
  </si>
  <si>
    <t>Variable Costs</t>
  </si>
  <si>
    <t>as % of Rev</t>
  </si>
  <si>
    <t>Other S&amp;M Expenses</t>
  </si>
  <si>
    <t xml:space="preserve"> </t>
  </si>
  <si>
    <t>Headcount</t>
  </si>
  <si>
    <t>Monthly Budget</t>
  </si>
  <si>
    <t>Overhead Costs</t>
  </si>
  <si>
    <t>Operating Income</t>
  </si>
  <si>
    <t>Operating Margin</t>
  </si>
  <si>
    <t>Return on Total Sales</t>
  </si>
  <si>
    <t>Commission on GMV for BE</t>
  </si>
  <si>
    <t>EBIT</t>
  </si>
  <si>
    <t>Net Income</t>
  </si>
  <si>
    <t>Other</t>
  </si>
  <si>
    <t>Other S&amp;M Expenses (% of sales)</t>
  </si>
  <si>
    <t>Merchants Fees</t>
  </si>
  <si>
    <t>Commission Expense</t>
  </si>
  <si>
    <t>Total Variable Costs</t>
  </si>
  <si>
    <t>Monthly Cost</t>
  </si>
  <si>
    <t>Units</t>
  </si>
  <si>
    <t>G&amp;A Expenses</t>
  </si>
  <si>
    <t>Postage and Delivery</t>
  </si>
  <si>
    <t>Tax Rate</t>
  </si>
  <si>
    <t>Taxes</t>
  </si>
  <si>
    <t xml:space="preserve">Capex </t>
  </si>
  <si>
    <t>IT Equipments</t>
  </si>
  <si>
    <t>Office equipment</t>
  </si>
  <si>
    <t xml:space="preserve">Vehicles </t>
  </si>
  <si>
    <t>Capex</t>
  </si>
  <si>
    <t>Depreciation &amp; Amortization</t>
  </si>
  <si>
    <t xml:space="preserve">Working Capital </t>
  </si>
  <si>
    <t xml:space="preserve">Payment period in days </t>
  </si>
  <si>
    <t>Disposals</t>
  </si>
  <si>
    <t xml:space="preserve"> + Founder equity</t>
  </si>
  <si>
    <t xml:space="preserve"> + Depreciation &amp; Amortization</t>
  </si>
  <si>
    <t xml:space="preserve"> - Changes in Working Capital</t>
  </si>
  <si>
    <t>Investments (Capex)</t>
  </si>
  <si>
    <t>Minimum Required Capital</t>
  </si>
  <si>
    <t>Change in Cash</t>
  </si>
  <si>
    <t>Beginning Cash Balance</t>
  </si>
  <si>
    <t>Ending Cash Balance</t>
  </si>
  <si>
    <t>Cash Flow Statement</t>
  </si>
  <si>
    <t>Investment Amount</t>
  </si>
  <si>
    <t>Cash In Hand</t>
  </si>
  <si>
    <t>Starting Cash Balance</t>
  </si>
  <si>
    <t>Funding Round</t>
  </si>
  <si>
    <t>Period</t>
  </si>
  <si>
    <t>Month in which Investment is necessary for survival due to negative cash balance</t>
  </si>
  <si>
    <t>Investment Amount Necessary for an additional 6 months survival</t>
  </si>
  <si>
    <t>Investment Amount Necessary for an additional 12 months survival</t>
  </si>
  <si>
    <t>Investment Amount Necessary for an additional 18 months survival</t>
  </si>
  <si>
    <t>Starting Year</t>
  </si>
  <si>
    <t>A company cannot survive with a negative cash balance. This table shows the month in which a company's cash is negative should that occur, and the investment sizes necessary to keep it cash positive for the next 6, 12 and 18 months respectively.</t>
  </si>
  <si>
    <t>Round A</t>
  </si>
  <si>
    <t>Round B</t>
  </si>
  <si>
    <t>Round C</t>
  </si>
  <si>
    <t>Round D</t>
  </si>
  <si>
    <t>Round E</t>
  </si>
  <si>
    <t>Financial Projections Model</t>
  </si>
  <si>
    <t>The name of my company is:</t>
  </si>
  <si>
    <t>Please enter the name of your business in the box below:</t>
  </si>
  <si>
    <t>How to use this template</t>
  </si>
  <si>
    <t>This spreadsheet walks you through the process of developing an integrated set of financial projections.</t>
  </si>
  <si>
    <t>1 -</t>
  </si>
  <si>
    <t xml:space="preserve"> -  </t>
  </si>
  <si>
    <t>2 -</t>
  </si>
  <si>
    <t>3 -</t>
  </si>
  <si>
    <t>4 -</t>
  </si>
  <si>
    <t>5 -</t>
  </si>
  <si>
    <t>Certain cells are required inputs where an assumption has been made and that require your review (optional).</t>
  </si>
  <si>
    <t>Introduction</t>
  </si>
  <si>
    <t>Sheet Name</t>
  </si>
  <si>
    <t>Summary Financials</t>
  </si>
  <si>
    <t>The sheets with a light green shading on the right require your input.</t>
  </si>
  <si>
    <t>All information found in black text and without shading is automatically calculated for you.</t>
  </si>
  <si>
    <t>Return to Introduction Page</t>
  </si>
  <si>
    <t>Funding (required capital)</t>
  </si>
  <si>
    <t>Operating Expenses</t>
  </si>
  <si>
    <t>Start-up Costs</t>
  </si>
  <si>
    <t>Revenue</t>
  </si>
  <si>
    <t>Costs of Goods Sold</t>
  </si>
  <si>
    <t>Salaries</t>
  </si>
  <si>
    <t>Other Operating Costs</t>
  </si>
  <si>
    <t>Total Depreciation &amp; Amortization</t>
  </si>
  <si>
    <t>Interest</t>
  </si>
  <si>
    <t>Receivables</t>
  </si>
  <si>
    <t>Inventory</t>
  </si>
  <si>
    <t>Payables</t>
  </si>
  <si>
    <t>Debt</t>
  </si>
  <si>
    <t>Cash and Cash Equivalents</t>
  </si>
  <si>
    <t>Tangible Assets</t>
  </si>
  <si>
    <t>Intangible Assets</t>
  </si>
  <si>
    <t>Financial Assets</t>
  </si>
  <si>
    <t>Deferred Tax Assets</t>
  </si>
  <si>
    <t>Short-term Liabilities</t>
  </si>
  <si>
    <t>Long-term Liabilities</t>
  </si>
  <si>
    <t>Equity</t>
  </si>
  <si>
    <t>Overview of Inputs</t>
  </si>
  <si>
    <t>Income before Interest and Taxes</t>
  </si>
  <si>
    <t>Survivability - Red Flags any month in which you become cash negative</t>
  </si>
  <si>
    <t>Investment Date (Month Year) e.g. January 2018</t>
  </si>
  <si>
    <t>Financing Schedule</t>
  </si>
  <si>
    <t>Date of Debt raising (Month Year) e.g. January 2018</t>
  </si>
  <si>
    <t>Raised Debt Amount</t>
  </si>
  <si>
    <t>Interest Rate</t>
  </si>
  <si>
    <t>Repayment Periods</t>
  </si>
  <si>
    <t>Total Interest repayments</t>
  </si>
  <si>
    <t>Interest Payments</t>
  </si>
  <si>
    <t>Capital Raising through Funding Rounds</t>
  </si>
  <si>
    <t>Capital Raising through Debt</t>
  </si>
  <si>
    <t xml:space="preserve"> - Equity Payback / Dividends</t>
  </si>
  <si>
    <t xml:space="preserve"> + Investor equity</t>
  </si>
  <si>
    <t>Total Debt Principal Repayments</t>
  </si>
  <si>
    <t xml:space="preserve"> + New Debt</t>
  </si>
  <si>
    <t xml:space="preserve"> - Debt Principal Repayment:</t>
  </si>
  <si>
    <t>January</t>
  </si>
  <si>
    <t>February</t>
  </si>
  <si>
    <t>March</t>
  </si>
  <si>
    <t>April</t>
  </si>
  <si>
    <t>May</t>
  </si>
  <si>
    <t>June</t>
  </si>
  <si>
    <t>July</t>
  </si>
  <si>
    <t>August</t>
  </si>
  <si>
    <t>September</t>
  </si>
  <si>
    <t>October</t>
  </si>
  <si>
    <t>November</t>
  </si>
  <si>
    <t>December</t>
  </si>
  <si>
    <t xml:space="preserve">Financing Schedule </t>
  </si>
  <si>
    <t>Operating Cash Flows</t>
  </si>
  <si>
    <t>Cash Flow From Operating Activities</t>
  </si>
  <si>
    <t>Investing Cash Flows</t>
  </si>
  <si>
    <t>Financing Cash Flows</t>
  </si>
  <si>
    <t>Cash Flow from Investing Activities</t>
  </si>
  <si>
    <t>Cash Flow from Financing Activities</t>
  </si>
  <si>
    <t>Free Cash Flow</t>
  </si>
  <si>
    <t xml:space="preserve"> + Depreciation and Amortization</t>
  </si>
  <si>
    <t xml:space="preserve"> - Capital Expenditures</t>
  </si>
  <si>
    <t>Accounts Receivable</t>
  </si>
  <si>
    <t>Accounts Payable</t>
  </si>
  <si>
    <t>Total Accounts Receivable</t>
  </si>
  <si>
    <t>Total Accounts Payable</t>
  </si>
  <si>
    <t xml:space="preserve"> + Increase in Accounts Payable</t>
  </si>
  <si>
    <t>Cash Flow from Investmenting Activities</t>
  </si>
  <si>
    <t>Working Capital</t>
  </si>
  <si>
    <t>Principal Repayment for Pre-existing Debt</t>
  </si>
  <si>
    <t>Interest Payments for Pre-existing Debt</t>
  </si>
  <si>
    <t>Principal Payment for New Debt 1</t>
  </si>
  <si>
    <t>Principal Payment for New Debt 2</t>
  </si>
  <si>
    <t>Principal Payment for New Debt 3</t>
  </si>
  <si>
    <t>Principal Payment for New Debt 4</t>
  </si>
  <si>
    <t>Principal Payment for New Debt 5</t>
  </si>
  <si>
    <t>Interest Payment for New Debt 1</t>
  </si>
  <si>
    <t>Interest Payment for New Debt 2</t>
  </si>
  <si>
    <t>Interest Payment for New Debt 3</t>
  </si>
  <si>
    <t>Interest Payment for New Debt 4</t>
  </si>
  <si>
    <t>Interest Payment for New Debt 5</t>
  </si>
  <si>
    <t>Monthly Coupon</t>
  </si>
  <si>
    <t>A Summary sheet in which you can find an overview of the five year projection on a yearly basis after all inputs have been filled in.</t>
  </si>
  <si>
    <t>The Overview of Inputs sheet is a convenient way to review and check all the inputs provided for all the years; use it to verify you haven't made any typos.</t>
  </si>
  <si>
    <t>CONTENT: Overview of the sheets in this model template and their function.</t>
  </si>
  <si>
    <t>All cells where your input is required are highlighted in light green as shown below.</t>
  </si>
  <si>
    <t>Please note that the "$" sign is purely a place holder to show values that are currency - it has no other effect.</t>
  </si>
  <si>
    <t>Please refrain from editing the formulas in these cells as this can alter the model's functionality.</t>
  </si>
  <si>
    <t>Sheet #</t>
  </si>
  <si>
    <t>This introduction page explaining the Model Template.</t>
  </si>
  <si>
    <t>The Investment Schedule sheet is where you should input any desired or expected investments or new debt. There is a built in red flag identifier that notifies you if the company goes cash negative.</t>
  </si>
  <si>
    <t>Sum</t>
  </si>
  <si>
    <t>Starting Period</t>
  </si>
  <si>
    <t>Aggregate Financials For input in Equidam</t>
  </si>
  <si>
    <t>Arrange a call</t>
  </si>
  <si>
    <t>Send an e-mail</t>
  </si>
  <si>
    <t>If you need advanced help with the financial projections, please reach out to our team of financial modelling and valuation consultants to discuss how we can assist you. You can do this either through sending an e-mail or arranging a call through the links below.</t>
  </si>
  <si>
    <t>Equidam Financials Input</t>
  </si>
  <si>
    <t>The Summary Financials, Equidam Financials Input and Overview of Inputs are calculated automatically for you.</t>
  </si>
  <si>
    <t>The Equidam Financials Input sheet conveniently gathers all the required information from the model necessary to perform a valuation using Equidam.</t>
  </si>
  <si>
    <t>Price per Product</t>
  </si>
  <si>
    <t>Monthly Product Sales</t>
  </si>
  <si>
    <t>Car and Truck Expenses</t>
  </si>
  <si>
    <t>Bank &amp; Merchant Fees</t>
  </si>
  <si>
    <t>Conferences &amp; Seminars</t>
  </si>
  <si>
    <t>Dues and Subscriptions</t>
  </si>
  <si>
    <t>Miscellaneous</t>
  </si>
  <si>
    <t>Insurance (Liability and Property)</t>
  </si>
  <si>
    <t>Licenses/Fees/Permits</t>
  </si>
  <si>
    <t>Legal and Professional Fees</t>
  </si>
  <si>
    <t>Office Expenses &amp; Supplies</t>
  </si>
  <si>
    <t>Rent (on business property)</t>
  </si>
  <si>
    <t>Rent of Vehicles and Equipment</t>
  </si>
  <si>
    <t>Taxes-Other</t>
  </si>
  <si>
    <t>Telephone and Communications</t>
  </si>
  <si>
    <t>Travel</t>
  </si>
  <si>
    <t>IT services (infrastructure, security etc)</t>
  </si>
  <si>
    <t>Utilities</t>
  </si>
  <si>
    <t>Others</t>
  </si>
  <si>
    <t>Advertising Campaigns</t>
  </si>
  <si>
    <t>Total Sales Revenue</t>
  </si>
  <si>
    <t>Customer Acquisition Costs</t>
  </si>
  <si>
    <t>Management Salaries</t>
  </si>
  <si>
    <t>Operations</t>
  </si>
  <si>
    <t>Legal</t>
  </si>
  <si>
    <t>IT</t>
  </si>
  <si>
    <t>Full Time Employees</t>
  </si>
  <si>
    <t>Part Time Employees</t>
  </si>
  <si>
    <t>Hours per week</t>
  </si>
  <si>
    <t>Employee 1</t>
  </si>
  <si>
    <t>Employee 2</t>
  </si>
  <si>
    <t>Employee 3</t>
  </si>
  <si>
    <t>Employee 4</t>
  </si>
  <si>
    <t>Hourly Rate</t>
  </si>
  <si>
    <t>Number of Employees</t>
  </si>
  <si>
    <t>Total Wage Costs</t>
  </si>
  <si>
    <t>Employee Wages</t>
  </si>
  <si>
    <t>Payroll Taxes and Benefits</t>
  </si>
  <si>
    <t>Social Security</t>
  </si>
  <si>
    <t>Medicare</t>
  </si>
  <si>
    <t>Employee Pension Programs</t>
  </si>
  <si>
    <t>Worker's Compensation</t>
  </si>
  <si>
    <t>Employee Health Insurance</t>
  </si>
  <si>
    <t>Other Employee Benefit Programs</t>
  </si>
  <si>
    <t>Total Payroll Taxes and Benefits</t>
  </si>
  <si>
    <t>Federal Unemployment Tax</t>
  </si>
  <si>
    <t>State Unemployment Tax</t>
  </si>
  <si>
    <t>Total Salaries and Related Expenses</t>
  </si>
  <si>
    <t>Marketing</t>
  </si>
  <si>
    <t>Wage and Related Costs</t>
  </si>
  <si>
    <t>Plant</t>
  </si>
  <si>
    <t>Property</t>
  </si>
  <si>
    <t>Equipment</t>
  </si>
  <si>
    <t>Capex Amount</t>
  </si>
  <si>
    <t>Capex Period</t>
  </si>
  <si>
    <t>Recurring every # periods</t>
  </si>
  <si>
    <t>Recurring charge</t>
  </si>
  <si>
    <t>Set up fee</t>
  </si>
  <si>
    <t>Total Number of Customers</t>
  </si>
  <si>
    <t>Subscription Revenues</t>
  </si>
  <si>
    <t>Fundraising Plan</t>
  </si>
  <si>
    <t>Rate per Hour</t>
  </si>
  <si>
    <t>Billable Hours per month</t>
  </si>
  <si>
    <t>Billable Hours per Month</t>
  </si>
  <si>
    <t>Billable Hours Revenues</t>
  </si>
  <si>
    <t>Product Revenue</t>
  </si>
  <si>
    <t>Service Revenue</t>
  </si>
  <si>
    <t>Price for Service</t>
  </si>
  <si>
    <t>Monthly Service Sales</t>
  </si>
  <si>
    <t>Product Revenues</t>
  </si>
  <si>
    <t>Service Revenues</t>
  </si>
  <si>
    <t>Existing Number of Customers</t>
  </si>
  <si>
    <t>Service Units Sold Manual Input (Overrides auto filled monthly unit sales below)</t>
  </si>
  <si>
    <t>Billable Hours per Month Manual Input (Overrides auto filled monthly billable hours below)</t>
  </si>
  <si>
    <t>Product Units Sold Manual Input (Overrides auto filled monthly unit sales below)</t>
  </si>
  <si>
    <t>Service Units Sold (rounded down)</t>
  </si>
  <si>
    <t>Commission on Product Revenue</t>
  </si>
  <si>
    <t>Commission on Service Revenue</t>
  </si>
  <si>
    <t>Commission on Subscription Revenue</t>
  </si>
  <si>
    <t xml:space="preserve">Commission on Revenues Costs (% of sales) </t>
  </si>
  <si>
    <t>Customer Acquisition Costs for Product Revenues</t>
  </si>
  <si>
    <t>Customer Acquisition Costs for Service Revenues</t>
  </si>
  <si>
    <t>Customer Acquisition Costs for Billable Hours Revenues</t>
  </si>
  <si>
    <t>Customer Acquisition Costs for Subscription Revenues</t>
  </si>
  <si>
    <t>New Customer per month</t>
  </si>
  <si>
    <t>Number of New Customers per month Manual Input (Overrides auto filled number of new customers below)</t>
  </si>
  <si>
    <t>Total Commission Costs</t>
  </si>
  <si>
    <t>Total Customer Acquisition Costs</t>
  </si>
  <si>
    <t>Number</t>
  </si>
  <si>
    <t>Sales and Marketing Expenses</t>
  </si>
  <si>
    <t>S&amp;M Expenses for Product Line</t>
  </si>
  <si>
    <t>S&amp;M Expenses for Services Line</t>
  </si>
  <si>
    <t>S&amp;M Expenses for Billable Hours Line</t>
  </si>
  <si>
    <t>S&amp;M Expenses for Subscriptions Line</t>
  </si>
  <si>
    <t>Total Sales and Marketing Expenses</t>
  </si>
  <si>
    <t>Ending Period</t>
  </si>
  <si>
    <t>Rate (as % of Capital Expenditures)</t>
  </si>
  <si>
    <t>Commission on Billable Hours Revenue</t>
  </si>
  <si>
    <t>Billable Hours Revenue</t>
  </si>
  <si>
    <t>Subscription Revenue</t>
  </si>
  <si>
    <t>Recurring Capital Expenditures</t>
  </si>
  <si>
    <t>One-off Capital Expenditures</t>
  </si>
  <si>
    <t>Corporate Taxes</t>
  </si>
  <si>
    <t>Monthly Cost per unit</t>
  </si>
  <si>
    <t>Yearly Wage increase</t>
  </si>
  <si>
    <t>Paid</t>
  </si>
  <si>
    <t>Product Units Sold (rounded down)</t>
  </si>
  <si>
    <t>Sales Tax on Product Revenue Line</t>
  </si>
  <si>
    <t>Sales Tax on Service Revenue Line</t>
  </si>
  <si>
    <t>Sales Tax on Billable Hours Revenue Line</t>
  </si>
  <si>
    <t>Sales Tax on Subscription Revenue Line</t>
  </si>
  <si>
    <t>Monthly</t>
  </si>
  <si>
    <t>Quarterly</t>
  </si>
  <si>
    <t>Yearly</t>
  </si>
  <si>
    <t>n.a.</t>
  </si>
  <si>
    <t>Accrued</t>
  </si>
  <si>
    <t>…in Period (only applicable if paid Yearly)</t>
  </si>
  <si>
    <t>Total Tax expenses</t>
  </si>
  <si>
    <t>Tax Expenses</t>
  </si>
  <si>
    <t>Income</t>
  </si>
  <si>
    <t>Total Revenues</t>
  </si>
  <si>
    <t>Total Wages and Related Expenses</t>
  </si>
  <si>
    <t>Total Overhead Costs</t>
  </si>
  <si>
    <t>IF('Year 2'!F160:F161="","",'Year 1'!F160:F161+'Year 2'!$S$117)</t>
  </si>
  <si>
    <t>as % of Respective Sales Revenue</t>
  </si>
  <si>
    <t>as % of Total Revenues from all Lines</t>
  </si>
  <si>
    <t xml:space="preserve"> - Investments (Capex)</t>
  </si>
  <si>
    <t xml:space="preserve"> + Disposals</t>
  </si>
  <si>
    <r>
      <rPr>
        <b/>
        <sz val="11"/>
        <color rgb="FF000000"/>
        <rFont val="Calibri"/>
        <family val="2"/>
      </rPr>
      <t>or</t>
    </r>
    <r>
      <rPr>
        <sz val="11"/>
        <color rgb="FF000000"/>
        <rFont val="Calibri"/>
        <family val="2"/>
      </rPr>
      <t xml:space="preserve"> manually entered amount below (overrides wages)</t>
    </r>
  </si>
  <si>
    <t>as % of Total Wage Costs</t>
  </si>
  <si>
    <t>Year 1 (2018) Sales Growth</t>
  </si>
  <si>
    <t>Year 1 (2018) Billable Hours Growth</t>
  </si>
  <si>
    <t>Number of new customers per month Year 1 (2018)</t>
  </si>
  <si>
    <t>Year 1 (2018) Churn rate</t>
  </si>
  <si>
    <t>Customer Acquisition Costs for Product Revenue</t>
  </si>
  <si>
    <t>Customer Acquisition Costs for Service Revenue</t>
  </si>
  <si>
    <t>Customer Acquisition Costs for Billable Hours Revenue</t>
  </si>
  <si>
    <t>Customer Acquisition Costs for Subscription Revenue</t>
  </si>
  <si>
    <t>S&amp;M Expenses for Product Revenue Line</t>
  </si>
  <si>
    <t>S&amp;M Expenses for Service Revenue Line</t>
  </si>
  <si>
    <t>S&amp;M Expenses for Billable Hours Revenue Line</t>
  </si>
  <si>
    <t>S&amp;M Expenses for Subscription Revenue Line</t>
  </si>
  <si>
    <t>Receivable days for Product Revenue</t>
  </si>
  <si>
    <t>Receivable days for Service Revenue</t>
  </si>
  <si>
    <t>Receivable days for Billable Hours Revenue</t>
  </si>
  <si>
    <t>Receivable days for Subscription Revenue</t>
  </si>
  <si>
    <t>Payable Days for Commission on Product Revenue</t>
  </si>
  <si>
    <t>Payable Days for Commission on Service Revenue</t>
  </si>
  <si>
    <t>Payable Days for Commission on Billable Hours Revenue</t>
  </si>
  <si>
    <t>Payable Days for Commission on Subscription Revenue</t>
  </si>
  <si>
    <t>Payable Days for S&amp;M Expenses for Product Revenue Line</t>
  </si>
  <si>
    <t>Payable Days for S&amp;M Expenses for Service Revenue Line</t>
  </si>
  <si>
    <t>Payable Days for S&amp;M Expenses for Billable Hours Revenue Line</t>
  </si>
  <si>
    <t>Payable Days for S&amp;M Expenses for Subscription Revenue Line</t>
  </si>
  <si>
    <t>Payable Days for Advertising Campaigns</t>
  </si>
  <si>
    <t>Payable Days for Car and Truck Expenses</t>
  </si>
  <si>
    <t>Payable Days for Bank &amp; Merchant Fees</t>
  </si>
  <si>
    <t>Payable Days for Conferences &amp; Seminars</t>
  </si>
  <si>
    <t>Payable Days for Dues and Subscriptions</t>
  </si>
  <si>
    <t>Payable Days for Miscellaneous</t>
  </si>
  <si>
    <t>Payable Days for Insurance (Liability and Property)</t>
  </si>
  <si>
    <t>Payable Days for Licenses/Fees/Permits</t>
  </si>
  <si>
    <t>Payable Days for Legal and Professional Fees</t>
  </si>
  <si>
    <t>Payable Days for Office Expenses &amp; Supplies</t>
  </si>
  <si>
    <t>Payable Days for Postage and Delivery</t>
  </si>
  <si>
    <t>Payable Days for Rent (on business property)</t>
  </si>
  <si>
    <t>Payable Days for Rent of Vehicles and Equipment</t>
  </si>
  <si>
    <t>Payable Days for Taxes-Other</t>
  </si>
  <si>
    <t>Payable Days for Telephone and Communications</t>
  </si>
  <si>
    <t>Payable Days for Travel</t>
  </si>
  <si>
    <t>Payable Days for IT services (infrastructure, security etc)</t>
  </si>
  <si>
    <t>Payable Days for Utilities</t>
  </si>
  <si>
    <t>Payable Days for Others</t>
  </si>
  <si>
    <t>Payable Days for Employee Wages</t>
  </si>
  <si>
    <t>Payable Days for Payroll Taxes and Benefits</t>
  </si>
  <si>
    <t>Payable Days for Interest Payments</t>
  </si>
  <si>
    <t>Total Wage and Related Costs</t>
  </si>
  <si>
    <t>Direct Costs</t>
  </si>
  <si>
    <t>Total Direct Costs</t>
  </si>
  <si>
    <t>Cost of Goods Sold for Product Revenues</t>
  </si>
  <si>
    <t>Cost of Goods Sold for Service Revenues</t>
  </si>
  <si>
    <t>Cost of Goods Sold for Billable Hours Revenues</t>
  </si>
  <si>
    <t>Cost of Goods Sold for Subscription Revenues</t>
  </si>
  <si>
    <t>Inventories</t>
  </si>
  <si>
    <t>Current Inventory</t>
  </si>
  <si>
    <t>as % of Product Sales</t>
  </si>
  <si>
    <t>Total Inventories</t>
  </si>
  <si>
    <t>Manual Input</t>
  </si>
  <si>
    <t>Others (G&amp;A)</t>
  </si>
  <si>
    <t>Direct Costs (COGS)</t>
  </si>
  <si>
    <t>Depreciation and Amortization</t>
  </si>
  <si>
    <t>This spreadsheet has been developed by Equidam, using both the expertise from experience as well as from academia. The purpose of this document is to create a projection of a company's financial performance given certain inputs and assumptions. It must be appreciated that there is no one fits all, and any financial model requires adjustment and fine-tuning to the specificities of each company or project. Equidam holds no responsibility for the soundness of this template and does not guarentee it is without error in calculation or approach.</t>
  </si>
  <si>
    <t>Five sheets each with 12 periods in each and representing a forecast year. This is where you need to input base assumptions and inputs which will determine the forecast. There are 4 primary types of revenue, each with its particular mechanics and corresponding costs etc. Should an input in this model not be applicable, simply set it to 0 (zero) and it will not have any effect.</t>
  </si>
  <si>
    <t xml:space="preserve">       Description of Sheet function</t>
  </si>
  <si>
    <t>as % of Revenues</t>
  </si>
  <si>
    <t>Total Other Variable Costs</t>
  </si>
  <si>
    <r>
      <t xml:space="preserve">tip: don't edit any of the information below, it is an overview of the </t>
    </r>
    <r>
      <rPr>
        <b/>
        <i/>
        <sz val="12"/>
        <color rgb="FF5F5F5F"/>
        <rFont val="Arial"/>
        <family val="2"/>
      </rPr>
      <t>results</t>
    </r>
    <r>
      <rPr>
        <i/>
        <sz val="12"/>
        <color rgb="FF5F5F5F"/>
        <rFont val="Arial"/>
        <family val="2"/>
      </rPr>
      <t xml:space="preserve"> of the forecast.</t>
    </r>
  </si>
  <si>
    <r>
      <rPr>
        <i/>
        <sz val="12"/>
        <color rgb="FF5F5F5F"/>
        <rFont val="Calibri"/>
        <family val="2"/>
      </rPr>
      <t>tip</t>
    </r>
    <r>
      <rPr>
        <sz val="12"/>
        <color rgb="FF5F5F5F"/>
        <rFont val="Calibri"/>
        <family val="2"/>
      </rPr>
      <t xml:space="preserve">: don't edit any of the information below, it is an overview of the </t>
    </r>
    <r>
      <rPr>
        <b/>
        <sz val="12"/>
        <color rgb="FF5F5F5F"/>
        <rFont val="Calibri"/>
        <family val="2"/>
      </rPr>
      <t>inputs</t>
    </r>
    <r>
      <rPr>
        <sz val="12"/>
        <color rgb="FF5F5F5F"/>
        <rFont val="Calibri"/>
        <family val="2"/>
      </rPr>
      <t xml:space="preserve"> for the forecast.</t>
    </r>
  </si>
  <si>
    <r>
      <rPr>
        <i/>
        <sz val="12"/>
        <color rgb="FF000000"/>
        <rFont val="Arial"/>
        <family val="2"/>
      </rPr>
      <t>tip</t>
    </r>
    <r>
      <rPr>
        <sz val="12"/>
        <color theme="1" tint="0.34998626667073579"/>
        <rFont val="Arial"/>
        <family val="2"/>
      </rPr>
      <t>: here you can input any expected investments or debt, any of which are directly incorporated into the projection.</t>
    </r>
  </si>
  <si>
    <r>
      <rPr>
        <b/>
        <u/>
        <sz val="12"/>
        <color rgb="FF5F5F5F"/>
        <rFont val="Arial"/>
        <family val="2"/>
      </rPr>
      <t>Note:</t>
    </r>
    <r>
      <rPr>
        <sz val="12"/>
        <color rgb="FF5F5F5F"/>
        <rFont val="Arial"/>
        <family val="2"/>
      </rPr>
      <t xml:space="preserve"> the new debt model below, in which new debt taken on by the company is incorporated into the financial projections, uses a fixed coupon repayment assumption for the principal amount to be repaid each period. The reasoning for this is because it is a more conservative appraoch (repayments are front-loaded), and should the company survive this, they should survive other debt repayment schemes.</t>
    </r>
  </si>
  <si>
    <r>
      <t xml:space="preserve">In the table below, you can input any expected or planned </t>
    </r>
    <r>
      <rPr>
        <b/>
        <sz val="12"/>
        <color rgb="FF5F5F5F"/>
        <rFont val="Arial"/>
        <family val="2"/>
      </rPr>
      <t>debt,</t>
    </r>
    <r>
      <rPr>
        <sz val="12"/>
        <color rgb="FF5F5F5F"/>
        <rFont val="Arial"/>
        <family val="2"/>
      </rPr>
      <t xml:space="preserve"> their respective start dates, interest rates and repayment periods (in months). Any pre-existing debt must be manually input over the forecast five years where applicable.</t>
    </r>
  </si>
  <si>
    <r>
      <t xml:space="preserve">In the table below, you can input any expected or planned </t>
    </r>
    <r>
      <rPr>
        <b/>
        <sz val="12"/>
        <color rgb="FF5F5F5F"/>
        <rFont val="Arial"/>
        <family val="2"/>
      </rPr>
      <t>investments</t>
    </r>
    <r>
      <rPr>
        <sz val="12"/>
        <color rgb="FF5F5F5F"/>
        <rFont val="Arial"/>
        <family val="2"/>
      </rPr>
      <t xml:space="preserve"> and their respective investment date.</t>
    </r>
  </si>
  <si>
    <t>Unicorn Inc.</t>
  </si>
  <si>
    <r>
      <t xml:space="preserve">How-to: </t>
    </r>
    <r>
      <rPr>
        <sz val="12"/>
        <color rgb="FF5F5F5F"/>
        <rFont val="Arial"/>
        <family val="2"/>
      </rPr>
      <t xml:space="preserve">Fill in boxes with a light green shading: </t>
    </r>
  </si>
  <si>
    <r>
      <t>How-to:</t>
    </r>
    <r>
      <rPr>
        <sz val="12"/>
        <color rgb="FF5F5F5F"/>
        <rFont val="Arial"/>
        <family val="2"/>
      </rPr>
      <t xml:space="preserve"> Check assumptions in boxes with a grey shading and edit where necessary:</t>
    </r>
  </si>
  <si>
    <t xml:space="preserve">Once you complete this model template, you will be one step away from discovering your company valuation. </t>
  </si>
  <si>
    <t># of survival months</t>
  </si>
  <si>
    <t>Understand your valuation, transparently discuss it and close fair deals on:</t>
  </si>
</sst>
</file>

<file path=xl/styles.xml><?xml version="1.0" encoding="utf-8"?>
<styleSheet xmlns="http://schemas.openxmlformats.org/spreadsheetml/2006/main" xmlns:mc="http://schemas.openxmlformats.org/markup-compatibility/2006" xmlns:x14ac="http://schemas.microsoft.com/office/spreadsheetml/2009/9/ac" mc:Ignorable="x14ac">
  <numFmts count="21">
    <numFmt numFmtId="44" formatCode="_(&quot;$&quot;* #,##0.00_);_(&quot;$&quot;* \(#,##0.00\);_(&quot;$&quot;* &quot;-&quot;??_);_(@_)"/>
    <numFmt numFmtId="43" formatCode="_(* #,##0.00_);_(* \(#,##0.00\);_(* &quot;-&quot;??_);_(@_)"/>
    <numFmt numFmtId="164" formatCode="_-* #,##0_-;\-* #,##0_-;_-* &quot;-&quot;_-;_-@_-"/>
    <numFmt numFmtId="165" formatCode="_(&quot;£&quot;* #,##0.00_);_(&quot;£&quot;* \(#,##0.00\);_(&quot;£&quot;* &quot;-&quot;??_);_(@_)"/>
    <numFmt numFmtId="166" formatCode="_-[$$-409]* #,##0.00_ ;_-[$$-409]* \-#,##0.00\ ;_-[$$-409]* &quot;-&quot;??_ ;_-@_ "/>
    <numFmt numFmtId="167" formatCode="_-* #,##0.00\ &quot;€&quot;_-;\-* #,##0.00\ &quot;€&quot;_-;_-* &quot;-&quot;??\ &quot;€&quot;_-;_-@"/>
    <numFmt numFmtId="168" formatCode="_-* #,##0.00\ _€_-;\-* #,##0.00\ _€_-;_-* &quot;-&quot;??\ _€_-;_-@"/>
    <numFmt numFmtId="169" formatCode="_-[$$-475]\ * #,##0_-;\-[$$-475]\ * #,##0_-;_-[$$-475]\ * &quot;-&quot;_-;_-@"/>
    <numFmt numFmtId="170" formatCode="_-* #,##0_-;_-* #,##0\-;_-* &quot;-&quot;??_-;_-@"/>
    <numFmt numFmtId="171" formatCode="[$$-475]\ #,##0"/>
    <numFmt numFmtId="172" formatCode="[$$]\ #,##0"/>
    <numFmt numFmtId="173" formatCode="_-[$$-409]* #,##0.0000000_ ;_-[$$-409]* \-#,##0.0000000\ ;_-[$$-409]* &quot;-&quot;??_ ;_-@_ "/>
    <numFmt numFmtId="174" formatCode="_([$$-409]* #,##0.00_);_([$$-409]* \(#,##0.00\);_([$$-409]* &quot;-&quot;??_);_(@_)"/>
    <numFmt numFmtId="175" formatCode="0.00_);\(0.00\)"/>
    <numFmt numFmtId="176" formatCode="0_);\(0\)"/>
    <numFmt numFmtId="177" formatCode="0.000_);\(0.000\)"/>
    <numFmt numFmtId="178" formatCode="0.0000000"/>
    <numFmt numFmtId="179" formatCode="0.0"/>
    <numFmt numFmtId="180" formatCode="0.00000_);\(0.00000\)"/>
    <numFmt numFmtId="181" formatCode="0.0%"/>
    <numFmt numFmtId="182" formatCode="_([$€-2]\ * #,##0.00_);_([$€-2]\ * \(#,##0.00\);_([$€-2]\ * &quot;-&quot;??_);_(@_)"/>
  </numFmts>
  <fonts count="96">
    <font>
      <sz val="12"/>
      <color theme="1" tint="0.34998626667073579"/>
      <name val="Calibri"/>
    </font>
    <font>
      <sz val="12"/>
      <color theme="1"/>
      <name val="Calibri"/>
      <family val="2"/>
      <scheme val="minor"/>
    </font>
    <font>
      <sz val="10"/>
      <color rgb="FF000000"/>
      <name val="Arial"/>
      <family val="2"/>
    </font>
    <font>
      <sz val="11"/>
      <color rgb="FF000000"/>
      <name val="Calibri"/>
      <family val="2"/>
    </font>
    <font>
      <sz val="18"/>
      <color rgb="FF98D50E"/>
      <name val="Open Sans"/>
      <family val="2"/>
    </font>
    <font>
      <b/>
      <sz val="11"/>
      <color rgb="FF000000"/>
      <name val="Calibri"/>
      <family val="2"/>
    </font>
    <font>
      <b/>
      <sz val="12"/>
      <color rgb="FF89D00F"/>
      <name val="Calibri"/>
      <family val="2"/>
    </font>
    <font>
      <b/>
      <sz val="12"/>
      <color rgb="FF000000"/>
      <name val="Calibri"/>
      <family val="2"/>
    </font>
    <font>
      <i/>
      <sz val="10"/>
      <color rgb="FF7F7F7F"/>
      <name val="Calibri"/>
      <family val="2"/>
    </font>
    <font>
      <sz val="11"/>
      <color rgb="FF006100"/>
      <name val="Calibri"/>
      <family val="2"/>
    </font>
    <font>
      <i/>
      <sz val="11"/>
      <color rgb="FF7F7F7F"/>
      <name val="Calibri"/>
      <family val="2"/>
    </font>
    <font>
      <i/>
      <sz val="11"/>
      <color rgb="FF000000"/>
      <name val="Calibri"/>
      <family val="2"/>
    </font>
    <font>
      <sz val="11"/>
      <color rgb="FF7F7F7F"/>
      <name val="Calibri"/>
      <family val="2"/>
    </font>
    <font>
      <b/>
      <sz val="11"/>
      <color rgb="FF89D00F"/>
      <name val="Calibri"/>
      <family val="2"/>
    </font>
    <font>
      <sz val="12"/>
      <color rgb="FF000000"/>
      <name val="Calibri"/>
      <family val="2"/>
    </font>
    <font>
      <sz val="11"/>
      <color rgb="FF000000"/>
      <name val="Calibri"/>
      <family val="2"/>
    </font>
    <font>
      <u/>
      <sz val="12"/>
      <color theme="10"/>
      <name val="Calibri"/>
      <family val="2"/>
    </font>
    <font>
      <u/>
      <sz val="12"/>
      <color theme="11"/>
      <name val="Calibri"/>
      <family val="2"/>
    </font>
    <font>
      <b/>
      <sz val="12"/>
      <color rgb="FF89D010"/>
      <name val="Calibri"/>
      <family val="2"/>
    </font>
    <font>
      <sz val="12"/>
      <name val="Arial"/>
      <family val="2"/>
    </font>
    <font>
      <sz val="18"/>
      <name val="Arial"/>
      <family val="2"/>
    </font>
    <font>
      <b/>
      <sz val="12"/>
      <name val="Arial"/>
      <family val="2"/>
    </font>
    <font>
      <b/>
      <sz val="9"/>
      <name val="Arial"/>
      <family val="2"/>
    </font>
    <font>
      <u/>
      <sz val="12"/>
      <color rgb="FF97D800"/>
      <name val="Arial"/>
      <family val="2"/>
    </font>
    <font>
      <sz val="12"/>
      <color rgb="FF006100"/>
      <name val="Calibri"/>
      <family val="2"/>
    </font>
    <font>
      <i/>
      <sz val="12"/>
      <color rgb="FF000000"/>
      <name val="Calibri"/>
      <family val="2"/>
    </font>
    <font>
      <sz val="10"/>
      <name val="Arial"/>
      <family val="2"/>
    </font>
    <font>
      <b/>
      <u/>
      <sz val="12"/>
      <color rgb="FF97D800"/>
      <name val="Arial"/>
      <family val="2"/>
    </font>
    <font>
      <u/>
      <sz val="12"/>
      <color rgb="FF97D800"/>
      <name val="Open Sans"/>
      <family val="2"/>
    </font>
    <font>
      <sz val="9"/>
      <name val="Arial"/>
      <family val="2"/>
    </font>
    <font>
      <sz val="11"/>
      <color rgb="FF3F3F76"/>
      <name val="Calibri"/>
      <family val="2"/>
      <scheme val="minor"/>
    </font>
    <font>
      <sz val="20"/>
      <name val="Arial"/>
      <family val="2"/>
    </font>
    <font>
      <b/>
      <u/>
      <sz val="12"/>
      <color rgb="FF4BC3FF"/>
      <name val="Arial"/>
      <family val="2"/>
    </font>
    <font>
      <sz val="12"/>
      <color rgb="FF000000"/>
      <name val="Arial"/>
      <family val="2"/>
    </font>
    <font>
      <b/>
      <sz val="18"/>
      <color rgb="FF4BC3FF"/>
      <name val="Arial"/>
      <family val="2"/>
    </font>
    <font>
      <i/>
      <sz val="12"/>
      <name val="Arial"/>
      <family val="2"/>
    </font>
    <font>
      <sz val="11"/>
      <color rgb="FF006100"/>
      <name val="Arial"/>
      <family val="2"/>
    </font>
    <font>
      <b/>
      <sz val="12"/>
      <color rgb="FF000000"/>
      <name val="Arial"/>
      <family val="2"/>
    </font>
    <font>
      <sz val="12"/>
      <color rgb="FF4BC3FF"/>
      <name val="Arial"/>
      <family val="2"/>
    </font>
    <font>
      <sz val="12"/>
      <color theme="0"/>
      <name val="Arial"/>
      <family val="2"/>
    </font>
    <font>
      <sz val="14"/>
      <color rgb="FF0B2C44"/>
      <name val="Arial"/>
      <family val="2"/>
    </font>
    <font>
      <sz val="12"/>
      <color rgb="FF0B2C44"/>
      <name val="Arial"/>
      <family val="2"/>
    </font>
    <font>
      <b/>
      <sz val="22"/>
      <color rgb="FF0B2C44"/>
      <name val="Arial"/>
      <family val="2"/>
    </font>
    <font>
      <b/>
      <sz val="22"/>
      <color rgb="FF98D50E"/>
      <name val="Arial"/>
      <family val="2"/>
    </font>
    <font>
      <sz val="8"/>
      <name val="Calibri"/>
      <family val="2"/>
    </font>
    <font>
      <sz val="12"/>
      <color theme="1" tint="0.34998626667073579"/>
      <name val="Arial"/>
      <family val="2"/>
    </font>
    <font>
      <sz val="12"/>
      <color theme="1" tint="0.249977111117893"/>
      <name val="Arial"/>
      <family val="2"/>
    </font>
    <font>
      <b/>
      <sz val="12"/>
      <color theme="1" tint="0.14999847407452621"/>
      <name val="Arial"/>
      <family val="2"/>
    </font>
    <font>
      <sz val="12"/>
      <color theme="1" tint="0.14999847407452621"/>
      <name val="Arial"/>
      <family val="2"/>
    </font>
    <font>
      <i/>
      <sz val="12"/>
      <color rgb="FF000000"/>
      <name val="Arial"/>
      <family val="2"/>
    </font>
    <font>
      <sz val="11"/>
      <color rgb="FF000000"/>
      <name val="Arial"/>
      <family val="2"/>
    </font>
    <font>
      <sz val="14"/>
      <color rgb="FF98D50E"/>
      <name val="Arial"/>
      <family val="2"/>
    </font>
    <font>
      <b/>
      <sz val="12"/>
      <color rgb="FF89D00F"/>
      <name val="Arial"/>
      <family val="2"/>
    </font>
    <font>
      <b/>
      <sz val="12"/>
      <color rgb="FF89D010"/>
      <name val="Arial"/>
      <family val="2"/>
    </font>
    <font>
      <i/>
      <sz val="10"/>
      <color rgb="FF000000"/>
      <name val="Arial"/>
      <family val="2"/>
    </font>
    <font>
      <i/>
      <sz val="8"/>
      <color rgb="FF000000"/>
      <name val="Arial"/>
      <family val="2"/>
    </font>
    <font>
      <i/>
      <sz val="9"/>
      <color rgb="FF000000"/>
      <name val="Arial"/>
      <family val="2"/>
    </font>
    <font>
      <b/>
      <sz val="12"/>
      <color rgb="FF833C0B"/>
      <name val="Arial"/>
      <family val="2"/>
    </font>
    <font>
      <sz val="12"/>
      <color rgb="FF98D50E"/>
      <name val="Arial"/>
      <family val="2"/>
    </font>
    <font>
      <b/>
      <sz val="12"/>
      <color rgb="FF98D50E"/>
      <name val="Arial"/>
      <family val="2"/>
    </font>
    <font>
      <b/>
      <sz val="12"/>
      <color rgb="FF25B2FC"/>
      <name val="Arial"/>
      <family val="2"/>
    </font>
    <font>
      <sz val="12"/>
      <color rgb="FF25B2FC"/>
      <name val="Arial"/>
      <family val="2"/>
    </font>
    <font>
      <b/>
      <sz val="14"/>
      <color rgb="FF25B2FC"/>
      <name val="Arial"/>
      <family val="2"/>
    </font>
    <font>
      <i/>
      <u/>
      <sz val="11"/>
      <color rgb="FF25B2FC"/>
      <name val="Arial"/>
      <family val="2"/>
    </font>
    <font>
      <b/>
      <sz val="16"/>
      <color rgb="FF0B2C44"/>
      <name val="Arial"/>
      <family val="2"/>
    </font>
    <font>
      <b/>
      <sz val="14"/>
      <color rgb="FF0B2C44"/>
      <name val="Arial"/>
      <family val="2"/>
    </font>
    <font>
      <b/>
      <sz val="12"/>
      <color rgb="FF5F5F5F"/>
      <name val="Arial"/>
      <family val="2"/>
    </font>
    <font>
      <sz val="12"/>
      <color rgb="FF5F5F5F"/>
      <name val="Arial"/>
      <family val="2"/>
    </font>
    <font>
      <i/>
      <sz val="10"/>
      <color rgb="FF5F5F5F"/>
      <name val="Arial"/>
      <family val="2"/>
    </font>
    <font>
      <sz val="11"/>
      <color theme="1" tint="0.34998626667073579"/>
      <name val="Arial"/>
      <family val="2"/>
    </font>
    <font>
      <i/>
      <sz val="11"/>
      <color rgb="FF000000"/>
      <name val="Arial"/>
      <family val="2"/>
    </font>
    <font>
      <sz val="11"/>
      <name val="Arial"/>
      <family val="2"/>
    </font>
    <font>
      <b/>
      <sz val="11"/>
      <color rgb="FF5F5F5F"/>
      <name val="Arial"/>
      <family val="2"/>
    </font>
    <font>
      <sz val="11"/>
      <color rgb="FF5F5F5F"/>
      <name val="Arial"/>
      <family val="2"/>
    </font>
    <font>
      <sz val="12"/>
      <color rgb="FF5F5F5F"/>
      <name val="Calibri"/>
      <family val="2"/>
    </font>
    <font>
      <i/>
      <sz val="12"/>
      <color rgb="FF5F5F5F"/>
      <name val="Arial"/>
      <family val="2"/>
    </font>
    <font>
      <b/>
      <i/>
      <sz val="12"/>
      <color rgb="FF5F5F5F"/>
      <name val="Arial"/>
      <family val="2"/>
    </font>
    <font>
      <b/>
      <sz val="10"/>
      <name val="Arial"/>
      <family val="2"/>
    </font>
    <font>
      <b/>
      <sz val="11"/>
      <color theme="1"/>
      <name val="Arial"/>
      <family val="2"/>
    </font>
    <font>
      <b/>
      <sz val="11"/>
      <color rgb="FF006100"/>
      <name val="Arial"/>
      <family val="2"/>
    </font>
    <font>
      <i/>
      <u/>
      <sz val="11"/>
      <color rgb="FF5F5F5F"/>
      <name val="Arial"/>
      <family val="2"/>
    </font>
    <font>
      <b/>
      <sz val="16"/>
      <color rgb="FF5F5F5F"/>
      <name val="Arial"/>
      <family val="2"/>
    </font>
    <font>
      <sz val="18"/>
      <color rgb="FF5F5F5F"/>
      <name val="Open Sans"/>
      <family val="2"/>
    </font>
    <font>
      <b/>
      <sz val="12"/>
      <color rgb="FF5F5F5F"/>
      <name val="Calibri"/>
      <family val="2"/>
    </font>
    <font>
      <u/>
      <sz val="12"/>
      <color rgb="FF5F5F5F"/>
      <name val="Open Sans"/>
      <family val="2"/>
    </font>
    <font>
      <i/>
      <sz val="12"/>
      <color rgb="FF5F5F5F"/>
      <name val="Calibri"/>
      <family val="2"/>
    </font>
    <font>
      <sz val="18"/>
      <color rgb="FF98D50E"/>
      <name val="Arial"/>
      <family val="2"/>
    </font>
    <font>
      <sz val="12"/>
      <color rgb="FF006100"/>
      <name val="Arial"/>
      <family val="2"/>
    </font>
    <font>
      <b/>
      <u/>
      <sz val="12"/>
      <color rgb="FF5F5F5F"/>
      <name val="Arial"/>
      <family val="2"/>
    </font>
    <font>
      <b/>
      <sz val="14"/>
      <color rgb="FF5F5F5F"/>
      <name val="Arial"/>
      <family val="2"/>
    </font>
    <font>
      <i/>
      <sz val="12"/>
      <color theme="1" tint="0.34998626667073579"/>
      <name val="Calibri"/>
      <family val="2"/>
    </font>
    <font>
      <b/>
      <sz val="11"/>
      <color rgb="FF5F5F5F"/>
      <name val="Calibri"/>
      <family val="2"/>
    </font>
    <font>
      <sz val="6"/>
      <color rgb="FF5F5F5F"/>
      <name val="Arial"/>
      <family val="2"/>
    </font>
    <font>
      <sz val="11"/>
      <color rgb="FF0B2C44"/>
      <name val="Arial"/>
      <family val="2"/>
    </font>
    <font>
      <sz val="12"/>
      <color rgb="FF0B2C44"/>
      <name val="Calibri"/>
      <family val="2"/>
    </font>
    <font>
      <i/>
      <sz val="10"/>
      <color rgb="FF0B2C44"/>
      <name val="Arial"/>
      <family val="2"/>
    </font>
  </fonts>
  <fills count="9">
    <fill>
      <patternFill patternType="none"/>
    </fill>
    <fill>
      <patternFill patternType="gray125"/>
    </fill>
    <fill>
      <patternFill patternType="solid">
        <fgColor rgb="FFFFFFFF"/>
        <bgColor rgb="FFFFFFFF"/>
      </patternFill>
    </fill>
    <fill>
      <patternFill patternType="solid">
        <fgColor theme="0"/>
        <bgColor rgb="FF000000"/>
      </patternFill>
    </fill>
    <fill>
      <patternFill patternType="solid">
        <fgColor theme="0"/>
        <bgColor indexed="64"/>
      </patternFill>
    </fill>
    <fill>
      <patternFill patternType="solid">
        <fgColor rgb="FFFFFFFF"/>
        <bgColor rgb="FF000000"/>
      </patternFill>
    </fill>
    <fill>
      <patternFill patternType="solid">
        <fgColor rgb="FFFFCC99"/>
      </patternFill>
    </fill>
    <fill>
      <patternFill patternType="solid">
        <fgColor rgb="FFCBFFF0"/>
        <bgColor rgb="FFC6EFCE"/>
      </patternFill>
    </fill>
    <fill>
      <patternFill patternType="solid">
        <fgColor rgb="FFF0F1F6"/>
        <bgColor rgb="FFC6EFCE"/>
      </patternFill>
    </fill>
  </fills>
  <borders count="117">
    <border>
      <left/>
      <right/>
      <top/>
      <bottom/>
      <diagonal/>
    </border>
    <border>
      <left/>
      <right/>
      <top/>
      <bottom style="thin">
        <color rgb="FF000000"/>
      </bottom>
      <diagonal/>
    </border>
    <border>
      <left style="thin">
        <color auto="1"/>
      </left>
      <right/>
      <top/>
      <bottom/>
      <diagonal/>
    </border>
    <border>
      <left/>
      <right style="thin">
        <color auto="1"/>
      </right>
      <top/>
      <bottom/>
      <diagonal/>
    </border>
    <border>
      <left/>
      <right/>
      <top style="thin">
        <color auto="1"/>
      </top>
      <bottom/>
      <diagonal/>
    </border>
    <border>
      <left/>
      <right/>
      <top/>
      <bottom style="thin">
        <color auto="1"/>
      </bottom>
      <diagonal/>
    </border>
    <border>
      <left/>
      <right style="hair">
        <color auto="1"/>
      </right>
      <top/>
      <bottom style="thin">
        <color auto="1"/>
      </bottom>
      <diagonal/>
    </border>
    <border>
      <left style="hair">
        <color auto="1"/>
      </left>
      <right style="hair">
        <color auto="1"/>
      </right>
      <top/>
      <bottom style="thin">
        <color auto="1"/>
      </bottom>
      <diagonal/>
    </border>
    <border>
      <left style="hair">
        <color auto="1"/>
      </left>
      <right style="hair">
        <color auto="1"/>
      </right>
      <top/>
      <bottom style="hair">
        <color auto="1"/>
      </bottom>
      <diagonal/>
    </border>
    <border>
      <left style="hair">
        <color auto="1"/>
      </left>
      <right/>
      <top/>
      <bottom/>
      <diagonal/>
    </border>
    <border>
      <left/>
      <right/>
      <top style="double">
        <color theme="0" tint="-0.249977111117893"/>
      </top>
      <bottom/>
      <diagonal/>
    </border>
    <border>
      <left style="thin">
        <color rgb="FF7F7F7F"/>
      </left>
      <right style="thin">
        <color rgb="FF7F7F7F"/>
      </right>
      <top style="thin">
        <color rgb="FF7F7F7F"/>
      </top>
      <bottom style="thin">
        <color rgb="FF7F7F7F"/>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14999847407452621"/>
      </left>
      <right/>
      <top style="thin">
        <color theme="0" tint="-0.14999847407452621"/>
      </top>
      <bottom style="thin">
        <color theme="0" tint="-0.14999847407452621"/>
      </bottom>
      <diagonal/>
    </border>
    <border>
      <left/>
      <right/>
      <top style="thin">
        <color theme="0" tint="-0.14999847407452621"/>
      </top>
      <bottom style="thin">
        <color theme="0" tint="-0.14999847407452621"/>
      </bottom>
      <diagonal/>
    </border>
    <border>
      <left/>
      <right style="thin">
        <color theme="0" tint="-0.14999847407452621"/>
      </right>
      <top style="thin">
        <color theme="0" tint="-0.14999847407452621"/>
      </top>
      <bottom style="thin">
        <color theme="0" tint="-0.14999847407452621"/>
      </bottom>
      <diagonal/>
    </border>
    <border>
      <left style="thin">
        <color theme="0" tint="-0.14999847407452621"/>
      </left>
      <right style="thin">
        <color theme="0" tint="-0.14999847407452621"/>
      </right>
      <top/>
      <bottom style="thin">
        <color theme="0" tint="-0.14999847407452621"/>
      </bottom>
      <diagonal/>
    </border>
    <border>
      <left/>
      <right style="thin">
        <color theme="0" tint="-0.14999847407452621"/>
      </right>
      <top/>
      <bottom style="thin">
        <color theme="0" tint="-0.14999847407452621"/>
      </bottom>
      <diagonal/>
    </border>
    <border>
      <left style="thin">
        <color theme="0" tint="-0.14999847407452621"/>
      </left>
      <right/>
      <top/>
      <bottom style="thin">
        <color theme="0" tint="-0.14999847407452621"/>
      </bottom>
      <diagonal/>
    </border>
    <border>
      <left/>
      <right style="thin">
        <color theme="0" tint="-0.14999847407452621"/>
      </right>
      <top style="thin">
        <color theme="0" tint="-0.14999847407452621"/>
      </top>
      <bottom/>
      <diagonal/>
    </border>
    <border>
      <left style="thin">
        <color theme="0" tint="-0.14999847407452621"/>
      </left>
      <right style="thin">
        <color theme="0" tint="-0.14999847407452621"/>
      </right>
      <top style="thin">
        <color theme="0" tint="-0.14999847407452621"/>
      </top>
      <bottom/>
      <diagonal/>
    </border>
    <border>
      <left style="thin">
        <color theme="0" tint="-0.14999847407452621"/>
      </left>
      <right/>
      <top style="thin">
        <color theme="0" tint="-0.14999847407452621"/>
      </top>
      <bottom/>
      <diagonal/>
    </border>
    <border>
      <left style="thin">
        <color theme="0" tint="-0.14996795556505021"/>
      </left>
      <right/>
      <top/>
      <bottom/>
      <diagonal/>
    </border>
    <border>
      <left/>
      <right style="thin">
        <color theme="0" tint="-0.14996795556505021"/>
      </right>
      <top/>
      <bottom/>
      <diagonal/>
    </border>
    <border>
      <left/>
      <right style="thin">
        <color theme="0" tint="-0.14996795556505021"/>
      </right>
      <top style="thin">
        <color auto="1"/>
      </top>
      <bottom/>
      <diagonal/>
    </border>
    <border>
      <left/>
      <right style="thin">
        <color theme="0" tint="-0.14996795556505021"/>
      </right>
      <top/>
      <bottom style="thin">
        <color auto="1"/>
      </bottom>
      <diagonal/>
    </border>
    <border>
      <left style="thin">
        <color theme="0" tint="-0.14996795556505021"/>
      </left>
      <right/>
      <top style="thin">
        <color auto="1"/>
      </top>
      <bottom/>
      <diagonal/>
    </border>
    <border>
      <left style="thin">
        <color theme="0" tint="-0.14996795556505021"/>
      </left>
      <right/>
      <top/>
      <bottom style="thin">
        <color auto="1"/>
      </bottom>
      <diagonal/>
    </border>
    <border>
      <left/>
      <right style="hair">
        <color theme="0" tint="-0.14996795556505021"/>
      </right>
      <top style="thin">
        <color theme="0" tint="-0.14999847407452621"/>
      </top>
      <bottom style="thin">
        <color theme="0" tint="-0.14999847407452621"/>
      </bottom>
      <diagonal/>
    </border>
    <border>
      <left style="hair">
        <color theme="0" tint="-0.14996795556505021"/>
      </left>
      <right style="hair">
        <color theme="0" tint="-0.14996795556505021"/>
      </right>
      <top style="thin">
        <color theme="0" tint="-0.14999847407452621"/>
      </top>
      <bottom style="thin">
        <color theme="0" tint="-0.14999847407452621"/>
      </bottom>
      <diagonal/>
    </border>
    <border>
      <left style="hair">
        <color theme="0" tint="-0.14996795556505021"/>
      </left>
      <right style="thin">
        <color theme="0" tint="-0.14999847407452621"/>
      </right>
      <top style="thin">
        <color theme="0" tint="-0.14999847407452621"/>
      </top>
      <bottom style="thin">
        <color theme="0" tint="-0.14999847407452621"/>
      </bottom>
      <diagonal/>
    </border>
    <border>
      <left/>
      <right style="hair">
        <color theme="0" tint="-0.14996795556505021"/>
      </right>
      <top/>
      <bottom/>
      <diagonal/>
    </border>
    <border>
      <left style="hair">
        <color theme="0" tint="-0.14996795556505021"/>
      </left>
      <right style="hair">
        <color theme="0" tint="-0.14996795556505021"/>
      </right>
      <top/>
      <bottom/>
      <diagonal/>
    </border>
    <border>
      <left style="hair">
        <color theme="0" tint="-0.14996795556505021"/>
      </left>
      <right style="thin">
        <color theme="0" tint="-0.14996795556505021"/>
      </right>
      <top/>
      <bottom/>
      <diagonal/>
    </border>
    <border>
      <left/>
      <right style="hair">
        <color theme="0" tint="-0.14996795556505021"/>
      </right>
      <top style="thin">
        <color auto="1"/>
      </top>
      <bottom/>
      <diagonal/>
    </border>
    <border>
      <left style="hair">
        <color theme="0" tint="-0.14996795556505021"/>
      </left>
      <right style="hair">
        <color theme="0" tint="-0.14996795556505021"/>
      </right>
      <top style="thin">
        <color auto="1"/>
      </top>
      <bottom/>
      <diagonal/>
    </border>
    <border>
      <left/>
      <right style="hair">
        <color theme="0" tint="-0.14996795556505021"/>
      </right>
      <top/>
      <bottom style="thin">
        <color auto="1"/>
      </bottom>
      <diagonal/>
    </border>
    <border>
      <left style="hair">
        <color theme="0" tint="-0.14996795556505021"/>
      </left>
      <right style="hair">
        <color theme="0" tint="-0.14996795556505021"/>
      </right>
      <top/>
      <bottom style="thin">
        <color auto="1"/>
      </bottom>
      <diagonal/>
    </border>
    <border>
      <left style="hair">
        <color theme="0" tint="-0.14996795556505021"/>
      </left>
      <right style="thin">
        <color theme="0" tint="-0.14996795556505021"/>
      </right>
      <top/>
      <bottom style="thin">
        <color auto="1"/>
      </bottom>
      <diagonal/>
    </border>
    <border>
      <left style="hair">
        <color theme="0" tint="-0.14996795556505021"/>
      </left>
      <right style="hair">
        <color auto="1"/>
      </right>
      <top/>
      <bottom/>
      <diagonal/>
    </border>
    <border>
      <left style="hair">
        <color theme="0" tint="-0.14996795556505021"/>
      </left>
      <right/>
      <top/>
      <bottom/>
      <diagonal/>
    </border>
    <border>
      <left/>
      <right/>
      <top style="thin">
        <color theme="0" tint="-0.14999847407452621"/>
      </top>
      <bottom/>
      <diagonal/>
    </border>
    <border>
      <left/>
      <right style="hair">
        <color theme="0" tint="-0.14996795556505021"/>
      </right>
      <top style="thin">
        <color theme="0" tint="-0.14999847407452621"/>
      </top>
      <bottom/>
      <diagonal/>
    </border>
    <border>
      <left style="hair">
        <color theme="0" tint="-0.14996795556505021"/>
      </left>
      <right style="hair">
        <color theme="0" tint="-0.14996795556505021"/>
      </right>
      <top style="thin">
        <color theme="0" tint="-0.14999847407452621"/>
      </top>
      <bottom/>
      <diagonal/>
    </border>
    <border>
      <left style="hair">
        <color theme="0" tint="-0.14996795556505021"/>
      </left>
      <right style="thin">
        <color theme="0" tint="-0.14999847407452621"/>
      </right>
      <top style="thin">
        <color theme="0" tint="-0.14999847407452621"/>
      </top>
      <bottom/>
      <diagonal/>
    </border>
    <border>
      <left style="thin">
        <color theme="0" tint="-0.14999847407452621"/>
      </left>
      <right/>
      <top/>
      <bottom/>
      <diagonal/>
    </border>
    <border>
      <left style="hair">
        <color theme="0" tint="-0.14996795556505021"/>
      </left>
      <right style="thin">
        <color theme="0" tint="-0.14999847407452621"/>
      </right>
      <top/>
      <bottom/>
      <diagonal/>
    </border>
    <border>
      <left/>
      <right/>
      <top/>
      <bottom style="thin">
        <color theme="0" tint="-0.14999847407452621"/>
      </bottom>
      <diagonal/>
    </border>
    <border>
      <left/>
      <right style="hair">
        <color theme="0" tint="-0.14996795556505021"/>
      </right>
      <top/>
      <bottom style="thin">
        <color theme="0" tint="-0.14999847407452621"/>
      </bottom>
      <diagonal/>
    </border>
    <border>
      <left style="hair">
        <color theme="0" tint="-0.14996795556505021"/>
      </left>
      <right style="hair">
        <color theme="0" tint="-0.14996795556505021"/>
      </right>
      <top/>
      <bottom style="thin">
        <color theme="0" tint="-0.14999847407452621"/>
      </bottom>
      <diagonal/>
    </border>
    <border>
      <left style="hair">
        <color theme="0" tint="-0.14996795556505021"/>
      </left>
      <right style="thin">
        <color theme="0" tint="-0.14999847407452621"/>
      </right>
      <top/>
      <bottom style="thin">
        <color theme="0" tint="-0.14999847407452621"/>
      </bottom>
      <diagonal/>
    </border>
    <border>
      <left style="thin">
        <color theme="0" tint="-0.14996795556505021"/>
      </left>
      <right/>
      <top style="double">
        <color theme="0" tint="-0.14993743705557422"/>
      </top>
      <bottom style="thin">
        <color theme="0" tint="-0.14993743705557422"/>
      </bottom>
      <diagonal/>
    </border>
    <border>
      <left/>
      <right/>
      <top style="double">
        <color theme="0" tint="-0.14993743705557422"/>
      </top>
      <bottom style="thin">
        <color theme="0" tint="-0.14993743705557422"/>
      </bottom>
      <diagonal/>
    </border>
    <border>
      <left/>
      <right style="hair">
        <color theme="0" tint="-0.14996795556505021"/>
      </right>
      <top style="double">
        <color theme="0" tint="-0.14993743705557422"/>
      </top>
      <bottom style="thin">
        <color theme="0" tint="-0.14993743705557422"/>
      </bottom>
      <diagonal/>
    </border>
    <border>
      <left style="hair">
        <color theme="0" tint="-0.14996795556505021"/>
      </left>
      <right style="hair">
        <color theme="0" tint="-0.14996795556505021"/>
      </right>
      <top style="double">
        <color theme="0" tint="-0.14993743705557422"/>
      </top>
      <bottom style="thin">
        <color theme="0" tint="-0.14993743705557422"/>
      </bottom>
      <diagonal/>
    </border>
    <border>
      <left style="hair">
        <color theme="0" tint="-0.14996795556505021"/>
      </left>
      <right style="thin">
        <color theme="0" tint="-0.14996795556505021"/>
      </right>
      <top style="double">
        <color theme="0" tint="-0.14993743705557422"/>
      </top>
      <bottom style="thin">
        <color theme="0" tint="-0.14993743705557422"/>
      </bottom>
      <diagonal/>
    </border>
    <border>
      <left style="thin">
        <color theme="0" tint="-0.14996795556505021"/>
      </left>
      <right/>
      <top style="thin">
        <color theme="0" tint="-0.14999847407452621"/>
      </top>
      <bottom/>
      <diagonal/>
    </border>
    <border>
      <left style="hair">
        <color theme="0" tint="-0.14996795556505021"/>
      </left>
      <right style="thin">
        <color theme="0" tint="-0.14996795556505021"/>
      </right>
      <top style="thin">
        <color theme="0" tint="-0.14999847407452621"/>
      </top>
      <bottom/>
      <diagonal/>
    </border>
    <border>
      <left style="thin">
        <color theme="0" tint="-0.14999847407452621"/>
      </left>
      <right/>
      <top/>
      <bottom style="thin">
        <color auto="1"/>
      </bottom>
      <diagonal/>
    </border>
    <border>
      <left style="hair">
        <color theme="0" tint="-0.14996795556505021"/>
      </left>
      <right style="thin">
        <color theme="0" tint="-0.14999847407452621"/>
      </right>
      <top/>
      <bottom style="thin">
        <color auto="1"/>
      </bottom>
      <diagonal/>
    </border>
    <border>
      <left style="thin">
        <color theme="0" tint="-0.14999847407452621"/>
      </left>
      <right/>
      <top style="double">
        <color theme="0" tint="-0.14996795556505021"/>
      </top>
      <bottom style="thin">
        <color theme="0" tint="-0.14996795556505021"/>
      </bottom>
      <diagonal/>
    </border>
    <border>
      <left/>
      <right/>
      <top style="double">
        <color theme="0" tint="-0.14996795556505021"/>
      </top>
      <bottom style="thin">
        <color theme="0" tint="-0.14996795556505021"/>
      </bottom>
      <diagonal/>
    </border>
    <border>
      <left/>
      <right style="hair">
        <color theme="0" tint="-0.14996795556505021"/>
      </right>
      <top style="double">
        <color theme="0" tint="-0.14996795556505021"/>
      </top>
      <bottom style="thin">
        <color theme="0" tint="-0.14996795556505021"/>
      </bottom>
      <diagonal/>
    </border>
    <border>
      <left style="hair">
        <color theme="0" tint="-0.14996795556505021"/>
      </left>
      <right style="hair">
        <color theme="0" tint="-0.14996795556505021"/>
      </right>
      <top style="double">
        <color theme="0" tint="-0.14996795556505021"/>
      </top>
      <bottom style="thin">
        <color theme="0" tint="-0.14996795556505021"/>
      </bottom>
      <diagonal/>
    </border>
    <border>
      <left style="hair">
        <color theme="0" tint="-0.14996795556505021"/>
      </left>
      <right style="thin">
        <color theme="0" tint="-0.14999847407452621"/>
      </right>
      <top style="double">
        <color theme="0" tint="-0.14996795556505021"/>
      </top>
      <bottom style="thin">
        <color theme="0" tint="-0.14996795556505021"/>
      </bottom>
      <diagonal/>
    </border>
    <border>
      <left style="hair">
        <color theme="0" tint="-0.14996795556505021"/>
      </left>
      <right style="thin">
        <color theme="0" tint="-0.14996795556505021"/>
      </right>
      <top/>
      <bottom style="thin">
        <color theme="0" tint="-0.14999847407452621"/>
      </bottom>
      <diagonal/>
    </border>
    <border>
      <left/>
      <right/>
      <top style="thin">
        <color theme="0" tint="-0.14993743705557422"/>
      </top>
      <bottom/>
      <diagonal/>
    </border>
    <border>
      <left/>
      <right style="hair">
        <color theme="0" tint="-0.14996795556505021"/>
      </right>
      <top style="thin">
        <color theme="0" tint="-0.14993743705557422"/>
      </top>
      <bottom/>
      <diagonal/>
    </border>
    <border>
      <left style="thin">
        <color theme="0" tint="-0.14996795556505021"/>
      </left>
      <right/>
      <top style="double">
        <color theme="0" tint="-0.14993743705557422"/>
      </top>
      <bottom style="thin">
        <color theme="0" tint="-0.14999847407452621"/>
      </bottom>
      <diagonal/>
    </border>
    <border>
      <left/>
      <right/>
      <top style="double">
        <color theme="0" tint="-0.14993743705557422"/>
      </top>
      <bottom style="thin">
        <color theme="0" tint="-0.14999847407452621"/>
      </bottom>
      <diagonal/>
    </border>
    <border>
      <left/>
      <right style="hair">
        <color theme="0" tint="-0.14996795556505021"/>
      </right>
      <top style="double">
        <color theme="0" tint="-0.14993743705557422"/>
      </top>
      <bottom style="thin">
        <color theme="0" tint="-0.14999847407452621"/>
      </bottom>
      <diagonal/>
    </border>
    <border>
      <left style="hair">
        <color theme="0" tint="-0.14996795556505021"/>
      </left>
      <right style="hair">
        <color theme="0" tint="-0.14996795556505021"/>
      </right>
      <top style="double">
        <color theme="0" tint="-0.14993743705557422"/>
      </top>
      <bottom style="thin">
        <color theme="0" tint="-0.14999847407452621"/>
      </bottom>
      <diagonal/>
    </border>
    <border>
      <left style="hair">
        <color theme="0" tint="-0.14996795556505021"/>
      </left>
      <right style="thin">
        <color theme="0" tint="-0.14996795556505021"/>
      </right>
      <top style="double">
        <color theme="0" tint="-0.14993743705557422"/>
      </top>
      <bottom style="thin">
        <color theme="0" tint="-0.14999847407452621"/>
      </bottom>
      <diagonal/>
    </border>
    <border>
      <left/>
      <right style="thin">
        <color theme="0" tint="-0.14999847407452621"/>
      </right>
      <top/>
      <bottom/>
      <diagonal/>
    </border>
    <border>
      <left style="thin">
        <color theme="0" tint="-0.14999847407452621"/>
      </left>
      <right/>
      <top style="double">
        <color theme="0" tint="-0.14993743705557422"/>
      </top>
      <bottom style="thin">
        <color theme="0" tint="-0.14999847407452621"/>
      </bottom>
      <diagonal/>
    </border>
    <border>
      <left style="hair">
        <color theme="0" tint="-0.14996795556505021"/>
      </left>
      <right style="thin">
        <color theme="0" tint="-0.14999847407452621"/>
      </right>
      <top style="double">
        <color theme="0" tint="-0.14993743705557422"/>
      </top>
      <bottom style="thin">
        <color theme="0" tint="-0.14999847407452621"/>
      </bottom>
      <diagonal/>
    </border>
    <border>
      <left style="hair">
        <color theme="0" tint="-0.14996795556505021"/>
      </left>
      <right style="thin">
        <color theme="0" tint="-0.14999847407452621"/>
      </right>
      <top style="thin">
        <color auto="1"/>
      </top>
      <bottom/>
      <diagonal/>
    </border>
    <border>
      <left style="thin">
        <color theme="0" tint="-0.14996795556505021"/>
      </left>
      <right/>
      <top style="thin">
        <color theme="0" tint="-0.14996795556505021"/>
      </top>
      <bottom style="thin">
        <color theme="0" tint="-0.14999847407452621"/>
      </bottom>
      <diagonal/>
    </border>
    <border>
      <left/>
      <right/>
      <top style="thin">
        <color theme="0" tint="-0.14996795556505021"/>
      </top>
      <bottom style="thin">
        <color theme="0" tint="-0.14999847407452621"/>
      </bottom>
      <diagonal/>
    </border>
    <border>
      <left style="thin">
        <color theme="0" tint="-0.14996795556505021"/>
      </left>
      <right/>
      <top/>
      <bottom style="thin">
        <color theme="0" tint="-0.14996795556505021"/>
      </bottom>
      <diagonal/>
    </border>
    <border>
      <left/>
      <right/>
      <top/>
      <bottom style="thin">
        <color theme="0" tint="-0.14996795556505021"/>
      </bottom>
      <diagonal/>
    </border>
    <border>
      <left/>
      <right style="thin">
        <color theme="0" tint="-0.14996795556505021"/>
      </right>
      <top style="thin">
        <color theme="0" tint="-0.14996795556505021"/>
      </top>
      <bottom style="thin">
        <color theme="0" tint="-0.14996795556505021"/>
      </bottom>
      <diagonal/>
    </border>
    <border>
      <left/>
      <right style="hair">
        <color theme="0" tint="-0.14993743705557422"/>
      </right>
      <top style="thin">
        <color theme="0" tint="-0.14996795556505021"/>
      </top>
      <bottom style="thin">
        <color theme="0" tint="-0.14999847407452621"/>
      </bottom>
      <diagonal/>
    </border>
    <border>
      <left style="hair">
        <color theme="0" tint="-0.14993743705557422"/>
      </left>
      <right style="hair">
        <color theme="0" tint="-0.14993743705557422"/>
      </right>
      <top style="thin">
        <color theme="0" tint="-0.14996795556505021"/>
      </top>
      <bottom style="thin">
        <color theme="0" tint="-0.14999847407452621"/>
      </bottom>
      <diagonal/>
    </border>
    <border>
      <left style="hair">
        <color theme="0" tint="-0.14993743705557422"/>
      </left>
      <right style="thin">
        <color theme="0" tint="-0.14996795556505021"/>
      </right>
      <top style="thin">
        <color theme="0" tint="-0.14996795556505021"/>
      </top>
      <bottom style="thin">
        <color theme="0" tint="-0.14999847407452621"/>
      </bottom>
      <diagonal/>
    </border>
    <border>
      <left style="hair">
        <color theme="0" tint="-0.14993743705557422"/>
      </left>
      <right style="hair">
        <color theme="0" tint="-0.14993743705557422"/>
      </right>
      <top/>
      <bottom/>
      <diagonal/>
    </border>
    <border>
      <left style="hair">
        <color theme="0" tint="-0.14993743705557422"/>
      </left>
      <right style="thin">
        <color theme="0" tint="-0.14996795556505021"/>
      </right>
      <top/>
      <bottom/>
      <diagonal/>
    </border>
    <border>
      <left/>
      <right style="hair">
        <color theme="0" tint="-0.14993743705557422"/>
      </right>
      <top/>
      <bottom/>
      <diagonal/>
    </border>
    <border>
      <left/>
      <right style="hair">
        <color theme="0" tint="-0.14993743705557422"/>
      </right>
      <top/>
      <bottom style="thin">
        <color theme="0" tint="-0.14996795556505021"/>
      </bottom>
      <diagonal/>
    </border>
    <border>
      <left style="hair">
        <color theme="0" tint="-0.14993743705557422"/>
      </left>
      <right style="hair">
        <color theme="0" tint="-0.14993743705557422"/>
      </right>
      <top/>
      <bottom style="thin">
        <color theme="0" tint="-0.14996795556505021"/>
      </bottom>
      <diagonal/>
    </border>
    <border>
      <left style="hair">
        <color theme="0" tint="-0.14993743705557422"/>
      </left>
      <right style="thin">
        <color theme="0" tint="-0.14996795556505021"/>
      </right>
      <top/>
      <bottom style="thin">
        <color theme="0" tint="-0.14996795556505021"/>
      </bottom>
      <diagonal/>
    </border>
    <border>
      <left/>
      <right style="hair">
        <color theme="0" tint="-0.14993743705557422"/>
      </right>
      <top style="thin">
        <color theme="0" tint="-0.14999847407452621"/>
      </top>
      <bottom/>
      <diagonal/>
    </border>
    <border>
      <left/>
      <right style="thin">
        <color theme="0" tint="-0.14996795556505021"/>
      </right>
      <top style="thin">
        <color theme="0" tint="-0.14999847407452621"/>
      </top>
      <bottom/>
      <diagonal/>
    </border>
    <border>
      <left/>
      <right/>
      <top style="thin">
        <color theme="0" tint="-0.14996795556505021"/>
      </top>
      <bottom style="thin">
        <color theme="0" tint="-0.14996795556505021"/>
      </bottom>
      <diagonal/>
    </border>
    <border>
      <left style="thin">
        <color theme="0" tint="-0.14996795556505021"/>
      </left>
      <right/>
      <top style="thin">
        <color theme="0" tint="-0.14996795556505021"/>
      </top>
      <bottom style="thin">
        <color theme="0" tint="-0.14996795556505021"/>
      </bottom>
      <diagonal/>
    </border>
    <border>
      <left/>
      <right style="thin">
        <color theme="0" tint="-0.14996795556505021"/>
      </right>
      <top/>
      <bottom style="thin">
        <color theme="0" tint="-0.14999847407452621"/>
      </bottom>
      <diagonal/>
    </border>
    <border>
      <left style="thin">
        <color theme="0" tint="-0.14996795556505021"/>
      </left>
      <right/>
      <top/>
      <bottom style="thin">
        <color theme="0" tint="-0.14999847407452621"/>
      </bottom>
      <diagonal/>
    </border>
    <border>
      <left style="hair">
        <color auto="1"/>
      </left>
      <right style="thin">
        <color theme="0" tint="-0.14999847407452621"/>
      </right>
      <top/>
      <bottom style="thin">
        <color auto="1"/>
      </bottom>
      <diagonal/>
    </border>
    <border>
      <left style="thin">
        <color theme="0" tint="-0.14999847407452621"/>
      </left>
      <right style="hair">
        <color auto="1"/>
      </right>
      <top/>
      <bottom style="thin">
        <color auto="1"/>
      </bottom>
      <diagonal/>
    </border>
    <border>
      <left/>
      <right/>
      <top/>
      <bottom style="hair">
        <color auto="1"/>
      </bottom>
      <diagonal/>
    </border>
    <border>
      <left style="thin">
        <color theme="0" tint="-0.14999847407452621"/>
      </left>
      <right style="hair">
        <color theme="0" tint="-0.14996795556505021"/>
      </right>
      <top style="thin">
        <color theme="0" tint="-0.14999847407452621"/>
      </top>
      <bottom style="thin">
        <color theme="0" tint="-0.14999847407452621"/>
      </bottom>
      <diagonal/>
    </border>
    <border>
      <left style="thin">
        <color rgb="FF000000"/>
      </left>
      <right style="hair">
        <color theme="0" tint="-0.14996795556505021"/>
      </right>
      <top style="thin">
        <color theme="0" tint="-0.14999847407452621"/>
      </top>
      <bottom/>
      <diagonal/>
    </border>
    <border>
      <left/>
      <right style="hair">
        <color theme="0" tint="-0.14996795556505021"/>
      </right>
      <top/>
      <bottom style="thin">
        <color rgb="FF000000"/>
      </bottom>
      <diagonal/>
    </border>
    <border>
      <left style="hair">
        <color theme="0" tint="-0.14996795556505021"/>
      </left>
      <right style="hair">
        <color theme="0" tint="-0.14996795556505021"/>
      </right>
      <top/>
      <bottom style="thin">
        <color rgb="FF000000"/>
      </bottom>
      <diagonal/>
    </border>
    <border>
      <left/>
      <right style="hair">
        <color theme="0" tint="-0.14996795556505021"/>
      </right>
      <top style="double">
        <color theme="0" tint="-0.249977111117893"/>
      </top>
      <bottom/>
      <diagonal/>
    </border>
    <border>
      <left style="hair">
        <color theme="0" tint="-0.14996795556505021"/>
      </left>
      <right style="hair">
        <color theme="0" tint="-0.14996795556505021"/>
      </right>
      <top style="double">
        <color theme="0" tint="-0.249977111117893"/>
      </top>
      <bottom/>
      <diagonal/>
    </border>
    <border>
      <left style="thin">
        <color theme="0" tint="-0.14999847407452621"/>
      </left>
      <right/>
      <top/>
      <bottom style="thin">
        <color rgb="FF000000"/>
      </bottom>
      <diagonal/>
    </border>
    <border>
      <left style="thin">
        <color theme="0" tint="-0.14999847407452621"/>
      </left>
      <right/>
      <top style="double">
        <color theme="0" tint="-0.14996795556505021"/>
      </top>
      <bottom/>
      <diagonal/>
    </border>
    <border>
      <left/>
      <right/>
      <top style="double">
        <color theme="0" tint="-0.14996795556505021"/>
      </top>
      <bottom/>
      <diagonal/>
    </border>
    <border>
      <left/>
      <right style="hair">
        <color theme="0" tint="-0.14996795556505021"/>
      </right>
      <top style="double">
        <color theme="0" tint="-0.14996795556505021"/>
      </top>
      <bottom/>
      <diagonal/>
    </border>
    <border>
      <left style="hair">
        <color theme="0" tint="-0.14996795556505021"/>
      </left>
      <right style="hair">
        <color theme="0" tint="-0.14996795556505021"/>
      </right>
      <top style="double">
        <color theme="0" tint="-0.14996795556505021"/>
      </top>
      <bottom/>
      <diagonal/>
    </border>
    <border>
      <left style="hair">
        <color theme="0" tint="-0.14996795556505021"/>
      </left>
      <right style="thin">
        <color theme="0" tint="-0.14999847407452621"/>
      </right>
      <top style="double">
        <color theme="0" tint="-0.14996795556505021"/>
      </top>
      <bottom/>
      <diagonal/>
    </border>
    <border>
      <left style="thin">
        <color rgb="FF000000"/>
      </left>
      <right style="hair">
        <color theme="0" tint="-0.14996795556505021"/>
      </right>
      <top style="thin">
        <color theme="0" tint="-0.14999847407452621"/>
      </top>
      <bottom style="double">
        <color theme="0" tint="-0.14996795556505021"/>
      </bottom>
      <diagonal/>
    </border>
    <border>
      <left style="hair">
        <color theme="0" tint="-0.14996795556505021"/>
      </left>
      <right style="hair">
        <color theme="0" tint="-0.14996795556505021"/>
      </right>
      <top style="thin">
        <color theme="0" tint="-0.14999847407452621"/>
      </top>
      <bottom style="double">
        <color theme="0" tint="-0.14996795556505021"/>
      </bottom>
      <diagonal/>
    </border>
    <border>
      <left style="thin">
        <color theme="0" tint="-0.14999847407452621"/>
      </left>
      <right/>
      <top/>
      <bottom style="double">
        <color auto="1"/>
      </bottom>
      <diagonal/>
    </border>
    <border>
      <left style="hair">
        <color theme="0" tint="-0.14996795556505021"/>
      </left>
      <right style="thin">
        <color theme="0" tint="-0.14999847407452621"/>
      </right>
      <top style="double">
        <color theme="0" tint="-0.249977111117893"/>
      </top>
      <bottom/>
      <diagonal/>
    </border>
    <border>
      <left style="thin">
        <color theme="0" tint="-0.14999847407452621"/>
      </left>
      <right/>
      <top style="double">
        <color theme="0" tint="-0.14996795556505021"/>
      </top>
      <bottom style="thin">
        <color theme="0" tint="-0.14999847407452621"/>
      </bottom>
      <diagonal/>
    </border>
  </borders>
  <cellStyleXfs count="2569">
    <xf numFmtId="175" fontId="0" fillId="0" borderId="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175" fontId="16" fillId="0" borderId="0" applyNumberFormat="0" applyFill="0" applyBorder="0" applyAlignment="0" applyProtection="0"/>
    <xf numFmtId="175" fontId="17" fillId="0" borderId="0" applyNumberFormat="0" applyFill="0" applyBorder="0" applyAlignment="0" applyProtection="0"/>
    <xf numFmtId="0" fontId="23"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0" fontId="26" fillId="0" borderId="0" applyFill="0" applyBorder="0" applyProtection="0">
      <protection locked="0"/>
    </xf>
    <xf numFmtId="0" fontId="1" fillId="0" borderId="0"/>
    <xf numFmtId="9" fontId="14" fillId="0" borderId="0" applyFon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9" fontId="29" fillId="0" borderId="0" applyFont="0" applyFill="0" applyBorder="0" applyAlignment="0" applyProtection="0"/>
    <xf numFmtId="0" fontId="30" fillId="6" borderId="11" applyNumberFormat="0" applyFont="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65" fontId="14" fillId="0" borderId="0" applyFon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xf numFmtId="175" fontId="17" fillId="0" borderId="0" applyNumberFormat="0" applyFill="0" applyBorder="0" applyAlignment="0" applyProtection="0"/>
  </cellStyleXfs>
  <cellXfs count="571">
    <xf numFmtId="175" fontId="0" fillId="0" borderId="0" xfId="0" applyFont="1" applyAlignment="1"/>
    <xf numFmtId="175" fontId="0" fillId="0" borderId="0" xfId="0" applyFont="1"/>
    <xf numFmtId="175" fontId="2" fillId="2" borderId="0" xfId="0" applyFont="1" applyFill="1" applyBorder="1"/>
    <xf numFmtId="175" fontId="0" fillId="0" borderId="0" xfId="0" applyFont="1"/>
    <xf numFmtId="175" fontId="0" fillId="0" borderId="1" xfId="0" applyFont="1" applyBorder="1"/>
    <xf numFmtId="175" fontId="10" fillId="0" borderId="1" xfId="0" applyFont="1" applyBorder="1" applyAlignment="1">
      <alignment horizontal="center"/>
    </xf>
    <xf numFmtId="175" fontId="8" fillId="0" borderId="1" xfId="0" applyFont="1" applyBorder="1" applyAlignment="1">
      <alignment horizontal="center"/>
    </xf>
    <xf numFmtId="175" fontId="0" fillId="0" borderId="0" xfId="0" applyFont="1" applyBorder="1"/>
    <xf numFmtId="172" fontId="6" fillId="0" borderId="0" xfId="0" applyNumberFormat="1" applyFont="1" applyBorder="1" applyAlignment="1">
      <alignment vertical="center"/>
    </xf>
    <xf numFmtId="166" fontId="13" fillId="0" borderId="0" xfId="0" applyNumberFormat="1" applyFont="1" applyBorder="1" applyAlignment="1">
      <alignment vertical="center"/>
    </xf>
    <xf numFmtId="172" fontId="13" fillId="0" borderId="0" xfId="0" applyNumberFormat="1" applyFont="1" applyBorder="1" applyAlignment="1">
      <alignment vertical="center"/>
    </xf>
    <xf numFmtId="175" fontId="3" fillId="0" borderId="0" xfId="0" applyFont="1" applyBorder="1"/>
    <xf numFmtId="175" fontId="5" fillId="0" borderId="2" xfId="0" applyFont="1" applyBorder="1"/>
    <xf numFmtId="175" fontId="0" fillId="0" borderId="0" xfId="0" applyFont="1" applyBorder="1" applyAlignment="1">
      <alignment horizontal="left"/>
    </xf>
    <xf numFmtId="175" fontId="8" fillId="0" borderId="0" xfId="0" applyFont="1" applyBorder="1" applyAlignment="1">
      <alignment horizontal="center"/>
    </xf>
    <xf numFmtId="10" fontId="3" fillId="0" borderId="0" xfId="0" applyNumberFormat="1" applyFont="1" applyBorder="1"/>
    <xf numFmtId="175" fontId="10" fillId="0" borderId="0" xfId="0" applyFont="1" applyBorder="1" applyAlignment="1">
      <alignment horizontal="center"/>
    </xf>
    <xf numFmtId="175" fontId="12" fillId="0" borderId="0" xfId="0" applyFont="1" applyBorder="1" applyAlignment="1">
      <alignment horizontal="center"/>
    </xf>
    <xf numFmtId="175" fontId="0" fillId="0" borderId="0" xfId="0" applyFont="1" applyBorder="1" applyAlignment="1">
      <alignment horizontal="right"/>
    </xf>
    <xf numFmtId="10" fontId="3" fillId="0" borderId="0" xfId="0" applyNumberFormat="1" applyFont="1" applyBorder="1" applyAlignment="1">
      <alignment horizontal="right"/>
    </xf>
    <xf numFmtId="10" fontId="3" fillId="0" borderId="0" xfId="0" applyNumberFormat="1" applyFont="1" applyBorder="1" applyAlignment="1">
      <alignment horizontal="left"/>
    </xf>
    <xf numFmtId="175" fontId="3" fillId="0" borderId="0" xfId="0" applyFont="1" applyBorder="1" applyAlignment="1">
      <alignment horizontal="center"/>
    </xf>
    <xf numFmtId="166" fontId="0" fillId="0" borderId="0" xfId="0" applyNumberFormat="1" applyFont="1" applyBorder="1"/>
    <xf numFmtId="168" fontId="3" fillId="0" borderId="0" xfId="0" applyNumberFormat="1" applyFont="1" applyBorder="1" applyAlignment="1">
      <alignment horizontal="right"/>
    </xf>
    <xf numFmtId="175" fontId="11" fillId="0" borderId="0" xfId="0" applyFont="1" applyBorder="1"/>
    <xf numFmtId="175" fontId="3" fillId="0" borderId="0" xfId="0" applyFont="1" applyBorder="1" applyAlignment="1">
      <alignment horizontal="right"/>
    </xf>
    <xf numFmtId="166" fontId="3" fillId="0" borderId="0" xfId="0" applyNumberFormat="1" applyFont="1" applyBorder="1"/>
    <xf numFmtId="175" fontId="0" fillId="0" borderId="0" xfId="0" applyFont="1" applyBorder="1" applyAlignment="1"/>
    <xf numFmtId="175" fontId="14" fillId="0" borderId="0" xfId="0" applyFont="1" applyBorder="1"/>
    <xf numFmtId="175" fontId="19" fillId="3" borderId="0" xfId="0" applyFont="1" applyFill="1"/>
    <xf numFmtId="175" fontId="20" fillId="3" borderId="0" xfId="0" applyFont="1" applyFill="1"/>
    <xf numFmtId="175" fontId="19" fillId="4" borderId="0" xfId="0" applyFont="1" applyFill="1"/>
    <xf numFmtId="175" fontId="21" fillId="3" borderId="0" xfId="0" applyFont="1" applyFill="1"/>
    <xf numFmtId="175" fontId="22" fillId="3" borderId="0" xfId="0" applyFont="1" applyFill="1" applyBorder="1"/>
    <xf numFmtId="175" fontId="21" fillId="3" borderId="0" xfId="0" applyFont="1" applyFill="1" applyBorder="1"/>
    <xf numFmtId="175" fontId="21" fillId="3" borderId="0" xfId="0" applyFont="1" applyFill="1" applyAlignment="1">
      <alignment horizontal="right"/>
    </xf>
    <xf numFmtId="175" fontId="21" fillId="5" borderId="0" xfId="0" applyFont="1" applyFill="1" applyAlignment="1">
      <alignment horizontal="right"/>
    </xf>
    <xf numFmtId="175" fontId="0" fillId="0" borderId="3" xfId="0" applyFont="1" applyBorder="1"/>
    <xf numFmtId="175" fontId="0" fillId="0" borderId="5" xfId="0" applyFont="1" applyBorder="1" applyAlignment="1"/>
    <xf numFmtId="175" fontId="4" fillId="0" borderId="0" xfId="0" applyFont="1" applyFill="1" applyBorder="1" applyAlignment="1">
      <alignment vertical="center"/>
    </xf>
    <xf numFmtId="175" fontId="0" fillId="0" borderId="4" xfId="0" applyFont="1" applyBorder="1" applyAlignment="1"/>
    <xf numFmtId="175" fontId="0" fillId="0" borderId="0" xfId="0" applyFont="1" applyBorder="1" applyAlignment="1">
      <alignment vertical="center" wrapText="1"/>
    </xf>
    <xf numFmtId="175" fontId="0" fillId="0" borderId="0" xfId="0" applyFont="1" applyFill="1" applyAlignment="1"/>
    <xf numFmtId="175" fontId="0" fillId="0" borderId="0" xfId="0" applyFont="1" applyFill="1" applyBorder="1" applyAlignment="1"/>
    <xf numFmtId="166" fontId="9" fillId="0" borderId="0" xfId="0" applyNumberFormat="1" applyFont="1" applyFill="1" applyBorder="1" applyAlignment="1">
      <alignment horizontal="right"/>
    </xf>
    <xf numFmtId="175" fontId="21" fillId="3" borderId="0" xfId="0" applyFont="1" applyFill="1" applyBorder="1" applyAlignment="1">
      <alignment horizontal="left" indent="1"/>
    </xf>
    <xf numFmtId="172" fontId="15" fillId="0" borderId="0" xfId="0" applyNumberFormat="1" applyFont="1" applyBorder="1" applyAlignment="1">
      <alignment vertical="center"/>
    </xf>
    <xf numFmtId="172" fontId="14" fillId="0" borderId="0" xfId="0" applyNumberFormat="1" applyFont="1" applyBorder="1"/>
    <xf numFmtId="175" fontId="0" fillId="0" borderId="0" xfId="0" applyFont="1" applyFill="1" applyBorder="1"/>
    <xf numFmtId="175" fontId="0" fillId="0" borderId="10" xfId="0" applyFont="1" applyBorder="1"/>
    <xf numFmtId="172" fontId="6" fillId="0" borderId="10" xfId="0" applyNumberFormat="1" applyFont="1" applyBorder="1" applyAlignment="1">
      <alignment vertical="center"/>
    </xf>
    <xf numFmtId="175" fontId="0" fillId="0" borderId="10" xfId="0" applyFont="1" applyBorder="1" applyAlignment="1"/>
    <xf numFmtId="172" fontId="13" fillId="0" borderId="10" xfId="0" applyNumberFormat="1" applyFont="1" applyBorder="1" applyAlignment="1">
      <alignment vertical="center"/>
    </xf>
    <xf numFmtId="175" fontId="0" fillId="0" borderId="0" xfId="0" applyFont="1" applyFill="1"/>
    <xf numFmtId="175" fontId="0" fillId="0" borderId="0" xfId="0" applyFont="1" applyFill="1" applyBorder="1" applyAlignment="1">
      <alignment horizontal="right"/>
    </xf>
    <xf numFmtId="0" fontId="9" fillId="0" borderId="0" xfId="0" applyNumberFormat="1" applyFont="1" applyFill="1" applyBorder="1" applyAlignment="1">
      <alignment horizontal="right"/>
    </xf>
    <xf numFmtId="175" fontId="19" fillId="3" borderId="0" xfId="0" applyFont="1" applyFill="1" applyBorder="1" applyAlignment="1">
      <alignment horizontal="left" indent="1"/>
    </xf>
    <xf numFmtId="175" fontId="2" fillId="0" borderId="0" xfId="0" applyFont="1" applyFill="1" applyBorder="1"/>
    <xf numFmtId="0" fontId="27" fillId="5" borderId="0" xfId="765" applyFont="1" applyFill="1" applyBorder="1" applyAlignment="1"/>
    <xf numFmtId="0" fontId="27" fillId="5" borderId="0" xfId="765" applyFont="1" applyFill="1" applyBorder="1" applyAlignment="1">
      <alignment horizontal="left" indent="1"/>
    </xf>
    <xf numFmtId="175" fontId="22" fillId="0" borderId="0" xfId="0" applyFont="1" applyFill="1" applyBorder="1"/>
    <xf numFmtId="175" fontId="8" fillId="0" borderId="0" xfId="0" applyFont="1" applyFill="1" applyBorder="1" applyAlignment="1">
      <alignment horizontal="center"/>
    </xf>
    <xf numFmtId="175" fontId="3" fillId="0" borderId="0" xfId="0" applyFont="1" applyBorder="1" applyAlignment="1">
      <alignment horizontal="left"/>
    </xf>
    <xf numFmtId="175" fontId="11" fillId="0" borderId="0" xfId="0" applyFont="1" applyFill="1" applyBorder="1"/>
    <xf numFmtId="175" fontId="9" fillId="0" borderId="0" xfId="0" applyFont="1" applyFill="1" applyBorder="1" applyAlignment="1">
      <alignment horizontal="right"/>
    </xf>
    <xf numFmtId="166" fontId="3" fillId="0" borderId="0" xfId="0" applyNumberFormat="1" applyFont="1" applyBorder="1" applyAlignment="1">
      <alignment horizontal="left"/>
    </xf>
    <xf numFmtId="175" fontId="3" fillId="0" borderId="0" xfId="0" applyFont="1" applyBorder="1" applyAlignment="1"/>
    <xf numFmtId="1" fontId="9" fillId="0" borderId="0" xfId="0" applyNumberFormat="1" applyFont="1" applyFill="1" applyBorder="1" applyAlignment="1">
      <alignment horizontal="right"/>
    </xf>
    <xf numFmtId="175" fontId="0" fillId="0" borderId="0" xfId="0" applyFont="1" applyBorder="1" applyAlignment="1">
      <alignment vertical="top"/>
    </xf>
    <xf numFmtId="175" fontId="0" fillId="0" borderId="0" xfId="0" applyFont="1" applyBorder="1" applyAlignment="1">
      <alignment horizontal="center" vertical="center"/>
    </xf>
    <xf numFmtId="175" fontId="22" fillId="0" borderId="0" xfId="0" applyFont="1" applyBorder="1"/>
    <xf numFmtId="175" fontId="31" fillId="3" borderId="0" xfId="0" applyFont="1" applyFill="1"/>
    <xf numFmtId="10" fontId="3" fillId="0" borderId="0" xfId="0" applyNumberFormat="1" applyFont="1" applyFill="1" applyBorder="1" applyAlignment="1">
      <alignment wrapText="1"/>
    </xf>
    <xf numFmtId="10" fontId="0" fillId="0" borderId="0" xfId="0" applyNumberFormat="1" applyFont="1" applyBorder="1"/>
    <xf numFmtId="10" fontId="24" fillId="0" borderId="0" xfId="0" applyNumberFormat="1" applyFont="1" applyBorder="1" applyAlignment="1">
      <alignment horizontal="right"/>
    </xf>
    <xf numFmtId="9" fontId="24" fillId="0" borderId="0" xfId="0" applyNumberFormat="1" applyFont="1" applyFill="1" applyBorder="1" applyAlignment="1">
      <alignment horizontal="center" vertical="center"/>
    </xf>
    <xf numFmtId="1" fontId="24" fillId="0" borderId="0" xfId="0" applyNumberFormat="1" applyFont="1" applyFill="1" applyBorder="1" applyAlignment="1">
      <alignment horizontal="center" vertical="center"/>
    </xf>
    <xf numFmtId="175" fontId="28" fillId="0" borderId="0" xfId="765" applyNumberFormat="1" applyFont="1" applyBorder="1" applyAlignment="1">
      <alignment vertical="center"/>
    </xf>
    <xf numFmtId="175" fontId="33" fillId="0" borderId="0" xfId="0" applyFont="1"/>
    <xf numFmtId="175" fontId="33" fillId="0" borderId="0" xfId="0" applyFont="1" applyBorder="1"/>
    <xf numFmtId="175" fontId="33" fillId="0" borderId="0" xfId="0" applyFont="1" applyAlignment="1"/>
    <xf numFmtId="175" fontId="33" fillId="0" borderId="0" xfId="0" applyFont="1" applyBorder="1" applyAlignment="1">
      <alignment horizontal="left" indent="1"/>
    </xf>
    <xf numFmtId="175" fontId="33" fillId="0" borderId="0" xfId="0" applyFont="1" applyBorder="1" applyAlignment="1"/>
    <xf numFmtId="175" fontId="33" fillId="0" borderId="0" xfId="0" applyFont="1" applyAlignment="1">
      <alignment vertical="center"/>
    </xf>
    <xf numFmtId="175" fontId="33" fillId="3" borderId="0" xfId="0" applyFont="1" applyFill="1" applyBorder="1"/>
    <xf numFmtId="175" fontId="33" fillId="4" borderId="0" xfId="0" applyFont="1" applyFill="1" applyBorder="1"/>
    <xf numFmtId="175" fontId="33" fillId="0" borderId="0" xfId="0" applyFont="1" applyBorder="1" applyAlignment="1">
      <alignment vertical="center"/>
    </xf>
    <xf numFmtId="175" fontId="33" fillId="0" borderId="0" xfId="0" applyFont="1" applyBorder="1" applyAlignment="1">
      <alignment vertical="center" wrapText="1"/>
    </xf>
    <xf numFmtId="175" fontId="33" fillId="0" borderId="0" xfId="0" applyFont="1" applyBorder="1" applyAlignment="1">
      <alignment horizontal="left" vertical="center"/>
    </xf>
    <xf numFmtId="175" fontId="35" fillId="3" borderId="0" xfId="0" applyFont="1" applyFill="1" applyBorder="1" applyAlignment="1">
      <alignment wrapText="1"/>
    </xf>
    <xf numFmtId="175" fontId="37" fillId="3" borderId="0" xfId="0" applyFont="1" applyFill="1" applyBorder="1" applyAlignment="1">
      <alignment horizontal="left" indent="1"/>
    </xf>
    <xf numFmtId="9" fontId="36" fillId="0" borderId="0" xfId="0" applyNumberFormat="1" applyFont="1" applyFill="1" applyBorder="1" applyAlignment="1">
      <alignment horizontal="right"/>
    </xf>
    <xf numFmtId="175" fontId="33" fillId="0" borderId="0" xfId="0" applyFont="1" applyAlignment="1">
      <alignment vertical="center" wrapText="1"/>
    </xf>
    <xf numFmtId="175" fontId="33" fillId="0" borderId="0" xfId="0" applyFont="1" applyAlignment="1">
      <alignment horizontal="left" vertical="center" wrapText="1"/>
    </xf>
    <xf numFmtId="175" fontId="33" fillId="0" borderId="0" xfId="0" applyFont="1" applyBorder="1" applyAlignment="1">
      <alignment horizontal="center" vertical="center" wrapText="1"/>
    </xf>
    <xf numFmtId="0" fontId="23" fillId="3" borderId="0" xfId="765" applyFont="1" applyFill="1" applyBorder="1" applyAlignment="1">
      <alignment horizontal="left" indent="1"/>
    </xf>
    <xf numFmtId="175" fontId="33" fillId="0" borderId="0" xfId="0" applyFont="1" applyBorder="1" applyAlignment="1">
      <alignment horizontal="left" vertical="center" wrapText="1"/>
    </xf>
    <xf numFmtId="175" fontId="33" fillId="0" borderId="0" xfId="0" applyFont="1" applyBorder="1" applyAlignment="1">
      <alignment horizontal="right" vertical="center"/>
    </xf>
    <xf numFmtId="175" fontId="37" fillId="3" borderId="0" xfId="0" applyFont="1" applyFill="1"/>
    <xf numFmtId="0" fontId="23" fillId="3" borderId="0" xfId="765" applyFont="1" applyFill="1"/>
    <xf numFmtId="175" fontId="39" fillId="0" borderId="0" xfId="0" applyFont="1" applyBorder="1" applyAlignment="1"/>
    <xf numFmtId="175" fontId="43" fillId="3" borderId="0" xfId="0" applyFont="1" applyFill="1" applyBorder="1" applyAlignment="1">
      <alignment vertical="center"/>
    </xf>
    <xf numFmtId="175" fontId="35" fillId="3" borderId="0" xfId="0" applyFont="1" applyFill="1" applyBorder="1" applyAlignment="1">
      <alignment vertical="center" wrapText="1"/>
    </xf>
    <xf numFmtId="175" fontId="42" fillId="3" borderId="0" xfId="0" applyFont="1" applyFill="1" applyBorder="1" applyAlignment="1">
      <alignment vertical="center"/>
    </xf>
    <xf numFmtId="175" fontId="38" fillId="3" borderId="0" xfId="0" applyFont="1" applyFill="1" applyBorder="1" applyAlignment="1">
      <alignment horizontal="left" indent="1"/>
    </xf>
    <xf numFmtId="175" fontId="19" fillId="3" borderId="0" xfId="0" applyFont="1" applyFill="1" applyBorder="1" applyAlignment="1">
      <alignment horizontal="right" vertical="center"/>
    </xf>
    <xf numFmtId="175" fontId="19" fillId="3" borderId="0" xfId="0" applyFont="1" applyFill="1" applyBorder="1" applyAlignment="1">
      <alignment vertical="center"/>
    </xf>
    <xf numFmtId="175" fontId="19" fillId="4" borderId="0" xfId="0" applyFont="1" applyFill="1" applyBorder="1"/>
    <xf numFmtId="175" fontId="34" fillId="3" borderId="0" xfId="0" applyFont="1" applyFill="1" applyBorder="1" applyAlignment="1"/>
    <xf numFmtId="175" fontId="45" fillId="0" borderId="0" xfId="0" applyFont="1" applyBorder="1" applyAlignment="1"/>
    <xf numFmtId="175" fontId="46" fillId="3" borderId="0" xfId="0" applyFont="1" applyFill="1" applyBorder="1" applyAlignment="1">
      <alignment horizontal="left" indent="1"/>
    </xf>
    <xf numFmtId="175" fontId="47" fillId="3" borderId="0" xfId="0" applyFont="1" applyFill="1" applyBorder="1" applyAlignment="1">
      <alignment horizontal="left" indent="1"/>
    </xf>
    <xf numFmtId="175" fontId="48" fillId="0" borderId="0" xfId="0" applyFont="1" applyBorder="1" applyAlignment="1">
      <alignment horizontal="left" indent="1"/>
    </xf>
    <xf numFmtId="175" fontId="48" fillId="0" borderId="0" xfId="0" applyFont="1" applyBorder="1" applyAlignment="1"/>
    <xf numFmtId="175" fontId="48" fillId="0" borderId="0" xfId="0" applyFont="1" applyAlignment="1"/>
    <xf numFmtId="175" fontId="48" fillId="0" borderId="0" xfId="0" applyFont="1"/>
    <xf numFmtId="49" fontId="41" fillId="7" borderId="12" xfId="765" applyNumberFormat="1" applyFont="1" applyFill="1" applyBorder="1" applyAlignment="1">
      <alignment horizontal="center" vertical="center"/>
    </xf>
    <xf numFmtId="49" fontId="41" fillId="7" borderId="20" xfId="765" applyNumberFormat="1" applyFont="1" applyFill="1" applyBorder="1" applyAlignment="1">
      <alignment horizontal="center" vertical="center"/>
    </xf>
    <xf numFmtId="9" fontId="36" fillId="8" borderId="12" xfId="0" applyNumberFormat="1" applyFont="1" applyFill="1" applyBorder="1" applyAlignment="1">
      <alignment horizontal="left" indent="1"/>
    </xf>
    <xf numFmtId="175" fontId="45" fillId="0" borderId="0" xfId="0" applyFont="1" applyAlignment="1"/>
    <xf numFmtId="175" fontId="45" fillId="0" borderId="0" xfId="0" applyFont="1"/>
    <xf numFmtId="175" fontId="45" fillId="0" borderId="0" xfId="0" applyFont="1" applyBorder="1"/>
    <xf numFmtId="175" fontId="50" fillId="0" borderId="0" xfId="0" applyFont="1"/>
    <xf numFmtId="175" fontId="50" fillId="0" borderId="0" xfId="0" applyFont="1" applyBorder="1"/>
    <xf numFmtId="175" fontId="55" fillId="0" borderId="0" xfId="0" applyFont="1"/>
    <xf numFmtId="175" fontId="45" fillId="0" borderId="5" xfId="0" applyFont="1" applyBorder="1"/>
    <xf numFmtId="175" fontId="56" fillId="0" borderId="0" xfId="0" applyFont="1"/>
    <xf numFmtId="175" fontId="19" fillId="0" borderId="0" xfId="0" applyFont="1" applyBorder="1"/>
    <xf numFmtId="171" fontId="57" fillId="0" borderId="0" xfId="0" applyNumberFormat="1" applyFont="1" applyBorder="1"/>
    <xf numFmtId="9" fontId="54" fillId="0" borderId="0" xfId="0" applyNumberFormat="1" applyFont="1" applyBorder="1" applyAlignment="1">
      <alignment vertical="center"/>
    </xf>
    <xf numFmtId="175" fontId="54" fillId="0" borderId="0" xfId="0" applyFont="1" applyBorder="1" applyAlignment="1">
      <alignment vertical="center"/>
    </xf>
    <xf numFmtId="175" fontId="52" fillId="0" borderId="0" xfId="0" applyFont="1" applyBorder="1" applyAlignment="1">
      <alignment vertical="center"/>
    </xf>
    <xf numFmtId="175" fontId="58" fillId="0" borderId="0" xfId="0" applyFont="1" applyFill="1" applyBorder="1" applyAlignment="1">
      <alignment vertical="center"/>
    </xf>
    <xf numFmtId="175" fontId="59" fillId="0" borderId="0" xfId="0" applyFont="1" applyFill="1" applyBorder="1" applyAlignment="1">
      <alignment vertical="center"/>
    </xf>
    <xf numFmtId="175" fontId="50" fillId="0" borderId="0" xfId="0" applyFont="1" applyFill="1"/>
    <xf numFmtId="175" fontId="45" fillId="0" borderId="0" xfId="0" applyFont="1" applyFill="1" applyAlignment="1"/>
    <xf numFmtId="175" fontId="45" fillId="0" borderId="0" xfId="0" applyFont="1" applyFill="1"/>
    <xf numFmtId="175" fontId="0" fillId="0" borderId="0" xfId="0" applyFont="1" applyBorder="1" applyAlignment="1">
      <alignment horizontal="left" wrapText="1"/>
    </xf>
    <xf numFmtId="172" fontId="62" fillId="0" borderId="0" xfId="0" applyNumberFormat="1" applyFont="1" applyFill="1" applyBorder="1" applyAlignment="1">
      <alignment horizontal="center" vertical="center"/>
    </xf>
    <xf numFmtId="172" fontId="63" fillId="0" borderId="0" xfId="0" applyNumberFormat="1" applyFont="1" applyFill="1" applyBorder="1" applyAlignment="1">
      <alignment horizontal="left" vertical="center"/>
    </xf>
    <xf numFmtId="0" fontId="32" fillId="5" borderId="0" xfId="765" applyFont="1" applyFill="1" applyBorder="1" applyAlignment="1"/>
    <xf numFmtId="175" fontId="28" fillId="0" borderId="0" xfId="765" applyNumberFormat="1" applyFont="1" applyAlignment="1">
      <alignment vertical="center"/>
    </xf>
    <xf numFmtId="174" fontId="36" fillId="8" borderId="12" xfId="842" applyNumberFormat="1" applyFont="1" applyFill="1" applyBorder="1" applyAlignment="1">
      <alignment horizontal="left" indent="1"/>
    </xf>
    <xf numFmtId="175" fontId="0" fillId="0" borderId="0" xfId="0" applyFont="1" applyBorder="1" applyAlignment="1">
      <alignment horizontal="left" wrapText="1"/>
    </xf>
    <xf numFmtId="175" fontId="45" fillId="0" borderId="22" xfId="0" applyFont="1" applyBorder="1"/>
    <xf numFmtId="171" fontId="57" fillId="0" borderId="22" xfId="0" applyNumberFormat="1" applyFont="1" applyBorder="1"/>
    <xf numFmtId="175" fontId="45" fillId="0" borderId="22" xfId="0" applyFont="1" applyBorder="1" applyAlignment="1"/>
    <xf numFmtId="175" fontId="49" fillId="0" borderId="27" xfId="0" applyFont="1" applyBorder="1"/>
    <xf numFmtId="175" fontId="49" fillId="0" borderId="22" xfId="0" applyFont="1" applyBorder="1"/>
    <xf numFmtId="175" fontId="64" fillId="3" borderId="13" xfId="0" applyFont="1" applyFill="1" applyBorder="1" applyAlignment="1">
      <alignment vertical="center"/>
    </xf>
    <xf numFmtId="175" fontId="64" fillId="3" borderId="14" xfId="0" applyFont="1" applyFill="1" applyBorder="1" applyAlignment="1">
      <alignment vertical="center"/>
    </xf>
    <xf numFmtId="175" fontId="65" fillId="3" borderId="28" xfId="0" applyFont="1" applyFill="1" applyBorder="1" applyAlignment="1">
      <alignment horizontal="center" vertical="center"/>
    </xf>
    <xf numFmtId="175" fontId="65" fillId="3" borderId="29" xfId="0" applyFont="1" applyFill="1" applyBorder="1" applyAlignment="1">
      <alignment horizontal="center" vertical="center"/>
    </xf>
    <xf numFmtId="175" fontId="65" fillId="3" borderId="30" xfId="0" applyFont="1" applyFill="1" applyBorder="1" applyAlignment="1">
      <alignment horizontal="center" vertical="center"/>
    </xf>
    <xf numFmtId="175" fontId="50" fillId="0" borderId="31" xfId="0" applyFont="1" applyBorder="1"/>
    <xf numFmtId="175" fontId="50" fillId="0" borderId="32" xfId="0" applyFont="1" applyBorder="1"/>
    <xf numFmtId="175" fontId="50" fillId="0" borderId="33" xfId="0" applyFont="1" applyBorder="1"/>
    <xf numFmtId="169" fontId="45" fillId="0" borderId="31" xfId="0" applyNumberFormat="1" applyFont="1" applyBorder="1"/>
    <xf numFmtId="169" fontId="45" fillId="0" borderId="32" xfId="0" applyNumberFormat="1" applyFont="1" applyBorder="1"/>
    <xf numFmtId="169" fontId="45" fillId="0" borderId="33" xfId="0" applyNumberFormat="1" applyFont="1" applyBorder="1"/>
    <xf numFmtId="174" fontId="45" fillId="0" borderId="31" xfId="0" applyNumberFormat="1" applyFont="1" applyBorder="1"/>
    <xf numFmtId="174" fontId="45" fillId="0" borderId="32" xfId="0" applyNumberFormat="1" applyFont="1" applyBorder="1"/>
    <xf numFmtId="174" fontId="45" fillId="0" borderId="33" xfId="0" applyNumberFormat="1" applyFont="1" applyBorder="1"/>
    <xf numFmtId="167" fontId="45" fillId="0" borderId="31" xfId="0" applyNumberFormat="1" applyFont="1" applyBorder="1"/>
    <xf numFmtId="167" fontId="45" fillId="0" borderId="32" xfId="0" applyNumberFormat="1" applyFont="1" applyBorder="1"/>
    <xf numFmtId="167" fontId="45" fillId="0" borderId="33" xfId="0" applyNumberFormat="1" applyFont="1" applyBorder="1"/>
    <xf numFmtId="175" fontId="45" fillId="0" borderId="31" xfId="0" applyFont="1" applyBorder="1"/>
    <xf numFmtId="175" fontId="45" fillId="0" borderId="32" xfId="0" applyFont="1" applyBorder="1"/>
    <xf numFmtId="175" fontId="45" fillId="0" borderId="33" xfId="0" applyFont="1" applyBorder="1"/>
    <xf numFmtId="175" fontId="45" fillId="0" borderId="31" xfId="0" applyFont="1" applyBorder="1" applyAlignment="1"/>
    <xf numFmtId="175" fontId="45" fillId="0" borderId="32" xfId="0" applyFont="1" applyBorder="1" applyAlignment="1"/>
    <xf numFmtId="171" fontId="57" fillId="0" borderId="31" xfId="0" applyNumberFormat="1" applyFont="1" applyBorder="1"/>
    <xf numFmtId="171" fontId="57" fillId="0" borderId="32" xfId="0" applyNumberFormat="1" applyFont="1" applyBorder="1"/>
    <xf numFmtId="171" fontId="57" fillId="0" borderId="33" xfId="0" applyNumberFormat="1" applyFont="1" applyBorder="1"/>
    <xf numFmtId="171" fontId="19" fillId="0" borderId="31" xfId="0" applyNumberFormat="1" applyFont="1" applyBorder="1"/>
    <xf numFmtId="171" fontId="19" fillId="0" borderId="32" xfId="0" applyNumberFormat="1" applyFont="1" applyBorder="1"/>
    <xf numFmtId="171" fontId="19" fillId="0" borderId="33" xfId="0" applyNumberFormat="1" applyFont="1" applyBorder="1"/>
    <xf numFmtId="166" fontId="57" fillId="0" borderId="31" xfId="0" applyNumberFormat="1" applyFont="1" applyBorder="1"/>
    <xf numFmtId="166" fontId="57" fillId="0" borderId="32" xfId="0" applyNumberFormat="1" applyFont="1" applyBorder="1"/>
    <xf numFmtId="166" fontId="57" fillId="0" borderId="33" xfId="0" applyNumberFormat="1" applyFont="1" applyBorder="1"/>
    <xf numFmtId="10" fontId="49" fillId="0" borderId="36" xfId="0" applyNumberFormat="1" applyFont="1" applyBorder="1" applyAlignment="1">
      <alignment horizontal="left"/>
    </xf>
    <xf numFmtId="10" fontId="49" fillId="0" borderId="37" xfId="0" applyNumberFormat="1" applyFont="1" applyBorder="1" applyAlignment="1">
      <alignment horizontal="left"/>
    </xf>
    <xf numFmtId="10" fontId="49" fillId="0" borderId="38" xfId="0" applyNumberFormat="1" applyFont="1" applyBorder="1" applyAlignment="1">
      <alignment horizontal="left"/>
    </xf>
    <xf numFmtId="174" fontId="53" fillId="0" borderId="31" xfId="0" applyNumberFormat="1" applyFont="1" applyBorder="1"/>
    <xf numFmtId="174" fontId="53" fillId="0" borderId="32" xfId="0" applyNumberFormat="1" applyFont="1" applyBorder="1"/>
    <xf numFmtId="174" fontId="45" fillId="0" borderId="36" xfId="0" applyNumberFormat="1" applyFont="1" applyBorder="1"/>
    <xf numFmtId="174" fontId="45" fillId="0" borderId="37" xfId="0" applyNumberFormat="1" applyFont="1" applyBorder="1"/>
    <xf numFmtId="43" fontId="45" fillId="0" borderId="31" xfId="0" applyNumberFormat="1" applyFont="1" applyBorder="1"/>
    <xf numFmtId="43" fontId="45" fillId="0" borderId="32" xfId="0" applyNumberFormat="1" applyFont="1" applyBorder="1"/>
    <xf numFmtId="43" fontId="45" fillId="0" borderId="39" xfId="0" applyNumberFormat="1" applyFont="1" applyBorder="1"/>
    <xf numFmtId="175" fontId="59" fillId="0" borderId="31" xfId="0" applyFont="1" applyFill="1" applyBorder="1" applyAlignment="1">
      <alignment horizontal="center" vertical="center"/>
    </xf>
    <xf numFmtId="175" fontId="59" fillId="0" borderId="32" xfId="0" applyFont="1" applyFill="1" applyBorder="1" applyAlignment="1">
      <alignment horizontal="center" vertical="center"/>
    </xf>
    <xf numFmtId="174" fontId="53" fillId="0" borderId="34" xfId="0" applyNumberFormat="1" applyFont="1" applyBorder="1"/>
    <xf numFmtId="174" fontId="53" fillId="0" borderId="35" xfId="0" applyNumberFormat="1" applyFont="1" applyBorder="1"/>
    <xf numFmtId="171" fontId="45" fillId="0" borderId="31" xfId="0" applyNumberFormat="1" applyFont="1" applyBorder="1"/>
    <xf numFmtId="171" fontId="45" fillId="0" borderId="32" xfId="0" applyNumberFormat="1" applyFont="1" applyBorder="1"/>
    <xf numFmtId="175" fontId="45" fillId="0" borderId="45" xfId="0" applyFont="1" applyBorder="1"/>
    <xf numFmtId="174" fontId="45" fillId="0" borderId="46" xfId="0" applyNumberFormat="1" applyFont="1" applyBorder="1"/>
    <xf numFmtId="175" fontId="45" fillId="0" borderId="47" xfId="0" applyFont="1" applyBorder="1"/>
    <xf numFmtId="172" fontId="60" fillId="0" borderId="51" xfId="0" applyNumberFormat="1" applyFont="1" applyBorder="1" applyAlignment="1">
      <alignment vertical="center"/>
    </xf>
    <xf numFmtId="172" fontId="60" fillId="0" borderId="52" xfId="0" applyNumberFormat="1" applyFont="1" applyBorder="1" applyAlignment="1">
      <alignment vertical="center"/>
    </xf>
    <xf numFmtId="175" fontId="61" fillId="0" borderId="52" xfId="0" applyFont="1" applyBorder="1"/>
    <xf numFmtId="174" fontId="60" fillId="0" borderId="53" xfId="0" applyNumberFormat="1" applyFont="1" applyBorder="1"/>
    <xf numFmtId="174" fontId="60" fillId="0" borderId="54" xfId="0" applyNumberFormat="1" applyFont="1" applyBorder="1"/>
    <xf numFmtId="174" fontId="60" fillId="0" borderId="55" xfId="0" applyNumberFormat="1" applyFont="1" applyBorder="1"/>
    <xf numFmtId="175" fontId="68" fillId="0" borderId="22" xfId="0" applyFont="1" applyBorder="1" applyAlignment="1">
      <alignment vertical="center"/>
    </xf>
    <xf numFmtId="175" fontId="68" fillId="0" borderId="0" xfId="0" applyFont="1" applyBorder="1" applyAlignment="1">
      <alignment vertical="center"/>
    </xf>
    <xf numFmtId="9" fontId="68" fillId="0" borderId="31" xfId="0" applyNumberFormat="1" applyFont="1" applyBorder="1" applyAlignment="1">
      <alignment vertical="center"/>
    </xf>
    <xf numFmtId="9" fontId="68" fillId="0" borderId="32" xfId="0" applyNumberFormat="1" applyFont="1" applyBorder="1" applyAlignment="1">
      <alignment vertical="center"/>
    </xf>
    <xf numFmtId="9" fontId="68" fillId="0" borderId="33" xfId="0" applyNumberFormat="1" applyFont="1" applyBorder="1" applyAlignment="1">
      <alignment vertical="center"/>
    </xf>
    <xf numFmtId="172" fontId="60" fillId="0" borderId="22" xfId="0" applyNumberFormat="1" applyFont="1" applyBorder="1" applyAlignment="1">
      <alignment vertical="center"/>
    </xf>
    <xf numFmtId="175" fontId="69" fillId="0" borderId="21" xfId="0" applyFont="1" applyBorder="1"/>
    <xf numFmtId="175" fontId="69" fillId="0" borderId="41" xfId="0" applyFont="1" applyBorder="1"/>
    <xf numFmtId="174" fontId="69" fillId="0" borderId="42" xfId="2336" applyNumberFormat="1" applyFont="1" applyBorder="1"/>
    <xf numFmtId="174" fontId="69" fillId="0" borderId="43" xfId="2336" applyNumberFormat="1" applyFont="1" applyBorder="1"/>
    <xf numFmtId="174" fontId="69" fillId="0" borderId="44" xfId="2336" applyNumberFormat="1" applyFont="1" applyBorder="1"/>
    <xf numFmtId="175" fontId="69" fillId="0" borderId="45" xfId="0" applyFont="1" applyBorder="1"/>
    <xf numFmtId="175" fontId="69" fillId="0" borderId="0" xfId="0" applyFont="1" applyBorder="1"/>
    <xf numFmtId="174" fontId="69" fillId="0" borderId="31" xfId="0" applyNumberFormat="1" applyFont="1" applyBorder="1"/>
    <xf numFmtId="174" fontId="69" fillId="0" borderId="32" xfId="0" applyNumberFormat="1" applyFont="1" applyBorder="1"/>
    <xf numFmtId="174" fontId="69" fillId="0" borderId="46" xfId="0" applyNumberFormat="1" applyFont="1" applyBorder="1"/>
    <xf numFmtId="174" fontId="69" fillId="0" borderId="31" xfId="2336" applyNumberFormat="1" applyFont="1" applyBorder="1"/>
    <xf numFmtId="174" fontId="69" fillId="0" borderId="32" xfId="2336" applyNumberFormat="1" applyFont="1" applyBorder="1"/>
    <xf numFmtId="174" fontId="69" fillId="0" borderId="46" xfId="2336" applyNumberFormat="1" applyFont="1" applyBorder="1"/>
    <xf numFmtId="175" fontId="70" fillId="0" borderId="0" xfId="0" applyFont="1" applyBorder="1"/>
    <xf numFmtId="175" fontId="69" fillId="0" borderId="18" xfId="0" applyFont="1" applyBorder="1"/>
    <xf numFmtId="175" fontId="69" fillId="0" borderId="47" xfId="0" applyFont="1" applyBorder="1"/>
    <xf numFmtId="174" fontId="69" fillId="0" borderId="48" xfId="2336" applyNumberFormat="1" applyFont="1" applyBorder="1"/>
    <xf numFmtId="174" fontId="69" fillId="0" borderId="49" xfId="2336" applyNumberFormat="1" applyFont="1" applyBorder="1"/>
    <xf numFmtId="174" fontId="69" fillId="0" borderId="50" xfId="2336" applyNumberFormat="1" applyFont="1" applyBorder="1"/>
    <xf numFmtId="175" fontId="69" fillId="0" borderId="21" xfId="0" applyFont="1" applyBorder="1" applyAlignment="1">
      <alignment horizontal="left" indent="2"/>
    </xf>
    <xf numFmtId="175" fontId="71" fillId="0" borderId="41" xfId="0" applyFont="1" applyBorder="1"/>
    <xf numFmtId="174" fontId="69" fillId="0" borderId="42" xfId="0" applyNumberFormat="1" applyFont="1" applyBorder="1"/>
    <xf numFmtId="174" fontId="69" fillId="0" borderId="43" xfId="0" applyNumberFormat="1" applyFont="1" applyBorder="1"/>
    <xf numFmtId="174" fontId="69" fillId="0" borderId="44" xfId="0" applyNumberFormat="1" applyFont="1" applyBorder="1"/>
    <xf numFmtId="175" fontId="69" fillId="0" borderId="45" xfId="0" applyFont="1" applyBorder="1" applyAlignment="1">
      <alignment horizontal="left" indent="2"/>
    </xf>
    <xf numFmtId="175" fontId="71" fillId="0" borderId="0" xfId="0" applyFont="1" applyBorder="1"/>
    <xf numFmtId="175" fontId="72" fillId="0" borderId="60" xfId="0" applyFont="1" applyBorder="1" applyAlignment="1"/>
    <xf numFmtId="175" fontId="73" fillId="0" borderId="61" xfId="0" applyFont="1" applyBorder="1"/>
    <xf numFmtId="174" fontId="72" fillId="0" borderId="62" xfId="0" applyNumberFormat="1" applyFont="1" applyBorder="1"/>
    <xf numFmtId="174" fontId="72" fillId="0" borderId="63" xfId="0" applyNumberFormat="1" applyFont="1" applyBorder="1"/>
    <xf numFmtId="174" fontId="72" fillId="0" borderId="64" xfId="0" applyNumberFormat="1" applyFont="1" applyBorder="1"/>
    <xf numFmtId="166" fontId="69" fillId="0" borderId="31" xfId="0" applyNumberFormat="1" applyFont="1" applyBorder="1"/>
    <xf numFmtId="166" fontId="69" fillId="0" borderId="32" xfId="0" applyNumberFormat="1" applyFont="1" applyBorder="1"/>
    <xf numFmtId="166" fontId="69" fillId="0" borderId="46" xfId="0" applyNumberFormat="1" applyFont="1" applyBorder="1"/>
    <xf numFmtId="175" fontId="69" fillId="0" borderId="58" xfId="0" applyFont="1" applyBorder="1" applyAlignment="1">
      <alignment horizontal="left" indent="2"/>
    </xf>
    <xf numFmtId="175" fontId="69" fillId="0" borderId="5" xfId="0" applyFont="1" applyBorder="1"/>
    <xf numFmtId="166" fontId="69" fillId="0" borderId="36" xfId="0" applyNumberFormat="1" applyFont="1" applyBorder="1"/>
    <xf numFmtId="166" fontId="69" fillId="0" borderId="37" xfId="0" applyNumberFormat="1" applyFont="1" applyBorder="1"/>
    <xf numFmtId="166" fontId="69" fillId="0" borderId="59" xfId="0" applyNumberFormat="1" applyFont="1" applyBorder="1"/>
    <xf numFmtId="2" fontId="69" fillId="0" borderId="42" xfId="0" applyNumberFormat="1" applyFont="1" applyBorder="1"/>
    <xf numFmtId="2" fontId="69" fillId="0" borderId="43" xfId="0" applyNumberFormat="1" applyFont="1" applyBorder="1"/>
    <xf numFmtId="2" fontId="69" fillId="0" borderId="57" xfId="0" applyNumberFormat="1" applyFont="1" applyBorder="1"/>
    <xf numFmtId="166" fontId="69" fillId="0" borderId="33" xfId="0" applyNumberFormat="1" applyFont="1" applyBorder="1"/>
    <xf numFmtId="175" fontId="69" fillId="0" borderId="18" xfId="0" applyFont="1" applyBorder="1" applyAlignment="1">
      <alignment horizontal="left" indent="2"/>
    </xf>
    <xf numFmtId="175" fontId="71" fillId="0" borderId="47" xfId="0" applyFont="1" applyBorder="1"/>
    <xf numFmtId="166" fontId="69" fillId="0" borderId="48" xfId="0" applyNumberFormat="1" applyFont="1" applyBorder="1"/>
    <xf numFmtId="166" fontId="69" fillId="0" borderId="49" xfId="0" applyNumberFormat="1" applyFont="1" applyBorder="1"/>
    <xf numFmtId="166" fontId="69" fillId="0" borderId="65" xfId="0" applyNumberFormat="1" applyFont="1" applyBorder="1"/>
    <xf numFmtId="181" fontId="69" fillId="0" borderId="42" xfId="842" applyNumberFormat="1" applyFont="1" applyBorder="1"/>
    <xf numFmtId="181" fontId="69" fillId="0" borderId="31" xfId="842" applyNumberFormat="1" applyFont="1" applyBorder="1"/>
    <xf numFmtId="181" fontId="69" fillId="0" borderId="32" xfId="842" applyNumberFormat="1" applyFont="1" applyBorder="1"/>
    <xf numFmtId="181" fontId="69" fillId="0" borderId="33" xfId="842" applyNumberFormat="1" applyFont="1" applyBorder="1"/>
    <xf numFmtId="166" fontId="69" fillId="0" borderId="42" xfId="0" applyNumberFormat="1" applyFont="1" applyBorder="1"/>
    <xf numFmtId="166" fontId="69" fillId="0" borderId="43" xfId="0" applyNumberFormat="1" applyFont="1" applyBorder="1"/>
    <xf numFmtId="166" fontId="69" fillId="0" borderId="44" xfId="0" applyNumberFormat="1" applyFont="1" applyBorder="1"/>
    <xf numFmtId="166" fontId="69" fillId="0" borderId="50" xfId="0" applyNumberFormat="1" applyFont="1" applyBorder="1"/>
    <xf numFmtId="175" fontId="68" fillId="0" borderId="66" xfId="0" applyFont="1" applyBorder="1" applyAlignment="1">
      <alignment vertical="center"/>
    </xf>
    <xf numFmtId="9" fontId="68" fillId="0" borderId="67" xfId="0" applyNumberFormat="1" applyFont="1" applyBorder="1" applyAlignment="1">
      <alignment vertical="center"/>
    </xf>
    <xf numFmtId="9" fontId="68" fillId="0" borderId="66" xfId="0" applyNumberFormat="1" applyFont="1" applyBorder="1" applyAlignment="1">
      <alignment vertical="center"/>
    </xf>
    <xf numFmtId="167" fontId="54" fillId="0" borderId="31" xfId="0" applyNumberFormat="1" applyFont="1" applyBorder="1" applyAlignment="1">
      <alignment vertical="center"/>
    </xf>
    <xf numFmtId="172" fontId="60" fillId="0" borderId="68" xfId="0" applyNumberFormat="1" applyFont="1" applyBorder="1" applyAlignment="1">
      <alignment vertical="center"/>
    </xf>
    <xf numFmtId="172" fontId="60" fillId="0" borderId="69" xfId="0" applyNumberFormat="1" applyFont="1" applyBorder="1" applyAlignment="1">
      <alignment vertical="center"/>
    </xf>
    <xf numFmtId="175" fontId="61" fillId="0" borderId="69" xfId="0" applyFont="1" applyBorder="1"/>
    <xf numFmtId="174" fontId="60" fillId="0" borderId="70" xfId="0" applyNumberFormat="1" applyFont="1" applyBorder="1"/>
    <xf numFmtId="174" fontId="60" fillId="0" borderId="71" xfId="0" applyNumberFormat="1" applyFont="1" applyBorder="1"/>
    <xf numFmtId="174" fontId="60" fillId="0" borderId="72" xfId="0" applyNumberFormat="1" applyFont="1" applyBorder="1"/>
    <xf numFmtId="175" fontId="45" fillId="0" borderId="40" xfId="0" applyFont="1" applyBorder="1"/>
    <xf numFmtId="174" fontId="69" fillId="0" borderId="48" xfId="0" applyNumberFormat="1" applyFont="1" applyBorder="1"/>
    <xf numFmtId="174" fontId="69" fillId="0" borderId="49" xfId="0" applyNumberFormat="1" applyFont="1" applyBorder="1"/>
    <xf numFmtId="174" fontId="69" fillId="0" borderId="0" xfId="0" applyNumberFormat="1" applyFont="1" applyBorder="1"/>
    <xf numFmtId="175" fontId="52" fillId="0" borderId="45" xfId="0" applyFont="1" applyBorder="1" applyAlignment="1">
      <alignment vertical="center"/>
    </xf>
    <xf numFmtId="174" fontId="53" fillId="0" borderId="46" xfId="0" applyNumberFormat="1" applyFont="1" applyBorder="1"/>
    <xf numFmtId="174" fontId="69" fillId="0" borderId="73" xfId="0" applyNumberFormat="1" applyFont="1" applyBorder="1"/>
    <xf numFmtId="174" fontId="69" fillId="0" borderId="50" xfId="0" applyNumberFormat="1" applyFont="1" applyBorder="1"/>
    <xf numFmtId="172" fontId="60" fillId="0" borderId="74" xfId="0" applyNumberFormat="1" applyFont="1" applyBorder="1" applyAlignment="1">
      <alignment vertical="center"/>
    </xf>
    <xf numFmtId="174" fontId="60" fillId="0" borderId="75" xfId="0" applyNumberFormat="1" applyFont="1" applyBorder="1"/>
    <xf numFmtId="174" fontId="69" fillId="0" borderId="42" xfId="842" applyNumberFormat="1" applyFont="1" applyBorder="1"/>
    <xf numFmtId="174" fontId="69" fillId="0" borderId="31" xfId="842" applyNumberFormat="1" applyFont="1" applyBorder="1"/>
    <xf numFmtId="174" fontId="69" fillId="0" borderId="32" xfId="842" applyNumberFormat="1" applyFont="1" applyBorder="1"/>
    <xf numFmtId="174" fontId="69" fillId="0" borderId="19" xfId="842" applyNumberFormat="1" applyFont="1" applyBorder="1"/>
    <xf numFmtId="174" fontId="69" fillId="0" borderId="46" xfId="842" applyNumberFormat="1" applyFont="1" applyBorder="1"/>
    <xf numFmtId="175" fontId="58" fillId="0" borderId="45" xfId="0" applyFont="1" applyFill="1" applyBorder="1" applyAlignment="1">
      <alignment vertical="center"/>
    </xf>
    <xf numFmtId="175" fontId="59" fillId="0" borderId="46" xfId="0" applyFont="1" applyFill="1" applyBorder="1" applyAlignment="1">
      <alignment horizontal="center" vertical="center"/>
    </xf>
    <xf numFmtId="172" fontId="60" fillId="0" borderId="45" xfId="0" applyNumberFormat="1" applyFont="1" applyBorder="1" applyAlignment="1">
      <alignment vertical="center"/>
    </xf>
    <xf numFmtId="175" fontId="45" fillId="0" borderId="45" xfId="0" applyFont="1" applyBorder="1" applyAlignment="1"/>
    <xf numFmtId="174" fontId="45" fillId="0" borderId="59" xfId="0" applyNumberFormat="1" applyFont="1" applyBorder="1"/>
    <xf numFmtId="174" fontId="53" fillId="0" borderId="76" xfId="0" applyNumberFormat="1" applyFont="1" applyBorder="1"/>
    <xf numFmtId="171" fontId="45" fillId="0" borderId="46" xfId="0" applyNumberFormat="1" applyFont="1" applyBorder="1"/>
    <xf numFmtId="172" fontId="61" fillId="0" borderId="74" xfId="0" applyNumberFormat="1" applyFont="1" applyBorder="1" applyAlignment="1">
      <alignment vertical="center"/>
    </xf>
    <xf numFmtId="172" fontId="61" fillId="0" borderId="69" xfId="0" applyNumberFormat="1" applyFont="1" applyBorder="1" applyAlignment="1">
      <alignment vertical="center"/>
    </xf>
    <xf numFmtId="174" fontId="61" fillId="0" borderId="70" xfId="0" applyNumberFormat="1" applyFont="1" applyBorder="1"/>
    <xf numFmtId="174" fontId="61" fillId="0" borderId="71" xfId="0" applyNumberFormat="1" applyFont="1" applyBorder="1"/>
    <xf numFmtId="174" fontId="61" fillId="0" borderId="75" xfId="0" applyNumberFormat="1" applyFont="1" applyBorder="1"/>
    <xf numFmtId="43" fontId="45" fillId="0" borderId="40" xfId="0" applyNumberFormat="1" applyFont="1" applyBorder="1"/>
    <xf numFmtId="175" fontId="75" fillId="0" borderId="0" xfId="0" applyFont="1" applyBorder="1" applyAlignment="1"/>
    <xf numFmtId="175" fontId="45" fillId="0" borderId="0" xfId="0" applyFont="1" applyFill="1" applyBorder="1" applyAlignment="1"/>
    <xf numFmtId="175" fontId="45" fillId="0" borderId="22" xfId="0" applyFont="1" applyBorder="1" applyAlignment="1">
      <alignment vertical="center"/>
    </xf>
    <xf numFmtId="0" fontId="77" fillId="0" borderId="0" xfId="840" applyFont="1" applyBorder="1" applyAlignment="1" applyProtection="1">
      <alignment vertical="center"/>
    </xf>
    <xf numFmtId="0" fontId="77" fillId="0" borderId="0" xfId="840" applyFont="1" applyBorder="1" applyAlignment="1" applyProtection="1">
      <alignment horizontal="center" vertical="center"/>
    </xf>
    <xf numFmtId="164" fontId="45" fillId="0" borderId="91" xfId="841" applyNumberFormat="1" applyFont="1" applyBorder="1" applyAlignment="1">
      <alignment vertical="center"/>
    </xf>
    <xf numFmtId="164" fontId="45" fillId="0" borderId="85" xfId="841" applyNumberFormat="1" applyFont="1" applyBorder="1" applyAlignment="1">
      <alignment vertical="center"/>
    </xf>
    <xf numFmtId="164" fontId="45" fillId="0" borderId="86" xfId="841" applyNumberFormat="1" applyFont="1" applyBorder="1" applyAlignment="1">
      <alignment vertical="center"/>
    </xf>
    <xf numFmtId="175" fontId="51" fillId="0" borderId="0" xfId="0" applyFont="1" applyFill="1" applyBorder="1" applyAlignment="1">
      <alignment vertical="center"/>
    </xf>
    <xf numFmtId="175" fontId="45" fillId="0" borderId="22" xfId="0" applyFont="1" applyBorder="1" applyAlignment="1">
      <alignment horizontal="left" vertical="center" indent="1"/>
    </xf>
    <xf numFmtId="175" fontId="45" fillId="0" borderId="0" xfId="0" applyFont="1" applyBorder="1" applyAlignment="1">
      <alignment vertical="center"/>
    </xf>
    <xf numFmtId="164" fontId="45" fillId="0" borderId="87" xfId="841" applyNumberFormat="1" applyFont="1" applyBorder="1" applyAlignment="1">
      <alignment vertical="center"/>
    </xf>
    <xf numFmtId="166" fontId="36" fillId="0" borderId="41" xfId="0" applyNumberFormat="1" applyFont="1" applyFill="1" applyBorder="1" applyAlignment="1">
      <alignment horizontal="right"/>
    </xf>
    <xf numFmtId="37" fontId="45" fillId="0" borderId="87" xfId="0" applyNumberFormat="1" applyFont="1" applyBorder="1" applyAlignment="1">
      <alignment vertical="center"/>
    </xf>
    <xf numFmtId="37" fontId="45" fillId="0" borderId="85" xfId="0" applyNumberFormat="1" applyFont="1" applyBorder="1" applyAlignment="1">
      <alignment vertical="center"/>
    </xf>
    <xf numFmtId="37" fontId="45" fillId="0" borderId="86" xfId="0" applyNumberFormat="1" applyFont="1" applyBorder="1" applyAlignment="1">
      <alignment vertical="center"/>
    </xf>
    <xf numFmtId="175" fontId="78" fillId="0" borderId="0" xfId="0" applyFont="1" applyBorder="1" applyAlignment="1">
      <alignment vertical="center"/>
    </xf>
    <xf numFmtId="174" fontId="45" fillId="0" borderId="87" xfId="0" applyNumberFormat="1" applyFont="1" applyBorder="1"/>
    <xf numFmtId="174" fontId="45" fillId="0" borderId="85" xfId="0" applyNumberFormat="1" applyFont="1" applyBorder="1"/>
    <xf numFmtId="174" fontId="45" fillId="0" borderId="86" xfId="0" applyNumberFormat="1" applyFont="1" applyBorder="1"/>
    <xf numFmtId="166" fontId="36" fillId="0" borderId="0" xfId="0" applyNumberFormat="1" applyFont="1" applyFill="1" applyBorder="1" applyAlignment="1">
      <alignment horizontal="right"/>
    </xf>
    <xf numFmtId="175" fontId="37" fillId="0" borderId="22" xfId="0" applyFont="1" applyBorder="1" applyAlignment="1">
      <alignment horizontal="left" vertical="center" indent="1"/>
    </xf>
    <xf numFmtId="174" fontId="37" fillId="0" borderId="87" xfId="0" applyNumberFormat="1" applyFont="1" applyBorder="1"/>
    <xf numFmtId="174" fontId="37" fillId="0" borderId="85" xfId="0" applyNumberFormat="1" applyFont="1" applyBorder="1"/>
    <xf numFmtId="174" fontId="37" fillId="0" borderId="86" xfId="0" applyNumberFormat="1" applyFont="1" applyBorder="1"/>
    <xf numFmtId="166" fontId="79" fillId="0" borderId="0" xfId="0" applyNumberFormat="1" applyFont="1" applyFill="1" applyBorder="1" applyAlignment="1">
      <alignment horizontal="right"/>
    </xf>
    <xf numFmtId="175" fontId="45" fillId="0" borderId="79" xfId="0" applyFont="1" applyBorder="1" applyAlignment="1">
      <alignment horizontal="left" vertical="center" indent="1"/>
    </xf>
    <xf numFmtId="175" fontId="78" fillId="0" borderId="80" xfId="0" applyFont="1" applyBorder="1" applyAlignment="1">
      <alignment vertical="center"/>
    </xf>
    <xf numFmtId="174" fontId="45" fillId="0" borderId="88" xfId="0" applyNumberFormat="1" applyFont="1" applyBorder="1"/>
    <xf numFmtId="174" fontId="45" fillId="0" borderId="89" xfId="0" applyNumberFormat="1" applyFont="1" applyBorder="1"/>
    <xf numFmtId="174" fontId="45" fillId="0" borderId="90" xfId="0" applyNumberFormat="1" applyFont="1" applyBorder="1"/>
    <xf numFmtId="175" fontId="64" fillId="3" borderId="77" xfId="0" applyFont="1" applyFill="1" applyBorder="1" applyAlignment="1"/>
    <xf numFmtId="175" fontId="64" fillId="3" borderId="78" xfId="0" applyFont="1" applyFill="1" applyBorder="1" applyAlignment="1"/>
    <xf numFmtId="175" fontId="65" fillId="3" borderId="82" xfId="0" applyFont="1" applyFill="1" applyBorder="1" applyAlignment="1">
      <alignment horizontal="center"/>
    </xf>
    <xf numFmtId="175" fontId="65" fillId="3" borderId="83" xfId="0" applyFont="1" applyFill="1" applyBorder="1" applyAlignment="1">
      <alignment horizontal="center"/>
    </xf>
    <xf numFmtId="175" fontId="65" fillId="3" borderId="84" xfId="0" applyFont="1" applyFill="1" applyBorder="1" applyAlignment="1">
      <alignment horizontal="center"/>
    </xf>
    <xf numFmtId="175" fontId="64" fillId="0" borderId="14" xfId="0" applyFont="1" applyFill="1" applyBorder="1" applyAlignment="1"/>
    <xf numFmtId="175" fontId="65" fillId="0" borderId="14" xfId="0" applyFont="1" applyFill="1" applyBorder="1" applyAlignment="1">
      <alignment horizontal="center"/>
    </xf>
    <xf numFmtId="175" fontId="4" fillId="0" borderId="14" xfId="0" applyFont="1" applyFill="1" applyBorder="1" applyAlignment="1">
      <alignment vertical="center"/>
    </xf>
    <xf numFmtId="172" fontId="80" fillId="0" borderId="0" xfId="0" applyNumberFormat="1" applyFont="1" applyFill="1" applyBorder="1" applyAlignment="1">
      <alignment horizontal="left" vertical="center"/>
    </xf>
    <xf numFmtId="175" fontId="81" fillId="0" borderId="13" xfId="0" applyFont="1" applyFill="1" applyBorder="1" applyAlignment="1"/>
    <xf numFmtId="175" fontId="82" fillId="0" borderId="45" xfId="0" applyFont="1" applyFill="1" applyBorder="1" applyAlignment="1">
      <alignment vertical="center"/>
    </xf>
    <xf numFmtId="175" fontId="83" fillId="0" borderId="45" xfId="0" applyFont="1" applyBorder="1" applyAlignment="1"/>
    <xf numFmtId="175" fontId="74" fillId="0" borderId="45" xfId="0" applyFont="1" applyBorder="1" applyAlignment="1"/>
    <xf numFmtId="175" fontId="74" fillId="0" borderId="0" xfId="0" applyFont="1" applyBorder="1" applyAlignment="1"/>
    <xf numFmtId="175" fontId="4" fillId="0" borderId="92" xfId="0" applyFont="1" applyFill="1" applyBorder="1" applyAlignment="1">
      <alignment vertical="center"/>
    </xf>
    <xf numFmtId="175" fontId="4" fillId="0" borderId="56" xfId="0" applyFont="1" applyFill="1" applyBorder="1" applyAlignment="1">
      <alignment vertical="center"/>
    </xf>
    <xf numFmtId="175" fontId="0" fillId="0" borderId="23" xfId="0" applyFont="1" applyBorder="1" applyAlignment="1"/>
    <xf numFmtId="175" fontId="0" fillId="0" borderId="22" xfId="0" applyFont="1" applyBorder="1" applyAlignment="1"/>
    <xf numFmtId="175" fontId="0" fillId="0" borderId="25" xfId="0" applyFont="1" applyBorder="1" applyAlignment="1"/>
    <xf numFmtId="175" fontId="0" fillId="0" borderId="27" xfId="0" applyFont="1" applyBorder="1" applyAlignment="1"/>
    <xf numFmtId="175" fontId="0" fillId="0" borderId="24" xfId="0" applyFont="1" applyBorder="1" applyAlignment="1"/>
    <xf numFmtId="175" fontId="0" fillId="0" borderId="26" xfId="0" applyFont="1" applyBorder="1" applyAlignment="1"/>
    <xf numFmtId="175" fontId="0" fillId="0" borderId="93" xfId="0" applyFont="1" applyBorder="1" applyAlignment="1"/>
    <xf numFmtId="175" fontId="0" fillId="0" borderId="81" xfId="0" applyFont="1" applyBorder="1" applyAlignment="1"/>
    <xf numFmtId="175" fontId="0" fillId="0" borderId="94" xfId="0" applyFont="1" applyBorder="1" applyAlignment="1"/>
    <xf numFmtId="175" fontId="83" fillId="0" borderId="18" xfId="0" applyFont="1" applyBorder="1" applyAlignment="1"/>
    <xf numFmtId="175" fontId="0" fillId="0" borderId="47" xfId="0" applyFont="1" applyBorder="1" applyAlignment="1"/>
    <xf numFmtId="175" fontId="0" fillId="0" borderId="95" xfId="0" applyFont="1" applyBorder="1" applyAlignment="1"/>
    <xf numFmtId="175" fontId="0" fillId="0" borderId="96" xfId="0" applyFont="1" applyBorder="1" applyAlignment="1"/>
    <xf numFmtId="175" fontId="73" fillId="0" borderId="0" xfId="0" applyFont="1" applyAlignment="1"/>
    <xf numFmtId="175" fontId="64" fillId="3" borderId="13" xfId="0" applyFont="1" applyFill="1" applyBorder="1" applyAlignment="1"/>
    <xf numFmtId="175" fontId="64" fillId="3" borderId="14" xfId="0" applyFont="1" applyFill="1" applyBorder="1" applyAlignment="1"/>
    <xf numFmtId="175" fontId="64" fillId="3" borderId="15" xfId="0" applyFont="1" applyFill="1" applyBorder="1" applyAlignment="1"/>
    <xf numFmtId="175" fontId="65" fillId="3" borderId="14" xfId="0" applyFont="1" applyFill="1" applyBorder="1" applyAlignment="1"/>
    <xf numFmtId="175" fontId="65" fillId="3" borderId="15" xfId="0" applyFont="1" applyFill="1" applyBorder="1" applyAlignment="1"/>
    <xf numFmtId="175" fontId="45" fillId="0" borderId="0" xfId="0" applyFont="1" applyAlignment="1">
      <alignment horizontal="right" indent="4"/>
    </xf>
    <xf numFmtId="175" fontId="86" fillId="0" borderId="45" xfId="0" applyFont="1" applyFill="1" applyBorder="1" applyAlignment="1">
      <alignment vertical="center"/>
    </xf>
    <xf numFmtId="175" fontId="86" fillId="0" borderId="0" xfId="0" applyFont="1" applyFill="1" applyBorder="1" applyAlignment="1">
      <alignment vertical="center"/>
    </xf>
    <xf numFmtId="175" fontId="45" fillId="0" borderId="0" xfId="0" applyFont="1" applyFill="1" applyBorder="1" applyAlignment="1">
      <alignment vertical="center" wrapText="1"/>
    </xf>
    <xf numFmtId="175" fontId="45" fillId="0" borderId="45" xfId="0" applyFont="1" applyBorder="1" applyAlignment="1">
      <alignment vertical="center"/>
    </xf>
    <xf numFmtId="166" fontId="87" fillId="0" borderId="0" xfId="0" applyNumberFormat="1" applyFont="1" applyFill="1" applyBorder="1" applyAlignment="1">
      <alignment horizontal="center" vertical="center"/>
    </xf>
    <xf numFmtId="175" fontId="45" fillId="0" borderId="0" xfId="0" applyFont="1" applyBorder="1" applyAlignment="1">
      <alignment vertical="center" wrapText="1"/>
    </xf>
    <xf numFmtId="175" fontId="45" fillId="0" borderId="0" xfId="0" applyFont="1" applyFill="1" applyBorder="1"/>
    <xf numFmtId="175" fontId="45" fillId="0" borderId="73" xfId="0" applyFont="1" applyFill="1" applyBorder="1" applyAlignment="1">
      <alignment vertical="center" wrapText="1"/>
    </xf>
    <xf numFmtId="175" fontId="45" fillId="0" borderId="0" xfId="0" applyFont="1" applyAlignment="1">
      <alignment wrapText="1"/>
    </xf>
    <xf numFmtId="175" fontId="45" fillId="0" borderId="0" xfId="0" applyFont="1" applyAlignment="1">
      <alignment vertical="center" wrapText="1"/>
    </xf>
    <xf numFmtId="175" fontId="45" fillId="0" borderId="6" xfId="0" applyFont="1" applyBorder="1" applyAlignment="1">
      <alignment horizontal="center" vertical="center" wrapText="1"/>
    </xf>
    <xf numFmtId="175" fontId="45" fillId="0" borderId="7" xfId="0" applyFont="1" applyBorder="1" applyAlignment="1">
      <alignment horizontal="center" vertical="center" wrapText="1"/>
    </xf>
    <xf numFmtId="175" fontId="45" fillId="0" borderId="97" xfId="0" applyFont="1" applyBorder="1" applyAlignment="1">
      <alignment horizontal="center" vertical="center" wrapText="1"/>
    </xf>
    <xf numFmtId="175" fontId="45" fillId="0" borderId="0" xfId="0" applyFont="1" applyBorder="1" applyAlignment="1">
      <alignment wrapText="1"/>
    </xf>
    <xf numFmtId="175" fontId="45" fillId="0" borderId="47" xfId="0" applyFont="1" applyBorder="1" applyAlignment="1"/>
    <xf numFmtId="175" fontId="45" fillId="0" borderId="13" xfId="0" applyFont="1" applyBorder="1" applyAlignment="1">
      <alignment vertical="center"/>
    </xf>
    <xf numFmtId="175" fontId="45" fillId="0" borderId="98" xfId="0" applyFont="1" applyBorder="1" applyAlignment="1">
      <alignment horizontal="center" vertical="center" wrapText="1"/>
    </xf>
    <xf numFmtId="175" fontId="45" fillId="0" borderId="0" xfId="0" applyFont="1" applyAlignment="1">
      <alignment horizontal="left"/>
    </xf>
    <xf numFmtId="175" fontId="45" fillId="0" borderId="12" xfId="0" applyFont="1" applyBorder="1" applyAlignment="1">
      <alignment horizontal="center"/>
    </xf>
    <xf numFmtId="176" fontId="45" fillId="0" borderId="12" xfId="0" applyNumberFormat="1" applyFont="1" applyBorder="1" applyAlignment="1">
      <alignment horizontal="center" vertical="center"/>
    </xf>
    <xf numFmtId="174" fontId="60" fillId="0" borderId="53" xfId="0" applyNumberFormat="1" applyFont="1" applyBorder="1" applyAlignment="1">
      <alignment horizontal="center"/>
    </xf>
    <xf numFmtId="175" fontId="89" fillId="3" borderId="13" xfId="0" applyFont="1" applyFill="1" applyBorder="1" applyAlignment="1"/>
    <xf numFmtId="175" fontId="67" fillId="0" borderId="99" xfId="0" applyFont="1" applyBorder="1" applyAlignment="1">
      <alignment vertical="center" wrapText="1"/>
    </xf>
    <xf numFmtId="175" fontId="67" fillId="0" borderId="8" xfId="0" applyFont="1" applyBorder="1" applyAlignment="1">
      <alignment horizontal="center" vertical="center" wrapText="1"/>
    </xf>
    <xf numFmtId="175" fontId="67" fillId="0" borderId="0" xfId="0" applyFont="1" applyBorder="1" applyAlignment="1">
      <alignment horizontal="center"/>
    </xf>
    <xf numFmtId="176" fontId="67" fillId="0" borderId="0" xfId="0" applyNumberFormat="1" applyFont="1" applyBorder="1" applyAlignment="1">
      <alignment horizontal="center" vertical="center"/>
    </xf>
    <xf numFmtId="176" fontId="67" fillId="0" borderId="47" xfId="0" applyNumberFormat="1" applyFont="1" applyBorder="1" applyAlignment="1">
      <alignment horizontal="center" vertical="center"/>
    </xf>
    <xf numFmtId="175" fontId="67" fillId="0" borderId="45" xfId="0" applyFont="1" applyBorder="1" applyAlignment="1">
      <alignment horizontal="center"/>
    </xf>
    <xf numFmtId="176" fontId="67" fillId="0" borderId="45" xfId="0" applyNumberFormat="1" applyFont="1" applyBorder="1" applyAlignment="1">
      <alignment horizontal="center" vertical="center"/>
    </xf>
    <xf numFmtId="176" fontId="67" fillId="0" borderId="18" xfId="0" applyNumberFormat="1" applyFont="1" applyBorder="1" applyAlignment="1">
      <alignment horizontal="center" vertical="center"/>
    </xf>
    <xf numFmtId="175" fontId="67" fillId="0" borderId="13" xfId="0" applyFont="1" applyBorder="1" applyAlignment="1">
      <alignment horizontal="center" vertical="center"/>
    </xf>
    <xf numFmtId="175" fontId="67" fillId="0" borderId="12" xfId="0" applyFont="1" applyBorder="1" applyAlignment="1">
      <alignment horizontal="center" vertical="center" wrapText="1"/>
    </xf>
    <xf numFmtId="175" fontId="67" fillId="0" borderId="15" xfId="0" applyFont="1" applyBorder="1" applyAlignment="1">
      <alignment horizontal="center" vertical="center" wrapText="1"/>
    </xf>
    <xf numFmtId="175" fontId="64" fillId="3" borderId="100" xfId="0" applyFont="1" applyFill="1" applyBorder="1" applyAlignment="1">
      <alignment horizontal="center"/>
    </xf>
    <xf numFmtId="175" fontId="64" fillId="3" borderId="29" xfId="0" applyFont="1" applyFill="1" applyBorder="1" applyAlignment="1">
      <alignment horizontal="center"/>
    </xf>
    <xf numFmtId="175" fontId="64" fillId="3" borderId="30" xfId="0" applyFont="1" applyFill="1" applyBorder="1" applyAlignment="1">
      <alignment horizontal="center"/>
    </xf>
    <xf numFmtId="176" fontId="11" fillId="0" borderId="101" xfId="0" applyNumberFormat="1" applyFont="1" applyFill="1" applyBorder="1" applyAlignment="1">
      <alignment horizontal="center"/>
    </xf>
    <xf numFmtId="176" fontId="11" fillId="0" borderId="43" xfId="0" applyNumberFormat="1" applyFont="1" applyFill="1" applyBorder="1" applyAlignment="1">
      <alignment horizontal="center"/>
    </xf>
    <xf numFmtId="175" fontId="11" fillId="0" borderId="31" xfId="0" applyFont="1" applyBorder="1" applyAlignment="1">
      <alignment horizontal="center"/>
    </xf>
    <xf numFmtId="175" fontId="11" fillId="0" borderId="32" xfId="0" applyFont="1" applyBorder="1" applyAlignment="1">
      <alignment horizontal="center"/>
    </xf>
    <xf numFmtId="175" fontId="0" fillId="0" borderId="31" xfId="0" applyFont="1" applyBorder="1"/>
    <xf numFmtId="175" fontId="0" fillId="0" borderId="32" xfId="0" applyFont="1" applyBorder="1"/>
    <xf numFmtId="175" fontId="0" fillId="0" borderId="31" xfId="0" applyFont="1" applyBorder="1" applyAlignment="1"/>
    <xf numFmtId="168" fontId="11" fillId="0" borderId="32" xfId="0" applyNumberFormat="1" applyFont="1" applyBorder="1"/>
    <xf numFmtId="1" fontId="0" fillId="0" borderId="31" xfId="0" applyNumberFormat="1" applyFont="1" applyBorder="1"/>
    <xf numFmtId="1" fontId="0" fillId="0" borderId="32" xfId="0" applyNumberFormat="1" applyFont="1" applyBorder="1"/>
    <xf numFmtId="178" fontId="0" fillId="0" borderId="32" xfId="0" applyNumberFormat="1" applyFont="1" applyBorder="1"/>
    <xf numFmtId="10" fontId="11" fillId="0" borderId="31" xfId="0" applyNumberFormat="1" applyFont="1" applyBorder="1"/>
    <xf numFmtId="10" fontId="11" fillId="0" borderId="32" xfId="0" applyNumberFormat="1" applyFont="1" applyBorder="1"/>
    <xf numFmtId="1" fontId="0" fillId="0" borderId="31" xfId="0" applyNumberFormat="1" applyFont="1" applyBorder="1" applyAlignment="1">
      <alignment horizontal="right"/>
    </xf>
    <xf numFmtId="179" fontId="0" fillId="0" borderId="32" xfId="0" applyNumberFormat="1" applyFont="1" applyBorder="1" applyAlignment="1">
      <alignment horizontal="right"/>
    </xf>
    <xf numFmtId="175" fontId="0" fillId="0" borderId="102" xfId="0" applyFont="1" applyBorder="1"/>
    <xf numFmtId="175" fontId="0" fillId="0" borderId="103" xfId="0" applyFont="1" applyBorder="1"/>
    <xf numFmtId="174" fontId="0" fillId="0" borderId="31" xfId="0" applyNumberFormat="1" applyFont="1" applyBorder="1"/>
    <xf numFmtId="174" fontId="0" fillId="0" borderId="32" xfId="0" applyNumberFormat="1" applyFont="1" applyBorder="1"/>
    <xf numFmtId="175" fontId="0" fillId="0" borderId="40" xfId="0" applyFont="1" applyBorder="1"/>
    <xf numFmtId="166" fontId="0" fillId="0" borderId="31" xfId="0" applyNumberFormat="1" applyFont="1" applyBorder="1"/>
    <xf numFmtId="166" fontId="0" fillId="0" borderId="32" xfId="0" applyNumberFormat="1" applyFont="1" applyBorder="1"/>
    <xf numFmtId="173" fontId="0" fillId="0" borderId="32" xfId="0" applyNumberFormat="1" applyFont="1" applyBorder="1"/>
    <xf numFmtId="166" fontId="0" fillId="0" borderId="36" xfId="0" applyNumberFormat="1" applyFont="1" applyBorder="1"/>
    <xf numFmtId="166" fontId="0" fillId="0" borderId="37" xfId="0" applyNumberFormat="1" applyFont="1" applyBorder="1"/>
    <xf numFmtId="167" fontId="3" fillId="0" borderId="31" xfId="0" applyNumberFormat="1" applyFont="1" applyBorder="1"/>
    <xf numFmtId="167" fontId="3" fillId="0" borderId="32" xfId="0" applyNumberFormat="1" applyFont="1" applyBorder="1"/>
    <xf numFmtId="166" fontId="6" fillId="0" borderId="31" xfId="0" applyNumberFormat="1" applyFont="1" applyBorder="1" applyAlignment="1">
      <alignment vertical="center"/>
    </xf>
    <xf numFmtId="166" fontId="6" fillId="0" borderId="32" xfId="0" applyNumberFormat="1" applyFont="1" applyBorder="1" applyAlignment="1">
      <alignment vertical="center"/>
    </xf>
    <xf numFmtId="174" fontId="0" fillId="0" borderId="104" xfId="0" applyNumberFormat="1" applyFont="1" applyBorder="1"/>
    <xf numFmtId="174" fontId="0" fillId="0" borderId="105" xfId="0" applyNumberFormat="1" applyFont="1" applyBorder="1"/>
    <xf numFmtId="174" fontId="18" fillId="0" borderId="31" xfId="0" applyNumberFormat="1" applyFont="1" applyBorder="1"/>
    <xf numFmtId="174" fontId="18" fillId="0" borderId="32" xfId="0" applyNumberFormat="1" applyFont="1" applyBorder="1"/>
    <xf numFmtId="166" fontId="0" fillId="0" borderId="40" xfId="0" applyNumberFormat="1" applyFont="1" applyBorder="1"/>
    <xf numFmtId="175" fontId="0" fillId="0" borderId="32" xfId="0" applyFont="1" applyBorder="1" applyAlignment="1"/>
    <xf numFmtId="180" fontId="0" fillId="0" borderId="32" xfId="0" applyNumberFormat="1" applyFont="1" applyBorder="1" applyAlignment="1"/>
    <xf numFmtId="177" fontId="0" fillId="0" borderId="32" xfId="0" applyNumberFormat="1" applyFont="1" applyBorder="1" applyAlignment="1"/>
    <xf numFmtId="176" fontId="5" fillId="0" borderId="31" xfId="0" applyNumberFormat="1" applyFont="1" applyFill="1" applyBorder="1" applyAlignment="1">
      <alignment horizontal="center"/>
    </xf>
    <xf numFmtId="176" fontId="5" fillId="0" borderId="32" xfId="0" applyNumberFormat="1" applyFont="1" applyFill="1" applyBorder="1" applyAlignment="1">
      <alignment horizontal="center"/>
    </xf>
    <xf numFmtId="172" fontId="83" fillId="0" borderId="0" xfId="0" applyNumberFormat="1" applyFont="1" applyBorder="1" applyAlignment="1">
      <alignment vertical="center"/>
    </xf>
    <xf numFmtId="175" fontId="74" fillId="0" borderId="0" xfId="0" applyFont="1" applyBorder="1"/>
    <xf numFmtId="175" fontId="74" fillId="0" borderId="0" xfId="0" applyFont="1"/>
    <xf numFmtId="175" fontId="74" fillId="0" borderId="0" xfId="0" applyFont="1" applyAlignment="1"/>
    <xf numFmtId="175" fontId="74" fillId="0" borderId="21" xfId="0" applyFont="1" applyFill="1" applyBorder="1"/>
    <xf numFmtId="175" fontId="0" fillId="0" borderId="41" xfId="0" applyFont="1" applyFill="1" applyBorder="1"/>
    <xf numFmtId="175" fontId="90" fillId="0" borderId="41" xfId="0" applyFont="1" applyFill="1" applyBorder="1" applyAlignment="1">
      <alignment horizontal="right"/>
    </xf>
    <xf numFmtId="175" fontId="74" fillId="0" borderId="45" xfId="0" applyFont="1" applyBorder="1"/>
    <xf numFmtId="175" fontId="83" fillId="0" borderId="45" xfId="0" applyFont="1" applyBorder="1"/>
    <xf numFmtId="175" fontId="74" fillId="0" borderId="106" xfId="0" applyFont="1" applyBorder="1"/>
    <xf numFmtId="175" fontId="25" fillId="0" borderId="44" xfId="0" applyFont="1" applyFill="1" applyBorder="1" applyAlignment="1">
      <alignment horizontal="center"/>
    </xf>
    <xf numFmtId="175" fontId="90" fillId="0" borderId="46" xfId="0" applyFont="1" applyBorder="1" applyAlignment="1">
      <alignment horizontal="center"/>
    </xf>
    <xf numFmtId="175" fontId="0" fillId="0" borderId="46" xfId="0" applyFont="1" applyBorder="1"/>
    <xf numFmtId="170" fontId="0" fillId="0" borderId="46" xfId="0" applyNumberFormat="1" applyFont="1" applyBorder="1"/>
    <xf numFmtId="170" fontId="3" fillId="0" borderId="46" xfId="0" applyNumberFormat="1" applyFont="1" applyBorder="1"/>
    <xf numFmtId="1" fontId="0" fillId="0" borderId="46" xfId="0" applyNumberFormat="1" applyFont="1" applyBorder="1"/>
    <xf numFmtId="170" fontId="11" fillId="0" borderId="46" xfId="0" applyNumberFormat="1" applyFont="1" applyBorder="1"/>
    <xf numFmtId="175" fontId="3" fillId="0" borderId="46" xfId="0" applyFont="1" applyBorder="1"/>
    <xf numFmtId="175" fontId="5" fillId="0" borderId="46" xfId="0" applyFont="1" applyBorder="1"/>
    <xf numFmtId="172" fontId="6" fillId="0" borderId="31" xfId="0" applyNumberFormat="1" applyFont="1" applyBorder="1" applyAlignment="1">
      <alignment vertical="center"/>
    </xf>
    <xf numFmtId="172" fontId="6" fillId="0" borderId="32" xfId="0" applyNumberFormat="1" applyFont="1" applyBorder="1" applyAlignment="1">
      <alignment vertical="center"/>
    </xf>
    <xf numFmtId="166" fontId="7" fillId="0" borderId="40" xfId="0" applyNumberFormat="1" applyFont="1" applyBorder="1"/>
    <xf numFmtId="174" fontId="0" fillId="0" borderId="46" xfId="0" applyNumberFormat="1" applyFont="1" applyBorder="1"/>
    <xf numFmtId="175" fontId="83" fillId="0" borderId="107" xfId="0" applyFont="1" applyBorder="1"/>
    <xf numFmtId="175" fontId="0" fillId="0" borderId="108" xfId="0" applyFont="1" applyBorder="1"/>
    <xf numFmtId="175" fontId="10" fillId="0" borderId="108" xfId="0" applyFont="1" applyBorder="1" applyAlignment="1">
      <alignment horizontal="center"/>
    </xf>
    <xf numFmtId="174" fontId="0" fillId="0" borderId="109" xfId="0" applyNumberFormat="1" applyFont="1" applyBorder="1"/>
    <xf numFmtId="174" fontId="0" fillId="0" borderId="110" xfId="0" applyNumberFormat="1" applyFont="1" applyBorder="1"/>
    <xf numFmtId="174" fontId="0" fillId="0" borderId="111" xfId="0" applyNumberFormat="1" applyFont="1" applyBorder="1"/>
    <xf numFmtId="175" fontId="74" fillId="0" borderId="45" xfId="0" applyFont="1" applyBorder="1" applyAlignment="1">
      <alignment horizontal="left"/>
    </xf>
    <xf numFmtId="10" fontId="3" fillId="0" borderId="0" xfId="0" applyNumberFormat="1" applyFont="1" applyBorder="1" applyAlignment="1"/>
    <xf numFmtId="166" fontId="0" fillId="0" borderId="46" xfId="0" applyNumberFormat="1" applyFont="1" applyBorder="1"/>
    <xf numFmtId="175" fontId="91" fillId="0" borderId="45" xfId="0" applyFont="1" applyBorder="1"/>
    <xf numFmtId="166" fontId="5" fillId="0" borderId="46" xfId="0" applyNumberFormat="1" applyFont="1" applyBorder="1"/>
    <xf numFmtId="172" fontId="83" fillId="0" borderId="45" xfId="0" applyNumberFormat="1" applyFont="1" applyBorder="1" applyAlignment="1">
      <alignment vertical="center"/>
    </xf>
    <xf numFmtId="166" fontId="6" fillId="0" borderId="46" xfId="0" applyNumberFormat="1" applyFont="1" applyBorder="1" applyAlignment="1">
      <alignment vertical="center"/>
    </xf>
    <xf numFmtId="174" fontId="18" fillId="0" borderId="46" xfId="0" applyNumberFormat="1" applyFont="1" applyBorder="1"/>
    <xf numFmtId="175" fontId="74" fillId="0" borderId="114" xfId="0" applyFont="1" applyBorder="1"/>
    <xf numFmtId="175" fontId="83" fillId="0" borderId="45" xfId="0" applyFont="1" applyFill="1" applyBorder="1"/>
    <xf numFmtId="175" fontId="7" fillId="0" borderId="46" xfId="0" applyFont="1" applyFill="1" applyBorder="1" applyAlignment="1">
      <alignment horizontal="center"/>
    </xf>
    <xf numFmtId="174" fontId="0" fillId="0" borderId="115" xfId="0" applyNumberFormat="1" applyFont="1" applyBorder="1"/>
    <xf numFmtId="172" fontId="60" fillId="0" borderId="116" xfId="0" applyNumberFormat="1" applyFont="1" applyBorder="1" applyAlignment="1">
      <alignment vertical="center"/>
    </xf>
    <xf numFmtId="175" fontId="45" fillId="0" borderId="46" xfId="0" applyFont="1" applyBorder="1" applyAlignment="1"/>
    <xf numFmtId="177" fontId="67" fillId="3" borderId="0" xfId="0" applyNumberFormat="1" applyFont="1" applyFill="1" applyBorder="1" applyAlignment="1">
      <alignment horizontal="left"/>
    </xf>
    <xf numFmtId="175" fontId="67" fillId="3" borderId="0" xfId="0" applyFont="1" applyFill="1" applyBorder="1" applyAlignment="1">
      <alignment horizontal="left"/>
    </xf>
    <xf numFmtId="175" fontId="67" fillId="0" borderId="0" xfId="0" applyFont="1" applyBorder="1" applyAlignment="1">
      <alignment vertical="center"/>
    </xf>
    <xf numFmtId="175" fontId="66" fillId="3" borderId="0" xfId="0" applyFont="1" applyFill="1" applyBorder="1" applyAlignment="1">
      <alignment horizontal="left"/>
    </xf>
    <xf numFmtId="175" fontId="75" fillId="3" borderId="0" xfId="0" applyFont="1" applyFill="1" applyBorder="1" applyAlignment="1">
      <alignment horizontal="left" indent="1"/>
    </xf>
    <xf numFmtId="175" fontId="66" fillId="3" borderId="0" xfId="0" applyFont="1" applyFill="1" applyBorder="1" applyAlignment="1">
      <alignment horizontal="left" indent="1"/>
    </xf>
    <xf numFmtId="175" fontId="67" fillId="3" borderId="0" xfId="0" applyFont="1" applyFill="1" applyBorder="1" applyAlignment="1">
      <alignment horizontal="left" indent="1"/>
    </xf>
    <xf numFmtId="175" fontId="67" fillId="3" borderId="0" xfId="0" applyFont="1" applyFill="1" applyBorder="1" applyAlignment="1">
      <alignment vertical="center"/>
    </xf>
    <xf numFmtId="175" fontId="92" fillId="3" borderId="0" xfId="0" applyFont="1" applyFill="1" applyBorder="1"/>
    <xf numFmtId="175" fontId="66" fillId="3" borderId="0" xfId="0" applyFont="1" applyFill="1" applyBorder="1"/>
    <xf numFmtId="175" fontId="66" fillId="4" borderId="0" xfId="0" applyFont="1" applyFill="1" applyBorder="1" applyAlignment="1">
      <alignment horizontal="center"/>
    </xf>
    <xf numFmtId="175" fontId="66" fillId="4" borderId="0" xfId="0" applyFont="1" applyFill="1" applyBorder="1" applyAlignment="1">
      <alignment horizontal="center" vertical="center"/>
    </xf>
    <xf numFmtId="175" fontId="66" fillId="4" borderId="0" xfId="0" applyFont="1" applyFill="1" applyBorder="1" applyAlignment="1">
      <alignment vertical="center"/>
    </xf>
    <xf numFmtId="175" fontId="67" fillId="4" borderId="0" xfId="0" applyFont="1" applyFill="1" applyBorder="1" applyAlignment="1">
      <alignment horizontal="center" vertical="center"/>
    </xf>
    <xf numFmtId="176" fontId="67" fillId="0" borderId="15" xfId="0" applyNumberFormat="1" applyFont="1" applyBorder="1" applyAlignment="1">
      <alignment horizontal="center"/>
    </xf>
    <xf numFmtId="176" fontId="67" fillId="0" borderId="19" xfId="0" applyNumberFormat="1" applyFont="1" applyBorder="1" applyAlignment="1">
      <alignment horizontal="center"/>
    </xf>
    <xf numFmtId="174" fontId="93" fillId="7" borderId="12" xfId="0" applyNumberFormat="1" applyFont="1" applyFill="1" applyBorder="1" applyAlignment="1">
      <alignment horizontal="left" indent="1"/>
    </xf>
    <xf numFmtId="1" fontId="93" fillId="7" borderId="12" xfId="0" applyNumberFormat="1" applyFont="1" applyFill="1" applyBorder="1" applyAlignment="1">
      <alignment horizontal="right"/>
    </xf>
    <xf numFmtId="181" fontId="93" fillId="7" borderId="12" xfId="842" applyNumberFormat="1" applyFont="1" applyFill="1" applyBorder="1" applyAlignment="1">
      <alignment horizontal="right"/>
    </xf>
    <xf numFmtId="1" fontId="93" fillId="7" borderId="100" xfId="0" applyNumberFormat="1" applyFont="1" applyFill="1" applyBorder="1" applyAlignment="1">
      <alignment horizontal="right"/>
    </xf>
    <xf numFmtId="1" fontId="93" fillId="7" borderId="29" xfId="0" applyNumberFormat="1" applyFont="1" applyFill="1" applyBorder="1" applyAlignment="1">
      <alignment horizontal="right"/>
    </xf>
    <xf numFmtId="49" fontId="94" fillId="7" borderId="0" xfId="0" applyNumberFormat="1" applyFont="1" applyFill="1" applyBorder="1" applyAlignment="1"/>
    <xf numFmtId="44" fontId="94" fillId="7" borderId="31" xfId="0" applyNumberFormat="1" applyFont="1" applyFill="1" applyBorder="1" applyAlignment="1">
      <alignment horizontal="right" indent="2"/>
    </xf>
    <xf numFmtId="44" fontId="94" fillId="7" borderId="32" xfId="0" applyNumberFormat="1" applyFont="1" applyFill="1" applyBorder="1" applyAlignment="1">
      <alignment horizontal="right" indent="2"/>
    </xf>
    <xf numFmtId="1" fontId="94" fillId="7" borderId="112" xfId="0" applyNumberFormat="1" applyFont="1" applyFill="1" applyBorder="1" applyAlignment="1">
      <alignment horizontal="right"/>
    </xf>
    <xf numFmtId="1" fontId="94" fillId="7" borderId="113" xfId="0" applyNumberFormat="1" applyFont="1" applyFill="1" applyBorder="1" applyAlignment="1">
      <alignment horizontal="right"/>
    </xf>
    <xf numFmtId="1" fontId="93" fillId="7" borderId="12" xfId="0" applyNumberFormat="1" applyFont="1" applyFill="1" applyBorder="1" applyAlignment="1">
      <alignment horizontal="center"/>
    </xf>
    <xf numFmtId="14" fontId="93" fillId="7" borderId="12" xfId="0" applyNumberFormat="1" applyFont="1" applyFill="1" applyBorder="1" applyAlignment="1">
      <alignment horizontal="center"/>
    </xf>
    <xf numFmtId="10" fontId="93" fillId="7" borderId="12" xfId="842" applyNumberFormat="1" applyFont="1" applyFill="1" applyBorder="1" applyAlignment="1">
      <alignment horizontal="center"/>
    </xf>
    <xf numFmtId="0" fontId="45" fillId="0" borderId="21" xfId="0" applyNumberFormat="1" applyFont="1" applyBorder="1" applyAlignment="1">
      <alignment horizontal="center"/>
    </xf>
    <xf numFmtId="0" fontId="45" fillId="0" borderId="45" xfId="0" applyNumberFormat="1" applyFont="1" applyBorder="1" applyAlignment="1">
      <alignment horizontal="center"/>
    </xf>
    <xf numFmtId="0" fontId="45" fillId="0" borderId="18" xfId="0" applyNumberFormat="1" applyFont="1" applyBorder="1" applyAlignment="1">
      <alignment horizontal="center"/>
    </xf>
    <xf numFmtId="9" fontId="93" fillId="7" borderId="12" xfId="0" applyNumberFormat="1" applyFont="1" applyFill="1" applyBorder="1" applyAlignment="1">
      <alignment horizontal="left" indent="1"/>
    </xf>
    <xf numFmtId="175" fontId="64" fillId="3" borderId="13" xfId="0" applyFont="1" applyFill="1" applyBorder="1"/>
    <xf numFmtId="175" fontId="95" fillId="3" borderId="0" xfId="0" applyFont="1" applyFill="1" applyAlignment="1">
      <alignment horizontal="right" vertical="center"/>
    </xf>
    <xf numFmtId="176" fontId="95" fillId="3" borderId="0" xfId="0" applyNumberFormat="1" applyFont="1" applyFill="1" applyAlignment="1">
      <alignment horizontal="center" vertical="center"/>
    </xf>
    <xf numFmtId="175" fontId="51" fillId="0" borderId="0" xfId="0" applyFont="1" applyAlignment="1">
      <alignment vertical="center"/>
    </xf>
    <xf numFmtId="175" fontId="58" fillId="0" borderId="0" xfId="0" applyFont="1" applyAlignment="1">
      <alignment vertical="center"/>
    </xf>
    <xf numFmtId="182" fontId="36" fillId="0" borderId="12" xfId="0" applyNumberFormat="1" applyFont="1" applyBorder="1" applyAlignment="1">
      <alignment horizontal="left" indent="1"/>
    </xf>
    <xf numFmtId="176" fontId="67" fillId="0" borderId="17" xfId="0" applyNumberFormat="1" applyFont="1" applyBorder="1" applyAlignment="1">
      <alignment horizontal="center" vertical="center"/>
    </xf>
    <xf numFmtId="176" fontId="67" fillId="0" borderId="15" xfId="0" applyNumberFormat="1" applyFont="1" applyBorder="1" applyAlignment="1">
      <alignment horizontal="center" vertical="center"/>
    </xf>
    <xf numFmtId="49" fontId="67" fillId="0" borderId="16" xfId="765" applyNumberFormat="1" applyFont="1" applyFill="1" applyBorder="1" applyAlignment="1" applyProtection="1">
      <alignment horizontal="center" vertical="center" wrapText="1"/>
      <protection locked="0"/>
    </xf>
    <xf numFmtId="49" fontId="67" fillId="0" borderId="12" xfId="765" applyNumberFormat="1" applyFont="1" applyFill="1" applyBorder="1" applyAlignment="1" applyProtection="1">
      <alignment horizontal="center" vertical="center" wrapText="1"/>
      <protection locked="0"/>
    </xf>
    <xf numFmtId="175" fontId="67" fillId="0" borderId="16" xfId="0" applyFont="1" applyBorder="1" applyAlignment="1">
      <alignment horizontal="left" vertical="center" wrapText="1" indent="2"/>
    </xf>
    <xf numFmtId="175" fontId="67" fillId="0" borderId="18" xfId="0" applyFont="1" applyBorder="1" applyAlignment="1">
      <alignment horizontal="left" vertical="center" wrapText="1" indent="2"/>
    </xf>
    <xf numFmtId="175" fontId="67" fillId="0" borderId="12" xfId="0" applyFont="1" applyBorder="1" applyAlignment="1">
      <alignment horizontal="left" vertical="center" wrapText="1" indent="2"/>
    </xf>
    <xf numFmtId="175" fontId="67" fillId="0" borderId="13" xfId="0" applyFont="1" applyBorder="1" applyAlignment="1">
      <alignment horizontal="left" vertical="center" wrapText="1" indent="2"/>
    </xf>
    <xf numFmtId="175" fontId="34" fillId="3" borderId="0" xfId="0" applyFont="1" applyFill="1" applyBorder="1" applyAlignment="1">
      <alignment horizontal="left"/>
    </xf>
    <xf numFmtId="175" fontId="33" fillId="0" borderId="0" xfId="0" applyFont="1" applyAlignment="1">
      <alignment horizontal="right" indent="4"/>
    </xf>
    <xf numFmtId="175" fontId="19" fillId="3" borderId="0" xfId="0" applyFont="1" applyFill="1" applyBorder="1" applyAlignment="1">
      <alignment horizontal="left" vertical="center" wrapText="1"/>
    </xf>
    <xf numFmtId="175" fontId="23" fillId="0" borderId="0" xfId="765" applyNumberFormat="1" applyFont="1" applyAlignment="1">
      <alignment horizontal="left"/>
    </xf>
    <xf numFmtId="175" fontId="66" fillId="3" borderId="0" xfId="0" applyFont="1" applyFill="1" applyBorder="1" applyAlignment="1">
      <alignment horizontal="left"/>
    </xf>
    <xf numFmtId="9" fontId="40" fillId="7" borderId="13" xfId="0" applyNumberFormat="1" applyFont="1" applyFill="1" applyBorder="1" applyAlignment="1">
      <alignment horizontal="left" indent="1"/>
    </xf>
    <xf numFmtId="9" fontId="40" fillId="7" borderId="14" xfId="0" applyNumberFormat="1" applyFont="1" applyFill="1" applyBorder="1" applyAlignment="1">
      <alignment horizontal="left" indent="1"/>
    </xf>
    <xf numFmtId="9" fontId="40" fillId="7" borderId="15" xfId="0" applyNumberFormat="1" applyFont="1" applyFill="1" applyBorder="1" applyAlignment="1">
      <alignment horizontal="left" indent="1"/>
    </xf>
    <xf numFmtId="175" fontId="67" fillId="3" borderId="0" xfId="0" applyFont="1" applyFill="1" applyBorder="1" applyAlignment="1">
      <alignment horizontal="left" vertical="center" wrapText="1"/>
    </xf>
    <xf numFmtId="175" fontId="67" fillId="0" borderId="20" xfId="0" applyFont="1" applyBorder="1" applyAlignment="1">
      <alignment horizontal="left" vertical="center" wrapText="1" indent="2"/>
    </xf>
    <xf numFmtId="175" fontId="67" fillId="0" borderId="21" xfId="0" applyFont="1" applyBorder="1" applyAlignment="1">
      <alignment horizontal="left" vertical="center" wrapText="1" indent="2"/>
    </xf>
    <xf numFmtId="0" fontId="32" fillId="5" borderId="0" xfId="765" applyFont="1" applyFill="1" applyBorder="1" applyAlignment="1">
      <alignment horizontal="left"/>
    </xf>
    <xf numFmtId="175" fontId="75" fillId="3" borderId="0" xfId="0" applyFont="1" applyFill="1" applyBorder="1" applyAlignment="1">
      <alignment horizontal="left" vertical="center" wrapText="1"/>
    </xf>
    <xf numFmtId="175" fontId="32" fillId="3" borderId="0" xfId="765" applyNumberFormat="1" applyFont="1" applyFill="1" applyBorder="1" applyAlignment="1">
      <alignment horizontal="center" vertical="top"/>
    </xf>
    <xf numFmtId="49" fontId="41" fillId="7" borderId="12" xfId="765" applyNumberFormat="1" applyFont="1" applyFill="1" applyBorder="1" applyAlignment="1">
      <alignment horizontal="center" vertical="center" wrapText="1"/>
    </xf>
    <xf numFmtId="175" fontId="0" fillId="0" borderId="0" xfId="0" applyFont="1" applyBorder="1" applyAlignment="1">
      <alignment horizontal="left" wrapText="1"/>
    </xf>
    <xf numFmtId="175" fontId="3" fillId="0" borderId="0" xfId="0" applyFont="1" applyBorder="1" applyAlignment="1">
      <alignment horizontal="left" vertical="top" wrapText="1"/>
    </xf>
    <xf numFmtId="175" fontId="3" fillId="0" borderId="0" xfId="0" applyFont="1" applyBorder="1" applyAlignment="1">
      <alignment horizontal="left" wrapText="1"/>
    </xf>
    <xf numFmtId="175" fontId="0" fillId="0" borderId="0" xfId="0" applyFont="1" applyAlignment="1">
      <alignment horizontal="right" indent="4"/>
    </xf>
    <xf numFmtId="175" fontId="0" fillId="0" borderId="0" xfId="0" applyFont="1" applyBorder="1" applyAlignment="1">
      <alignment horizontal="left" vertical="center" wrapText="1"/>
    </xf>
    <xf numFmtId="175" fontId="45" fillId="0" borderId="0" xfId="0" applyFont="1" applyFill="1" applyBorder="1" applyAlignment="1">
      <alignment horizontal="center" vertical="center"/>
    </xf>
    <xf numFmtId="175" fontId="67" fillId="0" borderId="0" xfId="0" applyFont="1" applyFill="1" applyBorder="1" applyAlignment="1">
      <alignment horizontal="left" vertical="center" wrapText="1"/>
    </xf>
    <xf numFmtId="175" fontId="67" fillId="0" borderId="73" xfId="0" applyFont="1" applyFill="1" applyBorder="1" applyAlignment="1">
      <alignment horizontal="left" vertical="center" wrapText="1"/>
    </xf>
    <xf numFmtId="175" fontId="67" fillId="0" borderId="45" xfId="0" applyFont="1" applyBorder="1" applyAlignment="1">
      <alignment horizontal="left" vertical="center" wrapText="1"/>
    </xf>
    <xf numFmtId="175" fontId="67" fillId="0" borderId="0" xfId="0" applyFont="1" applyBorder="1" applyAlignment="1">
      <alignment horizontal="left" vertical="center" wrapText="1"/>
    </xf>
    <xf numFmtId="175" fontId="67" fillId="0" borderId="9" xfId="0" applyFont="1" applyBorder="1" applyAlignment="1">
      <alignment horizontal="center" vertical="center" wrapText="1"/>
    </xf>
    <xf numFmtId="175" fontId="67" fillId="0" borderId="73" xfId="0" applyFont="1" applyBorder="1" applyAlignment="1">
      <alignment horizontal="center" vertical="center" wrapText="1"/>
    </xf>
    <xf numFmtId="182" fontId="36" fillId="0" borderId="13" xfId="0" applyNumberFormat="1" applyFont="1" applyBorder="1" applyAlignment="1">
      <alignment horizontal="center"/>
    </xf>
    <xf numFmtId="182" fontId="36" fillId="0" borderId="15" xfId="0" applyNumberFormat="1" applyFont="1" applyBorder="1" applyAlignment="1">
      <alignment horizontal="center"/>
    </xf>
    <xf numFmtId="175" fontId="67" fillId="0" borderId="73" xfId="0" applyFont="1" applyBorder="1" applyAlignment="1">
      <alignment horizontal="left" vertical="center" wrapText="1"/>
    </xf>
    <xf numFmtId="176" fontId="95" fillId="3" borderId="41" xfId="0" applyNumberFormat="1" applyFont="1" applyFill="1" applyBorder="1" applyAlignment="1">
      <alignment horizontal="center" vertical="center"/>
    </xf>
    <xf numFmtId="175" fontId="84" fillId="0" borderId="0" xfId="765" applyNumberFormat="1" applyFont="1" applyBorder="1" applyAlignment="1">
      <alignment horizontal="center" vertical="center"/>
    </xf>
    <xf numFmtId="175" fontId="84" fillId="0" borderId="18" xfId="765" applyNumberFormat="1" applyFont="1" applyBorder="1" applyAlignment="1">
      <alignment horizontal="center" vertical="center"/>
    </xf>
    <xf numFmtId="175" fontId="84" fillId="0" borderId="47" xfId="765" applyNumberFormat="1" applyFont="1" applyBorder="1" applyAlignment="1">
      <alignment horizontal="center" vertical="center"/>
    </xf>
  </cellXfs>
  <cellStyles count="2569">
    <cellStyle name="AFE" xfId="840"/>
    <cellStyle name="Currency" xfId="2336" builtinId="4"/>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6" builtinId="9" hidden="1"/>
    <cellStyle name="Followed Hyperlink" xfId="68" builtinId="9" hidden="1"/>
    <cellStyle name="Followed Hyperlink" xfId="70" builtinId="9" hidden="1"/>
    <cellStyle name="Followed Hyperlink" xfId="72" builtinId="9" hidden="1"/>
    <cellStyle name="Followed Hyperlink" xfId="74" builtinId="9" hidden="1"/>
    <cellStyle name="Followed Hyperlink" xfId="76" builtinId="9" hidden="1"/>
    <cellStyle name="Followed Hyperlink" xfId="78" builtinId="9" hidden="1"/>
    <cellStyle name="Followed Hyperlink" xfId="80" builtinId="9" hidden="1"/>
    <cellStyle name="Followed Hyperlink" xfId="82" builtinId="9" hidden="1"/>
    <cellStyle name="Followed Hyperlink" xfId="84" builtinId="9" hidden="1"/>
    <cellStyle name="Followed Hyperlink" xfId="86" builtinId="9" hidden="1"/>
    <cellStyle name="Followed Hyperlink" xfId="88" builtinId="9" hidden="1"/>
    <cellStyle name="Followed Hyperlink" xfId="90" builtinId="9" hidden="1"/>
    <cellStyle name="Followed Hyperlink" xfId="92" builtinId="9" hidden="1"/>
    <cellStyle name="Followed Hyperlink" xfId="94" builtinId="9" hidden="1"/>
    <cellStyle name="Followed Hyperlink" xfId="96" builtinId="9" hidden="1"/>
    <cellStyle name="Followed Hyperlink" xfId="98" builtinId="9" hidden="1"/>
    <cellStyle name="Followed Hyperlink" xfId="100" builtinId="9" hidden="1"/>
    <cellStyle name="Followed Hyperlink" xfId="102" builtinId="9" hidden="1"/>
    <cellStyle name="Followed Hyperlink" xfId="104" builtinId="9" hidden="1"/>
    <cellStyle name="Followed Hyperlink" xfId="106" builtinId="9" hidden="1"/>
    <cellStyle name="Followed Hyperlink" xfId="108" builtinId="9" hidden="1"/>
    <cellStyle name="Followed Hyperlink" xfId="110" builtinId="9" hidden="1"/>
    <cellStyle name="Followed Hyperlink" xfId="112" builtinId="9" hidden="1"/>
    <cellStyle name="Followed Hyperlink" xfId="114" builtinId="9" hidden="1"/>
    <cellStyle name="Followed Hyperlink" xfId="116" builtinId="9" hidden="1"/>
    <cellStyle name="Followed Hyperlink" xfId="118" builtinId="9" hidden="1"/>
    <cellStyle name="Followed Hyperlink" xfId="120" builtinId="9" hidden="1"/>
    <cellStyle name="Followed Hyperlink" xfId="122" builtinId="9" hidden="1"/>
    <cellStyle name="Followed Hyperlink" xfId="124" builtinId="9" hidden="1"/>
    <cellStyle name="Followed Hyperlink" xfId="126" builtinId="9" hidden="1"/>
    <cellStyle name="Followed Hyperlink" xfId="128" builtinId="9" hidden="1"/>
    <cellStyle name="Followed Hyperlink" xfId="130" builtinId="9" hidden="1"/>
    <cellStyle name="Followed Hyperlink" xfId="132" builtinId="9" hidden="1"/>
    <cellStyle name="Followed Hyperlink" xfId="134" builtinId="9" hidden="1"/>
    <cellStyle name="Followed Hyperlink" xfId="136" builtinId="9" hidden="1"/>
    <cellStyle name="Followed Hyperlink" xfId="138" builtinId="9" hidden="1"/>
    <cellStyle name="Followed Hyperlink" xfId="140" builtinId="9" hidden="1"/>
    <cellStyle name="Followed Hyperlink" xfId="142" builtinId="9" hidden="1"/>
    <cellStyle name="Followed Hyperlink" xfId="144" builtinId="9" hidden="1"/>
    <cellStyle name="Followed Hyperlink" xfId="146" builtinId="9" hidden="1"/>
    <cellStyle name="Followed Hyperlink" xfId="148" builtinId="9" hidden="1"/>
    <cellStyle name="Followed Hyperlink" xfId="150" builtinId="9" hidden="1"/>
    <cellStyle name="Followed Hyperlink" xfId="152" builtinId="9" hidden="1"/>
    <cellStyle name="Followed Hyperlink" xfId="154" builtinId="9" hidden="1"/>
    <cellStyle name="Followed Hyperlink" xfId="156" builtinId="9" hidden="1"/>
    <cellStyle name="Followed Hyperlink" xfId="158" builtinId="9" hidden="1"/>
    <cellStyle name="Followed Hyperlink" xfId="160" builtinId="9" hidden="1"/>
    <cellStyle name="Followed Hyperlink" xfId="162" builtinId="9" hidden="1"/>
    <cellStyle name="Followed Hyperlink" xfId="164" builtinId="9" hidden="1"/>
    <cellStyle name="Followed Hyperlink" xfId="166" builtinId="9" hidden="1"/>
    <cellStyle name="Followed Hyperlink" xfId="168" builtinId="9" hidden="1"/>
    <cellStyle name="Followed Hyperlink" xfId="170" builtinId="9" hidden="1"/>
    <cellStyle name="Followed Hyperlink" xfId="172" builtinId="9" hidden="1"/>
    <cellStyle name="Followed Hyperlink" xfId="174" builtinId="9" hidden="1"/>
    <cellStyle name="Followed Hyperlink" xfId="176" builtinId="9" hidden="1"/>
    <cellStyle name="Followed Hyperlink" xfId="178" builtinId="9" hidden="1"/>
    <cellStyle name="Followed Hyperlink" xfId="180" builtinId="9" hidden="1"/>
    <cellStyle name="Followed Hyperlink" xfId="182" builtinId="9" hidden="1"/>
    <cellStyle name="Followed Hyperlink" xfId="184" builtinId="9" hidden="1"/>
    <cellStyle name="Followed Hyperlink" xfId="186" builtinId="9" hidden="1"/>
    <cellStyle name="Followed Hyperlink" xfId="188" builtinId="9" hidden="1"/>
    <cellStyle name="Followed Hyperlink" xfId="190" builtinId="9" hidden="1"/>
    <cellStyle name="Followed Hyperlink" xfId="192" builtinId="9" hidden="1"/>
    <cellStyle name="Followed Hyperlink" xfId="194" builtinId="9" hidden="1"/>
    <cellStyle name="Followed Hyperlink" xfId="196" builtinId="9" hidden="1"/>
    <cellStyle name="Followed Hyperlink" xfId="198" builtinId="9" hidden="1"/>
    <cellStyle name="Followed Hyperlink" xfId="200" builtinId="9" hidden="1"/>
    <cellStyle name="Followed Hyperlink" xfId="202" builtinId="9" hidden="1"/>
    <cellStyle name="Followed Hyperlink" xfId="204" builtinId="9" hidden="1"/>
    <cellStyle name="Followed Hyperlink" xfId="206" builtinId="9" hidden="1"/>
    <cellStyle name="Followed Hyperlink" xfId="208" builtinId="9" hidden="1"/>
    <cellStyle name="Followed Hyperlink" xfId="210" builtinId="9" hidden="1"/>
    <cellStyle name="Followed Hyperlink" xfId="212" builtinId="9" hidden="1"/>
    <cellStyle name="Followed Hyperlink" xfId="214" builtinId="9" hidden="1"/>
    <cellStyle name="Followed Hyperlink" xfId="216" builtinId="9" hidden="1"/>
    <cellStyle name="Followed Hyperlink" xfId="218" builtinId="9" hidden="1"/>
    <cellStyle name="Followed Hyperlink" xfId="220" builtinId="9" hidden="1"/>
    <cellStyle name="Followed Hyperlink" xfId="222" builtinId="9" hidden="1"/>
    <cellStyle name="Followed Hyperlink" xfId="224" builtinId="9" hidden="1"/>
    <cellStyle name="Followed Hyperlink" xfId="226" builtinId="9" hidden="1"/>
    <cellStyle name="Followed Hyperlink" xfId="228" builtinId="9" hidden="1"/>
    <cellStyle name="Followed Hyperlink" xfId="230" builtinId="9" hidden="1"/>
    <cellStyle name="Followed Hyperlink" xfId="232" builtinId="9" hidden="1"/>
    <cellStyle name="Followed Hyperlink" xfId="234" builtinId="9" hidden="1"/>
    <cellStyle name="Followed Hyperlink" xfId="236" builtinId="9" hidden="1"/>
    <cellStyle name="Followed Hyperlink" xfId="238" builtinId="9" hidden="1"/>
    <cellStyle name="Followed Hyperlink" xfId="240" builtinId="9" hidden="1"/>
    <cellStyle name="Followed Hyperlink" xfId="242" builtinId="9" hidden="1"/>
    <cellStyle name="Followed Hyperlink" xfId="244" builtinId="9" hidden="1"/>
    <cellStyle name="Followed Hyperlink" xfId="246" builtinId="9" hidden="1"/>
    <cellStyle name="Followed Hyperlink" xfId="248" builtinId="9" hidden="1"/>
    <cellStyle name="Followed Hyperlink" xfId="250" builtinId="9" hidden="1"/>
    <cellStyle name="Followed Hyperlink" xfId="252" builtinId="9" hidden="1"/>
    <cellStyle name="Followed Hyperlink" xfId="254" builtinId="9" hidden="1"/>
    <cellStyle name="Followed Hyperlink" xfId="256" builtinId="9" hidden="1"/>
    <cellStyle name="Followed Hyperlink" xfId="258" builtinId="9" hidden="1"/>
    <cellStyle name="Followed Hyperlink" xfId="260" builtinId="9" hidden="1"/>
    <cellStyle name="Followed Hyperlink" xfId="262" builtinId="9" hidden="1"/>
    <cellStyle name="Followed Hyperlink" xfId="264" builtinId="9" hidden="1"/>
    <cellStyle name="Followed Hyperlink" xfId="266" builtinId="9" hidden="1"/>
    <cellStyle name="Followed Hyperlink" xfId="268" builtinId="9" hidden="1"/>
    <cellStyle name="Followed Hyperlink" xfId="270" builtinId="9" hidden="1"/>
    <cellStyle name="Followed Hyperlink" xfId="272" builtinId="9" hidden="1"/>
    <cellStyle name="Followed Hyperlink" xfId="274" builtinId="9" hidden="1"/>
    <cellStyle name="Followed Hyperlink" xfId="276" builtinId="9" hidden="1"/>
    <cellStyle name="Followed Hyperlink" xfId="278" builtinId="9" hidden="1"/>
    <cellStyle name="Followed Hyperlink" xfId="280" builtinId="9" hidden="1"/>
    <cellStyle name="Followed Hyperlink" xfId="282" builtinId="9" hidden="1"/>
    <cellStyle name="Followed Hyperlink" xfId="284" builtinId="9" hidden="1"/>
    <cellStyle name="Followed Hyperlink" xfId="286" builtinId="9" hidden="1"/>
    <cellStyle name="Followed Hyperlink" xfId="288" builtinId="9" hidden="1"/>
    <cellStyle name="Followed Hyperlink" xfId="290" builtinId="9" hidden="1"/>
    <cellStyle name="Followed Hyperlink" xfId="292" builtinId="9" hidden="1"/>
    <cellStyle name="Followed Hyperlink" xfId="294" builtinId="9" hidden="1"/>
    <cellStyle name="Followed Hyperlink" xfId="296" builtinId="9" hidden="1"/>
    <cellStyle name="Followed Hyperlink" xfId="298" builtinId="9" hidden="1"/>
    <cellStyle name="Followed Hyperlink" xfId="300" builtinId="9" hidden="1"/>
    <cellStyle name="Followed Hyperlink" xfId="302" builtinId="9" hidden="1"/>
    <cellStyle name="Followed Hyperlink" xfId="304" builtinId="9" hidden="1"/>
    <cellStyle name="Followed Hyperlink" xfId="306" builtinId="9" hidden="1"/>
    <cellStyle name="Followed Hyperlink" xfId="308" builtinId="9" hidden="1"/>
    <cellStyle name="Followed Hyperlink" xfId="310" builtinId="9" hidden="1"/>
    <cellStyle name="Followed Hyperlink" xfId="312" builtinId="9" hidden="1"/>
    <cellStyle name="Followed Hyperlink" xfId="314" builtinId="9" hidden="1"/>
    <cellStyle name="Followed Hyperlink" xfId="316" builtinId="9" hidden="1"/>
    <cellStyle name="Followed Hyperlink" xfId="318" builtinId="9" hidden="1"/>
    <cellStyle name="Followed Hyperlink" xfId="320" builtinId="9" hidden="1"/>
    <cellStyle name="Followed Hyperlink" xfId="322" builtinId="9" hidden="1"/>
    <cellStyle name="Followed Hyperlink" xfId="324" builtinId="9" hidden="1"/>
    <cellStyle name="Followed Hyperlink" xfId="326" builtinId="9" hidden="1"/>
    <cellStyle name="Followed Hyperlink" xfId="328" builtinId="9" hidden="1"/>
    <cellStyle name="Followed Hyperlink" xfId="330" builtinId="9" hidden="1"/>
    <cellStyle name="Followed Hyperlink" xfId="332" builtinId="9" hidden="1"/>
    <cellStyle name="Followed Hyperlink" xfId="334" builtinId="9" hidden="1"/>
    <cellStyle name="Followed Hyperlink" xfId="336" builtinId="9" hidden="1"/>
    <cellStyle name="Followed Hyperlink" xfId="338" builtinId="9" hidden="1"/>
    <cellStyle name="Followed Hyperlink" xfId="340" builtinId="9" hidden="1"/>
    <cellStyle name="Followed Hyperlink" xfId="342" builtinId="9" hidden="1"/>
    <cellStyle name="Followed Hyperlink" xfId="344" builtinId="9" hidden="1"/>
    <cellStyle name="Followed Hyperlink" xfId="346" builtinId="9" hidden="1"/>
    <cellStyle name="Followed Hyperlink" xfId="348" builtinId="9" hidden="1"/>
    <cellStyle name="Followed Hyperlink" xfId="350" builtinId="9" hidden="1"/>
    <cellStyle name="Followed Hyperlink" xfId="352" builtinId="9" hidden="1"/>
    <cellStyle name="Followed Hyperlink" xfId="354" builtinId="9" hidden="1"/>
    <cellStyle name="Followed Hyperlink" xfId="356" builtinId="9" hidden="1"/>
    <cellStyle name="Followed Hyperlink" xfId="358" builtinId="9" hidden="1"/>
    <cellStyle name="Followed Hyperlink" xfId="360" builtinId="9" hidden="1"/>
    <cellStyle name="Followed Hyperlink" xfId="362" builtinId="9" hidden="1"/>
    <cellStyle name="Followed Hyperlink" xfId="364" builtinId="9" hidden="1"/>
    <cellStyle name="Followed Hyperlink" xfId="366" builtinId="9" hidden="1"/>
    <cellStyle name="Followed Hyperlink" xfId="368" builtinId="9" hidden="1"/>
    <cellStyle name="Followed Hyperlink" xfId="370" builtinId="9" hidden="1"/>
    <cellStyle name="Followed Hyperlink" xfId="372" builtinId="9" hidden="1"/>
    <cellStyle name="Followed Hyperlink" xfId="374" builtinId="9" hidden="1"/>
    <cellStyle name="Followed Hyperlink" xfId="376" builtinId="9" hidden="1"/>
    <cellStyle name="Followed Hyperlink" xfId="378" builtinId="9" hidden="1"/>
    <cellStyle name="Followed Hyperlink" xfId="380" builtinId="9" hidden="1"/>
    <cellStyle name="Followed Hyperlink" xfId="382" builtinId="9" hidden="1"/>
    <cellStyle name="Followed Hyperlink" xfId="384" builtinId="9" hidden="1"/>
    <cellStyle name="Followed Hyperlink" xfId="386" builtinId="9" hidden="1"/>
    <cellStyle name="Followed Hyperlink" xfId="388" builtinId="9" hidden="1"/>
    <cellStyle name="Followed Hyperlink" xfId="390" builtinId="9" hidden="1"/>
    <cellStyle name="Followed Hyperlink" xfId="392" builtinId="9" hidden="1"/>
    <cellStyle name="Followed Hyperlink" xfId="394" builtinId="9" hidden="1"/>
    <cellStyle name="Followed Hyperlink" xfId="396" builtinId="9" hidden="1"/>
    <cellStyle name="Followed Hyperlink" xfId="398" builtinId="9" hidden="1"/>
    <cellStyle name="Followed Hyperlink" xfId="400" builtinId="9" hidden="1"/>
    <cellStyle name="Followed Hyperlink" xfId="402" builtinId="9" hidden="1"/>
    <cellStyle name="Followed Hyperlink" xfId="404" builtinId="9" hidden="1"/>
    <cellStyle name="Followed Hyperlink" xfId="406" builtinId="9" hidden="1"/>
    <cellStyle name="Followed Hyperlink" xfId="408" builtinId="9" hidden="1"/>
    <cellStyle name="Followed Hyperlink" xfId="410" builtinId="9" hidden="1"/>
    <cellStyle name="Followed Hyperlink" xfId="412" builtinId="9" hidden="1"/>
    <cellStyle name="Followed Hyperlink" xfId="414" builtinId="9" hidden="1"/>
    <cellStyle name="Followed Hyperlink" xfId="416" builtinId="9" hidden="1"/>
    <cellStyle name="Followed Hyperlink" xfId="418" builtinId="9" hidden="1"/>
    <cellStyle name="Followed Hyperlink" xfId="420" builtinId="9" hidden="1"/>
    <cellStyle name="Followed Hyperlink" xfId="422" builtinId="9" hidden="1"/>
    <cellStyle name="Followed Hyperlink" xfId="424" builtinId="9" hidden="1"/>
    <cellStyle name="Followed Hyperlink" xfId="426" builtinId="9" hidden="1"/>
    <cellStyle name="Followed Hyperlink" xfId="428" builtinId="9" hidden="1"/>
    <cellStyle name="Followed Hyperlink" xfId="430" builtinId="9" hidden="1"/>
    <cellStyle name="Followed Hyperlink" xfId="432" builtinId="9" hidden="1"/>
    <cellStyle name="Followed Hyperlink" xfId="434" builtinId="9" hidden="1"/>
    <cellStyle name="Followed Hyperlink" xfId="436" builtinId="9" hidden="1"/>
    <cellStyle name="Followed Hyperlink" xfId="438" builtinId="9" hidden="1"/>
    <cellStyle name="Followed Hyperlink" xfId="440" builtinId="9" hidden="1"/>
    <cellStyle name="Followed Hyperlink" xfId="442" builtinId="9" hidden="1"/>
    <cellStyle name="Followed Hyperlink" xfId="444" builtinId="9" hidden="1"/>
    <cellStyle name="Followed Hyperlink" xfId="446" builtinId="9" hidden="1"/>
    <cellStyle name="Followed Hyperlink" xfId="448" builtinId="9" hidden="1"/>
    <cellStyle name="Followed Hyperlink" xfId="450" builtinId="9" hidden="1"/>
    <cellStyle name="Followed Hyperlink" xfId="452" builtinId="9" hidden="1"/>
    <cellStyle name="Followed Hyperlink" xfId="454" builtinId="9" hidden="1"/>
    <cellStyle name="Followed Hyperlink" xfId="456" builtinId="9" hidden="1"/>
    <cellStyle name="Followed Hyperlink" xfId="458" builtinId="9" hidden="1"/>
    <cellStyle name="Followed Hyperlink" xfId="460" builtinId="9" hidden="1"/>
    <cellStyle name="Followed Hyperlink" xfId="462" builtinId="9" hidden="1"/>
    <cellStyle name="Followed Hyperlink" xfId="464" builtinId="9" hidden="1"/>
    <cellStyle name="Followed Hyperlink" xfId="466" builtinId="9" hidden="1"/>
    <cellStyle name="Followed Hyperlink" xfId="468" builtinId="9" hidden="1"/>
    <cellStyle name="Followed Hyperlink" xfId="470" builtinId="9" hidden="1"/>
    <cellStyle name="Followed Hyperlink" xfId="472" builtinId="9" hidden="1"/>
    <cellStyle name="Followed Hyperlink" xfId="474" builtinId="9" hidden="1"/>
    <cellStyle name="Followed Hyperlink" xfId="476" builtinId="9" hidden="1"/>
    <cellStyle name="Followed Hyperlink" xfId="478" builtinId="9" hidden="1"/>
    <cellStyle name="Followed Hyperlink" xfId="480" builtinId="9" hidden="1"/>
    <cellStyle name="Followed Hyperlink" xfId="482" builtinId="9" hidden="1"/>
    <cellStyle name="Followed Hyperlink" xfId="484" builtinId="9" hidden="1"/>
    <cellStyle name="Followed Hyperlink" xfId="486" builtinId="9" hidden="1"/>
    <cellStyle name="Followed Hyperlink" xfId="488" builtinId="9" hidden="1"/>
    <cellStyle name="Followed Hyperlink" xfId="490" builtinId="9" hidden="1"/>
    <cellStyle name="Followed Hyperlink" xfId="492" builtinId="9" hidden="1"/>
    <cellStyle name="Followed Hyperlink" xfId="494" builtinId="9" hidden="1"/>
    <cellStyle name="Followed Hyperlink" xfId="496" builtinId="9" hidden="1"/>
    <cellStyle name="Followed Hyperlink" xfId="498" builtinId="9" hidden="1"/>
    <cellStyle name="Followed Hyperlink" xfId="500" builtinId="9" hidden="1"/>
    <cellStyle name="Followed Hyperlink" xfId="502" builtinId="9" hidden="1"/>
    <cellStyle name="Followed Hyperlink" xfId="504" builtinId="9" hidden="1"/>
    <cellStyle name="Followed Hyperlink" xfId="506" builtinId="9" hidden="1"/>
    <cellStyle name="Followed Hyperlink" xfId="508" builtinId="9" hidden="1"/>
    <cellStyle name="Followed Hyperlink" xfId="510" builtinId="9" hidden="1"/>
    <cellStyle name="Followed Hyperlink" xfId="512" builtinId="9" hidden="1"/>
    <cellStyle name="Followed Hyperlink" xfId="514" builtinId="9" hidden="1"/>
    <cellStyle name="Followed Hyperlink" xfId="516" builtinId="9" hidden="1"/>
    <cellStyle name="Followed Hyperlink" xfId="518" builtinId="9" hidden="1"/>
    <cellStyle name="Followed Hyperlink" xfId="520" builtinId="9" hidden="1"/>
    <cellStyle name="Followed Hyperlink" xfId="522" builtinId="9" hidden="1"/>
    <cellStyle name="Followed Hyperlink" xfId="524" builtinId="9" hidden="1"/>
    <cellStyle name="Followed Hyperlink" xfId="526" builtinId="9" hidden="1"/>
    <cellStyle name="Followed Hyperlink" xfId="528" builtinId="9" hidden="1"/>
    <cellStyle name="Followed Hyperlink" xfId="530" builtinId="9" hidden="1"/>
    <cellStyle name="Followed Hyperlink" xfId="532" builtinId="9" hidden="1"/>
    <cellStyle name="Followed Hyperlink" xfId="534" builtinId="9" hidden="1"/>
    <cellStyle name="Followed Hyperlink" xfId="536" builtinId="9" hidden="1"/>
    <cellStyle name="Followed Hyperlink" xfId="538" builtinId="9" hidden="1"/>
    <cellStyle name="Followed Hyperlink" xfId="540" builtinId="9" hidden="1"/>
    <cellStyle name="Followed Hyperlink" xfId="542" builtinId="9" hidden="1"/>
    <cellStyle name="Followed Hyperlink" xfId="544" builtinId="9" hidden="1"/>
    <cellStyle name="Followed Hyperlink" xfId="546" builtinId="9" hidden="1"/>
    <cellStyle name="Followed Hyperlink" xfId="548" builtinId="9" hidden="1"/>
    <cellStyle name="Followed Hyperlink" xfId="550" builtinId="9" hidden="1"/>
    <cellStyle name="Followed Hyperlink" xfId="552" builtinId="9" hidden="1"/>
    <cellStyle name="Followed Hyperlink" xfId="554" builtinId="9" hidden="1"/>
    <cellStyle name="Followed Hyperlink" xfId="556" builtinId="9" hidden="1"/>
    <cellStyle name="Followed Hyperlink" xfId="558" builtinId="9" hidden="1"/>
    <cellStyle name="Followed Hyperlink" xfId="560" builtinId="9" hidden="1"/>
    <cellStyle name="Followed Hyperlink" xfId="562" builtinId="9" hidden="1"/>
    <cellStyle name="Followed Hyperlink" xfId="564" builtinId="9" hidden="1"/>
    <cellStyle name="Followed Hyperlink" xfId="566" builtinId="9" hidden="1"/>
    <cellStyle name="Followed Hyperlink" xfId="568" builtinId="9" hidden="1"/>
    <cellStyle name="Followed Hyperlink" xfId="570" builtinId="9" hidden="1"/>
    <cellStyle name="Followed Hyperlink" xfId="572" builtinId="9" hidden="1"/>
    <cellStyle name="Followed Hyperlink" xfId="574" builtinId="9" hidden="1"/>
    <cellStyle name="Followed Hyperlink" xfId="576" builtinId="9" hidden="1"/>
    <cellStyle name="Followed Hyperlink" xfId="578" builtinId="9" hidden="1"/>
    <cellStyle name="Followed Hyperlink" xfId="580" builtinId="9" hidden="1"/>
    <cellStyle name="Followed Hyperlink" xfId="582" builtinId="9" hidden="1"/>
    <cellStyle name="Followed Hyperlink" xfId="584" builtinId="9" hidden="1"/>
    <cellStyle name="Followed Hyperlink" xfId="586" builtinId="9" hidden="1"/>
    <cellStyle name="Followed Hyperlink" xfId="588" builtinId="9" hidden="1"/>
    <cellStyle name="Followed Hyperlink" xfId="590" builtinId="9" hidden="1"/>
    <cellStyle name="Followed Hyperlink" xfId="592" builtinId="9" hidden="1"/>
    <cellStyle name="Followed Hyperlink" xfId="594" builtinId="9" hidden="1"/>
    <cellStyle name="Followed Hyperlink" xfId="596" builtinId="9" hidden="1"/>
    <cellStyle name="Followed Hyperlink" xfId="598" builtinId="9" hidden="1"/>
    <cellStyle name="Followed Hyperlink" xfId="600" builtinId="9" hidden="1"/>
    <cellStyle name="Followed Hyperlink" xfId="602" builtinId="9" hidden="1"/>
    <cellStyle name="Followed Hyperlink" xfId="604" builtinId="9" hidden="1"/>
    <cellStyle name="Followed Hyperlink" xfId="606" builtinId="9" hidden="1"/>
    <cellStyle name="Followed Hyperlink" xfId="608" builtinId="9" hidden="1"/>
    <cellStyle name="Followed Hyperlink" xfId="610" builtinId="9" hidden="1"/>
    <cellStyle name="Followed Hyperlink" xfId="612" builtinId="9" hidden="1"/>
    <cellStyle name="Followed Hyperlink" xfId="614" builtinId="9" hidden="1"/>
    <cellStyle name="Followed Hyperlink" xfId="616" builtinId="9" hidden="1"/>
    <cellStyle name="Followed Hyperlink" xfId="618" builtinId="9" hidden="1"/>
    <cellStyle name="Followed Hyperlink" xfId="620" builtinId="9" hidden="1"/>
    <cellStyle name="Followed Hyperlink" xfId="622" builtinId="9" hidden="1"/>
    <cellStyle name="Followed Hyperlink" xfId="624" builtinId="9" hidden="1"/>
    <cellStyle name="Followed Hyperlink" xfId="626" builtinId="9" hidden="1"/>
    <cellStyle name="Followed Hyperlink" xfId="628" builtinId="9" hidden="1"/>
    <cellStyle name="Followed Hyperlink" xfId="630" builtinId="9" hidden="1"/>
    <cellStyle name="Followed Hyperlink" xfId="632" builtinId="9" hidden="1"/>
    <cellStyle name="Followed Hyperlink" xfId="634" builtinId="9" hidden="1"/>
    <cellStyle name="Followed Hyperlink" xfId="636" builtinId="9" hidden="1"/>
    <cellStyle name="Followed Hyperlink" xfId="638" builtinId="9" hidden="1"/>
    <cellStyle name="Followed Hyperlink" xfId="640" builtinId="9" hidden="1"/>
    <cellStyle name="Followed Hyperlink" xfId="642" builtinId="9" hidden="1"/>
    <cellStyle name="Followed Hyperlink" xfId="644" builtinId="9" hidden="1"/>
    <cellStyle name="Followed Hyperlink" xfId="646" builtinId="9" hidden="1"/>
    <cellStyle name="Followed Hyperlink" xfId="648" builtinId="9" hidden="1"/>
    <cellStyle name="Followed Hyperlink" xfId="650" builtinId="9" hidden="1"/>
    <cellStyle name="Followed Hyperlink" xfId="652" builtinId="9" hidden="1"/>
    <cellStyle name="Followed Hyperlink" xfId="654" builtinId="9" hidden="1"/>
    <cellStyle name="Followed Hyperlink" xfId="656" builtinId="9" hidden="1"/>
    <cellStyle name="Followed Hyperlink" xfId="658" builtinId="9" hidden="1"/>
    <cellStyle name="Followed Hyperlink" xfId="660" builtinId="9" hidden="1"/>
    <cellStyle name="Followed Hyperlink" xfId="662" builtinId="9" hidden="1"/>
    <cellStyle name="Followed Hyperlink" xfId="664" builtinId="9" hidden="1"/>
    <cellStyle name="Followed Hyperlink" xfId="666" builtinId="9" hidden="1"/>
    <cellStyle name="Followed Hyperlink" xfId="668" builtinId="9" hidden="1"/>
    <cellStyle name="Followed Hyperlink" xfId="670" builtinId="9" hidden="1"/>
    <cellStyle name="Followed Hyperlink" xfId="672" builtinId="9" hidden="1"/>
    <cellStyle name="Followed Hyperlink" xfId="674" builtinId="9" hidden="1"/>
    <cellStyle name="Followed Hyperlink" xfId="676" builtinId="9" hidden="1"/>
    <cellStyle name="Followed Hyperlink" xfId="678" builtinId="9" hidden="1"/>
    <cellStyle name="Followed Hyperlink" xfId="680" builtinId="9" hidden="1"/>
    <cellStyle name="Followed Hyperlink" xfId="682" builtinId="9" hidden="1"/>
    <cellStyle name="Followed Hyperlink" xfId="684" builtinId="9" hidden="1"/>
    <cellStyle name="Followed Hyperlink" xfId="686" builtinId="9" hidden="1"/>
    <cellStyle name="Followed Hyperlink" xfId="688" builtinId="9" hidden="1"/>
    <cellStyle name="Followed Hyperlink" xfId="690" builtinId="9" hidden="1"/>
    <cellStyle name="Followed Hyperlink" xfId="692" builtinId="9" hidden="1"/>
    <cellStyle name="Followed Hyperlink" xfId="694" builtinId="9" hidden="1"/>
    <cellStyle name="Followed Hyperlink" xfId="696" builtinId="9" hidden="1"/>
    <cellStyle name="Followed Hyperlink" xfId="698" builtinId="9" hidden="1"/>
    <cellStyle name="Followed Hyperlink" xfId="700" builtinId="9" hidden="1"/>
    <cellStyle name="Followed Hyperlink" xfId="702" builtinId="9" hidden="1"/>
    <cellStyle name="Followed Hyperlink" xfId="704" builtinId="9" hidden="1"/>
    <cellStyle name="Followed Hyperlink" xfId="706" builtinId="9" hidden="1"/>
    <cellStyle name="Followed Hyperlink" xfId="708" builtinId="9" hidden="1"/>
    <cellStyle name="Followed Hyperlink" xfId="710" builtinId="9" hidden="1"/>
    <cellStyle name="Followed Hyperlink" xfId="712" builtinId="9" hidden="1"/>
    <cellStyle name="Followed Hyperlink" xfId="714" builtinId="9" hidden="1"/>
    <cellStyle name="Followed Hyperlink" xfId="716" builtinId="9" hidden="1"/>
    <cellStyle name="Followed Hyperlink" xfId="718" builtinId="9" hidden="1"/>
    <cellStyle name="Followed Hyperlink" xfId="720" builtinId="9" hidden="1"/>
    <cellStyle name="Followed Hyperlink" xfId="722" builtinId="9" hidden="1"/>
    <cellStyle name="Followed Hyperlink" xfId="724" builtinId="9" hidden="1"/>
    <cellStyle name="Followed Hyperlink" xfId="726" builtinId="9" hidden="1"/>
    <cellStyle name="Followed Hyperlink" xfId="728" builtinId="9" hidden="1"/>
    <cellStyle name="Followed Hyperlink" xfId="730" builtinId="9" hidden="1"/>
    <cellStyle name="Followed Hyperlink" xfId="732" builtinId="9" hidden="1"/>
    <cellStyle name="Followed Hyperlink" xfId="734" builtinId="9" hidden="1"/>
    <cellStyle name="Followed Hyperlink" xfId="736" builtinId="9" hidden="1"/>
    <cellStyle name="Followed Hyperlink" xfId="738" builtinId="9" hidden="1"/>
    <cellStyle name="Followed Hyperlink" xfId="740" builtinId="9" hidden="1"/>
    <cellStyle name="Followed Hyperlink" xfId="742" builtinId="9" hidden="1"/>
    <cellStyle name="Followed Hyperlink" xfId="744" builtinId="9" hidden="1"/>
    <cellStyle name="Followed Hyperlink" xfId="746" builtinId="9" hidden="1"/>
    <cellStyle name="Followed Hyperlink" xfId="748" builtinId="9" hidden="1"/>
    <cellStyle name="Followed Hyperlink" xfId="750" builtinId="9" hidden="1"/>
    <cellStyle name="Followed Hyperlink" xfId="752" builtinId="9" hidden="1"/>
    <cellStyle name="Followed Hyperlink" xfId="754" builtinId="9" hidden="1"/>
    <cellStyle name="Followed Hyperlink" xfId="756" builtinId="9" hidden="1"/>
    <cellStyle name="Followed Hyperlink" xfId="758" builtinId="9" hidden="1"/>
    <cellStyle name="Followed Hyperlink" xfId="760" builtinId="9" hidden="1"/>
    <cellStyle name="Followed Hyperlink" xfId="762" builtinId="9" hidden="1"/>
    <cellStyle name="Followed Hyperlink" xfId="764" builtinId="9" hidden="1"/>
    <cellStyle name="Followed Hyperlink" xfId="766" builtinId="9" hidden="1"/>
    <cellStyle name="Followed Hyperlink" xfId="767" builtinId="9" hidden="1"/>
    <cellStyle name="Followed Hyperlink" xfId="768" builtinId="9" hidden="1"/>
    <cellStyle name="Followed Hyperlink" xfId="769" builtinId="9" hidden="1"/>
    <cellStyle name="Followed Hyperlink" xfId="770" builtinId="9" hidden="1"/>
    <cellStyle name="Followed Hyperlink" xfId="771" builtinId="9" hidden="1"/>
    <cellStyle name="Followed Hyperlink" xfId="772" builtinId="9" hidden="1"/>
    <cellStyle name="Followed Hyperlink" xfId="773" builtinId="9" hidden="1"/>
    <cellStyle name="Followed Hyperlink" xfId="774" builtinId="9" hidden="1"/>
    <cellStyle name="Followed Hyperlink" xfId="775" builtinId="9" hidden="1"/>
    <cellStyle name="Followed Hyperlink" xfId="776" builtinId="9" hidden="1"/>
    <cellStyle name="Followed Hyperlink" xfId="777" builtinId="9" hidden="1"/>
    <cellStyle name="Followed Hyperlink" xfId="778" builtinId="9" hidden="1"/>
    <cellStyle name="Followed Hyperlink" xfId="779" builtinId="9" hidden="1"/>
    <cellStyle name="Followed Hyperlink" xfId="780" builtinId="9" hidden="1"/>
    <cellStyle name="Followed Hyperlink" xfId="781" builtinId="9" hidden="1"/>
    <cellStyle name="Followed Hyperlink" xfId="782" builtinId="9" hidden="1"/>
    <cellStyle name="Followed Hyperlink" xfId="783" builtinId="9" hidden="1"/>
    <cellStyle name="Followed Hyperlink" xfId="784" builtinId="9" hidden="1"/>
    <cellStyle name="Followed Hyperlink" xfId="785" builtinId="9" hidden="1"/>
    <cellStyle name="Followed Hyperlink" xfId="786" builtinId="9" hidden="1"/>
    <cellStyle name="Followed Hyperlink" xfId="787" builtinId="9" hidden="1"/>
    <cellStyle name="Followed Hyperlink" xfId="788" builtinId="9" hidden="1"/>
    <cellStyle name="Followed Hyperlink" xfId="789" builtinId="9" hidden="1"/>
    <cellStyle name="Followed Hyperlink" xfId="790" builtinId="9" hidden="1"/>
    <cellStyle name="Followed Hyperlink" xfId="791" builtinId="9" hidden="1"/>
    <cellStyle name="Followed Hyperlink" xfId="792" builtinId="9" hidden="1"/>
    <cellStyle name="Followed Hyperlink" xfId="793" builtinId="9" hidden="1"/>
    <cellStyle name="Followed Hyperlink" xfId="794" builtinId="9" hidden="1"/>
    <cellStyle name="Followed Hyperlink" xfId="795" builtinId="9" hidden="1"/>
    <cellStyle name="Followed Hyperlink" xfId="796" builtinId="9" hidden="1"/>
    <cellStyle name="Followed Hyperlink" xfId="797" builtinId="9" hidden="1"/>
    <cellStyle name="Followed Hyperlink" xfId="798" builtinId="9" hidden="1"/>
    <cellStyle name="Followed Hyperlink" xfId="799" builtinId="9" hidden="1"/>
    <cellStyle name="Followed Hyperlink" xfId="800" builtinId="9" hidden="1"/>
    <cellStyle name="Followed Hyperlink" xfId="801" builtinId="9" hidden="1"/>
    <cellStyle name="Followed Hyperlink" xfId="802" builtinId="9" hidden="1"/>
    <cellStyle name="Followed Hyperlink" xfId="803" builtinId="9" hidden="1"/>
    <cellStyle name="Followed Hyperlink" xfId="804" builtinId="9" hidden="1"/>
    <cellStyle name="Followed Hyperlink" xfId="805" builtinId="9" hidden="1"/>
    <cellStyle name="Followed Hyperlink" xfId="806" builtinId="9" hidden="1"/>
    <cellStyle name="Followed Hyperlink" xfId="807" builtinId="9" hidden="1"/>
    <cellStyle name="Followed Hyperlink" xfId="808" builtinId="9" hidden="1"/>
    <cellStyle name="Followed Hyperlink" xfId="809" builtinId="9" hidden="1"/>
    <cellStyle name="Followed Hyperlink" xfId="810" builtinId="9" hidden="1"/>
    <cellStyle name="Followed Hyperlink" xfId="811" builtinId="9" hidden="1"/>
    <cellStyle name="Followed Hyperlink" xfId="812" builtinId="9" hidden="1"/>
    <cellStyle name="Followed Hyperlink" xfId="813" builtinId="9" hidden="1"/>
    <cellStyle name="Followed Hyperlink" xfId="814" builtinId="9" hidden="1"/>
    <cellStyle name="Followed Hyperlink" xfId="815" builtinId="9" hidden="1"/>
    <cellStyle name="Followed Hyperlink" xfId="816" builtinId="9" hidden="1"/>
    <cellStyle name="Followed Hyperlink" xfId="817" builtinId="9" hidden="1"/>
    <cellStyle name="Followed Hyperlink" xfId="818" builtinId="9" hidden="1"/>
    <cellStyle name="Followed Hyperlink" xfId="819" builtinId="9" hidden="1"/>
    <cellStyle name="Followed Hyperlink" xfId="820" builtinId="9" hidden="1"/>
    <cellStyle name="Followed Hyperlink" xfId="821" builtinId="9" hidden="1"/>
    <cellStyle name="Followed Hyperlink" xfId="822" builtinId="9" hidden="1"/>
    <cellStyle name="Followed Hyperlink" xfId="823" builtinId="9" hidden="1"/>
    <cellStyle name="Followed Hyperlink" xfId="824" builtinId="9" hidden="1"/>
    <cellStyle name="Followed Hyperlink" xfId="825" builtinId="9" hidden="1"/>
    <cellStyle name="Followed Hyperlink" xfId="826" builtinId="9" hidden="1"/>
    <cellStyle name="Followed Hyperlink" xfId="827" builtinId="9" hidden="1"/>
    <cellStyle name="Followed Hyperlink" xfId="828" builtinId="9" hidden="1"/>
    <cellStyle name="Followed Hyperlink" xfId="829" builtinId="9" hidden="1"/>
    <cellStyle name="Followed Hyperlink" xfId="830" builtinId="9" hidden="1"/>
    <cellStyle name="Followed Hyperlink" xfId="831" builtinId="9" hidden="1"/>
    <cellStyle name="Followed Hyperlink" xfId="832" builtinId="9" hidden="1"/>
    <cellStyle name="Followed Hyperlink" xfId="833" builtinId="9" hidden="1"/>
    <cellStyle name="Followed Hyperlink" xfId="834" builtinId="9" hidden="1"/>
    <cellStyle name="Followed Hyperlink" xfId="835" builtinId="9" hidden="1"/>
    <cellStyle name="Followed Hyperlink" xfId="836" builtinId="9" hidden="1"/>
    <cellStyle name="Followed Hyperlink" xfId="837" builtinId="9" hidden="1"/>
    <cellStyle name="Followed Hyperlink" xfId="838" builtinId="9" hidden="1"/>
    <cellStyle name="Followed Hyperlink" xfId="839" builtinId="9" hidden="1"/>
    <cellStyle name="Followed Hyperlink" xfId="843" builtinId="9" hidden="1"/>
    <cellStyle name="Followed Hyperlink" xfId="844" builtinId="9" hidden="1"/>
    <cellStyle name="Followed Hyperlink" xfId="845" builtinId="9" hidden="1"/>
    <cellStyle name="Followed Hyperlink" xfId="846" builtinId="9" hidden="1"/>
    <cellStyle name="Followed Hyperlink" xfId="847" builtinId="9" hidden="1"/>
    <cellStyle name="Followed Hyperlink" xfId="848" builtinId="9" hidden="1"/>
    <cellStyle name="Followed Hyperlink" xfId="849" builtinId="9" hidden="1"/>
    <cellStyle name="Followed Hyperlink" xfId="850" builtinId="9" hidden="1"/>
    <cellStyle name="Followed Hyperlink" xfId="851" builtinId="9" hidden="1"/>
    <cellStyle name="Followed Hyperlink" xfId="852" builtinId="9" hidden="1"/>
    <cellStyle name="Followed Hyperlink" xfId="853" builtinId="9" hidden="1"/>
    <cellStyle name="Followed Hyperlink" xfId="854" builtinId="9" hidden="1"/>
    <cellStyle name="Followed Hyperlink" xfId="855" builtinId="9" hidden="1"/>
    <cellStyle name="Followed Hyperlink" xfId="856" builtinId="9" hidden="1"/>
    <cellStyle name="Followed Hyperlink" xfId="857" builtinId="9" hidden="1"/>
    <cellStyle name="Followed Hyperlink" xfId="858" builtinId="9" hidden="1"/>
    <cellStyle name="Followed Hyperlink" xfId="859" builtinId="9" hidden="1"/>
    <cellStyle name="Followed Hyperlink" xfId="860" builtinId="9" hidden="1"/>
    <cellStyle name="Followed Hyperlink" xfId="861" builtinId="9" hidden="1"/>
    <cellStyle name="Followed Hyperlink" xfId="862" builtinId="9" hidden="1"/>
    <cellStyle name="Followed Hyperlink" xfId="863" builtinId="9" hidden="1"/>
    <cellStyle name="Followed Hyperlink" xfId="864" builtinId="9" hidden="1"/>
    <cellStyle name="Followed Hyperlink" xfId="865" builtinId="9" hidden="1"/>
    <cellStyle name="Followed Hyperlink" xfId="866" builtinId="9" hidden="1"/>
    <cellStyle name="Followed Hyperlink" xfId="867" builtinId="9" hidden="1"/>
    <cellStyle name="Followed Hyperlink" xfId="868" builtinId="9" hidden="1"/>
    <cellStyle name="Followed Hyperlink" xfId="869" builtinId="9" hidden="1"/>
    <cellStyle name="Followed Hyperlink" xfId="870" builtinId="9" hidden="1"/>
    <cellStyle name="Followed Hyperlink" xfId="871" builtinId="9" hidden="1"/>
    <cellStyle name="Followed Hyperlink" xfId="872" builtinId="9" hidden="1"/>
    <cellStyle name="Followed Hyperlink" xfId="873" builtinId="9" hidden="1"/>
    <cellStyle name="Followed Hyperlink" xfId="874" builtinId="9" hidden="1"/>
    <cellStyle name="Followed Hyperlink" xfId="875" builtinId="9" hidden="1"/>
    <cellStyle name="Followed Hyperlink" xfId="876" builtinId="9" hidden="1"/>
    <cellStyle name="Followed Hyperlink" xfId="877" builtinId="9" hidden="1"/>
    <cellStyle name="Followed Hyperlink" xfId="878" builtinId="9" hidden="1"/>
    <cellStyle name="Followed Hyperlink" xfId="879" builtinId="9" hidden="1"/>
    <cellStyle name="Followed Hyperlink" xfId="880" builtinId="9" hidden="1"/>
    <cellStyle name="Followed Hyperlink" xfId="881" builtinId="9" hidden="1"/>
    <cellStyle name="Followed Hyperlink" xfId="882" builtinId="9" hidden="1"/>
    <cellStyle name="Followed Hyperlink" xfId="883" builtinId="9" hidden="1"/>
    <cellStyle name="Followed Hyperlink" xfId="884" builtinId="9" hidden="1"/>
    <cellStyle name="Followed Hyperlink" xfId="885" builtinId="9" hidden="1"/>
    <cellStyle name="Followed Hyperlink" xfId="886" builtinId="9" hidden="1"/>
    <cellStyle name="Followed Hyperlink" xfId="887" builtinId="9" hidden="1"/>
    <cellStyle name="Followed Hyperlink" xfId="888" builtinId="9" hidden="1"/>
    <cellStyle name="Followed Hyperlink" xfId="889" builtinId="9" hidden="1"/>
    <cellStyle name="Followed Hyperlink" xfId="890" builtinId="9" hidden="1"/>
    <cellStyle name="Followed Hyperlink" xfId="891" builtinId="9" hidden="1"/>
    <cellStyle name="Followed Hyperlink" xfId="892" builtinId="9" hidden="1"/>
    <cellStyle name="Followed Hyperlink" xfId="893" builtinId="9" hidden="1"/>
    <cellStyle name="Followed Hyperlink" xfId="894" builtinId="9" hidden="1"/>
    <cellStyle name="Followed Hyperlink" xfId="895" builtinId="9" hidden="1"/>
    <cellStyle name="Followed Hyperlink" xfId="896" builtinId="9" hidden="1"/>
    <cellStyle name="Followed Hyperlink" xfId="897" builtinId="9" hidden="1"/>
    <cellStyle name="Followed Hyperlink" xfId="898" builtinId="9" hidden="1"/>
    <cellStyle name="Followed Hyperlink" xfId="899" builtinId="9" hidden="1"/>
    <cellStyle name="Followed Hyperlink" xfId="900" builtinId="9" hidden="1"/>
    <cellStyle name="Followed Hyperlink" xfId="901" builtinId="9" hidden="1"/>
    <cellStyle name="Followed Hyperlink" xfId="902" builtinId="9" hidden="1"/>
    <cellStyle name="Followed Hyperlink" xfId="903" builtinId="9" hidden="1"/>
    <cellStyle name="Followed Hyperlink" xfId="904" builtinId="9" hidden="1"/>
    <cellStyle name="Followed Hyperlink" xfId="905" builtinId="9" hidden="1"/>
    <cellStyle name="Followed Hyperlink" xfId="906" builtinId="9" hidden="1"/>
    <cellStyle name="Followed Hyperlink" xfId="907" builtinId="9" hidden="1"/>
    <cellStyle name="Followed Hyperlink" xfId="908" builtinId="9" hidden="1"/>
    <cellStyle name="Followed Hyperlink" xfId="909" builtinId="9" hidden="1"/>
    <cellStyle name="Followed Hyperlink" xfId="910" builtinId="9" hidden="1"/>
    <cellStyle name="Followed Hyperlink" xfId="911" builtinId="9" hidden="1"/>
    <cellStyle name="Followed Hyperlink" xfId="912" builtinId="9" hidden="1"/>
    <cellStyle name="Followed Hyperlink" xfId="913" builtinId="9" hidden="1"/>
    <cellStyle name="Followed Hyperlink" xfId="914" builtinId="9" hidden="1"/>
    <cellStyle name="Followed Hyperlink" xfId="915" builtinId="9" hidden="1"/>
    <cellStyle name="Followed Hyperlink" xfId="916" builtinId="9" hidden="1"/>
    <cellStyle name="Followed Hyperlink" xfId="917" builtinId="9" hidden="1"/>
    <cellStyle name="Followed Hyperlink" xfId="918" builtinId="9" hidden="1"/>
    <cellStyle name="Followed Hyperlink" xfId="919" builtinId="9" hidden="1"/>
    <cellStyle name="Followed Hyperlink" xfId="920" builtinId="9" hidden="1"/>
    <cellStyle name="Followed Hyperlink" xfId="921" builtinId="9" hidden="1"/>
    <cellStyle name="Followed Hyperlink" xfId="922" builtinId="9" hidden="1"/>
    <cellStyle name="Followed Hyperlink" xfId="923" builtinId="9" hidden="1"/>
    <cellStyle name="Followed Hyperlink" xfId="924" builtinId="9" hidden="1"/>
    <cellStyle name="Followed Hyperlink" xfId="925" builtinId="9" hidden="1"/>
    <cellStyle name="Followed Hyperlink" xfId="926" builtinId="9" hidden="1"/>
    <cellStyle name="Followed Hyperlink" xfId="927" builtinId="9" hidden="1"/>
    <cellStyle name="Followed Hyperlink" xfId="928" builtinId="9" hidden="1"/>
    <cellStyle name="Followed Hyperlink" xfId="929" builtinId="9" hidden="1"/>
    <cellStyle name="Followed Hyperlink" xfId="930" builtinId="9" hidden="1"/>
    <cellStyle name="Followed Hyperlink" xfId="931" builtinId="9" hidden="1"/>
    <cellStyle name="Followed Hyperlink" xfId="932" builtinId="9" hidden="1"/>
    <cellStyle name="Followed Hyperlink" xfId="933" builtinId="9" hidden="1"/>
    <cellStyle name="Followed Hyperlink" xfId="934" builtinId="9" hidden="1"/>
    <cellStyle name="Followed Hyperlink" xfId="935" builtinId="9" hidden="1"/>
    <cellStyle name="Followed Hyperlink" xfId="936" builtinId="9" hidden="1"/>
    <cellStyle name="Followed Hyperlink" xfId="937" builtinId="9" hidden="1"/>
    <cellStyle name="Followed Hyperlink" xfId="938" builtinId="9" hidden="1"/>
    <cellStyle name="Followed Hyperlink" xfId="939" builtinId="9" hidden="1"/>
    <cellStyle name="Followed Hyperlink" xfId="940" builtinId="9" hidden="1"/>
    <cellStyle name="Followed Hyperlink" xfId="941" builtinId="9" hidden="1"/>
    <cellStyle name="Followed Hyperlink" xfId="942" builtinId="9" hidden="1"/>
    <cellStyle name="Followed Hyperlink" xfId="943" builtinId="9" hidden="1"/>
    <cellStyle name="Followed Hyperlink" xfId="944" builtinId="9" hidden="1"/>
    <cellStyle name="Followed Hyperlink" xfId="945" builtinId="9" hidden="1"/>
    <cellStyle name="Followed Hyperlink" xfId="946" builtinId="9" hidden="1"/>
    <cellStyle name="Followed Hyperlink" xfId="947" builtinId="9" hidden="1"/>
    <cellStyle name="Followed Hyperlink" xfId="948" builtinId="9" hidden="1"/>
    <cellStyle name="Followed Hyperlink" xfId="949" builtinId="9" hidden="1"/>
    <cellStyle name="Followed Hyperlink" xfId="950" builtinId="9" hidden="1"/>
    <cellStyle name="Followed Hyperlink" xfId="951" builtinId="9" hidden="1"/>
    <cellStyle name="Followed Hyperlink" xfId="952" builtinId="9" hidden="1"/>
    <cellStyle name="Followed Hyperlink" xfId="953" builtinId="9" hidden="1"/>
    <cellStyle name="Followed Hyperlink" xfId="954" builtinId="9" hidden="1"/>
    <cellStyle name="Followed Hyperlink" xfId="955" builtinId="9" hidden="1"/>
    <cellStyle name="Followed Hyperlink" xfId="956" builtinId="9" hidden="1"/>
    <cellStyle name="Followed Hyperlink" xfId="957" builtinId="9" hidden="1"/>
    <cellStyle name="Followed Hyperlink" xfId="958" builtinId="9" hidden="1"/>
    <cellStyle name="Followed Hyperlink" xfId="959" builtinId="9" hidden="1"/>
    <cellStyle name="Followed Hyperlink" xfId="960" builtinId="9" hidden="1"/>
    <cellStyle name="Followed Hyperlink" xfId="961" builtinId="9" hidden="1"/>
    <cellStyle name="Followed Hyperlink" xfId="962" builtinId="9" hidden="1"/>
    <cellStyle name="Followed Hyperlink" xfId="963" builtinId="9" hidden="1"/>
    <cellStyle name="Followed Hyperlink" xfId="964" builtinId="9" hidden="1"/>
    <cellStyle name="Followed Hyperlink" xfId="965" builtinId="9" hidden="1"/>
    <cellStyle name="Followed Hyperlink" xfId="966" builtinId="9" hidden="1"/>
    <cellStyle name="Followed Hyperlink" xfId="967" builtinId="9" hidden="1"/>
    <cellStyle name="Followed Hyperlink" xfId="968" builtinId="9" hidden="1"/>
    <cellStyle name="Followed Hyperlink" xfId="969" builtinId="9" hidden="1"/>
    <cellStyle name="Followed Hyperlink" xfId="970" builtinId="9" hidden="1"/>
    <cellStyle name="Followed Hyperlink" xfId="971" builtinId="9" hidden="1"/>
    <cellStyle name="Followed Hyperlink" xfId="972" builtinId="9" hidden="1"/>
    <cellStyle name="Followed Hyperlink" xfId="973" builtinId="9" hidden="1"/>
    <cellStyle name="Followed Hyperlink" xfId="974" builtinId="9" hidden="1"/>
    <cellStyle name="Followed Hyperlink" xfId="975" builtinId="9" hidden="1"/>
    <cellStyle name="Followed Hyperlink" xfId="976" builtinId="9" hidden="1"/>
    <cellStyle name="Followed Hyperlink" xfId="977" builtinId="9" hidden="1"/>
    <cellStyle name="Followed Hyperlink" xfId="978" builtinId="9" hidden="1"/>
    <cellStyle name="Followed Hyperlink" xfId="979" builtinId="9" hidden="1"/>
    <cellStyle name="Followed Hyperlink" xfId="980" builtinId="9" hidden="1"/>
    <cellStyle name="Followed Hyperlink" xfId="981" builtinId="9" hidden="1"/>
    <cellStyle name="Followed Hyperlink" xfId="982" builtinId="9" hidden="1"/>
    <cellStyle name="Followed Hyperlink" xfId="983" builtinId="9" hidden="1"/>
    <cellStyle name="Followed Hyperlink" xfId="984" builtinId="9" hidden="1"/>
    <cellStyle name="Followed Hyperlink" xfId="985" builtinId="9" hidden="1"/>
    <cellStyle name="Followed Hyperlink" xfId="986" builtinId="9" hidden="1"/>
    <cellStyle name="Followed Hyperlink" xfId="987" builtinId="9" hidden="1"/>
    <cellStyle name="Followed Hyperlink" xfId="988" builtinId="9" hidden="1"/>
    <cellStyle name="Followed Hyperlink" xfId="989" builtinId="9" hidden="1"/>
    <cellStyle name="Followed Hyperlink" xfId="990" builtinId="9" hidden="1"/>
    <cellStyle name="Followed Hyperlink" xfId="991" builtinId="9" hidden="1"/>
    <cellStyle name="Followed Hyperlink" xfId="992" builtinId="9" hidden="1"/>
    <cellStyle name="Followed Hyperlink" xfId="993" builtinId="9" hidden="1"/>
    <cellStyle name="Followed Hyperlink" xfId="994" builtinId="9" hidden="1"/>
    <cellStyle name="Followed Hyperlink" xfId="995" builtinId="9" hidden="1"/>
    <cellStyle name="Followed Hyperlink" xfId="996" builtinId="9" hidden="1"/>
    <cellStyle name="Followed Hyperlink" xfId="997" builtinId="9" hidden="1"/>
    <cellStyle name="Followed Hyperlink" xfId="998" builtinId="9" hidden="1"/>
    <cellStyle name="Followed Hyperlink" xfId="999" builtinId="9" hidden="1"/>
    <cellStyle name="Followed Hyperlink" xfId="1000" builtinId="9" hidden="1"/>
    <cellStyle name="Followed Hyperlink" xfId="1001" builtinId="9" hidden="1"/>
    <cellStyle name="Followed Hyperlink" xfId="1002" builtinId="9" hidden="1"/>
    <cellStyle name="Followed Hyperlink" xfId="1003" builtinId="9" hidden="1"/>
    <cellStyle name="Followed Hyperlink" xfId="1004" builtinId="9" hidden="1"/>
    <cellStyle name="Followed Hyperlink" xfId="1005" builtinId="9" hidden="1"/>
    <cellStyle name="Followed Hyperlink" xfId="1006" builtinId="9" hidden="1"/>
    <cellStyle name="Followed Hyperlink" xfId="1007" builtinId="9" hidden="1"/>
    <cellStyle name="Followed Hyperlink" xfId="1008" builtinId="9" hidden="1"/>
    <cellStyle name="Followed Hyperlink" xfId="1009" builtinId="9" hidden="1"/>
    <cellStyle name="Followed Hyperlink" xfId="1010" builtinId="9" hidden="1"/>
    <cellStyle name="Followed Hyperlink" xfId="1011" builtinId="9" hidden="1"/>
    <cellStyle name="Followed Hyperlink" xfId="1012" builtinId="9" hidden="1"/>
    <cellStyle name="Followed Hyperlink" xfId="1013" builtinId="9" hidden="1"/>
    <cellStyle name="Followed Hyperlink" xfId="1014" builtinId="9" hidden="1"/>
    <cellStyle name="Followed Hyperlink" xfId="1015" builtinId="9" hidden="1"/>
    <cellStyle name="Followed Hyperlink" xfId="1016" builtinId="9" hidden="1"/>
    <cellStyle name="Followed Hyperlink" xfId="1017" builtinId="9" hidden="1"/>
    <cellStyle name="Followed Hyperlink" xfId="1018" builtinId="9" hidden="1"/>
    <cellStyle name="Followed Hyperlink" xfId="1019" builtinId="9" hidden="1"/>
    <cellStyle name="Followed Hyperlink" xfId="1020" builtinId="9" hidden="1"/>
    <cellStyle name="Followed Hyperlink" xfId="1021" builtinId="9" hidden="1"/>
    <cellStyle name="Followed Hyperlink" xfId="1022" builtinId="9" hidden="1"/>
    <cellStyle name="Followed Hyperlink" xfId="1023" builtinId="9" hidden="1"/>
    <cellStyle name="Followed Hyperlink" xfId="1024" builtinId="9" hidden="1"/>
    <cellStyle name="Followed Hyperlink" xfId="1025" builtinId="9" hidden="1"/>
    <cellStyle name="Followed Hyperlink" xfId="1026" builtinId="9" hidden="1"/>
    <cellStyle name="Followed Hyperlink" xfId="1027" builtinId="9" hidden="1"/>
    <cellStyle name="Followed Hyperlink" xfId="1028" builtinId="9" hidden="1"/>
    <cellStyle name="Followed Hyperlink" xfId="1029" builtinId="9" hidden="1"/>
    <cellStyle name="Followed Hyperlink" xfId="1030" builtinId="9" hidden="1"/>
    <cellStyle name="Followed Hyperlink" xfId="1031" builtinId="9" hidden="1"/>
    <cellStyle name="Followed Hyperlink" xfId="1032" builtinId="9" hidden="1"/>
    <cellStyle name="Followed Hyperlink" xfId="1033" builtinId="9" hidden="1"/>
    <cellStyle name="Followed Hyperlink" xfId="1034" builtinId="9" hidden="1"/>
    <cellStyle name="Followed Hyperlink" xfId="1035" builtinId="9" hidden="1"/>
    <cellStyle name="Followed Hyperlink" xfId="1036" builtinId="9" hidden="1"/>
    <cellStyle name="Followed Hyperlink" xfId="1037" builtinId="9" hidden="1"/>
    <cellStyle name="Followed Hyperlink" xfId="1038" builtinId="9" hidden="1"/>
    <cellStyle name="Followed Hyperlink" xfId="1039" builtinId="9" hidden="1"/>
    <cellStyle name="Followed Hyperlink" xfId="1040" builtinId="9" hidden="1"/>
    <cellStyle name="Followed Hyperlink" xfId="1041" builtinId="9" hidden="1"/>
    <cellStyle name="Followed Hyperlink" xfId="1042" builtinId="9" hidden="1"/>
    <cellStyle name="Followed Hyperlink" xfId="1043" builtinId="9" hidden="1"/>
    <cellStyle name="Followed Hyperlink" xfId="1044" builtinId="9" hidden="1"/>
    <cellStyle name="Followed Hyperlink" xfId="1045" builtinId="9" hidden="1"/>
    <cellStyle name="Followed Hyperlink" xfId="1046" builtinId="9" hidden="1"/>
    <cellStyle name="Followed Hyperlink" xfId="1047" builtinId="9" hidden="1"/>
    <cellStyle name="Followed Hyperlink" xfId="1048" builtinId="9" hidden="1"/>
    <cellStyle name="Followed Hyperlink" xfId="1049" builtinId="9" hidden="1"/>
    <cellStyle name="Followed Hyperlink" xfId="1050" builtinId="9" hidden="1"/>
    <cellStyle name="Followed Hyperlink" xfId="1051" builtinId="9" hidden="1"/>
    <cellStyle name="Followed Hyperlink" xfId="1052" builtinId="9" hidden="1"/>
    <cellStyle name="Followed Hyperlink" xfId="1053" builtinId="9" hidden="1"/>
    <cellStyle name="Followed Hyperlink" xfId="1054" builtinId="9" hidden="1"/>
    <cellStyle name="Followed Hyperlink" xfId="1055" builtinId="9" hidden="1"/>
    <cellStyle name="Followed Hyperlink" xfId="1056" builtinId="9" hidden="1"/>
    <cellStyle name="Followed Hyperlink" xfId="1057" builtinId="9" hidden="1"/>
    <cellStyle name="Followed Hyperlink" xfId="1058" builtinId="9" hidden="1"/>
    <cellStyle name="Followed Hyperlink" xfId="1059" builtinId="9" hidden="1"/>
    <cellStyle name="Followed Hyperlink" xfId="1060" builtinId="9" hidden="1"/>
    <cellStyle name="Followed Hyperlink" xfId="1061" builtinId="9" hidden="1"/>
    <cellStyle name="Followed Hyperlink" xfId="1062" builtinId="9" hidden="1"/>
    <cellStyle name="Followed Hyperlink" xfId="1063" builtinId="9" hidden="1"/>
    <cellStyle name="Followed Hyperlink" xfId="1064" builtinId="9" hidden="1"/>
    <cellStyle name="Followed Hyperlink" xfId="1065" builtinId="9" hidden="1"/>
    <cellStyle name="Followed Hyperlink" xfId="1066" builtinId="9" hidden="1"/>
    <cellStyle name="Followed Hyperlink" xfId="1067" builtinId="9" hidden="1"/>
    <cellStyle name="Followed Hyperlink" xfId="1068" builtinId="9" hidden="1"/>
    <cellStyle name="Followed Hyperlink" xfId="1069" builtinId="9" hidden="1"/>
    <cellStyle name="Followed Hyperlink" xfId="1070" builtinId="9" hidden="1"/>
    <cellStyle name="Followed Hyperlink" xfId="1071" builtinId="9" hidden="1"/>
    <cellStyle name="Followed Hyperlink" xfId="1072" builtinId="9" hidden="1"/>
    <cellStyle name="Followed Hyperlink" xfId="1073" builtinId="9" hidden="1"/>
    <cellStyle name="Followed Hyperlink" xfId="1074" builtinId="9" hidden="1"/>
    <cellStyle name="Followed Hyperlink" xfId="1075" builtinId="9" hidden="1"/>
    <cellStyle name="Followed Hyperlink" xfId="1076" builtinId="9" hidden="1"/>
    <cellStyle name="Followed Hyperlink" xfId="1077" builtinId="9" hidden="1"/>
    <cellStyle name="Followed Hyperlink" xfId="1078" builtinId="9" hidden="1"/>
    <cellStyle name="Followed Hyperlink" xfId="1079" builtinId="9" hidden="1"/>
    <cellStyle name="Followed Hyperlink" xfId="1080" builtinId="9" hidden="1"/>
    <cellStyle name="Followed Hyperlink" xfId="1081" builtinId="9" hidden="1"/>
    <cellStyle name="Followed Hyperlink" xfId="1082" builtinId="9" hidden="1"/>
    <cellStyle name="Followed Hyperlink" xfId="1083" builtinId="9" hidden="1"/>
    <cellStyle name="Followed Hyperlink" xfId="1084" builtinId="9" hidden="1"/>
    <cellStyle name="Followed Hyperlink" xfId="1085" builtinId="9" hidden="1"/>
    <cellStyle name="Followed Hyperlink" xfId="1086" builtinId="9" hidden="1"/>
    <cellStyle name="Followed Hyperlink" xfId="1087" builtinId="9" hidden="1"/>
    <cellStyle name="Followed Hyperlink" xfId="1088" builtinId="9" hidden="1"/>
    <cellStyle name="Followed Hyperlink" xfId="1089" builtinId="9" hidden="1"/>
    <cellStyle name="Followed Hyperlink" xfId="1090" builtinId="9" hidden="1"/>
    <cellStyle name="Followed Hyperlink" xfId="1091" builtinId="9" hidden="1"/>
    <cellStyle name="Followed Hyperlink" xfId="1092" builtinId="9" hidden="1"/>
    <cellStyle name="Followed Hyperlink" xfId="1093" builtinId="9" hidden="1"/>
    <cellStyle name="Followed Hyperlink" xfId="1094" builtinId="9" hidden="1"/>
    <cellStyle name="Followed Hyperlink" xfId="1095" builtinId="9" hidden="1"/>
    <cellStyle name="Followed Hyperlink" xfId="1096" builtinId="9" hidden="1"/>
    <cellStyle name="Followed Hyperlink" xfId="1097" builtinId="9" hidden="1"/>
    <cellStyle name="Followed Hyperlink" xfId="1098" builtinId="9" hidden="1"/>
    <cellStyle name="Followed Hyperlink" xfId="1099" builtinId="9" hidden="1"/>
    <cellStyle name="Followed Hyperlink" xfId="1100" builtinId="9" hidden="1"/>
    <cellStyle name="Followed Hyperlink" xfId="1101" builtinId="9" hidden="1"/>
    <cellStyle name="Followed Hyperlink" xfId="1102" builtinId="9" hidden="1"/>
    <cellStyle name="Followed Hyperlink" xfId="1103" builtinId="9" hidden="1"/>
    <cellStyle name="Followed Hyperlink" xfId="1104" builtinId="9" hidden="1"/>
    <cellStyle name="Followed Hyperlink" xfId="1105" builtinId="9" hidden="1"/>
    <cellStyle name="Followed Hyperlink" xfId="1106" builtinId="9" hidden="1"/>
    <cellStyle name="Followed Hyperlink" xfId="1107" builtinId="9" hidden="1"/>
    <cellStyle name="Followed Hyperlink" xfId="1108" builtinId="9" hidden="1"/>
    <cellStyle name="Followed Hyperlink" xfId="1109" builtinId="9" hidden="1"/>
    <cellStyle name="Followed Hyperlink" xfId="1110" builtinId="9" hidden="1"/>
    <cellStyle name="Followed Hyperlink" xfId="1111" builtinId="9" hidden="1"/>
    <cellStyle name="Followed Hyperlink" xfId="1112" builtinId="9" hidden="1"/>
    <cellStyle name="Followed Hyperlink" xfId="1113" builtinId="9" hidden="1"/>
    <cellStyle name="Followed Hyperlink" xfId="1114" builtinId="9" hidden="1"/>
    <cellStyle name="Followed Hyperlink" xfId="1115" builtinId="9" hidden="1"/>
    <cellStyle name="Followed Hyperlink" xfId="1116" builtinId="9" hidden="1"/>
    <cellStyle name="Followed Hyperlink" xfId="1117" builtinId="9" hidden="1"/>
    <cellStyle name="Followed Hyperlink" xfId="1118" builtinId="9" hidden="1"/>
    <cellStyle name="Followed Hyperlink" xfId="1119" builtinId="9" hidden="1"/>
    <cellStyle name="Followed Hyperlink" xfId="1120" builtinId="9" hidden="1"/>
    <cellStyle name="Followed Hyperlink" xfId="1121" builtinId="9" hidden="1"/>
    <cellStyle name="Followed Hyperlink" xfId="1122" builtinId="9" hidden="1"/>
    <cellStyle name="Followed Hyperlink" xfId="1123" builtinId="9" hidden="1"/>
    <cellStyle name="Followed Hyperlink" xfId="1124" builtinId="9" hidden="1"/>
    <cellStyle name="Followed Hyperlink" xfId="1125" builtinId="9" hidden="1"/>
    <cellStyle name="Followed Hyperlink" xfId="1126" builtinId="9" hidden="1"/>
    <cellStyle name="Followed Hyperlink" xfId="1127" builtinId="9" hidden="1"/>
    <cellStyle name="Followed Hyperlink" xfId="1128" builtinId="9" hidden="1"/>
    <cellStyle name="Followed Hyperlink" xfId="1129" builtinId="9" hidden="1"/>
    <cellStyle name="Followed Hyperlink" xfId="1130" builtinId="9" hidden="1"/>
    <cellStyle name="Followed Hyperlink" xfId="1131" builtinId="9" hidden="1"/>
    <cellStyle name="Followed Hyperlink" xfId="1132" builtinId="9" hidden="1"/>
    <cellStyle name="Followed Hyperlink" xfId="1133" builtinId="9" hidden="1"/>
    <cellStyle name="Followed Hyperlink" xfId="1134" builtinId="9" hidden="1"/>
    <cellStyle name="Followed Hyperlink" xfId="1135" builtinId="9" hidden="1"/>
    <cellStyle name="Followed Hyperlink" xfId="1136" builtinId="9" hidden="1"/>
    <cellStyle name="Followed Hyperlink" xfId="1137" builtinId="9" hidden="1"/>
    <cellStyle name="Followed Hyperlink" xfId="1138" builtinId="9" hidden="1"/>
    <cellStyle name="Followed Hyperlink" xfId="1139" builtinId="9" hidden="1"/>
    <cellStyle name="Followed Hyperlink" xfId="1140" builtinId="9" hidden="1"/>
    <cellStyle name="Followed Hyperlink" xfId="1141" builtinId="9" hidden="1"/>
    <cellStyle name="Followed Hyperlink" xfId="1142" builtinId="9" hidden="1"/>
    <cellStyle name="Followed Hyperlink" xfId="1143" builtinId="9" hidden="1"/>
    <cellStyle name="Followed Hyperlink" xfId="1144" builtinId="9" hidden="1"/>
    <cellStyle name="Followed Hyperlink" xfId="1145" builtinId="9" hidden="1"/>
    <cellStyle name="Followed Hyperlink" xfId="1146" builtinId="9" hidden="1"/>
    <cellStyle name="Followed Hyperlink" xfId="1147" builtinId="9" hidden="1"/>
    <cellStyle name="Followed Hyperlink" xfId="1148" builtinId="9" hidden="1"/>
    <cellStyle name="Followed Hyperlink" xfId="1149" builtinId="9" hidden="1"/>
    <cellStyle name="Followed Hyperlink" xfId="1150" builtinId="9" hidden="1"/>
    <cellStyle name="Followed Hyperlink" xfId="1151" builtinId="9" hidden="1"/>
    <cellStyle name="Followed Hyperlink" xfId="1152" builtinId="9" hidden="1"/>
    <cellStyle name="Followed Hyperlink" xfId="1153" builtinId="9" hidden="1"/>
    <cellStyle name="Followed Hyperlink" xfId="1154" builtinId="9" hidden="1"/>
    <cellStyle name="Followed Hyperlink" xfId="1155" builtinId="9" hidden="1"/>
    <cellStyle name="Followed Hyperlink" xfId="1156" builtinId="9" hidden="1"/>
    <cellStyle name="Followed Hyperlink" xfId="1157" builtinId="9" hidden="1"/>
    <cellStyle name="Followed Hyperlink" xfId="1158" builtinId="9" hidden="1"/>
    <cellStyle name="Followed Hyperlink" xfId="1159" builtinId="9" hidden="1"/>
    <cellStyle name="Followed Hyperlink" xfId="1160" builtinId="9" hidden="1"/>
    <cellStyle name="Followed Hyperlink" xfId="1161" builtinId="9" hidden="1"/>
    <cellStyle name="Followed Hyperlink" xfId="1162" builtinId="9" hidden="1"/>
    <cellStyle name="Followed Hyperlink" xfId="1163" builtinId="9" hidden="1"/>
    <cellStyle name="Followed Hyperlink" xfId="1164" builtinId="9" hidden="1"/>
    <cellStyle name="Followed Hyperlink" xfId="1165" builtinId="9" hidden="1"/>
    <cellStyle name="Followed Hyperlink" xfId="1166" builtinId="9" hidden="1"/>
    <cellStyle name="Followed Hyperlink" xfId="1167" builtinId="9" hidden="1"/>
    <cellStyle name="Followed Hyperlink" xfId="1168" builtinId="9" hidden="1"/>
    <cellStyle name="Followed Hyperlink" xfId="1169" builtinId="9" hidden="1"/>
    <cellStyle name="Followed Hyperlink" xfId="1170" builtinId="9" hidden="1"/>
    <cellStyle name="Followed Hyperlink" xfId="1171" builtinId="9" hidden="1"/>
    <cellStyle name="Followed Hyperlink" xfId="1172" builtinId="9" hidden="1"/>
    <cellStyle name="Followed Hyperlink" xfId="1173" builtinId="9" hidden="1"/>
    <cellStyle name="Followed Hyperlink" xfId="1174" builtinId="9" hidden="1"/>
    <cellStyle name="Followed Hyperlink" xfId="1175" builtinId="9" hidden="1"/>
    <cellStyle name="Followed Hyperlink" xfId="1176" builtinId="9" hidden="1"/>
    <cellStyle name="Followed Hyperlink" xfId="1177" builtinId="9" hidden="1"/>
    <cellStyle name="Followed Hyperlink" xfId="1178" builtinId="9" hidden="1"/>
    <cellStyle name="Followed Hyperlink" xfId="1179" builtinId="9" hidden="1"/>
    <cellStyle name="Followed Hyperlink" xfId="1180" builtinId="9" hidden="1"/>
    <cellStyle name="Followed Hyperlink" xfId="1181" builtinId="9" hidden="1"/>
    <cellStyle name="Followed Hyperlink" xfId="1182" builtinId="9" hidden="1"/>
    <cellStyle name="Followed Hyperlink" xfId="1183" builtinId="9" hidden="1"/>
    <cellStyle name="Followed Hyperlink" xfId="1184" builtinId="9" hidden="1"/>
    <cellStyle name="Followed Hyperlink" xfId="1185" builtinId="9" hidden="1"/>
    <cellStyle name="Followed Hyperlink" xfId="1186" builtinId="9" hidden="1"/>
    <cellStyle name="Followed Hyperlink" xfId="1187" builtinId="9" hidden="1"/>
    <cellStyle name="Followed Hyperlink" xfId="1188" builtinId="9" hidden="1"/>
    <cellStyle name="Followed Hyperlink" xfId="1189" builtinId="9" hidden="1"/>
    <cellStyle name="Followed Hyperlink" xfId="1190" builtinId="9" hidden="1"/>
    <cellStyle name="Followed Hyperlink" xfId="1191" builtinId="9" hidden="1"/>
    <cellStyle name="Followed Hyperlink" xfId="1192" builtinId="9" hidden="1"/>
    <cellStyle name="Followed Hyperlink" xfId="1193" builtinId="9" hidden="1"/>
    <cellStyle name="Followed Hyperlink" xfId="1194" builtinId="9" hidden="1"/>
    <cellStyle name="Followed Hyperlink" xfId="1195" builtinId="9" hidden="1"/>
    <cellStyle name="Followed Hyperlink" xfId="1196" builtinId="9" hidden="1"/>
    <cellStyle name="Followed Hyperlink" xfId="1197" builtinId="9" hidden="1"/>
    <cellStyle name="Followed Hyperlink" xfId="1198" builtinId="9" hidden="1"/>
    <cellStyle name="Followed Hyperlink" xfId="1199" builtinId="9" hidden="1"/>
    <cellStyle name="Followed Hyperlink" xfId="1200" builtinId="9" hidden="1"/>
    <cellStyle name="Followed Hyperlink" xfId="1201" builtinId="9" hidden="1"/>
    <cellStyle name="Followed Hyperlink" xfId="1202" builtinId="9" hidden="1"/>
    <cellStyle name="Followed Hyperlink" xfId="1203" builtinId="9" hidden="1"/>
    <cellStyle name="Followed Hyperlink" xfId="1204" builtinId="9" hidden="1"/>
    <cellStyle name="Followed Hyperlink" xfId="1205" builtinId="9" hidden="1"/>
    <cellStyle name="Followed Hyperlink" xfId="1206" builtinId="9" hidden="1"/>
    <cellStyle name="Followed Hyperlink" xfId="1207" builtinId="9" hidden="1"/>
    <cellStyle name="Followed Hyperlink" xfId="1208" builtinId="9" hidden="1"/>
    <cellStyle name="Followed Hyperlink" xfId="1209" builtinId="9" hidden="1"/>
    <cellStyle name="Followed Hyperlink" xfId="1210" builtinId="9" hidden="1"/>
    <cellStyle name="Followed Hyperlink" xfId="1211" builtinId="9" hidden="1"/>
    <cellStyle name="Followed Hyperlink" xfId="1212" builtinId="9" hidden="1"/>
    <cellStyle name="Followed Hyperlink" xfId="1213" builtinId="9" hidden="1"/>
    <cellStyle name="Followed Hyperlink" xfId="1214" builtinId="9" hidden="1"/>
    <cellStyle name="Followed Hyperlink" xfId="1215" builtinId="9" hidden="1"/>
    <cellStyle name="Followed Hyperlink" xfId="1216" builtinId="9" hidden="1"/>
    <cellStyle name="Followed Hyperlink" xfId="1217" builtinId="9" hidden="1"/>
    <cellStyle name="Followed Hyperlink" xfId="1218" builtinId="9" hidden="1"/>
    <cellStyle name="Followed Hyperlink" xfId="1219" builtinId="9" hidden="1"/>
    <cellStyle name="Followed Hyperlink" xfId="1220" builtinId="9" hidden="1"/>
    <cellStyle name="Followed Hyperlink" xfId="1221" builtinId="9" hidden="1"/>
    <cellStyle name="Followed Hyperlink" xfId="1222" builtinId="9" hidden="1"/>
    <cellStyle name="Followed Hyperlink" xfId="1223" builtinId="9" hidden="1"/>
    <cellStyle name="Followed Hyperlink" xfId="1224" builtinId="9" hidden="1"/>
    <cellStyle name="Followed Hyperlink" xfId="1225" builtinId="9" hidden="1"/>
    <cellStyle name="Followed Hyperlink" xfId="1226" builtinId="9" hidden="1"/>
    <cellStyle name="Followed Hyperlink" xfId="1227" builtinId="9" hidden="1"/>
    <cellStyle name="Followed Hyperlink" xfId="1228" builtinId="9" hidden="1"/>
    <cellStyle name="Followed Hyperlink" xfId="1229" builtinId="9" hidden="1"/>
    <cellStyle name="Followed Hyperlink" xfId="1230" builtinId="9" hidden="1"/>
    <cellStyle name="Followed Hyperlink" xfId="1231" builtinId="9" hidden="1"/>
    <cellStyle name="Followed Hyperlink" xfId="1232" builtinId="9" hidden="1"/>
    <cellStyle name="Followed Hyperlink" xfId="1233" builtinId="9" hidden="1"/>
    <cellStyle name="Followed Hyperlink" xfId="1234" builtinId="9" hidden="1"/>
    <cellStyle name="Followed Hyperlink" xfId="1235" builtinId="9" hidden="1"/>
    <cellStyle name="Followed Hyperlink" xfId="1236" builtinId="9" hidden="1"/>
    <cellStyle name="Followed Hyperlink" xfId="1237" builtinId="9" hidden="1"/>
    <cellStyle name="Followed Hyperlink" xfId="1238" builtinId="9" hidden="1"/>
    <cellStyle name="Followed Hyperlink" xfId="1239" builtinId="9" hidden="1"/>
    <cellStyle name="Followed Hyperlink" xfId="1240" builtinId="9" hidden="1"/>
    <cellStyle name="Followed Hyperlink" xfId="1241" builtinId="9" hidden="1"/>
    <cellStyle name="Followed Hyperlink" xfId="1242" builtinId="9" hidden="1"/>
    <cellStyle name="Followed Hyperlink" xfId="1243" builtinId="9" hidden="1"/>
    <cellStyle name="Followed Hyperlink" xfId="1244" builtinId="9" hidden="1"/>
    <cellStyle name="Followed Hyperlink" xfId="1245" builtinId="9" hidden="1"/>
    <cellStyle name="Followed Hyperlink" xfId="1246" builtinId="9" hidden="1"/>
    <cellStyle name="Followed Hyperlink" xfId="1247" builtinId="9" hidden="1"/>
    <cellStyle name="Followed Hyperlink" xfId="1248" builtinId="9" hidden="1"/>
    <cellStyle name="Followed Hyperlink" xfId="1249" builtinId="9" hidden="1"/>
    <cellStyle name="Followed Hyperlink" xfId="1250" builtinId="9" hidden="1"/>
    <cellStyle name="Followed Hyperlink" xfId="1251" builtinId="9" hidden="1"/>
    <cellStyle name="Followed Hyperlink" xfId="1252" builtinId="9" hidden="1"/>
    <cellStyle name="Followed Hyperlink" xfId="1253" builtinId="9" hidden="1"/>
    <cellStyle name="Followed Hyperlink" xfId="1254" builtinId="9" hidden="1"/>
    <cellStyle name="Followed Hyperlink" xfId="1255" builtinId="9" hidden="1"/>
    <cellStyle name="Followed Hyperlink" xfId="1256" builtinId="9" hidden="1"/>
    <cellStyle name="Followed Hyperlink" xfId="1257" builtinId="9" hidden="1"/>
    <cellStyle name="Followed Hyperlink" xfId="1258" builtinId="9" hidden="1"/>
    <cellStyle name="Followed Hyperlink" xfId="1259" builtinId="9" hidden="1"/>
    <cellStyle name="Followed Hyperlink" xfId="1260" builtinId="9" hidden="1"/>
    <cellStyle name="Followed Hyperlink" xfId="1261" builtinId="9" hidden="1"/>
    <cellStyle name="Followed Hyperlink" xfId="1262" builtinId="9" hidden="1"/>
    <cellStyle name="Followed Hyperlink" xfId="1263" builtinId="9" hidden="1"/>
    <cellStyle name="Followed Hyperlink" xfId="1266" builtinId="9" hidden="1"/>
    <cellStyle name="Followed Hyperlink" xfId="1267" builtinId="9" hidden="1"/>
    <cellStyle name="Followed Hyperlink" xfId="1268" builtinId="9" hidden="1"/>
    <cellStyle name="Followed Hyperlink" xfId="1269" builtinId="9" hidden="1"/>
    <cellStyle name="Followed Hyperlink" xfId="1270" builtinId="9" hidden="1"/>
    <cellStyle name="Followed Hyperlink" xfId="1271" builtinId="9" hidden="1"/>
    <cellStyle name="Followed Hyperlink" xfId="1272" builtinId="9" hidden="1"/>
    <cellStyle name="Followed Hyperlink" xfId="1273" builtinId="9" hidden="1"/>
    <cellStyle name="Followed Hyperlink" xfId="1274" builtinId="9" hidden="1"/>
    <cellStyle name="Followed Hyperlink" xfId="1275" builtinId="9" hidden="1"/>
    <cellStyle name="Followed Hyperlink" xfId="1276" builtinId="9" hidden="1"/>
    <cellStyle name="Followed Hyperlink" xfId="1277" builtinId="9" hidden="1"/>
    <cellStyle name="Followed Hyperlink" xfId="1278" builtinId="9" hidden="1"/>
    <cellStyle name="Followed Hyperlink" xfId="1279" builtinId="9" hidden="1"/>
    <cellStyle name="Followed Hyperlink" xfId="1280" builtinId="9" hidden="1"/>
    <cellStyle name="Followed Hyperlink" xfId="1281" builtinId="9" hidden="1"/>
    <cellStyle name="Followed Hyperlink" xfId="1282" builtinId="9" hidden="1"/>
    <cellStyle name="Followed Hyperlink" xfId="1283" builtinId="9" hidden="1"/>
    <cellStyle name="Followed Hyperlink" xfId="1284" builtinId="9" hidden="1"/>
    <cellStyle name="Followed Hyperlink" xfId="1285" builtinId="9" hidden="1"/>
    <cellStyle name="Followed Hyperlink" xfId="1286" builtinId="9" hidden="1"/>
    <cellStyle name="Followed Hyperlink" xfId="1287" builtinId="9" hidden="1"/>
    <cellStyle name="Followed Hyperlink" xfId="1288" builtinId="9" hidden="1"/>
    <cellStyle name="Followed Hyperlink" xfId="1289" builtinId="9" hidden="1"/>
    <cellStyle name="Followed Hyperlink" xfId="1290" builtinId="9" hidden="1"/>
    <cellStyle name="Followed Hyperlink" xfId="1291" builtinId="9" hidden="1"/>
    <cellStyle name="Followed Hyperlink" xfId="1292" builtinId="9" hidden="1"/>
    <cellStyle name="Followed Hyperlink" xfId="1293" builtinId="9" hidden="1"/>
    <cellStyle name="Followed Hyperlink" xfId="1294" builtinId="9" hidden="1"/>
    <cellStyle name="Followed Hyperlink" xfId="1295" builtinId="9" hidden="1"/>
    <cellStyle name="Followed Hyperlink" xfId="1296" builtinId="9" hidden="1"/>
    <cellStyle name="Followed Hyperlink" xfId="1297" builtinId="9" hidden="1"/>
    <cellStyle name="Followed Hyperlink" xfId="1298" builtinId="9" hidden="1"/>
    <cellStyle name="Followed Hyperlink" xfId="1299" builtinId="9" hidden="1"/>
    <cellStyle name="Followed Hyperlink" xfId="1300" builtinId="9" hidden="1"/>
    <cellStyle name="Followed Hyperlink" xfId="1301" builtinId="9" hidden="1"/>
    <cellStyle name="Followed Hyperlink" xfId="1302" builtinId="9" hidden="1"/>
    <cellStyle name="Followed Hyperlink" xfId="1303" builtinId="9" hidden="1"/>
    <cellStyle name="Followed Hyperlink" xfId="1304" builtinId="9" hidden="1"/>
    <cellStyle name="Followed Hyperlink" xfId="1305" builtinId="9" hidden="1"/>
    <cellStyle name="Followed Hyperlink" xfId="1306" builtinId="9" hidden="1"/>
    <cellStyle name="Followed Hyperlink" xfId="1307" builtinId="9" hidden="1"/>
    <cellStyle name="Followed Hyperlink" xfId="1308" builtinId="9" hidden="1"/>
    <cellStyle name="Followed Hyperlink" xfId="1309" builtinId="9" hidden="1"/>
    <cellStyle name="Followed Hyperlink" xfId="1310" builtinId="9" hidden="1"/>
    <cellStyle name="Followed Hyperlink" xfId="1311" builtinId="9" hidden="1"/>
    <cellStyle name="Followed Hyperlink" xfId="1312" builtinId="9" hidden="1"/>
    <cellStyle name="Followed Hyperlink" xfId="1313" builtinId="9" hidden="1"/>
    <cellStyle name="Followed Hyperlink" xfId="1314" builtinId="9" hidden="1"/>
    <cellStyle name="Followed Hyperlink" xfId="1315" builtinId="9" hidden="1"/>
    <cellStyle name="Followed Hyperlink" xfId="1316" builtinId="9" hidden="1"/>
    <cellStyle name="Followed Hyperlink" xfId="1317" builtinId="9" hidden="1"/>
    <cellStyle name="Followed Hyperlink" xfId="1318" builtinId="9" hidden="1"/>
    <cellStyle name="Followed Hyperlink" xfId="1319" builtinId="9" hidden="1"/>
    <cellStyle name="Followed Hyperlink" xfId="1320" builtinId="9" hidden="1"/>
    <cellStyle name="Followed Hyperlink" xfId="1321" builtinId="9" hidden="1"/>
    <cellStyle name="Followed Hyperlink" xfId="1322" builtinId="9" hidden="1"/>
    <cellStyle name="Followed Hyperlink" xfId="1323" builtinId="9" hidden="1"/>
    <cellStyle name="Followed Hyperlink" xfId="1324" builtinId="9" hidden="1"/>
    <cellStyle name="Followed Hyperlink" xfId="1325" builtinId="9" hidden="1"/>
    <cellStyle name="Followed Hyperlink" xfId="1326" builtinId="9" hidden="1"/>
    <cellStyle name="Followed Hyperlink" xfId="1327" builtinId="9" hidden="1"/>
    <cellStyle name="Followed Hyperlink" xfId="1328" builtinId="9" hidden="1"/>
    <cellStyle name="Followed Hyperlink" xfId="1329" builtinId="9" hidden="1"/>
    <cellStyle name="Followed Hyperlink" xfId="1330" builtinId="9" hidden="1"/>
    <cellStyle name="Followed Hyperlink" xfId="1331" builtinId="9" hidden="1"/>
    <cellStyle name="Followed Hyperlink" xfId="1332" builtinId="9" hidden="1"/>
    <cellStyle name="Followed Hyperlink" xfId="1333" builtinId="9" hidden="1"/>
    <cellStyle name="Followed Hyperlink" xfId="1334" builtinId="9" hidden="1"/>
    <cellStyle name="Followed Hyperlink" xfId="1335" builtinId="9" hidden="1"/>
    <cellStyle name="Followed Hyperlink" xfId="1336" builtinId="9" hidden="1"/>
    <cellStyle name="Followed Hyperlink" xfId="1337" builtinId="9" hidden="1"/>
    <cellStyle name="Followed Hyperlink" xfId="1338" builtinId="9" hidden="1"/>
    <cellStyle name="Followed Hyperlink" xfId="1339" builtinId="9" hidden="1"/>
    <cellStyle name="Followed Hyperlink" xfId="1340" builtinId="9" hidden="1"/>
    <cellStyle name="Followed Hyperlink" xfId="1341" builtinId="9" hidden="1"/>
    <cellStyle name="Followed Hyperlink" xfId="1342" builtinId="9" hidden="1"/>
    <cellStyle name="Followed Hyperlink" xfId="1343" builtinId="9" hidden="1"/>
    <cellStyle name="Followed Hyperlink" xfId="1344" builtinId="9" hidden="1"/>
    <cellStyle name="Followed Hyperlink" xfId="1345" builtinId="9" hidden="1"/>
    <cellStyle name="Followed Hyperlink" xfId="1346" builtinId="9" hidden="1"/>
    <cellStyle name="Followed Hyperlink" xfId="1347" builtinId="9" hidden="1"/>
    <cellStyle name="Followed Hyperlink" xfId="1348" builtinId="9" hidden="1"/>
    <cellStyle name="Followed Hyperlink" xfId="1349" builtinId="9" hidden="1"/>
    <cellStyle name="Followed Hyperlink" xfId="1350" builtinId="9" hidden="1"/>
    <cellStyle name="Followed Hyperlink" xfId="1351" builtinId="9" hidden="1"/>
    <cellStyle name="Followed Hyperlink" xfId="1352" builtinId="9" hidden="1"/>
    <cellStyle name="Followed Hyperlink" xfId="1353" builtinId="9" hidden="1"/>
    <cellStyle name="Followed Hyperlink" xfId="1354" builtinId="9" hidden="1"/>
    <cellStyle name="Followed Hyperlink" xfId="1355" builtinId="9" hidden="1"/>
    <cellStyle name="Followed Hyperlink" xfId="1356" builtinId="9" hidden="1"/>
    <cellStyle name="Followed Hyperlink" xfId="1357" builtinId="9" hidden="1"/>
    <cellStyle name="Followed Hyperlink" xfId="1358" builtinId="9" hidden="1"/>
    <cellStyle name="Followed Hyperlink" xfId="1359" builtinId="9" hidden="1"/>
    <cellStyle name="Followed Hyperlink" xfId="1360" builtinId="9" hidden="1"/>
    <cellStyle name="Followed Hyperlink" xfId="1361" builtinId="9" hidden="1"/>
    <cellStyle name="Followed Hyperlink" xfId="1362" builtinId="9" hidden="1"/>
    <cellStyle name="Followed Hyperlink" xfId="1363" builtinId="9" hidden="1"/>
    <cellStyle name="Followed Hyperlink" xfId="1364" builtinId="9" hidden="1"/>
    <cellStyle name="Followed Hyperlink" xfId="1365" builtinId="9" hidden="1"/>
    <cellStyle name="Followed Hyperlink" xfId="1366" builtinId="9" hidden="1"/>
    <cellStyle name="Followed Hyperlink" xfId="1367" builtinId="9" hidden="1"/>
    <cellStyle name="Followed Hyperlink" xfId="1368" builtinId="9" hidden="1"/>
    <cellStyle name="Followed Hyperlink" xfId="1369" builtinId="9" hidden="1"/>
    <cellStyle name="Followed Hyperlink" xfId="1370" builtinId="9" hidden="1"/>
    <cellStyle name="Followed Hyperlink" xfId="1371" builtinId="9" hidden="1"/>
    <cellStyle name="Followed Hyperlink" xfId="1372" builtinId="9" hidden="1"/>
    <cellStyle name="Followed Hyperlink" xfId="1373" builtinId="9" hidden="1"/>
    <cellStyle name="Followed Hyperlink" xfId="1374" builtinId="9" hidden="1"/>
    <cellStyle name="Followed Hyperlink" xfId="1375" builtinId="9" hidden="1"/>
    <cellStyle name="Followed Hyperlink" xfId="1376" builtinId="9" hidden="1"/>
    <cellStyle name="Followed Hyperlink" xfId="1377" builtinId="9" hidden="1"/>
    <cellStyle name="Followed Hyperlink" xfId="1378" builtinId="9" hidden="1"/>
    <cellStyle name="Followed Hyperlink" xfId="1379" builtinId="9" hidden="1"/>
    <cellStyle name="Followed Hyperlink" xfId="1380" builtinId="9" hidden="1"/>
    <cellStyle name="Followed Hyperlink" xfId="1381" builtinId="9" hidden="1"/>
    <cellStyle name="Followed Hyperlink" xfId="1382" builtinId="9" hidden="1"/>
    <cellStyle name="Followed Hyperlink" xfId="1383" builtinId="9" hidden="1"/>
    <cellStyle name="Followed Hyperlink" xfId="1384" builtinId="9" hidden="1"/>
    <cellStyle name="Followed Hyperlink" xfId="1385" builtinId="9" hidden="1"/>
    <cellStyle name="Followed Hyperlink" xfId="1386" builtinId="9" hidden="1"/>
    <cellStyle name="Followed Hyperlink" xfId="1387" builtinId="9" hidden="1"/>
    <cellStyle name="Followed Hyperlink" xfId="1388" builtinId="9" hidden="1"/>
    <cellStyle name="Followed Hyperlink" xfId="1389" builtinId="9" hidden="1"/>
    <cellStyle name="Followed Hyperlink" xfId="1390" builtinId="9" hidden="1"/>
    <cellStyle name="Followed Hyperlink" xfId="1391" builtinId="9" hidden="1"/>
    <cellStyle name="Followed Hyperlink" xfId="1392" builtinId="9" hidden="1"/>
    <cellStyle name="Followed Hyperlink" xfId="1393" builtinId="9" hidden="1"/>
    <cellStyle name="Followed Hyperlink" xfId="1394" builtinId="9" hidden="1"/>
    <cellStyle name="Followed Hyperlink" xfId="1395" builtinId="9" hidden="1"/>
    <cellStyle name="Followed Hyperlink" xfId="1396" builtinId="9" hidden="1"/>
    <cellStyle name="Followed Hyperlink" xfId="1397" builtinId="9" hidden="1"/>
    <cellStyle name="Followed Hyperlink" xfId="1398" builtinId="9" hidden="1"/>
    <cellStyle name="Followed Hyperlink" xfId="1399" builtinId="9" hidden="1"/>
    <cellStyle name="Followed Hyperlink" xfId="1400" builtinId="9" hidden="1"/>
    <cellStyle name="Followed Hyperlink" xfId="1401" builtinId="9" hidden="1"/>
    <cellStyle name="Followed Hyperlink" xfId="1402" builtinId="9" hidden="1"/>
    <cellStyle name="Followed Hyperlink" xfId="1403" builtinId="9" hidden="1"/>
    <cellStyle name="Followed Hyperlink" xfId="1404" builtinId="9" hidden="1"/>
    <cellStyle name="Followed Hyperlink" xfId="1405" builtinId="9" hidden="1"/>
    <cellStyle name="Followed Hyperlink" xfId="1406" builtinId="9" hidden="1"/>
    <cellStyle name="Followed Hyperlink" xfId="1407" builtinId="9" hidden="1"/>
    <cellStyle name="Followed Hyperlink" xfId="1408" builtinId="9" hidden="1"/>
    <cellStyle name="Followed Hyperlink" xfId="1409" builtinId="9" hidden="1"/>
    <cellStyle name="Followed Hyperlink" xfId="1410" builtinId="9" hidden="1"/>
    <cellStyle name="Followed Hyperlink" xfId="1411" builtinId="9" hidden="1"/>
    <cellStyle name="Followed Hyperlink" xfId="1412" builtinId="9" hidden="1"/>
    <cellStyle name="Followed Hyperlink" xfId="1413" builtinId="9" hidden="1"/>
    <cellStyle name="Followed Hyperlink" xfId="1414" builtinId="9" hidden="1"/>
    <cellStyle name="Followed Hyperlink" xfId="1415" builtinId="9" hidden="1"/>
    <cellStyle name="Followed Hyperlink" xfId="1416" builtinId="9" hidden="1"/>
    <cellStyle name="Followed Hyperlink" xfId="1417" builtinId="9" hidden="1"/>
    <cellStyle name="Followed Hyperlink" xfId="1418" builtinId="9" hidden="1"/>
    <cellStyle name="Followed Hyperlink" xfId="1419" builtinId="9" hidden="1"/>
    <cellStyle name="Followed Hyperlink" xfId="1420" builtinId="9" hidden="1"/>
    <cellStyle name="Followed Hyperlink" xfId="1421" builtinId="9" hidden="1"/>
    <cellStyle name="Followed Hyperlink" xfId="1422" builtinId="9" hidden="1"/>
    <cellStyle name="Followed Hyperlink" xfId="1423" builtinId="9" hidden="1"/>
    <cellStyle name="Followed Hyperlink" xfId="1424" builtinId="9" hidden="1"/>
    <cellStyle name="Followed Hyperlink" xfId="1425" builtinId="9" hidden="1"/>
    <cellStyle name="Followed Hyperlink" xfId="1426" builtinId="9" hidden="1"/>
    <cellStyle name="Followed Hyperlink" xfId="1427" builtinId="9" hidden="1"/>
    <cellStyle name="Followed Hyperlink" xfId="1428" builtinId="9" hidden="1"/>
    <cellStyle name="Followed Hyperlink" xfId="1429" builtinId="9" hidden="1"/>
    <cellStyle name="Followed Hyperlink" xfId="1430" builtinId="9" hidden="1"/>
    <cellStyle name="Followed Hyperlink" xfId="1431" builtinId="9" hidden="1"/>
    <cellStyle name="Followed Hyperlink" xfId="1432" builtinId="9" hidden="1"/>
    <cellStyle name="Followed Hyperlink" xfId="1433" builtinId="9" hidden="1"/>
    <cellStyle name="Followed Hyperlink" xfId="1434" builtinId="9" hidden="1"/>
    <cellStyle name="Followed Hyperlink" xfId="1435" builtinId="9" hidden="1"/>
    <cellStyle name="Followed Hyperlink" xfId="1436" builtinId="9" hidden="1"/>
    <cellStyle name="Followed Hyperlink" xfId="1437" builtinId="9" hidden="1"/>
    <cellStyle name="Followed Hyperlink" xfId="1438" builtinId="9" hidden="1"/>
    <cellStyle name="Followed Hyperlink" xfId="1439" builtinId="9" hidden="1"/>
    <cellStyle name="Followed Hyperlink" xfId="1440" builtinId="9" hidden="1"/>
    <cellStyle name="Followed Hyperlink" xfId="1441" builtinId="9" hidden="1"/>
    <cellStyle name="Followed Hyperlink" xfId="1442" builtinId="9" hidden="1"/>
    <cellStyle name="Followed Hyperlink" xfId="1443" builtinId="9" hidden="1"/>
    <cellStyle name="Followed Hyperlink" xfId="1444" builtinId="9" hidden="1"/>
    <cellStyle name="Followed Hyperlink" xfId="1445" builtinId="9" hidden="1"/>
    <cellStyle name="Followed Hyperlink" xfId="1446" builtinId="9" hidden="1"/>
    <cellStyle name="Followed Hyperlink" xfId="1447" builtinId="9" hidden="1"/>
    <cellStyle name="Followed Hyperlink" xfId="1448" builtinId="9" hidden="1"/>
    <cellStyle name="Followed Hyperlink" xfId="1449" builtinId="9" hidden="1"/>
    <cellStyle name="Followed Hyperlink" xfId="1450" builtinId="9" hidden="1"/>
    <cellStyle name="Followed Hyperlink" xfId="1451" builtinId="9" hidden="1"/>
    <cellStyle name="Followed Hyperlink" xfId="1452" builtinId="9" hidden="1"/>
    <cellStyle name="Followed Hyperlink" xfId="1453" builtinId="9" hidden="1"/>
    <cellStyle name="Followed Hyperlink" xfId="1454" builtinId="9" hidden="1"/>
    <cellStyle name="Followed Hyperlink" xfId="1455" builtinId="9" hidden="1"/>
    <cellStyle name="Followed Hyperlink" xfId="1456" builtinId="9" hidden="1"/>
    <cellStyle name="Followed Hyperlink" xfId="1457" builtinId="9" hidden="1"/>
    <cellStyle name="Followed Hyperlink" xfId="1458" builtinId="9" hidden="1"/>
    <cellStyle name="Followed Hyperlink" xfId="1459" builtinId="9" hidden="1"/>
    <cellStyle name="Followed Hyperlink" xfId="1460" builtinId="9" hidden="1"/>
    <cellStyle name="Followed Hyperlink" xfId="1461" builtinId="9" hidden="1"/>
    <cellStyle name="Followed Hyperlink" xfId="1462" builtinId="9" hidden="1"/>
    <cellStyle name="Followed Hyperlink" xfId="1463" builtinId="9" hidden="1"/>
    <cellStyle name="Followed Hyperlink" xfId="1464" builtinId="9" hidden="1"/>
    <cellStyle name="Followed Hyperlink" xfId="1465" builtinId="9" hidden="1"/>
    <cellStyle name="Followed Hyperlink" xfId="1466" builtinId="9" hidden="1"/>
    <cellStyle name="Followed Hyperlink" xfId="1467" builtinId="9" hidden="1"/>
    <cellStyle name="Followed Hyperlink" xfId="1468" builtinId="9" hidden="1"/>
    <cellStyle name="Followed Hyperlink" xfId="1469" builtinId="9" hidden="1"/>
    <cellStyle name="Followed Hyperlink" xfId="1470" builtinId="9" hidden="1"/>
    <cellStyle name="Followed Hyperlink" xfId="1471" builtinId="9" hidden="1"/>
    <cellStyle name="Followed Hyperlink" xfId="1472" builtinId="9" hidden="1"/>
    <cellStyle name="Followed Hyperlink" xfId="1473" builtinId="9" hidden="1"/>
    <cellStyle name="Followed Hyperlink" xfId="1474" builtinId="9" hidden="1"/>
    <cellStyle name="Followed Hyperlink" xfId="1475" builtinId="9" hidden="1"/>
    <cellStyle name="Followed Hyperlink" xfId="1476" builtinId="9" hidden="1"/>
    <cellStyle name="Followed Hyperlink" xfId="1477" builtinId="9" hidden="1"/>
    <cellStyle name="Followed Hyperlink" xfId="1478" builtinId="9" hidden="1"/>
    <cellStyle name="Followed Hyperlink" xfId="1479" builtinId="9" hidden="1"/>
    <cellStyle name="Followed Hyperlink" xfId="1480" builtinId="9" hidden="1"/>
    <cellStyle name="Followed Hyperlink" xfId="1481" builtinId="9" hidden="1"/>
    <cellStyle name="Followed Hyperlink" xfId="1482" builtinId="9" hidden="1"/>
    <cellStyle name="Followed Hyperlink" xfId="1483" builtinId="9" hidden="1"/>
    <cellStyle name="Followed Hyperlink" xfId="1484" builtinId="9" hidden="1"/>
    <cellStyle name="Followed Hyperlink" xfId="1485" builtinId="9" hidden="1"/>
    <cellStyle name="Followed Hyperlink" xfId="1486" builtinId="9" hidden="1"/>
    <cellStyle name="Followed Hyperlink" xfId="1487" builtinId="9" hidden="1"/>
    <cellStyle name="Followed Hyperlink" xfId="1488" builtinId="9" hidden="1"/>
    <cellStyle name="Followed Hyperlink" xfId="1489" builtinId="9" hidden="1"/>
    <cellStyle name="Followed Hyperlink" xfId="1490" builtinId="9" hidden="1"/>
    <cellStyle name="Followed Hyperlink" xfId="1491" builtinId="9" hidden="1"/>
    <cellStyle name="Followed Hyperlink" xfId="1492" builtinId="9" hidden="1"/>
    <cellStyle name="Followed Hyperlink" xfId="1493" builtinId="9" hidden="1"/>
    <cellStyle name="Followed Hyperlink" xfId="1494" builtinId="9" hidden="1"/>
    <cellStyle name="Followed Hyperlink" xfId="1495" builtinId="9" hidden="1"/>
    <cellStyle name="Followed Hyperlink" xfId="1496" builtinId="9" hidden="1"/>
    <cellStyle name="Followed Hyperlink" xfId="1497" builtinId="9" hidden="1"/>
    <cellStyle name="Followed Hyperlink" xfId="1498" builtinId="9" hidden="1"/>
    <cellStyle name="Followed Hyperlink" xfId="1499" builtinId="9" hidden="1"/>
    <cellStyle name="Followed Hyperlink" xfId="1500" builtinId="9" hidden="1"/>
    <cellStyle name="Followed Hyperlink" xfId="1501" builtinId="9" hidden="1"/>
    <cellStyle name="Followed Hyperlink" xfId="1502" builtinId="9" hidden="1"/>
    <cellStyle name="Followed Hyperlink" xfId="1503" builtinId="9" hidden="1"/>
    <cellStyle name="Followed Hyperlink" xfId="1504" builtinId="9" hidden="1"/>
    <cellStyle name="Followed Hyperlink" xfId="1505" builtinId="9" hidden="1"/>
    <cellStyle name="Followed Hyperlink" xfId="1506" builtinId="9" hidden="1"/>
    <cellStyle name="Followed Hyperlink" xfId="1507" builtinId="9" hidden="1"/>
    <cellStyle name="Followed Hyperlink" xfId="1508" builtinId="9" hidden="1"/>
    <cellStyle name="Followed Hyperlink" xfId="1509" builtinId="9" hidden="1"/>
    <cellStyle name="Followed Hyperlink" xfId="1510" builtinId="9" hidden="1"/>
    <cellStyle name="Followed Hyperlink" xfId="1511" builtinId="9" hidden="1"/>
    <cellStyle name="Followed Hyperlink" xfId="1512" builtinId="9" hidden="1"/>
    <cellStyle name="Followed Hyperlink" xfId="1513" builtinId="9" hidden="1"/>
    <cellStyle name="Followed Hyperlink" xfId="1514" builtinId="9" hidden="1"/>
    <cellStyle name="Followed Hyperlink" xfId="1515" builtinId="9" hidden="1"/>
    <cellStyle name="Followed Hyperlink" xfId="1516" builtinId="9" hidden="1"/>
    <cellStyle name="Followed Hyperlink" xfId="1517" builtinId="9" hidden="1"/>
    <cellStyle name="Followed Hyperlink" xfId="1518" builtinId="9" hidden="1"/>
    <cellStyle name="Followed Hyperlink" xfId="1519" builtinId="9" hidden="1"/>
    <cellStyle name="Followed Hyperlink" xfId="1520" builtinId="9" hidden="1"/>
    <cellStyle name="Followed Hyperlink" xfId="1521" builtinId="9" hidden="1"/>
    <cellStyle name="Followed Hyperlink" xfId="1522" builtinId="9" hidden="1"/>
    <cellStyle name="Followed Hyperlink" xfId="1523" builtinId="9" hidden="1"/>
    <cellStyle name="Followed Hyperlink" xfId="1524" builtinId="9" hidden="1"/>
    <cellStyle name="Followed Hyperlink" xfId="1525" builtinId="9" hidden="1"/>
    <cellStyle name="Followed Hyperlink" xfId="1526" builtinId="9" hidden="1"/>
    <cellStyle name="Followed Hyperlink" xfId="1527" builtinId="9" hidden="1"/>
    <cellStyle name="Followed Hyperlink" xfId="1528" builtinId="9" hidden="1"/>
    <cellStyle name="Followed Hyperlink" xfId="1529" builtinId="9" hidden="1"/>
    <cellStyle name="Followed Hyperlink" xfId="1530" builtinId="9" hidden="1"/>
    <cellStyle name="Followed Hyperlink" xfId="1531" builtinId="9" hidden="1"/>
    <cellStyle name="Followed Hyperlink" xfId="1532" builtinId="9" hidden="1"/>
    <cellStyle name="Followed Hyperlink" xfId="1533" builtinId="9" hidden="1"/>
    <cellStyle name="Followed Hyperlink" xfId="1534" builtinId="9" hidden="1"/>
    <cellStyle name="Followed Hyperlink" xfId="1535" builtinId="9" hidden="1"/>
    <cellStyle name="Followed Hyperlink" xfId="1536" builtinId="9" hidden="1"/>
    <cellStyle name="Followed Hyperlink" xfId="1537" builtinId="9" hidden="1"/>
    <cellStyle name="Followed Hyperlink" xfId="1538" builtinId="9" hidden="1"/>
    <cellStyle name="Followed Hyperlink" xfId="1539" builtinId="9" hidden="1"/>
    <cellStyle name="Followed Hyperlink" xfId="1540" builtinId="9" hidden="1"/>
    <cellStyle name="Followed Hyperlink" xfId="1541" builtinId="9" hidden="1"/>
    <cellStyle name="Followed Hyperlink" xfId="1542" builtinId="9" hidden="1"/>
    <cellStyle name="Followed Hyperlink" xfId="1543" builtinId="9" hidden="1"/>
    <cellStyle name="Followed Hyperlink" xfId="1544" builtinId="9" hidden="1"/>
    <cellStyle name="Followed Hyperlink" xfId="1545" builtinId="9" hidden="1"/>
    <cellStyle name="Followed Hyperlink" xfId="1546" builtinId="9" hidden="1"/>
    <cellStyle name="Followed Hyperlink" xfId="1547" builtinId="9" hidden="1"/>
    <cellStyle name="Followed Hyperlink" xfId="1548" builtinId="9" hidden="1"/>
    <cellStyle name="Followed Hyperlink" xfId="1549" builtinId="9" hidden="1"/>
    <cellStyle name="Followed Hyperlink" xfId="1550" builtinId="9" hidden="1"/>
    <cellStyle name="Followed Hyperlink" xfId="1551" builtinId="9" hidden="1"/>
    <cellStyle name="Followed Hyperlink" xfId="1552" builtinId="9" hidden="1"/>
    <cellStyle name="Followed Hyperlink" xfId="1553" builtinId="9" hidden="1"/>
    <cellStyle name="Followed Hyperlink" xfId="1554" builtinId="9" hidden="1"/>
    <cellStyle name="Followed Hyperlink" xfId="1555" builtinId="9" hidden="1"/>
    <cellStyle name="Followed Hyperlink" xfId="1556" builtinId="9" hidden="1"/>
    <cellStyle name="Followed Hyperlink" xfId="1557" builtinId="9" hidden="1"/>
    <cellStyle name="Followed Hyperlink" xfId="1558" builtinId="9" hidden="1"/>
    <cellStyle name="Followed Hyperlink" xfId="1559" builtinId="9" hidden="1"/>
    <cellStyle name="Followed Hyperlink" xfId="1560" builtinId="9" hidden="1"/>
    <cellStyle name="Followed Hyperlink" xfId="1561" builtinId="9" hidden="1"/>
    <cellStyle name="Followed Hyperlink" xfId="1562" builtinId="9" hidden="1"/>
    <cellStyle name="Followed Hyperlink" xfId="1563" builtinId="9" hidden="1"/>
    <cellStyle name="Followed Hyperlink" xfId="1564" builtinId="9" hidden="1"/>
    <cellStyle name="Followed Hyperlink" xfId="1565" builtinId="9" hidden="1"/>
    <cellStyle name="Followed Hyperlink" xfId="1566" builtinId="9" hidden="1"/>
    <cellStyle name="Followed Hyperlink" xfId="1567" builtinId="9" hidden="1"/>
    <cellStyle name="Followed Hyperlink" xfId="1568" builtinId="9" hidden="1"/>
    <cellStyle name="Followed Hyperlink" xfId="1569" builtinId="9" hidden="1"/>
    <cellStyle name="Followed Hyperlink" xfId="1570" builtinId="9" hidden="1"/>
    <cellStyle name="Followed Hyperlink" xfId="1571" builtinId="9" hidden="1"/>
    <cellStyle name="Followed Hyperlink" xfId="1572" builtinId="9" hidden="1"/>
    <cellStyle name="Followed Hyperlink" xfId="1573" builtinId="9" hidden="1"/>
    <cellStyle name="Followed Hyperlink" xfId="1574" builtinId="9" hidden="1"/>
    <cellStyle name="Followed Hyperlink" xfId="1575" builtinId="9" hidden="1"/>
    <cellStyle name="Followed Hyperlink" xfId="1576" builtinId="9" hidden="1"/>
    <cellStyle name="Followed Hyperlink" xfId="1577" builtinId="9" hidden="1"/>
    <cellStyle name="Followed Hyperlink" xfId="1578" builtinId="9" hidden="1"/>
    <cellStyle name="Followed Hyperlink" xfId="1579" builtinId="9" hidden="1"/>
    <cellStyle name="Followed Hyperlink" xfId="1580" builtinId="9" hidden="1"/>
    <cellStyle name="Followed Hyperlink" xfId="1581" builtinId="9" hidden="1"/>
    <cellStyle name="Followed Hyperlink" xfId="1582" builtinId="9" hidden="1"/>
    <cellStyle name="Followed Hyperlink" xfId="1583" builtinId="9" hidden="1"/>
    <cellStyle name="Followed Hyperlink" xfId="1584" builtinId="9" hidden="1"/>
    <cellStyle name="Followed Hyperlink" xfId="1585" builtinId="9" hidden="1"/>
    <cellStyle name="Followed Hyperlink" xfId="1586" builtinId="9" hidden="1"/>
    <cellStyle name="Followed Hyperlink" xfId="1587" builtinId="9" hidden="1"/>
    <cellStyle name="Followed Hyperlink" xfId="1588" builtinId="9" hidden="1"/>
    <cellStyle name="Followed Hyperlink" xfId="1589" builtinId="9" hidden="1"/>
    <cellStyle name="Followed Hyperlink" xfId="1590" builtinId="9" hidden="1"/>
    <cellStyle name="Followed Hyperlink" xfId="1591" builtinId="9" hidden="1"/>
    <cellStyle name="Followed Hyperlink" xfId="1592" builtinId="9" hidden="1"/>
    <cellStyle name="Followed Hyperlink" xfId="1593" builtinId="9" hidden="1"/>
    <cellStyle name="Followed Hyperlink" xfId="1594" builtinId="9" hidden="1"/>
    <cellStyle name="Followed Hyperlink" xfId="1595" builtinId="9" hidden="1"/>
    <cellStyle name="Followed Hyperlink" xfId="1596" builtinId="9" hidden="1"/>
    <cellStyle name="Followed Hyperlink" xfId="1597" builtinId="9" hidden="1"/>
    <cellStyle name="Followed Hyperlink" xfId="1598" builtinId="9" hidden="1"/>
    <cellStyle name="Followed Hyperlink" xfId="1599" builtinId="9" hidden="1"/>
    <cellStyle name="Followed Hyperlink" xfId="1600" builtinId="9" hidden="1"/>
    <cellStyle name="Followed Hyperlink" xfId="1601" builtinId="9" hidden="1"/>
    <cellStyle name="Followed Hyperlink" xfId="1602" builtinId="9" hidden="1"/>
    <cellStyle name="Followed Hyperlink" xfId="1603" builtinId="9" hidden="1"/>
    <cellStyle name="Followed Hyperlink" xfId="1604" builtinId="9" hidden="1"/>
    <cellStyle name="Followed Hyperlink" xfId="1605" builtinId="9" hidden="1"/>
    <cellStyle name="Followed Hyperlink" xfId="1606" builtinId="9" hidden="1"/>
    <cellStyle name="Followed Hyperlink" xfId="1607" builtinId="9" hidden="1"/>
    <cellStyle name="Followed Hyperlink" xfId="1608" builtinId="9" hidden="1"/>
    <cellStyle name="Followed Hyperlink" xfId="1609" builtinId="9" hidden="1"/>
    <cellStyle name="Followed Hyperlink" xfId="1610" builtinId="9" hidden="1"/>
    <cellStyle name="Followed Hyperlink" xfId="1611" builtinId="9" hidden="1"/>
    <cellStyle name="Followed Hyperlink" xfId="1612" builtinId="9" hidden="1"/>
    <cellStyle name="Followed Hyperlink" xfId="1613" builtinId="9" hidden="1"/>
    <cellStyle name="Followed Hyperlink" xfId="1614" builtinId="9" hidden="1"/>
    <cellStyle name="Followed Hyperlink" xfId="1615" builtinId="9" hidden="1"/>
    <cellStyle name="Followed Hyperlink" xfId="1616" builtinId="9" hidden="1"/>
    <cellStyle name="Followed Hyperlink" xfId="1617" builtinId="9" hidden="1"/>
    <cellStyle name="Followed Hyperlink" xfId="1618" builtinId="9" hidden="1"/>
    <cellStyle name="Followed Hyperlink" xfId="1619" builtinId="9" hidden="1"/>
    <cellStyle name="Followed Hyperlink" xfId="1620" builtinId="9" hidden="1"/>
    <cellStyle name="Followed Hyperlink" xfId="1621" builtinId="9" hidden="1"/>
    <cellStyle name="Followed Hyperlink" xfId="1622" builtinId="9" hidden="1"/>
    <cellStyle name="Followed Hyperlink" xfId="1623" builtinId="9" hidden="1"/>
    <cellStyle name="Followed Hyperlink" xfId="1624" builtinId="9" hidden="1"/>
    <cellStyle name="Followed Hyperlink" xfId="1625" builtinId="9" hidden="1"/>
    <cellStyle name="Followed Hyperlink" xfId="1626" builtinId="9" hidden="1"/>
    <cellStyle name="Followed Hyperlink" xfId="1627" builtinId="9" hidden="1"/>
    <cellStyle name="Followed Hyperlink" xfId="1628" builtinId="9" hidden="1"/>
    <cellStyle name="Followed Hyperlink" xfId="1629" builtinId="9" hidden="1"/>
    <cellStyle name="Followed Hyperlink" xfId="1630" builtinId="9" hidden="1"/>
    <cellStyle name="Followed Hyperlink" xfId="1631" builtinId="9" hidden="1"/>
    <cellStyle name="Followed Hyperlink" xfId="1632" builtinId="9" hidden="1"/>
    <cellStyle name="Followed Hyperlink" xfId="1633" builtinId="9" hidden="1"/>
    <cellStyle name="Followed Hyperlink" xfId="1634" builtinId="9" hidden="1"/>
    <cellStyle name="Followed Hyperlink" xfId="1635" builtinId="9" hidden="1"/>
    <cellStyle name="Followed Hyperlink" xfId="1636" builtinId="9" hidden="1"/>
    <cellStyle name="Followed Hyperlink" xfId="1637" builtinId="9" hidden="1"/>
    <cellStyle name="Followed Hyperlink" xfId="1638" builtinId="9" hidden="1"/>
    <cellStyle name="Followed Hyperlink" xfId="1639" builtinId="9" hidden="1"/>
    <cellStyle name="Followed Hyperlink" xfId="1640" builtinId="9" hidden="1"/>
    <cellStyle name="Followed Hyperlink" xfId="1641" builtinId="9" hidden="1"/>
    <cellStyle name="Followed Hyperlink" xfId="1642" builtinId="9" hidden="1"/>
    <cellStyle name="Followed Hyperlink" xfId="1643" builtinId="9" hidden="1"/>
    <cellStyle name="Followed Hyperlink" xfId="1644" builtinId="9" hidden="1"/>
    <cellStyle name="Followed Hyperlink" xfId="1645" builtinId="9" hidden="1"/>
    <cellStyle name="Followed Hyperlink" xfId="1646" builtinId="9" hidden="1"/>
    <cellStyle name="Followed Hyperlink" xfId="1647" builtinId="9" hidden="1"/>
    <cellStyle name="Followed Hyperlink" xfId="1648" builtinId="9" hidden="1"/>
    <cellStyle name="Followed Hyperlink" xfId="1649" builtinId="9" hidden="1"/>
    <cellStyle name="Followed Hyperlink" xfId="1650" builtinId="9" hidden="1"/>
    <cellStyle name="Followed Hyperlink" xfId="1651" builtinId="9" hidden="1"/>
    <cellStyle name="Followed Hyperlink" xfId="1652" builtinId="9" hidden="1"/>
    <cellStyle name="Followed Hyperlink" xfId="1653" builtinId="9" hidden="1"/>
    <cellStyle name="Followed Hyperlink" xfId="1654" builtinId="9" hidden="1"/>
    <cellStyle name="Followed Hyperlink" xfId="1655" builtinId="9" hidden="1"/>
    <cellStyle name="Followed Hyperlink" xfId="1656" builtinId="9" hidden="1"/>
    <cellStyle name="Followed Hyperlink" xfId="1657" builtinId="9" hidden="1"/>
    <cellStyle name="Followed Hyperlink" xfId="1658" builtinId="9" hidden="1"/>
    <cellStyle name="Followed Hyperlink" xfId="1659" builtinId="9" hidden="1"/>
    <cellStyle name="Followed Hyperlink" xfId="1660" builtinId="9" hidden="1"/>
    <cellStyle name="Followed Hyperlink" xfId="1661" builtinId="9" hidden="1"/>
    <cellStyle name="Followed Hyperlink" xfId="1662" builtinId="9" hidden="1"/>
    <cellStyle name="Followed Hyperlink" xfId="1663" builtinId="9" hidden="1"/>
    <cellStyle name="Followed Hyperlink" xfId="1664" builtinId="9" hidden="1"/>
    <cellStyle name="Followed Hyperlink" xfId="1665" builtinId="9" hidden="1"/>
    <cellStyle name="Followed Hyperlink" xfId="1666" builtinId="9" hidden="1"/>
    <cellStyle name="Followed Hyperlink" xfId="1667" builtinId="9" hidden="1"/>
    <cellStyle name="Followed Hyperlink" xfId="1668" builtinId="9" hidden="1"/>
    <cellStyle name="Followed Hyperlink" xfId="1669" builtinId="9" hidden="1"/>
    <cellStyle name="Followed Hyperlink" xfId="1670" builtinId="9" hidden="1"/>
    <cellStyle name="Followed Hyperlink" xfId="1671" builtinId="9" hidden="1"/>
    <cellStyle name="Followed Hyperlink" xfId="1672" builtinId="9" hidden="1"/>
    <cellStyle name="Followed Hyperlink" xfId="1673" builtinId="9" hidden="1"/>
    <cellStyle name="Followed Hyperlink" xfId="1674" builtinId="9" hidden="1"/>
    <cellStyle name="Followed Hyperlink" xfId="1675" builtinId="9" hidden="1"/>
    <cellStyle name="Followed Hyperlink" xfId="1676" builtinId="9" hidden="1"/>
    <cellStyle name="Followed Hyperlink" xfId="1677" builtinId="9" hidden="1"/>
    <cellStyle name="Followed Hyperlink" xfId="1678" builtinId="9" hidden="1"/>
    <cellStyle name="Followed Hyperlink" xfId="1679" builtinId="9" hidden="1"/>
    <cellStyle name="Followed Hyperlink" xfId="1680" builtinId="9" hidden="1"/>
    <cellStyle name="Followed Hyperlink" xfId="1681" builtinId="9" hidden="1"/>
    <cellStyle name="Followed Hyperlink" xfId="1682" builtinId="9" hidden="1"/>
    <cellStyle name="Followed Hyperlink" xfId="1683" builtinId="9" hidden="1"/>
    <cellStyle name="Followed Hyperlink" xfId="1684" builtinId="9" hidden="1"/>
    <cellStyle name="Followed Hyperlink" xfId="1685" builtinId="9" hidden="1"/>
    <cellStyle name="Followed Hyperlink" xfId="1686" builtinId="9" hidden="1"/>
    <cellStyle name="Followed Hyperlink" xfId="1687" builtinId="9" hidden="1"/>
    <cellStyle name="Followed Hyperlink" xfId="1688" builtinId="9" hidden="1"/>
    <cellStyle name="Followed Hyperlink" xfId="1689" builtinId="9" hidden="1"/>
    <cellStyle name="Followed Hyperlink" xfId="1690" builtinId="9" hidden="1"/>
    <cellStyle name="Followed Hyperlink" xfId="1691" builtinId="9" hidden="1"/>
    <cellStyle name="Followed Hyperlink" xfId="1692" builtinId="9" hidden="1"/>
    <cellStyle name="Followed Hyperlink" xfId="1693" builtinId="9" hidden="1"/>
    <cellStyle name="Followed Hyperlink" xfId="1694" builtinId="9" hidden="1"/>
    <cellStyle name="Followed Hyperlink" xfId="1695" builtinId="9" hidden="1"/>
    <cellStyle name="Followed Hyperlink" xfId="1696" builtinId="9" hidden="1"/>
    <cellStyle name="Followed Hyperlink" xfId="1697" builtinId="9" hidden="1"/>
    <cellStyle name="Followed Hyperlink" xfId="1698" builtinId="9" hidden="1"/>
    <cellStyle name="Followed Hyperlink" xfId="1699" builtinId="9" hidden="1"/>
    <cellStyle name="Followed Hyperlink" xfId="1700" builtinId="9" hidden="1"/>
    <cellStyle name="Followed Hyperlink" xfId="1701" builtinId="9" hidden="1"/>
    <cellStyle name="Followed Hyperlink" xfId="1702" builtinId="9" hidden="1"/>
    <cellStyle name="Followed Hyperlink" xfId="1703" builtinId="9" hidden="1"/>
    <cellStyle name="Followed Hyperlink" xfId="1704" builtinId="9" hidden="1"/>
    <cellStyle name="Followed Hyperlink" xfId="1705" builtinId="9" hidden="1"/>
    <cellStyle name="Followed Hyperlink" xfId="1706" builtinId="9" hidden="1"/>
    <cellStyle name="Followed Hyperlink" xfId="1707" builtinId="9" hidden="1"/>
    <cellStyle name="Followed Hyperlink" xfId="1708" builtinId="9" hidden="1"/>
    <cellStyle name="Followed Hyperlink" xfId="1709" builtinId="9" hidden="1"/>
    <cellStyle name="Followed Hyperlink" xfId="1710" builtinId="9" hidden="1"/>
    <cellStyle name="Followed Hyperlink" xfId="1711" builtinId="9" hidden="1"/>
    <cellStyle name="Followed Hyperlink" xfId="1712" builtinId="9" hidden="1"/>
    <cellStyle name="Followed Hyperlink" xfId="1713" builtinId="9" hidden="1"/>
    <cellStyle name="Followed Hyperlink" xfId="1714" builtinId="9" hidden="1"/>
    <cellStyle name="Followed Hyperlink" xfId="1715" builtinId="9" hidden="1"/>
    <cellStyle name="Followed Hyperlink" xfId="1716" builtinId="9" hidden="1"/>
    <cellStyle name="Followed Hyperlink" xfId="1717" builtinId="9" hidden="1"/>
    <cellStyle name="Followed Hyperlink" xfId="1718" builtinId="9" hidden="1"/>
    <cellStyle name="Followed Hyperlink" xfId="1719" builtinId="9" hidden="1"/>
    <cellStyle name="Followed Hyperlink" xfId="1720" builtinId="9" hidden="1"/>
    <cellStyle name="Followed Hyperlink" xfId="1721" builtinId="9" hidden="1"/>
    <cellStyle name="Followed Hyperlink" xfId="1722" builtinId="9" hidden="1"/>
    <cellStyle name="Followed Hyperlink" xfId="1723" builtinId="9" hidden="1"/>
    <cellStyle name="Followed Hyperlink" xfId="1724" builtinId="9" hidden="1"/>
    <cellStyle name="Followed Hyperlink" xfId="1725" builtinId="9" hidden="1"/>
    <cellStyle name="Followed Hyperlink" xfId="1726" builtinId="9" hidden="1"/>
    <cellStyle name="Followed Hyperlink" xfId="1727" builtinId="9" hidden="1"/>
    <cellStyle name="Followed Hyperlink" xfId="1728" builtinId="9" hidden="1"/>
    <cellStyle name="Followed Hyperlink" xfId="1729" builtinId="9" hidden="1"/>
    <cellStyle name="Followed Hyperlink" xfId="1730" builtinId="9" hidden="1"/>
    <cellStyle name="Followed Hyperlink" xfId="1731" builtinId="9" hidden="1"/>
    <cellStyle name="Followed Hyperlink" xfId="1732" builtinId="9" hidden="1"/>
    <cellStyle name="Followed Hyperlink" xfId="1733" builtinId="9" hidden="1"/>
    <cellStyle name="Followed Hyperlink" xfId="1734" builtinId="9" hidden="1"/>
    <cellStyle name="Followed Hyperlink" xfId="1735" builtinId="9" hidden="1"/>
    <cellStyle name="Followed Hyperlink" xfId="1736" builtinId="9" hidden="1"/>
    <cellStyle name="Followed Hyperlink" xfId="1737" builtinId="9" hidden="1"/>
    <cellStyle name="Followed Hyperlink" xfId="1738" builtinId="9" hidden="1"/>
    <cellStyle name="Followed Hyperlink" xfId="1739" builtinId="9" hidden="1"/>
    <cellStyle name="Followed Hyperlink" xfId="1740" builtinId="9" hidden="1"/>
    <cellStyle name="Followed Hyperlink" xfId="1741" builtinId="9" hidden="1"/>
    <cellStyle name="Followed Hyperlink" xfId="1742" builtinId="9" hidden="1"/>
    <cellStyle name="Followed Hyperlink" xfId="1743" builtinId="9" hidden="1"/>
    <cellStyle name="Followed Hyperlink" xfId="1744" builtinId="9" hidden="1"/>
    <cellStyle name="Followed Hyperlink" xfId="1745" builtinId="9" hidden="1"/>
    <cellStyle name="Followed Hyperlink" xfId="1746" builtinId="9" hidden="1"/>
    <cellStyle name="Followed Hyperlink" xfId="1747" builtinId="9" hidden="1"/>
    <cellStyle name="Followed Hyperlink" xfId="1748" builtinId="9" hidden="1"/>
    <cellStyle name="Followed Hyperlink" xfId="1749" builtinId="9" hidden="1"/>
    <cellStyle name="Followed Hyperlink" xfId="1750" builtinId="9" hidden="1"/>
    <cellStyle name="Followed Hyperlink" xfId="1751" builtinId="9" hidden="1"/>
    <cellStyle name="Followed Hyperlink" xfId="1752" builtinId="9" hidden="1"/>
    <cellStyle name="Followed Hyperlink" xfId="1753" builtinId="9" hidden="1"/>
    <cellStyle name="Followed Hyperlink" xfId="1754" builtinId="9" hidden="1"/>
    <cellStyle name="Followed Hyperlink" xfId="1755" builtinId="9" hidden="1"/>
    <cellStyle name="Followed Hyperlink" xfId="1756" builtinId="9" hidden="1"/>
    <cellStyle name="Followed Hyperlink" xfId="1757" builtinId="9" hidden="1"/>
    <cellStyle name="Followed Hyperlink" xfId="1758" builtinId="9" hidden="1"/>
    <cellStyle name="Followed Hyperlink" xfId="1759" builtinId="9" hidden="1"/>
    <cellStyle name="Followed Hyperlink" xfId="1760" builtinId="9" hidden="1"/>
    <cellStyle name="Followed Hyperlink" xfId="1761" builtinId="9" hidden="1"/>
    <cellStyle name="Followed Hyperlink" xfId="1762" builtinId="9" hidden="1"/>
    <cellStyle name="Followed Hyperlink" xfId="1763" builtinId="9" hidden="1"/>
    <cellStyle name="Followed Hyperlink" xfId="1764" builtinId="9" hidden="1"/>
    <cellStyle name="Followed Hyperlink" xfId="1765" builtinId="9" hidden="1"/>
    <cellStyle name="Followed Hyperlink" xfId="1766" builtinId="9" hidden="1"/>
    <cellStyle name="Followed Hyperlink" xfId="1767" builtinId="9" hidden="1"/>
    <cellStyle name="Followed Hyperlink" xfId="1768" builtinId="9" hidden="1"/>
    <cellStyle name="Followed Hyperlink" xfId="1769" builtinId="9" hidden="1"/>
    <cellStyle name="Followed Hyperlink" xfId="1770" builtinId="9" hidden="1"/>
    <cellStyle name="Followed Hyperlink" xfId="1771" builtinId="9" hidden="1"/>
    <cellStyle name="Followed Hyperlink" xfId="1772" builtinId="9" hidden="1"/>
    <cellStyle name="Followed Hyperlink" xfId="1773" builtinId="9" hidden="1"/>
    <cellStyle name="Followed Hyperlink" xfId="1774" builtinId="9" hidden="1"/>
    <cellStyle name="Followed Hyperlink" xfId="1775" builtinId="9" hidden="1"/>
    <cellStyle name="Followed Hyperlink" xfId="1776" builtinId="9" hidden="1"/>
    <cellStyle name="Followed Hyperlink" xfId="1777" builtinId="9" hidden="1"/>
    <cellStyle name="Followed Hyperlink" xfId="1778" builtinId="9" hidden="1"/>
    <cellStyle name="Followed Hyperlink" xfId="1779" builtinId="9" hidden="1"/>
    <cellStyle name="Followed Hyperlink" xfId="1780" builtinId="9" hidden="1"/>
    <cellStyle name="Followed Hyperlink" xfId="1781" builtinId="9" hidden="1"/>
    <cellStyle name="Followed Hyperlink" xfId="1782" builtinId="9" hidden="1"/>
    <cellStyle name="Followed Hyperlink" xfId="1783" builtinId="9" hidden="1"/>
    <cellStyle name="Followed Hyperlink" xfId="1784" builtinId="9" hidden="1"/>
    <cellStyle name="Followed Hyperlink" xfId="1785" builtinId="9" hidden="1"/>
    <cellStyle name="Followed Hyperlink" xfId="1786" builtinId="9" hidden="1"/>
    <cellStyle name="Followed Hyperlink" xfId="1787" builtinId="9" hidden="1"/>
    <cellStyle name="Followed Hyperlink" xfId="1788" builtinId="9" hidden="1"/>
    <cellStyle name="Followed Hyperlink" xfId="1789" builtinId="9" hidden="1"/>
    <cellStyle name="Followed Hyperlink" xfId="1790" builtinId="9" hidden="1"/>
    <cellStyle name="Followed Hyperlink" xfId="1791" builtinId="9" hidden="1"/>
    <cellStyle name="Followed Hyperlink" xfId="1792" builtinId="9" hidden="1"/>
    <cellStyle name="Followed Hyperlink" xfId="1793" builtinId="9" hidden="1"/>
    <cellStyle name="Followed Hyperlink" xfId="1794" builtinId="9" hidden="1"/>
    <cellStyle name="Followed Hyperlink" xfId="1795" builtinId="9" hidden="1"/>
    <cellStyle name="Followed Hyperlink" xfId="1796" builtinId="9" hidden="1"/>
    <cellStyle name="Followed Hyperlink" xfId="1797" builtinId="9" hidden="1"/>
    <cellStyle name="Followed Hyperlink" xfId="1798" builtinId="9" hidden="1"/>
    <cellStyle name="Followed Hyperlink" xfId="1799" builtinId="9" hidden="1"/>
    <cellStyle name="Followed Hyperlink" xfId="1800" builtinId="9" hidden="1"/>
    <cellStyle name="Followed Hyperlink" xfId="1801" builtinId="9" hidden="1"/>
    <cellStyle name="Followed Hyperlink" xfId="1802" builtinId="9" hidden="1"/>
    <cellStyle name="Followed Hyperlink" xfId="1803" builtinId="9" hidden="1"/>
    <cellStyle name="Followed Hyperlink" xfId="1804" builtinId="9" hidden="1"/>
    <cellStyle name="Followed Hyperlink" xfId="1805" builtinId="9" hidden="1"/>
    <cellStyle name="Followed Hyperlink" xfId="1806" builtinId="9" hidden="1"/>
    <cellStyle name="Followed Hyperlink" xfId="1807" builtinId="9" hidden="1"/>
    <cellStyle name="Followed Hyperlink" xfId="1808" builtinId="9" hidden="1"/>
    <cellStyle name="Followed Hyperlink" xfId="1809" builtinId="9" hidden="1"/>
    <cellStyle name="Followed Hyperlink" xfId="1810" builtinId="9" hidden="1"/>
    <cellStyle name="Followed Hyperlink" xfId="1811" builtinId="9" hidden="1"/>
    <cellStyle name="Followed Hyperlink" xfId="1812" builtinId="9" hidden="1"/>
    <cellStyle name="Followed Hyperlink" xfId="1813" builtinId="9" hidden="1"/>
    <cellStyle name="Followed Hyperlink" xfId="1814" builtinId="9" hidden="1"/>
    <cellStyle name="Followed Hyperlink" xfId="1815" builtinId="9" hidden="1"/>
    <cellStyle name="Followed Hyperlink" xfId="1816" builtinId="9" hidden="1"/>
    <cellStyle name="Followed Hyperlink" xfId="1817" builtinId="9" hidden="1"/>
    <cellStyle name="Followed Hyperlink" xfId="1818" builtinId="9" hidden="1"/>
    <cellStyle name="Followed Hyperlink" xfId="1819" builtinId="9" hidden="1"/>
    <cellStyle name="Followed Hyperlink" xfId="1820" builtinId="9" hidden="1"/>
    <cellStyle name="Followed Hyperlink" xfId="1821" builtinId="9" hidden="1"/>
    <cellStyle name="Followed Hyperlink" xfId="1822" builtinId="9" hidden="1"/>
    <cellStyle name="Followed Hyperlink" xfId="1823" builtinId="9" hidden="1"/>
    <cellStyle name="Followed Hyperlink" xfId="1824" builtinId="9" hidden="1"/>
    <cellStyle name="Followed Hyperlink" xfId="1825" builtinId="9" hidden="1"/>
    <cellStyle name="Followed Hyperlink" xfId="1826" builtinId="9" hidden="1"/>
    <cellStyle name="Followed Hyperlink" xfId="1827" builtinId="9" hidden="1"/>
    <cellStyle name="Followed Hyperlink" xfId="1828" builtinId="9" hidden="1"/>
    <cellStyle name="Followed Hyperlink" xfId="1829" builtinId="9" hidden="1"/>
    <cellStyle name="Followed Hyperlink" xfId="1830" builtinId="9" hidden="1"/>
    <cellStyle name="Followed Hyperlink" xfId="1831" builtinId="9" hidden="1"/>
    <cellStyle name="Followed Hyperlink" xfId="1832" builtinId="9" hidden="1"/>
    <cellStyle name="Followed Hyperlink" xfId="1833" builtinId="9" hidden="1"/>
    <cellStyle name="Followed Hyperlink" xfId="1834" builtinId="9" hidden="1"/>
    <cellStyle name="Followed Hyperlink" xfId="1835" builtinId="9" hidden="1"/>
    <cellStyle name="Followed Hyperlink" xfId="1836" builtinId="9" hidden="1"/>
    <cellStyle name="Followed Hyperlink" xfId="1837" builtinId="9" hidden="1"/>
    <cellStyle name="Followed Hyperlink" xfId="1838" builtinId="9" hidden="1"/>
    <cellStyle name="Followed Hyperlink" xfId="1839" builtinId="9" hidden="1"/>
    <cellStyle name="Followed Hyperlink" xfId="1840" builtinId="9" hidden="1"/>
    <cellStyle name="Followed Hyperlink" xfId="1841" builtinId="9" hidden="1"/>
    <cellStyle name="Followed Hyperlink" xfId="1842" builtinId="9" hidden="1"/>
    <cellStyle name="Followed Hyperlink" xfId="1843" builtinId="9" hidden="1"/>
    <cellStyle name="Followed Hyperlink" xfId="1844" builtinId="9" hidden="1"/>
    <cellStyle name="Followed Hyperlink" xfId="1845" builtinId="9" hidden="1"/>
    <cellStyle name="Followed Hyperlink" xfId="1846" builtinId="9" hidden="1"/>
    <cellStyle name="Followed Hyperlink" xfId="1847" builtinId="9" hidden="1"/>
    <cellStyle name="Followed Hyperlink" xfId="1848" builtinId="9" hidden="1"/>
    <cellStyle name="Followed Hyperlink" xfId="1849" builtinId="9" hidden="1"/>
    <cellStyle name="Followed Hyperlink" xfId="1850" builtinId="9" hidden="1"/>
    <cellStyle name="Followed Hyperlink" xfId="1851" builtinId="9" hidden="1"/>
    <cellStyle name="Followed Hyperlink" xfId="1852" builtinId="9" hidden="1"/>
    <cellStyle name="Followed Hyperlink" xfId="1853" builtinId="9" hidden="1"/>
    <cellStyle name="Followed Hyperlink" xfId="1854" builtinId="9" hidden="1"/>
    <cellStyle name="Followed Hyperlink" xfId="1855" builtinId="9" hidden="1"/>
    <cellStyle name="Followed Hyperlink" xfId="1856" builtinId="9" hidden="1"/>
    <cellStyle name="Followed Hyperlink" xfId="1857" builtinId="9" hidden="1"/>
    <cellStyle name="Followed Hyperlink" xfId="1858" builtinId="9" hidden="1"/>
    <cellStyle name="Followed Hyperlink" xfId="1859" builtinId="9" hidden="1"/>
    <cellStyle name="Followed Hyperlink" xfId="1860" builtinId="9" hidden="1"/>
    <cellStyle name="Followed Hyperlink" xfId="1861" builtinId="9" hidden="1"/>
    <cellStyle name="Followed Hyperlink" xfId="1862" builtinId="9" hidden="1"/>
    <cellStyle name="Followed Hyperlink" xfId="1863" builtinId="9" hidden="1"/>
    <cellStyle name="Followed Hyperlink" xfId="1864" builtinId="9" hidden="1"/>
    <cellStyle name="Followed Hyperlink" xfId="1865" builtinId="9" hidden="1"/>
    <cellStyle name="Followed Hyperlink" xfId="1866" builtinId="9" hidden="1"/>
    <cellStyle name="Followed Hyperlink" xfId="1867" builtinId="9" hidden="1"/>
    <cellStyle name="Followed Hyperlink" xfId="1868" builtinId="9" hidden="1"/>
    <cellStyle name="Followed Hyperlink" xfId="1869" builtinId="9" hidden="1"/>
    <cellStyle name="Followed Hyperlink" xfId="1870" builtinId="9" hidden="1"/>
    <cellStyle name="Followed Hyperlink" xfId="1871" builtinId="9" hidden="1"/>
    <cellStyle name="Followed Hyperlink" xfId="1872" builtinId="9" hidden="1"/>
    <cellStyle name="Followed Hyperlink" xfId="1873" builtinId="9" hidden="1"/>
    <cellStyle name="Followed Hyperlink" xfId="1874" builtinId="9" hidden="1"/>
    <cellStyle name="Followed Hyperlink" xfId="1875" builtinId="9" hidden="1"/>
    <cellStyle name="Followed Hyperlink" xfId="1876" builtinId="9" hidden="1"/>
    <cellStyle name="Followed Hyperlink" xfId="1877" builtinId="9" hidden="1"/>
    <cellStyle name="Followed Hyperlink" xfId="1878" builtinId="9" hidden="1"/>
    <cellStyle name="Followed Hyperlink" xfId="1879" builtinId="9" hidden="1"/>
    <cellStyle name="Followed Hyperlink" xfId="1880" builtinId="9" hidden="1"/>
    <cellStyle name="Followed Hyperlink" xfId="1881" builtinId="9" hidden="1"/>
    <cellStyle name="Followed Hyperlink" xfId="1882" builtinId="9" hidden="1"/>
    <cellStyle name="Followed Hyperlink" xfId="1883" builtinId="9" hidden="1"/>
    <cellStyle name="Followed Hyperlink" xfId="1884" builtinId="9" hidden="1"/>
    <cellStyle name="Followed Hyperlink" xfId="1885" builtinId="9" hidden="1"/>
    <cellStyle name="Followed Hyperlink" xfId="1886" builtinId="9" hidden="1"/>
    <cellStyle name="Followed Hyperlink" xfId="1887" builtinId="9" hidden="1"/>
    <cellStyle name="Followed Hyperlink" xfId="1888" builtinId="9" hidden="1"/>
    <cellStyle name="Followed Hyperlink" xfId="1889" builtinId="9" hidden="1"/>
    <cellStyle name="Followed Hyperlink" xfId="1890" builtinId="9" hidden="1"/>
    <cellStyle name="Followed Hyperlink" xfId="1891" builtinId="9" hidden="1"/>
    <cellStyle name="Followed Hyperlink" xfId="1892" builtinId="9" hidden="1"/>
    <cellStyle name="Followed Hyperlink" xfId="1893" builtinId="9" hidden="1"/>
    <cellStyle name="Followed Hyperlink" xfId="1894" builtinId="9" hidden="1"/>
    <cellStyle name="Followed Hyperlink" xfId="1895" builtinId="9" hidden="1"/>
    <cellStyle name="Followed Hyperlink" xfId="1896" builtinId="9" hidden="1"/>
    <cellStyle name="Followed Hyperlink" xfId="1897" builtinId="9" hidden="1"/>
    <cellStyle name="Followed Hyperlink" xfId="1898" builtinId="9" hidden="1"/>
    <cellStyle name="Followed Hyperlink" xfId="1899" builtinId="9" hidden="1"/>
    <cellStyle name="Followed Hyperlink" xfId="1900" builtinId="9" hidden="1"/>
    <cellStyle name="Followed Hyperlink" xfId="1901" builtinId="9" hidden="1"/>
    <cellStyle name="Followed Hyperlink" xfId="1902" builtinId="9" hidden="1"/>
    <cellStyle name="Followed Hyperlink" xfId="1903" builtinId="9" hidden="1"/>
    <cellStyle name="Followed Hyperlink" xfId="1904" builtinId="9" hidden="1"/>
    <cellStyle name="Followed Hyperlink" xfId="1905" builtinId="9" hidden="1"/>
    <cellStyle name="Followed Hyperlink" xfId="1906" builtinId="9" hidden="1"/>
    <cellStyle name="Followed Hyperlink" xfId="1907" builtinId="9" hidden="1"/>
    <cellStyle name="Followed Hyperlink" xfId="1908" builtinId="9" hidden="1"/>
    <cellStyle name="Followed Hyperlink" xfId="1909" builtinId="9" hidden="1"/>
    <cellStyle name="Followed Hyperlink" xfId="1910" builtinId="9" hidden="1"/>
    <cellStyle name="Followed Hyperlink" xfId="1911" builtinId="9" hidden="1"/>
    <cellStyle name="Followed Hyperlink" xfId="1912" builtinId="9" hidden="1"/>
    <cellStyle name="Followed Hyperlink" xfId="1913" builtinId="9" hidden="1"/>
    <cellStyle name="Followed Hyperlink" xfId="1914" builtinId="9" hidden="1"/>
    <cellStyle name="Followed Hyperlink" xfId="1915" builtinId="9" hidden="1"/>
    <cellStyle name="Followed Hyperlink" xfId="1916" builtinId="9" hidden="1"/>
    <cellStyle name="Followed Hyperlink" xfId="1917" builtinId="9" hidden="1"/>
    <cellStyle name="Followed Hyperlink" xfId="1918" builtinId="9" hidden="1"/>
    <cellStyle name="Followed Hyperlink" xfId="1919" builtinId="9" hidden="1"/>
    <cellStyle name="Followed Hyperlink" xfId="1920" builtinId="9" hidden="1"/>
    <cellStyle name="Followed Hyperlink" xfId="1921" builtinId="9" hidden="1"/>
    <cellStyle name="Followed Hyperlink" xfId="1922" builtinId="9" hidden="1"/>
    <cellStyle name="Followed Hyperlink" xfId="1923" builtinId="9" hidden="1"/>
    <cellStyle name="Followed Hyperlink" xfId="1924" builtinId="9" hidden="1"/>
    <cellStyle name="Followed Hyperlink" xfId="1925" builtinId="9" hidden="1"/>
    <cellStyle name="Followed Hyperlink" xfId="1926" builtinId="9" hidden="1"/>
    <cellStyle name="Followed Hyperlink" xfId="1927" builtinId="9" hidden="1"/>
    <cellStyle name="Followed Hyperlink" xfId="1928" builtinId="9" hidden="1"/>
    <cellStyle name="Followed Hyperlink" xfId="1929" builtinId="9" hidden="1"/>
    <cellStyle name="Followed Hyperlink" xfId="1930" builtinId="9" hidden="1"/>
    <cellStyle name="Followed Hyperlink" xfId="1931" builtinId="9" hidden="1"/>
    <cellStyle name="Followed Hyperlink" xfId="1932" builtinId="9" hidden="1"/>
    <cellStyle name="Followed Hyperlink" xfId="1933" builtinId="9" hidden="1"/>
    <cellStyle name="Followed Hyperlink" xfId="1934" builtinId="9" hidden="1"/>
    <cellStyle name="Followed Hyperlink" xfId="1935" builtinId="9" hidden="1"/>
    <cellStyle name="Followed Hyperlink" xfId="1936" builtinId="9" hidden="1"/>
    <cellStyle name="Followed Hyperlink" xfId="1937" builtinId="9" hidden="1"/>
    <cellStyle name="Followed Hyperlink" xfId="1938" builtinId="9" hidden="1"/>
    <cellStyle name="Followed Hyperlink" xfId="1939" builtinId="9" hidden="1"/>
    <cellStyle name="Followed Hyperlink" xfId="1940" builtinId="9" hidden="1"/>
    <cellStyle name="Followed Hyperlink" xfId="1941" builtinId="9" hidden="1"/>
    <cellStyle name="Followed Hyperlink" xfId="1942" builtinId="9" hidden="1"/>
    <cellStyle name="Followed Hyperlink" xfId="1943" builtinId="9" hidden="1"/>
    <cellStyle name="Followed Hyperlink" xfId="1944" builtinId="9" hidden="1"/>
    <cellStyle name="Followed Hyperlink" xfId="1945" builtinId="9" hidden="1"/>
    <cellStyle name="Followed Hyperlink" xfId="1946" builtinId="9" hidden="1"/>
    <cellStyle name="Followed Hyperlink" xfId="1947" builtinId="9" hidden="1"/>
    <cellStyle name="Followed Hyperlink" xfId="1948" builtinId="9" hidden="1"/>
    <cellStyle name="Followed Hyperlink" xfId="1949" builtinId="9" hidden="1"/>
    <cellStyle name="Followed Hyperlink" xfId="1950" builtinId="9" hidden="1"/>
    <cellStyle name="Followed Hyperlink" xfId="1951" builtinId="9" hidden="1"/>
    <cellStyle name="Followed Hyperlink" xfId="1952" builtinId="9" hidden="1"/>
    <cellStyle name="Followed Hyperlink" xfId="1953" builtinId="9" hidden="1"/>
    <cellStyle name="Followed Hyperlink" xfId="1954" builtinId="9" hidden="1"/>
    <cellStyle name="Followed Hyperlink" xfId="1955" builtinId="9" hidden="1"/>
    <cellStyle name="Followed Hyperlink" xfId="1956" builtinId="9" hidden="1"/>
    <cellStyle name="Followed Hyperlink" xfId="1957" builtinId="9" hidden="1"/>
    <cellStyle name="Followed Hyperlink" xfId="1958" builtinId="9" hidden="1"/>
    <cellStyle name="Followed Hyperlink" xfId="1959" builtinId="9" hidden="1"/>
    <cellStyle name="Followed Hyperlink" xfId="1960" builtinId="9" hidden="1"/>
    <cellStyle name="Followed Hyperlink" xfId="1961" builtinId="9" hidden="1"/>
    <cellStyle name="Followed Hyperlink" xfId="1962" builtinId="9" hidden="1"/>
    <cellStyle name="Followed Hyperlink" xfId="1963" builtinId="9" hidden="1"/>
    <cellStyle name="Followed Hyperlink" xfId="1964" builtinId="9" hidden="1"/>
    <cellStyle name="Followed Hyperlink" xfId="1965" builtinId="9" hidden="1"/>
    <cellStyle name="Followed Hyperlink" xfId="1966" builtinId="9" hidden="1"/>
    <cellStyle name="Followed Hyperlink" xfId="1967" builtinId="9" hidden="1"/>
    <cellStyle name="Followed Hyperlink" xfId="1968" builtinId="9" hidden="1"/>
    <cellStyle name="Followed Hyperlink" xfId="1969" builtinId="9" hidden="1"/>
    <cellStyle name="Followed Hyperlink" xfId="1970" builtinId="9" hidden="1"/>
    <cellStyle name="Followed Hyperlink" xfId="1971" builtinId="9" hidden="1"/>
    <cellStyle name="Followed Hyperlink" xfId="1972" builtinId="9" hidden="1"/>
    <cellStyle name="Followed Hyperlink" xfId="1973" builtinId="9" hidden="1"/>
    <cellStyle name="Followed Hyperlink" xfId="1974" builtinId="9" hidden="1"/>
    <cellStyle name="Followed Hyperlink" xfId="1975" builtinId="9" hidden="1"/>
    <cellStyle name="Followed Hyperlink" xfId="1976" builtinId="9" hidden="1"/>
    <cellStyle name="Followed Hyperlink" xfId="1977" builtinId="9" hidden="1"/>
    <cellStyle name="Followed Hyperlink" xfId="1978" builtinId="9" hidden="1"/>
    <cellStyle name="Followed Hyperlink" xfId="1979" builtinId="9" hidden="1"/>
    <cellStyle name="Followed Hyperlink" xfId="1980" builtinId="9" hidden="1"/>
    <cellStyle name="Followed Hyperlink" xfId="1981" builtinId="9" hidden="1"/>
    <cellStyle name="Followed Hyperlink" xfId="1982" builtinId="9" hidden="1"/>
    <cellStyle name="Followed Hyperlink" xfId="1983" builtinId="9" hidden="1"/>
    <cellStyle name="Followed Hyperlink" xfId="1984" builtinId="9" hidden="1"/>
    <cellStyle name="Followed Hyperlink" xfId="1985" builtinId="9" hidden="1"/>
    <cellStyle name="Followed Hyperlink" xfId="1986" builtinId="9" hidden="1"/>
    <cellStyle name="Followed Hyperlink" xfId="1987" builtinId="9" hidden="1"/>
    <cellStyle name="Followed Hyperlink" xfId="1988" builtinId="9" hidden="1"/>
    <cellStyle name="Followed Hyperlink" xfId="1989" builtinId="9" hidden="1"/>
    <cellStyle name="Followed Hyperlink" xfId="1990" builtinId="9" hidden="1"/>
    <cellStyle name="Followed Hyperlink" xfId="1991" builtinId="9" hidden="1"/>
    <cellStyle name="Followed Hyperlink" xfId="1992" builtinId="9" hidden="1"/>
    <cellStyle name="Followed Hyperlink" xfId="1993" builtinId="9" hidden="1"/>
    <cellStyle name="Followed Hyperlink" xfId="1994" builtinId="9" hidden="1"/>
    <cellStyle name="Followed Hyperlink" xfId="1995" builtinId="9" hidden="1"/>
    <cellStyle name="Followed Hyperlink" xfId="1996" builtinId="9" hidden="1"/>
    <cellStyle name="Followed Hyperlink" xfId="1997" builtinId="9" hidden="1"/>
    <cellStyle name="Followed Hyperlink" xfId="1998" builtinId="9" hidden="1"/>
    <cellStyle name="Followed Hyperlink" xfId="1999" builtinId="9" hidden="1"/>
    <cellStyle name="Followed Hyperlink" xfId="2000" builtinId="9" hidden="1"/>
    <cellStyle name="Followed Hyperlink" xfId="2001" builtinId="9" hidden="1"/>
    <cellStyle name="Followed Hyperlink" xfId="2002" builtinId="9" hidden="1"/>
    <cellStyle name="Followed Hyperlink" xfId="2003" builtinId="9" hidden="1"/>
    <cellStyle name="Followed Hyperlink" xfId="2004" builtinId="9" hidden="1"/>
    <cellStyle name="Followed Hyperlink" xfId="2005" builtinId="9" hidden="1"/>
    <cellStyle name="Followed Hyperlink" xfId="2006" builtinId="9" hidden="1"/>
    <cellStyle name="Followed Hyperlink" xfId="2007" builtinId="9" hidden="1"/>
    <cellStyle name="Followed Hyperlink" xfId="2008" builtinId="9" hidden="1"/>
    <cellStyle name="Followed Hyperlink" xfId="2009" builtinId="9" hidden="1"/>
    <cellStyle name="Followed Hyperlink" xfId="2010" builtinId="9" hidden="1"/>
    <cellStyle name="Followed Hyperlink" xfId="2011" builtinId="9" hidden="1"/>
    <cellStyle name="Followed Hyperlink" xfId="2012" builtinId="9" hidden="1"/>
    <cellStyle name="Followed Hyperlink" xfId="2013" builtinId="9" hidden="1"/>
    <cellStyle name="Followed Hyperlink" xfId="2014" builtinId="9" hidden="1"/>
    <cellStyle name="Followed Hyperlink" xfId="2015" builtinId="9" hidden="1"/>
    <cellStyle name="Followed Hyperlink" xfId="2016" builtinId="9" hidden="1"/>
    <cellStyle name="Followed Hyperlink" xfId="2017" builtinId="9" hidden="1"/>
    <cellStyle name="Followed Hyperlink" xfId="2018" builtinId="9" hidden="1"/>
    <cellStyle name="Followed Hyperlink" xfId="2019" builtinId="9" hidden="1"/>
    <cellStyle name="Followed Hyperlink" xfId="2020" builtinId="9" hidden="1"/>
    <cellStyle name="Followed Hyperlink" xfId="2021" builtinId="9" hidden="1"/>
    <cellStyle name="Followed Hyperlink" xfId="2022" builtinId="9" hidden="1"/>
    <cellStyle name="Followed Hyperlink" xfId="2023" builtinId="9" hidden="1"/>
    <cellStyle name="Followed Hyperlink" xfId="2024" builtinId="9" hidden="1"/>
    <cellStyle name="Followed Hyperlink" xfId="2025" builtinId="9" hidden="1"/>
    <cellStyle name="Followed Hyperlink" xfId="2026" builtinId="9" hidden="1"/>
    <cellStyle name="Followed Hyperlink" xfId="2027" builtinId="9" hidden="1"/>
    <cellStyle name="Followed Hyperlink" xfId="2028" builtinId="9" hidden="1"/>
    <cellStyle name="Followed Hyperlink" xfId="2029" builtinId="9" hidden="1"/>
    <cellStyle name="Followed Hyperlink" xfId="2030" builtinId="9" hidden="1"/>
    <cellStyle name="Followed Hyperlink" xfId="2031" builtinId="9" hidden="1"/>
    <cellStyle name="Followed Hyperlink" xfId="2032" builtinId="9" hidden="1"/>
    <cellStyle name="Followed Hyperlink" xfId="2033" builtinId="9" hidden="1"/>
    <cellStyle name="Followed Hyperlink" xfId="2034" builtinId="9" hidden="1"/>
    <cellStyle name="Followed Hyperlink" xfId="2035" builtinId="9" hidden="1"/>
    <cellStyle name="Followed Hyperlink" xfId="2036" builtinId="9" hidden="1"/>
    <cellStyle name="Followed Hyperlink" xfId="2037" builtinId="9" hidden="1"/>
    <cellStyle name="Followed Hyperlink" xfId="2038" builtinId="9" hidden="1"/>
    <cellStyle name="Followed Hyperlink" xfId="2039" builtinId="9" hidden="1"/>
    <cellStyle name="Followed Hyperlink" xfId="2040" builtinId="9" hidden="1"/>
    <cellStyle name="Followed Hyperlink" xfId="2041" builtinId="9" hidden="1"/>
    <cellStyle name="Followed Hyperlink" xfId="2042" builtinId="9" hidden="1"/>
    <cellStyle name="Followed Hyperlink" xfId="2043" builtinId="9" hidden="1"/>
    <cellStyle name="Followed Hyperlink" xfId="2044" builtinId="9" hidden="1"/>
    <cellStyle name="Followed Hyperlink" xfId="2045" builtinId="9" hidden="1"/>
    <cellStyle name="Followed Hyperlink" xfId="2046" builtinId="9" hidden="1"/>
    <cellStyle name="Followed Hyperlink" xfId="2047" builtinId="9" hidden="1"/>
    <cellStyle name="Followed Hyperlink" xfId="2048" builtinId="9" hidden="1"/>
    <cellStyle name="Followed Hyperlink" xfId="2049" builtinId="9" hidden="1"/>
    <cellStyle name="Followed Hyperlink" xfId="2050" builtinId="9" hidden="1"/>
    <cellStyle name="Followed Hyperlink" xfId="2051" builtinId="9" hidden="1"/>
    <cellStyle name="Followed Hyperlink" xfId="2052" builtinId="9" hidden="1"/>
    <cellStyle name="Followed Hyperlink" xfId="2053" builtinId="9" hidden="1"/>
    <cellStyle name="Followed Hyperlink" xfId="2054" builtinId="9" hidden="1"/>
    <cellStyle name="Followed Hyperlink" xfId="2055" builtinId="9" hidden="1"/>
    <cellStyle name="Followed Hyperlink" xfId="2056" builtinId="9" hidden="1"/>
    <cellStyle name="Followed Hyperlink" xfId="2057" builtinId="9" hidden="1"/>
    <cellStyle name="Followed Hyperlink" xfId="2058" builtinId="9" hidden="1"/>
    <cellStyle name="Followed Hyperlink" xfId="2059" builtinId="9" hidden="1"/>
    <cellStyle name="Followed Hyperlink" xfId="2060" builtinId="9" hidden="1"/>
    <cellStyle name="Followed Hyperlink" xfId="2061" builtinId="9" hidden="1"/>
    <cellStyle name="Followed Hyperlink" xfId="2062" builtinId="9" hidden="1"/>
    <cellStyle name="Followed Hyperlink" xfId="2063" builtinId="9" hidden="1"/>
    <cellStyle name="Followed Hyperlink" xfId="2064" builtinId="9" hidden="1"/>
    <cellStyle name="Followed Hyperlink" xfId="2065" builtinId="9" hidden="1"/>
    <cellStyle name="Followed Hyperlink" xfId="2066" builtinId="9" hidden="1"/>
    <cellStyle name="Followed Hyperlink" xfId="2067" builtinId="9" hidden="1"/>
    <cellStyle name="Followed Hyperlink" xfId="2068" builtinId="9" hidden="1"/>
    <cellStyle name="Followed Hyperlink" xfId="2069" builtinId="9" hidden="1"/>
    <cellStyle name="Followed Hyperlink" xfId="2070" builtinId="9" hidden="1"/>
    <cellStyle name="Followed Hyperlink" xfId="2071" builtinId="9" hidden="1"/>
    <cellStyle name="Followed Hyperlink" xfId="2072" builtinId="9" hidden="1"/>
    <cellStyle name="Followed Hyperlink" xfId="2073" builtinId="9" hidden="1"/>
    <cellStyle name="Followed Hyperlink" xfId="2074" builtinId="9" hidden="1"/>
    <cellStyle name="Followed Hyperlink" xfId="2075" builtinId="9" hidden="1"/>
    <cellStyle name="Followed Hyperlink" xfId="2076" builtinId="9" hidden="1"/>
    <cellStyle name="Followed Hyperlink" xfId="2077" builtinId="9" hidden="1"/>
    <cellStyle name="Followed Hyperlink" xfId="2078" builtinId="9" hidden="1"/>
    <cellStyle name="Followed Hyperlink" xfId="2079" builtinId="9" hidden="1"/>
    <cellStyle name="Followed Hyperlink" xfId="2080" builtinId="9" hidden="1"/>
    <cellStyle name="Followed Hyperlink" xfId="2081" builtinId="9" hidden="1"/>
    <cellStyle name="Followed Hyperlink" xfId="2082" builtinId="9" hidden="1"/>
    <cellStyle name="Followed Hyperlink" xfId="2083" builtinId="9" hidden="1"/>
    <cellStyle name="Followed Hyperlink" xfId="2084" builtinId="9" hidden="1"/>
    <cellStyle name="Followed Hyperlink" xfId="2085" builtinId="9" hidden="1"/>
    <cellStyle name="Followed Hyperlink" xfId="2086" builtinId="9" hidden="1"/>
    <cellStyle name="Followed Hyperlink" xfId="2087" builtinId="9" hidden="1"/>
    <cellStyle name="Followed Hyperlink" xfId="2088" builtinId="9" hidden="1"/>
    <cellStyle name="Followed Hyperlink" xfId="2089" builtinId="9" hidden="1"/>
    <cellStyle name="Followed Hyperlink" xfId="2090" builtinId="9" hidden="1"/>
    <cellStyle name="Followed Hyperlink" xfId="2091" builtinId="9" hidden="1"/>
    <cellStyle name="Followed Hyperlink" xfId="2092" builtinId="9" hidden="1"/>
    <cellStyle name="Followed Hyperlink" xfId="2093" builtinId="9" hidden="1"/>
    <cellStyle name="Followed Hyperlink" xfId="2094" builtinId="9" hidden="1"/>
    <cellStyle name="Followed Hyperlink" xfId="2095" builtinId="9" hidden="1"/>
    <cellStyle name="Followed Hyperlink" xfId="2096" builtinId="9" hidden="1"/>
    <cellStyle name="Followed Hyperlink" xfId="2097" builtinId="9" hidden="1"/>
    <cellStyle name="Followed Hyperlink" xfId="2098" builtinId="9" hidden="1"/>
    <cellStyle name="Followed Hyperlink" xfId="2099" builtinId="9" hidden="1"/>
    <cellStyle name="Followed Hyperlink" xfId="2100" builtinId="9" hidden="1"/>
    <cellStyle name="Followed Hyperlink" xfId="2101" builtinId="9" hidden="1"/>
    <cellStyle name="Followed Hyperlink" xfId="2102" builtinId="9" hidden="1"/>
    <cellStyle name="Followed Hyperlink" xfId="2103" builtinId="9" hidden="1"/>
    <cellStyle name="Followed Hyperlink" xfId="2104" builtinId="9" hidden="1"/>
    <cellStyle name="Followed Hyperlink" xfId="2105" builtinId="9" hidden="1"/>
    <cellStyle name="Followed Hyperlink" xfId="2106" builtinId="9" hidden="1"/>
    <cellStyle name="Followed Hyperlink" xfId="2107" builtinId="9" hidden="1"/>
    <cellStyle name="Followed Hyperlink" xfId="2108" builtinId="9" hidden="1"/>
    <cellStyle name="Followed Hyperlink" xfId="2109" builtinId="9" hidden="1"/>
    <cellStyle name="Followed Hyperlink" xfId="2110" builtinId="9" hidden="1"/>
    <cellStyle name="Followed Hyperlink" xfId="2111" builtinId="9" hidden="1"/>
    <cellStyle name="Followed Hyperlink" xfId="2112" builtinId="9" hidden="1"/>
    <cellStyle name="Followed Hyperlink" xfId="2113" builtinId="9" hidden="1"/>
    <cellStyle name="Followed Hyperlink" xfId="2114" builtinId="9" hidden="1"/>
    <cellStyle name="Followed Hyperlink" xfId="2115" builtinId="9" hidden="1"/>
    <cellStyle name="Followed Hyperlink" xfId="2116" builtinId="9" hidden="1"/>
    <cellStyle name="Followed Hyperlink" xfId="2117" builtinId="9" hidden="1"/>
    <cellStyle name="Followed Hyperlink" xfId="2118" builtinId="9" hidden="1"/>
    <cellStyle name="Followed Hyperlink" xfId="2119" builtinId="9" hidden="1"/>
    <cellStyle name="Followed Hyperlink" xfId="2120" builtinId="9" hidden="1"/>
    <cellStyle name="Followed Hyperlink" xfId="2121" builtinId="9" hidden="1"/>
    <cellStyle name="Followed Hyperlink" xfId="2122" builtinId="9" hidden="1"/>
    <cellStyle name="Followed Hyperlink" xfId="2123" builtinId="9" hidden="1"/>
    <cellStyle name="Followed Hyperlink" xfId="2124" builtinId="9" hidden="1"/>
    <cellStyle name="Followed Hyperlink" xfId="2125" builtinId="9" hidden="1"/>
    <cellStyle name="Followed Hyperlink" xfId="2126" builtinId="9" hidden="1"/>
    <cellStyle name="Followed Hyperlink" xfId="2127" builtinId="9" hidden="1"/>
    <cellStyle name="Followed Hyperlink" xfId="2128" builtinId="9" hidden="1"/>
    <cellStyle name="Followed Hyperlink" xfId="2129" builtinId="9" hidden="1"/>
    <cellStyle name="Followed Hyperlink" xfId="2130" builtinId="9" hidden="1"/>
    <cellStyle name="Followed Hyperlink" xfId="2131" builtinId="9" hidden="1"/>
    <cellStyle name="Followed Hyperlink" xfId="2132" builtinId="9" hidden="1"/>
    <cellStyle name="Followed Hyperlink" xfId="2133" builtinId="9" hidden="1"/>
    <cellStyle name="Followed Hyperlink" xfId="2134" builtinId="9" hidden="1"/>
    <cellStyle name="Followed Hyperlink" xfId="2135" builtinId="9" hidden="1"/>
    <cellStyle name="Followed Hyperlink" xfId="2136" builtinId="9" hidden="1"/>
    <cellStyle name="Followed Hyperlink" xfId="2137" builtinId="9" hidden="1"/>
    <cellStyle name="Followed Hyperlink" xfId="2138" builtinId="9" hidden="1"/>
    <cellStyle name="Followed Hyperlink" xfId="2139" builtinId="9" hidden="1"/>
    <cellStyle name="Followed Hyperlink" xfId="2140" builtinId="9" hidden="1"/>
    <cellStyle name="Followed Hyperlink" xfId="2141" builtinId="9" hidden="1"/>
    <cellStyle name="Followed Hyperlink" xfId="2142" builtinId="9" hidden="1"/>
    <cellStyle name="Followed Hyperlink" xfId="2143" builtinId="9" hidden="1"/>
    <cellStyle name="Followed Hyperlink" xfId="2144" builtinId="9" hidden="1"/>
    <cellStyle name="Followed Hyperlink" xfId="2145" builtinId="9" hidden="1"/>
    <cellStyle name="Followed Hyperlink" xfId="2146" builtinId="9" hidden="1"/>
    <cellStyle name="Followed Hyperlink" xfId="2147" builtinId="9" hidden="1"/>
    <cellStyle name="Followed Hyperlink" xfId="2148" builtinId="9" hidden="1"/>
    <cellStyle name="Followed Hyperlink" xfId="2149" builtinId="9" hidden="1"/>
    <cellStyle name="Followed Hyperlink" xfId="2150" builtinId="9" hidden="1"/>
    <cellStyle name="Followed Hyperlink" xfId="2151" builtinId="9" hidden="1"/>
    <cellStyle name="Followed Hyperlink" xfId="2152" builtinId="9" hidden="1"/>
    <cellStyle name="Followed Hyperlink" xfId="2153" builtinId="9" hidden="1"/>
    <cellStyle name="Followed Hyperlink" xfId="2154" builtinId="9" hidden="1"/>
    <cellStyle name="Followed Hyperlink" xfId="2155" builtinId="9" hidden="1"/>
    <cellStyle name="Followed Hyperlink" xfId="2156" builtinId="9" hidden="1"/>
    <cellStyle name="Followed Hyperlink" xfId="2157" builtinId="9" hidden="1"/>
    <cellStyle name="Followed Hyperlink" xfId="2158" builtinId="9" hidden="1"/>
    <cellStyle name="Followed Hyperlink" xfId="2159" builtinId="9" hidden="1"/>
    <cellStyle name="Followed Hyperlink" xfId="2160" builtinId="9" hidden="1"/>
    <cellStyle name="Followed Hyperlink" xfId="2161" builtinId="9" hidden="1"/>
    <cellStyle name="Followed Hyperlink" xfId="2162" builtinId="9" hidden="1"/>
    <cellStyle name="Followed Hyperlink" xfId="2163" builtinId="9" hidden="1"/>
    <cellStyle name="Followed Hyperlink" xfId="2164" builtinId="9" hidden="1"/>
    <cellStyle name="Followed Hyperlink" xfId="2165" builtinId="9" hidden="1"/>
    <cellStyle name="Followed Hyperlink" xfId="2166" builtinId="9" hidden="1"/>
    <cellStyle name="Followed Hyperlink" xfId="2167" builtinId="9" hidden="1"/>
    <cellStyle name="Followed Hyperlink" xfId="2168" builtinId="9" hidden="1"/>
    <cellStyle name="Followed Hyperlink" xfId="2169" builtinId="9" hidden="1"/>
    <cellStyle name="Followed Hyperlink" xfId="2170" builtinId="9" hidden="1"/>
    <cellStyle name="Followed Hyperlink" xfId="2171" builtinId="9" hidden="1"/>
    <cellStyle name="Followed Hyperlink" xfId="2172" builtinId="9" hidden="1"/>
    <cellStyle name="Followed Hyperlink" xfId="2173" builtinId="9" hidden="1"/>
    <cellStyle name="Followed Hyperlink" xfId="2174" builtinId="9" hidden="1"/>
    <cellStyle name="Followed Hyperlink" xfId="2175" builtinId="9" hidden="1"/>
    <cellStyle name="Followed Hyperlink" xfId="2176" builtinId="9" hidden="1"/>
    <cellStyle name="Followed Hyperlink" xfId="2177" builtinId="9" hidden="1"/>
    <cellStyle name="Followed Hyperlink" xfId="2178" builtinId="9" hidden="1"/>
    <cellStyle name="Followed Hyperlink" xfId="2179" builtinId="9" hidden="1"/>
    <cellStyle name="Followed Hyperlink" xfId="2180" builtinId="9" hidden="1"/>
    <cellStyle name="Followed Hyperlink" xfId="2181" builtinId="9" hidden="1"/>
    <cellStyle name="Followed Hyperlink" xfId="2182" builtinId="9" hidden="1"/>
    <cellStyle name="Followed Hyperlink" xfId="2183" builtinId="9" hidden="1"/>
    <cellStyle name="Followed Hyperlink" xfId="2184" builtinId="9" hidden="1"/>
    <cellStyle name="Followed Hyperlink" xfId="2185" builtinId="9" hidden="1"/>
    <cellStyle name="Followed Hyperlink" xfId="2186" builtinId="9" hidden="1"/>
    <cellStyle name="Followed Hyperlink" xfId="2187" builtinId="9" hidden="1"/>
    <cellStyle name="Followed Hyperlink" xfId="2188" builtinId="9" hidden="1"/>
    <cellStyle name="Followed Hyperlink" xfId="2189" builtinId="9" hidden="1"/>
    <cellStyle name="Followed Hyperlink" xfId="2190" builtinId="9" hidden="1"/>
    <cellStyle name="Followed Hyperlink" xfId="2191" builtinId="9" hidden="1"/>
    <cellStyle name="Followed Hyperlink" xfId="2192" builtinId="9" hidden="1"/>
    <cellStyle name="Followed Hyperlink" xfId="2193" builtinId="9" hidden="1"/>
    <cellStyle name="Followed Hyperlink" xfId="2194" builtinId="9" hidden="1"/>
    <cellStyle name="Followed Hyperlink" xfId="2195" builtinId="9" hidden="1"/>
    <cellStyle name="Followed Hyperlink" xfId="2196" builtinId="9" hidden="1"/>
    <cellStyle name="Followed Hyperlink" xfId="2197" builtinId="9" hidden="1"/>
    <cellStyle name="Followed Hyperlink" xfId="2198" builtinId="9" hidden="1"/>
    <cellStyle name="Followed Hyperlink" xfId="2199" builtinId="9" hidden="1"/>
    <cellStyle name="Followed Hyperlink" xfId="2200" builtinId="9" hidden="1"/>
    <cellStyle name="Followed Hyperlink" xfId="2201" builtinId="9" hidden="1"/>
    <cellStyle name="Followed Hyperlink" xfId="2202" builtinId="9" hidden="1"/>
    <cellStyle name="Followed Hyperlink" xfId="2203" builtinId="9" hidden="1"/>
    <cellStyle name="Followed Hyperlink" xfId="2204" builtinId="9" hidden="1"/>
    <cellStyle name="Followed Hyperlink" xfId="2205" builtinId="9" hidden="1"/>
    <cellStyle name="Followed Hyperlink" xfId="2206" builtinId="9" hidden="1"/>
    <cellStyle name="Followed Hyperlink" xfId="2207" builtinId="9" hidden="1"/>
    <cellStyle name="Followed Hyperlink" xfId="2208" builtinId="9" hidden="1"/>
    <cellStyle name="Followed Hyperlink" xfId="2209" builtinId="9" hidden="1"/>
    <cellStyle name="Followed Hyperlink" xfId="2210" builtinId="9" hidden="1"/>
    <cellStyle name="Followed Hyperlink" xfId="2211" builtinId="9" hidden="1"/>
    <cellStyle name="Followed Hyperlink" xfId="2212" builtinId="9" hidden="1"/>
    <cellStyle name="Followed Hyperlink" xfId="2213" builtinId="9" hidden="1"/>
    <cellStyle name="Followed Hyperlink" xfId="2214" builtinId="9" hidden="1"/>
    <cellStyle name="Followed Hyperlink" xfId="2215" builtinId="9" hidden="1"/>
    <cellStyle name="Followed Hyperlink" xfId="2216" builtinId="9" hidden="1"/>
    <cellStyle name="Followed Hyperlink" xfId="2217" builtinId="9" hidden="1"/>
    <cellStyle name="Followed Hyperlink" xfId="2218" builtinId="9" hidden="1"/>
    <cellStyle name="Followed Hyperlink" xfId="2219" builtinId="9" hidden="1"/>
    <cellStyle name="Followed Hyperlink" xfId="2220" builtinId="9" hidden="1"/>
    <cellStyle name="Followed Hyperlink" xfId="2221" builtinId="9" hidden="1"/>
    <cellStyle name="Followed Hyperlink" xfId="2222" builtinId="9" hidden="1"/>
    <cellStyle name="Followed Hyperlink" xfId="2223" builtinId="9" hidden="1"/>
    <cellStyle name="Followed Hyperlink" xfId="2224" builtinId="9" hidden="1"/>
    <cellStyle name="Followed Hyperlink" xfId="2225" builtinId="9" hidden="1"/>
    <cellStyle name="Followed Hyperlink" xfId="2226" builtinId="9" hidden="1"/>
    <cellStyle name="Followed Hyperlink" xfId="2227" builtinId="9" hidden="1"/>
    <cellStyle name="Followed Hyperlink" xfId="2228" builtinId="9" hidden="1"/>
    <cellStyle name="Followed Hyperlink" xfId="2229" builtinId="9" hidden="1"/>
    <cellStyle name="Followed Hyperlink" xfId="2230" builtinId="9" hidden="1"/>
    <cellStyle name="Followed Hyperlink" xfId="2231" builtinId="9" hidden="1"/>
    <cellStyle name="Followed Hyperlink" xfId="2232" builtinId="9" hidden="1"/>
    <cellStyle name="Followed Hyperlink" xfId="2233" builtinId="9" hidden="1"/>
    <cellStyle name="Followed Hyperlink" xfId="2234" builtinId="9" hidden="1"/>
    <cellStyle name="Followed Hyperlink" xfId="2235" builtinId="9" hidden="1"/>
    <cellStyle name="Followed Hyperlink" xfId="2236" builtinId="9" hidden="1"/>
    <cellStyle name="Followed Hyperlink" xfId="2237" builtinId="9" hidden="1"/>
    <cellStyle name="Followed Hyperlink" xfId="2238" builtinId="9" hidden="1"/>
    <cellStyle name="Followed Hyperlink" xfId="2239" builtinId="9" hidden="1"/>
    <cellStyle name="Followed Hyperlink" xfId="2240" builtinId="9" hidden="1"/>
    <cellStyle name="Followed Hyperlink" xfId="2241" builtinId="9" hidden="1"/>
    <cellStyle name="Followed Hyperlink" xfId="2242" builtinId="9" hidden="1"/>
    <cellStyle name="Followed Hyperlink" xfId="2243" builtinId="9" hidden="1"/>
    <cellStyle name="Followed Hyperlink" xfId="2244" builtinId="9" hidden="1"/>
    <cellStyle name="Followed Hyperlink" xfId="2245" builtinId="9" hidden="1"/>
    <cellStyle name="Followed Hyperlink" xfId="2246" builtinId="9" hidden="1"/>
    <cellStyle name="Followed Hyperlink" xfId="2247" builtinId="9" hidden="1"/>
    <cellStyle name="Followed Hyperlink" xfId="2248" builtinId="9" hidden="1"/>
    <cellStyle name="Followed Hyperlink" xfId="2249" builtinId="9" hidden="1"/>
    <cellStyle name="Followed Hyperlink" xfId="2250" builtinId="9" hidden="1"/>
    <cellStyle name="Followed Hyperlink" xfId="2251" builtinId="9" hidden="1"/>
    <cellStyle name="Followed Hyperlink" xfId="2252" builtinId="9" hidden="1"/>
    <cellStyle name="Followed Hyperlink" xfId="2253" builtinId="9" hidden="1"/>
    <cellStyle name="Followed Hyperlink" xfId="2254" builtinId="9" hidden="1"/>
    <cellStyle name="Followed Hyperlink" xfId="2255" builtinId="9" hidden="1"/>
    <cellStyle name="Followed Hyperlink" xfId="2256" builtinId="9" hidden="1"/>
    <cellStyle name="Followed Hyperlink" xfId="2257" builtinId="9" hidden="1"/>
    <cellStyle name="Followed Hyperlink" xfId="2258" builtinId="9" hidden="1"/>
    <cellStyle name="Followed Hyperlink" xfId="2259" builtinId="9" hidden="1"/>
    <cellStyle name="Followed Hyperlink" xfId="2260" builtinId="9" hidden="1"/>
    <cellStyle name="Followed Hyperlink" xfId="2261" builtinId="9" hidden="1"/>
    <cellStyle name="Followed Hyperlink" xfId="2262" builtinId="9" hidden="1"/>
    <cellStyle name="Followed Hyperlink" xfId="2263" builtinId="9" hidden="1"/>
    <cellStyle name="Followed Hyperlink" xfId="2264" builtinId="9" hidden="1"/>
    <cellStyle name="Followed Hyperlink" xfId="2265" builtinId="9" hidden="1"/>
    <cellStyle name="Followed Hyperlink" xfId="2266" builtinId="9" hidden="1"/>
    <cellStyle name="Followed Hyperlink" xfId="2267" builtinId="9" hidden="1"/>
    <cellStyle name="Followed Hyperlink" xfId="2268" builtinId="9" hidden="1"/>
    <cellStyle name="Followed Hyperlink" xfId="2269" builtinId="9" hidden="1"/>
    <cellStyle name="Followed Hyperlink" xfId="2270" builtinId="9" hidden="1"/>
    <cellStyle name="Followed Hyperlink" xfId="2271" builtinId="9" hidden="1"/>
    <cellStyle name="Followed Hyperlink" xfId="2272" builtinId="9" hidden="1"/>
    <cellStyle name="Followed Hyperlink" xfId="2273" builtinId="9" hidden="1"/>
    <cellStyle name="Followed Hyperlink" xfId="2274" builtinId="9" hidden="1"/>
    <cellStyle name="Followed Hyperlink" xfId="2275" builtinId="9" hidden="1"/>
    <cellStyle name="Followed Hyperlink" xfId="2276" builtinId="9" hidden="1"/>
    <cellStyle name="Followed Hyperlink" xfId="2277" builtinId="9" hidden="1"/>
    <cellStyle name="Followed Hyperlink" xfId="2278" builtinId="9" hidden="1"/>
    <cellStyle name="Followed Hyperlink" xfId="2279" builtinId="9" hidden="1"/>
    <cellStyle name="Followed Hyperlink" xfId="2280" builtinId="9" hidden="1"/>
    <cellStyle name="Followed Hyperlink" xfId="2281" builtinId="9" hidden="1"/>
    <cellStyle name="Followed Hyperlink" xfId="2282" builtinId="9" hidden="1"/>
    <cellStyle name="Followed Hyperlink" xfId="2283" builtinId="9" hidden="1"/>
    <cellStyle name="Followed Hyperlink" xfId="2284" builtinId="9" hidden="1"/>
    <cellStyle name="Followed Hyperlink" xfId="2285" builtinId="9" hidden="1"/>
    <cellStyle name="Followed Hyperlink" xfId="2286" builtinId="9" hidden="1"/>
    <cellStyle name="Followed Hyperlink" xfId="2287" builtinId="9" hidden="1"/>
    <cellStyle name="Followed Hyperlink" xfId="2288" builtinId="9" hidden="1"/>
    <cellStyle name="Followed Hyperlink" xfId="2289" builtinId="9" hidden="1"/>
    <cellStyle name="Followed Hyperlink" xfId="2290" builtinId="9" hidden="1"/>
    <cellStyle name="Followed Hyperlink" xfId="2291" builtinId="9" hidden="1"/>
    <cellStyle name="Followed Hyperlink" xfId="2292" builtinId="9" hidden="1"/>
    <cellStyle name="Followed Hyperlink" xfId="2293" builtinId="9" hidden="1"/>
    <cellStyle name="Followed Hyperlink" xfId="2294" builtinId="9" hidden="1"/>
    <cellStyle name="Followed Hyperlink" xfId="2295" builtinId="9" hidden="1"/>
    <cellStyle name="Followed Hyperlink" xfId="2296" builtinId="9" hidden="1"/>
    <cellStyle name="Followed Hyperlink" xfId="2297" builtinId="9" hidden="1"/>
    <cellStyle name="Followed Hyperlink" xfId="2298" builtinId="9" hidden="1"/>
    <cellStyle name="Followed Hyperlink" xfId="2299" builtinId="9" hidden="1"/>
    <cellStyle name="Followed Hyperlink" xfId="2300" builtinId="9" hidden="1"/>
    <cellStyle name="Followed Hyperlink" xfId="2301" builtinId="9" hidden="1"/>
    <cellStyle name="Followed Hyperlink" xfId="2302" builtinId="9" hidden="1"/>
    <cellStyle name="Followed Hyperlink" xfId="2303" builtinId="9" hidden="1"/>
    <cellStyle name="Followed Hyperlink" xfId="2304" builtinId="9" hidden="1"/>
    <cellStyle name="Followed Hyperlink" xfId="2305" builtinId="9" hidden="1"/>
    <cellStyle name="Followed Hyperlink" xfId="2306" builtinId="9" hidden="1"/>
    <cellStyle name="Followed Hyperlink" xfId="2307" builtinId="9" hidden="1"/>
    <cellStyle name="Followed Hyperlink" xfId="2308" builtinId="9" hidden="1"/>
    <cellStyle name="Followed Hyperlink" xfId="2309" builtinId="9" hidden="1"/>
    <cellStyle name="Followed Hyperlink" xfId="2310" builtinId="9" hidden="1"/>
    <cellStyle name="Followed Hyperlink" xfId="2311" builtinId="9" hidden="1"/>
    <cellStyle name="Followed Hyperlink" xfId="2312" builtinId="9" hidden="1"/>
    <cellStyle name="Followed Hyperlink" xfId="2313" builtinId="9" hidden="1"/>
    <cellStyle name="Followed Hyperlink" xfId="2314" builtinId="9" hidden="1"/>
    <cellStyle name="Followed Hyperlink" xfId="2315" builtinId="9" hidden="1"/>
    <cellStyle name="Followed Hyperlink" xfId="2316" builtinId="9" hidden="1"/>
    <cellStyle name="Followed Hyperlink" xfId="2317" builtinId="9" hidden="1"/>
    <cellStyle name="Followed Hyperlink" xfId="2318" builtinId="9" hidden="1"/>
    <cellStyle name="Followed Hyperlink" xfId="2319" builtinId="9" hidden="1"/>
    <cellStyle name="Followed Hyperlink" xfId="2320" builtinId="9" hidden="1"/>
    <cellStyle name="Followed Hyperlink" xfId="2321" builtinId="9" hidden="1"/>
    <cellStyle name="Followed Hyperlink" xfId="2322" builtinId="9" hidden="1"/>
    <cellStyle name="Followed Hyperlink" xfId="2323" builtinId="9" hidden="1"/>
    <cellStyle name="Followed Hyperlink" xfId="2324" builtinId="9" hidden="1"/>
    <cellStyle name="Followed Hyperlink" xfId="2325" builtinId="9" hidden="1"/>
    <cellStyle name="Followed Hyperlink" xfId="2326" builtinId="9" hidden="1"/>
    <cellStyle name="Followed Hyperlink" xfId="2327" builtinId="9" hidden="1"/>
    <cellStyle name="Followed Hyperlink" xfId="2328" builtinId="9" hidden="1"/>
    <cellStyle name="Followed Hyperlink" xfId="2329" builtinId="9" hidden="1"/>
    <cellStyle name="Followed Hyperlink" xfId="2330" builtinId="9" hidden="1"/>
    <cellStyle name="Followed Hyperlink" xfId="2331" builtinId="9" hidden="1"/>
    <cellStyle name="Followed Hyperlink" xfId="2332" builtinId="9" hidden="1"/>
    <cellStyle name="Followed Hyperlink" xfId="2333" builtinId="9" hidden="1"/>
    <cellStyle name="Followed Hyperlink" xfId="2334" builtinId="9" hidden="1"/>
    <cellStyle name="Followed Hyperlink" xfId="2335" builtinId="9" hidden="1"/>
    <cellStyle name="Followed Hyperlink" xfId="2337" builtinId="9" hidden="1"/>
    <cellStyle name="Followed Hyperlink" xfId="2338" builtinId="9" hidden="1"/>
    <cellStyle name="Followed Hyperlink" xfId="2339" builtinId="9" hidden="1"/>
    <cellStyle name="Followed Hyperlink" xfId="2340" builtinId="9" hidden="1"/>
    <cellStyle name="Followed Hyperlink" xfId="2341" builtinId="9" hidden="1"/>
    <cellStyle name="Followed Hyperlink" xfId="2342" builtinId="9" hidden="1"/>
    <cellStyle name="Followed Hyperlink" xfId="2343" builtinId="9" hidden="1"/>
    <cellStyle name="Followed Hyperlink" xfId="2344" builtinId="9" hidden="1"/>
    <cellStyle name="Followed Hyperlink" xfId="2345" builtinId="9" hidden="1"/>
    <cellStyle name="Followed Hyperlink" xfId="2346" builtinId="9" hidden="1"/>
    <cellStyle name="Followed Hyperlink" xfId="2347" builtinId="9" hidden="1"/>
    <cellStyle name="Followed Hyperlink" xfId="2348" builtinId="9" hidden="1"/>
    <cellStyle name="Followed Hyperlink" xfId="2349" builtinId="9" hidden="1"/>
    <cellStyle name="Followed Hyperlink" xfId="2350" builtinId="9" hidden="1"/>
    <cellStyle name="Followed Hyperlink" xfId="2351" builtinId="9" hidden="1"/>
    <cellStyle name="Followed Hyperlink" xfId="2352" builtinId="9" hidden="1"/>
    <cellStyle name="Followed Hyperlink" xfId="2353" builtinId="9" hidden="1"/>
    <cellStyle name="Followed Hyperlink" xfId="2354" builtinId="9" hidden="1"/>
    <cellStyle name="Followed Hyperlink" xfId="2355" builtinId="9" hidden="1"/>
    <cellStyle name="Followed Hyperlink" xfId="2356" builtinId="9" hidden="1"/>
    <cellStyle name="Followed Hyperlink" xfId="2357" builtinId="9" hidden="1"/>
    <cellStyle name="Followed Hyperlink" xfId="2358" builtinId="9" hidden="1"/>
    <cellStyle name="Followed Hyperlink" xfId="2359" builtinId="9" hidden="1"/>
    <cellStyle name="Followed Hyperlink" xfId="2360" builtinId="9" hidden="1"/>
    <cellStyle name="Followed Hyperlink" xfId="2361" builtinId="9" hidden="1"/>
    <cellStyle name="Followed Hyperlink" xfId="2362" builtinId="9" hidden="1"/>
    <cellStyle name="Followed Hyperlink" xfId="2363" builtinId="9" hidden="1"/>
    <cellStyle name="Followed Hyperlink" xfId="2364" builtinId="9" hidden="1"/>
    <cellStyle name="Followed Hyperlink" xfId="2365" builtinId="9" hidden="1"/>
    <cellStyle name="Followed Hyperlink" xfId="2366" builtinId="9" hidden="1"/>
    <cellStyle name="Followed Hyperlink" xfId="2367" builtinId="9" hidden="1"/>
    <cellStyle name="Followed Hyperlink" xfId="2368" builtinId="9" hidden="1"/>
    <cellStyle name="Followed Hyperlink" xfId="2369" builtinId="9" hidden="1"/>
    <cellStyle name="Followed Hyperlink" xfId="2370" builtinId="9" hidden="1"/>
    <cellStyle name="Followed Hyperlink" xfId="2371" builtinId="9" hidden="1"/>
    <cellStyle name="Followed Hyperlink" xfId="2372" builtinId="9" hidden="1"/>
    <cellStyle name="Followed Hyperlink" xfId="2373" builtinId="9" hidden="1"/>
    <cellStyle name="Followed Hyperlink" xfId="2374" builtinId="9" hidden="1"/>
    <cellStyle name="Followed Hyperlink" xfId="2375" builtinId="9" hidden="1"/>
    <cellStyle name="Followed Hyperlink" xfId="2376" builtinId="9" hidden="1"/>
    <cellStyle name="Followed Hyperlink" xfId="2377" builtinId="9" hidden="1"/>
    <cellStyle name="Followed Hyperlink" xfId="2378" builtinId="9" hidden="1"/>
    <cellStyle name="Followed Hyperlink" xfId="2379" builtinId="9" hidden="1"/>
    <cellStyle name="Followed Hyperlink" xfId="2380" builtinId="9" hidden="1"/>
    <cellStyle name="Followed Hyperlink" xfId="2381" builtinId="9" hidden="1"/>
    <cellStyle name="Followed Hyperlink" xfId="2382" builtinId="9" hidden="1"/>
    <cellStyle name="Followed Hyperlink" xfId="2383" builtinId="9" hidden="1"/>
    <cellStyle name="Followed Hyperlink" xfId="2384" builtinId="9" hidden="1"/>
    <cellStyle name="Followed Hyperlink" xfId="2385" builtinId="9" hidden="1"/>
    <cellStyle name="Followed Hyperlink" xfId="2386" builtinId="9" hidden="1"/>
    <cellStyle name="Followed Hyperlink" xfId="2387" builtinId="9" hidden="1"/>
    <cellStyle name="Followed Hyperlink" xfId="2388" builtinId="9" hidden="1"/>
    <cellStyle name="Followed Hyperlink" xfId="2389" builtinId="9" hidden="1"/>
    <cellStyle name="Followed Hyperlink" xfId="2390" builtinId="9" hidden="1"/>
    <cellStyle name="Followed Hyperlink" xfId="2391" builtinId="9" hidden="1"/>
    <cellStyle name="Followed Hyperlink" xfId="2392" builtinId="9" hidden="1"/>
    <cellStyle name="Followed Hyperlink" xfId="2393" builtinId="9" hidden="1"/>
    <cellStyle name="Followed Hyperlink" xfId="2394" builtinId="9" hidden="1"/>
    <cellStyle name="Followed Hyperlink" xfId="2395" builtinId="9" hidden="1"/>
    <cellStyle name="Followed Hyperlink" xfId="2396" builtinId="9" hidden="1"/>
    <cellStyle name="Followed Hyperlink" xfId="2397" builtinId="9" hidden="1"/>
    <cellStyle name="Followed Hyperlink" xfId="2398" builtinId="9" hidden="1"/>
    <cellStyle name="Followed Hyperlink" xfId="2399" builtinId="9" hidden="1"/>
    <cellStyle name="Followed Hyperlink" xfId="2400" builtinId="9" hidden="1"/>
    <cellStyle name="Followed Hyperlink" xfId="2401" builtinId="9" hidden="1"/>
    <cellStyle name="Followed Hyperlink" xfId="2402" builtinId="9" hidden="1"/>
    <cellStyle name="Followed Hyperlink" xfId="2403" builtinId="9" hidden="1"/>
    <cellStyle name="Followed Hyperlink" xfId="2404" builtinId="9" hidden="1"/>
    <cellStyle name="Followed Hyperlink" xfId="2405" builtinId="9" hidden="1"/>
    <cellStyle name="Followed Hyperlink" xfId="2406" builtinId="9" hidden="1"/>
    <cellStyle name="Followed Hyperlink" xfId="2407" builtinId="9" hidden="1"/>
    <cellStyle name="Followed Hyperlink" xfId="2408" builtinId="9" hidden="1"/>
    <cellStyle name="Followed Hyperlink" xfId="2409" builtinId="9" hidden="1"/>
    <cellStyle name="Followed Hyperlink" xfId="2410" builtinId="9" hidden="1"/>
    <cellStyle name="Followed Hyperlink" xfId="2411" builtinId="9" hidden="1"/>
    <cellStyle name="Followed Hyperlink" xfId="2412" builtinId="9" hidden="1"/>
    <cellStyle name="Followed Hyperlink" xfId="2413" builtinId="9" hidden="1"/>
    <cellStyle name="Followed Hyperlink" xfId="2414" builtinId="9" hidden="1"/>
    <cellStyle name="Followed Hyperlink" xfId="2415" builtinId="9" hidden="1"/>
    <cellStyle name="Followed Hyperlink" xfId="2416" builtinId="9" hidden="1"/>
    <cellStyle name="Followed Hyperlink" xfId="2417" builtinId="9" hidden="1"/>
    <cellStyle name="Followed Hyperlink" xfId="2418" builtinId="9" hidden="1"/>
    <cellStyle name="Followed Hyperlink" xfId="2419" builtinId="9" hidden="1"/>
    <cellStyle name="Followed Hyperlink" xfId="2420" builtinId="9" hidden="1"/>
    <cellStyle name="Followed Hyperlink" xfId="2421" builtinId="9" hidden="1"/>
    <cellStyle name="Followed Hyperlink" xfId="2422" builtinId="9" hidden="1"/>
    <cellStyle name="Followed Hyperlink" xfId="2423" builtinId="9" hidden="1"/>
    <cellStyle name="Followed Hyperlink" xfId="2424" builtinId="9" hidden="1"/>
    <cellStyle name="Followed Hyperlink" xfId="2425" builtinId="9" hidden="1"/>
    <cellStyle name="Followed Hyperlink" xfId="2426" builtinId="9" hidden="1"/>
    <cellStyle name="Followed Hyperlink" xfId="2427" builtinId="9" hidden="1"/>
    <cellStyle name="Followed Hyperlink" xfId="2428" builtinId="9" hidden="1"/>
    <cellStyle name="Followed Hyperlink" xfId="2429" builtinId="9" hidden="1"/>
    <cellStyle name="Followed Hyperlink" xfId="2430" builtinId="9" hidden="1"/>
    <cellStyle name="Followed Hyperlink" xfId="2431" builtinId="9" hidden="1"/>
    <cellStyle name="Followed Hyperlink" xfId="2432" builtinId="9" hidden="1"/>
    <cellStyle name="Followed Hyperlink" xfId="2433" builtinId="9" hidden="1"/>
    <cellStyle name="Followed Hyperlink" xfId="2434" builtinId="9" hidden="1"/>
    <cellStyle name="Followed Hyperlink" xfId="2435" builtinId="9" hidden="1"/>
    <cellStyle name="Followed Hyperlink" xfId="2436" builtinId="9" hidden="1"/>
    <cellStyle name="Followed Hyperlink" xfId="2437" builtinId="9" hidden="1"/>
    <cellStyle name="Followed Hyperlink" xfId="2438" builtinId="9" hidden="1"/>
    <cellStyle name="Followed Hyperlink" xfId="2439" builtinId="9" hidden="1"/>
    <cellStyle name="Followed Hyperlink" xfId="2440" builtinId="9" hidden="1"/>
    <cellStyle name="Followed Hyperlink" xfId="2441" builtinId="9" hidden="1"/>
    <cellStyle name="Followed Hyperlink" xfId="2442" builtinId="9" hidden="1"/>
    <cellStyle name="Followed Hyperlink" xfId="2443" builtinId="9" hidden="1"/>
    <cellStyle name="Followed Hyperlink" xfId="2444" builtinId="9" hidden="1"/>
    <cellStyle name="Followed Hyperlink" xfId="2445" builtinId="9" hidden="1"/>
    <cellStyle name="Followed Hyperlink" xfId="2446" builtinId="9" hidden="1"/>
    <cellStyle name="Followed Hyperlink" xfId="2447" builtinId="9" hidden="1"/>
    <cellStyle name="Followed Hyperlink" xfId="2448" builtinId="9" hidden="1"/>
    <cellStyle name="Followed Hyperlink" xfId="2449" builtinId="9" hidden="1"/>
    <cellStyle name="Followed Hyperlink" xfId="2450" builtinId="9" hidden="1"/>
    <cellStyle name="Followed Hyperlink" xfId="2451" builtinId="9" hidden="1"/>
    <cellStyle name="Followed Hyperlink" xfId="2452" builtinId="9" hidden="1"/>
    <cellStyle name="Followed Hyperlink" xfId="2453" builtinId="9" hidden="1"/>
    <cellStyle name="Followed Hyperlink" xfId="2454" builtinId="9" hidden="1"/>
    <cellStyle name="Followed Hyperlink" xfId="2455" builtinId="9" hidden="1"/>
    <cellStyle name="Followed Hyperlink" xfId="2456" builtinId="9" hidden="1"/>
    <cellStyle name="Followed Hyperlink" xfId="2457" builtinId="9" hidden="1"/>
    <cellStyle name="Followed Hyperlink" xfId="2458" builtinId="9" hidden="1"/>
    <cellStyle name="Followed Hyperlink" xfId="2459" builtinId="9" hidden="1"/>
    <cellStyle name="Followed Hyperlink" xfId="2460" builtinId="9" hidden="1"/>
    <cellStyle name="Followed Hyperlink" xfId="2461" builtinId="9" hidden="1"/>
    <cellStyle name="Followed Hyperlink" xfId="2462" builtinId="9" hidden="1"/>
    <cellStyle name="Followed Hyperlink" xfId="2463" builtinId="9" hidden="1"/>
    <cellStyle name="Followed Hyperlink" xfId="2464" builtinId="9" hidden="1"/>
    <cellStyle name="Followed Hyperlink" xfId="2465" builtinId="9" hidden="1"/>
    <cellStyle name="Followed Hyperlink" xfId="2466" builtinId="9" hidden="1"/>
    <cellStyle name="Followed Hyperlink" xfId="2467" builtinId="9" hidden="1"/>
    <cellStyle name="Followed Hyperlink" xfId="2468" builtinId="9" hidden="1"/>
    <cellStyle name="Followed Hyperlink" xfId="2469" builtinId="9" hidden="1"/>
    <cellStyle name="Followed Hyperlink" xfId="2470" builtinId="9" hidden="1"/>
    <cellStyle name="Followed Hyperlink" xfId="2471" builtinId="9" hidden="1"/>
    <cellStyle name="Followed Hyperlink" xfId="2472" builtinId="9" hidden="1"/>
    <cellStyle name="Followed Hyperlink" xfId="2473" builtinId="9" hidden="1"/>
    <cellStyle name="Followed Hyperlink" xfId="2474" builtinId="9" hidden="1"/>
    <cellStyle name="Followed Hyperlink" xfId="2475" builtinId="9" hidden="1"/>
    <cellStyle name="Followed Hyperlink" xfId="2476" builtinId="9" hidden="1"/>
    <cellStyle name="Followed Hyperlink" xfId="2477" builtinId="9" hidden="1"/>
    <cellStyle name="Followed Hyperlink" xfId="2478" builtinId="9" hidden="1"/>
    <cellStyle name="Followed Hyperlink" xfId="2479" builtinId="9" hidden="1"/>
    <cellStyle name="Followed Hyperlink" xfId="2480" builtinId="9" hidden="1"/>
    <cellStyle name="Followed Hyperlink" xfId="2481" builtinId="9" hidden="1"/>
    <cellStyle name="Followed Hyperlink" xfId="2482" builtinId="9" hidden="1"/>
    <cellStyle name="Followed Hyperlink" xfId="2483" builtinId="9" hidden="1"/>
    <cellStyle name="Followed Hyperlink" xfId="2484" builtinId="9" hidden="1"/>
    <cellStyle name="Followed Hyperlink" xfId="2485" builtinId="9" hidden="1"/>
    <cellStyle name="Followed Hyperlink" xfId="2486" builtinId="9" hidden="1"/>
    <cellStyle name="Followed Hyperlink" xfId="2487" builtinId="9" hidden="1"/>
    <cellStyle name="Followed Hyperlink" xfId="2488" builtinId="9" hidden="1"/>
    <cellStyle name="Followed Hyperlink" xfId="2489" builtinId="9" hidden="1"/>
    <cellStyle name="Followed Hyperlink" xfId="2490" builtinId="9" hidden="1"/>
    <cellStyle name="Followed Hyperlink" xfId="2491" builtinId="9" hidden="1"/>
    <cellStyle name="Followed Hyperlink" xfId="2492" builtinId="9" hidden="1"/>
    <cellStyle name="Followed Hyperlink" xfId="2493" builtinId="9" hidden="1"/>
    <cellStyle name="Followed Hyperlink" xfId="2494" builtinId="9" hidden="1"/>
    <cellStyle name="Followed Hyperlink" xfId="2495" builtinId="9" hidden="1"/>
    <cellStyle name="Followed Hyperlink" xfId="2496" builtinId="9" hidden="1"/>
    <cellStyle name="Followed Hyperlink" xfId="2497" builtinId="9" hidden="1"/>
    <cellStyle name="Followed Hyperlink" xfId="2498" builtinId="9" hidden="1"/>
    <cellStyle name="Followed Hyperlink" xfId="2499" builtinId="9" hidden="1"/>
    <cellStyle name="Followed Hyperlink" xfId="2500" builtinId="9" hidden="1"/>
    <cellStyle name="Followed Hyperlink" xfId="2501" builtinId="9" hidden="1"/>
    <cellStyle name="Followed Hyperlink" xfId="2502" builtinId="9" hidden="1"/>
    <cellStyle name="Followed Hyperlink" xfId="2503" builtinId="9" hidden="1"/>
    <cellStyle name="Followed Hyperlink" xfId="2504" builtinId="9" hidden="1"/>
    <cellStyle name="Followed Hyperlink" xfId="2505" builtinId="9" hidden="1"/>
    <cellStyle name="Followed Hyperlink" xfId="2506" builtinId="9" hidden="1"/>
    <cellStyle name="Followed Hyperlink" xfId="2507" builtinId="9" hidden="1"/>
    <cellStyle name="Followed Hyperlink" xfId="2508" builtinId="9" hidden="1"/>
    <cellStyle name="Followed Hyperlink" xfId="2509" builtinId="9" hidden="1"/>
    <cellStyle name="Followed Hyperlink" xfId="2510" builtinId="9" hidden="1"/>
    <cellStyle name="Followed Hyperlink" xfId="2511" builtinId="9" hidden="1"/>
    <cellStyle name="Followed Hyperlink" xfId="2512" builtinId="9" hidden="1"/>
    <cellStyle name="Followed Hyperlink" xfId="2513" builtinId="9" hidden="1"/>
    <cellStyle name="Followed Hyperlink" xfId="2514" builtinId="9" hidden="1"/>
    <cellStyle name="Followed Hyperlink" xfId="2515" builtinId="9" hidden="1"/>
    <cellStyle name="Followed Hyperlink" xfId="2516" builtinId="9" hidden="1"/>
    <cellStyle name="Followed Hyperlink" xfId="2517" builtinId="9" hidden="1"/>
    <cellStyle name="Followed Hyperlink" xfId="2518" builtinId="9" hidden="1"/>
    <cellStyle name="Followed Hyperlink" xfId="2519" builtinId="9" hidden="1"/>
    <cellStyle name="Followed Hyperlink" xfId="2520" builtinId="9" hidden="1"/>
    <cellStyle name="Followed Hyperlink" xfId="2521" builtinId="9" hidden="1"/>
    <cellStyle name="Followed Hyperlink" xfId="2522" builtinId="9" hidden="1"/>
    <cellStyle name="Followed Hyperlink" xfId="2523" builtinId="9" hidden="1"/>
    <cellStyle name="Followed Hyperlink" xfId="2524" builtinId="9" hidden="1"/>
    <cellStyle name="Followed Hyperlink" xfId="2525" builtinId="9" hidden="1"/>
    <cellStyle name="Followed Hyperlink" xfId="2526" builtinId="9" hidden="1"/>
    <cellStyle name="Followed Hyperlink" xfId="2527" builtinId="9" hidden="1"/>
    <cellStyle name="Followed Hyperlink" xfId="2528" builtinId="9" hidden="1"/>
    <cellStyle name="Followed Hyperlink" xfId="2529" builtinId="9" hidden="1"/>
    <cellStyle name="Followed Hyperlink" xfId="2530" builtinId="9" hidden="1"/>
    <cellStyle name="Followed Hyperlink" xfId="2531" builtinId="9" hidden="1"/>
    <cellStyle name="Followed Hyperlink" xfId="2532" builtinId="9" hidden="1"/>
    <cellStyle name="Followed Hyperlink" xfId="2533" builtinId="9" hidden="1"/>
    <cellStyle name="Followed Hyperlink" xfId="2534" builtinId="9" hidden="1"/>
    <cellStyle name="Followed Hyperlink" xfId="2535" builtinId="9" hidden="1"/>
    <cellStyle name="Followed Hyperlink" xfId="2536" builtinId="9" hidden="1"/>
    <cellStyle name="Followed Hyperlink" xfId="2537" builtinId="9" hidden="1"/>
    <cellStyle name="Followed Hyperlink" xfId="2538" builtinId="9" hidden="1"/>
    <cellStyle name="Followed Hyperlink" xfId="2539" builtinId="9" hidden="1"/>
    <cellStyle name="Followed Hyperlink" xfId="2540" builtinId="9" hidden="1"/>
    <cellStyle name="Followed Hyperlink" xfId="2541" builtinId="9" hidden="1"/>
    <cellStyle name="Followed Hyperlink" xfId="2542" builtinId="9" hidden="1"/>
    <cellStyle name="Followed Hyperlink" xfId="2543" builtinId="9" hidden="1"/>
    <cellStyle name="Followed Hyperlink" xfId="2544" builtinId="9" hidden="1"/>
    <cellStyle name="Followed Hyperlink" xfId="2545" builtinId="9" hidden="1"/>
    <cellStyle name="Followed Hyperlink" xfId="2546" builtinId="9" hidden="1"/>
    <cellStyle name="Followed Hyperlink" xfId="2547" builtinId="9" hidden="1"/>
    <cellStyle name="Followed Hyperlink" xfId="2548" builtinId="9" hidden="1"/>
    <cellStyle name="Followed Hyperlink" xfId="2549" builtinId="9" hidden="1"/>
    <cellStyle name="Followed Hyperlink" xfId="2550" builtinId="9" hidden="1"/>
    <cellStyle name="Followed Hyperlink" xfId="2551" builtinId="9" hidden="1"/>
    <cellStyle name="Followed Hyperlink" xfId="2552" builtinId="9" hidden="1"/>
    <cellStyle name="Followed Hyperlink" xfId="2553" builtinId="9" hidden="1"/>
    <cellStyle name="Followed Hyperlink" xfId="2554" builtinId="9" hidden="1"/>
    <cellStyle name="Followed Hyperlink" xfId="2555" builtinId="9" hidden="1"/>
    <cellStyle name="Followed Hyperlink" xfId="2556" builtinId="9" hidden="1"/>
    <cellStyle name="Followed Hyperlink" xfId="2557" builtinId="9" hidden="1"/>
    <cellStyle name="Followed Hyperlink" xfId="2558" builtinId="9" hidden="1"/>
    <cellStyle name="Followed Hyperlink" xfId="2559" builtinId="9" hidden="1"/>
    <cellStyle name="Followed Hyperlink" xfId="2560" builtinId="9" hidden="1"/>
    <cellStyle name="Followed Hyperlink" xfId="2561" builtinId="9" hidden="1"/>
    <cellStyle name="Followed Hyperlink" xfId="2562" builtinId="9" hidden="1"/>
    <cellStyle name="Followed Hyperlink" xfId="2563" builtinId="9" hidden="1"/>
    <cellStyle name="Followed Hyperlink" xfId="2564" builtinId="9" hidden="1"/>
    <cellStyle name="Followed Hyperlink" xfId="2565" builtinId="9" hidden="1"/>
    <cellStyle name="Followed Hyperlink" xfId="2566" builtinId="9" hidden="1"/>
    <cellStyle name="Followed Hyperlink" xfId="2567" builtinId="9" hidden="1"/>
    <cellStyle name="Followed Hyperlink" xfId="2568"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73" builtinId="8" hidden="1"/>
    <cellStyle name="Hyperlink" xfId="75" builtinId="8" hidden="1"/>
    <cellStyle name="Hyperlink" xfId="77" builtinId="8" hidden="1"/>
    <cellStyle name="Hyperlink" xfId="79" builtinId="8" hidden="1"/>
    <cellStyle name="Hyperlink" xfId="81" builtinId="8" hidden="1"/>
    <cellStyle name="Hyperlink" xfId="83" builtinId="8" hidden="1"/>
    <cellStyle name="Hyperlink" xfId="85" builtinId="8" hidden="1"/>
    <cellStyle name="Hyperlink" xfId="87" builtinId="8" hidden="1"/>
    <cellStyle name="Hyperlink" xfId="89" builtinId="8" hidden="1"/>
    <cellStyle name="Hyperlink" xfId="91" builtinId="8" hidden="1"/>
    <cellStyle name="Hyperlink" xfId="93" builtinId="8" hidden="1"/>
    <cellStyle name="Hyperlink" xfId="95" builtinId="8" hidden="1"/>
    <cellStyle name="Hyperlink" xfId="97" builtinId="8" hidden="1"/>
    <cellStyle name="Hyperlink" xfId="99" builtinId="8" hidden="1"/>
    <cellStyle name="Hyperlink" xfId="101" builtinId="8" hidden="1"/>
    <cellStyle name="Hyperlink" xfId="103" builtinId="8" hidden="1"/>
    <cellStyle name="Hyperlink" xfId="105" builtinId="8" hidden="1"/>
    <cellStyle name="Hyperlink" xfId="107" builtinId="8" hidden="1"/>
    <cellStyle name="Hyperlink" xfId="109" builtinId="8" hidden="1"/>
    <cellStyle name="Hyperlink" xfId="111" builtinId="8" hidden="1"/>
    <cellStyle name="Hyperlink" xfId="113" builtinId="8" hidden="1"/>
    <cellStyle name="Hyperlink" xfId="115" builtinId="8" hidden="1"/>
    <cellStyle name="Hyperlink" xfId="117" builtinId="8" hidden="1"/>
    <cellStyle name="Hyperlink" xfId="119" builtinId="8" hidden="1"/>
    <cellStyle name="Hyperlink" xfId="121" builtinId="8" hidden="1"/>
    <cellStyle name="Hyperlink" xfId="123" builtinId="8" hidden="1"/>
    <cellStyle name="Hyperlink" xfId="125" builtinId="8" hidden="1"/>
    <cellStyle name="Hyperlink" xfId="127" builtinId="8" hidden="1"/>
    <cellStyle name="Hyperlink" xfId="129" builtinId="8" hidden="1"/>
    <cellStyle name="Hyperlink" xfId="131" builtinId="8" hidden="1"/>
    <cellStyle name="Hyperlink" xfId="133" builtinId="8" hidden="1"/>
    <cellStyle name="Hyperlink" xfId="135" builtinId="8" hidden="1"/>
    <cellStyle name="Hyperlink" xfId="137" builtinId="8" hidden="1"/>
    <cellStyle name="Hyperlink" xfId="139" builtinId="8" hidden="1"/>
    <cellStyle name="Hyperlink" xfId="141" builtinId="8" hidden="1"/>
    <cellStyle name="Hyperlink" xfId="143" builtinId="8" hidden="1"/>
    <cellStyle name="Hyperlink" xfId="145" builtinId="8" hidden="1"/>
    <cellStyle name="Hyperlink" xfId="147" builtinId="8" hidden="1"/>
    <cellStyle name="Hyperlink" xfId="149" builtinId="8" hidden="1"/>
    <cellStyle name="Hyperlink" xfId="151" builtinId="8" hidden="1"/>
    <cellStyle name="Hyperlink" xfId="153" builtinId="8" hidden="1"/>
    <cellStyle name="Hyperlink" xfId="155" builtinId="8" hidden="1"/>
    <cellStyle name="Hyperlink" xfId="157" builtinId="8" hidden="1"/>
    <cellStyle name="Hyperlink" xfId="159" builtinId="8" hidden="1"/>
    <cellStyle name="Hyperlink" xfId="161" builtinId="8" hidden="1"/>
    <cellStyle name="Hyperlink" xfId="163" builtinId="8" hidden="1"/>
    <cellStyle name="Hyperlink" xfId="165" builtinId="8" hidden="1"/>
    <cellStyle name="Hyperlink" xfId="167" builtinId="8" hidden="1"/>
    <cellStyle name="Hyperlink" xfId="169" builtinId="8" hidden="1"/>
    <cellStyle name="Hyperlink" xfId="171" builtinId="8" hidden="1"/>
    <cellStyle name="Hyperlink" xfId="173" builtinId="8" hidden="1"/>
    <cellStyle name="Hyperlink" xfId="175" builtinId="8" hidden="1"/>
    <cellStyle name="Hyperlink" xfId="177" builtinId="8" hidden="1"/>
    <cellStyle name="Hyperlink" xfId="179" builtinId="8" hidden="1"/>
    <cellStyle name="Hyperlink" xfId="181" builtinId="8" hidden="1"/>
    <cellStyle name="Hyperlink" xfId="183" builtinId="8" hidden="1"/>
    <cellStyle name="Hyperlink" xfId="185" builtinId="8" hidden="1"/>
    <cellStyle name="Hyperlink" xfId="187" builtinId="8" hidden="1"/>
    <cellStyle name="Hyperlink" xfId="189" builtinId="8" hidden="1"/>
    <cellStyle name="Hyperlink" xfId="191" builtinId="8" hidden="1"/>
    <cellStyle name="Hyperlink" xfId="193" builtinId="8" hidden="1"/>
    <cellStyle name="Hyperlink" xfId="195" builtinId="8" hidden="1"/>
    <cellStyle name="Hyperlink" xfId="197" builtinId="8" hidden="1"/>
    <cellStyle name="Hyperlink" xfId="199" builtinId="8" hidden="1"/>
    <cellStyle name="Hyperlink" xfId="201" builtinId="8" hidden="1"/>
    <cellStyle name="Hyperlink" xfId="203" builtinId="8" hidden="1"/>
    <cellStyle name="Hyperlink" xfId="205" builtinId="8" hidden="1"/>
    <cellStyle name="Hyperlink" xfId="207" builtinId="8" hidden="1"/>
    <cellStyle name="Hyperlink" xfId="209" builtinId="8" hidden="1"/>
    <cellStyle name="Hyperlink" xfId="211" builtinId="8" hidden="1"/>
    <cellStyle name="Hyperlink" xfId="213" builtinId="8" hidden="1"/>
    <cellStyle name="Hyperlink" xfId="215" builtinId="8" hidden="1"/>
    <cellStyle name="Hyperlink" xfId="217" builtinId="8" hidden="1"/>
    <cellStyle name="Hyperlink" xfId="219" builtinId="8" hidden="1"/>
    <cellStyle name="Hyperlink" xfId="221" builtinId="8" hidden="1"/>
    <cellStyle name="Hyperlink" xfId="223" builtinId="8" hidden="1"/>
    <cellStyle name="Hyperlink" xfId="225" builtinId="8" hidden="1"/>
    <cellStyle name="Hyperlink" xfId="227" builtinId="8" hidden="1"/>
    <cellStyle name="Hyperlink" xfId="229" builtinId="8" hidden="1"/>
    <cellStyle name="Hyperlink" xfId="231" builtinId="8" hidden="1"/>
    <cellStyle name="Hyperlink" xfId="233" builtinId="8" hidden="1"/>
    <cellStyle name="Hyperlink" xfId="235" builtinId="8" hidden="1"/>
    <cellStyle name="Hyperlink" xfId="237" builtinId="8" hidden="1"/>
    <cellStyle name="Hyperlink" xfId="239" builtinId="8" hidden="1"/>
    <cellStyle name="Hyperlink" xfId="241" builtinId="8" hidden="1"/>
    <cellStyle name="Hyperlink" xfId="243" builtinId="8" hidden="1"/>
    <cellStyle name="Hyperlink" xfId="245" builtinId="8" hidden="1"/>
    <cellStyle name="Hyperlink" xfId="247" builtinId="8" hidden="1"/>
    <cellStyle name="Hyperlink" xfId="249" builtinId="8" hidden="1"/>
    <cellStyle name="Hyperlink" xfId="251" builtinId="8" hidden="1"/>
    <cellStyle name="Hyperlink" xfId="253" builtinId="8" hidden="1"/>
    <cellStyle name="Hyperlink" xfId="255" builtinId="8" hidden="1"/>
    <cellStyle name="Hyperlink" xfId="257" builtinId="8" hidden="1"/>
    <cellStyle name="Hyperlink" xfId="259" builtinId="8" hidden="1"/>
    <cellStyle name="Hyperlink" xfId="261" builtinId="8" hidden="1"/>
    <cellStyle name="Hyperlink" xfId="263" builtinId="8" hidden="1"/>
    <cellStyle name="Hyperlink" xfId="265" builtinId="8" hidden="1"/>
    <cellStyle name="Hyperlink" xfId="267" builtinId="8" hidden="1"/>
    <cellStyle name="Hyperlink" xfId="269" builtinId="8" hidden="1"/>
    <cellStyle name="Hyperlink" xfId="271" builtinId="8" hidden="1"/>
    <cellStyle name="Hyperlink" xfId="273" builtinId="8" hidden="1"/>
    <cellStyle name="Hyperlink" xfId="275" builtinId="8" hidden="1"/>
    <cellStyle name="Hyperlink" xfId="277" builtinId="8" hidden="1"/>
    <cellStyle name="Hyperlink" xfId="279" builtinId="8" hidden="1"/>
    <cellStyle name="Hyperlink" xfId="281" builtinId="8" hidden="1"/>
    <cellStyle name="Hyperlink" xfId="283" builtinId="8" hidden="1"/>
    <cellStyle name="Hyperlink" xfId="285" builtinId="8" hidden="1"/>
    <cellStyle name="Hyperlink" xfId="287" builtinId="8" hidden="1"/>
    <cellStyle name="Hyperlink" xfId="289" builtinId="8" hidden="1"/>
    <cellStyle name="Hyperlink" xfId="291" builtinId="8" hidden="1"/>
    <cellStyle name="Hyperlink" xfId="293" builtinId="8" hidden="1"/>
    <cellStyle name="Hyperlink" xfId="295" builtinId="8" hidden="1"/>
    <cellStyle name="Hyperlink" xfId="297" builtinId="8" hidden="1"/>
    <cellStyle name="Hyperlink" xfId="299" builtinId="8" hidden="1"/>
    <cellStyle name="Hyperlink" xfId="301" builtinId="8" hidden="1"/>
    <cellStyle name="Hyperlink" xfId="303" builtinId="8" hidden="1"/>
    <cellStyle name="Hyperlink" xfId="305" builtinId="8" hidden="1"/>
    <cellStyle name="Hyperlink" xfId="307" builtinId="8" hidden="1"/>
    <cellStyle name="Hyperlink" xfId="309" builtinId="8" hidden="1"/>
    <cellStyle name="Hyperlink" xfId="311" builtinId="8" hidden="1"/>
    <cellStyle name="Hyperlink" xfId="313" builtinId="8" hidden="1"/>
    <cellStyle name="Hyperlink" xfId="315" builtinId="8" hidden="1"/>
    <cellStyle name="Hyperlink" xfId="317" builtinId="8" hidden="1"/>
    <cellStyle name="Hyperlink" xfId="319" builtinId="8" hidden="1"/>
    <cellStyle name="Hyperlink" xfId="321" builtinId="8" hidden="1"/>
    <cellStyle name="Hyperlink" xfId="323" builtinId="8" hidden="1"/>
    <cellStyle name="Hyperlink" xfId="325" builtinId="8" hidden="1"/>
    <cellStyle name="Hyperlink" xfId="327" builtinId="8" hidden="1"/>
    <cellStyle name="Hyperlink" xfId="329" builtinId="8" hidden="1"/>
    <cellStyle name="Hyperlink" xfId="331" builtinId="8" hidden="1"/>
    <cellStyle name="Hyperlink" xfId="333" builtinId="8" hidden="1"/>
    <cellStyle name="Hyperlink" xfId="335" builtinId="8" hidden="1"/>
    <cellStyle name="Hyperlink" xfId="337" builtinId="8" hidden="1"/>
    <cellStyle name="Hyperlink" xfId="339" builtinId="8" hidden="1"/>
    <cellStyle name="Hyperlink" xfId="341" builtinId="8" hidden="1"/>
    <cellStyle name="Hyperlink" xfId="343" builtinId="8" hidden="1"/>
    <cellStyle name="Hyperlink" xfId="345" builtinId="8" hidden="1"/>
    <cellStyle name="Hyperlink" xfId="347" builtinId="8" hidden="1"/>
    <cellStyle name="Hyperlink" xfId="349" builtinId="8" hidden="1"/>
    <cellStyle name="Hyperlink" xfId="351" builtinId="8" hidden="1"/>
    <cellStyle name="Hyperlink" xfId="353" builtinId="8" hidden="1"/>
    <cellStyle name="Hyperlink" xfId="355" builtinId="8" hidden="1"/>
    <cellStyle name="Hyperlink" xfId="357" builtinId="8" hidden="1"/>
    <cellStyle name="Hyperlink" xfId="359" builtinId="8" hidden="1"/>
    <cellStyle name="Hyperlink" xfId="361" builtinId="8" hidden="1"/>
    <cellStyle name="Hyperlink" xfId="363" builtinId="8" hidden="1"/>
    <cellStyle name="Hyperlink" xfId="365" builtinId="8" hidden="1"/>
    <cellStyle name="Hyperlink" xfId="367" builtinId="8" hidden="1"/>
    <cellStyle name="Hyperlink" xfId="369" builtinId="8" hidden="1"/>
    <cellStyle name="Hyperlink" xfId="371" builtinId="8" hidden="1"/>
    <cellStyle name="Hyperlink" xfId="373" builtinId="8" hidden="1"/>
    <cellStyle name="Hyperlink" xfId="375" builtinId="8" hidden="1"/>
    <cellStyle name="Hyperlink" xfId="377" builtinId="8" hidden="1"/>
    <cellStyle name="Hyperlink" xfId="379" builtinId="8" hidden="1"/>
    <cellStyle name="Hyperlink" xfId="381" builtinId="8" hidden="1"/>
    <cellStyle name="Hyperlink" xfId="383" builtinId="8" hidden="1"/>
    <cellStyle name="Hyperlink" xfId="385" builtinId="8" hidden="1"/>
    <cellStyle name="Hyperlink" xfId="387" builtinId="8" hidden="1"/>
    <cellStyle name="Hyperlink" xfId="389" builtinId="8" hidden="1"/>
    <cellStyle name="Hyperlink" xfId="391" builtinId="8" hidden="1"/>
    <cellStyle name="Hyperlink" xfId="393" builtinId="8" hidden="1"/>
    <cellStyle name="Hyperlink" xfId="395" builtinId="8" hidden="1"/>
    <cellStyle name="Hyperlink" xfId="397" builtinId="8" hidden="1"/>
    <cellStyle name="Hyperlink" xfId="399" builtinId="8" hidden="1"/>
    <cellStyle name="Hyperlink" xfId="401" builtinId="8" hidden="1"/>
    <cellStyle name="Hyperlink" xfId="403" builtinId="8" hidden="1"/>
    <cellStyle name="Hyperlink" xfId="405" builtinId="8" hidden="1"/>
    <cellStyle name="Hyperlink" xfId="407" builtinId="8" hidden="1"/>
    <cellStyle name="Hyperlink" xfId="409" builtinId="8" hidden="1"/>
    <cellStyle name="Hyperlink" xfId="411" builtinId="8" hidden="1"/>
    <cellStyle name="Hyperlink" xfId="413" builtinId="8" hidden="1"/>
    <cellStyle name="Hyperlink" xfId="415" builtinId="8" hidden="1"/>
    <cellStyle name="Hyperlink" xfId="417" builtinId="8" hidden="1"/>
    <cellStyle name="Hyperlink" xfId="419" builtinId="8" hidden="1"/>
    <cellStyle name="Hyperlink" xfId="421" builtinId="8" hidden="1"/>
    <cellStyle name="Hyperlink" xfId="423" builtinId="8" hidden="1"/>
    <cellStyle name="Hyperlink" xfId="425" builtinId="8" hidden="1"/>
    <cellStyle name="Hyperlink" xfId="427" builtinId="8" hidden="1"/>
    <cellStyle name="Hyperlink" xfId="429" builtinId="8" hidden="1"/>
    <cellStyle name="Hyperlink" xfId="431" builtinId="8" hidden="1"/>
    <cellStyle name="Hyperlink" xfId="433" builtinId="8" hidden="1"/>
    <cellStyle name="Hyperlink" xfId="435" builtinId="8" hidden="1"/>
    <cellStyle name="Hyperlink" xfId="437" builtinId="8" hidden="1"/>
    <cellStyle name="Hyperlink" xfId="439" builtinId="8" hidden="1"/>
    <cellStyle name="Hyperlink" xfId="441" builtinId="8" hidden="1"/>
    <cellStyle name="Hyperlink" xfId="443" builtinId="8" hidden="1"/>
    <cellStyle name="Hyperlink" xfId="445" builtinId="8" hidden="1"/>
    <cellStyle name="Hyperlink" xfId="447" builtinId="8" hidden="1"/>
    <cellStyle name="Hyperlink" xfId="449" builtinId="8" hidden="1"/>
    <cellStyle name="Hyperlink" xfId="451" builtinId="8" hidden="1"/>
    <cellStyle name="Hyperlink" xfId="453" builtinId="8" hidden="1"/>
    <cellStyle name="Hyperlink" xfId="455" builtinId="8" hidden="1"/>
    <cellStyle name="Hyperlink" xfId="457" builtinId="8" hidden="1"/>
    <cellStyle name="Hyperlink" xfId="459" builtinId="8" hidden="1"/>
    <cellStyle name="Hyperlink" xfId="461" builtinId="8" hidden="1"/>
    <cellStyle name="Hyperlink" xfId="463" builtinId="8" hidden="1"/>
    <cellStyle name="Hyperlink" xfId="465" builtinId="8" hidden="1"/>
    <cellStyle name="Hyperlink" xfId="467" builtinId="8" hidden="1"/>
    <cellStyle name="Hyperlink" xfId="469" builtinId="8" hidden="1"/>
    <cellStyle name="Hyperlink" xfId="471" builtinId="8" hidden="1"/>
    <cellStyle name="Hyperlink" xfId="473" builtinId="8" hidden="1"/>
    <cellStyle name="Hyperlink" xfId="475" builtinId="8" hidden="1"/>
    <cellStyle name="Hyperlink" xfId="477" builtinId="8" hidden="1"/>
    <cellStyle name="Hyperlink" xfId="479" builtinId="8" hidden="1"/>
    <cellStyle name="Hyperlink" xfId="481" builtinId="8" hidden="1"/>
    <cellStyle name="Hyperlink" xfId="483" builtinId="8" hidden="1"/>
    <cellStyle name="Hyperlink" xfId="485" builtinId="8" hidden="1"/>
    <cellStyle name="Hyperlink" xfId="487" builtinId="8" hidden="1"/>
    <cellStyle name="Hyperlink" xfId="489" builtinId="8" hidden="1"/>
    <cellStyle name="Hyperlink" xfId="491" builtinId="8" hidden="1"/>
    <cellStyle name="Hyperlink" xfId="493" builtinId="8" hidden="1"/>
    <cellStyle name="Hyperlink" xfId="495" builtinId="8" hidden="1"/>
    <cellStyle name="Hyperlink" xfId="497" builtinId="8" hidden="1"/>
    <cellStyle name="Hyperlink" xfId="499" builtinId="8" hidden="1"/>
    <cellStyle name="Hyperlink" xfId="501" builtinId="8" hidden="1"/>
    <cellStyle name="Hyperlink" xfId="503" builtinId="8" hidden="1"/>
    <cellStyle name="Hyperlink" xfId="505" builtinId="8" hidden="1"/>
    <cellStyle name="Hyperlink" xfId="507" builtinId="8" hidden="1"/>
    <cellStyle name="Hyperlink" xfId="509" builtinId="8" hidden="1"/>
    <cellStyle name="Hyperlink" xfId="511" builtinId="8" hidden="1"/>
    <cellStyle name="Hyperlink" xfId="513" builtinId="8" hidden="1"/>
    <cellStyle name="Hyperlink" xfId="515" builtinId="8" hidden="1"/>
    <cellStyle name="Hyperlink" xfId="517" builtinId="8" hidden="1"/>
    <cellStyle name="Hyperlink" xfId="519" builtinId="8" hidden="1"/>
    <cellStyle name="Hyperlink" xfId="521" builtinId="8" hidden="1"/>
    <cellStyle name="Hyperlink" xfId="523" builtinId="8" hidden="1"/>
    <cellStyle name="Hyperlink" xfId="525" builtinId="8" hidden="1"/>
    <cellStyle name="Hyperlink" xfId="527" builtinId="8" hidden="1"/>
    <cellStyle name="Hyperlink" xfId="529" builtinId="8" hidden="1"/>
    <cellStyle name="Hyperlink" xfId="531" builtinId="8" hidden="1"/>
    <cellStyle name="Hyperlink" xfId="533" builtinId="8" hidden="1"/>
    <cellStyle name="Hyperlink" xfId="535" builtinId="8" hidden="1"/>
    <cellStyle name="Hyperlink" xfId="537" builtinId="8" hidden="1"/>
    <cellStyle name="Hyperlink" xfId="539" builtinId="8" hidden="1"/>
    <cellStyle name="Hyperlink" xfId="541" builtinId="8" hidden="1"/>
    <cellStyle name="Hyperlink" xfId="543" builtinId="8" hidden="1"/>
    <cellStyle name="Hyperlink" xfId="545" builtinId="8" hidden="1"/>
    <cellStyle name="Hyperlink" xfId="547" builtinId="8" hidden="1"/>
    <cellStyle name="Hyperlink" xfId="549" builtinId="8" hidden="1"/>
    <cellStyle name="Hyperlink" xfId="551" builtinId="8" hidden="1"/>
    <cellStyle name="Hyperlink" xfId="553" builtinId="8" hidden="1"/>
    <cellStyle name="Hyperlink" xfId="555" builtinId="8" hidden="1"/>
    <cellStyle name="Hyperlink" xfId="557" builtinId="8" hidden="1"/>
    <cellStyle name="Hyperlink" xfId="559" builtinId="8" hidden="1"/>
    <cellStyle name="Hyperlink" xfId="561" builtinId="8" hidden="1"/>
    <cellStyle name="Hyperlink" xfId="563" builtinId="8" hidden="1"/>
    <cellStyle name="Hyperlink" xfId="565" builtinId="8" hidden="1"/>
    <cellStyle name="Hyperlink" xfId="567" builtinId="8" hidden="1"/>
    <cellStyle name="Hyperlink" xfId="569" builtinId="8" hidden="1"/>
    <cellStyle name="Hyperlink" xfId="571" builtinId="8" hidden="1"/>
    <cellStyle name="Hyperlink" xfId="573" builtinId="8" hidden="1"/>
    <cellStyle name="Hyperlink" xfId="575" builtinId="8" hidden="1"/>
    <cellStyle name="Hyperlink" xfId="577" builtinId="8" hidden="1"/>
    <cellStyle name="Hyperlink" xfId="579" builtinId="8" hidden="1"/>
    <cellStyle name="Hyperlink" xfId="581" builtinId="8" hidden="1"/>
    <cellStyle name="Hyperlink" xfId="583" builtinId="8" hidden="1"/>
    <cellStyle name="Hyperlink" xfId="585" builtinId="8" hidden="1"/>
    <cellStyle name="Hyperlink" xfId="587" builtinId="8" hidden="1"/>
    <cellStyle name="Hyperlink" xfId="589" builtinId="8" hidden="1"/>
    <cellStyle name="Hyperlink" xfId="591" builtinId="8" hidden="1"/>
    <cellStyle name="Hyperlink" xfId="593" builtinId="8" hidden="1"/>
    <cellStyle name="Hyperlink" xfId="595" builtinId="8" hidden="1"/>
    <cellStyle name="Hyperlink" xfId="597" builtinId="8" hidden="1"/>
    <cellStyle name="Hyperlink" xfId="599" builtinId="8" hidden="1"/>
    <cellStyle name="Hyperlink" xfId="601" builtinId="8" hidden="1"/>
    <cellStyle name="Hyperlink" xfId="603" builtinId="8" hidden="1"/>
    <cellStyle name="Hyperlink" xfId="605" builtinId="8" hidden="1"/>
    <cellStyle name="Hyperlink" xfId="607" builtinId="8" hidden="1"/>
    <cellStyle name="Hyperlink" xfId="609" builtinId="8" hidden="1"/>
    <cellStyle name="Hyperlink" xfId="611" builtinId="8" hidden="1"/>
    <cellStyle name="Hyperlink" xfId="613" builtinId="8" hidden="1"/>
    <cellStyle name="Hyperlink" xfId="615" builtinId="8" hidden="1"/>
    <cellStyle name="Hyperlink" xfId="617" builtinId="8" hidden="1"/>
    <cellStyle name="Hyperlink" xfId="619" builtinId="8" hidden="1"/>
    <cellStyle name="Hyperlink" xfId="621" builtinId="8" hidden="1"/>
    <cellStyle name="Hyperlink" xfId="623" builtinId="8" hidden="1"/>
    <cellStyle name="Hyperlink" xfId="625" builtinId="8" hidden="1"/>
    <cellStyle name="Hyperlink" xfId="627" builtinId="8" hidden="1"/>
    <cellStyle name="Hyperlink" xfId="629" builtinId="8" hidden="1"/>
    <cellStyle name="Hyperlink" xfId="631" builtinId="8" hidden="1"/>
    <cellStyle name="Hyperlink" xfId="633" builtinId="8" hidden="1"/>
    <cellStyle name="Hyperlink" xfId="635" builtinId="8" hidden="1"/>
    <cellStyle name="Hyperlink" xfId="637" builtinId="8" hidden="1"/>
    <cellStyle name="Hyperlink" xfId="639" builtinId="8" hidden="1"/>
    <cellStyle name="Hyperlink" xfId="641" builtinId="8" hidden="1"/>
    <cellStyle name="Hyperlink" xfId="643" builtinId="8" hidden="1"/>
    <cellStyle name="Hyperlink" xfId="645" builtinId="8" hidden="1"/>
    <cellStyle name="Hyperlink" xfId="647" builtinId="8" hidden="1"/>
    <cellStyle name="Hyperlink" xfId="649" builtinId="8" hidden="1"/>
    <cellStyle name="Hyperlink" xfId="651" builtinId="8" hidden="1"/>
    <cellStyle name="Hyperlink" xfId="653" builtinId="8" hidden="1"/>
    <cellStyle name="Hyperlink" xfId="655" builtinId="8" hidden="1"/>
    <cellStyle name="Hyperlink" xfId="657" builtinId="8" hidden="1"/>
    <cellStyle name="Hyperlink" xfId="659" builtinId="8" hidden="1"/>
    <cellStyle name="Hyperlink" xfId="661" builtinId="8" hidden="1"/>
    <cellStyle name="Hyperlink" xfId="663" builtinId="8" hidden="1"/>
    <cellStyle name="Hyperlink" xfId="665" builtinId="8" hidden="1"/>
    <cellStyle name="Hyperlink" xfId="667" builtinId="8" hidden="1"/>
    <cellStyle name="Hyperlink" xfId="669" builtinId="8" hidden="1"/>
    <cellStyle name="Hyperlink" xfId="671" builtinId="8" hidden="1"/>
    <cellStyle name="Hyperlink" xfId="673" builtinId="8" hidden="1"/>
    <cellStyle name="Hyperlink" xfId="675" builtinId="8" hidden="1"/>
    <cellStyle name="Hyperlink" xfId="677" builtinId="8" hidden="1"/>
    <cellStyle name="Hyperlink" xfId="679" builtinId="8" hidden="1"/>
    <cellStyle name="Hyperlink" xfId="681" builtinId="8" hidden="1"/>
    <cellStyle name="Hyperlink" xfId="683" builtinId="8" hidden="1"/>
    <cellStyle name="Hyperlink" xfId="685" builtinId="8" hidden="1"/>
    <cellStyle name="Hyperlink" xfId="687" builtinId="8" hidden="1"/>
    <cellStyle name="Hyperlink" xfId="689" builtinId="8" hidden="1"/>
    <cellStyle name="Hyperlink" xfId="691" builtinId="8" hidden="1"/>
    <cellStyle name="Hyperlink" xfId="693" builtinId="8" hidden="1"/>
    <cellStyle name="Hyperlink" xfId="695" builtinId="8" hidden="1"/>
    <cellStyle name="Hyperlink" xfId="697" builtinId="8" hidden="1"/>
    <cellStyle name="Hyperlink" xfId="699" builtinId="8" hidden="1"/>
    <cellStyle name="Hyperlink" xfId="701" builtinId="8" hidden="1"/>
    <cellStyle name="Hyperlink" xfId="703" builtinId="8" hidden="1"/>
    <cellStyle name="Hyperlink" xfId="705" builtinId="8" hidden="1"/>
    <cellStyle name="Hyperlink" xfId="707" builtinId="8" hidden="1"/>
    <cellStyle name="Hyperlink" xfId="709" builtinId="8" hidden="1"/>
    <cellStyle name="Hyperlink" xfId="711" builtinId="8" hidden="1"/>
    <cellStyle name="Hyperlink" xfId="713" builtinId="8" hidden="1"/>
    <cellStyle name="Hyperlink" xfId="715" builtinId="8" hidden="1"/>
    <cellStyle name="Hyperlink" xfId="717" builtinId="8" hidden="1"/>
    <cellStyle name="Hyperlink" xfId="719" builtinId="8" hidden="1"/>
    <cellStyle name="Hyperlink" xfId="721" builtinId="8" hidden="1"/>
    <cellStyle name="Hyperlink" xfId="723" builtinId="8" hidden="1"/>
    <cellStyle name="Hyperlink" xfId="725" builtinId="8" hidden="1"/>
    <cellStyle name="Hyperlink" xfId="727" builtinId="8" hidden="1"/>
    <cellStyle name="Hyperlink" xfId="729" builtinId="8" hidden="1"/>
    <cellStyle name="Hyperlink" xfId="731" builtinId="8" hidden="1"/>
    <cellStyle name="Hyperlink" xfId="733" builtinId="8" hidden="1"/>
    <cellStyle name="Hyperlink" xfId="735" builtinId="8" hidden="1"/>
    <cellStyle name="Hyperlink" xfId="737" builtinId="8" hidden="1"/>
    <cellStyle name="Hyperlink" xfId="739" builtinId="8" hidden="1"/>
    <cellStyle name="Hyperlink" xfId="741" builtinId="8" hidden="1"/>
    <cellStyle name="Hyperlink" xfId="743" builtinId="8" hidden="1"/>
    <cellStyle name="Hyperlink" xfId="745" builtinId="8" hidden="1"/>
    <cellStyle name="Hyperlink" xfId="747" builtinId="8" hidden="1"/>
    <cellStyle name="Hyperlink" xfId="749" builtinId="8" hidden="1"/>
    <cellStyle name="Hyperlink" xfId="751" builtinId="8" hidden="1"/>
    <cellStyle name="Hyperlink" xfId="753" builtinId="8" hidden="1"/>
    <cellStyle name="Hyperlink" xfId="755" builtinId="8" hidden="1"/>
    <cellStyle name="Hyperlink" xfId="757" builtinId="8" hidden="1"/>
    <cellStyle name="Hyperlink" xfId="759" builtinId="8" hidden="1"/>
    <cellStyle name="Hyperlink" xfId="761" builtinId="8" hidden="1"/>
    <cellStyle name="Hyperlink" xfId="763" builtinId="8" hidden="1"/>
    <cellStyle name="Hyperlink" xfId="765" builtinId="8"/>
    <cellStyle name="Input 2" xfId="1265"/>
    <cellStyle name="Normal" xfId="0" builtinId="0" customBuiltin="1"/>
    <cellStyle name="Normal 6" xfId="841"/>
    <cellStyle name="Percent" xfId="842" builtinId="5"/>
    <cellStyle name="Percent 2" xfId="1264"/>
  </cellStyles>
  <dxfs count="27">
    <dxf>
      <font>
        <strike val="0"/>
        <color rgb="FFFF566A"/>
      </font>
      <fill>
        <patternFill>
          <bgColor rgb="FFFFCCD2"/>
        </patternFill>
      </fill>
    </dxf>
    <dxf>
      <font>
        <strike val="0"/>
        <color rgb="FFFF566A"/>
      </font>
      <fill>
        <patternFill>
          <bgColor rgb="FFFFCCD2"/>
        </patternFill>
      </fill>
    </dxf>
    <dxf>
      <font>
        <strike val="0"/>
        <color rgb="FFFF566A"/>
      </font>
      <fill>
        <patternFill>
          <bgColor rgb="FFFFCCD2"/>
        </patternFill>
      </fill>
    </dxf>
    <dxf>
      <font>
        <strike val="0"/>
        <color rgb="FFFF566A"/>
      </font>
      <fill>
        <patternFill>
          <bgColor rgb="FFFFCCD2"/>
        </patternFill>
      </fill>
    </dxf>
    <dxf>
      <font>
        <strike val="0"/>
        <color rgb="FFFF566A"/>
      </font>
      <fill>
        <patternFill>
          <bgColor rgb="FFFFCCD2"/>
        </patternFill>
      </fill>
    </dxf>
    <dxf>
      <font>
        <strike val="0"/>
        <color rgb="FFFF566A"/>
      </font>
      <fill>
        <patternFill>
          <bgColor rgb="FFFFCCD2"/>
        </patternFill>
      </fill>
    </dxf>
    <dxf>
      <font>
        <strike val="0"/>
        <color rgb="FFFF566A"/>
      </font>
      <fill>
        <patternFill>
          <bgColor rgb="FFFFCCD2"/>
        </patternFill>
      </fill>
    </dxf>
    <dxf>
      <font>
        <strike val="0"/>
        <color rgb="FFFF566A"/>
      </font>
      <fill>
        <patternFill>
          <bgColor rgb="FFFFCCD2"/>
        </patternFill>
      </fill>
    </dxf>
    <dxf>
      <font>
        <strike val="0"/>
        <color rgb="FFFF566A"/>
      </font>
      <fill>
        <patternFill>
          <bgColor rgb="FFFFCCD2"/>
        </patternFill>
      </fill>
    </dxf>
    <dxf>
      <font>
        <strike val="0"/>
        <color rgb="FFFF566A"/>
      </font>
      <fill>
        <patternFill>
          <bgColor rgb="FFFFCCD2"/>
        </patternFill>
      </fill>
    </dxf>
    <dxf>
      <font>
        <strike val="0"/>
        <color rgb="FFFF566A"/>
      </font>
      <fill>
        <patternFill>
          <bgColor rgb="FFFFCCD2"/>
        </patternFill>
      </fill>
    </dxf>
    <dxf>
      <font>
        <strike val="0"/>
        <color rgb="FFFF566A"/>
      </font>
      <fill>
        <patternFill>
          <bgColor rgb="FFFFCCD2"/>
        </patternFill>
      </fill>
    </dxf>
    <dxf>
      <font>
        <strike val="0"/>
        <color rgb="FFFF566A"/>
      </font>
      <fill>
        <patternFill>
          <bgColor rgb="FFFFCCD2"/>
        </patternFill>
      </fill>
    </dxf>
    <dxf>
      <font>
        <strike val="0"/>
        <color rgb="FFFF566A"/>
      </font>
      <fill>
        <patternFill>
          <bgColor rgb="FFFFCCD2"/>
        </patternFill>
      </fill>
    </dxf>
    <dxf>
      <font>
        <strike val="0"/>
        <color rgb="FFFF566A"/>
      </font>
      <fill>
        <patternFill>
          <bgColor rgb="FFFFCCD2"/>
        </patternFill>
      </fill>
    </dxf>
    <dxf>
      <font>
        <strike val="0"/>
        <color rgb="FFFF566A"/>
      </font>
      <fill>
        <patternFill>
          <bgColor rgb="FFFFCCD2"/>
        </patternFill>
      </fill>
    </dxf>
    <dxf>
      <font>
        <strike val="0"/>
        <color rgb="FFFF566A"/>
      </font>
      <fill>
        <patternFill>
          <bgColor rgb="FFFFCCD2"/>
        </patternFill>
      </fill>
    </dxf>
    <dxf>
      <font>
        <strike val="0"/>
        <color rgb="FFFF566A"/>
      </font>
      <fill>
        <patternFill>
          <bgColor rgb="FFFFCCD2"/>
        </patternFill>
      </fill>
    </dxf>
    <dxf>
      <font>
        <strike val="0"/>
        <color rgb="FFFF566A"/>
      </font>
      <fill>
        <patternFill>
          <bgColor rgb="FFFFCCD2"/>
        </patternFill>
      </fill>
    </dxf>
    <dxf>
      <font>
        <strike val="0"/>
        <color rgb="FFFF566A"/>
      </font>
      <fill>
        <patternFill>
          <bgColor rgb="FFFFCCD2"/>
        </patternFill>
      </fill>
    </dxf>
    <dxf>
      <font>
        <strike val="0"/>
        <color rgb="FFFF566A"/>
      </font>
      <fill>
        <patternFill>
          <bgColor rgb="FFFFCCD2"/>
        </patternFill>
      </fill>
    </dxf>
    <dxf>
      <font>
        <strike val="0"/>
        <color rgb="FFFF566A"/>
      </font>
      <fill>
        <patternFill>
          <bgColor rgb="FFFFCCD2"/>
        </patternFill>
      </fill>
    </dxf>
    <dxf>
      <font>
        <strike val="0"/>
        <color rgb="FFFF566A"/>
      </font>
      <fill>
        <patternFill>
          <bgColor rgb="FFFFCCD2"/>
        </patternFill>
      </fill>
    </dxf>
    <dxf>
      <font>
        <strike val="0"/>
        <color rgb="FFFF566A"/>
      </font>
      <fill>
        <patternFill>
          <bgColor rgb="FFFFCCD2"/>
        </patternFill>
      </fill>
    </dxf>
    <dxf>
      <font>
        <strike val="0"/>
        <color rgb="FFFF566A"/>
      </font>
      <fill>
        <patternFill>
          <bgColor rgb="FFFFCCD2"/>
        </patternFill>
      </fill>
    </dxf>
    <dxf>
      <font>
        <strike val="0"/>
        <color rgb="FFFF566A"/>
      </font>
      <fill>
        <patternFill>
          <bgColor rgb="FFFFCCD2"/>
        </patternFill>
      </fill>
    </dxf>
    <dxf>
      <font>
        <strike val="0"/>
        <color rgb="FFFF566A"/>
      </font>
      <fill>
        <patternFill>
          <bgColor rgb="FFFFCCD2"/>
        </patternFill>
      </fill>
    </dxf>
  </dxfs>
  <tableStyles count="0" defaultTableStyle="TableStyleMedium2" defaultPivotStyle="PivotStyleLight16"/>
  <colors>
    <mruColors>
      <color rgb="FF0B2C44"/>
      <color rgb="FF5F5F5F"/>
      <color rgb="FFCBFFF0"/>
      <color rgb="FFC0C0C0"/>
      <color rgb="FFFFCCD2"/>
      <color rgb="FFFFB3BC"/>
      <color rgb="FFFF566A"/>
      <color rgb="FFFF466A"/>
      <color rgb="FF66466A"/>
      <color rgb="FFFF66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
<Relationships xmlns="http://schemas.openxmlformats.org/package/2006/relationships">
<Relationship Id="rId1" Target="worksheets/sheet1.xml" Type="http://schemas.openxmlformats.org/officeDocument/2006/relationships/worksheet"/>
<Relationship Id="rId10" Target="worksheets/sheet10.xml" Type="http://schemas.openxmlformats.org/officeDocument/2006/relationships/worksheet"/>
<Relationship Id="rId11" Target="externalLinks/externalLink1.xml" Type="http://schemas.openxmlformats.org/officeDocument/2006/relationships/externalLink"/>
<Relationship Id="rId12" Target="theme/theme1.xml" Type="http://schemas.openxmlformats.org/officeDocument/2006/relationships/theme"/>
<Relationship Id="rId13" Target="styles.xml" Type="http://schemas.openxmlformats.org/officeDocument/2006/relationships/styles"/>
<Relationship Id="rId14" Target="sharedStrings.xml" Type="http://schemas.openxmlformats.org/officeDocument/2006/relationships/sharedStrings"/>
<Relationship Id="rId15" Target="calcChain.xml" Type="http://schemas.openxmlformats.org/officeDocument/2006/relationships/calcChain"/>
<Relationship Id="rId2" Target="worksheets/sheet2.xml" Type="http://schemas.openxmlformats.org/officeDocument/2006/relationships/worksheet"/>
<Relationship Id="rId3" Target="worksheets/sheet3.xml" Type="http://schemas.openxmlformats.org/officeDocument/2006/relationships/worksheet"/>
<Relationship Id="rId4" Target="worksheets/sheet4.xml" Type="http://schemas.openxmlformats.org/officeDocument/2006/relationships/worksheet"/>
<Relationship Id="rId5" Target="worksheets/sheet5.xml" Type="http://schemas.openxmlformats.org/officeDocument/2006/relationships/worksheet"/>
<Relationship Id="rId6" Target="worksheets/sheet6.xml" Type="http://schemas.openxmlformats.org/officeDocument/2006/relationships/worksheet"/>
<Relationship Id="rId7" Target="worksheets/sheet7.xml" Type="http://schemas.openxmlformats.org/officeDocument/2006/relationships/worksheet"/>
<Relationship Id="rId8" Target="worksheets/sheet8.xml" Type="http://schemas.openxmlformats.org/officeDocument/2006/relationships/worksheet"/>
<Relationship Id="rId9" Target="worksheets/sheet9.xml" Type="http://schemas.openxmlformats.org/officeDocument/2006/relationships/worksheet"/>
</Relationships>

</file>

<file path=xl/drawings/drawing1.xml><?xml version="1.0" encoding="utf-8"?>
<xdr:wsDr xmlns:xdr="http://schemas.openxmlformats.org/drawingml/2006/spreadsheetDrawing" xmlns:a="http://schemas.openxmlformats.org/drawingml/2006/main">
  <xdr:twoCellAnchor>
    <xdr:from>
      <xdr:col>1</xdr:col>
      <xdr:colOff>0</xdr:colOff>
      <xdr:row>0</xdr:row>
      <xdr:rowOff>0</xdr:rowOff>
    </xdr:from>
    <xdr:to>
      <xdr:col>8</xdr:col>
      <xdr:colOff>899160</xdr:colOff>
      <xdr:row>40</xdr:row>
      <xdr:rowOff>160020</xdr:rowOff>
    </xdr:to>
    <xdr:sp macro="" textlink="">
      <xdr:nvSpPr>
        <xdr:cNvPr id="1026" name="Rectangle 2" hidden="1">
          <a:extLst>
            <a:ext uri="{FF2B5EF4-FFF2-40B4-BE49-F238E27FC236}">
              <a16:creationId xmlns:a16="http://schemas.microsoft.com/office/drawing/2014/main" xmlns="" id="{00000000-0008-0000-0500-000002040000}"/>
            </a:ext>
          </a:extLst>
        </xdr:cNvPr>
        <xdr:cNvSpPr>
          <a:spLocks noSelect="1" noChangeArrowheads="1"/>
        </xdr:cNvSpPr>
      </xdr:nvSpPr>
      <xdr:spPr bwMode="auto">
        <a:xfrm>
          <a:off x="0" y="0"/>
          <a:ext cx="7620000" cy="7620000"/>
        </a:xfrm>
        <a:prstGeom prst="rect">
          <a:avLst/>
        </a:prstGeom>
        <a:solidFill>
          <a:srgbClr val="FFFFFF"/>
        </a:solidFill>
        <a:ln w="9525">
          <a:solidFill>
            <a:srgbClr val="000000"/>
          </a:solidFill>
          <a:round/>
          <a:headEnd/>
          <a:tailEnd/>
        </a:ln>
      </xdr:spPr>
    </xdr:sp>
    <xdr:clientData/>
  </xdr:twoCellAnchor>
  <xdr:twoCellAnchor>
    <xdr:from>
      <xdr:col>1</xdr:col>
      <xdr:colOff>0</xdr:colOff>
      <xdr:row>0</xdr:row>
      <xdr:rowOff>0</xdr:rowOff>
    </xdr:from>
    <xdr:to>
      <xdr:col>8</xdr:col>
      <xdr:colOff>899160</xdr:colOff>
      <xdr:row>40</xdr:row>
      <xdr:rowOff>160020</xdr:rowOff>
    </xdr:to>
    <xdr:sp macro="" textlink="">
      <xdr:nvSpPr>
        <xdr:cNvPr id="2" name="AutoShape 2">
          <a:extLst>
            <a:ext uri="{FF2B5EF4-FFF2-40B4-BE49-F238E27FC236}">
              <a16:creationId xmlns:a16="http://schemas.microsoft.com/office/drawing/2014/main" xmlns="" id="{00000000-0008-0000-0500-000002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1</xdr:col>
      <xdr:colOff>0</xdr:colOff>
      <xdr:row>0</xdr:row>
      <xdr:rowOff>0</xdr:rowOff>
    </xdr:from>
    <xdr:to>
      <xdr:col>8</xdr:col>
      <xdr:colOff>899160</xdr:colOff>
      <xdr:row>40</xdr:row>
      <xdr:rowOff>160020</xdr:rowOff>
    </xdr:to>
    <xdr:sp macro="" textlink="">
      <xdr:nvSpPr>
        <xdr:cNvPr id="3" name="AutoShape 2">
          <a:extLst>
            <a:ext uri="{FF2B5EF4-FFF2-40B4-BE49-F238E27FC236}">
              <a16:creationId xmlns:a16="http://schemas.microsoft.com/office/drawing/2014/main" xmlns="" id="{00000000-0008-0000-0500-000003000000}"/>
            </a:ext>
          </a:extLst>
        </xdr:cNvPr>
        <xdr:cNvSpPr>
          <a:spLocks noChangeArrowheads="1"/>
        </xdr:cNvSpPr>
      </xdr:nvSpPr>
      <xdr:spPr bwMode="auto">
        <a:xfrm>
          <a:off x="0" y="0"/>
          <a:ext cx="774954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1</xdr:col>
      <xdr:colOff>0</xdr:colOff>
      <xdr:row>0</xdr:row>
      <xdr:rowOff>0</xdr:rowOff>
    </xdr:from>
    <xdr:to>
      <xdr:col>8</xdr:col>
      <xdr:colOff>901700</xdr:colOff>
      <xdr:row>42</xdr:row>
      <xdr:rowOff>0</xdr:rowOff>
    </xdr:to>
    <xdr:sp macro="" textlink="">
      <xdr:nvSpPr>
        <xdr:cNvPr id="4" name="AutoShape 2">
          <a:extLst>
            <a:ext uri="{FF2B5EF4-FFF2-40B4-BE49-F238E27FC236}">
              <a16:creationId xmlns:a16="http://schemas.microsoft.com/office/drawing/2014/main" xmlns="" id="{00000000-0008-0000-0500-000004000000}"/>
            </a:ext>
          </a:extLst>
        </xdr:cNvPr>
        <xdr:cNvSpPr>
          <a:spLocks noChangeArrowheads="1"/>
        </xdr:cNvSpPr>
      </xdr:nvSpPr>
      <xdr:spPr bwMode="auto">
        <a:xfrm>
          <a:off x="0" y="0"/>
          <a:ext cx="7747000" cy="7620000"/>
        </a:xfrm>
        <a:custGeom>
          <a:avLst/>
          <a:gdLst/>
          <a:ahLst/>
          <a:cxnLst/>
          <a:rect l="0" t="0" r="0" b="0"/>
          <a:pathLst/>
        </a:custGeom>
        <a:solidFill>
          <a:srgbClr val="FFFFFF"/>
        </a:solidFill>
        <a:ln w="9525">
          <a:solidFill>
            <a:srgbClr val="000000"/>
          </a:solidFill>
          <a:round/>
          <a:headEnd/>
          <a:tailEnd/>
        </a:ln>
      </xdr:spPr>
      <xdr:txBody>
        <a:bodyPr rtlCol="0"/>
        <a:lstStyle/>
        <a:p>
          <a:pPr algn="ctr"/>
          <a:endParaRPr lang="en-US"/>
        </a:p>
      </xdr:txBody>
    </xdr:sp>
    <xdr:clientData/>
  </xdr:twoCellAnchor>
  <xdr:twoCellAnchor>
    <xdr:from>
      <xdr:col>1</xdr:col>
      <xdr:colOff>0</xdr:colOff>
      <xdr:row>0</xdr:row>
      <xdr:rowOff>0</xdr:rowOff>
    </xdr:from>
    <xdr:to>
      <xdr:col>8</xdr:col>
      <xdr:colOff>901700</xdr:colOff>
      <xdr:row>42</xdr:row>
      <xdr:rowOff>0</xdr:rowOff>
    </xdr:to>
    <xdr:sp macro="" textlink="">
      <xdr:nvSpPr>
        <xdr:cNvPr id="5" name="AutoShape 2">
          <a:extLst>
            <a:ext uri="{FF2B5EF4-FFF2-40B4-BE49-F238E27FC236}">
              <a16:creationId xmlns:a16="http://schemas.microsoft.com/office/drawing/2014/main" xmlns="" id="{00000000-0008-0000-0500-000005000000}"/>
            </a:ext>
          </a:extLst>
        </xdr:cNvPr>
        <xdr:cNvSpPr>
          <a:spLocks noChangeArrowheads="1"/>
        </xdr:cNvSpPr>
      </xdr:nvSpPr>
      <xdr:spPr bwMode="auto">
        <a:xfrm>
          <a:off x="0" y="0"/>
          <a:ext cx="7747000" cy="7620000"/>
        </a:xfrm>
        <a:custGeom>
          <a:avLst/>
          <a:gdLst/>
          <a:ahLst/>
          <a:cxnLst/>
          <a:rect l="0" t="0" r="r" b="b"/>
          <a:pathLst/>
        </a:custGeom>
        <a:solidFill>
          <a:srgbClr val="FFFFFF"/>
        </a:solidFill>
        <a:ln w="9525">
          <a:solidFill>
            <a:srgbClr val="000000"/>
          </a:solidFill>
          <a:round/>
          <a:headEnd/>
          <a:tailEnd/>
        </a:ln>
      </xdr:spPr>
      <xdr:txBody>
        <a:bodyPr rtlCol="0"/>
        <a:lstStyle/>
        <a:p>
          <a:pPr algn="ctr"/>
          <a:endParaRPr 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0</xdr:row>
      <xdr:rowOff>0</xdr:rowOff>
    </xdr:from>
    <xdr:to>
      <xdr:col>8</xdr:col>
      <xdr:colOff>922020</xdr:colOff>
      <xdr:row>37</xdr:row>
      <xdr:rowOff>160020</xdr:rowOff>
    </xdr:to>
    <xdr:sp macro="" textlink="">
      <xdr:nvSpPr>
        <xdr:cNvPr id="2051" name="Rectangle 3" hidden="1">
          <a:extLst>
            <a:ext uri="{FF2B5EF4-FFF2-40B4-BE49-F238E27FC236}">
              <a16:creationId xmlns:a16="http://schemas.microsoft.com/office/drawing/2014/main" xmlns="" id="{00000000-0008-0000-0600-000003080000}"/>
            </a:ext>
          </a:extLst>
        </xdr:cNvPr>
        <xdr:cNvSpPr>
          <a:spLocks noSelect="1" noChangeArrowheads="1"/>
        </xdr:cNvSpPr>
      </xdr:nvSpPr>
      <xdr:spPr bwMode="auto">
        <a:xfrm>
          <a:off x="0" y="0"/>
          <a:ext cx="7620000" cy="7620000"/>
        </a:xfrm>
        <a:prstGeom prst="rect">
          <a:avLst/>
        </a:prstGeom>
        <a:solidFill>
          <a:srgbClr val="FFFFFF"/>
        </a:solidFill>
        <a:ln w="9525">
          <a:solidFill>
            <a:srgbClr val="000000"/>
          </a:solidFill>
          <a:round/>
          <a:headEnd/>
          <a:tailEnd/>
        </a:ln>
      </xdr:spPr>
    </xdr:sp>
    <xdr:clientData/>
  </xdr:twoCellAnchor>
  <xdr:twoCellAnchor>
    <xdr:from>
      <xdr:col>1</xdr:col>
      <xdr:colOff>0</xdr:colOff>
      <xdr:row>0</xdr:row>
      <xdr:rowOff>0</xdr:rowOff>
    </xdr:from>
    <xdr:to>
      <xdr:col>8</xdr:col>
      <xdr:colOff>922020</xdr:colOff>
      <xdr:row>37</xdr:row>
      <xdr:rowOff>160020</xdr:rowOff>
    </xdr:to>
    <xdr:sp macro="" textlink="">
      <xdr:nvSpPr>
        <xdr:cNvPr id="2" name="AutoShape 3">
          <a:extLst>
            <a:ext uri="{FF2B5EF4-FFF2-40B4-BE49-F238E27FC236}">
              <a16:creationId xmlns:a16="http://schemas.microsoft.com/office/drawing/2014/main" xmlns="" id="{00000000-0008-0000-0600-000002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1</xdr:col>
      <xdr:colOff>0</xdr:colOff>
      <xdr:row>0</xdr:row>
      <xdr:rowOff>0</xdr:rowOff>
    </xdr:from>
    <xdr:to>
      <xdr:col>8</xdr:col>
      <xdr:colOff>922020</xdr:colOff>
      <xdr:row>37</xdr:row>
      <xdr:rowOff>160020</xdr:rowOff>
    </xdr:to>
    <xdr:sp macro="" textlink="">
      <xdr:nvSpPr>
        <xdr:cNvPr id="3" name="AutoShape 3">
          <a:extLst>
            <a:ext uri="{FF2B5EF4-FFF2-40B4-BE49-F238E27FC236}">
              <a16:creationId xmlns:a16="http://schemas.microsoft.com/office/drawing/2014/main" xmlns="" id="{00000000-0008-0000-0600-000003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1</xdr:col>
      <xdr:colOff>0</xdr:colOff>
      <xdr:row>0</xdr:row>
      <xdr:rowOff>0</xdr:rowOff>
    </xdr:from>
    <xdr:to>
      <xdr:col>8</xdr:col>
      <xdr:colOff>914400</xdr:colOff>
      <xdr:row>39</xdr:row>
      <xdr:rowOff>38100</xdr:rowOff>
    </xdr:to>
    <xdr:sp macro="" textlink="">
      <xdr:nvSpPr>
        <xdr:cNvPr id="4" name="AutoShape 3">
          <a:extLst>
            <a:ext uri="{FF2B5EF4-FFF2-40B4-BE49-F238E27FC236}">
              <a16:creationId xmlns:a16="http://schemas.microsoft.com/office/drawing/2014/main" xmlns="" id="{00000000-0008-0000-0600-000004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txBody>
        <a:bodyPr rtlCol="0"/>
        <a:lstStyle/>
        <a:p>
          <a:pPr algn="ctr"/>
          <a:endParaRPr lang="en-US"/>
        </a:p>
      </xdr:txBody>
    </xdr:sp>
    <xdr:clientData/>
  </xdr:twoCellAnchor>
  <xdr:twoCellAnchor>
    <xdr:from>
      <xdr:col>1</xdr:col>
      <xdr:colOff>0</xdr:colOff>
      <xdr:row>0</xdr:row>
      <xdr:rowOff>0</xdr:rowOff>
    </xdr:from>
    <xdr:to>
      <xdr:col>8</xdr:col>
      <xdr:colOff>914400</xdr:colOff>
      <xdr:row>39</xdr:row>
      <xdr:rowOff>38100</xdr:rowOff>
    </xdr:to>
    <xdr:sp macro="" textlink="">
      <xdr:nvSpPr>
        <xdr:cNvPr id="5" name="AutoShape 3">
          <a:extLst>
            <a:ext uri="{FF2B5EF4-FFF2-40B4-BE49-F238E27FC236}">
              <a16:creationId xmlns:a16="http://schemas.microsoft.com/office/drawing/2014/main" xmlns="" id="{00000000-0008-0000-0600-000005000000}"/>
            </a:ext>
          </a:extLst>
        </xdr:cNvPr>
        <xdr:cNvSpPr>
          <a:spLocks noChangeArrowheads="1"/>
        </xdr:cNvSpPr>
      </xdr:nvSpPr>
      <xdr:spPr bwMode="auto">
        <a:xfrm>
          <a:off x="0" y="0"/>
          <a:ext cx="7620000" cy="7620000"/>
        </a:xfrm>
        <a:custGeom>
          <a:avLst/>
          <a:gdLst/>
          <a:ahLst/>
          <a:cxnLst/>
          <a:rect l="0" t="0" r="r" b="b"/>
          <a:pathLst/>
        </a:custGeom>
        <a:solidFill>
          <a:srgbClr val="FFFFFF"/>
        </a:solidFill>
        <a:ln w="9525">
          <a:solidFill>
            <a:srgbClr val="000000"/>
          </a:solidFill>
          <a:round/>
          <a:headEnd/>
          <a:tailEnd/>
        </a:ln>
      </xdr:spPr>
      <xdr:txBody>
        <a:bodyPr rtlCol="0"/>
        <a:lstStyle/>
        <a:p>
          <a:pPr algn="ctr"/>
          <a:endParaRPr lang="en-US"/>
        </a:p>
      </xdr:txBody>
    </xdr:sp>
    <xdr:clientData/>
  </xdr:twoCellAnchor>
  <xdr:twoCellAnchor>
    <xdr:from>
      <xdr:col>1</xdr:col>
      <xdr:colOff>0</xdr:colOff>
      <xdr:row>0</xdr:row>
      <xdr:rowOff>0</xdr:rowOff>
    </xdr:from>
    <xdr:to>
      <xdr:col>8</xdr:col>
      <xdr:colOff>899160</xdr:colOff>
      <xdr:row>40</xdr:row>
      <xdr:rowOff>160020</xdr:rowOff>
    </xdr:to>
    <xdr:sp macro="" textlink="">
      <xdr:nvSpPr>
        <xdr:cNvPr id="7" name="AutoShape 2">
          <a:extLst>
            <a:ext uri="{FF2B5EF4-FFF2-40B4-BE49-F238E27FC236}">
              <a16:creationId xmlns:a16="http://schemas.microsoft.com/office/drawing/2014/main" xmlns="" id="{00000000-0008-0000-0600-000007000000}"/>
            </a:ext>
          </a:extLst>
        </xdr:cNvPr>
        <xdr:cNvSpPr>
          <a:spLocks noChangeArrowheads="1"/>
        </xdr:cNvSpPr>
      </xdr:nvSpPr>
      <xdr:spPr bwMode="auto">
        <a:xfrm>
          <a:off x="533400" y="0"/>
          <a:ext cx="9243060" cy="821182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1</xdr:col>
      <xdr:colOff>0</xdr:colOff>
      <xdr:row>0</xdr:row>
      <xdr:rowOff>0</xdr:rowOff>
    </xdr:from>
    <xdr:to>
      <xdr:col>8</xdr:col>
      <xdr:colOff>899160</xdr:colOff>
      <xdr:row>40</xdr:row>
      <xdr:rowOff>160020</xdr:rowOff>
    </xdr:to>
    <xdr:sp macro="" textlink="">
      <xdr:nvSpPr>
        <xdr:cNvPr id="8" name="AutoShape 2">
          <a:extLst>
            <a:ext uri="{FF2B5EF4-FFF2-40B4-BE49-F238E27FC236}">
              <a16:creationId xmlns:a16="http://schemas.microsoft.com/office/drawing/2014/main" xmlns="" id="{00000000-0008-0000-0600-000008000000}"/>
            </a:ext>
          </a:extLst>
        </xdr:cNvPr>
        <xdr:cNvSpPr>
          <a:spLocks noChangeArrowheads="1"/>
        </xdr:cNvSpPr>
      </xdr:nvSpPr>
      <xdr:spPr bwMode="auto">
        <a:xfrm>
          <a:off x="533400" y="0"/>
          <a:ext cx="9243060" cy="821182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1</xdr:col>
      <xdr:colOff>0</xdr:colOff>
      <xdr:row>0</xdr:row>
      <xdr:rowOff>0</xdr:rowOff>
    </xdr:from>
    <xdr:to>
      <xdr:col>8</xdr:col>
      <xdr:colOff>901700</xdr:colOff>
      <xdr:row>42</xdr:row>
      <xdr:rowOff>38100</xdr:rowOff>
    </xdr:to>
    <xdr:sp macro="" textlink="">
      <xdr:nvSpPr>
        <xdr:cNvPr id="9" name="AutoShape 2">
          <a:extLst>
            <a:ext uri="{FF2B5EF4-FFF2-40B4-BE49-F238E27FC236}">
              <a16:creationId xmlns:a16="http://schemas.microsoft.com/office/drawing/2014/main" xmlns="" id="{00000000-0008-0000-0600-000009000000}"/>
            </a:ext>
          </a:extLst>
        </xdr:cNvPr>
        <xdr:cNvSpPr>
          <a:spLocks noChangeArrowheads="1"/>
        </xdr:cNvSpPr>
      </xdr:nvSpPr>
      <xdr:spPr bwMode="auto">
        <a:xfrm>
          <a:off x="533400" y="0"/>
          <a:ext cx="9245600" cy="8470900"/>
        </a:xfrm>
        <a:custGeom>
          <a:avLst/>
          <a:gdLst/>
          <a:ahLst/>
          <a:cxnLst/>
          <a:rect l="0" t="0" r="0" b="0"/>
          <a:pathLst/>
        </a:custGeom>
        <a:solidFill>
          <a:srgbClr val="FFFFFF"/>
        </a:solidFill>
        <a:ln w="9525">
          <a:solidFill>
            <a:srgbClr val="000000"/>
          </a:solidFill>
          <a:round/>
          <a:headEnd/>
          <a:tailEnd/>
        </a:ln>
      </xdr:spPr>
      <xdr:txBody>
        <a:bodyPr rtlCol="0"/>
        <a:lstStyle/>
        <a:p>
          <a:pPr algn="ctr"/>
          <a:endParaRPr lang="en-US"/>
        </a:p>
      </xdr:txBody>
    </xdr:sp>
    <xdr:clientData/>
  </xdr:twoCellAnchor>
  <xdr:twoCellAnchor>
    <xdr:from>
      <xdr:col>1</xdr:col>
      <xdr:colOff>0</xdr:colOff>
      <xdr:row>0</xdr:row>
      <xdr:rowOff>0</xdr:rowOff>
    </xdr:from>
    <xdr:to>
      <xdr:col>8</xdr:col>
      <xdr:colOff>901700</xdr:colOff>
      <xdr:row>42</xdr:row>
      <xdr:rowOff>38100</xdr:rowOff>
    </xdr:to>
    <xdr:sp macro="" textlink="">
      <xdr:nvSpPr>
        <xdr:cNvPr id="10" name="AutoShape 2">
          <a:extLst>
            <a:ext uri="{FF2B5EF4-FFF2-40B4-BE49-F238E27FC236}">
              <a16:creationId xmlns:a16="http://schemas.microsoft.com/office/drawing/2014/main" xmlns="" id="{00000000-0008-0000-0600-00000A000000}"/>
            </a:ext>
          </a:extLst>
        </xdr:cNvPr>
        <xdr:cNvSpPr>
          <a:spLocks noChangeArrowheads="1"/>
        </xdr:cNvSpPr>
      </xdr:nvSpPr>
      <xdr:spPr bwMode="auto">
        <a:xfrm>
          <a:off x="533400" y="0"/>
          <a:ext cx="9245600" cy="8470900"/>
        </a:xfrm>
        <a:custGeom>
          <a:avLst/>
          <a:gdLst/>
          <a:ahLst/>
          <a:cxnLst/>
          <a:rect l="0" t="0" r="r" b="b"/>
          <a:pathLst/>
        </a:custGeom>
        <a:solidFill>
          <a:srgbClr val="FFFFFF"/>
        </a:solidFill>
        <a:ln w="9525">
          <a:solidFill>
            <a:srgbClr val="000000"/>
          </a:solidFill>
          <a:round/>
          <a:headEnd/>
          <a:tailEnd/>
        </a:ln>
      </xdr:spPr>
      <xdr:txBody>
        <a:bodyPr rtlCol="0"/>
        <a:lstStyle/>
        <a:p>
          <a:pPr algn="ctr"/>
          <a:endParaRPr lang="en-US"/>
        </a:p>
      </xdr:txBody>
    </xdr:sp>
    <xdr:clientData/>
  </xdr:twoCellAnchor>
  <xdr:twoCellAnchor>
    <xdr:from>
      <xdr:col>1</xdr:col>
      <xdr:colOff>0</xdr:colOff>
      <xdr:row>0</xdr:row>
      <xdr:rowOff>0</xdr:rowOff>
    </xdr:from>
    <xdr:to>
      <xdr:col>8</xdr:col>
      <xdr:colOff>899160</xdr:colOff>
      <xdr:row>40</xdr:row>
      <xdr:rowOff>160020</xdr:rowOff>
    </xdr:to>
    <xdr:sp macro="" textlink="">
      <xdr:nvSpPr>
        <xdr:cNvPr id="11" name="AutoShape 2">
          <a:extLst>
            <a:ext uri="{FF2B5EF4-FFF2-40B4-BE49-F238E27FC236}">
              <a16:creationId xmlns:a16="http://schemas.microsoft.com/office/drawing/2014/main" xmlns="" id="{00000000-0008-0000-0600-00000B000000}"/>
            </a:ext>
          </a:extLst>
        </xdr:cNvPr>
        <xdr:cNvSpPr>
          <a:spLocks noChangeArrowheads="1"/>
        </xdr:cNvSpPr>
      </xdr:nvSpPr>
      <xdr:spPr bwMode="auto">
        <a:xfrm>
          <a:off x="533400" y="0"/>
          <a:ext cx="9243060" cy="821182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1</xdr:col>
      <xdr:colOff>0</xdr:colOff>
      <xdr:row>0</xdr:row>
      <xdr:rowOff>0</xdr:rowOff>
    </xdr:from>
    <xdr:to>
      <xdr:col>8</xdr:col>
      <xdr:colOff>899160</xdr:colOff>
      <xdr:row>40</xdr:row>
      <xdr:rowOff>160020</xdr:rowOff>
    </xdr:to>
    <xdr:sp macro="" textlink="">
      <xdr:nvSpPr>
        <xdr:cNvPr id="12" name="AutoShape 2">
          <a:extLst>
            <a:ext uri="{FF2B5EF4-FFF2-40B4-BE49-F238E27FC236}">
              <a16:creationId xmlns:a16="http://schemas.microsoft.com/office/drawing/2014/main" xmlns="" id="{00000000-0008-0000-0600-00000C000000}"/>
            </a:ext>
          </a:extLst>
        </xdr:cNvPr>
        <xdr:cNvSpPr>
          <a:spLocks noChangeArrowheads="1"/>
        </xdr:cNvSpPr>
      </xdr:nvSpPr>
      <xdr:spPr bwMode="auto">
        <a:xfrm>
          <a:off x="533400" y="0"/>
          <a:ext cx="9243060" cy="821182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1</xdr:col>
      <xdr:colOff>0</xdr:colOff>
      <xdr:row>0</xdr:row>
      <xdr:rowOff>0</xdr:rowOff>
    </xdr:from>
    <xdr:to>
      <xdr:col>8</xdr:col>
      <xdr:colOff>901700</xdr:colOff>
      <xdr:row>42</xdr:row>
      <xdr:rowOff>38100</xdr:rowOff>
    </xdr:to>
    <xdr:sp macro="" textlink="">
      <xdr:nvSpPr>
        <xdr:cNvPr id="13" name="AutoShape 2">
          <a:extLst>
            <a:ext uri="{FF2B5EF4-FFF2-40B4-BE49-F238E27FC236}">
              <a16:creationId xmlns:a16="http://schemas.microsoft.com/office/drawing/2014/main" xmlns="" id="{00000000-0008-0000-0600-00000D000000}"/>
            </a:ext>
          </a:extLst>
        </xdr:cNvPr>
        <xdr:cNvSpPr>
          <a:spLocks noChangeArrowheads="1"/>
        </xdr:cNvSpPr>
      </xdr:nvSpPr>
      <xdr:spPr bwMode="auto">
        <a:xfrm>
          <a:off x="533400" y="0"/>
          <a:ext cx="9245600" cy="8470900"/>
        </a:xfrm>
        <a:custGeom>
          <a:avLst/>
          <a:gdLst/>
          <a:ahLst/>
          <a:cxnLst/>
          <a:rect l="0" t="0" r="0" b="0"/>
          <a:pathLst/>
        </a:custGeom>
        <a:solidFill>
          <a:srgbClr val="FFFFFF"/>
        </a:solidFill>
        <a:ln w="9525">
          <a:solidFill>
            <a:srgbClr val="000000"/>
          </a:solidFill>
          <a:round/>
          <a:headEnd/>
          <a:tailEnd/>
        </a:ln>
      </xdr:spPr>
      <xdr:txBody>
        <a:bodyPr rtlCol="0"/>
        <a:lstStyle/>
        <a:p>
          <a:pPr algn="ctr"/>
          <a:endParaRPr lang="en-US"/>
        </a:p>
      </xdr:txBody>
    </xdr:sp>
    <xdr:clientData/>
  </xdr:twoCellAnchor>
  <xdr:twoCellAnchor>
    <xdr:from>
      <xdr:col>1</xdr:col>
      <xdr:colOff>0</xdr:colOff>
      <xdr:row>0</xdr:row>
      <xdr:rowOff>0</xdr:rowOff>
    </xdr:from>
    <xdr:to>
      <xdr:col>8</xdr:col>
      <xdr:colOff>901700</xdr:colOff>
      <xdr:row>42</xdr:row>
      <xdr:rowOff>38100</xdr:rowOff>
    </xdr:to>
    <xdr:sp macro="" textlink="">
      <xdr:nvSpPr>
        <xdr:cNvPr id="14" name="AutoShape 2">
          <a:extLst>
            <a:ext uri="{FF2B5EF4-FFF2-40B4-BE49-F238E27FC236}">
              <a16:creationId xmlns:a16="http://schemas.microsoft.com/office/drawing/2014/main" xmlns="" id="{00000000-0008-0000-0600-00000E000000}"/>
            </a:ext>
          </a:extLst>
        </xdr:cNvPr>
        <xdr:cNvSpPr>
          <a:spLocks noChangeArrowheads="1"/>
        </xdr:cNvSpPr>
      </xdr:nvSpPr>
      <xdr:spPr bwMode="auto">
        <a:xfrm>
          <a:off x="533400" y="0"/>
          <a:ext cx="9245600" cy="8470900"/>
        </a:xfrm>
        <a:custGeom>
          <a:avLst/>
          <a:gdLst/>
          <a:ahLst/>
          <a:cxnLst/>
          <a:rect l="0" t="0" r="r" b="b"/>
          <a:pathLst/>
        </a:custGeom>
        <a:solidFill>
          <a:srgbClr val="FFFFFF"/>
        </a:solidFill>
        <a:ln w="9525">
          <a:solidFill>
            <a:srgbClr val="000000"/>
          </a:solidFill>
          <a:round/>
          <a:headEnd/>
          <a:tailEnd/>
        </a:ln>
      </xdr:spPr>
      <xdr:txBody>
        <a:bodyPr rtlCol="0"/>
        <a:lstStyle/>
        <a:p>
          <a:pPr algn="ctr"/>
          <a:endParaRPr 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0</xdr:row>
      <xdr:rowOff>0</xdr:rowOff>
    </xdr:from>
    <xdr:to>
      <xdr:col>8</xdr:col>
      <xdr:colOff>830580</xdr:colOff>
      <xdr:row>37</xdr:row>
      <xdr:rowOff>160020</xdr:rowOff>
    </xdr:to>
    <xdr:sp macro="" textlink="">
      <xdr:nvSpPr>
        <xdr:cNvPr id="3075" name="Rectangle 3" hidden="1">
          <a:extLst>
            <a:ext uri="{FF2B5EF4-FFF2-40B4-BE49-F238E27FC236}">
              <a16:creationId xmlns:a16="http://schemas.microsoft.com/office/drawing/2014/main" xmlns="" id="{00000000-0008-0000-0700-0000030C0000}"/>
            </a:ext>
          </a:extLst>
        </xdr:cNvPr>
        <xdr:cNvSpPr>
          <a:spLocks noSelect="1" noChangeArrowheads="1"/>
        </xdr:cNvSpPr>
      </xdr:nvSpPr>
      <xdr:spPr bwMode="auto">
        <a:xfrm>
          <a:off x="0" y="0"/>
          <a:ext cx="7620000" cy="7620000"/>
        </a:xfrm>
        <a:prstGeom prst="rect">
          <a:avLst/>
        </a:prstGeom>
        <a:solidFill>
          <a:srgbClr val="FFFFFF"/>
        </a:solidFill>
        <a:ln w="9525">
          <a:solidFill>
            <a:srgbClr val="000000"/>
          </a:solidFill>
          <a:round/>
          <a:headEnd/>
          <a:tailEnd/>
        </a:ln>
      </xdr:spPr>
    </xdr:sp>
    <xdr:clientData/>
  </xdr:twoCellAnchor>
  <xdr:twoCellAnchor>
    <xdr:from>
      <xdr:col>1</xdr:col>
      <xdr:colOff>0</xdr:colOff>
      <xdr:row>0</xdr:row>
      <xdr:rowOff>0</xdr:rowOff>
    </xdr:from>
    <xdr:to>
      <xdr:col>8</xdr:col>
      <xdr:colOff>830580</xdr:colOff>
      <xdr:row>37</xdr:row>
      <xdr:rowOff>160020</xdr:rowOff>
    </xdr:to>
    <xdr:sp macro="" textlink="">
      <xdr:nvSpPr>
        <xdr:cNvPr id="2" name="AutoShape 3">
          <a:extLst>
            <a:ext uri="{FF2B5EF4-FFF2-40B4-BE49-F238E27FC236}">
              <a16:creationId xmlns:a16="http://schemas.microsoft.com/office/drawing/2014/main" xmlns="" id="{00000000-0008-0000-0700-000002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1</xdr:col>
      <xdr:colOff>0</xdr:colOff>
      <xdr:row>0</xdr:row>
      <xdr:rowOff>0</xdr:rowOff>
    </xdr:from>
    <xdr:to>
      <xdr:col>8</xdr:col>
      <xdr:colOff>830580</xdr:colOff>
      <xdr:row>37</xdr:row>
      <xdr:rowOff>160020</xdr:rowOff>
    </xdr:to>
    <xdr:sp macro="" textlink="">
      <xdr:nvSpPr>
        <xdr:cNvPr id="3" name="AutoShape 3">
          <a:extLst>
            <a:ext uri="{FF2B5EF4-FFF2-40B4-BE49-F238E27FC236}">
              <a16:creationId xmlns:a16="http://schemas.microsoft.com/office/drawing/2014/main" xmlns="" id="{00000000-0008-0000-0700-000003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1</xdr:col>
      <xdr:colOff>0</xdr:colOff>
      <xdr:row>0</xdr:row>
      <xdr:rowOff>0</xdr:rowOff>
    </xdr:from>
    <xdr:to>
      <xdr:col>8</xdr:col>
      <xdr:colOff>825500</xdr:colOff>
      <xdr:row>39</xdr:row>
      <xdr:rowOff>38100</xdr:rowOff>
    </xdr:to>
    <xdr:sp macro="" textlink="">
      <xdr:nvSpPr>
        <xdr:cNvPr id="4" name="AutoShape 3">
          <a:extLst>
            <a:ext uri="{FF2B5EF4-FFF2-40B4-BE49-F238E27FC236}">
              <a16:creationId xmlns:a16="http://schemas.microsoft.com/office/drawing/2014/main" xmlns="" id="{00000000-0008-0000-0700-000004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txBody>
        <a:bodyPr rtlCol="0"/>
        <a:lstStyle/>
        <a:p>
          <a:pPr algn="ctr"/>
          <a:endParaRPr lang="en-US"/>
        </a:p>
      </xdr:txBody>
    </xdr:sp>
    <xdr:clientData/>
  </xdr:twoCellAnchor>
  <xdr:twoCellAnchor>
    <xdr:from>
      <xdr:col>1</xdr:col>
      <xdr:colOff>0</xdr:colOff>
      <xdr:row>0</xdr:row>
      <xdr:rowOff>0</xdr:rowOff>
    </xdr:from>
    <xdr:to>
      <xdr:col>8</xdr:col>
      <xdr:colOff>825500</xdr:colOff>
      <xdr:row>39</xdr:row>
      <xdr:rowOff>38100</xdr:rowOff>
    </xdr:to>
    <xdr:sp macro="" textlink="">
      <xdr:nvSpPr>
        <xdr:cNvPr id="5" name="AutoShape 3">
          <a:extLst>
            <a:ext uri="{FF2B5EF4-FFF2-40B4-BE49-F238E27FC236}">
              <a16:creationId xmlns:a16="http://schemas.microsoft.com/office/drawing/2014/main" xmlns="" id="{00000000-0008-0000-0700-000005000000}"/>
            </a:ext>
          </a:extLst>
        </xdr:cNvPr>
        <xdr:cNvSpPr>
          <a:spLocks noChangeArrowheads="1"/>
        </xdr:cNvSpPr>
      </xdr:nvSpPr>
      <xdr:spPr bwMode="auto">
        <a:xfrm>
          <a:off x="0" y="0"/>
          <a:ext cx="7620000" cy="7620000"/>
        </a:xfrm>
        <a:custGeom>
          <a:avLst/>
          <a:gdLst/>
          <a:ahLst/>
          <a:cxnLst/>
          <a:rect l="0" t="0" r="r" b="b"/>
          <a:pathLst/>
        </a:custGeom>
        <a:solidFill>
          <a:srgbClr val="FFFFFF"/>
        </a:solidFill>
        <a:ln w="9525">
          <a:solidFill>
            <a:srgbClr val="000000"/>
          </a:solidFill>
          <a:round/>
          <a:headEnd/>
          <a:tailEnd/>
        </a:ln>
      </xdr:spPr>
      <xdr:txBody>
        <a:bodyPr rtlCol="0"/>
        <a:lstStyle/>
        <a:p>
          <a:pPr algn="ctr"/>
          <a:endParaRPr lang="en-US"/>
        </a:p>
      </xdr:txBody>
    </xdr:sp>
    <xdr:clientData/>
  </xdr:twoCellAnchor>
  <xdr:twoCellAnchor>
    <xdr:from>
      <xdr:col>1</xdr:col>
      <xdr:colOff>0</xdr:colOff>
      <xdr:row>0</xdr:row>
      <xdr:rowOff>0</xdr:rowOff>
    </xdr:from>
    <xdr:to>
      <xdr:col>8</xdr:col>
      <xdr:colOff>922020</xdr:colOff>
      <xdr:row>37</xdr:row>
      <xdr:rowOff>160020</xdr:rowOff>
    </xdr:to>
    <xdr:sp macro="" textlink="">
      <xdr:nvSpPr>
        <xdr:cNvPr id="7" name="AutoShape 3">
          <a:extLst>
            <a:ext uri="{FF2B5EF4-FFF2-40B4-BE49-F238E27FC236}">
              <a16:creationId xmlns:a16="http://schemas.microsoft.com/office/drawing/2014/main" xmlns="" id="{00000000-0008-0000-0700-000007000000}"/>
            </a:ext>
          </a:extLst>
        </xdr:cNvPr>
        <xdr:cNvSpPr>
          <a:spLocks noChangeArrowheads="1"/>
        </xdr:cNvSpPr>
      </xdr:nvSpPr>
      <xdr:spPr bwMode="auto">
        <a:xfrm>
          <a:off x="533400" y="0"/>
          <a:ext cx="9265920" cy="764032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1</xdr:col>
      <xdr:colOff>0</xdr:colOff>
      <xdr:row>0</xdr:row>
      <xdr:rowOff>0</xdr:rowOff>
    </xdr:from>
    <xdr:to>
      <xdr:col>8</xdr:col>
      <xdr:colOff>922020</xdr:colOff>
      <xdr:row>37</xdr:row>
      <xdr:rowOff>160020</xdr:rowOff>
    </xdr:to>
    <xdr:sp macro="" textlink="">
      <xdr:nvSpPr>
        <xdr:cNvPr id="8" name="AutoShape 3">
          <a:extLst>
            <a:ext uri="{FF2B5EF4-FFF2-40B4-BE49-F238E27FC236}">
              <a16:creationId xmlns:a16="http://schemas.microsoft.com/office/drawing/2014/main" xmlns="" id="{00000000-0008-0000-0700-000008000000}"/>
            </a:ext>
          </a:extLst>
        </xdr:cNvPr>
        <xdr:cNvSpPr>
          <a:spLocks noChangeArrowheads="1"/>
        </xdr:cNvSpPr>
      </xdr:nvSpPr>
      <xdr:spPr bwMode="auto">
        <a:xfrm>
          <a:off x="533400" y="0"/>
          <a:ext cx="9265920" cy="764032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1</xdr:col>
      <xdr:colOff>0</xdr:colOff>
      <xdr:row>0</xdr:row>
      <xdr:rowOff>0</xdr:rowOff>
    </xdr:from>
    <xdr:to>
      <xdr:col>8</xdr:col>
      <xdr:colOff>914400</xdr:colOff>
      <xdr:row>39</xdr:row>
      <xdr:rowOff>38100</xdr:rowOff>
    </xdr:to>
    <xdr:sp macro="" textlink="">
      <xdr:nvSpPr>
        <xdr:cNvPr id="9" name="AutoShape 3">
          <a:extLst>
            <a:ext uri="{FF2B5EF4-FFF2-40B4-BE49-F238E27FC236}">
              <a16:creationId xmlns:a16="http://schemas.microsoft.com/office/drawing/2014/main" xmlns="" id="{00000000-0008-0000-0700-000009000000}"/>
            </a:ext>
          </a:extLst>
        </xdr:cNvPr>
        <xdr:cNvSpPr>
          <a:spLocks noChangeArrowheads="1"/>
        </xdr:cNvSpPr>
      </xdr:nvSpPr>
      <xdr:spPr bwMode="auto">
        <a:xfrm>
          <a:off x="533400" y="0"/>
          <a:ext cx="9258300" cy="7899400"/>
        </a:xfrm>
        <a:custGeom>
          <a:avLst/>
          <a:gdLst/>
          <a:ahLst/>
          <a:cxnLst/>
          <a:rect l="0" t="0" r="0" b="0"/>
          <a:pathLst/>
        </a:custGeom>
        <a:solidFill>
          <a:srgbClr val="FFFFFF"/>
        </a:solidFill>
        <a:ln w="9525">
          <a:solidFill>
            <a:srgbClr val="000000"/>
          </a:solidFill>
          <a:round/>
          <a:headEnd/>
          <a:tailEnd/>
        </a:ln>
      </xdr:spPr>
      <xdr:txBody>
        <a:bodyPr rtlCol="0"/>
        <a:lstStyle/>
        <a:p>
          <a:pPr algn="ctr"/>
          <a:endParaRPr lang="en-US"/>
        </a:p>
      </xdr:txBody>
    </xdr:sp>
    <xdr:clientData/>
  </xdr:twoCellAnchor>
  <xdr:twoCellAnchor>
    <xdr:from>
      <xdr:col>1</xdr:col>
      <xdr:colOff>0</xdr:colOff>
      <xdr:row>0</xdr:row>
      <xdr:rowOff>0</xdr:rowOff>
    </xdr:from>
    <xdr:to>
      <xdr:col>8</xdr:col>
      <xdr:colOff>914400</xdr:colOff>
      <xdr:row>39</xdr:row>
      <xdr:rowOff>38100</xdr:rowOff>
    </xdr:to>
    <xdr:sp macro="" textlink="">
      <xdr:nvSpPr>
        <xdr:cNvPr id="10" name="AutoShape 3">
          <a:extLst>
            <a:ext uri="{FF2B5EF4-FFF2-40B4-BE49-F238E27FC236}">
              <a16:creationId xmlns:a16="http://schemas.microsoft.com/office/drawing/2014/main" xmlns="" id="{00000000-0008-0000-0700-00000A000000}"/>
            </a:ext>
          </a:extLst>
        </xdr:cNvPr>
        <xdr:cNvSpPr>
          <a:spLocks noChangeArrowheads="1"/>
        </xdr:cNvSpPr>
      </xdr:nvSpPr>
      <xdr:spPr bwMode="auto">
        <a:xfrm>
          <a:off x="533400" y="0"/>
          <a:ext cx="9258300" cy="7899400"/>
        </a:xfrm>
        <a:custGeom>
          <a:avLst/>
          <a:gdLst/>
          <a:ahLst/>
          <a:cxnLst/>
          <a:rect l="0" t="0" r="r" b="b"/>
          <a:pathLst/>
        </a:custGeom>
        <a:solidFill>
          <a:srgbClr val="FFFFFF"/>
        </a:solidFill>
        <a:ln w="9525">
          <a:solidFill>
            <a:srgbClr val="000000"/>
          </a:solidFill>
          <a:round/>
          <a:headEnd/>
          <a:tailEnd/>
        </a:ln>
      </xdr:spPr>
      <xdr:txBody>
        <a:bodyPr rtlCol="0"/>
        <a:lstStyle/>
        <a:p>
          <a:pPr algn="ctr"/>
          <a:endParaRPr lang="en-US"/>
        </a:p>
      </xdr:txBody>
    </xdr:sp>
    <xdr:clientData/>
  </xdr:twoCellAnchor>
  <xdr:twoCellAnchor>
    <xdr:from>
      <xdr:col>1</xdr:col>
      <xdr:colOff>0</xdr:colOff>
      <xdr:row>0</xdr:row>
      <xdr:rowOff>0</xdr:rowOff>
    </xdr:from>
    <xdr:to>
      <xdr:col>8</xdr:col>
      <xdr:colOff>899160</xdr:colOff>
      <xdr:row>40</xdr:row>
      <xdr:rowOff>160020</xdr:rowOff>
    </xdr:to>
    <xdr:sp macro="" textlink="">
      <xdr:nvSpPr>
        <xdr:cNvPr id="11" name="AutoShape 2">
          <a:extLst>
            <a:ext uri="{FF2B5EF4-FFF2-40B4-BE49-F238E27FC236}">
              <a16:creationId xmlns:a16="http://schemas.microsoft.com/office/drawing/2014/main" xmlns="" id="{00000000-0008-0000-0700-00000B000000}"/>
            </a:ext>
          </a:extLst>
        </xdr:cNvPr>
        <xdr:cNvSpPr>
          <a:spLocks noChangeArrowheads="1"/>
        </xdr:cNvSpPr>
      </xdr:nvSpPr>
      <xdr:spPr bwMode="auto">
        <a:xfrm>
          <a:off x="533400" y="0"/>
          <a:ext cx="9243060" cy="821182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1</xdr:col>
      <xdr:colOff>0</xdr:colOff>
      <xdr:row>0</xdr:row>
      <xdr:rowOff>0</xdr:rowOff>
    </xdr:from>
    <xdr:to>
      <xdr:col>8</xdr:col>
      <xdr:colOff>899160</xdr:colOff>
      <xdr:row>40</xdr:row>
      <xdr:rowOff>160020</xdr:rowOff>
    </xdr:to>
    <xdr:sp macro="" textlink="">
      <xdr:nvSpPr>
        <xdr:cNvPr id="12" name="AutoShape 2">
          <a:extLst>
            <a:ext uri="{FF2B5EF4-FFF2-40B4-BE49-F238E27FC236}">
              <a16:creationId xmlns:a16="http://schemas.microsoft.com/office/drawing/2014/main" xmlns="" id="{00000000-0008-0000-0700-00000C000000}"/>
            </a:ext>
          </a:extLst>
        </xdr:cNvPr>
        <xdr:cNvSpPr>
          <a:spLocks noChangeArrowheads="1"/>
        </xdr:cNvSpPr>
      </xdr:nvSpPr>
      <xdr:spPr bwMode="auto">
        <a:xfrm>
          <a:off x="533400" y="0"/>
          <a:ext cx="9243060" cy="821182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1</xdr:col>
      <xdr:colOff>0</xdr:colOff>
      <xdr:row>0</xdr:row>
      <xdr:rowOff>0</xdr:rowOff>
    </xdr:from>
    <xdr:to>
      <xdr:col>8</xdr:col>
      <xdr:colOff>901700</xdr:colOff>
      <xdr:row>42</xdr:row>
      <xdr:rowOff>38100</xdr:rowOff>
    </xdr:to>
    <xdr:sp macro="" textlink="">
      <xdr:nvSpPr>
        <xdr:cNvPr id="13" name="AutoShape 2">
          <a:extLst>
            <a:ext uri="{FF2B5EF4-FFF2-40B4-BE49-F238E27FC236}">
              <a16:creationId xmlns:a16="http://schemas.microsoft.com/office/drawing/2014/main" xmlns="" id="{00000000-0008-0000-0700-00000D000000}"/>
            </a:ext>
          </a:extLst>
        </xdr:cNvPr>
        <xdr:cNvSpPr>
          <a:spLocks noChangeArrowheads="1"/>
        </xdr:cNvSpPr>
      </xdr:nvSpPr>
      <xdr:spPr bwMode="auto">
        <a:xfrm>
          <a:off x="533400" y="0"/>
          <a:ext cx="9245600" cy="8572500"/>
        </a:xfrm>
        <a:custGeom>
          <a:avLst/>
          <a:gdLst/>
          <a:ahLst/>
          <a:cxnLst/>
          <a:rect l="0" t="0" r="0" b="0"/>
          <a:pathLst/>
        </a:custGeom>
        <a:solidFill>
          <a:srgbClr val="FFFFFF"/>
        </a:solidFill>
        <a:ln w="9525">
          <a:solidFill>
            <a:srgbClr val="000000"/>
          </a:solidFill>
          <a:round/>
          <a:headEnd/>
          <a:tailEnd/>
        </a:ln>
      </xdr:spPr>
      <xdr:txBody>
        <a:bodyPr rtlCol="0"/>
        <a:lstStyle/>
        <a:p>
          <a:pPr algn="ctr"/>
          <a:endParaRPr lang="en-US"/>
        </a:p>
      </xdr:txBody>
    </xdr:sp>
    <xdr:clientData/>
  </xdr:twoCellAnchor>
  <xdr:twoCellAnchor>
    <xdr:from>
      <xdr:col>1</xdr:col>
      <xdr:colOff>0</xdr:colOff>
      <xdr:row>0</xdr:row>
      <xdr:rowOff>0</xdr:rowOff>
    </xdr:from>
    <xdr:to>
      <xdr:col>8</xdr:col>
      <xdr:colOff>901700</xdr:colOff>
      <xdr:row>42</xdr:row>
      <xdr:rowOff>38100</xdr:rowOff>
    </xdr:to>
    <xdr:sp macro="" textlink="">
      <xdr:nvSpPr>
        <xdr:cNvPr id="14" name="AutoShape 2">
          <a:extLst>
            <a:ext uri="{FF2B5EF4-FFF2-40B4-BE49-F238E27FC236}">
              <a16:creationId xmlns:a16="http://schemas.microsoft.com/office/drawing/2014/main" xmlns="" id="{00000000-0008-0000-0700-00000E000000}"/>
            </a:ext>
          </a:extLst>
        </xdr:cNvPr>
        <xdr:cNvSpPr>
          <a:spLocks noChangeArrowheads="1"/>
        </xdr:cNvSpPr>
      </xdr:nvSpPr>
      <xdr:spPr bwMode="auto">
        <a:xfrm>
          <a:off x="533400" y="0"/>
          <a:ext cx="9245600" cy="8572500"/>
        </a:xfrm>
        <a:custGeom>
          <a:avLst/>
          <a:gdLst/>
          <a:ahLst/>
          <a:cxnLst/>
          <a:rect l="0" t="0" r="r" b="b"/>
          <a:pathLst/>
        </a:custGeom>
        <a:solidFill>
          <a:srgbClr val="FFFFFF"/>
        </a:solidFill>
        <a:ln w="9525">
          <a:solidFill>
            <a:srgbClr val="000000"/>
          </a:solidFill>
          <a:round/>
          <a:headEnd/>
          <a:tailEnd/>
        </a:ln>
      </xdr:spPr>
      <xdr:txBody>
        <a:bodyPr rtlCol="0"/>
        <a:lstStyle/>
        <a:p>
          <a:pPr algn="ctr"/>
          <a:endParaRPr lang="en-US"/>
        </a:p>
      </xdr:txBody>
    </xdr:sp>
    <xdr:clientData/>
  </xdr:twoCellAnchor>
  <xdr:twoCellAnchor>
    <xdr:from>
      <xdr:col>1</xdr:col>
      <xdr:colOff>0</xdr:colOff>
      <xdr:row>0</xdr:row>
      <xdr:rowOff>0</xdr:rowOff>
    </xdr:from>
    <xdr:to>
      <xdr:col>8</xdr:col>
      <xdr:colOff>899160</xdr:colOff>
      <xdr:row>40</xdr:row>
      <xdr:rowOff>160020</xdr:rowOff>
    </xdr:to>
    <xdr:sp macro="" textlink="">
      <xdr:nvSpPr>
        <xdr:cNvPr id="15" name="AutoShape 2">
          <a:extLst>
            <a:ext uri="{FF2B5EF4-FFF2-40B4-BE49-F238E27FC236}">
              <a16:creationId xmlns:a16="http://schemas.microsoft.com/office/drawing/2014/main" xmlns="" id="{00000000-0008-0000-0700-00000F000000}"/>
            </a:ext>
          </a:extLst>
        </xdr:cNvPr>
        <xdr:cNvSpPr>
          <a:spLocks noChangeArrowheads="1"/>
        </xdr:cNvSpPr>
      </xdr:nvSpPr>
      <xdr:spPr bwMode="auto">
        <a:xfrm>
          <a:off x="533400" y="0"/>
          <a:ext cx="9243060" cy="821182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1</xdr:col>
      <xdr:colOff>0</xdr:colOff>
      <xdr:row>0</xdr:row>
      <xdr:rowOff>0</xdr:rowOff>
    </xdr:from>
    <xdr:to>
      <xdr:col>8</xdr:col>
      <xdr:colOff>899160</xdr:colOff>
      <xdr:row>40</xdr:row>
      <xdr:rowOff>160020</xdr:rowOff>
    </xdr:to>
    <xdr:sp macro="" textlink="">
      <xdr:nvSpPr>
        <xdr:cNvPr id="16" name="AutoShape 2">
          <a:extLst>
            <a:ext uri="{FF2B5EF4-FFF2-40B4-BE49-F238E27FC236}">
              <a16:creationId xmlns:a16="http://schemas.microsoft.com/office/drawing/2014/main" xmlns="" id="{00000000-0008-0000-0700-000010000000}"/>
            </a:ext>
          </a:extLst>
        </xdr:cNvPr>
        <xdr:cNvSpPr>
          <a:spLocks noChangeArrowheads="1"/>
        </xdr:cNvSpPr>
      </xdr:nvSpPr>
      <xdr:spPr bwMode="auto">
        <a:xfrm>
          <a:off x="533400" y="0"/>
          <a:ext cx="9243060" cy="821182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1</xdr:col>
      <xdr:colOff>0</xdr:colOff>
      <xdr:row>0</xdr:row>
      <xdr:rowOff>0</xdr:rowOff>
    </xdr:from>
    <xdr:to>
      <xdr:col>8</xdr:col>
      <xdr:colOff>901700</xdr:colOff>
      <xdr:row>42</xdr:row>
      <xdr:rowOff>38100</xdr:rowOff>
    </xdr:to>
    <xdr:sp macro="" textlink="">
      <xdr:nvSpPr>
        <xdr:cNvPr id="17" name="AutoShape 2">
          <a:extLst>
            <a:ext uri="{FF2B5EF4-FFF2-40B4-BE49-F238E27FC236}">
              <a16:creationId xmlns:a16="http://schemas.microsoft.com/office/drawing/2014/main" xmlns="" id="{00000000-0008-0000-0700-000011000000}"/>
            </a:ext>
          </a:extLst>
        </xdr:cNvPr>
        <xdr:cNvSpPr>
          <a:spLocks noChangeArrowheads="1"/>
        </xdr:cNvSpPr>
      </xdr:nvSpPr>
      <xdr:spPr bwMode="auto">
        <a:xfrm>
          <a:off x="533400" y="0"/>
          <a:ext cx="9245600" cy="8470900"/>
        </a:xfrm>
        <a:custGeom>
          <a:avLst/>
          <a:gdLst/>
          <a:ahLst/>
          <a:cxnLst/>
          <a:rect l="0" t="0" r="0" b="0"/>
          <a:pathLst/>
        </a:custGeom>
        <a:solidFill>
          <a:srgbClr val="FFFFFF"/>
        </a:solidFill>
        <a:ln w="9525">
          <a:solidFill>
            <a:srgbClr val="000000"/>
          </a:solidFill>
          <a:round/>
          <a:headEnd/>
          <a:tailEnd/>
        </a:ln>
      </xdr:spPr>
      <xdr:txBody>
        <a:bodyPr rtlCol="0"/>
        <a:lstStyle/>
        <a:p>
          <a:pPr algn="ctr"/>
          <a:endParaRPr lang="en-US"/>
        </a:p>
      </xdr:txBody>
    </xdr:sp>
    <xdr:clientData/>
  </xdr:twoCellAnchor>
  <xdr:twoCellAnchor>
    <xdr:from>
      <xdr:col>1</xdr:col>
      <xdr:colOff>0</xdr:colOff>
      <xdr:row>0</xdr:row>
      <xdr:rowOff>0</xdr:rowOff>
    </xdr:from>
    <xdr:to>
      <xdr:col>8</xdr:col>
      <xdr:colOff>901700</xdr:colOff>
      <xdr:row>42</xdr:row>
      <xdr:rowOff>38100</xdr:rowOff>
    </xdr:to>
    <xdr:sp macro="" textlink="">
      <xdr:nvSpPr>
        <xdr:cNvPr id="18" name="AutoShape 2">
          <a:extLst>
            <a:ext uri="{FF2B5EF4-FFF2-40B4-BE49-F238E27FC236}">
              <a16:creationId xmlns:a16="http://schemas.microsoft.com/office/drawing/2014/main" xmlns="" id="{00000000-0008-0000-0700-000012000000}"/>
            </a:ext>
          </a:extLst>
        </xdr:cNvPr>
        <xdr:cNvSpPr>
          <a:spLocks noChangeArrowheads="1"/>
        </xdr:cNvSpPr>
      </xdr:nvSpPr>
      <xdr:spPr bwMode="auto">
        <a:xfrm>
          <a:off x="533400" y="0"/>
          <a:ext cx="9245600" cy="8470900"/>
        </a:xfrm>
        <a:custGeom>
          <a:avLst/>
          <a:gdLst/>
          <a:ahLst/>
          <a:cxnLst/>
          <a:rect l="0" t="0" r="r" b="b"/>
          <a:pathLst/>
        </a:custGeom>
        <a:solidFill>
          <a:srgbClr val="FFFFFF"/>
        </a:solidFill>
        <a:ln w="9525">
          <a:solidFill>
            <a:srgbClr val="000000"/>
          </a:solidFill>
          <a:round/>
          <a:headEnd/>
          <a:tailEnd/>
        </a:ln>
      </xdr:spPr>
      <xdr:txBody>
        <a:bodyPr rtlCol="0"/>
        <a:lstStyle/>
        <a:p>
          <a:pPr algn="ctr"/>
          <a:endParaRPr lang="en-US"/>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0</xdr:row>
      <xdr:rowOff>0</xdr:rowOff>
    </xdr:from>
    <xdr:to>
      <xdr:col>8</xdr:col>
      <xdr:colOff>899160</xdr:colOff>
      <xdr:row>37</xdr:row>
      <xdr:rowOff>160020</xdr:rowOff>
    </xdr:to>
    <xdr:sp macro="" textlink="">
      <xdr:nvSpPr>
        <xdr:cNvPr id="4099" name="Rectangle 3" hidden="1">
          <a:extLst>
            <a:ext uri="{FF2B5EF4-FFF2-40B4-BE49-F238E27FC236}">
              <a16:creationId xmlns:a16="http://schemas.microsoft.com/office/drawing/2014/main" xmlns="" id="{00000000-0008-0000-0800-000003100000}"/>
            </a:ext>
          </a:extLst>
        </xdr:cNvPr>
        <xdr:cNvSpPr>
          <a:spLocks noSelect="1" noChangeArrowheads="1"/>
        </xdr:cNvSpPr>
      </xdr:nvSpPr>
      <xdr:spPr bwMode="auto">
        <a:xfrm>
          <a:off x="0" y="0"/>
          <a:ext cx="7620000" cy="7620000"/>
        </a:xfrm>
        <a:prstGeom prst="rect">
          <a:avLst/>
        </a:prstGeom>
        <a:solidFill>
          <a:srgbClr val="FFFFFF"/>
        </a:solidFill>
        <a:ln w="9525">
          <a:solidFill>
            <a:srgbClr val="000000"/>
          </a:solidFill>
          <a:round/>
          <a:headEnd/>
          <a:tailEnd/>
        </a:ln>
      </xdr:spPr>
    </xdr:sp>
    <xdr:clientData/>
  </xdr:twoCellAnchor>
  <xdr:twoCellAnchor>
    <xdr:from>
      <xdr:col>1</xdr:col>
      <xdr:colOff>0</xdr:colOff>
      <xdr:row>0</xdr:row>
      <xdr:rowOff>0</xdr:rowOff>
    </xdr:from>
    <xdr:to>
      <xdr:col>8</xdr:col>
      <xdr:colOff>899160</xdr:colOff>
      <xdr:row>37</xdr:row>
      <xdr:rowOff>160020</xdr:rowOff>
    </xdr:to>
    <xdr:sp macro="" textlink="">
      <xdr:nvSpPr>
        <xdr:cNvPr id="2" name="AutoShape 3">
          <a:extLst>
            <a:ext uri="{FF2B5EF4-FFF2-40B4-BE49-F238E27FC236}">
              <a16:creationId xmlns:a16="http://schemas.microsoft.com/office/drawing/2014/main" xmlns="" id="{00000000-0008-0000-0800-000002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1</xdr:col>
      <xdr:colOff>0</xdr:colOff>
      <xdr:row>0</xdr:row>
      <xdr:rowOff>0</xdr:rowOff>
    </xdr:from>
    <xdr:to>
      <xdr:col>8</xdr:col>
      <xdr:colOff>899160</xdr:colOff>
      <xdr:row>37</xdr:row>
      <xdr:rowOff>160020</xdr:rowOff>
    </xdr:to>
    <xdr:sp macro="" textlink="">
      <xdr:nvSpPr>
        <xdr:cNvPr id="3" name="AutoShape 3">
          <a:extLst>
            <a:ext uri="{FF2B5EF4-FFF2-40B4-BE49-F238E27FC236}">
              <a16:creationId xmlns:a16="http://schemas.microsoft.com/office/drawing/2014/main" xmlns="" id="{00000000-0008-0000-0800-000003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1</xdr:col>
      <xdr:colOff>0</xdr:colOff>
      <xdr:row>0</xdr:row>
      <xdr:rowOff>0</xdr:rowOff>
    </xdr:from>
    <xdr:to>
      <xdr:col>8</xdr:col>
      <xdr:colOff>901700</xdr:colOff>
      <xdr:row>39</xdr:row>
      <xdr:rowOff>38100</xdr:rowOff>
    </xdr:to>
    <xdr:sp macro="" textlink="">
      <xdr:nvSpPr>
        <xdr:cNvPr id="4" name="AutoShape 3">
          <a:extLst>
            <a:ext uri="{FF2B5EF4-FFF2-40B4-BE49-F238E27FC236}">
              <a16:creationId xmlns:a16="http://schemas.microsoft.com/office/drawing/2014/main" xmlns="" id="{00000000-0008-0000-0800-000004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txBody>
        <a:bodyPr rtlCol="0"/>
        <a:lstStyle/>
        <a:p>
          <a:pPr algn="ctr"/>
          <a:endParaRPr lang="en-US"/>
        </a:p>
      </xdr:txBody>
    </xdr:sp>
    <xdr:clientData/>
  </xdr:twoCellAnchor>
  <xdr:twoCellAnchor>
    <xdr:from>
      <xdr:col>1</xdr:col>
      <xdr:colOff>0</xdr:colOff>
      <xdr:row>0</xdr:row>
      <xdr:rowOff>0</xdr:rowOff>
    </xdr:from>
    <xdr:to>
      <xdr:col>8</xdr:col>
      <xdr:colOff>901700</xdr:colOff>
      <xdr:row>39</xdr:row>
      <xdr:rowOff>38100</xdr:rowOff>
    </xdr:to>
    <xdr:sp macro="" textlink="">
      <xdr:nvSpPr>
        <xdr:cNvPr id="5" name="AutoShape 3">
          <a:extLst>
            <a:ext uri="{FF2B5EF4-FFF2-40B4-BE49-F238E27FC236}">
              <a16:creationId xmlns:a16="http://schemas.microsoft.com/office/drawing/2014/main" xmlns="" id="{00000000-0008-0000-0800-000005000000}"/>
            </a:ext>
          </a:extLst>
        </xdr:cNvPr>
        <xdr:cNvSpPr>
          <a:spLocks noChangeArrowheads="1"/>
        </xdr:cNvSpPr>
      </xdr:nvSpPr>
      <xdr:spPr bwMode="auto">
        <a:xfrm>
          <a:off x="0" y="0"/>
          <a:ext cx="7620000" cy="7620000"/>
        </a:xfrm>
        <a:custGeom>
          <a:avLst/>
          <a:gdLst/>
          <a:ahLst/>
          <a:cxnLst/>
          <a:rect l="0" t="0" r="r" b="b"/>
          <a:pathLst/>
        </a:custGeom>
        <a:solidFill>
          <a:srgbClr val="FFFFFF"/>
        </a:solidFill>
        <a:ln w="9525">
          <a:solidFill>
            <a:srgbClr val="000000"/>
          </a:solidFill>
          <a:round/>
          <a:headEnd/>
          <a:tailEnd/>
        </a:ln>
      </xdr:spPr>
      <xdr:txBody>
        <a:bodyPr rtlCol="0"/>
        <a:lstStyle/>
        <a:p>
          <a:pPr algn="ctr"/>
          <a:endParaRPr lang="en-US"/>
        </a:p>
      </xdr:txBody>
    </xdr:sp>
    <xdr:clientData/>
  </xdr:twoCellAnchor>
  <xdr:twoCellAnchor>
    <xdr:from>
      <xdr:col>1</xdr:col>
      <xdr:colOff>0</xdr:colOff>
      <xdr:row>0</xdr:row>
      <xdr:rowOff>0</xdr:rowOff>
    </xdr:from>
    <xdr:to>
      <xdr:col>8</xdr:col>
      <xdr:colOff>922020</xdr:colOff>
      <xdr:row>37</xdr:row>
      <xdr:rowOff>160020</xdr:rowOff>
    </xdr:to>
    <xdr:sp macro="" textlink="">
      <xdr:nvSpPr>
        <xdr:cNvPr id="7" name="AutoShape 3">
          <a:extLst>
            <a:ext uri="{FF2B5EF4-FFF2-40B4-BE49-F238E27FC236}">
              <a16:creationId xmlns:a16="http://schemas.microsoft.com/office/drawing/2014/main" xmlns="" id="{00000000-0008-0000-0800-000007000000}"/>
            </a:ext>
          </a:extLst>
        </xdr:cNvPr>
        <xdr:cNvSpPr>
          <a:spLocks noChangeArrowheads="1"/>
        </xdr:cNvSpPr>
      </xdr:nvSpPr>
      <xdr:spPr bwMode="auto">
        <a:xfrm>
          <a:off x="533400" y="0"/>
          <a:ext cx="9265920" cy="764032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1</xdr:col>
      <xdr:colOff>0</xdr:colOff>
      <xdr:row>0</xdr:row>
      <xdr:rowOff>0</xdr:rowOff>
    </xdr:from>
    <xdr:to>
      <xdr:col>8</xdr:col>
      <xdr:colOff>922020</xdr:colOff>
      <xdr:row>37</xdr:row>
      <xdr:rowOff>160020</xdr:rowOff>
    </xdr:to>
    <xdr:sp macro="" textlink="">
      <xdr:nvSpPr>
        <xdr:cNvPr id="8" name="AutoShape 3">
          <a:extLst>
            <a:ext uri="{FF2B5EF4-FFF2-40B4-BE49-F238E27FC236}">
              <a16:creationId xmlns:a16="http://schemas.microsoft.com/office/drawing/2014/main" xmlns="" id="{00000000-0008-0000-0800-000008000000}"/>
            </a:ext>
          </a:extLst>
        </xdr:cNvPr>
        <xdr:cNvSpPr>
          <a:spLocks noChangeArrowheads="1"/>
        </xdr:cNvSpPr>
      </xdr:nvSpPr>
      <xdr:spPr bwMode="auto">
        <a:xfrm>
          <a:off x="533400" y="0"/>
          <a:ext cx="9265920" cy="764032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1</xdr:col>
      <xdr:colOff>0</xdr:colOff>
      <xdr:row>0</xdr:row>
      <xdr:rowOff>0</xdr:rowOff>
    </xdr:from>
    <xdr:to>
      <xdr:col>8</xdr:col>
      <xdr:colOff>914400</xdr:colOff>
      <xdr:row>39</xdr:row>
      <xdr:rowOff>38100</xdr:rowOff>
    </xdr:to>
    <xdr:sp macro="" textlink="">
      <xdr:nvSpPr>
        <xdr:cNvPr id="9" name="AutoShape 3">
          <a:extLst>
            <a:ext uri="{FF2B5EF4-FFF2-40B4-BE49-F238E27FC236}">
              <a16:creationId xmlns:a16="http://schemas.microsoft.com/office/drawing/2014/main" xmlns="" id="{00000000-0008-0000-0800-000009000000}"/>
            </a:ext>
          </a:extLst>
        </xdr:cNvPr>
        <xdr:cNvSpPr>
          <a:spLocks noChangeArrowheads="1"/>
        </xdr:cNvSpPr>
      </xdr:nvSpPr>
      <xdr:spPr bwMode="auto">
        <a:xfrm>
          <a:off x="533400" y="0"/>
          <a:ext cx="9258300" cy="7899400"/>
        </a:xfrm>
        <a:custGeom>
          <a:avLst/>
          <a:gdLst/>
          <a:ahLst/>
          <a:cxnLst/>
          <a:rect l="0" t="0" r="0" b="0"/>
          <a:pathLst/>
        </a:custGeom>
        <a:solidFill>
          <a:srgbClr val="FFFFFF"/>
        </a:solidFill>
        <a:ln w="9525">
          <a:solidFill>
            <a:srgbClr val="000000"/>
          </a:solidFill>
          <a:round/>
          <a:headEnd/>
          <a:tailEnd/>
        </a:ln>
      </xdr:spPr>
      <xdr:txBody>
        <a:bodyPr rtlCol="0"/>
        <a:lstStyle/>
        <a:p>
          <a:pPr algn="ctr"/>
          <a:endParaRPr lang="en-US"/>
        </a:p>
      </xdr:txBody>
    </xdr:sp>
    <xdr:clientData/>
  </xdr:twoCellAnchor>
  <xdr:twoCellAnchor>
    <xdr:from>
      <xdr:col>1</xdr:col>
      <xdr:colOff>0</xdr:colOff>
      <xdr:row>0</xdr:row>
      <xdr:rowOff>0</xdr:rowOff>
    </xdr:from>
    <xdr:to>
      <xdr:col>8</xdr:col>
      <xdr:colOff>914400</xdr:colOff>
      <xdr:row>39</xdr:row>
      <xdr:rowOff>38100</xdr:rowOff>
    </xdr:to>
    <xdr:sp macro="" textlink="">
      <xdr:nvSpPr>
        <xdr:cNvPr id="10" name="AutoShape 3">
          <a:extLst>
            <a:ext uri="{FF2B5EF4-FFF2-40B4-BE49-F238E27FC236}">
              <a16:creationId xmlns:a16="http://schemas.microsoft.com/office/drawing/2014/main" xmlns="" id="{00000000-0008-0000-0800-00000A000000}"/>
            </a:ext>
          </a:extLst>
        </xdr:cNvPr>
        <xdr:cNvSpPr>
          <a:spLocks noChangeArrowheads="1"/>
        </xdr:cNvSpPr>
      </xdr:nvSpPr>
      <xdr:spPr bwMode="auto">
        <a:xfrm>
          <a:off x="533400" y="0"/>
          <a:ext cx="9258300" cy="7899400"/>
        </a:xfrm>
        <a:custGeom>
          <a:avLst/>
          <a:gdLst/>
          <a:ahLst/>
          <a:cxnLst/>
          <a:rect l="0" t="0" r="r" b="b"/>
          <a:pathLst/>
        </a:custGeom>
        <a:solidFill>
          <a:srgbClr val="FFFFFF"/>
        </a:solidFill>
        <a:ln w="9525">
          <a:solidFill>
            <a:srgbClr val="000000"/>
          </a:solidFill>
          <a:round/>
          <a:headEnd/>
          <a:tailEnd/>
        </a:ln>
      </xdr:spPr>
      <xdr:txBody>
        <a:bodyPr rtlCol="0"/>
        <a:lstStyle/>
        <a:p>
          <a:pPr algn="ctr"/>
          <a:endParaRPr lang="en-US"/>
        </a:p>
      </xdr:txBody>
    </xdr:sp>
    <xdr:clientData/>
  </xdr:twoCellAnchor>
  <xdr:twoCellAnchor>
    <xdr:from>
      <xdr:col>1</xdr:col>
      <xdr:colOff>0</xdr:colOff>
      <xdr:row>0</xdr:row>
      <xdr:rowOff>0</xdr:rowOff>
    </xdr:from>
    <xdr:to>
      <xdr:col>8</xdr:col>
      <xdr:colOff>899160</xdr:colOff>
      <xdr:row>40</xdr:row>
      <xdr:rowOff>160020</xdr:rowOff>
    </xdr:to>
    <xdr:sp macro="" textlink="">
      <xdr:nvSpPr>
        <xdr:cNvPr id="11" name="AutoShape 2">
          <a:extLst>
            <a:ext uri="{FF2B5EF4-FFF2-40B4-BE49-F238E27FC236}">
              <a16:creationId xmlns:a16="http://schemas.microsoft.com/office/drawing/2014/main" xmlns="" id="{00000000-0008-0000-0800-00000B000000}"/>
            </a:ext>
          </a:extLst>
        </xdr:cNvPr>
        <xdr:cNvSpPr>
          <a:spLocks noChangeArrowheads="1"/>
        </xdr:cNvSpPr>
      </xdr:nvSpPr>
      <xdr:spPr bwMode="auto">
        <a:xfrm>
          <a:off x="533400" y="0"/>
          <a:ext cx="9243060" cy="821182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1</xdr:col>
      <xdr:colOff>0</xdr:colOff>
      <xdr:row>0</xdr:row>
      <xdr:rowOff>0</xdr:rowOff>
    </xdr:from>
    <xdr:to>
      <xdr:col>8</xdr:col>
      <xdr:colOff>899160</xdr:colOff>
      <xdr:row>40</xdr:row>
      <xdr:rowOff>160020</xdr:rowOff>
    </xdr:to>
    <xdr:sp macro="" textlink="">
      <xdr:nvSpPr>
        <xdr:cNvPr id="12" name="AutoShape 2">
          <a:extLst>
            <a:ext uri="{FF2B5EF4-FFF2-40B4-BE49-F238E27FC236}">
              <a16:creationId xmlns:a16="http://schemas.microsoft.com/office/drawing/2014/main" xmlns="" id="{00000000-0008-0000-0800-00000C000000}"/>
            </a:ext>
          </a:extLst>
        </xdr:cNvPr>
        <xdr:cNvSpPr>
          <a:spLocks noChangeArrowheads="1"/>
        </xdr:cNvSpPr>
      </xdr:nvSpPr>
      <xdr:spPr bwMode="auto">
        <a:xfrm>
          <a:off x="533400" y="0"/>
          <a:ext cx="9243060" cy="821182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1</xdr:col>
      <xdr:colOff>0</xdr:colOff>
      <xdr:row>0</xdr:row>
      <xdr:rowOff>0</xdr:rowOff>
    </xdr:from>
    <xdr:to>
      <xdr:col>8</xdr:col>
      <xdr:colOff>901700</xdr:colOff>
      <xdr:row>42</xdr:row>
      <xdr:rowOff>38100</xdr:rowOff>
    </xdr:to>
    <xdr:sp macro="" textlink="">
      <xdr:nvSpPr>
        <xdr:cNvPr id="13" name="AutoShape 2">
          <a:extLst>
            <a:ext uri="{FF2B5EF4-FFF2-40B4-BE49-F238E27FC236}">
              <a16:creationId xmlns:a16="http://schemas.microsoft.com/office/drawing/2014/main" xmlns="" id="{00000000-0008-0000-0800-00000D000000}"/>
            </a:ext>
          </a:extLst>
        </xdr:cNvPr>
        <xdr:cNvSpPr>
          <a:spLocks noChangeArrowheads="1"/>
        </xdr:cNvSpPr>
      </xdr:nvSpPr>
      <xdr:spPr bwMode="auto">
        <a:xfrm>
          <a:off x="533400" y="0"/>
          <a:ext cx="9245600" cy="8572500"/>
        </a:xfrm>
        <a:custGeom>
          <a:avLst/>
          <a:gdLst/>
          <a:ahLst/>
          <a:cxnLst/>
          <a:rect l="0" t="0" r="0" b="0"/>
          <a:pathLst/>
        </a:custGeom>
        <a:solidFill>
          <a:srgbClr val="FFFFFF"/>
        </a:solidFill>
        <a:ln w="9525">
          <a:solidFill>
            <a:srgbClr val="000000"/>
          </a:solidFill>
          <a:round/>
          <a:headEnd/>
          <a:tailEnd/>
        </a:ln>
      </xdr:spPr>
      <xdr:txBody>
        <a:bodyPr rtlCol="0"/>
        <a:lstStyle/>
        <a:p>
          <a:pPr algn="ctr"/>
          <a:endParaRPr lang="en-US"/>
        </a:p>
      </xdr:txBody>
    </xdr:sp>
    <xdr:clientData/>
  </xdr:twoCellAnchor>
  <xdr:twoCellAnchor>
    <xdr:from>
      <xdr:col>1</xdr:col>
      <xdr:colOff>0</xdr:colOff>
      <xdr:row>0</xdr:row>
      <xdr:rowOff>0</xdr:rowOff>
    </xdr:from>
    <xdr:to>
      <xdr:col>8</xdr:col>
      <xdr:colOff>901700</xdr:colOff>
      <xdr:row>42</xdr:row>
      <xdr:rowOff>38100</xdr:rowOff>
    </xdr:to>
    <xdr:sp macro="" textlink="">
      <xdr:nvSpPr>
        <xdr:cNvPr id="14" name="AutoShape 2">
          <a:extLst>
            <a:ext uri="{FF2B5EF4-FFF2-40B4-BE49-F238E27FC236}">
              <a16:creationId xmlns:a16="http://schemas.microsoft.com/office/drawing/2014/main" xmlns="" id="{00000000-0008-0000-0800-00000E000000}"/>
            </a:ext>
          </a:extLst>
        </xdr:cNvPr>
        <xdr:cNvSpPr>
          <a:spLocks noChangeArrowheads="1"/>
        </xdr:cNvSpPr>
      </xdr:nvSpPr>
      <xdr:spPr bwMode="auto">
        <a:xfrm>
          <a:off x="533400" y="0"/>
          <a:ext cx="9245600" cy="8572500"/>
        </a:xfrm>
        <a:custGeom>
          <a:avLst/>
          <a:gdLst/>
          <a:ahLst/>
          <a:cxnLst/>
          <a:rect l="0" t="0" r="r" b="b"/>
          <a:pathLst/>
        </a:custGeom>
        <a:solidFill>
          <a:srgbClr val="FFFFFF"/>
        </a:solidFill>
        <a:ln w="9525">
          <a:solidFill>
            <a:srgbClr val="000000"/>
          </a:solidFill>
          <a:round/>
          <a:headEnd/>
          <a:tailEnd/>
        </a:ln>
      </xdr:spPr>
      <xdr:txBody>
        <a:bodyPr rtlCol="0"/>
        <a:lstStyle/>
        <a:p>
          <a:pPr algn="ctr"/>
          <a:endParaRPr lang="en-US"/>
        </a:p>
      </xdr:txBody>
    </xdr:sp>
    <xdr:clientData/>
  </xdr:twoCellAnchor>
  <xdr:twoCellAnchor>
    <xdr:from>
      <xdr:col>1</xdr:col>
      <xdr:colOff>0</xdr:colOff>
      <xdr:row>0</xdr:row>
      <xdr:rowOff>0</xdr:rowOff>
    </xdr:from>
    <xdr:to>
      <xdr:col>8</xdr:col>
      <xdr:colOff>899160</xdr:colOff>
      <xdr:row>40</xdr:row>
      <xdr:rowOff>160020</xdr:rowOff>
    </xdr:to>
    <xdr:sp macro="" textlink="">
      <xdr:nvSpPr>
        <xdr:cNvPr id="15" name="AutoShape 2">
          <a:extLst>
            <a:ext uri="{FF2B5EF4-FFF2-40B4-BE49-F238E27FC236}">
              <a16:creationId xmlns:a16="http://schemas.microsoft.com/office/drawing/2014/main" xmlns="" id="{00000000-0008-0000-0800-00000F000000}"/>
            </a:ext>
          </a:extLst>
        </xdr:cNvPr>
        <xdr:cNvSpPr>
          <a:spLocks noChangeArrowheads="1"/>
        </xdr:cNvSpPr>
      </xdr:nvSpPr>
      <xdr:spPr bwMode="auto">
        <a:xfrm>
          <a:off x="533400" y="0"/>
          <a:ext cx="9243060" cy="821182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1</xdr:col>
      <xdr:colOff>0</xdr:colOff>
      <xdr:row>0</xdr:row>
      <xdr:rowOff>0</xdr:rowOff>
    </xdr:from>
    <xdr:to>
      <xdr:col>8</xdr:col>
      <xdr:colOff>899160</xdr:colOff>
      <xdr:row>40</xdr:row>
      <xdr:rowOff>160020</xdr:rowOff>
    </xdr:to>
    <xdr:sp macro="" textlink="">
      <xdr:nvSpPr>
        <xdr:cNvPr id="16" name="AutoShape 2">
          <a:extLst>
            <a:ext uri="{FF2B5EF4-FFF2-40B4-BE49-F238E27FC236}">
              <a16:creationId xmlns:a16="http://schemas.microsoft.com/office/drawing/2014/main" xmlns="" id="{00000000-0008-0000-0800-000010000000}"/>
            </a:ext>
          </a:extLst>
        </xdr:cNvPr>
        <xdr:cNvSpPr>
          <a:spLocks noChangeArrowheads="1"/>
        </xdr:cNvSpPr>
      </xdr:nvSpPr>
      <xdr:spPr bwMode="auto">
        <a:xfrm>
          <a:off x="533400" y="0"/>
          <a:ext cx="9243060" cy="821182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1</xdr:col>
      <xdr:colOff>0</xdr:colOff>
      <xdr:row>0</xdr:row>
      <xdr:rowOff>0</xdr:rowOff>
    </xdr:from>
    <xdr:to>
      <xdr:col>8</xdr:col>
      <xdr:colOff>901700</xdr:colOff>
      <xdr:row>42</xdr:row>
      <xdr:rowOff>38100</xdr:rowOff>
    </xdr:to>
    <xdr:sp macro="" textlink="">
      <xdr:nvSpPr>
        <xdr:cNvPr id="17" name="AutoShape 2">
          <a:extLst>
            <a:ext uri="{FF2B5EF4-FFF2-40B4-BE49-F238E27FC236}">
              <a16:creationId xmlns:a16="http://schemas.microsoft.com/office/drawing/2014/main" xmlns="" id="{00000000-0008-0000-0800-000011000000}"/>
            </a:ext>
          </a:extLst>
        </xdr:cNvPr>
        <xdr:cNvSpPr>
          <a:spLocks noChangeArrowheads="1"/>
        </xdr:cNvSpPr>
      </xdr:nvSpPr>
      <xdr:spPr bwMode="auto">
        <a:xfrm>
          <a:off x="533400" y="0"/>
          <a:ext cx="9245600" cy="8470900"/>
        </a:xfrm>
        <a:custGeom>
          <a:avLst/>
          <a:gdLst/>
          <a:ahLst/>
          <a:cxnLst/>
          <a:rect l="0" t="0" r="0" b="0"/>
          <a:pathLst/>
        </a:custGeom>
        <a:solidFill>
          <a:srgbClr val="FFFFFF"/>
        </a:solidFill>
        <a:ln w="9525">
          <a:solidFill>
            <a:srgbClr val="000000"/>
          </a:solidFill>
          <a:round/>
          <a:headEnd/>
          <a:tailEnd/>
        </a:ln>
      </xdr:spPr>
      <xdr:txBody>
        <a:bodyPr rtlCol="0"/>
        <a:lstStyle/>
        <a:p>
          <a:pPr algn="ctr"/>
          <a:endParaRPr lang="en-US"/>
        </a:p>
      </xdr:txBody>
    </xdr:sp>
    <xdr:clientData/>
  </xdr:twoCellAnchor>
  <xdr:twoCellAnchor>
    <xdr:from>
      <xdr:col>1</xdr:col>
      <xdr:colOff>0</xdr:colOff>
      <xdr:row>0</xdr:row>
      <xdr:rowOff>0</xdr:rowOff>
    </xdr:from>
    <xdr:to>
      <xdr:col>8</xdr:col>
      <xdr:colOff>901700</xdr:colOff>
      <xdr:row>42</xdr:row>
      <xdr:rowOff>38100</xdr:rowOff>
    </xdr:to>
    <xdr:sp macro="" textlink="">
      <xdr:nvSpPr>
        <xdr:cNvPr id="18" name="AutoShape 2">
          <a:extLst>
            <a:ext uri="{FF2B5EF4-FFF2-40B4-BE49-F238E27FC236}">
              <a16:creationId xmlns:a16="http://schemas.microsoft.com/office/drawing/2014/main" xmlns="" id="{00000000-0008-0000-0800-000012000000}"/>
            </a:ext>
          </a:extLst>
        </xdr:cNvPr>
        <xdr:cNvSpPr>
          <a:spLocks noChangeArrowheads="1"/>
        </xdr:cNvSpPr>
      </xdr:nvSpPr>
      <xdr:spPr bwMode="auto">
        <a:xfrm>
          <a:off x="533400" y="0"/>
          <a:ext cx="9245600" cy="8470900"/>
        </a:xfrm>
        <a:custGeom>
          <a:avLst/>
          <a:gdLst/>
          <a:ahLst/>
          <a:cxnLst/>
          <a:rect l="0" t="0" r="r" b="b"/>
          <a:pathLst/>
        </a:custGeom>
        <a:solidFill>
          <a:srgbClr val="FFFFFF"/>
        </a:solidFill>
        <a:ln w="9525">
          <a:solidFill>
            <a:srgbClr val="000000"/>
          </a:solidFill>
          <a:round/>
          <a:headEnd/>
          <a:tailEnd/>
        </a:ln>
      </xdr:spPr>
      <xdr:txBody>
        <a:bodyPr rtlCol="0"/>
        <a:lstStyle/>
        <a:p>
          <a:pPr algn="ctr"/>
          <a:endParaRPr lang="en-US"/>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0</xdr:row>
      <xdr:rowOff>0</xdr:rowOff>
    </xdr:from>
    <xdr:to>
      <xdr:col>8</xdr:col>
      <xdr:colOff>853440</xdr:colOff>
      <xdr:row>37</xdr:row>
      <xdr:rowOff>160020</xdr:rowOff>
    </xdr:to>
    <xdr:sp macro="" textlink="">
      <xdr:nvSpPr>
        <xdr:cNvPr id="5123" name="Rectangle 3" hidden="1">
          <a:extLst>
            <a:ext uri="{FF2B5EF4-FFF2-40B4-BE49-F238E27FC236}">
              <a16:creationId xmlns:a16="http://schemas.microsoft.com/office/drawing/2014/main" xmlns="" id="{00000000-0008-0000-0900-000003140000}"/>
            </a:ext>
          </a:extLst>
        </xdr:cNvPr>
        <xdr:cNvSpPr>
          <a:spLocks noSelect="1" noChangeArrowheads="1"/>
        </xdr:cNvSpPr>
      </xdr:nvSpPr>
      <xdr:spPr bwMode="auto">
        <a:xfrm>
          <a:off x="0" y="0"/>
          <a:ext cx="7620000" cy="7620000"/>
        </a:xfrm>
        <a:prstGeom prst="rect">
          <a:avLst/>
        </a:prstGeom>
        <a:solidFill>
          <a:srgbClr val="FFFFFF"/>
        </a:solidFill>
        <a:ln w="9525">
          <a:solidFill>
            <a:srgbClr val="000000"/>
          </a:solidFill>
          <a:round/>
          <a:headEnd/>
          <a:tailEnd/>
        </a:ln>
      </xdr:spPr>
    </xdr:sp>
    <xdr:clientData/>
  </xdr:twoCellAnchor>
  <xdr:twoCellAnchor>
    <xdr:from>
      <xdr:col>1</xdr:col>
      <xdr:colOff>0</xdr:colOff>
      <xdr:row>0</xdr:row>
      <xdr:rowOff>0</xdr:rowOff>
    </xdr:from>
    <xdr:to>
      <xdr:col>8</xdr:col>
      <xdr:colOff>853440</xdr:colOff>
      <xdr:row>37</xdr:row>
      <xdr:rowOff>160020</xdr:rowOff>
    </xdr:to>
    <xdr:sp macro="" textlink="">
      <xdr:nvSpPr>
        <xdr:cNvPr id="2" name="AutoShape 3">
          <a:extLst>
            <a:ext uri="{FF2B5EF4-FFF2-40B4-BE49-F238E27FC236}">
              <a16:creationId xmlns:a16="http://schemas.microsoft.com/office/drawing/2014/main" xmlns="" id="{00000000-0008-0000-0900-000002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1</xdr:col>
      <xdr:colOff>0</xdr:colOff>
      <xdr:row>0</xdr:row>
      <xdr:rowOff>0</xdr:rowOff>
    </xdr:from>
    <xdr:to>
      <xdr:col>8</xdr:col>
      <xdr:colOff>853440</xdr:colOff>
      <xdr:row>37</xdr:row>
      <xdr:rowOff>160020</xdr:rowOff>
    </xdr:to>
    <xdr:sp macro="" textlink="">
      <xdr:nvSpPr>
        <xdr:cNvPr id="3" name="AutoShape 3">
          <a:extLst>
            <a:ext uri="{FF2B5EF4-FFF2-40B4-BE49-F238E27FC236}">
              <a16:creationId xmlns:a16="http://schemas.microsoft.com/office/drawing/2014/main" xmlns="" id="{00000000-0008-0000-0900-000003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1</xdr:col>
      <xdr:colOff>0</xdr:colOff>
      <xdr:row>0</xdr:row>
      <xdr:rowOff>0</xdr:rowOff>
    </xdr:from>
    <xdr:to>
      <xdr:col>8</xdr:col>
      <xdr:colOff>850900</xdr:colOff>
      <xdr:row>39</xdr:row>
      <xdr:rowOff>38100</xdr:rowOff>
    </xdr:to>
    <xdr:sp macro="" textlink="">
      <xdr:nvSpPr>
        <xdr:cNvPr id="4" name="AutoShape 3">
          <a:extLst>
            <a:ext uri="{FF2B5EF4-FFF2-40B4-BE49-F238E27FC236}">
              <a16:creationId xmlns:a16="http://schemas.microsoft.com/office/drawing/2014/main" xmlns="" id="{00000000-0008-0000-0900-000004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txBody>
        <a:bodyPr rtlCol="0"/>
        <a:lstStyle/>
        <a:p>
          <a:pPr algn="ctr"/>
          <a:endParaRPr lang="en-US"/>
        </a:p>
      </xdr:txBody>
    </xdr:sp>
    <xdr:clientData/>
  </xdr:twoCellAnchor>
  <xdr:twoCellAnchor>
    <xdr:from>
      <xdr:col>1</xdr:col>
      <xdr:colOff>0</xdr:colOff>
      <xdr:row>0</xdr:row>
      <xdr:rowOff>0</xdr:rowOff>
    </xdr:from>
    <xdr:to>
      <xdr:col>8</xdr:col>
      <xdr:colOff>850900</xdr:colOff>
      <xdr:row>39</xdr:row>
      <xdr:rowOff>38100</xdr:rowOff>
    </xdr:to>
    <xdr:sp macro="" textlink="">
      <xdr:nvSpPr>
        <xdr:cNvPr id="5" name="AutoShape 3">
          <a:extLst>
            <a:ext uri="{FF2B5EF4-FFF2-40B4-BE49-F238E27FC236}">
              <a16:creationId xmlns:a16="http://schemas.microsoft.com/office/drawing/2014/main" xmlns="" id="{00000000-0008-0000-0900-000005000000}"/>
            </a:ext>
          </a:extLst>
        </xdr:cNvPr>
        <xdr:cNvSpPr>
          <a:spLocks noChangeArrowheads="1"/>
        </xdr:cNvSpPr>
      </xdr:nvSpPr>
      <xdr:spPr bwMode="auto">
        <a:xfrm>
          <a:off x="0" y="0"/>
          <a:ext cx="7620000" cy="7620000"/>
        </a:xfrm>
        <a:custGeom>
          <a:avLst/>
          <a:gdLst/>
          <a:ahLst/>
          <a:cxnLst/>
          <a:rect l="0" t="0" r="r" b="b"/>
          <a:pathLst/>
        </a:custGeom>
        <a:solidFill>
          <a:srgbClr val="FFFFFF"/>
        </a:solidFill>
        <a:ln w="9525">
          <a:solidFill>
            <a:srgbClr val="000000"/>
          </a:solidFill>
          <a:round/>
          <a:headEnd/>
          <a:tailEnd/>
        </a:ln>
      </xdr:spPr>
      <xdr:txBody>
        <a:bodyPr rtlCol="0"/>
        <a:lstStyle/>
        <a:p>
          <a:pPr algn="ctr"/>
          <a:endParaRPr lang="en-US"/>
        </a:p>
      </xdr:txBody>
    </xdr:sp>
    <xdr:clientData/>
  </xdr:twoCellAnchor>
  <xdr:twoCellAnchor>
    <xdr:from>
      <xdr:col>1</xdr:col>
      <xdr:colOff>0</xdr:colOff>
      <xdr:row>0</xdr:row>
      <xdr:rowOff>0</xdr:rowOff>
    </xdr:from>
    <xdr:to>
      <xdr:col>8</xdr:col>
      <xdr:colOff>922020</xdr:colOff>
      <xdr:row>37</xdr:row>
      <xdr:rowOff>160020</xdr:rowOff>
    </xdr:to>
    <xdr:sp macro="" textlink="">
      <xdr:nvSpPr>
        <xdr:cNvPr id="7" name="AutoShape 3">
          <a:extLst>
            <a:ext uri="{FF2B5EF4-FFF2-40B4-BE49-F238E27FC236}">
              <a16:creationId xmlns:a16="http://schemas.microsoft.com/office/drawing/2014/main" xmlns="" id="{00000000-0008-0000-0900-000007000000}"/>
            </a:ext>
          </a:extLst>
        </xdr:cNvPr>
        <xdr:cNvSpPr>
          <a:spLocks noChangeArrowheads="1"/>
        </xdr:cNvSpPr>
      </xdr:nvSpPr>
      <xdr:spPr bwMode="auto">
        <a:xfrm>
          <a:off x="533400" y="0"/>
          <a:ext cx="9265920" cy="764032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1</xdr:col>
      <xdr:colOff>0</xdr:colOff>
      <xdr:row>0</xdr:row>
      <xdr:rowOff>0</xdr:rowOff>
    </xdr:from>
    <xdr:to>
      <xdr:col>8</xdr:col>
      <xdr:colOff>922020</xdr:colOff>
      <xdr:row>37</xdr:row>
      <xdr:rowOff>160020</xdr:rowOff>
    </xdr:to>
    <xdr:sp macro="" textlink="">
      <xdr:nvSpPr>
        <xdr:cNvPr id="8" name="AutoShape 3">
          <a:extLst>
            <a:ext uri="{FF2B5EF4-FFF2-40B4-BE49-F238E27FC236}">
              <a16:creationId xmlns:a16="http://schemas.microsoft.com/office/drawing/2014/main" xmlns="" id="{00000000-0008-0000-0900-000008000000}"/>
            </a:ext>
          </a:extLst>
        </xdr:cNvPr>
        <xdr:cNvSpPr>
          <a:spLocks noChangeArrowheads="1"/>
        </xdr:cNvSpPr>
      </xdr:nvSpPr>
      <xdr:spPr bwMode="auto">
        <a:xfrm>
          <a:off x="533400" y="0"/>
          <a:ext cx="9265920" cy="764032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1</xdr:col>
      <xdr:colOff>0</xdr:colOff>
      <xdr:row>0</xdr:row>
      <xdr:rowOff>0</xdr:rowOff>
    </xdr:from>
    <xdr:to>
      <xdr:col>8</xdr:col>
      <xdr:colOff>914400</xdr:colOff>
      <xdr:row>39</xdr:row>
      <xdr:rowOff>38100</xdr:rowOff>
    </xdr:to>
    <xdr:sp macro="" textlink="">
      <xdr:nvSpPr>
        <xdr:cNvPr id="9" name="AutoShape 3">
          <a:extLst>
            <a:ext uri="{FF2B5EF4-FFF2-40B4-BE49-F238E27FC236}">
              <a16:creationId xmlns:a16="http://schemas.microsoft.com/office/drawing/2014/main" xmlns="" id="{00000000-0008-0000-0900-000009000000}"/>
            </a:ext>
          </a:extLst>
        </xdr:cNvPr>
        <xdr:cNvSpPr>
          <a:spLocks noChangeArrowheads="1"/>
        </xdr:cNvSpPr>
      </xdr:nvSpPr>
      <xdr:spPr bwMode="auto">
        <a:xfrm>
          <a:off x="533400" y="0"/>
          <a:ext cx="9258300" cy="7899400"/>
        </a:xfrm>
        <a:custGeom>
          <a:avLst/>
          <a:gdLst/>
          <a:ahLst/>
          <a:cxnLst/>
          <a:rect l="0" t="0" r="0" b="0"/>
          <a:pathLst/>
        </a:custGeom>
        <a:solidFill>
          <a:srgbClr val="FFFFFF"/>
        </a:solidFill>
        <a:ln w="9525">
          <a:solidFill>
            <a:srgbClr val="000000"/>
          </a:solidFill>
          <a:round/>
          <a:headEnd/>
          <a:tailEnd/>
        </a:ln>
      </xdr:spPr>
      <xdr:txBody>
        <a:bodyPr rtlCol="0"/>
        <a:lstStyle/>
        <a:p>
          <a:pPr algn="ctr"/>
          <a:endParaRPr lang="en-US"/>
        </a:p>
      </xdr:txBody>
    </xdr:sp>
    <xdr:clientData/>
  </xdr:twoCellAnchor>
  <xdr:twoCellAnchor>
    <xdr:from>
      <xdr:col>1</xdr:col>
      <xdr:colOff>0</xdr:colOff>
      <xdr:row>0</xdr:row>
      <xdr:rowOff>0</xdr:rowOff>
    </xdr:from>
    <xdr:to>
      <xdr:col>8</xdr:col>
      <xdr:colOff>914400</xdr:colOff>
      <xdr:row>39</xdr:row>
      <xdr:rowOff>38100</xdr:rowOff>
    </xdr:to>
    <xdr:sp macro="" textlink="">
      <xdr:nvSpPr>
        <xdr:cNvPr id="10" name="AutoShape 3">
          <a:extLst>
            <a:ext uri="{FF2B5EF4-FFF2-40B4-BE49-F238E27FC236}">
              <a16:creationId xmlns:a16="http://schemas.microsoft.com/office/drawing/2014/main" xmlns="" id="{00000000-0008-0000-0900-00000A000000}"/>
            </a:ext>
          </a:extLst>
        </xdr:cNvPr>
        <xdr:cNvSpPr>
          <a:spLocks noChangeArrowheads="1"/>
        </xdr:cNvSpPr>
      </xdr:nvSpPr>
      <xdr:spPr bwMode="auto">
        <a:xfrm>
          <a:off x="533400" y="0"/>
          <a:ext cx="9258300" cy="7899400"/>
        </a:xfrm>
        <a:custGeom>
          <a:avLst/>
          <a:gdLst/>
          <a:ahLst/>
          <a:cxnLst/>
          <a:rect l="0" t="0" r="r" b="b"/>
          <a:pathLst/>
        </a:custGeom>
        <a:solidFill>
          <a:srgbClr val="FFFFFF"/>
        </a:solidFill>
        <a:ln w="9525">
          <a:solidFill>
            <a:srgbClr val="000000"/>
          </a:solidFill>
          <a:round/>
          <a:headEnd/>
          <a:tailEnd/>
        </a:ln>
      </xdr:spPr>
      <xdr:txBody>
        <a:bodyPr rtlCol="0"/>
        <a:lstStyle/>
        <a:p>
          <a:pPr algn="ctr"/>
          <a:endParaRPr lang="en-US"/>
        </a:p>
      </xdr:txBody>
    </xdr:sp>
    <xdr:clientData/>
  </xdr:twoCellAnchor>
  <xdr:twoCellAnchor>
    <xdr:from>
      <xdr:col>1</xdr:col>
      <xdr:colOff>0</xdr:colOff>
      <xdr:row>0</xdr:row>
      <xdr:rowOff>0</xdr:rowOff>
    </xdr:from>
    <xdr:to>
      <xdr:col>8</xdr:col>
      <xdr:colOff>899160</xdr:colOff>
      <xdr:row>40</xdr:row>
      <xdr:rowOff>160020</xdr:rowOff>
    </xdr:to>
    <xdr:sp macro="" textlink="">
      <xdr:nvSpPr>
        <xdr:cNvPr id="11" name="AutoShape 2">
          <a:extLst>
            <a:ext uri="{FF2B5EF4-FFF2-40B4-BE49-F238E27FC236}">
              <a16:creationId xmlns:a16="http://schemas.microsoft.com/office/drawing/2014/main" xmlns="" id="{00000000-0008-0000-0900-00000B000000}"/>
            </a:ext>
          </a:extLst>
        </xdr:cNvPr>
        <xdr:cNvSpPr>
          <a:spLocks noChangeArrowheads="1"/>
        </xdr:cNvSpPr>
      </xdr:nvSpPr>
      <xdr:spPr bwMode="auto">
        <a:xfrm>
          <a:off x="533400" y="0"/>
          <a:ext cx="9243060" cy="821182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1</xdr:col>
      <xdr:colOff>0</xdr:colOff>
      <xdr:row>0</xdr:row>
      <xdr:rowOff>0</xdr:rowOff>
    </xdr:from>
    <xdr:to>
      <xdr:col>8</xdr:col>
      <xdr:colOff>899160</xdr:colOff>
      <xdr:row>40</xdr:row>
      <xdr:rowOff>160020</xdr:rowOff>
    </xdr:to>
    <xdr:sp macro="" textlink="">
      <xdr:nvSpPr>
        <xdr:cNvPr id="12" name="AutoShape 2">
          <a:extLst>
            <a:ext uri="{FF2B5EF4-FFF2-40B4-BE49-F238E27FC236}">
              <a16:creationId xmlns:a16="http://schemas.microsoft.com/office/drawing/2014/main" xmlns="" id="{00000000-0008-0000-0900-00000C000000}"/>
            </a:ext>
          </a:extLst>
        </xdr:cNvPr>
        <xdr:cNvSpPr>
          <a:spLocks noChangeArrowheads="1"/>
        </xdr:cNvSpPr>
      </xdr:nvSpPr>
      <xdr:spPr bwMode="auto">
        <a:xfrm>
          <a:off x="533400" y="0"/>
          <a:ext cx="9243060" cy="821182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1</xdr:col>
      <xdr:colOff>0</xdr:colOff>
      <xdr:row>0</xdr:row>
      <xdr:rowOff>0</xdr:rowOff>
    </xdr:from>
    <xdr:to>
      <xdr:col>8</xdr:col>
      <xdr:colOff>901700</xdr:colOff>
      <xdr:row>42</xdr:row>
      <xdr:rowOff>38100</xdr:rowOff>
    </xdr:to>
    <xdr:sp macro="" textlink="">
      <xdr:nvSpPr>
        <xdr:cNvPr id="13" name="AutoShape 2">
          <a:extLst>
            <a:ext uri="{FF2B5EF4-FFF2-40B4-BE49-F238E27FC236}">
              <a16:creationId xmlns:a16="http://schemas.microsoft.com/office/drawing/2014/main" xmlns="" id="{00000000-0008-0000-0900-00000D000000}"/>
            </a:ext>
          </a:extLst>
        </xdr:cNvPr>
        <xdr:cNvSpPr>
          <a:spLocks noChangeArrowheads="1"/>
        </xdr:cNvSpPr>
      </xdr:nvSpPr>
      <xdr:spPr bwMode="auto">
        <a:xfrm>
          <a:off x="533400" y="0"/>
          <a:ext cx="9245600" cy="8572500"/>
        </a:xfrm>
        <a:custGeom>
          <a:avLst/>
          <a:gdLst/>
          <a:ahLst/>
          <a:cxnLst/>
          <a:rect l="0" t="0" r="0" b="0"/>
          <a:pathLst/>
        </a:custGeom>
        <a:solidFill>
          <a:srgbClr val="FFFFFF"/>
        </a:solidFill>
        <a:ln w="9525">
          <a:solidFill>
            <a:srgbClr val="000000"/>
          </a:solidFill>
          <a:round/>
          <a:headEnd/>
          <a:tailEnd/>
        </a:ln>
      </xdr:spPr>
      <xdr:txBody>
        <a:bodyPr rtlCol="0"/>
        <a:lstStyle/>
        <a:p>
          <a:pPr algn="ctr"/>
          <a:endParaRPr lang="en-US"/>
        </a:p>
      </xdr:txBody>
    </xdr:sp>
    <xdr:clientData/>
  </xdr:twoCellAnchor>
  <xdr:twoCellAnchor>
    <xdr:from>
      <xdr:col>1</xdr:col>
      <xdr:colOff>0</xdr:colOff>
      <xdr:row>0</xdr:row>
      <xdr:rowOff>0</xdr:rowOff>
    </xdr:from>
    <xdr:to>
      <xdr:col>8</xdr:col>
      <xdr:colOff>901700</xdr:colOff>
      <xdr:row>42</xdr:row>
      <xdr:rowOff>38100</xdr:rowOff>
    </xdr:to>
    <xdr:sp macro="" textlink="">
      <xdr:nvSpPr>
        <xdr:cNvPr id="14" name="AutoShape 2">
          <a:extLst>
            <a:ext uri="{FF2B5EF4-FFF2-40B4-BE49-F238E27FC236}">
              <a16:creationId xmlns:a16="http://schemas.microsoft.com/office/drawing/2014/main" xmlns="" id="{00000000-0008-0000-0900-00000E000000}"/>
            </a:ext>
          </a:extLst>
        </xdr:cNvPr>
        <xdr:cNvSpPr>
          <a:spLocks noChangeArrowheads="1"/>
        </xdr:cNvSpPr>
      </xdr:nvSpPr>
      <xdr:spPr bwMode="auto">
        <a:xfrm>
          <a:off x="533400" y="0"/>
          <a:ext cx="9245600" cy="8572500"/>
        </a:xfrm>
        <a:custGeom>
          <a:avLst/>
          <a:gdLst/>
          <a:ahLst/>
          <a:cxnLst/>
          <a:rect l="0" t="0" r="r" b="b"/>
          <a:pathLst/>
        </a:custGeom>
        <a:solidFill>
          <a:srgbClr val="FFFFFF"/>
        </a:solidFill>
        <a:ln w="9525">
          <a:solidFill>
            <a:srgbClr val="000000"/>
          </a:solidFill>
          <a:round/>
          <a:headEnd/>
          <a:tailEnd/>
        </a:ln>
      </xdr:spPr>
      <xdr:txBody>
        <a:bodyPr rtlCol="0"/>
        <a:lstStyle/>
        <a:p>
          <a:pPr algn="ctr"/>
          <a:endParaRPr lang="en-US"/>
        </a:p>
      </xdr:txBody>
    </xdr:sp>
    <xdr:clientData/>
  </xdr:twoCellAnchor>
  <xdr:twoCellAnchor>
    <xdr:from>
      <xdr:col>1</xdr:col>
      <xdr:colOff>0</xdr:colOff>
      <xdr:row>0</xdr:row>
      <xdr:rowOff>0</xdr:rowOff>
    </xdr:from>
    <xdr:to>
      <xdr:col>8</xdr:col>
      <xdr:colOff>899160</xdr:colOff>
      <xdr:row>40</xdr:row>
      <xdr:rowOff>160020</xdr:rowOff>
    </xdr:to>
    <xdr:sp macro="" textlink="">
      <xdr:nvSpPr>
        <xdr:cNvPr id="15" name="AutoShape 2">
          <a:extLst>
            <a:ext uri="{FF2B5EF4-FFF2-40B4-BE49-F238E27FC236}">
              <a16:creationId xmlns:a16="http://schemas.microsoft.com/office/drawing/2014/main" xmlns="" id="{00000000-0008-0000-0900-00000F000000}"/>
            </a:ext>
          </a:extLst>
        </xdr:cNvPr>
        <xdr:cNvSpPr>
          <a:spLocks noChangeArrowheads="1"/>
        </xdr:cNvSpPr>
      </xdr:nvSpPr>
      <xdr:spPr bwMode="auto">
        <a:xfrm>
          <a:off x="533400" y="0"/>
          <a:ext cx="9243060" cy="821182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1</xdr:col>
      <xdr:colOff>0</xdr:colOff>
      <xdr:row>0</xdr:row>
      <xdr:rowOff>0</xdr:rowOff>
    </xdr:from>
    <xdr:to>
      <xdr:col>8</xdr:col>
      <xdr:colOff>899160</xdr:colOff>
      <xdr:row>40</xdr:row>
      <xdr:rowOff>160020</xdr:rowOff>
    </xdr:to>
    <xdr:sp macro="" textlink="">
      <xdr:nvSpPr>
        <xdr:cNvPr id="16" name="AutoShape 2">
          <a:extLst>
            <a:ext uri="{FF2B5EF4-FFF2-40B4-BE49-F238E27FC236}">
              <a16:creationId xmlns:a16="http://schemas.microsoft.com/office/drawing/2014/main" xmlns="" id="{00000000-0008-0000-0900-000010000000}"/>
            </a:ext>
          </a:extLst>
        </xdr:cNvPr>
        <xdr:cNvSpPr>
          <a:spLocks noChangeArrowheads="1"/>
        </xdr:cNvSpPr>
      </xdr:nvSpPr>
      <xdr:spPr bwMode="auto">
        <a:xfrm>
          <a:off x="533400" y="0"/>
          <a:ext cx="9243060" cy="821182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1</xdr:col>
      <xdr:colOff>0</xdr:colOff>
      <xdr:row>0</xdr:row>
      <xdr:rowOff>0</xdr:rowOff>
    </xdr:from>
    <xdr:to>
      <xdr:col>8</xdr:col>
      <xdr:colOff>901700</xdr:colOff>
      <xdr:row>42</xdr:row>
      <xdr:rowOff>38100</xdr:rowOff>
    </xdr:to>
    <xdr:sp macro="" textlink="">
      <xdr:nvSpPr>
        <xdr:cNvPr id="17" name="AutoShape 2">
          <a:extLst>
            <a:ext uri="{FF2B5EF4-FFF2-40B4-BE49-F238E27FC236}">
              <a16:creationId xmlns:a16="http://schemas.microsoft.com/office/drawing/2014/main" xmlns="" id="{00000000-0008-0000-0900-000011000000}"/>
            </a:ext>
          </a:extLst>
        </xdr:cNvPr>
        <xdr:cNvSpPr>
          <a:spLocks noChangeArrowheads="1"/>
        </xdr:cNvSpPr>
      </xdr:nvSpPr>
      <xdr:spPr bwMode="auto">
        <a:xfrm>
          <a:off x="533400" y="0"/>
          <a:ext cx="9245600" cy="8470900"/>
        </a:xfrm>
        <a:custGeom>
          <a:avLst/>
          <a:gdLst/>
          <a:ahLst/>
          <a:cxnLst/>
          <a:rect l="0" t="0" r="0" b="0"/>
          <a:pathLst/>
        </a:custGeom>
        <a:solidFill>
          <a:srgbClr val="FFFFFF"/>
        </a:solidFill>
        <a:ln w="9525">
          <a:solidFill>
            <a:srgbClr val="000000"/>
          </a:solidFill>
          <a:round/>
          <a:headEnd/>
          <a:tailEnd/>
        </a:ln>
      </xdr:spPr>
      <xdr:txBody>
        <a:bodyPr rtlCol="0"/>
        <a:lstStyle/>
        <a:p>
          <a:pPr algn="ctr"/>
          <a:endParaRPr lang="en-US"/>
        </a:p>
      </xdr:txBody>
    </xdr:sp>
    <xdr:clientData/>
  </xdr:twoCellAnchor>
  <xdr:twoCellAnchor>
    <xdr:from>
      <xdr:col>1</xdr:col>
      <xdr:colOff>0</xdr:colOff>
      <xdr:row>0</xdr:row>
      <xdr:rowOff>0</xdr:rowOff>
    </xdr:from>
    <xdr:to>
      <xdr:col>8</xdr:col>
      <xdr:colOff>901700</xdr:colOff>
      <xdr:row>42</xdr:row>
      <xdr:rowOff>38100</xdr:rowOff>
    </xdr:to>
    <xdr:sp macro="" textlink="">
      <xdr:nvSpPr>
        <xdr:cNvPr id="18" name="AutoShape 2">
          <a:extLst>
            <a:ext uri="{FF2B5EF4-FFF2-40B4-BE49-F238E27FC236}">
              <a16:creationId xmlns:a16="http://schemas.microsoft.com/office/drawing/2014/main" xmlns="" id="{00000000-0008-0000-0900-000012000000}"/>
            </a:ext>
          </a:extLst>
        </xdr:cNvPr>
        <xdr:cNvSpPr>
          <a:spLocks noChangeArrowheads="1"/>
        </xdr:cNvSpPr>
      </xdr:nvSpPr>
      <xdr:spPr bwMode="auto">
        <a:xfrm>
          <a:off x="533400" y="0"/>
          <a:ext cx="9245600" cy="8470900"/>
        </a:xfrm>
        <a:custGeom>
          <a:avLst/>
          <a:gdLst/>
          <a:ahLst/>
          <a:cxnLst/>
          <a:rect l="0" t="0" r="r" b="b"/>
          <a:pathLst/>
        </a:custGeom>
        <a:solidFill>
          <a:srgbClr val="FFFFFF"/>
        </a:solidFill>
        <a:ln w="9525">
          <a:solidFill>
            <a:srgbClr val="000000"/>
          </a:solidFill>
          <a:round/>
          <a:headEnd/>
          <a:tailEnd/>
        </a:ln>
      </xdr:spPr>
      <xdr:txBody>
        <a:bodyPr rtlCol="0"/>
        <a:lstStyle/>
        <a:p>
          <a:pPr algn="ctr"/>
          <a:endParaRPr lang="en-US"/>
        </a:p>
      </xdr:txBody>
    </xdr:sp>
    <xdr:clientData/>
  </xdr:twoCellAnchor>
</xdr:wsDr>
</file>

<file path=xl/externalLinks/_rels/externalLink1.xml.rels><?xml version="1.0" encoding="UTF-8" standalone="no"?>
<Relationships xmlns="http://schemas.openxmlformats.org/package/2006/relationships">
<Relationship Id="rId1" Target="file:///C:/Users/fabianapel/Documents/CV%20and%20Covers/Equidam%20Assignment/Equidam%20Assignment%201%20Fabian%20Apel.xlsx" TargetMode="External" Type="http://schemas.openxmlformats.org/officeDocument/2006/relationships/externalLinkPath"/>
</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WI Assumption Workings"/>
      <sheetName val="CASH FLOW with Yearly results"/>
    </sheetNames>
    <sheetDataSet>
      <sheetData sheetId="0" refreshError="1"/>
      <sheetData sheetId="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no"?>
<Relationships xmlns="http://schemas.openxmlformats.org/package/2006/relationships">
<Relationship Id="rId1" Target="https://calendly.com/equidamfinserv" TargetMode="External" Type="http://schemas.openxmlformats.org/officeDocument/2006/relationships/hyperlink"/>
<Relationship Id="rId2" Target="mailto:finserv@equidam.com?subject=Financial%20Projections%20Query" TargetMode="External" Type="http://schemas.openxmlformats.org/officeDocument/2006/relationships/hyperlink"/>
</Relationships>

</file>

<file path=xl/worksheets/_rels/sheet2.xml.rels><?xml version="1.0" encoding="UTF-8" standalone="no"?>
<Relationships xmlns="http://schemas.openxmlformats.org/package/2006/relationships">
<Relationship Id="rId1" Target="../printerSettings/printerSettings1.bin" Type="http://schemas.openxmlformats.org/officeDocument/2006/relationships/printerSettings"/>
</Relationships>

</file>

<file path=xl/worksheets/_rels/sheet3.xml.rels><?xml version="1.0" encoding="UTF-8" standalone="no"?>
<Relationships xmlns="http://schemas.openxmlformats.org/package/2006/relationships">
<Relationship Id="rId1" Target="../drawings/drawing1.xml" Type="http://schemas.openxmlformats.org/officeDocument/2006/relationships/drawing"/>
</Relationships>

</file>

<file path=xl/worksheets/_rels/sheet4.xml.rels><?xml version="1.0" encoding="UTF-8" standalone="no"?>
<Relationships xmlns="http://schemas.openxmlformats.org/package/2006/relationships">
<Relationship Id="rId1" Target="../drawings/drawing2.xml" Type="http://schemas.openxmlformats.org/officeDocument/2006/relationships/drawing"/>
</Relationships>

</file>

<file path=xl/worksheets/_rels/sheet5.xml.rels><?xml version="1.0" encoding="UTF-8" standalone="no"?>
<Relationships xmlns="http://schemas.openxmlformats.org/package/2006/relationships">
<Relationship Id="rId1" Target="../drawings/drawing3.xml" Type="http://schemas.openxmlformats.org/officeDocument/2006/relationships/drawing"/>
</Relationships>

</file>

<file path=xl/worksheets/_rels/sheet6.xml.rels><?xml version="1.0" encoding="UTF-8" standalone="no"?>
<Relationships xmlns="http://schemas.openxmlformats.org/package/2006/relationships">
<Relationship Id="rId1" Target="../drawings/drawing4.xml" Type="http://schemas.openxmlformats.org/officeDocument/2006/relationships/drawing"/>
</Relationships>

</file>

<file path=xl/worksheets/_rels/sheet7.xml.rels><?xml version="1.0" encoding="UTF-8" standalone="no"?>
<Relationships xmlns="http://schemas.openxmlformats.org/package/2006/relationships">
<Relationship Id="rId1" Target="../drawings/drawing5.xml" Type="http://schemas.openxmlformats.org/officeDocument/2006/relationships/drawing"/>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1033"/>
  <sheetViews>
    <sheetView showGridLines="0" workbookViewId="0">
      <selection activeCell="H25" sqref="H25:I25"/>
    </sheetView>
  </sheetViews>
  <sheetFormatPr defaultColWidth="11.125" defaultRowHeight="15" customHeight="1"/>
  <cols>
    <col min="1" max="1" width="7" style="80" customWidth="1"/>
    <col min="2" max="2" width="11" style="82" customWidth="1"/>
    <col min="3" max="3" width="10.875" style="80" customWidth="1"/>
    <col min="4" max="4" width="18.625" style="80" customWidth="1"/>
    <col min="5" max="5" width="9.625" style="80" customWidth="1"/>
    <col min="6" max="6" width="3.375" style="80" customWidth="1"/>
    <col min="7" max="7" width="16.5" style="80" customWidth="1"/>
    <col min="8" max="8" width="10.375" style="80" customWidth="1"/>
    <col min="9" max="9" width="24.375" style="80" customWidth="1"/>
    <col min="10" max="10" width="4.875" style="80" customWidth="1"/>
    <col min="11" max="11" width="7.875" style="80" customWidth="1"/>
    <col min="12" max="12" width="21.125" style="80" customWidth="1"/>
    <col min="13" max="13" width="9.875" style="80" customWidth="1"/>
    <col min="14" max="16" width="10.875" style="80" customWidth="1"/>
    <col min="17" max="18" width="13.375" style="80" customWidth="1"/>
    <col min="19" max="19" width="16.5" style="80" customWidth="1"/>
    <col min="20" max="20" width="18.625" style="80" customWidth="1"/>
    <col min="21" max="28" width="13.375" style="80" customWidth="1"/>
    <col min="29" max="16384" width="11.125" style="80"/>
  </cols>
  <sheetData>
    <row r="1" spans="1:28" ht="15.75">
      <c r="A1" s="2"/>
      <c r="B1" s="540"/>
      <c r="C1" s="540"/>
      <c r="D1" s="538"/>
      <c r="E1" s="538"/>
      <c r="F1" s="538"/>
      <c r="G1" s="538"/>
      <c r="H1" s="538"/>
      <c r="I1" s="59"/>
      <c r="J1" s="59"/>
      <c r="K1" s="58"/>
      <c r="L1" s="78"/>
      <c r="M1" s="78"/>
      <c r="N1" s="78"/>
      <c r="O1" s="78"/>
      <c r="P1" s="78"/>
      <c r="Q1" s="78"/>
      <c r="R1" s="78"/>
      <c r="S1" s="78"/>
      <c r="T1" s="78"/>
      <c r="U1" s="79"/>
      <c r="V1" s="79"/>
      <c r="W1" s="78"/>
      <c r="X1" s="78"/>
      <c r="Y1" s="78"/>
      <c r="Z1" s="78"/>
      <c r="AA1" s="78"/>
    </row>
    <row r="2" spans="1:28" ht="15.75" customHeight="1">
      <c r="B2" s="79"/>
      <c r="C2" s="79"/>
      <c r="D2" s="78"/>
      <c r="E2" s="78"/>
      <c r="F2" s="78"/>
      <c r="G2" s="78"/>
      <c r="H2" s="78"/>
      <c r="I2" s="78"/>
      <c r="J2" s="78"/>
      <c r="K2" s="78"/>
      <c r="L2" s="78"/>
      <c r="M2" s="78"/>
      <c r="N2" s="78"/>
      <c r="O2" s="78"/>
      <c r="P2" s="78"/>
      <c r="Q2" s="78"/>
      <c r="R2" s="78"/>
      <c r="S2" s="78"/>
      <c r="T2" s="78"/>
      <c r="U2" s="79"/>
      <c r="V2" s="79"/>
      <c r="W2" s="78"/>
      <c r="X2" s="78"/>
      <c r="Y2" s="78"/>
      <c r="Z2" s="78"/>
      <c r="AA2" s="78"/>
    </row>
    <row r="3" spans="1:28" ht="27.75">
      <c r="B3" s="103" t="s">
        <v>69</v>
      </c>
      <c r="C3" s="101"/>
      <c r="D3" s="101"/>
      <c r="E3" s="101"/>
      <c r="F3" s="101"/>
      <c r="G3" s="101"/>
      <c r="H3" s="101"/>
      <c r="I3" s="101"/>
      <c r="J3" s="101"/>
      <c r="K3" s="101"/>
      <c r="L3" s="101"/>
      <c r="M3" s="101"/>
      <c r="N3" s="101"/>
      <c r="O3" s="101"/>
      <c r="P3" s="101"/>
      <c r="Q3" s="101"/>
      <c r="R3" s="101"/>
      <c r="S3" s="101"/>
      <c r="T3" s="78"/>
      <c r="U3" s="78"/>
      <c r="V3" s="78"/>
      <c r="W3" s="78"/>
      <c r="X3" s="78"/>
      <c r="Y3" s="78"/>
      <c r="Z3" s="78"/>
      <c r="AA3" s="78"/>
      <c r="AB3" s="78"/>
    </row>
    <row r="4" spans="1:28" ht="12" customHeight="1">
      <c r="B4" s="103"/>
      <c r="C4" s="101"/>
      <c r="D4" s="101"/>
      <c r="E4" s="101"/>
      <c r="F4" s="101"/>
      <c r="G4" s="101"/>
      <c r="H4" s="101"/>
      <c r="I4" s="101"/>
      <c r="J4" s="101"/>
      <c r="K4" s="101"/>
      <c r="L4" s="101"/>
      <c r="M4" s="101"/>
      <c r="N4" s="101"/>
      <c r="O4" s="101"/>
      <c r="P4" s="101"/>
      <c r="Q4" s="101"/>
      <c r="R4" s="101"/>
      <c r="S4" s="101"/>
      <c r="T4" s="78"/>
      <c r="U4" s="78"/>
      <c r="V4" s="78"/>
      <c r="W4" s="78"/>
      <c r="X4" s="78"/>
      <c r="Y4" s="78"/>
      <c r="Z4" s="78"/>
      <c r="AA4" s="78"/>
      <c r="AB4" s="78"/>
    </row>
    <row r="5" spans="1:28" s="114" customFormat="1" ht="15" customHeight="1">
      <c r="B5" s="545" t="s">
        <v>377</v>
      </c>
      <c r="C5" s="545"/>
      <c r="D5" s="545"/>
      <c r="E5" s="545"/>
      <c r="F5" s="545"/>
      <c r="G5" s="545"/>
      <c r="H5" s="545"/>
      <c r="I5" s="545"/>
      <c r="J5" s="545"/>
      <c r="K5" s="545"/>
      <c r="L5" s="545"/>
      <c r="M5" s="545"/>
      <c r="N5" s="545"/>
      <c r="O5" s="545"/>
      <c r="P5" s="545"/>
      <c r="Q5" s="545"/>
      <c r="R5" s="545"/>
      <c r="S5" s="545"/>
      <c r="T5" s="115"/>
      <c r="U5" s="115"/>
      <c r="V5" s="115"/>
      <c r="W5" s="115"/>
      <c r="X5" s="115"/>
      <c r="Y5" s="115"/>
      <c r="Z5" s="115"/>
      <c r="AA5" s="115"/>
      <c r="AB5" s="115"/>
    </row>
    <row r="6" spans="1:28" s="114" customFormat="1" ht="33" customHeight="1">
      <c r="B6" s="545"/>
      <c r="C6" s="545"/>
      <c r="D6" s="545"/>
      <c r="E6" s="545"/>
      <c r="F6" s="545"/>
      <c r="G6" s="545"/>
      <c r="H6" s="545"/>
      <c r="I6" s="545"/>
      <c r="J6" s="545"/>
      <c r="K6" s="545"/>
      <c r="L6" s="545"/>
      <c r="M6" s="545"/>
      <c r="N6" s="545"/>
      <c r="O6" s="545"/>
      <c r="P6" s="545"/>
      <c r="Q6" s="545"/>
      <c r="R6" s="545"/>
      <c r="S6" s="545"/>
      <c r="T6" s="115"/>
      <c r="U6" s="115"/>
      <c r="V6" s="115"/>
      <c r="W6" s="115"/>
      <c r="X6" s="115"/>
      <c r="Y6" s="115"/>
      <c r="Z6" s="115"/>
      <c r="AA6" s="115"/>
      <c r="AB6" s="115"/>
    </row>
    <row r="7" spans="1:28" ht="18" customHeight="1">
      <c r="B7" s="539"/>
      <c r="C7" s="539"/>
      <c r="D7" s="539"/>
      <c r="E7" s="539"/>
      <c r="F7" s="539"/>
      <c r="G7" s="539"/>
      <c r="H7" s="539"/>
      <c r="I7" s="539"/>
      <c r="J7" s="539"/>
      <c r="K7" s="539"/>
      <c r="L7" s="539"/>
      <c r="M7" s="539"/>
      <c r="N7" s="539"/>
      <c r="O7" s="539"/>
      <c r="P7" s="539"/>
      <c r="Q7" s="539"/>
      <c r="R7" s="539"/>
      <c r="S7" s="82"/>
    </row>
    <row r="8" spans="1:28" s="83" customFormat="1" ht="33" customHeight="1">
      <c r="A8" s="29"/>
      <c r="B8" s="108" t="s">
        <v>72</v>
      </c>
      <c r="C8" s="108"/>
      <c r="D8" s="108"/>
      <c r="E8" s="110"/>
      <c r="F8" s="56"/>
      <c r="G8" s="81"/>
      <c r="H8" s="81"/>
      <c r="I8" s="82"/>
      <c r="J8" s="82"/>
      <c r="K8" s="537" t="s">
        <v>70</v>
      </c>
      <c r="L8" s="537"/>
      <c r="M8" s="537"/>
      <c r="N8" s="537"/>
      <c r="O8" s="537"/>
      <c r="P8" s="537"/>
      <c r="Q8" s="537"/>
      <c r="R8" s="537"/>
      <c r="S8" s="537"/>
      <c r="U8" s="82"/>
    </row>
    <row r="9" spans="1:28" s="83" customFormat="1" ht="24.95" customHeight="1">
      <c r="A9" s="29"/>
      <c r="B9" s="490" t="s">
        <v>73</v>
      </c>
      <c r="C9" s="45"/>
      <c r="D9" s="45"/>
      <c r="E9" s="45"/>
      <c r="F9" s="45"/>
      <c r="G9" s="81"/>
      <c r="H9" s="81"/>
      <c r="I9" s="82"/>
      <c r="J9" s="82"/>
      <c r="K9" s="499" t="s">
        <v>71</v>
      </c>
      <c r="L9" s="84"/>
      <c r="M9" s="85"/>
      <c r="N9" s="79"/>
      <c r="O9" s="79"/>
      <c r="P9" s="79"/>
      <c r="Q9" s="86"/>
      <c r="R9" s="86"/>
      <c r="S9" s="86"/>
      <c r="T9" s="86"/>
      <c r="U9" s="82"/>
    </row>
    <row r="10" spans="1:28" s="83" customFormat="1" ht="18">
      <c r="A10" s="29"/>
      <c r="B10" s="491" t="s">
        <v>172</v>
      </c>
      <c r="C10" s="45"/>
      <c r="D10" s="45"/>
      <c r="E10" s="45"/>
      <c r="F10" s="45"/>
      <c r="G10" s="81"/>
      <c r="H10" s="81"/>
      <c r="I10" s="82"/>
      <c r="J10" s="82"/>
      <c r="K10" s="542" t="s">
        <v>388</v>
      </c>
      <c r="L10" s="543"/>
      <c r="M10" s="543"/>
      <c r="N10" s="544"/>
      <c r="O10" s="79"/>
      <c r="P10" s="79"/>
      <c r="Q10" s="86"/>
      <c r="R10" s="87"/>
      <c r="S10" s="86"/>
      <c r="T10" s="86"/>
      <c r="U10" s="82"/>
    </row>
    <row r="11" spans="1:28" s="83" customFormat="1" ht="15" customHeight="1">
      <c r="B11" s="492"/>
      <c r="K11" s="33"/>
      <c r="L11" s="33"/>
      <c r="M11" s="85"/>
      <c r="N11" s="79"/>
      <c r="O11" s="79"/>
      <c r="P11" s="79"/>
      <c r="Q11" s="86"/>
      <c r="R11" s="87"/>
      <c r="S11" s="86"/>
      <c r="T11" s="86"/>
      <c r="U11" s="82"/>
    </row>
    <row r="12" spans="1:28" s="83" customFormat="1" ht="15" customHeight="1">
      <c r="A12" s="35" t="s">
        <v>74</v>
      </c>
      <c r="B12" s="493" t="s">
        <v>171</v>
      </c>
      <c r="C12" s="45"/>
      <c r="D12" s="45"/>
      <c r="E12" s="45"/>
      <c r="F12" s="45"/>
      <c r="G12" s="81"/>
      <c r="H12" s="81"/>
      <c r="I12" s="82"/>
      <c r="J12" s="82"/>
      <c r="K12" s="541" t="s">
        <v>170</v>
      </c>
      <c r="L12" s="541"/>
      <c r="M12" s="541"/>
      <c r="N12" s="541"/>
      <c r="O12" s="541"/>
      <c r="P12" s="541"/>
      <c r="Q12" s="541"/>
      <c r="R12" s="88"/>
      <c r="S12" s="86"/>
      <c r="T12" s="86"/>
      <c r="U12" s="82"/>
    </row>
    <row r="13" spans="1:28" s="83" customFormat="1" ht="15" customHeight="1">
      <c r="A13" s="80"/>
      <c r="B13" s="494" t="s">
        <v>389</v>
      </c>
      <c r="C13" s="81"/>
      <c r="D13" s="45"/>
      <c r="F13" s="81"/>
      <c r="G13" s="522" t="s">
        <v>75</v>
      </c>
      <c r="H13" s="81"/>
      <c r="I13" s="82"/>
      <c r="J13" s="82"/>
      <c r="K13" s="89"/>
      <c r="L13" s="89"/>
      <c r="M13" s="89"/>
      <c r="N13" s="89"/>
      <c r="O13" s="89"/>
      <c r="P13" s="86"/>
      <c r="Q13" s="87"/>
      <c r="R13" s="86"/>
      <c r="S13" s="86"/>
      <c r="T13" s="82"/>
    </row>
    <row r="14" spans="1:28" s="83" customFormat="1" ht="15" customHeight="1">
      <c r="A14" s="29"/>
      <c r="B14" s="495"/>
      <c r="C14" s="45"/>
      <c r="D14" s="45"/>
      <c r="E14" s="45"/>
      <c r="F14" s="45"/>
      <c r="G14" s="81"/>
      <c r="H14" s="81"/>
      <c r="I14" s="82"/>
      <c r="J14" s="82"/>
      <c r="K14" s="500" t="s">
        <v>174</v>
      </c>
      <c r="L14" s="501" t="s">
        <v>82</v>
      </c>
      <c r="M14" s="502" t="s">
        <v>379</v>
      </c>
      <c r="N14" s="502"/>
      <c r="O14" s="502"/>
      <c r="P14" s="503"/>
      <c r="Q14" s="503"/>
      <c r="R14" s="503"/>
      <c r="S14" s="503"/>
      <c r="T14" s="82"/>
    </row>
    <row r="15" spans="1:28" s="83" customFormat="1" ht="15" customHeight="1">
      <c r="A15" s="35" t="s">
        <v>76</v>
      </c>
      <c r="B15" s="493" t="s">
        <v>80</v>
      </c>
      <c r="C15" s="90"/>
      <c r="D15" s="90"/>
      <c r="E15" s="90"/>
      <c r="F15" s="90"/>
      <c r="G15" s="81"/>
      <c r="H15" s="81"/>
      <c r="I15" s="82"/>
      <c r="J15" s="82"/>
      <c r="K15" s="529">
        <v>1</v>
      </c>
      <c r="L15" s="531" t="s">
        <v>81</v>
      </c>
      <c r="M15" s="533" t="s">
        <v>175</v>
      </c>
      <c r="N15" s="533"/>
      <c r="O15" s="533"/>
      <c r="P15" s="533"/>
      <c r="Q15" s="533"/>
      <c r="R15" s="533"/>
      <c r="S15" s="534"/>
      <c r="T15" s="82"/>
    </row>
    <row r="16" spans="1:28" s="83" customFormat="1" ht="15" customHeight="1">
      <c r="A16" s="29"/>
      <c r="B16" s="494" t="s">
        <v>390</v>
      </c>
      <c r="C16" s="81"/>
      <c r="D16" s="45"/>
      <c r="E16" s="81"/>
      <c r="F16" s="81"/>
      <c r="I16" s="118" t="s">
        <v>75</v>
      </c>
      <c r="J16" s="91"/>
      <c r="K16" s="530"/>
      <c r="L16" s="532"/>
      <c r="M16" s="535"/>
      <c r="N16" s="535"/>
      <c r="O16" s="535"/>
      <c r="P16" s="535"/>
      <c r="Q16" s="535"/>
      <c r="R16" s="535"/>
      <c r="S16" s="536"/>
      <c r="T16" s="82"/>
    </row>
    <row r="17" spans="1:30" s="83" customFormat="1" ht="15" customHeight="1">
      <c r="A17" s="29"/>
      <c r="B17" s="495"/>
      <c r="C17" s="45"/>
      <c r="D17" s="45"/>
      <c r="E17" s="45"/>
      <c r="F17" s="45"/>
      <c r="G17" s="81"/>
      <c r="H17" s="81"/>
      <c r="I17" s="82"/>
      <c r="J17" s="82"/>
      <c r="K17" s="530">
        <v>2</v>
      </c>
      <c r="L17" s="532" t="s">
        <v>83</v>
      </c>
      <c r="M17" s="535" t="s">
        <v>168</v>
      </c>
      <c r="N17" s="535"/>
      <c r="O17" s="535"/>
      <c r="P17" s="535"/>
      <c r="Q17" s="535"/>
      <c r="R17" s="535"/>
      <c r="S17" s="536"/>
      <c r="T17" s="82"/>
    </row>
    <row r="18" spans="1:30" s="83" customFormat="1" ht="15" customHeight="1">
      <c r="A18" s="35" t="s">
        <v>77</v>
      </c>
      <c r="B18" s="493" t="s">
        <v>85</v>
      </c>
      <c r="C18" s="45"/>
      <c r="D18" s="45"/>
      <c r="E18" s="45"/>
      <c r="F18" s="45"/>
      <c r="G18" s="81"/>
      <c r="H18" s="81"/>
      <c r="I18" s="82"/>
      <c r="J18" s="82"/>
      <c r="K18" s="530"/>
      <c r="L18" s="532"/>
      <c r="M18" s="535"/>
      <c r="N18" s="535"/>
      <c r="O18" s="535"/>
      <c r="P18" s="535"/>
      <c r="Q18" s="535"/>
      <c r="R18" s="535"/>
      <c r="S18" s="536"/>
      <c r="T18" s="82"/>
    </row>
    <row r="19" spans="1:30" s="83" customFormat="1" ht="15" customHeight="1">
      <c r="A19" s="29"/>
      <c r="B19" s="496" t="s">
        <v>173</v>
      </c>
      <c r="C19" s="45"/>
      <c r="D19" s="45"/>
      <c r="E19" s="45"/>
      <c r="F19" s="45"/>
      <c r="G19" s="81"/>
      <c r="H19" s="81"/>
      <c r="I19" s="82"/>
      <c r="J19" s="82"/>
      <c r="K19" s="530"/>
      <c r="L19" s="532"/>
      <c r="M19" s="535"/>
      <c r="N19" s="535"/>
      <c r="O19" s="535"/>
      <c r="P19" s="535"/>
      <c r="Q19" s="535"/>
      <c r="R19" s="535"/>
      <c r="S19" s="536"/>
      <c r="T19" s="92"/>
    </row>
    <row r="20" spans="1:30" s="83" customFormat="1" ht="15" customHeight="1">
      <c r="A20" s="80"/>
      <c r="B20" s="495"/>
      <c r="C20" s="45"/>
      <c r="D20" s="45"/>
      <c r="E20" s="45"/>
      <c r="F20" s="45"/>
      <c r="G20" s="81"/>
      <c r="H20" s="81"/>
      <c r="I20" s="82"/>
      <c r="J20" s="82"/>
      <c r="K20" s="530">
        <v>3</v>
      </c>
      <c r="L20" s="532" t="s">
        <v>183</v>
      </c>
      <c r="M20" s="535" t="s">
        <v>185</v>
      </c>
      <c r="N20" s="535"/>
      <c r="O20" s="535"/>
      <c r="P20" s="535"/>
      <c r="Q20" s="535"/>
      <c r="R20" s="535"/>
      <c r="S20" s="536"/>
      <c r="T20" s="92"/>
    </row>
    <row r="21" spans="1:30" s="83" customFormat="1" ht="15" customHeight="1">
      <c r="A21" s="35" t="s">
        <v>78</v>
      </c>
      <c r="B21" s="493" t="s">
        <v>84</v>
      </c>
      <c r="C21" s="111"/>
      <c r="D21" s="111"/>
      <c r="E21" s="111"/>
      <c r="F21" s="111"/>
      <c r="G21" s="112"/>
      <c r="H21" s="112"/>
      <c r="I21" s="113"/>
      <c r="J21" s="82"/>
      <c r="K21" s="530"/>
      <c r="L21" s="532"/>
      <c r="M21" s="535"/>
      <c r="N21" s="535"/>
      <c r="O21" s="535"/>
      <c r="P21" s="535"/>
      <c r="Q21" s="535"/>
      <c r="R21" s="535"/>
      <c r="S21" s="536"/>
      <c r="T21" s="93"/>
    </row>
    <row r="22" spans="1:30" s="83" customFormat="1" ht="15" customHeight="1">
      <c r="A22" s="29"/>
      <c r="B22" s="496" t="s">
        <v>184</v>
      </c>
      <c r="C22" s="111"/>
      <c r="D22" s="111"/>
      <c r="E22" s="111"/>
      <c r="F22" s="111"/>
      <c r="G22" s="112"/>
      <c r="H22" s="112"/>
      <c r="I22" s="113"/>
      <c r="J22" s="82"/>
      <c r="K22" s="530"/>
      <c r="L22" s="532"/>
      <c r="M22" s="535"/>
      <c r="N22" s="535"/>
      <c r="O22" s="535"/>
      <c r="P22" s="535"/>
      <c r="Q22" s="535"/>
      <c r="R22" s="535"/>
      <c r="S22" s="536"/>
      <c r="T22" s="92"/>
    </row>
    <row r="23" spans="1:30" s="83" customFormat="1" ht="15" customHeight="1">
      <c r="A23" s="29"/>
      <c r="B23" s="495"/>
      <c r="C23" s="45"/>
      <c r="D23" s="45"/>
      <c r="E23" s="45"/>
      <c r="F23" s="45"/>
      <c r="G23" s="81"/>
      <c r="H23" s="81"/>
      <c r="I23" s="82"/>
      <c r="J23" s="82"/>
      <c r="K23" s="530">
        <v>4</v>
      </c>
      <c r="L23" s="532" t="s">
        <v>108</v>
      </c>
      <c r="M23" s="535" t="s">
        <v>169</v>
      </c>
      <c r="N23" s="535"/>
      <c r="O23" s="535"/>
      <c r="P23" s="535"/>
      <c r="Q23" s="535"/>
      <c r="R23" s="535"/>
      <c r="S23" s="536"/>
      <c r="T23" s="92"/>
    </row>
    <row r="24" spans="1:30" s="83" customFormat="1" ht="15" customHeight="1">
      <c r="A24" s="36" t="s">
        <v>79</v>
      </c>
      <c r="B24" s="493" t="s">
        <v>391</v>
      </c>
      <c r="C24" s="45"/>
      <c r="D24" s="45"/>
      <c r="E24" s="45"/>
      <c r="F24" s="45"/>
      <c r="G24" s="81"/>
      <c r="H24" s="81"/>
      <c r="I24" s="82"/>
      <c r="J24" s="82"/>
      <c r="K24" s="530"/>
      <c r="L24" s="532"/>
      <c r="M24" s="535"/>
      <c r="N24" s="535"/>
      <c r="O24" s="535"/>
      <c r="P24" s="535"/>
      <c r="Q24" s="535"/>
      <c r="R24" s="535"/>
      <c r="S24" s="536"/>
      <c r="T24" s="94"/>
    </row>
    <row r="25" spans="1:30" s="83" customFormat="1" ht="15" customHeight="1">
      <c r="A25" s="29"/>
      <c r="B25" s="104" t="s">
        <v>393</v>
      </c>
      <c r="C25" s="81"/>
      <c r="D25" s="45"/>
      <c r="E25" s="95"/>
      <c r="H25" s="548"/>
      <c r="I25" s="548"/>
      <c r="J25" s="82"/>
      <c r="K25" s="530"/>
      <c r="L25" s="532"/>
      <c r="M25" s="535"/>
      <c r="N25" s="535"/>
      <c r="O25" s="535"/>
      <c r="P25" s="535"/>
      <c r="Q25" s="535"/>
      <c r="R25" s="535"/>
      <c r="S25" s="536"/>
      <c r="T25" s="94"/>
    </row>
    <row r="26" spans="1:30" s="83" customFormat="1" ht="21.95" customHeight="1">
      <c r="A26" s="29"/>
      <c r="B26" s="549" t="s">
        <v>182</v>
      </c>
      <c r="C26" s="549"/>
      <c r="D26" s="549"/>
      <c r="E26" s="549"/>
      <c r="F26" s="549"/>
      <c r="G26" s="549"/>
      <c r="H26" s="549"/>
      <c r="I26" s="102"/>
      <c r="J26" s="102"/>
      <c r="K26" s="530">
        <v>5</v>
      </c>
      <c r="L26" s="551" t="s">
        <v>112</v>
      </c>
      <c r="M26" s="535" t="s">
        <v>176</v>
      </c>
      <c r="N26" s="535"/>
      <c r="O26" s="535"/>
      <c r="P26" s="535"/>
      <c r="Q26" s="535"/>
      <c r="R26" s="535"/>
      <c r="S26" s="536"/>
      <c r="T26" s="96"/>
    </row>
    <row r="27" spans="1:30" s="83" customFormat="1" ht="33.950000000000003" customHeight="1">
      <c r="A27" s="29"/>
      <c r="B27" s="549"/>
      <c r="C27" s="549"/>
      <c r="D27" s="549"/>
      <c r="E27" s="549"/>
      <c r="F27" s="549"/>
      <c r="G27" s="549"/>
      <c r="H27" s="549"/>
      <c r="I27" s="82"/>
      <c r="J27" s="82"/>
      <c r="K27" s="530"/>
      <c r="L27" s="551"/>
      <c r="M27" s="535"/>
      <c r="N27" s="535"/>
      <c r="O27" s="535"/>
      <c r="P27" s="535"/>
      <c r="Q27" s="535"/>
      <c r="R27" s="535"/>
      <c r="S27" s="536"/>
      <c r="T27" s="96"/>
    </row>
    <row r="28" spans="1:30" s="83" customFormat="1" ht="15" customHeight="1">
      <c r="A28" s="29"/>
      <c r="B28" s="34"/>
      <c r="C28" s="550" t="s">
        <v>181</v>
      </c>
      <c r="D28" s="550"/>
      <c r="E28" s="550" t="s">
        <v>180</v>
      </c>
      <c r="F28" s="550"/>
      <c r="G28" s="550"/>
      <c r="I28" s="82"/>
      <c r="J28" s="82"/>
      <c r="K28" s="530"/>
      <c r="L28" s="551"/>
      <c r="M28" s="535"/>
      <c r="N28" s="535"/>
      <c r="O28" s="535"/>
      <c r="P28" s="535"/>
      <c r="Q28" s="535"/>
      <c r="R28" s="535"/>
      <c r="S28" s="536"/>
      <c r="T28" s="96"/>
      <c r="Y28" s="86"/>
      <c r="Z28" s="86"/>
      <c r="AA28" s="86"/>
      <c r="AB28" s="97"/>
      <c r="AC28" s="86"/>
      <c r="AD28" s="86"/>
    </row>
    <row r="29" spans="1:30" s="83" customFormat="1" ht="32.1" customHeight="1">
      <c r="A29" s="29"/>
      <c r="B29" s="105"/>
      <c r="C29" s="550"/>
      <c r="D29" s="550"/>
      <c r="E29" s="550"/>
      <c r="F29" s="550"/>
      <c r="G29" s="550"/>
      <c r="H29" s="82"/>
      <c r="I29" s="82"/>
      <c r="J29" s="82"/>
      <c r="K29" s="504">
        <v>6</v>
      </c>
      <c r="L29" s="116" t="s">
        <v>1</v>
      </c>
      <c r="M29" s="535" t="s">
        <v>378</v>
      </c>
      <c r="N29" s="535"/>
      <c r="O29" s="535"/>
      <c r="P29" s="535"/>
      <c r="Q29" s="535"/>
      <c r="R29" s="535"/>
      <c r="S29" s="536"/>
      <c r="T29" s="96"/>
    </row>
    <row r="30" spans="1:30" s="83" customFormat="1" ht="15" customHeight="1">
      <c r="A30" s="29"/>
      <c r="B30" s="106"/>
      <c r="C30" s="34"/>
      <c r="D30" s="34"/>
      <c r="E30" s="34"/>
      <c r="H30" s="82"/>
      <c r="I30" s="82"/>
      <c r="J30" s="82"/>
      <c r="K30" s="504">
        <v>7</v>
      </c>
      <c r="L30" s="116" t="s">
        <v>2</v>
      </c>
      <c r="M30" s="535"/>
      <c r="N30" s="535"/>
      <c r="O30" s="535"/>
      <c r="P30" s="535"/>
      <c r="Q30" s="535"/>
      <c r="R30" s="535"/>
      <c r="S30" s="536"/>
      <c r="T30" s="96"/>
    </row>
    <row r="31" spans="1:30" s="83" customFormat="1" ht="15" customHeight="1">
      <c r="A31" s="29"/>
      <c r="B31" s="497"/>
      <c r="C31" s="34"/>
      <c r="D31" s="34"/>
      <c r="E31" s="34"/>
      <c r="F31" s="34"/>
      <c r="G31" s="82"/>
      <c r="H31" s="82"/>
      <c r="I31" s="82"/>
      <c r="J31" s="82"/>
      <c r="K31" s="504">
        <v>8</v>
      </c>
      <c r="L31" s="116" t="s">
        <v>3</v>
      </c>
      <c r="M31" s="535"/>
      <c r="N31" s="535"/>
      <c r="O31" s="535"/>
      <c r="P31" s="535"/>
      <c r="Q31" s="535"/>
      <c r="R31" s="535"/>
      <c r="S31" s="536"/>
      <c r="T31" s="33"/>
    </row>
    <row r="32" spans="1:30" s="83" customFormat="1" ht="15" customHeight="1">
      <c r="A32" s="29"/>
      <c r="B32" s="34"/>
      <c r="C32" s="34"/>
      <c r="D32" s="34"/>
      <c r="E32" s="34"/>
      <c r="F32" s="34"/>
      <c r="G32" s="82"/>
      <c r="H32" s="82"/>
      <c r="I32" s="82"/>
      <c r="J32" s="82"/>
      <c r="K32" s="504">
        <v>9</v>
      </c>
      <c r="L32" s="116" t="s">
        <v>4</v>
      </c>
      <c r="M32" s="535"/>
      <c r="N32" s="535"/>
      <c r="O32" s="535"/>
      <c r="P32" s="535"/>
      <c r="Q32" s="535"/>
      <c r="R32" s="535"/>
      <c r="S32" s="536"/>
    </row>
    <row r="33" spans="1:27" s="83" customFormat="1" ht="15" customHeight="1">
      <c r="A33" s="31"/>
      <c r="B33" s="498"/>
      <c r="C33" s="34"/>
      <c r="D33" s="34"/>
      <c r="E33" s="34"/>
      <c r="F33" s="34"/>
      <c r="G33" s="82"/>
      <c r="H33" s="82"/>
      <c r="I33" s="82"/>
      <c r="J33" s="82"/>
      <c r="K33" s="505">
        <v>10</v>
      </c>
      <c r="L33" s="117" t="s">
        <v>5</v>
      </c>
      <c r="M33" s="546"/>
      <c r="N33" s="546"/>
      <c r="O33" s="546"/>
      <c r="P33" s="546"/>
      <c r="Q33" s="546"/>
      <c r="R33" s="546"/>
      <c r="S33" s="547"/>
      <c r="T33" s="33"/>
    </row>
    <row r="34" spans="1:27" s="83" customFormat="1" ht="15" customHeight="1">
      <c r="B34" s="86"/>
      <c r="D34" s="86"/>
      <c r="E34" s="86"/>
      <c r="F34" s="86"/>
      <c r="G34" s="97"/>
      <c r="H34" s="86"/>
      <c r="I34" s="86"/>
      <c r="J34" s="86"/>
      <c r="K34" s="79"/>
      <c r="L34" s="86"/>
      <c r="M34" s="86"/>
      <c r="N34" s="86"/>
      <c r="O34" s="86"/>
      <c r="P34" s="86"/>
      <c r="Q34" s="86"/>
      <c r="R34" s="86"/>
      <c r="S34" s="86"/>
      <c r="T34" s="82"/>
      <c r="V34" s="80"/>
      <c r="W34" s="80"/>
      <c r="X34" s="80"/>
      <c r="Y34" s="80"/>
      <c r="Z34" s="80"/>
    </row>
    <row r="35" spans="1:27" s="83" customFormat="1" ht="15" customHeight="1">
      <c r="B35" s="82"/>
      <c r="C35" s="80"/>
      <c r="D35" s="80"/>
      <c r="E35" s="80"/>
      <c r="F35" s="80"/>
      <c r="G35" s="80"/>
      <c r="H35" s="80"/>
      <c r="I35" s="80"/>
      <c r="J35" s="80"/>
      <c r="K35" s="86"/>
      <c r="L35" s="86"/>
      <c r="M35" s="86"/>
      <c r="N35" s="86"/>
      <c r="O35" s="86"/>
      <c r="P35" s="86"/>
      <c r="Q35" s="86"/>
      <c r="R35" s="86"/>
      <c r="S35" s="86"/>
      <c r="T35" s="86"/>
      <c r="W35" s="80"/>
      <c r="X35" s="80"/>
      <c r="Y35" s="80"/>
      <c r="Z35" s="80"/>
      <c r="AA35" s="80"/>
    </row>
    <row r="36" spans="1:27" ht="15" customHeight="1">
      <c r="K36" s="79"/>
      <c r="L36" s="86"/>
      <c r="M36" s="86"/>
      <c r="N36" s="86"/>
      <c r="O36" s="86"/>
      <c r="P36" s="86"/>
      <c r="Q36" s="86"/>
      <c r="R36" s="86"/>
      <c r="S36" s="86"/>
      <c r="T36" s="82"/>
    </row>
    <row r="37" spans="1:27" ht="15" customHeight="1">
      <c r="K37" s="79"/>
      <c r="L37" s="83"/>
      <c r="M37" s="83"/>
      <c r="N37" s="83"/>
      <c r="O37" s="83"/>
      <c r="P37" s="83"/>
      <c r="Q37" s="83"/>
    </row>
    <row r="38" spans="1:27" ht="15" customHeight="1">
      <c r="K38" s="79"/>
      <c r="L38" s="83"/>
      <c r="M38" s="83"/>
      <c r="N38" s="83"/>
      <c r="O38" s="83"/>
      <c r="P38" s="83"/>
      <c r="Q38" s="83"/>
      <c r="R38" s="83"/>
      <c r="S38" s="83"/>
    </row>
    <row r="39" spans="1:27" ht="15" customHeight="1">
      <c r="L39" s="82"/>
      <c r="M39" s="82"/>
      <c r="N39" s="82"/>
      <c r="O39" s="82"/>
      <c r="P39" s="78"/>
    </row>
    <row r="40" spans="1:27" ht="15" customHeight="1">
      <c r="K40" s="86"/>
      <c r="L40" s="83"/>
      <c r="M40" s="83"/>
      <c r="N40" s="83"/>
      <c r="O40" s="83"/>
      <c r="P40" s="83"/>
      <c r="Q40" s="83"/>
      <c r="R40" s="83"/>
    </row>
    <row r="41" spans="1:27">
      <c r="M41" s="82"/>
      <c r="N41" s="82"/>
      <c r="O41" s="82"/>
      <c r="P41" s="82"/>
      <c r="Q41" s="78"/>
    </row>
    <row r="42" spans="1:27" ht="15.95" customHeight="1"/>
    <row r="44" spans="1:27">
      <c r="M44" s="82"/>
      <c r="N44" s="82"/>
      <c r="O44" s="82"/>
      <c r="P44" s="82"/>
      <c r="Q44" s="78"/>
    </row>
    <row r="45" spans="1:27">
      <c r="M45" s="82"/>
      <c r="N45" s="82"/>
      <c r="O45" s="82"/>
      <c r="P45" s="82"/>
      <c r="Q45" s="78"/>
    </row>
    <row r="46" spans="1:27" ht="15" customHeight="1">
      <c r="M46" s="82"/>
      <c r="N46" s="82"/>
      <c r="O46" s="82"/>
      <c r="P46" s="82"/>
      <c r="Q46" s="78"/>
    </row>
    <row r="47" spans="1:27" ht="15" customHeight="1">
      <c r="M47" s="82"/>
      <c r="N47" s="82"/>
      <c r="O47" s="82"/>
      <c r="P47" s="82"/>
      <c r="Q47" s="78"/>
    </row>
    <row r="48" spans="1:27" ht="15" customHeight="1">
      <c r="M48" s="82"/>
      <c r="N48" s="82"/>
      <c r="O48" s="82"/>
      <c r="P48" s="82"/>
      <c r="Q48" s="78"/>
    </row>
    <row r="49" spans="1:17" ht="15" customHeight="1">
      <c r="M49" s="82"/>
      <c r="N49" s="82"/>
      <c r="O49" s="82"/>
      <c r="P49" s="82"/>
      <c r="Q49" s="78"/>
    </row>
    <row r="50" spans="1:17" ht="15" customHeight="1">
      <c r="M50" s="82"/>
      <c r="N50" s="82"/>
      <c r="O50" s="82"/>
      <c r="P50" s="82"/>
      <c r="Q50" s="78"/>
    </row>
    <row r="51" spans="1:17" ht="15" customHeight="1">
      <c r="M51" s="82"/>
      <c r="N51" s="82"/>
      <c r="O51" s="82"/>
      <c r="P51" s="82"/>
      <c r="Q51" s="78"/>
    </row>
    <row r="52" spans="1:17" ht="15" customHeight="1">
      <c r="M52" s="82"/>
      <c r="N52" s="82"/>
      <c r="O52" s="82"/>
      <c r="P52" s="82"/>
      <c r="Q52" s="78"/>
    </row>
    <row r="53" spans="1:17" ht="15" customHeight="1">
      <c r="M53" s="82"/>
      <c r="N53" s="82"/>
      <c r="O53" s="82"/>
      <c r="P53" s="82"/>
      <c r="Q53" s="78"/>
    </row>
    <row r="54" spans="1:17" ht="15" customHeight="1">
      <c r="M54" s="82"/>
      <c r="N54" s="82"/>
      <c r="O54" s="82"/>
      <c r="P54" s="82"/>
      <c r="Q54" s="78"/>
    </row>
    <row r="55" spans="1:17" ht="15" customHeight="1">
      <c r="M55" s="82"/>
      <c r="N55" s="82"/>
      <c r="O55" s="82"/>
      <c r="P55" s="82"/>
      <c r="Q55" s="78"/>
    </row>
    <row r="56" spans="1:17">
      <c r="M56" s="82"/>
      <c r="N56" s="82"/>
      <c r="O56" s="82"/>
      <c r="P56" s="82"/>
      <c r="Q56" s="78"/>
    </row>
    <row r="57" spans="1:17" ht="36.950000000000003" customHeight="1">
      <c r="M57" s="82"/>
      <c r="N57" s="82"/>
      <c r="O57" s="82"/>
      <c r="P57" s="82"/>
      <c r="Q57" s="78"/>
    </row>
    <row r="58" spans="1:17">
      <c r="M58" s="82"/>
      <c r="N58" s="82"/>
      <c r="O58" s="82"/>
      <c r="P58" s="82"/>
      <c r="Q58" s="78"/>
    </row>
    <row r="59" spans="1:17">
      <c r="M59" s="82"/>
      <c r="N59" s="82"/>
      <c r="O59" s="82"/>
      <c r="P59" s="82"/>
      <c r="Q59" s="78"/>
    </row>
    <row r="60" spans="1:17">
      <c r="M60" s="82"/>
      <c r="N60" s="82"/>
      <c r="O60" s="82"/>
      <c r="P60" s="82"/>
      <c r="Q60" s="78"/>
    </row>
    <row r="61" spans="1:17">
      <c r="M61" s="85"/>
      <c r="N61" s="79"/>
      <c r="O61" s="79"/>
      <c r="P61" s="79"/>
      <c r="Q61" s="78"/>
    </row>
    <row r="62" spans="1:17">
      <c r="C62" s="31"/>
      <c r="D62" s="31"/>
      <c r="E62" s="31"/>
      <c r="F62" s="31"/>
      <c r="G62" s="78"/>
      <c r="H62" s="78"/>
      <c r="I62" s="78"/>
      <c r="J62" s="78"/>
      <c r="M62" s="85"/>
      <c r="N62" s="79"/>
      <c r="O62" s="79"/>
      <c r="P62" s="79"/>
      <c r="Q62" s="78"/>
    </row>
    <row r="63" spans="1:17">
      <c r="A63" s="31"/>
      <c r="B63" s="107"/>
      <c r="C63" s="31"/>
      <c r="D63" s="31"/>
      <c r="E63" s="31"/>
      <c r="F63" s="31"/>
      <c r="G63" s="78"/>
      <c r="H63" s="78"/>
      <c r="I63" s="78"/>
      <c r="J63" s="78"/>
      <c r="M63" s="85"/>
      <c r="N63" s="79"/>
      <c r="O63" s="79"/>
      <c r="P63" s="79"/>
      <c r="Q63" s="78"/>
    </row>
    <row r="64" spans="1:17">
      <c r="A64" s="31"/>
      <c r="B64" s="107"/>
      <c r="C64" s="31"/>
      <c r="D64" s="31"/>
      <c r="E64" s="31"/>
      <c r="F64" s="31"/>
      <c r="G64" s="78"/>
      <c r="H64" s="78"/>
      <c r="I64" s="78"/>
      <c r="J64" s="78"/>
      <c r="M64" s="85"/>
      <c r="N64" s="79"/>
      <c r="O64" s="79"/>
      <c r="P64" s="79"/>
      <c r="Q64" s="78"/>
    </row>
    <row r="65" spans="1:28" ht="15.75">
      <c r="A65" s="29"/>
      <c r="B65" s="107"/>
      <c r="C65" s="32"/>
      <c r="D65" s="32"/>
      <c r="E65" s="32"/>
      <c r="F65" s="32"/>
      <c r="G65" s="78"/>
      <c r="H65" s="78"/>
      <c r="I65" s="78"/>
      <c r="J65" s="78"/>
      <c r="M65" s="85"/>
      <c r="N65" s="79"/>
      <c r="O65" s="79"/>
      <c r="P65" s="79"/>
      <c r="Q65" s="78"/>
    </row>
    <row r="66" spans="1:28">
      <c r="G66" s="78"/>
      <c r="H66" s="78"/>
      <c r="I66" s="78"/>
      <c r="J66" s="78"/>
      <c r="M66" s="85"/>
      <c r="N66" s="79"/>
      <c r="O66" s="79"/>
      <c r="P66" s="79"/>
      <c r="Q66" s="78"/>
      <c r="T66" s="78"/>
      <c r="U66" s="78"/>
      <c r="V66" s="78"/>
      <c r="W66" s="78"/>
      <c r="X66" s="78"/>
      <c r="Y66" s="78"/>
      <c r="Z66" s="78"/>
      <c r="AA66" s="78"/>
      <c r="AB66" s="78"/>
    </row>
    <row r="67" spans="1:28">
      <c r="G67" s="78"/>
      <c r="H67" s="78"/>
      <c r="I67" s="78"/>
      <c r="J67" s="78"/>
      <c r="M67" s="85"/>
      <c r="N67" s="79"/>
      <c r="O67" s="79"/>
      <c r="P67" s="79"/>
      <c r="Q67" s="78"/>
      <c r="T67" s="78"/>
      <c r="U67" s="78"/>
      <c r="V67" s="78"/>
      <c r="W67" s="78"/>
      <c r="X67" s="78"/>
      <c r="Y67" s="78"/>
      <c r="Z67" s="78"/>
      <c r="AA67" s="78"/>
      <c r="AB67" s="78"/>
    </row>
    <row r="68" spans="1:28">
      <c r="G68" s="78"/>
      <c r="H68" s="78"/>
      <c r="I68" s="78"/>
      <c r="J68" s="78"/>
      <c r="K68" s="82"/>
      <c r="L68" s="82"/>
      <c r="M68" s="85"/>
      <c r="N68" s="79"/>
      <c r="O68" s="79"/>
      <c r="P68" s="79"/>
      <c r="Q68" s="78"/>
      <c r="T68" s="78"/>
      <c r="U68" s="78"/>
      <c r="V68" s="78"/>
      <c r="W68" s="78"/>
      <c r="X68" s="78"/>
      <c r="Y68" s="78"/>
      <c r="Z68" s="78"/>
      <c r="AA68" s="78"/>
      <c r="AB68" s="78"/>
    </row>
    <row r="69" spans="1:28">
      <c r="G69" s="29"/>
      <c r="H69" s="78"/>
      <c r="I69" s="78"/>
      <c r="J69" s="78"/>
      <c r="K69" s="82"/>
      <c r="L69" s="82"/>
      <c r="M69" s="85"/>
      <c r="N69" s="79"/>
      <c r="O69" s="79"/>
      <c r="P69" s="79"/>
      <c r="Q69" s="78"/>
      <c r="S69" s="78"/>
      <c r="T69" s="78"/>
      <c r="U69" s="78"/>
      <c r="V69" s="78"/>
      <c r="W69" s="78"/>
      <c r="X69" s="78"/>
      <c r="Y69" s="78"/>
      <c r="Z69" s="78"/>
      <c r="AA69" s="78"/>
      <c r="AB69" s="78"/>
    </row>
    <row r="70" spans="1:28" ht="15.75">
      <c r="G70" s="32"/>
      <c r="H70" s="78"/>
      <c r="I70" s="78"/>
      <c r="J70" s="78"/>
      <c r="K70" s="79"/>
      <c r="L70" s="33"/>
      <c r="M70" s="85"/>
      <c r="N70" s="79"/>
      <c r="O70" s="79"/>
      <c r="P70" s="79"/>
      <c r="Q70" s="78"/>
      <c r="S70" s="78"/>
      <c r="T70" s="78"/>
      <c r="U70" s="78"/>
      <c r="V70" s="78"/>
      <c r="W70" s="78"/>
      <c r="X70" s="78"/>
      <c r="Y70" s="78"/>
      <c r="Z70" s="78"/>
      <c r="AA70" s="78"/>
      <c r="AB70" s="78"/>
    </row>
    <row r="71" spans="1:28" ht="15.75">
      <c r="G71" s="32"/>
      <c r="H71" s="78"/>
      <c r="I71" s="78"/>
      <c r="J71" s="78"/>
      <c r="K71" s="79"/>
      <c r="L71" s="33"/>
      <c r="M71" s="85"/>
      <c r="N71" s="79"/>
      <c r="O71" s="79"/>
      <c r="P71" s="79"/>
      <c r="Q71" s="78"/>
      <c r="R71" s="78"/>
      <c r="S71" s="78"/>
      <c r="T71" s="78"/>
      <c r="U71" s="78"/>
      <c r="V71" s="78"/>
      <c r="W71" s="78"/>
      <c r="X71" s="78"/>
      <c r="Y71" s="78"/>
      <c r="Z71" s="78"/>
      <c r="AA71" s="78"/>
      <c r="AB71" s="78"/>
    </row>
    <row r="72" spans="1:28" ht="15.75">
      <c r="G72" s="32"/>
      <c r="H72" s="78"/>
      <c r="I72" s="78"/>
      <c r="J72" s="78"/>
      <c r="K72" s="79"/>
      <c r="L72" s="33"/>
      <c r="M72" s="79"/>
      <c r="N72" s="79"/>
      <c r="O72" s="79"/>
      <c r="P72" s="79"/>
      <c r="Q72" s="78"/>
      <c r="R72" s="78"/>
      <c r="S72" s="78"/>
      <c r="T72" s="78"/>
      <c r="U72" s="78"/>
      <c r="V72" s="78"/>
      <c r="W72" s="78"/>
      <c r="X72" s="78"/>
      <c r="Y72" s="78"/>
      <c r="Z72" s="78"/>
      <c r="AA72" s="78"/>
      <c r="AB72" s="78"/>
    </row>
    <row r="73" spans="1:28" ht="15.75">
      <c r="G73" s="32"/>
      <c r="H73" s="78"/>
      <c r="I73" s="78"/>
      <c r="J73" s="78"/>
      <c r="K73" s="79"/>
      <c r="L73" s="33"/>
      <c r="M73" s="79"/>
      <c r="N73" s="79"/>
      <c r="O73" s="79"/>
      <c r="P73" s="79"/>
      <c r="Q73" s="78"/>
      <c r="R73" s="78"/>
      <c r="S73" s="78"/>
      <c r="T73" s="78"/>
      <c r="U73" s="78"/>
      <c r="V73" s="78"/>
      <c r="W73" s="78"/>
      <c r="X73" s="78"/>
      <c r="Y73" s="78"/>
      <c r="Z73" s="78"/>
      <c r="AA73" s="78"/>
      <c r="AB73" s="78"/>
    </row>
    <row r="74" spans="1:28" ht="15.75">
      <c r="G74" s="32"/>
      <c r="H74" s="78"/>
      <c r="I74" s="78"/>
      <c r="J74" s="78"/>
      <c r="K74" s="79"/>
      <c r="L74" s="33"/>
      <c r="M74" s="79"/>
      <c r="N74" s="79"/>
      <c r="O74" s="79"/>
      <c r="P74" s="79"/>
      <c r="Q74" s="78"/>
      <c r="R74" s="78"/>
      <c r="S74" s="78"/>
      <c r="T74" s="78"/>
      <c r="U74" s="78"/>
      <c r="V74" s="78"/>
      <c r="W74" s="78"/>
      <c r="X74" s="78"/>
      <c r="Y74" s="78"/>
      <c r="Z74" s="78"/>
      <c r="AA74" s="78"/>
      <c r="AB74" s="78"/>
    </row>
    <row r="75" spans="1:28" ht="15.75">
      <c r="G75" s="32"/>
      <c r="H75" s="78"/>
      <c r="I75" s="78"/>
      <c r="J75" s="78"/>
      <c r="K75" s="79"/>
      <c r="L75" s="79"/>
      <c r="M75" s="79"/>
      <c r="N75" s="79"/>
      <c r="O75" s="79"/>
      <c r="P75" s="79"/>
      <c r="Q75" s="78"/>
      <c r="R75" s="78"/>
      <c r="S75" s="78"/>
      <c r="T75" s="78"/>
      <c r="U75" s="78"/>
      <c r="V75" s="78"/>
      <c r="W75" s="78"/>
      <c r="X75" s="78"/>
      <c r="Y75" s="78"/>
      <c r="Z75" s="78"/>
      <c r="AA75" s="78"/>
      <c r="AB75" s="78"/>
    </row>
    <row r="76" spans="1:28" ht="15.75">
      <c r="G76" s="98"/>
      <c r="H76" s="78"/>
      <c r="I76" s="78"/>
      <c r="J76" s="78"/>
      <c r="K76" s="79"/>
      <c r="L76" s="79"/>
      <c r="M76" s="79"/>
      <c r="N76" s="79"/>
      <c r="O76" s="79"/>
      <c r="P76" s="79"/>
      <c r="Q76" s="78"/>
      <c r="R76" s="78"/>
      <c r="S76" s="78"/>
      <c r="T76" s="78"/>
      <c r="U76" s="78"/>
      <c r="V76" s="78"/>
      <c r="W76" s="78"/>
      <c r="X76" s="78"/>
      <c r="Y76" s="78"/>
      <c r="Z76" s="78"/>
      <c r="AA76" s="78"/>
      <c r="AB76" s="78"/>
    </row>
    <row r="77" spans="1:28">
      <c r="G77" s="99"/>
      <c r="H77" s="78"/>
      <c r="I77" s="78"/>
      <c r="J77" s="78"/>
      <c r="K77" s="79"/>
      <c r="L77" s="79"/>
      <c r="M77" s="79"/>
      <c r="N77" s="79"/>
      <c r="O77" s="79"/>
      <c r="P77" s="79"/>
      <c r="Q77" s="78"/>
      <c r="R77" s="78"/>
      <c r="S77" s="78"/>
      <c r="T77" s="78"/>
      <c r="U77" s="78"/>
      <c r="V77" s="78"/>
      <c r="W77" s="78"/>
      <c r="X77" s="78"/>
      <c r="Y77" s="78"/>
      <c r="Z77" s="78"/>
      <c r="AA77" s="78"/>
      <c r="AB77" s="78"/>
    </row>
    <row r="78" spans="1:28" ht="15.75">
      <c r="G78" s="32"/>
      <c r="H78" s="78"/>
      <c r="I78" s="78"/>
      <c r="J78" s="78"/>
      <c r="K78" s="79"/>
      <c r="L78" s="79"/>
      <c r="M78" s="79"/>
      <c r="N78" s="79"/>
      <c r="O78" s="79"/>
      <c r="P78" s="79"/>
      <c r="Q78" s="78"/>
      <c r="R78" s="78"/>
      <c r="S78" s="78"/>
      <c r="T78" s="78"/>
      <c r="U78" s="78"/>
      <c r="V78" s="78"/>
      <c r="W78" s="78"/>
      <c r="X78" s="78"/>
      <c r="Y78" s="78"/>
      <c r="Z78" s="78"/>
      <c r="AA78" s="78"/>
      <c r="AB78" s="78"/>
    </row>
    <row r="79" spans="1:28" ht="15.75">
      <c r="G79" s="32"/>
      <c r="H79" s="78"/>
      <c r="I79" s="78"/>
      <c r="J79" s="78"/>
      <c r="K79" s="79"/>
      <c r="L79" s="79"/>
      <c r="M79" s="79"/>
      <c r="N79" s="79"/>
      <c r="O79" s="79"/>
      <c r="P79" s="79"/>
      <c r="Q79" s="78"/>
      <c r="R79" s="78"/>
      <c r="S79" s="78"/>
      <c r="T79" s="78"/>
      <c r="U79" s="78"/>
      <c r="V79" s="78"/>
      <c r="W79" s="78"/>
      <c r="X79" s="78"/>
      <c r="Y79" s="78"/>
      <c r="Z79" s="78"/>
      <c r="AA79" s="78"/>
      <c r="AB79" s="78"/>
    </row>
    <row r="80" spans="1:28" ht="15.75">
      <c r="G80" s="32"/>
      <c r="H80" s="78"/>
      <c r="I80" s="78"/>
      <c r="J80" s="78"/>
      <c r="K80" s="79"/>
      <c r="L80" s="79"/>
      <c r="M80" s="79"/>
      <c r="N80" s="79"/>
      <c r="O80" s="79"/>
      <c r="P80" s="79"/>
      <c r="Q80" s="78"/>
      <c r="R80" s="78"/>
      <c r="S80" s="78"/>
      <c r="T80" s="78"/>
      <c r="U80" s="78"/>
      <c r="V80" s="78"/>
      <c r="W80" s="78"/>
      <c r="X80" s="78"/>
      <c r="Y80" s="78"/>
      <c r="Z80" s="78"/>
      <c r="AA80" s="78"/>
      <c r="AB80" s="78"/>
    </row>
    <row r="81" spans="7:28" ht="15.75">
      <c r="G81" s="32"/>
      <c r="H81" s="78"/>
      <c r="I81" s="78"/>
      <c r="J81" s="78"/>
      <c r="K81" s="79"/>
      <c r="L81" s="79"/>
      <c r="M81" s="79"/>
      <c r="N81" s="79"/>
      <c r="O81" s="79"/>
      <c r="P81" s="79"/>
      <c r="Q81" s="78"/>
      <c r="R81" s="78"/>
      <c r="S81" s="78"/>
      <c r="T81" s="78"/>
      <c r="U81" s="78"/>
      <c r="V81" s="78"/>
      <c r="W81" s="78"/>
      <c r="X81" s="78"/>
      <c r="Y81" s="78"/>
      <c r="Z81" s="78"/>
      <c r="AA81" s="78"/>
      <c r="AB81" s="78"/>
    </row>
    <row r="82" spans="7:28" ht="15.75">
      <c r="G82" s="32"/>
      <c r="H82" s="78"/>
      <c r="I82" s="78"/>
      <c r="J82" s="78"/>
      <c r="K82" s="79"/>
      <c r="L82" s="79"/>
      <c r="M82" s="79"/>
      <c r="N82" s="79"/>
      <c r="O82" s="79"/>
      <c r="P82" s="79"/>
      <c r="Q82" s="78"/>
      <c r="R82" s="78"/>
      <c r="S82" s="78"/>
      <c r="T82" s="78"/>
      <c r="U82" s="78"/>
      <c r="V82" s="78"/>
      <c r="W82" s="78"/>
      <c r="X82" s="78"/>
      <c r="Y82" s="78"/>
      <c r="Z82" s="78"/>
      <c r="AA82" s="78"/>
      <c r="AB82" s="78"/>
    </row>
    <row r="83" spans="7:28" ht="15.75">
      <c r="G83" s="32"/>
      <c r="H83" s="78"/>
      <c r="I83" s="78"/>
      <c r="J83" s="78"/>
      <c r="K83" s="78"/>
      <c r="L83" s="78"/>
      <c r="M83" s="78"/>
      <c r="N83" s="78"/>
      <c r="O83" s="78"/>
      <c r="P83" s="78"/>
      <c r="Q83" s="78"/>
      <c r="R83" s="78"/>
      <c r="S83" s="78"/>
      <c r="T83" s="78"/>
      <c r="U83" s="78"/>
      <c r="V83" s="78"/>
      <c r="W83" s="78"/>
      <c r="X83" s="78"/>
      <c r="Y83" s="78"/>
      <c r="Z83" s="78"/>
      <c r="AA83" s="78"/>
      <c r="AB83" s="78"/>
    </row>
    <row r="84" spans="7:28" ht="15.75">
      <c r="G84" s="32"/>
      <c r="H84" s="78"/>
      <c r="I84" s="78"/>
      <c r="J84" s="78"/>
      <c r="K84" s="78"/>
      <c r="L84" s="78"/>
      <c r="M84" s="78"/>
      <c r="N84" s="78"/>
      <c r="O84" s="78"/>
      <c r="P84" s="78"/>
      <c r="Q84" s="78"/>
      <c r="R84" s="78"/>
      <c r="S84" s="78"/>
      <c r="T84" s="78"/>
      <c r="U84" s="78"/>
      <c r="V84" s="78"/>
      <c r="W84" s="78"/>
      <c r="X84" s="78"/>
      <c r="Y84" s="78"/>
      <c r="Z84" s="78"/>
      <c r="AA84" s="78"/>
      <c r="AB84" s="78"/>
    </row>
    <row r="85" spans="7:28" ht="15.75">
      <c r="G85" s="32"/>
      <c r="H85" s="78"/>
      <c r="I85" s="78"/>
      <c r="J85" s="78"/>
      <c r="K85" s="78"/>
      <c r="L85" s="78"/>
      <c r="M85" s="78"/>
      <c r="N85" s="78"/>
      <c r="O85" s="78"/>
      <c r="P85" s="78"/>
      <c r="Q85" s="78"/>
      <c r="R85" s="78"/>
      <c r="S85" s="78"/>
      <c r="T85" s="78"/>
      <c r="U85" s="78"/>
      <c r="V85" s="78"/>
      <c r="W85" s="78"/>
      <c r="X85" s="78"/>
      <c r="Y85" s="78"/>
      <c r="Z85" s="78"/>
      <c r="AA85" s="78"/>
      <c r="AB85" s="78"/>
    </row>
    <row r="86" spans="7:28" ht="15.75">
      <c r="G86" s="32"/>
      <c r="H86" s="78"/>
      <c r="I86" s="78"/>
      <c r="J86" s="78"/>
      <c r="K86" s="78"/>
      <c r="L86" s="78"/>
      <c r="M86" s="78"/>
      <c r="N86" s="78"/>
      <c r="O86" s="78"/>
      <c r="P86" s="78"/>
      <c r="Q86" s="78"/>
      <c r="R86" s="78"/>
      <c r="S86" s="78"/>
      <c r="T86" s="78"/>
      <c r="U86" s="78"/>
      <c r="V86" s="78"/>
      <c r="W86" s="78"/>
      <c r="X86" s="78"/>
      <c r="Y86" s="78"/>
      <c r="Z86" s="78"/>
      <c r="AA86" s="78"/>
      <c r="AB86" s="78"/>
    </row>
    <row r="87" spans="7:28" ht="15.75">
      <c r="G87" s="32"/>
      <c r="H87" s="78"/>
      <c r="I87" s="78"/>
      <c r="J87" s="78"/>
      <c r="K87" s="78"/>
      <c r="L87" s="78"/>
      <c r="M87" s="78"/>
      <c r="N87" s="78"/>
      <c r="O87" s="78"/>
      <c r="P87" s="78"/>
      <c r="Q87" s="78"/>
      <c r="R87" s="78"/>
      <c r="S87" s="78"/>
      <c r="T87" s="78"/>
      <c r="U87" s="78"/>
      <c r="V87" s="78"/>
      <c r="W87" s="78"/>
      <c r="X87" s="78"/>
      <c r="Y87" s="78"/>
      <c r="Z87" s="78"/>
      <c r="AA87" s="78"/>
      <c r="AB87" s="78"/>
    </row>
    <row r="88" spans="7:28" ht="15.75">
      <c r="G88" s="32"/>
      <c r="H88" s="78"/>
      <c r="I88" s="78"/>
      <c r="J88" s="78"/>
      <c r="K88" s="78"/>
      <c r="L88" s="78"/>
      <c r="M88" s="78"/>
      <c r="N88" s="78"/>
      <c r="O88" s="78"/>
      <c r="P88" s="78"/>
      <c r="Q88" s="78"/>
      <c r="R88" s="78"/>
      <c r="S88" s="78"/>
      <c r="T88" s="78"/>
      <c r="U88" s="78"/>
      <c r="V88" s="78"/>
      <c r="W88" s="78"/>
      <c r="X88" s="78"/>
      <c r="Y88" s="78"/>
      <c r="Z88" s="78"/>
      <c r="AA88" s="78"/>
      <c r="AB88" s="78"/>
    </row>
    <row r="89" spans="7:28" ht="15.75">
      <c r="G89" s="32"/>
      <c r="H89" s="78"/>
      <c r="I89" s="78"/>
      <c r="J89" s="78"/>
      <c r="K89" s="78"/>
      <c r="L89" s="78"/>
      <c r="M89" s="78"/>
      <c r="N89" s="78"/>
      <c r="O89" s="78"/>
      <c r="P89" s="78"/>
      <c r="Q89" s="78"/>
      <c r="R89" s="78"/>
      <c r="S89" s="78"/>
      <c r="T89" s="78"/>
      <c r="U89" s="78"/>
      <c r="V89" s="78"/>
      <c r="W89" s="78"/>
      <c r="X89" s="78"/>
      <c r="Y89" s="78"/>
      <c r="Z89" s="78"/>
      <c r="AA89" s="78"/>
      <c r="AB89" s="78"/>
    </row>
    <row r="90" spans="7:28" ht="15.75">
      <c r="G90" s="32"/>
      <c r="H90" s="78"/>
      <c r="I90" s="78"/>
      <c r="J90" s="78"/>
      <c r="K90" s="78"/>
      <c r="L90" s="78"/>
      <c r="M90" s="78"/>
      <c r="N90" s="78"/>
      <c r="O90" s="78"/>
      <c r="P90" s="78"/>
      <c r="Q90" s="78"/>
      <c r="R90" s="78"/>
      <c r="S90" s="78"/>
      <c r="T90" s="78"/>
      <c r="U90" s="78"/>
      <c r="V90" s="78"/>
      <c r="W90" s="78"/>
      <c r="X90" s="78"/>
      <c r="Y90" s="78"/>
      <c r="Z90" s="78"/>
      <c r="AA90" s="78"/>
      <c r="AB90" s="78"/>
    </row>
    <row r="91" spans="7:28" ht="15.75">
      <c r="G91" s="32"/>
      <c r="H91" s="78"/>
      <c r="I91" s="78"/>
      <c r="J91" s="78"/>
      <c r="K91" s="78"/>
      <c r="L91" s="78"/>
      <c r="M91" s="78"/>
      <c r="N91" s="78"/>
      <c r="O91" s="78"/>
      <c r="P91" s="78"/>
      <c r="Q91" s="78"/>
      <c r="R91" s="78"/>
      <c r="S91" s="78"/>
      <c r="T91" s="78"/>
      <c r="U91" s="78"/>
      <c r="V91" s="78"/>
      <c r="W91" s="78"/>
      <c r="X91" s="78"/>
      <c r="Y91" s="78"/>
      <c r="Z91" s="78"/>
      <c r="AA91" s="78"/>
      <c r="AB91" s="78"/>
    </row>
    <row r="92" spans="7:28" ht="15.75">
      <c r="G92" s="32"/>
      <c r="H92" s="78"/>
      <c r="I92" s="78"/>
      <c r="J92" s="78"/>
      <c r="K92" s="78"/>
      <c r="L92" s="78"/>
      <c r="M92" s="78"/>
      <c r="N92" s="78"/>
      <c r="O92" s="78"/>
      <c r="P92" s="78"/>
      <c r="Q92" s="78"/>
      <c r="R92" s="78"/>
      <c r="S92" s="78"/>
      <c r="T92" s="78"/>
      <c r="U92" s="78"/>
      <c r="V92" s="78"/>
      <c r="W92" s="78"/>
      <c r="X92" s="78"/>
      <c r="Y92" s="78"/>
      <c r="Z92" s="78"/>
      <c r="AA92" s="78"/>
      <c r="AB92" s="78"/>
    </row>
    <row r="93" spans="7:28" ht="15.75">
      <c r="G93" s="32"/>
      <c r="H93" s="78"/>
      <c r="I93" s="78"/>
      <c r="J93" s="78"/>
      <c r="K93" s="78"/>
      <c r="L93" s="78"/>
      <c r="M93" s="78"/>
      <c r="N93" s="78"/>
      <c r="O93" s="78"/>
      <c r="P93" s="78"/>
      <c r="Q93" s="78"/>
      <c r="R93" s="78"/>
      <c r="S93" s="78"/>
      <c r="T93" s="78"/>
      <c r="U93" s="78"/>
      <c r="V93" s="78"/>
      <c r="W93" s="78"/>
      <c r="X93" s="78"/>
      <c r="Y93" s="78"/>
      <c r="Z93" s="78"/>
      <c r="AA93" s="78"/>
      <c r="AB93" s="78"/>
    </row>
    <row r="94" spans="7:28">
      <c r="G94" s="31"/>
      <c r="H94" s="78"/>
      <c r="I94" s="78"/>
      <c r="J94" s="78"/>
      <c r="K94" s="78"/>
      <c r="L94" s="78"/>
      <c r="M94" s="78"/>
      <c r="N94" s="78"/>
      <c r="O94" s="78"/>
      <c r="P94" s="78"/>
      <c r="Q94" s="78"/>
      <c r="R94" s="78"/>
      <c r="S94" s="78"/>
      <c r="T94" s="78"/>
      <c r="U94" s="78"/>
      <c r="V94" s="78"/>
      <c r="W94" s="78"/>
      <c r="X94" s="78"/>
      <c r="Y94" s="78"/>
      <c r="Z94" s="78"/>
      <c r="AA94" s="78"/>
      <c r="AB94" s="78"/>
    </row>
    <row r="95" spans="7:28">
      <c r="G95" s="31"/>
      <c r="H95" s="78"/>
      <c r="I95" s="78"/>
      <c r="J95" s="78"/>
      <c r="K95" s="78"/>
      <c r="L95" s="78"/>
      <c r="M95" s="78"/>
      <c r="N95" s="78"/>
      <c r="O95" s="78"/>
      <c r="P95" s="78"/>
      <c r="Q95" s="78"/>
      <c r="R95" s="78"/>
      <c r="S95" s="78"/>
      <c r="T95" s="78"/>
      <c r="U95" s="78"/>
      <c r="V95" s="78"/>
      <c r="W95" s="78"/>
      <c r="X95" s="78"/>
      <c r="Y95" s="78"/>
      <c r="Z95" s="78"/>
      <c r="AA95" s="78"/>
      <c r="AB95" s="78"/>
    </row>
    <row r="96" spans="7:28">
      <c r="G96" s="31"/>
      <c r="H96" s="78"/>
      <c r="I96" s="78"/>
      <c r="J96" s="78"/>
      <c r="K96" s="78"/>
      <c r="L96" s="78"/>
      <c r="M96" s="78"/>
      <c r="N96" s="78"/>
      <c r="O96" s="78"/>
      <c r="P96" s="78"/>
      <c r="Q96" s="78"/>
      <c r="R96" s="78"/>
      <c r="S96" s="78"/>
      <c r="T96" s="78"/>
      <c r="U96" s="78"/>
      <c r="V96" s="78"/>
      <c r="W96" s="78"/>
      <c r="X96" s="78"/>
      <c r="Y96" s="78"/>
      <c r="Z96" s="78"/>
      <c r="AA96" s="78"/>
      <c r="AB96" s="78"/>
    </row>
    <row r="97" spans="1:28" ht="15.75">
      <c r="G97" s="32"/>
      <c r="H97" s="78"/>
      <c r="I97" s="78"/>
      <c r="J97" s="78"/>
      <c r="K97" s="78"/>
      <c r="L97" s="78"/>
      <c r="M97" s="78"/>
      <c r="N97" s="78"/>
      <c r="O97" s="78"/>
      <c r="P97" s="78"/>
      <c r="Q97" s="78"/>
      <c r="R97" s="78"/>
      <c r="S97" s="78"/>
      <c r="T97" s="78"/>
      <c r="U97" s="78"/>
      <c r="V97" s="78"/>
      <c r="W97" s="78"/>
      <c r="X97" s="78"/>
      <c r="Y97" s="78"/>
      <c r="Z97" s="78"/>
      <c r="AA97" s="78"/>
      <c r="AB97" s="78"/>
    </row>
    <row r="98" spans="1:28">
      <c r="H98" s="78"/>
      <c r="I98" s="78"/>
      <c r="J98" s="78"/>
      <c r="K98" s="78"/>
      <c r="L98" s="78"/>
      <c r="M98" s="78"/>
      <c r="N98" s="78"/>
      <c r="O98" s="78"/>
      <c r="P98" s="78"/>
      <c r="Q98" s="78"/>
      <c r="R98" s="78"/>
      <c r="S98" s="78"/>
      <c r="T98" s="78"/>
      <c r="U98" s="78"/>
      <c r="V98" s="78"/>
      <c r="W98" s="78"/>
      <c r="X98" s="78"/>
      <c r="Y98" s="78"/>
      <c r="Z98" s="78"/>
      <c r="AA98" s="78"/>
      <c r="AB98" s="78"/>
    </row>
    <row r="99" spans="1:28">
      <c r="A99" s="78"/>
      <c r="B99" s="79"/>
      <c r="C99" s="78"/>
      <c r="D99" s="78"/>
      <c r="E99" s="78"/>
      <c r="F99" s="78"/>
      <c r="G99" s="78"/>
      <c r="H99" s="78"/>
      <c r="I99" s="78"/>
      <c r="J99" s="78"/>
      <c r="K99" s="78"/>
      <c r="L99" s="78"/>
      <c r="M99" s="78"/>
      <c r="N99" s="78"/>
      <c r="O99" s="78"/>
      <c r="P99" s="78"/>
      <c r="Q99" s="78"/>
      <c r="R99" s="78"/>
      <c r="S99" s="78"/>
      <c r="T99" s="78"/>
      <c r="U99" s="78"/>
      <c r="V99" s="78"/>
      <c r="W99" s="78"/>
      <c r="X99" s="78"/>
      <c r="Y99" s="78"/>
      <c r="Z99" s="78"/>
      <c r="AA99" s="78"/>
      <c r="AB99" s="78"/>
    </row>
    <row r="100" spans="1:28">
      <c r="A100" s="78"/>
      <c r="B100" s="79"/>
      <c r="C100" s="78"/>
      <c r="D100" s="78"/>
      <c r="E100" s="78"/>
      <c r="F100" s="78"/>
      <c r="G100" s="78"/>
      <c r="H100" s="78"/>
      <c r="I100" s="78"/>
      <c r="J100" s="78"/>
      <c r="K100" s="78"/>
      <c r="L100" s="78"/>
      <c r="M100" s="78"/>
      <c r="N100" s="78"/>
      <c r="O100" s="78"/>
      <c r="P100" s="78"/>
      <c r="Q100" s="78"/>
      <c r="R100" s="78"/>
      <c r="S100" s="78"/>
      <c r="T100" s="78"/>
      <c r="U100" s="78"/>
      <c r="V100" s="78"/>
      <c r="W100" s="78"/>
      <c r="X100" s="78"/>
      <c r="Y100" s="78"/>
      <c r="Z100" s="78"/>
      <c r="AA100" s="78"/>
      <c r="AB100" s="78"/>
    </row>
    <row r="101" spans="1:28">
      <c r="A101" s="78"/>
      <c r="B101" s="79"/>
      <c r="C101" s="78"/>
      <c r="D101" s="78"/>
      <c r="E101" s="78"/>
      <c r="F101" s="78"/>
      <c r="G101" s="78"/>
      <c r="H101" s="78"/>
      <c r="I101" s="78"/>
      <c r="J101" s="78"/>
      <c r="K101" s="78"/>
      <c r="L101" s="78"/>
      <c r="M101" s="78"/>
      <c r="N101" s="78"/>
      <c r="O101" s="78"/>
      <c r="P101" s="78"/>
      <c r="Q101" s="78"/>
      <c r="R101" s="78"/>
      <c r="S101" s="78"/>
      <c r="T101" s="78"/>
      <c r="U101" s="78"/>
      <c r="V101" s="78"/>
      <c r="W101" s="78"/>
      <c r="X101" s="78"/>
      <c r="Y101" s="78"/>
      <c r="Z101" s="78"/>
      <c r="AA101" s="78"/>
      <c r="AB101" s="78"/>
    </row>
    <row r="102" spans="1:28">
      <c r="A102" s="78"/>
      <c r="B102" s="79"/>
      <c r="C102" s="78"/>
      <c r="D102" s="78"/>
      <c r="E102" s="78"/>
      <c r="F102" s="78"/>
      <c r="G102" s="78"/>
      <c r="H102" s="78"/>
      <c r="I102" s="78"/>
      <c r="J102" s="78"/>
      <c r="K102" s="78"/>
      <c r="L102" s="78"/>
      <c r="M102" s="78"/>
      <c r="N102" s="78"/>
      <c r="O102" s="78"/>
      <c r="P102" s="78"/>
      <c r="Q102" s="78"/>
      <c r="R102" s="78"/>
      <c r="S102" s="78"/>
      <c r="T102" s="78"/>
      <c r="U102" s="78"/>
      <c r="V102" s="78"/>
      <c r="W102" s="78"/>
      <c r="X102" s="78"/>
      <c r="Y102" s="78"/>
      <c r="Z102" s="78"/>
      <c r="AA102" s="78"/>
      <c r="AB102" s="78"/>
    </row>
    <row r="103" spans="1:28">
      <c r="A103" s="78"/>
      <c r="B103" s="79"/>
      <c r="C103" s="78"/>
      <c r="D103" s="78"/>
      <c r="E103" s="78"/>
      <c r="F103" s="78"/>
      <c r="G103" s="78"/>
      <c r="H103" s="78"/>
      <c r="I103" s="78"/>
      <c r="J103" s="78"/>
      <c r="K103" s="78"/>
      <c r="L103" s="78"/>
      <c r="M103" s="78"/>
      <c r="N103" s="78"/>
      <c r="O103" s="78"/>
      <c r="P103" s="78"/>
      <c r="Q103" s="78"/>
      <c r="R103" s="78"/>
      <c r="S103" s="78"/>
      <c r="T103" s="78"/>
      <c r="U103" s="78"/>
      <c r="V103" s="78"/>
      <c r="W103" s="78"/>
      <c r="X103" s="78"/>
      <c r="Y103" s="78"/>
      <c r="Z103" s="78"/>
      <c r="AA103" s="78"/>
      <c r="AB103" s="78"/>
    </row>
    <row r="104" spans="1:28">
      <c r="A104" s="78"/>
      <c r="B104" s="79"/>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row>
    <row r="105" spans="1:28">
      <c r="A105" s="78"/>
      <c r="B105" s="79"/>
      <c r="C105" s="78"/>
      <c r="D105" s="78"/>
      <c r="E105" s="78"/>
      <c r="F105" s="78"/>
      <c r="G105" s="78"/>
      <c r="H105" s="78"/>
      <c r="I105" s="78"/>
      <c r="J105" s="78"/>
      <c r="K105" s="78"/>
      <c r="L105" s="78"/>
      <c r="M105" s="78"/>
      <c r="N105" s="78"/>
      <c r="O105" s="78"/>
      <c r="P105" s="78"/>
      <c r="Q105" s="78"/>
      <c r="R105" s="78"/>
      <c r="S105" s="78"/>
      <c r="T105" s="78"/>
      <c r="U105" s="78"/>
      <c r="V105" s="78"/>
      <c r="W105" s="78"/>
      <c r="X105" s="78"/>
      <c r="Y105" s="78"/>
      <c r="Z105" s="78"/>
      <c r="AA105" s="78"/>
      <c r="AB105" s="78"/>
    </row>
    <row r="106" spans="1:28">
      <c r="A106" s="78"/>
      <c r="B106" s="79"/>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c r="AA106" s="78"/>
      <c r="AB106" s="78"/>
    </row>
    <row r="107" spans="1:28">
      <c r="A107" s="78"/>
      <c r="B107" s="79"/>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row>
    <row r="108" spans="1:28">
      <c r="A108" s="78"/>
      <c r="B108" s="79"/>
      <c r="C108" s="78"/>
      <c r="D108" s="78"/>
      <c r="E108" s="78"/>
      <c r="F108" s="78"/>
      <c r="G108" s="78"/>
      <c r="H108" s="78"/>
      <c r="I108" s="78"/>
      <c r="J108" s="78"/>
      <c r="K108" s="78"/>
      <c r="L108" s="78"/>
      <c r="M108" s="78"/>
      <c r="N108" s="78"/>
      <c r="O108" s="78"/>
      <c r="P108" s="78"/>
      <c r="Q108" s="78"/>
      <c r="R108" s="78"/>
      <c r="S108" s="78"/>
      <c r="T108" s="78"/>
      <c r="U108" s="78"/>
      <c r="V108" s="78"/>
      <c r="W108" s="78"/>
      <c r="X108" s="78"/>
      <c r="Y108" s="78"/>
      <c r="Z108" s="78"/>
      <c r="AA108" s="78"/>
      <c r="AB108" s="78"/>
    </row>
    <row r="109" spans="1:28">
      <c r="A109" s="78"/>
      <c r="B109" s="79"/>
      <c r="C109" s="78"/>
      <c r="D109" s="78"/>
      <c r="E109" s="78"/>
      <c r="F109" s="78"/>
      <c r="G109" s="78"/>
      <c r="H109" s="78"/>
      <c r="I109" s="78"/>
      <c r="J109" s="78"/>
      <c r="K109" s="78"/>
      <c r="L109" s="78"/>
      <c r="M109" s="78"/>
      <c r="N109" s="78"/>
      <c r="O109" s="78"/>
      <c r="P109" s="78"/>
      <c r="Q109" s="78"/>
      <c r="R109" s="78"/>
      <c r="S109" s="78"/>
      <c r="T109" s="78"/>
      <c r="U109" s="78"/>
      <c r="V109" s="78"/>
      <c r="W109" s="78"/>
      <c r="X109" s="78"/>
      <c r="Y109" s="78"/>
      <c r="Z109" s="78"/>
      <c r="AA109" s="78"/>
      <c r="AB109" s="78"/>
    </row>
    <row r="110" spans="1:28">
      <c r="A110" s="78"/>
      <c r="B110" s="79"/>
      <c r="C110" s="78"/>
      <c r="D110" s="78"/>
      <c r="E110" s="78"/>
      <c r="F110" s="78"/>
      <c r="G110" s="78"/>
      <c r="H110" s="78"/>
      <c r="I110" s="78"/>
      <c r="J110" s="78"/>
      <c r="K110" s="78"/>
      <c r="L110" s="78"/>
      <c r="M110" s="78"/>
      <c r="N110" s="78"/>
      <c r="O110" s="78"/>
      <c r="P110" s="78"/>
      <c r="Q110" s="78"/>
      <c r="R110" s="78"/>
      <c r="S110" s="78"/>
      <c r="T110" s="78"/>
      <c r="U110" s="78"/>
      <c r="V110" s="78"/>
      <c r="W110" s="78"/>
      <c r="X110" s="78"/>
      <c r="Y110" s="78"/>
      <c r="Z110" s="78"/>
      <c r="AA110" s="78"/>
      <c r="AB110" s="78"/>
    </row>
    <row r="111" spans="1:28">
      <c r="A111" s="78"/>
      <c r="B111" s="79"/>
      <c r="C111" s="78"/>
      <c r="D111" s="78"/>
      <c r="E111" s="78"/>
      <c r="F111" s="78"/>
      <c r="G111" s="78"/>
      <c r="H111" s="78"/>
      <c r="I111" s="78"/>
      <c r="J111" s="78"/>
      <c r="K111" s="78"/>
      <c r="L111" s="78"/>
      <c r="M111" s="78"/>
      <c r="N111" s="78"/>
      <c r="O111" s="78"/>
      <c r="P111" s="78"/>
      <c r="Q111" s="78"/>
      <c r="R111" s="78"/>
      <c r="S111" s="78"/>
      <c r="T111" s="78"/>
      <c r="U111" s="78"/>
      <c r="V111" s="78"/>
      <c r="W111" s="78"/>
      <c r="X111" s="78"/>
      <c r="Y111" s="78"/>
      <c r="Z111" s="78"/>
      <c r="AA111" s="78"/>
      <c r="AB111" s="78"/>
    </row>
    <row r="112" spans="1:28">
      <c r="A112" s="78"/>
      <c r="B112" s="79"/>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c r="AA112" s="78"/>
      <c r="AB112" s="78"/>
    </row>
    <row r="113" spans="1:28">
      <c r="A113" s="78"/>
      <c r="B113" s="79"/>
      <c r="C113" s="78"/>
      <c r="D113" s="78"/>
      <c r="E113" s="78"/>
      <c r="F113" s="78"/>
      <c r="G113" s="78"/>
      <c r="H113" s="78"/>
      <c r="I113" s="78"/>
      <c r="J113" s="78"/>
      <c r="K113" s="78"/>
      <c r="L113" s="78"/>
      <c r="M113" s="78"/>
      <c r="N113" s="78"/>
      <c r="O113" s="78"/>
      <c r="P113" s="78"/>
      <c r="Q113" s="78"/>
      <c r="R113" s="78"/>
      <c r="S113" s="78"/>
      <c r="T113" s="78"/>
      <c r="U113" s="78"/>
      <c r="V113" s="78"/>
      <c r="W113" s="78"/>
      <c r="X113" s="78"/>
      <c r="Y113" s="78"/>
      <c r="Z113" s="78"/>
      <c r="AA113" s="78"/>
      <c r="AB113" s="78"/>
    </row>
    <row r="114" spans="1:28">
      <c r="A114" s="78"/>
      <c r="B114" s="79"/>
      <c r="C114" s="78"/>
      <c r="D114" s="78"/>
      <c r="E114" s="78"/>
      <c r="F114" s="78"/>
      <c r="G114" s="78"/>
      <c r="H114" s="78"/>
      <c r="I114" s="78"/>
      <c r="J114" s="78"/>
      <c r="K114" s="78"/>
      <c r="L114" s="78"/>
      <c r="M114" s="78"/>
      <c r="N114" s="78"/>
      <c r="O114" s="78"/>
      <c r="P114" s="78"/>
      <c r="Q114" s="78"/>
      <c r="R114" s="78"/>
      <c r="S114" s="78"/>
      <c r="T114" s="78"/>
      <c r="U114" s="78"/>
      <c r="V114" s="78"/>
      <c r="W114" s="78"/>
      <c r="X114" s="78"/>
      <c r="Y114" s="78"/>
      <c r="Z114" s="78"/>
      <c r="AA114" s="78"/>
      <c r="AB114" s="78"/>
    </row>
    <row r="115" spans="1:28">
      <c r="A115" s="78"/>
      <c r="B115" s="79"/>
      <c r="C115" s="78"/>
      <c r="D115" s="78"/>
      <c r="E115" s="78"/>
      <c r="F115" s="78"/>
      <c r="G115" s="78"/>
      <c r="H115" s="78"/>
      <c r="I115" s="78"/>
      <c r="J115" s="78"/>
      <c r="K115" s="78"/>
      <c r="L115" s="78"/>
      <c r="M115" s="78"/>
      <c r="N115" s="78"/>
      <c r="O115" s="78"/>
      <c r="P115" s="78"/>
      <c r="Q115" s="78"/>
      <c r="R115" s="78"/>
      <c r="S115" s="78"/>
      <c r="T115" s="78"/>
      <c r="U115" s="78"/>
      <c r="V115" s="78"/>
      <c r="W115" s="78"/>
      <c r="X115" s="78"/>
      <c r="Y115" s="78"/>
      <c r="Z115" s="78"/>
      <c r="AA115" s="78"/>
      <c r="AB115" s="78"/>
    </row>
    <row r="116" spans="1:28">
      <c r="A116" s="78"/>
      <c r="B116" s="79"/>
      <c r="C116" s="78"/>
      <c r="D116" s="78"/>
      <c r="E116" s="78"/>
      <c r="F116" s="78"/>
      <c r="G116" s="78"/>
      <c r="H116" s="78"/>
      <c r="I116" s="78"/>
      <c r="J116" s="78"/>
      <c r="K116" s="78"/>
      <c r="L116" s="78"/>
      <c r="M116" s="78"/>
      <c r="N116" s="78"/>
      <c r="O116" s="78"/>
      <c r="P116" s="78"/>
      <c r="Q116" s="78"/>
      <c r="R116" s="78"/>
      <c r="S116" s="78"/>
      <c r="T116" s="78"/>
      <c r="U116" s="78"/>
      <c r="V116" s="78"/>
      <c r="W116" s="78"/>
      <c r="X116" s="78"/>
      <c r="Y116" s="78"/>
      <c r="Z116" s="78"/>
      <c r="AA116" s="78"/>
      <c r="AB116" s="78"/>
    </row>
    <row r="117" spans="1:28">
      <c r="A117" s="78"/>
      <c r="B117" s="79"/>
      <c r="C117" s="78"/>
      <c r="D117" s="78"/>
      <c r="E117" s="78"/>
      <c r="F117" s="78"/>
      <c r="G117" s="78"/>
      <c r="H117" s="78"/>
      <c r="I117" s="78"/>
      <c r="J117" s="78"/>
      <c r="K117" s="78"/>
      <c r="L117" s="78"/>
      <c r="M117" s="78"/>
      <c r="N117" s="78"/>
      <c r="O117" s="78"/>
      <c r="P117" s="78"/>
      <c r="Q117" s="78"/>
      <c r="R117" s="78"/>
      <c r="S117" s="78"/>
      <c r="T117" s="78"/>
      <c r="U117" s="78"/>
      <c r="V117" s="78"/>
      <c r="W117" s="78"/>
      <c r="X117" s="78"/>
      <c r="Y117" s="78"/>
      <c r="Z117" s="78"/>
      <c r="AA117" s="78"/>
      <c r="AB117" s="78"/>
    </row>
    <row r="118" spans="1:28">
      <c r="A118" s="78"/>
      <c r="B118" s="79"/>
      <c r="C118" s="78"/>
      <c r="D118" s="78"/>
      <c r="E118" s="78"/>
      <c r="F118" s="78"/>
      <c r="G118" s="78"/>
      <c r="H118" s="78"/>
      <c r="I118" s="78"/>
      <c r="J118" s="78"/>
      <c r="K118" s="78"/>
      <c r="L118" s="78"/>
      <c r="M118" s="78"/>
      <c r="N118" s="78"/>
      <c r="O118" s="78"/>
      <c r="P118" s="78"/>
      <c r="Q118" s="78"/>
      <c r="R118" s="78"/>
      <c r="S118" s="78"/>
      <c r="T118" s="78"/>
      <c r="U118" s="78"/>
      <c r="V118" s="78"/>
      <c r="W118" s="78"/>
      <c r="X118" s="78"/>
      <c r="Y118" s="78"/>
      <c r="Z118" s="78"/>
      <c r="AA118" s="78"/>
      <c r="AB118" s="78"/>
    </row>
    <row r="119" spans="1:28">
      <c r="A119" s="78"/>
      <c r="B119" s="79"/>
      <c r="C119" s="78"/>
      <c r="D119" s="78"/>
      <c r="E119" s="78"/>
      <c r="F119" s="78"/>
      <c r="G119" s="78"/>
      <c r="H119" s="78"/>
      <c r="I119" s="78"/>
      <c r="J119" s="78"/>
      <c r="K119" s="78"/>
      <c r="L119" s="78"/>
      <c r="M119" s="78"/>
      <c r="N119" s="78"/>
      <c r="O119" s="78"/>
      <c r="P119" s="78"/>
      <c r="Q119" s="78"/>
      <c r="R119" s="78"/>
      <c r="S119" s="78"/>
      <c r="T119" s="78"/>
      <c r="U119" s="78"/>
      <c r="V119" s="78"/>
      <c r="W119" s="78"/>
      <c r="X119" s="78"/>
      <c r="Y119" s="78"/>
      <c r="Z119" s="78"/>
      <c r="AA119" s="78"/>
      <c r="AB119" s="78"/>
    </row>
    <row r="120" spans="1:28">
      <c r="A120" s="78"/>
      <c r="B120" s="79"/>
      <c r="C120" s="78"/>
      <c r="D120" s="78"/>
      <c r="E120" s="78"/>
      <c r="F120" s="78"/>
      <c r="G120" s="78"/>
      <c r="H120" s="78"/>
      <c r="I120" s="78"/>
      <c r="J120" s="78"/>
      <c r="K120" s="78"/>
      <c r="L120" s="78"/>
      <c r="M120" s="78"/>
      <c r="N120" s="78"/>
      <c r="O120" s="78"/>
      <c r="P120" s="78"/>
      <c r="Q120" s="78"/>
      <c r="R120" s="78"/>
      <c r="S120" s="78"/>
      <c r="T120" s="78"/>
      <c r="U120" s="78"/>
      <c r="V120" s="78"/>
      <c r="W120" s="78"/>
      <c r="X120" s="78"/>
      <c r="Y120" s="78"/>
      <c r="Z120" s="78"/>
      <c r="AA120" s="78"/>
      <c r="AB120" s="78"/>
    </row>
    <row r="121" spans="1:28">
      <c r="A121" s="78"/>
      <c r="B121" s="79"/>
      <c r="C121" s="78"/>
      <c r="D121" s="78"/>
      <c r="E121" s="78"/>
      <c r="F121" s="78"/>
      <c r="G121" s="78"/>
      <c r="H121" s="78"/>
      <c r="I121" s="78"/>
      <c r="J121" s="78"/>
      <c r="K121" s="78"/>
      <c r="L121" s="78"/>
      <c r="M121" s="78"/>
      <c r="N121" s="78"/>
      <c r="O121" s="78"/>
      <c r="P121" s="78"/>
      <c r="Q121" s="78"/>
      <c r="R121" s="78"/>
      <c r="S121" s="78"/>
      <c r="T121" s="78"/>
      <c r="U121" s="78"/>
      <c r="V121" s="78"/>
      <c r="W121" s="78"/>
      <c r="X121" s="78"/>
      <c r="Y121" s="78"/>
      <c r="Z121" s="78"/>
      <c r="AA121" s="78"/>
      <c r="AB121" s="78"/>
    </row>
    <row r="122" spans="1:28">
      <c r="A122" s="78"/>
      <c r="B122" s="79"/>
      <c r="C122" s="78"/>
      <c r="D122" s="78"/>
      <c r="E122" s="78"/>
      <c r="F122" s="78"/>
      <c r="G122" s="78"/>
      <c r="H122" s="78"/>
      <c r="I122" s="78"/>
      <c r="J122" s="78"/>
      <c r="K122" s="78"/>
      <c r="L122" s="78"/>
      <c r="M122" s="78"/>
      <c r="N122" s="78"/>
      <c r="O122" s="78"/>
      <c r="P122" s="78"/>
      <c r="Q122" s="78"/>
      <c r="R122" s="78"/>
      <c r="S122" s="78"/>
      <c r="T122" s="78"/>
      <c r="U122" s="78"/>
      <c r="V122" s="78"/>
      <c r="W122" s="78"/>
      <c r="X122" s="78"/>
      <c r="Y122" s="78"/>
      <c r="Z122" s="78"/>
      <c r="AA122" s="78"/>
      <c r="AB122" s="78"/>
    </row>
    <row r="123" spans="1:28">
      <c r="A123" s="78"/>
      <c r="B123" s="79"/>
      <c r="C123" s="78"/>
      <c r="D123" s="78"/>
      <c r="E123" s="78"/>
      <c r="F123" s="78"/>
      <c r="G123" s="78"/>
      <c r="H123" s="78"/>
      <c r="I123" s="78"/>
      <c r="J123" s="78"/>
      <c r="K123" s="78"/>
      <c r="L123" s="78"/>
      <c r="M123" s="78"/>
      <c r="N123" s="78"/>
      <c r="O123" s="78"/>
      <c r="P123" s="78"/>
      <c r="Q123" s="78"/>
      <c r="R123" s="78"/>
      <c r="S123" s="78"/>
      <c r="T123" s="78"/>
      <c r="U123" s="78"/>
      <c r="V123" s="78"/>
      <c r="W123" s="78"/>
      <c r="X123" s="78"/>
      <c r="Y123" s="78"/>
      <c r="Z123" s="78"/>
      <c r="AA123" s="78"/>
      <c r="AB123" s="78"/>
    </row>
    <row r="124" spans="1:28">
      <c r="A124" s="78"/>
      <c r="B124" s="79"/>
      <c r="C124" s="78"/>
      <c r="D124" s="78"/>
      <c r="E124" s="78"/>
      <c r="F124" s="78"/>
      <c r="G124" s="78"/>
      <c r="H124" s="78"/>
      <c r="I124" s="78"/>
      <c r="J124" s="78"/>
      <c r="K124" s="78"/>
      <c r="L124" s="78"/>
      <c r="M124" s="78"/>
      <c r="N124" s="78"/>
      <c r="O124" s="78"/>
      <c r="P124" s="78"/>
      <c r="Q124" s="78"/>
      <c r="R124" s="78"/>
      <c r="S124" s="78"/>
      <c r="T124" s="78"/>
      <c r="U124" s="78"/>
      <c r="V124" s="78"/>
      <c r="W124" s="78"/>
      <c r="X124" s="78"/>
      <c r="Y124" s="78"/>
      <c r="Z124" s="78"/>
      <c r="AA124" s="78"/>
      <c r="AB124" s="78"/>
    </row>
    <row r="125" spans="1:28">
      <c r="A125" s="78"/>
      <c r="B125" s="79"/>
      <c r="C125" s="78"/>
      <c r="D125" s="78"/>
      <c r="E125" s="78"/>
      <c r="F125" s="78"/>
      <c r="G125" s="78"/>
      <c r="H125" s="78"/>
      <c r="I125" s="78"/>
      <c r="J125" s="78"/>
      <c r="K125" s="78"/>
      <c r="L125" s="78"/>
      <c r="M125" s="78"/>
      <c r="N125" s="78"/>
      <c r="O125" s="78"/>
      <c r="P125" s="78"/>
      <c r="Q125" s="78"/>
      <c r="R125" s="78"/>
      <c r="S125" s="78"/>
      <c r="T125" s="78"/>
      <c r="U125" s="78"/>
      <c r="V125" s="78"/>
      <c r="W125" s="78"/>
      <c r="X125" s="78"/>
      <c r="Y125" s="78"/>
      <c r="Z125" s="78"/>
      <c r="AA125" s="78"/>
      <c r="AB125" s="78"/>
    </row>
    <row r="126" spans="1:28">
      <c r="A126" s="78"/>
      <c r="B126" s="79"/>
      <c r="C126" s="78"/>
      <c r="D126" s="78"/>
      <c r="E126" s="78"/>
      <c r="F126" s="78"/>
      <c r="G126" s="78"/>
      <c r="H126" s="78"/>
      <c r="I126" s="78"/>
      <c r="J126" s="78"/>
      <c r="K126" s="78"/>
      <c r="L126" s="78"/>
      <c r="M126" s="78"/>
      <c r="N126" s="78"/>
      <c r="O126" s="78"/>
      <c r="P126" s="78"/>
      <c r="Q126" s="78"/>
      <c r="R126" s="78"/>
      <c r="S126" s="78"/>
      <c r="T126" s="78"/>
      <c r="U126" s="78"/>
      <c r="V126" s="78"/>
      <c r="W126" s="78"/>
      <c r="X126" s="78"/>
      <c r="Y126" s="78"/>
      <c r="Z126" s="78"/>
      <c r="AA126" s="78"/>
      <c r="AB126" s="78"/>
    </row>
    <row r="127" spans="1:28">
      <c r="A127" s="78"/>
      <c r="B127" s="79"/>
      <c r="C127" s="78"/>
      <c r="D127" s="78"/>
      <c r="E127" s="78"/>
      <c r="F127" s="78"/>
      <c r="G127" s="78"/>
      <c r="H127" s="78"/>
      <c r="I127" s="78"/>
      <c r="J127" s="78"/>
      <c r="K127" s="78"/>
      <c r="L127" s="78"/>
      <c r="M127" s="78"/>
      <c r="N127" s="78"/>
      <c r="O127" s="78"/>
      <c r="P127" s="78"/>
      <c r="Q127" s="78"/>
      <c r="R127" s="78"/>
      <c r="S127" s="78"/>
      <c r="T127" s="78"/>
      <c r="U127" s="78"/>
      <c r="V127" s="78"/>
      <c r="W127" s="78"/>
      <c r="X127" s="78"/>
      <c r="Y127" s="78"/>
      <c r="Z127" s="78"/>
      <c r="AA127" s="78"/>
      <c r="AB127" s="78"/>
    </row>
    <row r="128" spans="1:28">
      <c r="A128" s="78"/>
      <c r="B128" s="79"/>
      <c r="C128" s="78"/>
      <c r="D128" s="78"/>
      <c r="E128" s="78"/>
      <c r="F128" s="78"/>
      <c r="G128" s="78"/>
      <c r="H128" s="78"/>
      <c r="I128" s="78"/>
      <c r="J128" s="78"/>
      <c r="K128" s="78"/>
      <c r="L128" s="78"/>
      <c r="M128" s="78"/>
      <c r="N128" s="78"/>
      <c r="O128" s="78"/>
      <c r="P128" s="78"/>
      <c r="Q128" s="78"/>
      <c r="R128" s="78"/>
      <c r="S128" s="78"/>
      <c r="T128" s="78"/>
      <c r="U128" s="78"/>
      <c r="V128" s="78"/>
      <c r="W128" s="78"/>
      <c r="X128" s="78"/>
      <c r="Y128" s="78"/>
      <c r="Z128" s="78"/>
      <c r="AA128" s="78"/>
      <c r="AB128" s="78"/>
    </row>
    <row r="129" spans="1:28">
      <c r="A129" s="78"/>
      <c r="B129" s="79"/>
      <c r="C129" s="78"/>
      <c r="D129" s="78"/>
      <c r="E129" s="78"/>
      <c r="F129" s="78"/>
      <c r="G129" s="78"/>
      <c r="H129" s="78"/>
      <c r="I129" s="78"/>
      <c r="J129" s="78"/>
      <c r="K129" s="78"/>
      <c r="L129" s="78"/>
      <c r="M129" s="78"/>
      <c r="N129" s="78"/>
      <c r="O129" s="78"/>
      <c r="P129" s="78"/>
      <c r="Q129" s="78"/>
      <c r="R129" s="78"/>
      <c r="S129" s="78"/>
      <c r="T129" s="78"/>
      <c r="U129" s="78"/>
      <c r="V129" s="78"/>
      <c r="W129" s="78"/>
      <c r="X129" s="78"/>
      <c r="Y129" s="78"/>
      <c r="Z129" s="78"/>
      <c r="AA129" s="78"/>
      <c r="AB129" s="78"/>
    </row>
    <row r="130" spans="1:28">
      <c r="A130" s="78"/>
      <c r="B130" s="79"/>
      <c r="C130" s="78"/>
      <c r="D130" s="78"/>
      <c r="E130" s="78"/>
      <c r="F130" s="78"/>
      <c r="G130" s="78"/>
      <c r="H130" s="78"/>
      <c r="I130" s="78"/>
      <c r="J130" s="78"/>
      <c r="K130" s="78"/>
      <c r="L130" s="78"/>
      <c r="M130" s="78"/>
      <c r="N130" s="78"/>
      <c r="O130" s="78"/>
      <c r="P130" s="78"/>
      <c r="Q130" s="78"/>
      <c r="R130" s="78"/>
      <c r="S130" s="78"/>
      <c r="T130" s="78"/>
      <c r="U130" s="78"/>
      <c r="V130" s="78"/>
      <c r="W130" s="78"/>
      <c r="X130" s="78"/>
      <c r="Y130" s="78"/>
      <c r="Z130" s="78"/>
      <c r="AA130" s="78"/>
      <c r="AB130" s="78"/>
    </row>
    <row r="131" spans="1:28">
      <c r="A131" s="78"/>
      <c r="B131" s="79"/>
      <c r="C131" s="78"/>
      <c r="D131" s="78"/>
      <c r="E131" s="78"/>
      <c r="F131" s="78"/>
      <c r="G131" s="78"/>
      <c r="H131" s="78"/>
      <c r="I131" s="78"/>
      <c r="J131" s="78"/>
      <c r="K131" s="78"/>
      <c r="L131" s="78"/>
      <c r="M131" s="78"/>
      <c r="N131" s="78"/>
      <c r="O131" s="78"/>
      <c r="P131" s="78"/>
      <c r="Q131" s="78"/>
      <c r="R131" s="78"/>
      <c r="S131" s="78"/>
      <c r="T131" s="78"/>
      <c r="U131" s="78"/>
      <c r="V131" s="78"/>
      <c r="W131" s="78"/>
      <c r="X131" s="78"/>
      <c r="Y131" s="78"/>
      <c r="Z131" s="78"/>
      <c r="AA131" s="78"/>
      <c r="AB131" s="78"/>
    </row>
    <row r="132" spans="1:28">
      <c r="A132" s="78"/>
      <c r="B132" s="79"/>
      <c r="C132" s="78"/>
      <c r="D132" s="78"/>
      <c r="E132" s="78"/>
      <c r="F132" s="78"/>
      <c r="G132" s="78"/>
      <c r="H132" s="78"/>
      <c r="I132" s="78"/>
      <c r="J132" s="78"/>
      <c r="K132" s="78"/>
      <c r="L132" s="78"/>
      <c r="M132" s="78"/>
      <c r="N132" s="78"/>
      <c r="O132" s="78"/>
      <c r="P132" s="78"/>
      <c r="Q132" s="78"/>
      <c r="R132" s="78"/>
      <c r="S132" s="78"/>
      <c r="T132" s="78"/>
      <c r="U132" s="78"/>
      <c r="V132" s="78"/>
      <c r="W132" s="78"/>
      <c r="X132" s="78"/>
      <c r="Y132" s="78"/>
      <c r="Z132" s="78"/>
      <c r="AA132" s="78"/>
      <c r="AB132" s="78"/>
    </row>
    <row r="133" spans="1:28">
      <c r="A133" s="78"/>
      <c r="B133" s="79"/>
      <c r="C133" s="78"/>
      <c r="D133" s="78"/>
      <c r="E133" s="78"/>
      <c r="F133" s="78"/>
      <c r="G133" s="78"/>
      <c r="H133" s="78"/>
      <c r="I133" s="78"/>
      <c r="J133" s="78"/>
      <c r="K133" s="78"/>
      <c r="L133" s="78"/>
      <c r="M133" s="78"/>
      <c r="N133" s="78"/>
      <c r="O133" s="78"/>
      <c r="P133" s="78"/>
      <c r="Q133" s="78"/>
      <c r="R133" s="78"/>
      <c r="S133" s="78"/>
      <c r="T133" s="78"/>
      <c r="U133" s="78"/>
      <c r="V133" s="78"/>
      <c r="W133" s="78"/>
      <c r="X133" s="78"/>
      <c r="Y133" s="78"/>
      <c r="Z133" s="78"/>
      <c r="AA133" s="78"/>
      <c r="AB133" s="78"/>
    </row>
    <row r="134" spans="1:28">
      <c r="A134" s="78"/>
      <c r="B134" s="79"/>
      <c r="C134" s="78"/>
      <c r="D134" s="78"/>
      <c r="E134" s="78"/>
      <c r="F134" s="78"/>
      <c r="G134" s="78"/>
      <c r="H134" s="78"/>
      <c r="I134" s="78"/>
      <c r="J134" s="78"/>
      <c r="K134" s="78"/>
      <c r="L134" s="78"/>
      <c r="M134" s="78"/>
      <c r="N134" s="78"/>
      <c r="O134" s="78"/>
      <c r="P134" s="78"/>
      <c r="Q134" s="78"/>
      <c r="R134" s="78"/>
      <c r="S134" s="78"/>
      <c r="T134" s="78"/>
      <c r="U134" s="78"/>
      <c r="V134" s="78"/>
      <c r="W134" s="78"/>
      <c r="X134" s="78"/>
      <c r="Y134" s="78"/>
      <c r="Z134" s="78"/>
      <c r="AA134" s="78"/>
      <c r="AB134" s="78"/>
    </row>
    <row r="135" spans="1:28">
      <c r="A135" s="78"/>
      <c r="B135" s="79"/>
      <c r="C135" s="78"/>
      <c r="D135" s="78"/>
      <c r="E135" s="78"/>
      <c r="F135" s="78"/>
      <c r="G135" s="78"/>
      <c r="H135" s="78"/>
      <c r="I135" s="78"/>
      <c r="J135" s="78"/>
      <c r="K135" s="78"/>
      <c r="L135" s="78"/>
      <c r="M135" s="78"/>
      <c r="N135" s="78"/>
      <c r="O135" s="78"/>
      <c r="P135" s="78"/>
      <c r="Q135" s="78"/>
      <c r="R135" s="78"/>
      <c r="S135" s="78"/>
      <c r="T135" s="78"/>
      <c r="U135" s="78"/>
      <c r="V135" s="78"/>
      <c r="W135" s="78"/>
      <c r="X135" s="78"/>
      <c r="Y135" s="78"/>
      <c r="Z135" s="78"/>
      <c r="AA135" s="78"/>
      <c r="AB135" s="78"/>
    </row>
    <row r="136" spans="1:28">
      <c r="A136" s="78"/>
      <c r="B136" s="79"/>
      <c r="C136" s="78"/>
      <c r="D136" s="78"/>
      <c r="E136" s="78"/>
      <c r="F136" s="78"/>
      <c r="G136" s="78"/>
      <c r="H136" s="78"/>
      <c r="I136" s="78"/>
      <c r="J136" s="78"/>
      <c r="K136" s="78"/>
      <c r="L136" s="78"/>
      <c r="M136" s="78"/>
      <c r="N136" s="78"/>
      <c r="O136" s="78"/>
      <c r="P136" s="78"/>
      <c r="Q136" s="78"/>
      <c r="R136" s="78"/>
      <c r="S136" s="78"/>
      <c r="T136" s="78"/>
      <c r="U136" s="78"/>
      <c r="V136" s="78"/>
      <c r="W136" s="78"/>
      <c r="X136" s="78"/>
      <c r="Y136" s="78"/>
      <c r="Z136" s="78"/>
      <c r="AA136" s="78"/>
      <c r="AB136" s="78"/>
    </row>
    <row r="137" spans="1:28">
      <c r="A137" s="78"/>
      <c r="B137" s="79"/>
      <c r="C137" s="78"/>
      <c r="D137" s="78"/>
      <c r="E137" s="78"/>
      <c r="F137" s="78"/>
      <c r="G137" s="78"/>
      <c r="H137" s="78"/>
      <c r="I137" s="78"/>
      <c r="J137" s="78"/>
      <c r="K137" s="78"/>
      <c r="L137" s="78"/>
      <c r="M137" s="78"/>
      <c r="N137" s="78"/>
      <c r="O137" s="78"/>
      <c r="P137" s="78"/>
      <c r="Q137" s="78"/>
      <c r="R137" s="78"/>
      <c r="S137" s="78"/>
      <c r="T137" s="78"/>
      <c r="U137" s="78"/>
      <c r="V137" s="78"/>
      <c r="W137" s="78"/>
      <c r="X137" s="78"/>
      <c r="Y137" s="78"/>
      <c r="Z137" s="78"/>
      <c r="AA137" s="78"/>
      <c r="AB137" s="78"/>
    </row>
    <row r="138" spans="1:28">
      <c r="A138" s="78"/>
      <c r="B138" s="79"/>
      <c r="C138" s="78"/>
      <c r="D138" s="78"/>
      <c r="E138" s="78"/>
      <c r="F138" s="78"/>
      <c r="G138" s="78"/>
      <c r="H138" s="78"/>
      <c r="I138" s="78"/>
      <c r="J138" s="78"/>
      <c r="K138" s="78"/>
      <c r="L138" s="78"/>
      <c r="M138" s="78"/>
      <c r="N138" s="78"/>
      <c r="O138" s="78"/>
      <c r="P138" s="78"/>
      <c r="Q138" s="78"/>
      <c r="R138" s="78"/>
      <c r="S138" s="78"/>
      <c r="T138" s="78"/>
      <c r="U138" s="78"/>
      <c r="V138" s="78"/>
      <c r="W138" s="78"/>
      <c r="X138" s="78"/>
      <c r="Y138" s="78"/>
      <c r="Z138" s="78"/>
      <c r="AA138" s="78"/>
      <c r="AB138" s="78"/>
    </row>
    <row r="139" spans="1:28">
      <c r="A139" s="78"/>
      <c r="B139" s="79"/>
      <c r="C139" s="78"/>
      <c r="D139" s="78"/>
      <c r="E139" s="78"/>
      <c r="F139" s="78"/>
      <c r="G139" s="78"/>
      <c r="H139" s="78"/>
      <c r="I139" s="78"/>
      <c r="J139" s="78"/>
      <c r="K139" s="78"/>
      <c r="L139" s="78"/>
      <c r="M139" s="78"/>
      <c r="N139" s="78"/>
      <c r="O139" s="78"/>
      <c r="P139" s="78"/>
      <c r="Q139" s="78"/>
      <c r="R139" s="78"/>
      <c r="S139" s="78"/>
      <c r="T139" s="78"/>
      <c r="U139" s="78"/>
      <c r="V139" s="78"/>
      <c r="W139" s="78"/>
      <c r="X139" s="78"/>
      <c r="Y139" s="78"/>
      <c r="Z139" s="78"/>
      <c r="AA139" s="78"/>
      <c r="AB139" s="78"/>
    </row>
    <row r="140" spans="1:28">
      <c r="A140" s="78"/>
      <c r="B140" s="79"/>
      <c r="C140" s="78"/>
      <c r="D140" s="78"/>
      <c r="E140" s="78"/>
      <c r="F140" s="78"/>
      <c r="G140" s="78"/>
      <c r="H140" s="78"/>
      <c r="I140" s="78"/>
      <c r="J140" s="78"/>
      <c r="K140" s="78"/>
      <c r="L140" s="78"/>
      <c r="M140" s="78"/>
      <c r="N140" s="78"/>
      <c r="O140" s="78"/>
      <c r="P140" s="78"/>
      <c r="Q140" s="78"/>
      <c r="R140" s="78"/>
      <c r="S140" s="78"/>
      <c r="T140" s="78"/>
      <c r="U140" s="78"/>
      <c r="V140" s="78"/>
      <c r="W140" s="78"/>
      <c r="X140" s="78"/>
      <c r="Y140" s="78"/>
      <c r="Z140" s="78"/>
      <c r="AA140" s="78"/>
      <c r="AB140" s="78"/>
    </row>
    <row r="141" spans="1:28">
      <c r="A141" s="78"/>
      <c r="B141" s="79"/>
      <c r="C141" s="78"/>
      <c r="D141" s="78"/>
      <c r="E141" s="78"/>
      <c r="F141" s="78"/>
      <c r="G141" s="78"/>
      <c r="H141" s="78"/>
      <c r="I141" s="78"/>
      <c r="J141" s="78"/>
      <c r="K141" s="78"/>
      <c r="L141" s="78"/>
      <c r="M141" s="78"/>
      <c r="N141" s="78"/>
      <c r="O141" s="78"/>
      <c r="P141" s="78"/>
      <c r="Q141" s="78"/>
      <c r="R141" s="78"/>
      <c r="S141" s="78"/>
      <c r="T141" s="78"/>
      <c r="U141" s="78"/>
      <c r="V141" s="78"/>
      <c r="W141" s="78"/>
      <c r="X141" s="78"/>
      <c r="Y141" s="78"/>
      <c r="Z141" s="78"/>
      <c r="AA141" s="78"/>
      <c r="AB141" s="78"/>
    </row>
    <row r="142" spans="1:28">
      <c r="A142" s="78"/>
      <c r="B142" s="79"/>
      <c r="C142" s="78"/>
      <c r="D142" s="78"/>
      <c r="E142" s="78"/>
      <c r="F142" s="78"/>
      <c r="G142" s="78"/>
      <c r="H142" s="78"/>
      <c r="I142" s="78"/>
      <c r="J142" s="78"/>
      <c r="K142" s="78"/>
      <c r="L142" s="78"/>
      <c r="M142" s="78"/>
      <c r="N142" s="78"/>
      <c r="O142" s="78"/>
      <c r="P142" s="78"/>
      <c r="Q142" s="78"/>
      <c r="R142" s="78"/>
      <c r="S142" s="78"/>
      <c r="T142" s="78"/>
      <c r="U142" s="78"/>
      <c r="V142" s="78"/>
      <c r="W142" s="78"/>
      <c r="X142" s="78"/>
      <c r="Y142" s="78"/>
      <c r="Z142" s="78"/>
      <c r="AA142" s="78"/>
      <c r="AB142" s="78"/>
    </row>
    <row r="143" spans="1:28">
      <c r="A143" s="78"/>
      <c r="B143" s="79"/>
      <c r="C143" s="78"/>
      <c r="D143" s="78"/>
      <c r="E143" s="78"/>
      <c r="F143" s="78"/>
      <c r="G143" s="78"/>
      <c r="H143" s="78"/>
      <c r="I143" s="78"/>
      <c r="J143" s="78"/>
      <c r="K143" s="78"/>
      <c r="L143" s="78"/>
      <c r="M143" s="78"/>
      <c r="N143" s="78"/>
      <c r="O143" s="78"/>
      <c r="P143" s="78"/>
      <c r="Q143" s="78"/>
      <c r="R143" s="78"/>
      <c r="S143" s="78"/>
      <c r="T143" s="78"/>
      <c r="U143" s="78"/>
      <c r="V143" s="78"/>
      <c r="W143" s="78"/>
      <c r="X143" s="78"/>
      <c r="Y143" s="78"/>
      <c r="Z143" s="78"/>
      <c r="AA143" s="78"/>
      <c r="AB143" s="78"/>
    </row>
    <row r="144" spans="1:28">
      <c r="A144" s="78"/>
      <c r="B144" s="79"/>
      <c r="C144" s="78"/>
      <c r="D144" s="78"/>
      <c r="E144" s="78"/>
      <c r="F144" s="78"/>
      <c r="G144" s="78"/>
      <c r="H144" s="78"/>
      <c r="I144" s="78"/>
      <c r="J144" s="78"/>
      <c r="K144" s="78"/>
      <c r="L144" s="78"/>
      <c r="M144" s="78"/>
      <c r="N144" s="78"/>
      <c r="O144" s="78"/>
      <c r="P144" s="78"/>
      <c r="Q144" s="78"/>
      <c r="R144" s="78"/>
      <c r="S144" s="78"/>
      <c r="T144" s="78"/>
      <c r="U144" s="78"/>
      <c r="V144" s="78"/>
      <c r="W144" s="78"/>
      <c r="X144" s="78"/>
      <c r="Y144" s="78"/>
      <c r="Z144" s="78"/>
      <c r="AA144" s="78"/>
      <c r="AB144" s="78"/>
    </row>
    <row r="145" spans="1:28">
      <c r="A145" s="78"/>
      <c r="B145" s="79"/>
      <c r="C145" s="78"/>
      <c r="D145" s="78"/>
      <c r="E145" s="78"/>
      <c r="F145" s="78"/>
      <c r="G145" s="78"/>
      <c r="H145" s="78"/>
      <c r="I145" s="78"/>
      <c r="J145" s="78"/>
      <c r="K145" s="78"/>
      <c r="L145" s="78"/>
      <c r="M145" s="78"/>
      <c r="N145" s="78"/>
      <c r="O145" s="78"/>
      <c r="P145" s="78"/>
      <c r="Q145" s="78"/>
      <c r="R145" s="78"/>
      <c r="S145" s="78"/>
      <c r="T145" s="78"/>
      <c r="U145" s="78"/>
      <c r="V145" s="78"/>
      <c r="W145" s="78"/>
      <c r="X145" s="78"/>
      <c r="Y145" s="78"/>
      <c r="Z145" s="78"/>
      <c r="AA145" s="78"/>
      <c r="AB145" s="78"/>
    </row>
    <row r="146" spans="1:28">
      <c r="A146" s="78"/>
      <c r="B146" s="79"/>
      <c r="C146" s="78"/>
      <c r="D146" s="78"/>
      <c r="E146" s="78"/>
      <c r="F146" s="78"/>
      <c r="G146" s="78"/>
      <c r="H146" s="78"/>
      <c r="I146" s="78"/>
      <c r="J146" s="78"/>
      <c r="K146" s="78"/>
      <c r="L146" s="78"/>
      <c r="M146" s="78"/>
      <c r="N146" s="78"/>
      <c r="O146" s="78"/>
      <c r="P146" s="78"/>
      <c r="Q146" s="78"/>
      <c r="R146" s="78"/>
      <c r="S146" s="78"/>
      <c r="T146" s="78"/>
      <c r="U146" s="78"/>
      <c r="V146" s="78"/>
      <c r="W146" s="78"/>
      <c r="X146" s="78"/>
      <c r="Y146" s="78"/>
      <c r="Z146" s="78"/>
      <c r="AA146" s="78"/>
      <c r="AB146" s="78"/>
    </row>
    <row r="147" spans="1:28">
      <c r="A147" s="78"/>
      <c r="B147" s="79"/>
      <c r="C147" s="78"/>
      <c r="D147" s="78"/>
      <c r="E147" s="78"/>
      <c r="F147" s="78"/>
      <c r="G147" s="78"/>
      <c r="H147" s="78"/>
      <c r="I147" s="78"/>
      <c r="J147" s="78"/>
      <c r="K147" s="78"/>
      <c r="L147" s="78"/>
      <c r="M147" s="78"/>
      <c r="N147" s="78"/>
      <c r="O147" s="78"/>
      <c r="P147" s="78"/>
      <c r="Q147" s="78"/>
      <c r="R147" s="78"/>
      <c r="S147" s="78"/>
      <c r="T147" s="78"/>
      <c r="U147" s="78"/>
      <c r="V147" s="78"/>
      <c r="W147" s="78"/>
      <c r="X147" s="78"/>
      <c r="Y147" s="78"/>
      <c r="Z147" s="78"/>
      <c r="AA147" s="78"/>
      <c r="AB147" s="78"/>
    </row>
    <row r="148" spans="1:28">
      <c r="A148" s="78"/>
      <c r="B148" s="79"/>
      <c r="C148" s="78"/>
      <c r="D148" s="78"/>
      <c r="E148" s="78"/>
      <c r="F148" s="78"/>
      <c r="G148" s="78"/>
      <c r="H148" s="78"/>
      <c r="I148" s="78"/>
      <c r="J148" s="78"/>
      <c r="K148" s="78"/>
      <c r="L148" s="78"/>
      <c r="M148" s="78"/>
      <c r="N148" s="78"/>
      <c r="O148" s="78"/>
      <c r="P148" s="78"/>
      <c r="Q148" s="78"/>
      <c r="R148" s="78"/>
      <c r="S148" s="78"/>
      <c r="T148" s="78"/>
      <c r="U148" s="78"/>
      <c r="V148" s="78"/>
      <c r="W148" s="78"/>
      <c r="X148" s="78"/>
      <c r="Y148" s="78"/>
      <c r="Z148" s="78"/>
      <c r="AA148" s="78"/>
      <c r="AB148" s="78"/>
    </row>
    <row r="149" spans="1:28">
      <c r="A149" s="78"/>
      <c r="B149" s="79"/>
      <c r="C149" s="78"/>
      <c r="D149" s="78"/>
      <c r="E149" s="78"/>
      <c r="F149" s="78"/>
      <c r="G149" s="78"/>
      <c r="H149" s="78"/>
      <c r="I149" s="78"/>
      <c r="J149" s="78"/>
      <c r="K149" s="78"/>
      <c r="L149" s="78"/>
      <c r="M149" s="78"/>
      <c r="N149" s="78"/>
      <c r="O149" s="78"/>
      <c r="P149" s="78"/>
      <c r="Q149" s="78"/>
      <c r="R149" s="78"/>
      <c r="S149" s="78"/>
      <c r="T149" s="78"/>
      <c r="U149" s="78"/>
      <c r="V149" s="78"/>
      <c r="W149" s="78"/>
      <c r="X149" s="78"/>
      <c r="Y149" s="78"/>
      <c r="Z149" s="78"/>
      <c r="AA149" s="78"/>
      <c r="AB149" s="78"/>
    </row>
    <row r="150" spans="1:28">
      <c r="A150" s="78"/>
      <c r="B150" s="79"/>
      <c r="C150" s="78"/>
      <c r="D150" s="78"/>
      <c r="E150" s="78"/>
      <c r="F150" s="78"/>
      <c r="G150" s="78"/>
      <c r="H150" s="78"/>
      <c r="I150" s="78"/>
      <c r="J150" s="78"/>
      <c r="K150" s="78"/>
      <c r="L150" s="78"/>
      <c r="M150" s="78"/>
      <c r="N150" s="78"/>
      <c r="O150" s="78"/>
      <c r="P150" s="78"/>
      <c r="Q150" s="78"/>
      <c r="R150" s="78"/>
      <c r="S150" s="78"/>
      <c r="T150" s="78"/>
      <c r="U150" s="78"/>
      <c r="V150" s="78"/>
      <c r="W150" s="78"/>
      <c r="X150" s="78"/>
      <c r="Y150" s="78"/>
      <c r="Z150" s="78"/>
      <c r="AA150" s="78"/>
      <c r="AB150" s="78"/>
    </row>
    <row r="151" spans="1:28">
      <c r="A151" s="78"/>
      <c r="B151" s="79"/>
      <c r="C151" s="78"/>
      <c r="D151" s="78"/>
      <c r="E151" s="78"/>
      <c r="F151" s="78"/>
      <c r="G151" s="78"/>
      <c r="H151" s="78"/>
      <c r="I151" s="78"/>
      <c r="J151" s="78"/>
      <c r="K151" s="78"/>
      <c r="L151" s="78"/>
      <c r="M151" s="78"/>
      <c r="N151" s="78"/>
      <c r="O151" s="78"/>
      <c r="P151" s="78"/>
      <c r="Q151" s="78"/>
      <c r="R151" s="78"/>
      <c r="S151" s="78"/>
      <c r="T151" s="78"/>
      <c r="U151" s="78"/>
      <c r="V151" s="78"/>
      <c r="W151" s="78"/>
      <c r="X151" s="78"/>
      <c r="Y151" s="78"/>
      <c r="Z151" s="78"/>
      <c r="AA151" s="78"/>
      <c r="AB151" s="78"/>
    </row>
    <row r="152" spans="1:28">
      <c r="A152" s="78"/>
      <c r="B152" s="79"/>
      <c r="C152" s="78"/>
      <c r="D152" s="78"/>
      <c r="E152" s="78"/>
      <c r="F152" s="78"/>
      <c r="G152" s="78"/>
      <c r="H152" s="78"/>
      <c r="I152" s="78"/>
      <c r="J152" s="78"/>
      <c r="K152" s="78"/>
      <c r="L152" s="78"/>
      <c r="M152" s="78"/>
      <c r="N152" s="78"/>
      <c r="O152" s="78"/>
      <c r="P152" s="78"/>
      <c r="Q152" s="78"/>
      <c r="R152" s="78"/>
      <c r="S152" s="78"/>
      <c r="T152" s="78"/>
      <c r="U152" s="78"/>
      <c r="V152" s="78"/>
      <c r="W152" s="78"/>
      <c r="X152" s="78"/>
      <c r="Y152" s="78"/>
      <c r="Z152" s="78"/>
      <c r="AA152" s="78"/>
      <c r="AB152" s="78"/>
    </row>
    <row r="153" spans="1:28">
      <c r="A153" s="78"/>
      <c r="B153" s="79"/>
      <c r="C153" s="78"/>
      <c r="D153" s="78"/>
      <c r="E153" s="78"/>
      <c r="F153" s="78"/>
      <c r="G153" s="78"/>
      <c r="H153" s="78"/>
      <c r="I153" s="78"/>
      <c r="J153" s="78"/>
      <c r="K153" s="78"/>
      <c r="L153" s="78"/>
      <c r="M153" s="78"/>
      <c r="N153" s="78"/>
      <c r="O153" s="78"/>
      <c r="P153" s="78"/>
      <c r="Q153" s="78"/>
      <c r="R153" s="78"/>
      <c r="S153" s="78"/>
      <c r="T153" s="78"/>
      <c r="U153" s="78"/>
      <c r="V153" s="78"/>
      <c r="W153" s="78"/>
      <c r="X153" s="78"/>
      <c r="Y153" s="78"/>
      <c r="Z153" s="78"/>
      <c r="AA153" s="78"/>
      <c r="AB153" s="78"/>
    </row>
    <row r="154" spans="1:28">
      <c r="A154" s="78"/>
      <c r="B154" s="79"/>
      <c r="C154" s="78"/>
      <c r="D154" s="78"/>
      <c r="E154" s="78"/>
      <c r="F154" s="78"/>
      <c r="G154" s="78"/>
      <c r="H154" s="78"/>
      <c r="I154" s="78"/>
      <c r="J154" s="78"/>
      <c r="K154" s="78"/>
      <c r="L154" s="78"/>
      <c r="M154" s="78"/>
      <c r="N154" s="78"/>
      <c r="O154" s="78"/>
      <c r="P154" s="78"/>
      <c r="Q154" s="78"/>
      <c r="R154" s="78"/>
      <c r="S154" s="78"/>
      <c r="T154" s="78"/>
      <c r="U154" s="78"/>
      <c r="V154" s="78"/>
      <c r="W154" s="78"/>
      <c r="X154" s="78"/>
      <c r="Y154" s="78"/>
      <c r="Z154" s="78"/>
      <c r="AA154" s="78"/>
      <c r="AB154" s="78"/>
    </row>
    <row r="155" spans="1:28">
      <c r="A155" s="78"/>
      <c r="B155" s="79"/>
      <c r="C155" s="78"/>
      <c r="D155" s="78"/>
      <c r="E155" s="78"/>
      <c r="F155" s="78"/>
      <c r="G155" s="78"/>
      <c r="H155" s="78"/>
      <c r="I155" s="78"/>
      <c r="J155" s="78"/>
      <c r="K155" s="78"/>
      <c r="L155" s="78"/>
      <c r="M155" s="78"/>
      <c r="N155" s="78"/>
      <c r="O155" s="78"/>
      <c r="P155" s="78"/>
      <c r="Q155" s="78"/>
      <c r="R155" s="78"/>
      <c r="S155" s="78"/>
      <c r="T155" s="78"/>
      <c r="U155" s="78"/>
      <c r="V155" s="78"/>
      <c r="W155" s="78"/>
      <c r="X155" s="78"/>
      <c r="Y155" s="78"/>
      <c r="Z155" s="78"/>
      <c r="AA155" s="78"/>
      <c r="AB155" s="78"/>
    </row>
    <row r="156" spans="1:28">
      <c r="A156" s="78"/>
      <c r="B156" s="79"/>
      <c r="C156" s="78"/>
      <c r="D156" s="78"/>
      <c r="E156" s="78"/>
      <c r="F156" s="78"/>
      <c r="G156" s="78"/>
      <c r="H156" s="78"/>
      <c r="I156" s="78"/>
      <c r="J156" s="78"/>
      <c r="K156" s="78"/>
      <c r="L156" s="78"/>
      <c r="M156" s="78"/>
      <c r="N156" s="78"/>
      <c r="O156" s="78"/>
      <c r="P156" s="78"/>
      <c r="Q156" s="78"/>
      <c r="R156" s="78"/>
      <c r="S156" s="78"/>
      <c r="T156" s="78"/>
      <c r="U156" s="78"/>
      <c r="V156" s="78"/>
      <c r="W156" s="78"/>
      <c r="X156" s="78"/>
      <c r="Y156" s="78"/>
      <c r="Z156" s="78"/>
      <c r="AA156" s="78"/>
      <c r="AB156" s="78"/>
    </row>
    <row r="157" spans="1:28">
      <c r="A157" s="78"/>
      <c r="B157" s="79"/>
      <c r="C157" s="78"/>
      <c r="D157" s="78"/>
      <c r="E157" s="78"/>
      <c r="F157" s="78"/>
      <c r="G157" s="78"/>
      <c r="H157" s="78"/>
      <c r="I157" s="78"/>
      <c r="J157" s="78"/>
      <c r="K157" s="78"/>
      <c r="L157" s="78"/>
      <c r="M157" s="78"/>
      <c r="N157" s="78"/>
      <c r="O157" s="78"/>
      <c r="P157" s="78"/>
      <c r="Q157" s="78"/>
      <c r="R157" s="78"/>
      <c r="S157" s="78"/>
      <c r="T157" s="78"/>
      <c r="U157" s="78"/>
      <c r="V157" s="78"/>
      <c r="W157" s="78"/>
      <c r="X157" s="78"/>
      <c r="Y157" s="78"/>
      <c r="Z157" s="78"/>
      <c r="AA157" s="78"/>
      <c r="AB157" s="78"/>
    </row>
    <row r="158" spans="1:28">
      <c r="A158" s="78"/>
      <c r="B158" s="79"/>
      <c r="C158" s="78"/>
      <c r="D158" s="78"/>
      <c r="E158" s="78"/>
      <c r="F158" s="78"/>
      <c r="G158" s="78"/>
      <c r="H158" s="78"/>
      <c r="I158" s="78"/>
      <c r="J158" s="78"/>
      <c r="K158" s="78"/>
      <c r="L158" s="78"/>
      <c r="M158" s="78"/>
      <c r="N158" s="78"/>
      <c r="O158" s="78"/>
      <c r="P158" s="78"/>
      <c r="Q158" s="78"/>
      <c r="R158" s="78"/>
      <c r="S158" s="78"/>
      <c r="T158" s="78"/>
      <c r="U158" s="78"/>
      <c r="V158" s="78"/>
      <c r="W158" s="78"/>
      <c r="X158" s="78"/>
      <c r="Y158" s="78"/>
      <c r="Z158" s="78"/>
      <c r="AA158" s="78"/>
      <c r="AB158" s="78"/>
    </row>
    <row r="159" spans="1:28">
      <c r="A159" s="78"/>
      <c r="B159" s="79"/>
      <c r="C159" s="78"/>
      <c r="D159" s="78"/>
      <c r="E159" s="78"/>
      <c r="F159" s="78"/>
      <c r="G159" s="78"/>
      <c r="H159" s="78"/>
      <c r="I159" s="78"/>
      <c r="J159" s="78"/>
      <c r="K159" s="78"/>
      <c r="L159" s="78"/>
      <c r="M159" s="78"/>
      <c r="N159" s="78"/>
      <c r="O159" s="78"/>
      <c r="P159" s="78"/>
      <c r="Q159" s="78"/>
      <c r="R159" s="78"/>
      <c r="S159" s="78"/>
      <c r="T159" s="78"/>
      <c r="U159" s="78"/>
      <c r="V159" s="78"/>
      <c r="W159" s="78"/>
      <c r="X159" s="78"/>
      <c r="Y159" s="78"/>
      <c r="Z159" s="78"/>
      <c r="AA159" s="78"/>
      <c r="AB159" s="78"/>
    </row>
    <row r="160" spans="1:28">
      <c r="A160" s="78"/>
      <c r="B160" s="79"/>
      <c r="C160" s="78"/>
      <c r="D160" s="78"/>
      <c r="E160" s="78"/>
      <c r="F160" s="78"/>
      <c r="G160" s="78"/>
      <c r="H160" s="78"/>
      <c r="I160" s="78"/>
      <c r="J160" s="78"/>
      <c r="K160" s="78"/>
      <c r="L160" s="78"/>
      <c r="M160" s="78"/>
      <c r="N160" s="78"/>
      <c r="O160" s="78"/>
      <c r="P160" s="78"/>
      <c r="Q160" s="78"/>
      <c r="R160" s="78"/>
      <c r="S160" s="78"/>
      <c r="T160" s="78"/>
      <c r="U160" s="78"/>
      <c r="V160" s="78"/>
      <c r="W160" s="78"/>
      <c r="X160" s="78"/>
      <c r="Y160" s="78"/>
      <c r="Z160" s="78"/>
      <c r="AA160" s="78"/>
      <c r="AB160" s="78"/>
    </row>
    <row r="161" spans="1:28">
      <c r="A161" s="78"/>
      <c r="B161" s="79"/>
      <c r="C161" s="78"/>
      <c r="D161" s="78"/>
      <c r="E161" s="78"/>
      <c r="F161" s="78"/>
      <c r="G161" s="78"/>
      <c r="H161" s="78"/>
      <c r="I161" s="78"/>
      <c r="J161" s="78"/>
      <c r="K161" s="78"/>
      <c r="L161" s="78"/>
      <c r="M161" s="78"/>
      <c r="N161" s="78"/>
      <c r="O161" s="78"/>
      <c r="P161" s="78"/>
      <c r="Q161" s="78"/>
      <c r="R161" s="78"/>
      <c r="S161" s="78"/>
      <c r="T161" s="78"/>
      <c r="U161" s="78"/>
      <c r="V161" s="78"/>
      <c r="W161" s="78"/>
      <c r="X161" s="78"/>
      <c r="Y161" s="78"/>
      <c r="Z161" s="78"/>
      <c r="AA161" s="78"/>
      <c r="AB161" s="78"/>
    </row>
    <row r="162" spans="1:28">
      <c r="A162" s="78"/>
      <c r="B162" s="79"/>
      <c r="C162" s="78"/>
      <c r="D162" s="78"/>
      <c r="E162" s="78"/>
      <c r="F162" s="78"/>
      <c r="G162" s="78"/>
      <c r="H162" s="78"/>
      <c r="I162" s="78"/>
      <c r="J162" s="78"/>
      <c r="K162" s="78"/>
      <c r="L162" s="78"/>
      <c r="M162" s="78"/>
      <c r="N162" s="78"/>
      <c r="O162" s="78"/>
      <c r="P162" s="78"/>
      <c r="Q162" s="78"/>
      <c r="R162" s="78"/>
      <c r="S162" s="78"/>
      <c r="T162" s="78"/>
      <c r="U162" s="78"/>
      <c r="V162" s="78"/>
      <c r="W162" s="78"/>
      <c r="X162" s="78"/>
      <c r="Y162" s="78"/>
      <c r="Z162" s="78"/>
      <c r="AA162" s="78"/>
      <c r="AB162" s="78"/>
    </row>
    <row r="163" spans="1:28">
      <c r="A163" s="78"/>
      <c r="B163" s="79"/>
      <c r="C163" s="78"/>
      <c r="D163" s="78"/>
      <c r="E163" s="78"/>
      <c r="F163" s="78"/>
      <c r="G163" s="78"/>
      <c r="H163" s="78"/>
      <c r="I163" s="78"/>
      <c r="J163" s="78"/>
      <c r="K163" s="78"/>
      <c r="L163" s="78"/>
      <c r="M163" s="78"/>
      <c r="N163" s="78"/>
      <c r="O163" s="78"/>
      <c r="P163" s="78"/>
      <c r="Q163" s="78"/>
      <c r="R163" s="78"/>
      <c r="S163" s="78"/>
      <c r="T163" s="78"/>
      <c r="U163" s="78"/>
      <c r="V163" s="78"/>
      <c r="W163" s="78"/>
      <c r="X163" s="78"/>
      <c r="Y163" s="78"/>
      <c r="Z163" s="78"/>
      <c r="AA163" s="78"/>
      <c r="AB163" s="78"/>
    </row>
    <row r="164" spans="1:28">
      <c r="A164" s="78"/>
      <c r="B164" s="79"/>
      <c r="C164" s="78"/>
      <c r="D164" s="78"/>
      <c r="E164" s="78"/>
      <c r="F164" s="78"/>
      <c r="G164" s="78"/>
      <c r="H164" s="78"/>
      <c r="I164" s="78"/>
      <c r="J164" s="78"/>
      <c r="K164" s="78"/>
      <c r="L164" s="78"/>
      <c r="M164" s="78"/>
      <c r="N164" s="78"/>
      <c r="O164" s="78"/>
      <c r="P164" s="78"/>
      <c r="Q164" s="78"/>
      <c r="R164" s="78"/>
      <c r="S164" s="78"/>
      <c r="T164" s="78"/>
      <c r="U164" s="78"/>
      <c r="V164" s="78"/>
      <c r="W164" s="78"/>
      <c r="X164" s="78"/>
      <c r="Y164" s="78"/>
      <c r="Z164" s="78"/>
      <c r="AA164" s="78"/>
      <c r="AB164" s="78"/>
    </row>
    <row r="165" spans="1:28">
      <c r="A165" s="78"/>
      <c r="B165" s="79"/>
      <c r="C165" s="78"/>
      <c r="D165" s="78"/>
      <c r="E165" s="78"/>
      <c r="F165" s="78"/>
      <c r="G165" s="78"/>
      <c r="H165" s="78"/>
      <c r="I165" s="78"/>
      <c r="J165" s="78"/>
      <c r="K165" s="78"/>
      <c r="L165" s="78"/>
      <c r="M165" s="78"/>
      <c r="N165" s="78"/>
      <c r="O165" s="78"/>
      <c r="P165" s="78"/>
      <c r="Q165" s="78"/>
      <c r="R165" s="78"/>
      <c r="S165" s="78"/>
      <c r="T165" s="78"/>
      <c r="U165" s="78"/>
      <c r="V165" s="78"/>
      <c r="W165" s="78"/>
      <c r="X165" s="78"/>
      <c r="Y165" s="78"/>
      <c r="Z165" s="78"/>
      <c r="AA165" s="78"/>
      <c r="AB165" s="78"/>
    </row>
    <row r="166" spans="1:28">
      <c r="A166" s="78"/>
      <c r="B166" s="79"/>
      <c r="C166" s="78"/>
      <c r="D166" s="78"/>
      <c r="E166" s="78"/>
      <c r="F166" s="78"/>
      <c r="G166" s="78"/>
      <c r="H166" s="78"/>
      <c r="I166" s="78"/>
      <c r="J166" s="78"/>
      <c r="K166" s="78"/>
      <c r="L166" s="78"/>
      <c r="M166" s="78"/>
      <c r="N166" s="78"/>
      <c r="O166" s="78"/>
      <c r="P166" s="78"/>
      <c r="Q166" s="78"/>
      <c r="R166" s="78"/>
      <c r="S166" s="78"/>
      <c r="T166" s="78"/>
      <c r="U166" s="78"/>
      <c r="V166" s="78"/>
      <c r="W166" s="78"/>
      <c r="X166" s="78"/>
      <c r="Y166" s="78"/>
      <c r="Z166" s="78"/>
      <c r="AA166" s="78"/>
      <c r="AB166" s="78"/>
    </row>
    <row r="167" spans="1:28">
      <c r="A167" s="78"/>
      <c r="B167" s="79"/>
      <c r="C167" s="78"/>
      <c r="D167" s="78"/>
      <c r="E167" s="78"/>
      <c r="F167" s="78"/>
      <c r="G167" s="78"/>
      <c r="H167" s="78"/>
      <c r="I167" s="78"/>
      <c r="J167" s="78"/>
      <c r="K167" s="78"/>
      <c r="L167" s="78"/>
      <c r="M167" s="78"/>
      <c r="N167" s="78"/>
      <c r="O167" s="78"/>
      <c r="P167" s="78"/>
      <c r="Q167" s="78"/>
      <c r="R167" s="78"/>
      <c r="S167" s="78"/>
      <c r="T167" s="78"/>
      <c r="U167" s="78"/>
      <c r="V167" s="78"/>
      <c r="W167" s="78"/>
      <c r="X167" s="78"/>
      <c r="Y167" s="78"/>
      <c r="Z167" s="78"/>
      <c r="AA167" s="78"/>
      <c r="AB167" s="78"/>
    </row>
    <row r="168" spans="1:28">
      <c r="A168" s="78"/>
      <c r="B168" s="79"/>
      <c r="C168" s="78"/>
      <c r="D168" s="78"/>
      <c r="E168" s="78"/>
      <c r="F168" s="78"/>
      <c r="G168" s="78"/>
      <c r="H168" s="78"/>
      <c r="I168" s="78"/>
      <c r="J168" s="78"/>
      <c r="K168" s="78"/>
      <c r="L168" s="78"/>
      <c r="M168" s="78"/>
      <c r="N168" s="78"/>
      <c r="O168" s="78"/>
      <c r="P168" s="78"/>
      <c r="Q168" s="78"/>
      <c r="R168" s="78"/>
      <c r="S168" s="78"/>
      <c r="T168" s="78"/>
      <c r="U168" s="78"/>
      <c r="V168" s="78"/>
      <c r="W168" s="78"/>
      <c r="X168" s="78"/>
      <c r="Y168" s="78"/>
      <c r="Z168" s="78"/>
      <c r="AA168" s="78"/>
      <c r="AB168" s="78"/>
    </row>
    <row r="169" spans="1:28">
      <c r="A169" s="78"/>
      <c r="B169" s="79"/>
      <c r="C169" s="78"/>
      <c r="D169" s="78"/>
      <c r="E169" s="78"/>
      <c r="F169" s="78"/>
      <c r="G169" s="78"/>
      <c r="H169" s="78"/>
      <c r="I169" s="78"/>
      <c r="J169" s="78"/>
      <c r="K169" s="78"/>
      <c r="L169" s="78"/>
      <c r="M169" s="78"/>
      <c r="N169" s="78"/>
      <c r="O169" s="78"/>
      <c r="P169" s="78"/>
      <c r="Q169" s="78"/>
      <c r="R169" s="78"/>
      <c r="S169" s="78"/>
      <c r="T169" s="78"/>
      <c r="U169" s="78"/>
      <c r="V169" s="78"/>
      <c r="W169" s="78"/>
      <c r="X169" s="78"/>
      <c r="Y169" s="78"/>
      <c r="Z169" s="78"/>
      <c r="AA169" s="78"/>
      <c r="AB169" s="78"/>
    </row>
    <row r="170" spans="1:28">
      <c r="A170" s="78"/>
      <c r="B170" s="79"/>
      <c r="C170" s="78"/>
      <c r="D170" s="78"/>
      <c r="E170" s="78"/>
      <c r="F170" s="78"/>
      <c r="G170" s="78"/>
      <c r="H170" s="78"/>
      <c r="I170" s="78"/>
      <c r="J170" s="78"/>
      <c r="K170" s="78"/>
      <c r="L170" s="78"/>
      <c r="M170" s="78"/>
      <c r="N170" s="78"/>
      <c r="O170" s="78"/>
      <c r="P170" s="78"/>
      <c r="Q170" s="78"/>
      <c r="R170" s="78"/>
      <c r="S170" s="78"/>
      <c r="T170" s="78"/>
      <c r="U170" s="78"/>
      <c r="V170" s="78"/>
      <c r="W170" s="78"/>
      <c r="X170" s="78"/>
      <c r="Y170" s="78"/>
      <c r="Z170" s="78"/>
      <c r="AA170" s="78"/>
      <c r="AB170" s="78"/>
    </row>
    <row r="171" spans="1:28">
      <c r="A171" s="78"/>
      <c r="B171" s="79"/>
      <c r="C171" s="78"/>
      <c r="D171" s="78"/>
      <c r="E171" s="78"/>
      <c r="F171" s="78"/>
      <c r="G171" s="78"/>
      <c r="H171" s="78"/>
      <c r="I171" s="78"/>
      <c r="J171" s="78"/>
      <c r="K171" s="78"/>
      <c r="L171" s="78"/>
      <c r="M171" s="78"/>
      <c r="N171" s="78"/>
      <c r="O171" s="78"/>
      <c r="P171" s="78"/>
      <c r="Q171" s="78"/>
      <c r="R171" s="78"/>
      <c r="S171" s="78"/>
      <c r="T171" s="78"/>
      <c r="U171" s="78"/>
      <c r="V171" s="78"/>
      <c r="W171" s="78"/>
      <c r="X171" s="78"/>
      <c r="Y171" s="78"/>
      <c r="Z171" s="78"/>
      <c r="AA171" s="78"/>
      <c r="AB171" s="78"/>
    </row>
    <row r="172" spans="1:28">
      <c r="A172" s="78"/>
      <c r="B172" s="79"/>
      <c r="C172" s="78"/>
      <c r="D172" s="78"/>
      <c r="E172" s="78"/>
      <c r="F172" s="78"/>
      <c r="G172" s="78"/>
      <c r="H172" s="78"/>
      <c r="I172" s="78"/>
      <c r="J172" s="78"/>
      <c r="K172" s="78"/>
      <c r="L172" s="78"/>
      <c r="M172" s="78"/>
      <c r="N172" s="78"/>
      <c r="O172" s="78"/>
      <c r="P172" s="78"/>
      <c r="Q172" s="78"/>
      <c r="R172" s="78"/>
      <c r="S172" s="78"/>
      <c r="T172" s="78"/>
      <c r="U172" s="78"/>
      <c r="V172" s="78"/>
      <c r="W172" s="78"/>
      <c r="X172" s="78"/>
      <c r="Y172" s="78"/>
      <c r="Z172" s="78"/>
      <c r="AA172" s="78"/>
      <c r="AB172" s="78"/>
    </row>
    <row r="173" spans="1:28">
      <c r="A173" s="78"/>
      <c r="B173" s="79"/>
      <c r="C173" s="78"/>
      <c r="D173" s="78"/>
      <c r="E173" s="78"/>
      <c r="F173" s="78"/>
      <c r="G173" s="78"/>
      <c r="H173" s="78"/>
      <c r="I173" s="78"/>
      <c r="J173" s="78"/>
      <c r="K173" s="78"/>
      <c r="L173" s="78"/>
      <c r="M173" s="78"/>
      <c r="N173" s="78"/>
      <c r="O173" s="78"/>
      <c r="P173" s="78"/>
      <c r="Q173" s="78"/>
      <c r="R173" s="78"/>
      <c r="S173" s="78"/>
      <c r="T173" s="78"/>
      <c r="U173" s="78"/>
      <c r="V173" s="78"/>
      <c r="W173" s="78"/>
      <c r="X173" s="78"/>
      <c r="Y173" s="78"/>
      <c r="Z173" s="78"/>
      <c r="AA173" s="78"/>
      <c r="AB173" s="78"/>
    </row>
    <row r="174" spans="1:28">
      <c r="A174" s="78"/>
      <c r="B174" s="79"/>
      <c r="C174" s="78"/>
      <c r="D174" s="78"/>
      <c r="E174" s="78"/>
      <c r="F174" s="78"/>
      <c r="G174" s="78"/>
      <c r="H174" s="78"/>
      <c r="I174" s="78"/>
      <c r="J174" s="78"/>
      <c r="K174" s="78"/>
      <c r="L174" s="78"/>
      <c r="M174" s="78"/>
      <c r="N174" s="78"/>
      <c r="O174" s="78"/>
      <c r="P174" s="78"/>
      <c r="Q174" s="78"/>
      <c r="R174" s="78"/>
      <c r="S174" s="78"/>
      <c r="T174" s="78"/>
      <c r="U174" s="78"/>
      <c r="V174" s="78"/>
      <c r="W174" s="78"/>
      <c r="X174" s="78"/>
      <c r="Y174" s="78"/>
      <c r="Z174" s="78"/>
      <c r="AA174" s="78"/>
      <c r="AB174" s="78"/>
    </row>
    <row r="175" spans="1:28">
      <c r="A175" s="78"/>
      <c r="B175" s="79"/>
      <c r="C175" s="78"/>
      <c r="D175" s="78"/>
      <c r="E175" s="78"/>
      <c r="F175" s="78"/>
      <c r="G175" s="78"/>
      <c r="H175" s="78"/>
      <c r="I175" s="78"/>
      <c r="J175" s="78"/>
      <c r="K175" s="78"/>
      <c r="L175" s="78"/>
      <c r="M175" s="78"/>
      <c r="N175" s="78"/>
      <c r="O175" s="78"/>
      <c r="P175" s="78"/>
      <c r="Q175" s="78"/>
      <c r="R175" s="78"/>
      <c r="S175" s="78"/>
      <c r="T175" s="78"/>
      <c r="U175" s="78"/>
      <c r="V175" s="78"/>
      <c r="W175" s="78"/>
      <c r="X175" s="78"/>
      <c r="Y175" s="78"/>
      <c r="Z175" s="78"/>
      <c r="AA175" s="78"/>
      <c r="AB175" s="78"/>
    </row>
    <row r="176" spans="1:28">
      <c r="A176" s="78"/>
      <c r="B176" s="79"/>
      <c r="C176" s="78"/>
      <c r="D176" s="78"/>
      <c r="E176" s="78"/>
      <c r="F176" s="78"/>
      <c r="G176" s="78"/>
      <c r="H176" s="78"/>
      <c r="I176" s="78"/>
      <c r="J176" s="78"/>
      <c r="K176" s="78"/>
      <c r="L176" s="78"/>
      <c r="M176" s="78"/>
      <c r="N176" s="78"/>
      <c r="O176" s="78"/>
      <c r="P176" s="78"/>
      <c r="Q176" s="78"/>
      <c r="R176" s="78"/>
      <c r="S176" s="78"/>
      <c r="T176" s="78"/>
      <c r="U176" s="78"/>
      <c r="V176" s="78"/>
      <c r="W176" s="78"/>
      <c r="X176" s="78"/>
      <c r="Y176" s="78"/>
      <c r="Z176" s="78"/>
      <c r="AA176" s="78"/>
      <c r="AB176" s="78"/>
    </row>
    <row r="177" spans="1:28">
      <c r="A177" s="78"/>
      <c r="B177" s="79"/>
      <c r="C177" s="78"/>
      <c r="D177" s="78"/>
      <c r="E177" s="78"/>
      <c r="F177" s="78"/>
      <c r="G177" s="78"/>
      <c r="H177" s="78"/>
      <c r="I177" s="78"/>
      <c r="J177" s="78"/>
      <c r="K177" s="78"/>
      <c r="L177" s="78"/>
      <c r="M177" s="78"/>
      <c r="N177" s="78"/>
      <c r="O177" s="78"/>
      <c r="P177" s="78"/>
      <c r="Q177" s="78"/>
      <c r="R177" s="78"/>
      <c r="S177" s="78"/>
      <c r="T177" s="78"/>
      <c r="U177" s="78"/>
      <c r="V177" s="78"/>
      <c r="W177" s="78"/>
      <c r="X177" s="78"/>
      <c r="Y177" s="78"/>
      <c r="Z177" s="78"/>
      <c r="AA177" s="78"/>
      <c r="AB177" s="78"/>
    </row>
    <row r="178" spans="1:28">
      <c r="A178" s="78"/>
      <c r="B178" s="79"/>
      <c r="C178" s="78"/>
      <c r="D178" s="78"/>
      <c r="E178" s="78"/>
      <c r="F178" s="78"/>
      <c r="G178" s="78"/>
      <c r="H178" s="78"/>
      <c r="I178" s="78"/>
      <c r="J178" s="78"/>
      <c r="K178" s="78"/>
      <c r="L178" s="78"/>
      <c r="M178" s="78"/>
      <c r="N178" s="78"/>
      <c r="O178" s="78"/>
      <c r="P178" s="78"/>
      <c r="Q178" s="78"/>
      <c r="R178" s="78"/>
      <c r="S178" s="78"/>
      <c r="T178" s="78"/>
      <c r="U178" s="78"/>
      <c r="V178" s="78"/>
      <c r="W178" s="78"/>
      <c r="X178" s="78"/>
      <c r="Y178" s="78"/>
      <c r="Z178" s="78"/>
      <c r="AA178" s="78"/>
      <c r="AB178" s="78"/>
    </row>
    <row r="179" spans="1:28">
      <c r="A179" s="78"/>
      <c r="B179" s="79"/>
      <c r="C179" s="78"/>
      <c r="D179" s="78"/>
      <c r="E179" s="78"/>
      <c r="F179" s="78"/>
      <c r="G179" s="78"/>
      <c r="H179" s="78"/>
      <c r="I179" s="78"/>
      <c r="J179" s="78"/>
      <c r="K179" s="78"/>
      <c r="L179" s="78"/>
      <c r="M179" s="78"/>
      <c r="N179" s="78"/>
      <c r="O179" s="78"/>
      <c r="P179" s="78"/>
      <c r="Q179" s="78"/>
      <c r="R179" s="78"/>
      <c r="S179" s="78"/>
      <c r="T179" s="78"/>
      <c r="U179" s="78"/>
      <c r="V179" s="78"/>
      <c r="W179" s="78"/>
      <c r="X179" s="78"/>
      <c r="Y179" s="78"/>
      <c r="Z179" s="78"/>
      <c r="AA179" s="78"/>
      <c r="AB179" s="78"/>
    </row>
    <row r="180" spans="1:28">
      <c r="A180" s="78"/>
      <c r="B180" s="79"/>
      <c r="C180" s="78"/>
      <c r="D180" s="78"/>
      <c r="E180" s="78"/>
      <c r="F180" s="78"/>
      <c r="G180" s="78"/>
      <c r="H180" s="78"/>
      <c r="I180" s="78"/>
      <c r="J180" s="78"/>
      <c r="K180" s="78"/>
      <c r="L180" s="78"/>
      <c r="M180" s="78"/>
      <c r="N180" s="78"/>
      <c r="O180" s="78"/>
      <c r="P180" s="78"/>
      <c r="Q180" s="78"/>
      <c r="R180" s="78"/>
      <c r="S180" s="78"/>
      <c r="T180" s="78"/>
      <c r="U180" s="78"/>
      <c r="V180" s="78"/>
      <c r="W180" s="78"/>
      <c r="X180" s="78"/>
      <c r="Y180" s="78"/>
      <c r="Z180" s="78"/>
      <c r="AA180" s="78"/>
      <c r="AB180" s="78"/>
    </row>
    <row r="181" spans="1:28">
      <c r="A181" s="78"/>
      <c r="B181" s="79"/>
      <c r="C181" s="78"/>
      <c r="D181" s="78"/>
      <c r="E181" s="78"/>
      <c r="F181" s="78"/>
      <c r="G181" s="78"/>
      <c r="H181" s="78"/>
      <c r="I181" s="78"/>
      <c r="J181" s="78"/>
      <c r="K181" s="78"/>
      <c r="L181" s="78"/>
      <c r="M181" s="78"/>
      <c r="N181" s="78"/>
      <c r="O181" s="78"/>
      <c r="P181" s="78"/>
      <c r="Q181" s="78"/>
      <c r="R181" s="78"/>
      <c r="S181" s="78"/>
      <c r="T181" s="78"/>
      <c r="U181" s="78"/>
      <c r="V181" s="78"/>
      <c r="W181" s="78"/>
      <c r="X181" s="78"/>
      <c r="Y181" s="78"/>
      <c r="Z181" s="78"/>
      <c r="AA181" s="78"/>
      <c r="AB181" s="78"/>
    </row>
    <row r="182" spans="1:28">
      <c r="A182" s="78"/>
      <c r="B182" s="79"/>
      <c r="C182" s="78"/>
      <c r="D182" s="78"/>
      <c r="E182" s="78"/>
      <c r="F182" s="78"/>
      <c r="G182" s="78"/>
      <c r="H182" s="78"/>
      <c r="I182" s="78"/>
      <c r="J182" s="78"/>
      <c r="K182" s="78"/>
      <c r="L182" s="78"/>
      <c r="M182" s="78"/>
      <c r="N182" s="78"/>
      <c r="O182" s="78"/>
      <c r="P182" s="78"/>
      <c r="Q182" s="78"/>
      <c r="R182" s="78"/>
      <c r="S182" s="78"/>
      <c r="T182" s="78"/>
      <c r="U182" s="78"/>
      <c r="V182" s="78"/>
      <c r="W182" s="78"/>
      <c r="X182" s="78"/>
      <c r="Y182" s="78"/>
      <c r="Z182" s="78"/>
      <c r="AA182" s="78"/>
      <c r="AB182" s="78"/>
    </row>
    <row r="183" spans="1:28">
      <c r="A183" s="78"/>
      <c r="B183" s="79"/>
      <c r="C183" s="78"/>
      <c r="D183" s="78"/>
      <c r="E183" s="78"/>
      <c r="F183" s="78"/>
      <c r="G183" s="78"/>
      <c r="H183" s="78"/>
      <c r="I183" s="78"/>
      <c r="J183" s="78"/>
      <c r="K183" s="78"/>
      <c r="L183" s="78"/>
      <c r="M183" s="78"/>
      <c r="N183" s="78"/>
      <c r="O183" s="78"/>
      <c r="P183" s="78"/>
      <c r="Q183" s="78"/>
      <c r="R183" s="78"/>
      <c r="S183" s="78"/>
      <c r="T183" s="78"/>
      <c r="U183" s="78"/>
      <c r="V183" s="78"/>
      <c r="W183" s="78"/>
      <c r="X183" s="78"/>
      <c r="Y183" s="78"/>
      <c r="Z183" s="78"/>
      <c r="AA183" s="78"/>
      <c r="AB183" s="78"/>
    </row>
    <row r="184" spans="1:28">
      <c r="A184" s="78"/>
      <c r="B184" s="79"/>
      <c r="C184" s="78"/>
      <c r="D184" s="78"/>
      <c r="E184" s="78"/>
      <c r="F184" s="78"/>
      <c r="G184" s="78"/>
      <c r="H184" s="78"/>
      <c r="I184" s="78"/>
      <c r="J184" s="78"/>
      <c r="K184" s="78"/>
      <c r="L184" s="78"/>
      <c r="M184" s="78"/>
      <c r="N184" s="78"/>
      <c r="O184" s="78"/>
      <c r="P184" s="78"/>
      <c r="Q184" s="78"/>
      <c r="R184" s="78"/>
      <c r="S184" s="78"/>
      <c r="T184" s="78"/>
      <c r="U184" s="78"/>
      <c r="V184" s="78"/>
      <c r="W184" s="78"/>
      <c r="X184" s="78"/>
      <c r="Y184" s="78"/>
      <c r="Z184" s="78"/>
      <c r="AA184" s="78"/>
      <c r="AB184" s="78"/>
    </row>
    <row r="185" spans="1:28">
      <c r="A185" s="78"/>
      <c r="B185" s="79"/>
      <c r="C185" s="78"/>
      <c r="D185" s="78"/>
      <c r="E185" s="78"/>
      <c r="F185" s="78"/>
      <c r="G185" s="78"/>
      <c r="H185" s="78"/>
      <c r="I185" s="78"/>
      <c r="J185" s="78"/>
      <c r="K185" s="78"/>
      <c r="L185" s="78"/>
      <c r="M185" s="78"/>
      <c r="N185" s="78"/>
      <c r="O185" s="78"/>
      <c r="P185" s="78"/>
      <c r="Q185" s="78"/>
      <c r="R185" s="78"/>
      <c r="S185" s="78"/>
      <c r="T185" s="78"/>
      <c r="U185" s="78"/>
      <c r="V185" s="78"/>
      <c r="W185" s="78"/>
      <c r="X185" s="78"/>
      <c r="Y185" s="78"/>
      <c r="Z185" s="78"/>
      <c r="AA185" s="78"/>
      <c r="AB185" s="78"/>
    </row>
    <row r="186" spans="1:28">
      <c r="A186" s="78"/>
      <c r="B186" s="79"/>
      <c r="C186" s="78"/>
      <c r="D186" s="78"/>
      <c r="E186" s="78"/>
      <c r="F186" s="78"/>
      <c r="G186" s="78"/>
      <c r="H186" s="78"/>
      <c r="I186" s="78"/>
      <c r="J186" s="78"/>
      <c r="K186" s="78"/>
      <c r="L186" s="78"/>
      <c r="M186" s="78"/>
      <c r="N186" s="78"/>
      <c r="O186" s="78"/>
      <c r="P186" s="78"/>
      <c r="Q186" s="78"/>
      <c r="R186" s="78"/>
      <c r="S186" s="78"/>
      <c r="T186" s="78"/>
      <c r="U186" s="78"/>
      <c r="V186" s="78"/>
      <c r="W186" s="78"/>
      <c r="X186" s="78"/>
      <c r="Y186" s="78"/>
      <c r="Z186" s="78"/>
      <c r="AA186" s="78"/>
      <c r="AB186" s="78"/>
    </row>
    <row r="187" spans="1:28">
      <c r="A187" s="78"/>
      <c r="B187" s="79"/>
      <c r="C187" s="78"/>
      <c r="D187" s="78"/>
      <c r="E187" s="78"/>
      <c r="F187" s="78"/>
      <c r="G187" s="78"/>
      <c r="H187" s="78"/>
      <c r="I187" s="78"/>
      <c r="J187" s="78"/>
      <c r="K187" s="78"/>
      <c r="L187" s="78"/>
      <c r="M187" s="78"/>
      <c r="N187" s="78"/>
      <c r="O187" s="78"/>
      <c r="P187" s="78"/>
      <c r="Q187" s="78"/>
      <c r="R187" s="78"/>
      <c r="S187" s="78"/>
      <c r="T187" s="78"/>
      <c r="U187" s="78"/>
      <c r="V187" s="78"/>
      <c r="W187" s="78"/>
      <c r="X187" s="78"/>
      <c r="Y187" s="78"/>
      <c r="Z187" s="78"/>
      <c r="AA187" s="78"/>
      <c r="AB187" s="78"/>
    </row>
    <row r="188" spans="1:28">
      <c r="A188" s="78"/>
      <c r="B188" s="79"/>
      <c r="C188" s="78"/>
      <c r="D188" s="78"/>
      <c r="E188" s="78"/>
      <c r="F188" s="78"/>
      <c r="G188" s="78"/>
      <c r="H188" s="78"/>
      <c r="I188" s="78"/>
      <c r="J188" s="78"/>
      <c r="K188" s="78"/>
      <c r="L188" s="78"/>
      <c r="M188" s="78"/>
      <c r="N188" s="78"/>
      <c r="O188" s="78"/>
      <c r="P188" s="78"/>
      <c r="Q188" s="78"/>
      <c r="R188" s="78"/>
      <c r="S188" s="78"/>
      <c r="T188" s="78"/>
      <c r="U188" s="78"/>
      <c r="V188" s="78"/>
      <c r="W188" s="78"/>
      <c r="X188" s="78"/>
      <c r="Y188" s="78"/>
      <c r="Z188" s="78"/>
      <c r="AA188" s="78"/>
      <c r="AB188" s="78"/>
    </row>
    <row r="189" spans="1:28">
      <c r="A189" s="78"/>
      <c r="B189" s="79"/>
      <c r="C189" s="78"/>
      <c r="D189" s="78"/>
      <c r="E189" s="78"/>
      <c r="F189" s="78"/>
      <c r="G189" s="78"/>
      <c r="H189" s="78"/>
      <c r="I189" s="78"/>
      <c r="J189" s="78"/>
      <c r="K189" s="78"/>
      <c r="L189" s="78"/>
      <c r="M189" s="78"/>
      <c r="N189" s="78"/>
      <c r="O189" s="78"/>
      <c r="P189" s="78"/>
      <c r="Q189" s="78"/>
      <c r="R189" s="78"/>
      <c r="S189" s="78"/>
      <c r="T189" s="78"/>
      <c r="U189" s="78"/>
      <c r="V189" s="78"/>
      <c r="W189" s="78"/>
      <c r="X189" s="78"/>
      <c r="Y189" s="78"/>
      <c r="Z189" s="78"/>
      <c r="AA189" s="78"/>
      <c r="AB189" s="78"/>
    </row>
    <row r="190" spans="1:28">
      <c r="A190" s="78"/>
      <c r="B190" s="79"/>
      <c r="C190" s="78"/>
      <c r="D190" s="78"/>
      <c r="E190" s="78"/>
      <c r="F190" s="78"/>
      <c r="G190" s="78"/>
      <c r="H190" s="78"/>
      <c r="I190" s="78"/>
      <c r="J190" s="78"/>
      <c r="K190" s="78"/>
      <c r="L190" s="78"/>
      <c r="M190" s="78"/>
      <c r="N190" s="78"/>
      <c r="O190" s="78"/>
      <c r="P190" s="78"/>
      <c r="Q190" s="78"/>
      <c r="R190" s="78"/>
      <c r="S190" s="78"/>
      <c r="T190" s="78"/>
      <c r="U190" s="78"/>
      <c r="V190" s="78"/>
      <c r="W190" s="78"/>
      <c r="X190" s="78"/>
      <c r="Y190" s="78"/>
      <c r="Z190" s="78"/>
      <c r="AA190" s="78"/>
      <c r="AB190" s="78"/>
    </row>
    <row r="191" spans="1:28">
      <c r="A191" s="78"/>
      <c r="B191" s="79"/>
      <c r="C191" s="78"/>
      <c r="D191" s="78"/>
      <c r="E191" s="78"/>
      <c r="F191" s="78"/>
      <c r="G191" s="78"/>
      <c r="H191" s="78"/>
      <c r="I191" s="78"/>
      <c r="J191" s="78"/>
      <c r="K191" s="78"/>
      <c r="L191" s="78"/>
      <c r="M191" s="78"/>
      <c r="N191" s="78"/>
      <c r="O191" s="78"/>
      <c r="P191" s="78"/>
      <c r="Q191" s="78"/>
      <c r="R191" s="78"/>
      <c r="S191" s="78"/>
      <c r="T191" s="78"/>
      <c r="U191" s="78"/>
      <c r="V191" s="78"/>
      <c r="W191" s="78"/>
      <c r="X191" s="78"/>
      <c r="Y191" s="78"/>
      <c r="Z191" s="78"/>
      <c r="AA191" s="78"/>
      <c r="AB191" s="78"/>
    </row>
    <row r="192" spans="1:28">
      <c r="A192" s="78"/>
      <c r="B192" s="79"/>
      <c r="C192" s="78"/>
      <c r="D192" s="78"/>
      <c r="E192" s="78"/>
      <c r="F192" s="78"/>
      <c r="G192" s="78"/>
      <c r="H192" s="78"/>
      <c r="I192" s="78"/>
      <c r="J192" s="78"/>
      <c r="K192" s="78"/>
      <c r="L192" s="78"/>
      <c r="M192" s="78"/>
      <c r="N192" s="78"/>
      <c r="O192" s="78"/>
      <c r="P192" s="78"/>
      <c r="Q192" s="78"/>
      <c r="R192" s="78"/>
      <c r="S192" s="78"/>
      <c r="T192" s="78"/>
      <c r="U192" s="78"/>
      <c r="V192" s="78"/>
      <c r="W192" s="78"/>
      <c r="X192" s="78"/>
      <c r="Y192" s="78"/>
      <c r="Z192" s="78"/>
      <c r="AA192" s="78"/>
      <c r="AB192" s="78"/>
    </row>
    <row r="193" spans="1:28">
      <c r="A193" s="78"/>
      <c r="B193" s="79"/>
      <c r="C193" s="78"/>
      <c r="D193" s="78"/>
      <c r="E193" s="78"/>
      <c r="F193" s="78"/>
      <c r="G193" s="78"/>
      <c r="H193" s="78"/>
      <c r="I193" s="78"/>
      <c r="J193" s="78"/>
      <c r="K193" s="78"/>
      <c r="L193" s="78"/>
      <c r="M193" s="78"/>
      <c r="N193" s="78"/>
      <c r="O193" s="78"/>
      <c r="P193" s="78"/>
      <c r="Q193" s="78"/>
      <c r="R193" s="78"/>
      <c r="S193" s="78"/>
      <c r="T193" s="78"/>
      <c r="U193" s="78"/>
      <c r="V193" s="78"/>
      <c r="W193" s="78"/>
      <c r="X193" s="78"/>
      <c r="Y193" s="78"/>
      <c r="Z193" s="78"/>
      <c r="AA193" s="78"/>
      <c r="AB193" s="78"/>
    </row>
    <row r="194" spans="1:28">
      <c r="A194" s="78"/>
      <c r="B194" s="79"/>
      <c r="C194" s="78"/>
      <c r="D194" s="78"/>
      <c r="E194" s="78"/>
      <c r="F194" s="78"/>
      <c r="G194" s="78"/>
      <c r="H194" s="78"/>
      <c r="I194" s="78"/>
      <c r="J194" s="78"/>
      <c r="K194" s="78"/>
      <c r="L194" s="78"/>
      <c r="M194" s="78"/>
      <c r="N194" s="78"/>
      <c r="O194" s="78"/>
      <c r="P194" s="78"/>
      <c r="Q194" s="78"/>
      <c r="R194" s="78"/>
      <c r="S194" s="78"/>
      <c r="T194" s="78"/>
      <c r="U194" s="78"/>
      <c r="V194" s="78"/>
      <c r="W194" s="78"/>
      <c r="X194" s="78"/>
      <c r="Y194" s="78"/>
      <c r="Z194" s="78"/>
      <c r="AA194" s="78"/>
      <c r="AB194" s="78"/>
    </row>
    <row r="195" spans="1:28">
      <c r="A195" s="78"/>
      <c r="B195" s="79"/>
      <c r="C195" s="78"/>
      <c r="D195" s="78"/>
      <c r="E195" s="78"/>
      <c r="F195" s="78"/>
      <c r="G195" s="78"/>
      <c r="H195" s="78"/>
      <c r="I195" s="78"/>
      <c r="J195" s="78"/>
      <c r="K195" s="78"/>
      <c r="L195" s="78"/>
      <c r="M195" s="78"/>
      <c r="N195" s="78"/>
      <c r="O195" s="78"/>
      <c r="P195" s="78"/>
      <c r="Q195" s="78"/>
      <c r="R195" s="78"/>
      <c r="S195" s="78"/>
      <c r="T195" s="78"/>
      <c r="U195" s="78"/>
      <c r="V195" s="78"/>
      <c r="W195" s="78"/>
      <c r="X195" s="78"/>
      <c r="Y195" s="78"/>
      <c r="Z195" s="78"/>
      <c r="AA195" s="78"/>
      <c r="AB195" s="78"/>
    </row>
    <row r="196" spans="1:28">
      <c r="A196" s="78"/>
      <c r="B196" s="79"/>
      <c r="C196" s="78"/>
      <c r="D196" s="78"/>
      <c r="E196" s="78"/>
      <c r="F196" s="78"/>
      <c r="G196" s="78"/>
      <c r="H196" s="78"/>
      <c r="I196" s="78"/>
      <c r="J196" s="78"/>
      <c r="K196" s="78"/>
      <c r="L196" s="78"/>
      <c r="M196" s="78"/>
      <c r="N196" s="78"/>
      <c r="O196" s="78"/>
      <c r="P196" s="78"/>
      <c r="Q196" s="78"/>
      <c r="R196" s="78"/>
      <c r="S196" s="78"/>
      <c r="T196" s="78"/>
      <c r="U196" s="78"/>
      <c r="V196" s="78"/>
      <c r="W196" s="78"/>
      <c r="X196" s="78"/>
      <c r="Y196" s="78"/>
      <c r="Z196" s="78"/>
      <c r="AA196" s="78"/>
      <c r="AB196" s="78"/>
    </row>
    <row r="197" spans="1:28">
      <c r="A197" s="78"/>
      <c r="B197" s="79"/>
      <c r="C197" s="78"/>
      <c r="D197" s="78"/>
      <c r="E197" s="78"/>
      <c r="F197" s="78"/>
      <c r="G197" s="78"/>
      <c r="H197" s="78"/>
      <c r="I197" s="78"/>
      <c r="J197" s="78"/>
      <c r="K197" s="78"/>
      <c r="L197" s="78"/>
      <c r="M197" s="78"/>
      <c r="N197" s="78"/>
      <c r="O197" s="78"/>
      <c r="P197" s="78"/>
      <c r="Q197" s="78"/>
      <c r="R197" s="78"/>
      <c r="S197" s="78"/>
      <c r="T197" s="78"/>
      <c r="U197" s="78"/>
      <c r="V197" s="78"/>
      <c r="W197" s="78"/>
      <c r="X197" s="78"/>
      <c r="Y197" s="78"/>
      <c r="Z197" s="78"/>
      <c r="AA197" s="78"/>
      <c r="AB197" s="78"/>
    </row>
    <row r="198" spans="1:28">
      <c r="A198" s="78"/>
      <c r="B198" s="79"/>
      <c r="C198" s="78"/>
      <c r="D198" s="78"/>
      <c r="E198" s="78"/>
      <c r="F198" s="78"/>
      <c r="G198" s="78"/>
      <c r="H198" s="78"/>
      <c r="I198" s="78"/>
      <c r="J198" s="78"/>
      <c r="K198" s="78"/>
      <c r="L198" s="78"/>
      <c r="M198" s="78"/>
      <c r="N198" s="78"/>
      <c r="O198" s="78"/>
      <c r="P198" s="78"/>
      <c r="Q198" s="78"/>
      <c r="R198" s="78"/>
      <c r="S198" s="78"/>
      <c r="T198" s="78"/>
      <c r="U198" s="78"/>
      <c r="V198" s="78"/>
      <c r="W198" s="78"/>
      <c r="X198" s="78"/>
      <c r="Y198" s="78"/>
      <c r="Z198" s="78"/>
      <c r="AA198" s="78"/>
      <c r="AB198" s="78"/>
    </row>
    <row r="199" spans="1:28">
      <c r="A199" s="78"/>
      <c r="B199" s="79"/>
      <c r="C199" s="78"/>
      <c r="D199" s="78"/>
      <c r="E199" s="78"/>
      <c r="F199" s="78"/>
      <c r="G199" s="78"/>
      <c r="H199" s="78"/>
      <c r="I199" s="78"/>
      <c r="J199" s="78"/>
      <c r="K199" s="78"/>
      <c r="L199" s="78"/>
      <c r="M199" s="78"/>
      <c r="N199" s="78"/>
      <c r="O199" s="78"/>
      <c r="P199" s="78"/>
      <c r="Q199" s="78"/>
      <c r="R199" s="78"/>
      <c r="S199" s="78"/>
      <c r="T199" s="78"/>
      <c r="U199" s="78"/>
      <c r="V199" s="78"/>
      <c r="W199" s="78"/>
      <c r="X199" s="78"/>
      <c r="Y199" s="78"/>
      <c r="Z199" s="78"/>
      <c r="AA199" s="78"/>
      <c r="AB199" s="78"/>
    </row>
    <row r="200" spans="1:28">
      <c r="A200" s="78"/>
      <c r="B200" s="79"/>
      <c r="C200" s="78"/>
      <c r="D200" s="78"/>
      <c r="E200" s="78"/>
      <c r="F200" s="78"/>
      <c r="G200" s="78"/>
      <c r="H200" s="78"/>
      <c r="I200" s="78"/>
      <c r="J200" s="78"/>
      <c r="K200" s="78"/>
      <c r="L200" s="78"/>
      <c r="M200" s="78"/>
      <c r="N200" s="78"/>
      <c r="O200" s="78"/>
      <c r="P200" s="78"/>
      <c r="Q200" s="78"/>
      <c r="R200" s="78"/>
      <c r="S200" s="78"/>
      <c r="T200" s="78"/>
      <c r="U200" s="78"/>
      <c r="V200" s="78"/>
      <c r="W200" s="78"/>
      <c r="X200" s="78"/>
      <c r="Y200" s="78"/>
      <c r="Z200" s="78"/>
      <c r="AA200" s="78"/>
      <c r="AB200" s="78"/>
    </row>
    <row r="201" spans="1:28">
      <c r="A201" s="78"/>
      <c r="B201" s="79"/>
      <c r="C201" s="78"/>
      <c r="D201" s="78"/>
      <c r="E201" s="78"/>
      <c r="F201" s="78"/>
      <c r="G201" s="78"/>
      <c r="H201" s="78"/>
      <c r="I201" s="78"/>
      <c r="J201" s="78"/>
      <c r="K201" s="78"/>
      <c r="L201" s="78"/>
      <c r="M201" s="78"/>
      <c r="N201" s="78"/>
      <c r="O201" s="78"/>
      <c r="P201" s="78"/>
      <c r="Q201" s="78"/>
      <c r="R201" s="78"/>
      <c r="S201" s="78"/>
      <c r="T201" s="78"/>
      <c r="U201" s="78"/>
      <c r="V201" s="78"/>
      <c r="W201" s="78"/>
      <c r="X201" s="78"/>
      <c r="Y201" s="78"/>
      <c r="Z201" s="78"/>
      <c r="AA201" s="78"/>
      <c r="AB201" s="78"/>
    </row>
    <row r="202" spans="1:28">
      <c r="A202" s="78"/>
      <c r="B202" s="79"/>
      <c r="C202" s="78"/>
      <c r="D202" s="78"/>
      <c r="E202" s="78"/>
      <c r="F202" s="78"/>
      <c r="G202" s="78"/>
      <c r="H202" s="78"/>
      <c r="I202" s="78"/>
      <c r="J202" s="78"/>
      <c r="K202" s="78"/>
      <c r="L202" s="78"/>
      <c r="M202" s="78"/>
      <c r="N202" s="78"/>
      <c r="O202" s="78"/>
      <c r="P202" s="78"/>
      <c r="Q202" s="78"/>
      <c r="R202" s="78"/>
      <c r="S202" s="78"/>
      <c r="T202" s="78"/>
      <c r="U202" s="78"/>
      <c r="V202" s="78"/>
      <c r="W202" s="78"/>
      <c r="X202" s="78"/>
      <c r="Y202" s="78"/>
      <c r="Z202" s="78"/>
      <c r="AA202" s="78"/>
      <c r="AB202" s="78"/>
    </row>
    <row r="203" spans="1:28">
      <c r="A203" s="78"/>
      <c r="B203" s="79"/>
      <c r="C203" s="78"/>
      <c r="D203" s="78"/>
      <c r="E203" s="78"/>
      <c r="F203" s="78"/>
      <c r="G203" s="78"/>
      <c r="H203" s="78"/>
      <c r="I203" s="78"/>
      <c r="J203" s="78"/>
      <c r="K203" s="78"/>
      <c r="L203" s="78"/>
      <c r="M203" s="78"/>
      <c r="N203" s="78"/>
      <c r="O203" s="78"/>
      <c r="P203" s="78"/>
      <c r="Q203" s="78"/>
      <c r="R203" s="78"/>
      <c r="S203" s="78"/>
      <c r="T203" s="78"/>
      <c r="U203" s="78"/>
      <c r="V203" s="78"/>
      <c r="W203" s="78"/>
      <c r="X203" s="78"/>
      <c r="Y203" s="78"/>
      <c r="Z203" s="78"/>
      <c r="AA203" s="78"/>
      <c r="AB203" s="78"/>
    </row>
    <row r="204" spans="1:28">
      <c r="A204" s="78"/>
      <c r="B204" s="79"/>
      <c r="C204" s="78"/>
      <c r="D204" s="78"/>
      <c r="E204" s="78"/>
      <c r="F204" s="78"/>
      <c r="G204" s="78"/>
      <c r="H204" s="78"/>
      <c r="I204" s="78"/>
      <c r="J204" s="78"/>
      <c r="K204" s="78"/>
      <c r="L204" s="78"/>
      <c r="M204" s="78"/>
      <c r="N204" s="78"/>
      <c r="O204" s="78"/>
      <c r="P204" s="78"/>
      <c r="Q204" s="78"/>
      <c r="R204" s="78"/>
      <c r="S204" s="78"/>
      <c r="T204" s="78"/>
      <c r="U204" s="78"/>
      <c r="V204" s="78"/>
      <c r="W204" s="78"/>
      <c r="X204" s="78"/>
      <c r="Y204" s="78"/>
      <c r="Z204" s="78"/>
      <c r="AA204" s="78"/>
      <c r="AB204" s="78"/>
    </row>
    <row r="205" spans="1:28">
      <c r="A205" s="78"/>
      <c r="B205" s="79"/>
      <c r="C205" s="78"/>
      <c r="D205" s="78"/>
      <c r="E205" s="78"/>
      <c r="F205" s="78"/>
      <c r="G205" s="78"/>
      <c r="H205" s="78"/>
      <c r="I205" s="78"/>
      <c r="J205" s="78"/>
      <c r="K205" s="78"/>
      <c r="L205" s="78"/>
      <c r="M205" s="78"/>
      <c r="N205" s="78"/>
      <c r="O205" s="78"/>
      <c r="P205" s="78"/>
      <c r="Q205" s="78"/>
      <c r="R205" s="78"/>
      <c r="S205" s="78"/>
      <c r="T205" s="78"/>
      <c r="U205" s="78"/>
      <c r="V205" s="78"/>
      <c r="W205" s="78"/>
      <c r="X205" s="78"/>
      <c r="Y205" s="78"/>
      <c r="Z205" s="78"/>
      <c r="AA205" s="78"/>
      <c r="AB205" s="78"/>
    </row>
    <row r="206" spans="1:28">
      <c r="A206" s="78"/>
      <c r="B206" s="79"/>
      <c r="C206" s="78"/>
      <c r="D206" s="78"/>
      <c r="E206" s="78"/>
      <c r="F206" s="78"/>
      <c r="G206" s="78"/>
      <c r="H206" s="78"/>
      <c r="I206" s="78"/>
      <c r="J206" s="78"/>
      <c r="K206" s="78"/>
      <c r="L206" s="78"/>
      <c r="M206" s="78"/>
      <c r="N206" s="78"/>
      <c r="O206" s="78"/>
      <c r="P206" s="78"/>
      <c r="Q206" s="78"/>
      <c r="R206" s="78"/>
      <c r="S206" s="78"/>
      <c r="T206" s="78"/>
      <c r="U206" s="78"/>
      <c r="V206" s="78"/>
      <c r="W206" s="78"/>
      <c r="X206" s="78"/>
      <c r="Y206" s="78"/>
      <c r="Z206" s="78"/>
      <c r="AA206" s="78"/>
      <c r="AB206" s="78"/>
    </row>
    <row r="207" spans="1:28">
      <c r="A207" s="78"/>
      <c r="B207" s="79"/>
      <c r="C207" s="78"/>
      <c r="D207" s="78"/>
      <c r="E207" s="78"/>
      <c r="F207" s="78"/>
      <c r="G207" s="78"/>
      <c r="H207" s="78"/>
      <c r="I207" s="78"/>
      <c r="J207" s="78"/>
      <c r="K207" s="78"/>
      <c r="L207" s="78"/>
      <c r="M207" s="78"/>
      <c r="N207" s="78"/>
      <c r="O207" s="78"/>
      <c r="P207" s="78"/>
      <c r="Q207" s="78"/>
      <c r="R207" s="78"/>
      <c r="S207" s="78"/>
      <c r="T207" s="78"/>
      <c r="U207" s="78"/>
      <c r="V207" s="78"/>
      <c r="W207" s="78"/>
      <c r="X207" s="78"/>
      <c r="Y207" s="78"/>
      <c r="Z207" s="78"/>
      <c r="AA207" s="78"/>
      <c r="AB207" s="78"/>
    </row>
    <row r="208" spans="1:28">
      <c r="A208" s="78"/>
      <c r="B208" s="79"/>
      <c r="C208" s="78"/>
      <c r="D208" s="78"/>
      <c r="E208" s="78"/>
      <c r="F208" s="78"/>
      <c r="G208" s="78"/>
      <c r="H208" s="78"/>
      <c r="I208" s="78"/>
      <c r="J208" s="78"/>
      <c r="K208" s="78"/>
      <c r="L208" s="78"/>
      <c r="M208" s="78"/>
      <c r="N208" s="78"/>
      <c r="O208" s="78"/>
      <c r="P208" s="78"/>
      <c r="Q208" s="78"/>
      <c r="R208" s="78"/>
      <c r="S208" s="78"/>
      <c r="T208" s="78"/>
      <c r="U208" s="78"/>
      <c r="V208" s="78"/>
      <c r="W208" s="78"/>
      <c r="X208" s="78"/>
      <c r="Y208" s="78"/>
      <c r="Z208" s="78"/>
      <c r="AA208" s="78"/>
      <c r="AB208" s="78"/>
    </row>
    <row r="209" spans="1:28">
      <c r="A209" s="78"/>
      <c r="B209" s="79"/>
      <c r="C209" s="78"/>
      <c r="D209" s="78"/>
      <c r="E209" s="78"/>
      <c r="F209" s="78"/>
      <c r="G209" s="78"/>
      <c r="H209" s="78"/>
      <c r="I209" s="78"/>
      <c r="J209" s="78"/>
      <c r="K209" s="78"/>
      <c r="L209" s="78"/>
      <c r="M209" s="78"/>
      <c r="N209" s="78"/>
      <c r="O209" s="78"/>
      <c r="P209" s="78"/>
      <c r="Q209" s="78"/>
      <c r="R209" s="78"/>
      <c r="S209" s="78"/>
      <c r="T209" s="78"/>
      <c r="U209" s="78"/>
      <c r="V209" s="78"/>
      <c r="W209" s="78"/>
      <c r="X209" s="78"/>
      <c r="Y209" s="78"/>
      <c r="Z209" s="78"/>
      <c r="AA209" s="78"/>
      <c r="AB209" s="78"/>
    </row>
    <row r="210" spans="1:28">
      <c r="A210" s="78"/>
      <c r="B210" s="79"/>
      <c r="C210" s="78"/>
      <c r="D210" s="78"/>
      <c r="E210" s="78"/>
      <c r="F210" s="78"/>
      <c r="G210" s="78"/>
      <c r="H210" s="78"/>
      <c r="I210" s="78"/>
      <c r="J210" s="78"/>
      <c r="K210" s="78"/>
      <c r="L210" s="78"/>
      <c r="M210" s="78"/>
      <c r="N210" s="78"/>
      <c r="O210" s="78"/>
      <c r="P210" s="78"/>
      <c r="Q210" s="78"/>
      <c r="R210" s="78"/>
      <c r="S210" s="78"/>
      <c r="T210" s="78"/>
      <c r="U210" s="78"/>
      <c r="V210" s="78"/>
      <c r="W210" s="78"/>
      <c r="X210" s="78"/>
      <c r="Y210" s="78"/>
      <c r="Z210" s="78"/>
      <c r="AA210" s="78"/>
      <c r="AB210" s="78"/>
    </row>
    <row r="211" spans="1:28">
      <c r="A211" s="78"/>
      <c r="B211" s="79"/>
      <c r="C211" s="78"/>
      <c r="D211" s="78"/>
      <c r="E211" s="78"/>
      <c r="F211" s="78"/>
      <c r="G211" s="78"/>
      <c r="H211" s="78"/>
      <c r="I211" s="78"/>
      <c r="J211" s="78"/>
      <c r="K211" s="78"/>
      <c r="L211" s="78"/>
      <c r="M211" s="78"/>
      <c r="N211" s="78"/>
      <c r="O211" s="78"/>
      <c r="P211" s="78"/>
      <c r="Q211" s="78"/>
      <c r="R211" s="78"/>
      <c r="S211" s="78"/>
      <c r="T211" s="78"/>
      <c r="U211" s="78"/>
      <c r="V211" s="78"/>
      <c r="W211" s="78"/>
      <c r="X211" s="78"/>
      <c r="Y211" s="78"/>
      <c r="Z211" s="78"/>
      <c r="AA211" s="78"/>
      <c r="AB211" s="78"/>
    </row>
    <row r="212" spans="1:28">
      <c r="A212" s="78"/>
      <c r="B212" s="79"/>
      <c r="C212" s="78"/>
      <c r="D212" s="78"/>
      <c r="E212" s="78"/>
      <c r="F212" s="78"/>
      <c r="G212" s="78"/>
      <c r="H212" s="78"/>
      <c r="I212" s="78"/>
      <c r="J212" s="78"/>
      <c r="K212" s="78"/>
      <c r="L212" s="78"/>
      <c r="M212" s="78"/>
      <c r="N212" s="78"/>
      <c r="O212" s="78"/>
      <c r="P212" s="78"/>
      <c r="Q212" s="78"/>
      <c r="R212" s="78"/>
      <c r="S212" s="78"/>
      <c r="T212" s="78"/>
      <c r="U212" s="78"/>
      <c r="V212" s="78"/>
      <c r="W212" s="78"/>
      <c r="X212" s="78"/>
      <c r="Y212" s="78"/>
      <c r="Z212" s="78"/>
      <c r="AA212" s="78"/>
      <c r="AB212" s="78"/>
    </row>
    <row r="213" spans="1:28">
      <c r="A213" s="78"/>
      <c r="B213" s="79"/>
      <c r="C213" s="78"/>
      <c r="D213" s="78"/>
      <c r="E213" s="78"/>
      <c r="F213" s="78"/>
      <c r="G213" s="78"/>
      <c r="H213" s="78"/>
      <c r="I213" s="78"/>
      <c r="J213" s="78"/>
      <c r="K213" s="78"/>
      <c r="L213" s="78"/>
      <c r="M213" s="78"/>
      <c r="N213" s="78"/>
      <c r="O213" s="78"/>
      <c r="P213" s="78"/>
      <c r="Q213" s="78"/>
      <c r="R213" s="78"/>
      <c r="S213" s="78"/>
      <c r="T213" s="78"/>
      <c r="U213" s="78"/>
      <c r="V213" s="78"/>
      <c r="W213" s="78"/>
      <c r="X213" s="78"/>
      <c r="Y213" s="78"/>
      <c r="Z213" s="78"/>
      <c r="AA213" s="78"/>
      <c r="AB213" s="78"/>
    </row>
    <row r="214" spans="1:28">
      <c r="A214" s="78"/>
      <c r="B214" s="79"/>
      <c r="C214" s="78"/>
      <c r="D214" s="78"/>
      <c r="E214" s="78"/>
      <c r="F214" s="78"/>
      <c r="G214" s="78"/>
      <c r="H214" s="78"/>
      <c r="I214" s="78"/>
      <c r="J214" s="78"/>
      <c r="K214" s="78"/>
      <c r="L214" s="78"/>
      <c r="M214" s="78"/>
      <c r="N214" s="78"/>
      <c r="O214" s="78"/>
      <c r="P214" s="78"/>
      <c r="Q214" s="78"/>
      <c r="R214" s="78"/>
      <c r="S214" s="78"/>
      <c r="T214" s="78"/>
      <c r="U214" s="78"/>
      <c r="V214" s="78"/>
      <c r="W214" s="78"/>
      <c r="X214" s="78"/>
      <c r="Y214" s="78"/>
      <c r="Z214" s="78"/>
      <c r="AA214" s="78"/>
      <c r="AB214" s="78"/>
    </row>
    <row r="215" spans="1:28">
      <c r="A215" s="78"/>
      <c r="B215" s="79"/>
      <c r="C215" s="78"/>
      <c r="D215" s="78"/>
      <c r="E215" s="78"/>
      <c r="F215" s="78"/>
      <c r="G215" s="78"/>
      <c r="H215" s="78"/>
      <c r="I215" s="78"/>
      <c r="J215" s="78"/>
      <c r="K215" s="78"/>
      <c r="L215" s="78"/>
      <c r="M215" s="78"/>
      <c r="N215" s="78"/>
      <c r="O215" s="78"/>
      <c r="P215" s="78"/>
      <c r="Q215" s="78"/>
      <c r="R215" s="78"/>
      <c r="S215" s="78"/>
      <c r="T215" s="78"/>
      <c r="U215" s="78"/>
      <c r="V215" s="78"/>
      <c r="W215" s="78"/>
      <c r="X215" s="78"/>
      <c r="Y215" s="78"/>
      <c r="Z215" s="78"/>
      <c r="AA215" s="78"/>
      <c r="AB215" s="78"/>
    </row>
    <row r="216" spans="1:28">
      <c r="A216" s="78"/>
      <c r="B216" s="79"/>
      <c r="C216" s="78"/>
      <c r="D216" s="78"/>
      <c r="E216" s="78"/>
      <c r="F216" s="78"/>
      <c r="G216" s="78"/>
      <c r="H216" s="78"/>
      <c r="I216" s="78"/>
      <c r="J216" s="78"/>
      <c r="K216" s="78"/>
      <c r="L216" s="78"/>
      <c r="M216" s="78"/>
      <c r="N216" s="78"/>
      <c r="O216" s="78"/>
      <c r="P216" s="78"/>
      <c r="Q216" s="78"/>
      <c r="R216" s="78"/>
      <c r="S216" s="78"/>
      <c r="T216" s="78"/>
      <c r="U216" s="78"/>
      <c r="V216" s="78"/>
      <c r="W216" s="78"/>
      <c r="X216" s="78"/>
      <c r="Y216" s="78"/>
      <c r="Z216" s="78"/>
      <c r="AA216" s="78"/>
      <c r="AB216" s="78"/>
    </row>
    <row r="217" spans="1:28">
      <c r="A217" s="78"/>
      <c r="B217" s="79"/>
      <c r="C217" s="78"/>
      <c r="D217" s="78"/>
      <c r="E217" s="78"/>
      <c r="F217" s="78"/>
      <c r="G217" s="78"/>
      <c r="H217" s="78"/>
      <c r="I217" s="78"/>
      <c r="J217" s="78"/>
      <c r="K217" s="78"/>
      <c r="L217" s="78"/>
      <c r="M217" s="78"/>
      <c r="N217" s="78"/>
      <c r="O217" s="78"/>
      <c r="P217" s="78"/>
      <c r="Q217" s="78"/>
      <c r="R217" s="78"/>
      <c r="S217" s="78"/>
      <c r="T217" s="78"/>
      <c r="U217" s="78"/>
      <c r="V217" s="78"/>
      <c r="W217" s="78"/>
      <c r="X217" s="78"/>
      <c r="Y217" s="78"/>
      <c r="Z217" s="78"/>
      <c r="AA217" s="78"/>
      <c r="AB217" s="78"/>
    </row>
    <row r="218" spans="1:28">
      <c r="A218" s="78"/>
      <c r="B218" s="79"/>
      <c r="C218" s="78"/>
      <c r="D218" s="78"/>
      <c r="E218" s="78"/>
      <c r="F218" s="78"/>
      <c r="G218" s="78"/>
      <c r="H218" s="78"/>
      <c r="I218" s="78"/>
      <c r="J218" s="78"/>
      <c r="K218" s="78"/>
      <c r="L218" s="78"/>
      <c r="M218" s="78"/>
      <c r="N218" s="78"/>
      <c r="O218" s="78"/>
      <c r="P218" s="78"/>
      <c r="Q218" s="78"/>
      <c r="R218" s="78"/>
      <c r="S218" s="78"/>
      <c r="T218" s="78"/>
      <c r="U218" s="78"/>
      <c r="V218" s="78"/>
      <c r="W218" s="78"/>
      <c r="X218" s="78"/>
      <c r="Y218" s="78"/>
      <c r="Z218" s="78"/>
      <c r="AA218" s="78"/>
      <c r="AB218" s="78"/>
    </row>
    <row r="219" spans="1:28">
      <c r="A219" s="78"/>
      <c r="B219" s="79"/>
      <c r="C219" s="78"/>
      <c r="D219" s="78"/>
      <c r="E219" s="78"/>
      <c r="F219" s="78"/>
      <c r="G219" s="78"/>
      <c r="H219" s="78"/>
      <c r="I219" s="78"/>
      <c r="J219" s="78"/>
      <c r="K219" s="78"/>
      <c r="L219" s="78"/>
      <c r="M219" s="78"/>
      <c r="N219" s="78"/>
      <c r="O219" s="78"/>
      <c r="P219" s="78"/>
      <c r="Q219" s="78"/>
      <c r="R219" s="78"/>
      <c r="S219" s="78"/>
      <c r="T219" s="78"/>
      <c r="U219" s="78"/>
      <c r="V219" s="78"/>
      <c r="W219" s="78"/>
      <c r="X219" s="78"/>
      <c r="Y219" s="78"/>
      <c r="Z219" s="78"/>
      <c r="AA219" s="78"/>
      <c r="AB219" s="78"/>
    </row>
    <row r="220" spans="1:28">
      <c r="A220" s="78"/>
      <c r="B220" s="79"/>
      <c r="C220" s="78"/>
      <c r="D220" s="78"/>
      <c r="E220" s="78"/>
      <c r="F220" s="78"/>
      <c r="G220" s="78"/>
      <c r="H220" s="78"/>
      <c r="I220" s="78"/>
      <c r="J220" s="78"/>
      <c r="K220" s="78"/>
      <c r="L220" s="78"/>
      <c r="M220" s="78"/>
      <c r="N220" s="78"/>
      <c r="O220" s="78"/>
      <c r="P220" s="78"/>
      <c r="Q220" s="78"/>
      <c r="R220" s="78"/>
      <c r="S220" s="78"/>
      <c r="T220" s="78"/>
      <c r="U220" s="78"/>
      <c r="V220" s="78"/>
      <c r="W220" s="78"/>
      <c r="X220" s="78"/>
      <c r="Y220" s="78"/>
      <c r="Z220" s="78"/>
      <c r="AA220" s="78"/>
      <c r="AB220" s="78"/>
    </row>
    <row r="221" spans="1:28">
      <c r="A221" s="78"/>
      <c r="B221" s="79"/>
      <c r="C221" s="78"/>
      <c r="D221" s="78"/>
      <c r="E221" s="78"/>
      <c r="F221" s="78"/>
      <c r="G221" s="78"/>
      <c r="H221" s="78"/>
      <c r="I221" s="78"/>
      <c r="J221" s="78"/>
      <c r="K221" s="78"/>
      <c r="L221" s="78"/>
      <c r="M221" s="78"/>
      <c r="N221" s="78"/>
      <c r="O221" s="78"/>
      <c r="P221" s="78"/>
      <c r="Q221" s="78"/>
      <c r="R221" s="78"/>
      <c r="S221" s="78"/>
      <c r="T221" s="78"/>
      <c r="U221" s="78"/>
      <c r="V221" s="78"/>
      <c r="W221" s="78"/>
      <c r="X221" s="78"/>
      <c r="Y221" s="78"/>
      <c r="Z221" s="78"/>
      <c r="AA221" s="78"/>
      <c r="AB221" s="78"/>
    </row>
    <row r="222" spans="1:28">
      <c r="A222" s="78"/>
      <c r="B222" s="79"/>
      <c r="C222" s="78"/>
      <c r="D222" s="78"/>
      <c r="E222" s="78"/>
      <c r="F222" s="78"/>
      <c r="G222" s="78"/>
      <c r="H222" s="78"/>
      <c r="I222" s="78"/>
      <c r="J222" s="78"/>
      <c r="K222" s="78"/>
      <c r="L222" s="78"/>
      <c r="M222" s="78"/>
      <c r="N222" s="78"/>
      <c r="O222" s="78"/>
      <c r="P222" s="78"/>
      <c r="Q222" s="78"/>
      <c r="R222" s="78"/>
      <c r="S222" s="78"/>
      <c r="T222" s="78"/>
      <c r="U222" s="78"/>
      <c r="V222" s="78"/>
      <c r="W222" s="78"/>
      <c r="X222" s="78"/>
      <c r="Y222" s="78"/>
      <c r="Z222" s="78"/>
      <c r="AA222" s="78"/>
      <c r="AB222" s="78"/>
    </row>
    <row r="223" spans="1:28">
      <c r="A223" s="78"/>
      <c r="B223" s="79"/>
      <c r="C223" s="78"/>
      <c r="D223" s="78"/>
      <c r="E223" s="78"/>
      <c r="F223" s="78"/>
      <c r="G223" s="78"/>
      <c r="H223" s="78"/>
      <c r="I223" s="78"/>
      <c r="J223" s="78"/>
      <c r="K223" s="78"/>
      <c r="L223" s="78"/>
      <c r="M223" s="78"/>
      <c r="N223" s="78"/>
      <c r="O223" s="78"/>
      <c r="P223" s="78"/>
      <c r="Q223" s="78"/>
      <c r="R223" s="78"/>
      <c r="S223" s="78"/>
      <c r="T223" s="78"/>
      <c r="U223" s="78"/>
      <c r="V223" s="78"/>
      <c r="W223" s="78"/>
      <c r="X223" s="78"/>
      <c r="Y223" s="78"/>
      <c r="Z223" s="78"/>
      <c r="AA223" s="78"/>
      <c r="AB223" s="78"/>
    </row>
    <row r="224" spans="1:28">
      <c r="A224" s="78"/>
      <c r="B224" s="79"/>
      <c r="C224" s="78"/>
      <c r="D224" s="78"/>
      <c r="E224" s="78"/>
      <c r="F224" s="78"/>
      <c r="G224" s="78"/>
      <c r="H224" s="78"/>
      <c r="I224" s="78"/>
      <c r="J224" s="78"/>
      <c r="K224" s="78"/>
      <c r="L224" s="78"/>
      <c r="M224" s="78"/>
      <c r="N224" s="78"/>
      <c r="O224" s="78"/>
      <c r="P224" s="78"/>
      <c r="Q224" s="78"/>
      <c r="R224" s="78"/>
      <c r="S224" s="78"/>
      <c r="T224" s="78"/>
      <c r="U224" s="78"/>
      <c r="V224" s="78"/>
      <c r="W224" s="78"/>
      <c r="X224" s="78"/>
      <c r="Y224" s="78"/>
      <c r="Z224" s="78"/>
      <c r="AA224" s="78"/>
      <c r="AB224" s="78"/>
    </row>
    <row r="225" spans="1:28">
      <c r="A225" s="78"/>
      <c r="B225" s="79"/>
      <c r="C225" s="78"/>
      <c r="D225" s="78"/>
      <c r="E225" s="78"/>
      <c r="F225" s="78"/>
      <c r="G225" s="78"/>
      <c r="H225" s="78"/>
      <c r="I225" s="78"/>
      <c r="J225" s="78"/>
      <c r="K225" s="78"/>
      <c r="L225" s="78"/>
      <c r="M225" s="78"/>
      <c r="N225" s="78"/>
      <c r="O225" s="78"/>
      <c r="P225" s="78"/>
      <c r="Q225" s="78"/>
      <c r="R225" s="78"/>
      <c r="S225" s="78"/>
      <c r="T225" s="78"/>
      <c r="U225" s="78"/>
      <c r="V225" s="78"/>
      <c r="W225" s="78"/>
      <c r="X225" s="78"/>
      <c r="Y225" s="78"/>
      <c r="Z225" s="78"/>
      <c r="AA225" s="78"/>
      <c r="AB225" s="78"/>
    </row>
    <row r="226" spans="1:28">
      <c r="A226" s="78"/>
      <c r="B226" s="79"/>
      <c r="C226" s="78"/>
      <c r="D226" s="78"/>
      <c r="E226" s="78"/>
      <c r="F226" s="78"/>
      <c r="G226" s="78"/>
      <c r="H226" s="78"/>
      <c r="I226" s="78"/>
      <c r="J226" s="78"/>
      <c r="K226" s="78"/>
      <c r="L226" s="78"/>
      <c r="M226" s="78"/>
      <c r="N226" s="78"/>
      <c r="O226" s="78"/>
      <c r="P226" s="78"/>
      <c r="Q226" s="78"/>
      <c r="R226" s="78"/>
      <c r="S226" s="78"/>
      <c r="T226" s="78"/>
      <c r="U226" s="78"/>
      <c r="V226" s="78"/>
      <c r="W226" s="78"/>
      <c r="X226" s="78"/>
      <c r="Y226" s="78"/>
      <c r="Z226" s="78"/>
      <c r="AA226" s="78"/>
      <c r="AB226" s="78"/>
    </row>
    <row r="227" spans="1:28">
      <c r="A227" s="78"/>
      <c r="B227" s="79"/>
      <c r="C227" s="78"/>
      <c r="D227" s="78"/>
      <c r="E227" s="78"/>
      <c r="F227" s="78"/>
      <c r="G227" s="78"/>
      <c r="H227" s="78"/>
      <c r="I227" s="78"/>
      <c r="J227" s="78"/>
      <c r="K227" s="78"/>
      <c r="L227" s="78"/>
      <c r="M227" s="78"/>
      <c r="N227" s="78"/>
      <c r="O227" s="78"/>
      <c r="P227" s="78"/>
      <c r="Q227" s="78"/>
      <c r="R227" s="78"/>
      <c r="S227" s="78"/>
      <c r="T227" s="78"/>
      <c r="U227" s="78"/>
      <c r="V227" s="78"/>
      <c r="W227" s="78"/>
      <c r="X227" s="78"/>
      <c r="Y227" s="78"/>
      <c r="Z227" s="78"/>
      <c r="AA227" s="78"/>
      <c r="AB227" s="78"/>
    </row>
    <row r="228" spans="1:28">
      <c r="A228" s="78"/>
      <c r="B228" s="79"/>
      <c r="C228" s="78"/>
      <c r="D228" s="78"/>
      <c r="E228" s="78"/>
      <c r="F228" s="78"/>
      <c r="G228" s="78"/>
      <c r="H228" s="78"/>
      <c r="I228" s="78"/>
      <c r="J228" s="78"/>
      <c r="K228" s="78"/>
      <c r="L228" s="78"/>
      <c r="M228" s="78"/>
      <c r="N228" s="78"/>
      <c r="O228" s="78"/>
      <c r="P228" s="78"/>
      <c r="Q228" s="78"/>
      <c r="R228" s="78"/>
      <c r="S228" s="78"/>
      <c r="T228" s="78"/>
      <c r="U228" s="78"/>
      <c r="V228" s="78"/>
      <c r="W228" s="78"/>
      <c r="X228" s="78"/>
      <c r="Y228" s="78"/>
      <c r="Z228" s="78"/>
      <c r="AA228" s="78"/>
      <c r="AB228" s="78"/>
    </row>
    <row r="229" spans="1:28">
      <c r="A229" s="78"/>
      <c r="B229" s="79"/>
      <c r="C229" s="78"/>
      <c r="D229" s="78"/>
      <c r="E229" s="78"/>
      <c r="F229" s="78"/>
      <c r="G229" s="78"/>
      <c r="H229" s="78"/>
      <c r="I229" s="78"/>
      <c r="J229" s="78"/>
      <c r="K229" s="78"/>
      <c r="L229" s="78"/>
      <c r="M229" s="78"/>
      <c r="N229" s="78"/>
      <c r="O229" s="78"/>
      <c r="P229" s="78"/>
      <c r="Q229" s="78"/>
      <c r="R229" s="78"/>
      <c r="S229" s="78"/>
      <c r="T229" s="78"/>
      <c r="U229" s="78"/>
      <c r="V229" s="78"/>
      <c r="W229" s="78"/>
      <c r="X229" s="78"/>
      <c r="Y229" s="78"/>
      <c r="Z229" s="78"/>
      <c r="AA229" s="78"/>
      <c r="AB229" s="78"/>
    </row>
    <row r="230" spans="1:28">
      <c r="A230" s="78"/>
      <c r="B230" s="79"/>
      <c r="C230" s="78"/>
      <c r="D230" s="78"/>
      <c r="E230" s="78"/>
      <c r="F230" s="78"/>
      <c r="G230" s="78"/>
      <c r="H230" s="78"/>
      <c r="I230" s="78"/>
      <c r="J230" s="78"/>
      <c r="K230" s="78"/>
      <c r="L230" s="78"/>
      <c r="M230" s="78"/>
      <c r="N230" s="78"/>
      <c r="O230" s="78"/>
      <c r="P230" s="78"/>
      <c r="Q230" s="78"/>
      <c r="R230" s="78"/>
      <c r="S230" s="78"/>
      <c r="T230" s="78"/>
      <c r="U230" s="78"/>
      <c r="V230" s="78"/>
      <c r="W230" s="78"/>
      <c r="X230" s="78"/>
      <c r="Y230" s="78"/>
      <c r="Z230" s="78"/>
      <c r="AA230" s="78"/>
      <c r="AB230" s="78"/>
    </row>
    <row r="231" spans="1:28">
      <c r="A231" s="78"/>
      <c r="B231" s="79"/>
      <c r="C231" s="78"/>
      <c r="D231" s="78"/>
      <c r="E231" s="78"/>
      <c r="F231" s="78"/>
      <c r="G231" s="78"/>
      <c r="H231" s="78"/>
      <c r="I231" s="78"/>
      <c r="J231" s="78"/>
      <c r="K231" s="78"/>
      <c r="L231" s="78"/>
      <c r="M231" s="78"/>
      <c r="N231" s="78"/>
      <c r="O231" s="78"/>
      <c r="P231" s="78"/>
      <c r="Q231" s="78"/>
      <c r="R231" s="78"/>
      <c r="S231" s="78"/>
      <c r="T231" s="78"/>
      <c r="U231" s="78"/>
      <c r="V231" s="78"/>
      <c r="W231" s="78"/>
      <c r="X231" s="78"/>
      <c r="Y231" s="78"/>
      <c r="Z231" s="78"/>
      <c r="AA231" s="78"/>
      <c r="AB231" s="78"/>
    </row>
    <row r="232" spans="1:28">
      <c r="A232" s="78"/>
      <c r="B232" s="79"/>
      <c r="C232" s="78"/>
      <c r="D232" s="78"/>
      <c r="E232" s="78"/>
      <c r="F232" s="78"/>
      <c r="G232" s="78"/>
      <c r="H232" s="78"/>
      <c r="I232" s="78"/>
      <c r="J232" s="78"/>
      <c r="K232" s="78"/>
      <c r="L232" s="78"/>
      <c r="M232" s="78"/>
      <c r="N232" s="78"/>
      <c r="O232" s="78"/>
      <c r="P232" s="78"/>
      <c r="Q232" s="78"/>
      <c r="R232" s="78"/>
      <c r="S232" s="78"/>
      <c r="T232" s="78"/>
      <c r="U232" s="78"/>
      <c r="V232" s="78"/>
      <c r="W232" s="78"/>
      <c r="X232" s="78"/>
      <c r="Y232" s="78"/>
      <c r="Z232" s="78"/>
      <c r="AA232" s="78"/>
      <c r="AB232" s="78"/>
    </row>
    <row r="233" spans="1:28">
      <c r="A233" s="78"/>
      <c r="B233" s="79"/>
      <c r="C233" s="78"/>
      <c r="D233" s="78"/>
      <c r="E233" s="78"/>
      <c r="F233" s="78"/>
      <c r="G233" s="78"/>
      <c r="H233" s="78"/>
      <c r="I233" s="78"/>
      <c r="J233" s="78"/>
      <c r="K233" s="78"/>
      <c r="L233" s="78"/>
      <c r="M233" s="78"/>
      <c r="N233" s="78"/>
      <c r="O233" s="78"/>
      <c r="P233" s="78"/>
      <c r="Q233" s="78"/>
      <c r="R233" s="78"/>
      <c r="S233" s="78"/>
      <c r="T233" s="78"/>
      <c r="U233" s="78"/>
      <c r="V233" s="78"/>
      <c r="W233" s="78"/>
      <c r="X233" s="78"/>
      <c r="Y233" s="78"/>
      <c r="Z233" s="78"/>
      <c r="AA233" s="78"/>
      <c r="AB233" s="78"/>
    </row>
    <row r="234" spans="1:28">
      <c r="A234" s="78"/>
      <c r="B234" s="79"/>
      <c r="C234" s="78"/>
      <c r="D234" s="78"/>
      <c r="E234" s="78"/>
      <c r="F234" s="78"/>
      <c r="G234" s="78"/>
      <c r="H234" s="78"/>
      <c r="I234" s="78"/>
      <c r="J234" s="78"/>
      <c r="K234" s="78"/>
      <c r="L234" s="78"/>
      <c r="M234" s="78"/>
      <c r="N234" s="78"/>
      <c r="O234" s="78"/>
      <c r="P234" s="78"/>
      <c r="Q234" s="78"/>
      <c r="R234" s="78"/>
      <c r="S234" s="78"/>
      <c r="T234" s="78"/>
      <c r="U234" s="78"/>
      <c r="V234" s="78"/>
      <c r="W234" s="78"/>
      <c r="X234" s="78"/>
      <c r="Y234" s="78"/>
      <c r="Z234" s="78"/>
      <c r="AA234" s="78"/>
      <c r="AB234" s="78"/>
    </row>
    <row r="235" spans="1:28">
      <c r="A235" s="78"/>
      <c r="B235" s="79"/>
      <c r="C235" s="78"/>
      <c r="D235" s="78"/>
      <c r="E235" s="78"/>
      <c r="F235" s="78"/>
      <c r="G235" s="78"/>
      <c r="H235" s="78"/>
      <c r="I235" s="78"/>
      <c r="J235" s="78"/>
      <c r="K235" s="78"/>
      <c r="L235" s="78"/>
      <c r="M235" s="78"/>
      <c r="N235" s="78"/>
      <c r="O235" s="78"/>
      <c r="P235" s="78"/>
      <c r="Q235" s="78"/>
      <c r="R235" s="78"/>
      <c r="S235" s="78"/>
      <c r="T235" s="78"/>
      <c r="U235" s="78"/>
      <c r="V235" s="78"/>
      <c r="W235" s="78"/>
      <c r="X235" s="78"/>
      <c r="Y235" s="78"/>
      <c r="Z235" s="78"/>
      <c r="AA235" s="78"/>
      <c r="AB235" s="78"/>
    </row>
    <row r="236" spans="1:28">
      <c r="A236" s="78"/>
      <c r="B236" s="79"/>
      <c r="C236" s="78"/>
      <c r="D236" s="78"/>
      <c r="E236" s="78"/>
      <c r="F236" s="78"/>
      <c r="G236" s="78"/>
      <c r="H236" s="78"/>
      <c r="I236" s="78"/>
      <c r="J236" s="78"/>
      <c r="K236" s="78"/>
      <c r="L236" s="78"/>
      <c r="M236" s="78"/>
      <c r="N236" s="78"/>
      <c r="O236" s="78"/>
      <c r="P236" s="78"/>
      <c r="Q236" s="78"/>
      <c r="R236" s="78"/>
      <c r="S236" s="78"/>
      <c r="T236" s="78"/>
      <c r="U236" s="78"/>
      <c r="V236" s="78"/>
      <c r="W236" s="78"/>
      <c r="X236" s="78"/>
      <c r="Y236" s="78"/>
      <c r="Z236" s="78"/>
      <c r="AA236" s="78"/>
      <c r="AB236" s="78"/>
    </row>
    <row r="237" spans="1:28">
      <c r="A237" s="78"/>
      <c r="B237" s="79"/>
      <c r="C237" s="78"/>
      <c r="D237" s="78"/>
      <c r="E237" s="78"/>
      <c r="F237" s="78"/>
      <c r="G237" s="78"/>
      <c r="H237" s="78"/>
      <c r="I237" s="78"/>
      <c r="J237" s="78"/>
      <c r="K237" s="78"/>
      <c r="L237" s="78"/>
      <c r="M237" s="78"/>
      <c r="N237" s="78"/>
      <c r="O237" s="78"/>
      <c r="P237" s="78"/>
      <c r="Q237" s="78"/>
      <c r="R237" s="78"/>
      <c r="S237" s="78"/>
      <c r="T237" s="78"/>
      <c r="U237" s="78"/>
      <c r="V237" s="78"/>
      <c r="W237" s="78"/>
      <c r="X237" s="78"/>
      <c r="Y237" s="78"/>
      <c r="Z237" s="78"/>
      <c r="AA237" s="78"/>
      <c r="AB237" s="78"/>
    </row>
    <row r="238" spans="1:28">
      <c r="A238" s="78"/>
      <c r="B238" s="79"/>
      <c r="C238" s="78"/>
      <c r="D238" s="78"/>
      <c r="E238" s="78"/>
      <c r="F238" s="78"/>
      <c r="G238" s="78"/>
      <c r="H238" s="78"/>
      <c r="I238" s="78"/>
      <c r="J238" s="78"/>
      <c r="K238" s="78"/>
      <c r="L238" s="78"/>
      <c r="M238" s="78"/>
      <c r="N238" s="78"/>
      <c r="O238" s="78"/>
      <c r="P238" s="78"/>
      <c r="Q238" s="78"/>
      <c r="R238" s="78"/>
      <c r="S238" s="78"/>
      <c r="T238" s="78"/>
      <c r="U238" s="78"/>
      <c r="V238" s="78"/>
      <c r="W238" s="78"/>
      <c r="X238" s="78"/>
      <c r="Y238" s="78"/>
      <c r="Z238" s="78"/>
      <c r="AA238" s="78"/>
      <c r="AB238" s="78"/>
    </row>
    <row r="239" spans="1:28">
      <c r="A239" s="78"/>
      <c r="B239" s="79"/>
      <c r="C239" s="78"/>
      <c r="D239" s="78"/>
      <c r="E239" s="78"/>
      <c r="F239" s="78"/>
      <c r="G239" s="78"/>
      <c r="H239" s="78"/>
      <c r="I239" s="78"/>
      <c r="J239" s="78"/>
      <c r="K239" s="78"/>
      <c r="L239" s="78"/>
      <c r="M239" s="78"/>
      <c r="N239" s="78"/>
      <c r="O239" s="78"/>
      <c r="P239" s="78"/>
      <c r="Q239" s="78"/>
      <c r="R239" s="78"/>
      <c r="S239" s="78"/>
      <c r="T239" s="78"/>
      <c r="U239" s="78"/>
      <c r="V239" s="78"/>
      <c r="W239" s="78"/>
      <c r="X239" s="78"/>
      <c r="Y239" s="78"/>
      <c r="Z239" s="78"/>
      <c r="AA239" s="78"/>
      <c r="AB239" s="78"/>
    </row>
    <row r="240" spans="1:28">
      <c r="A240" s="78"/>
      <c r="B240" s="79"/>
      <c r="C240" s="78"/>
      <c r="D240" s="78"/>
      <c r="E240" s="78"/>
      <c r="F240" s="78"/>
      <c r="G240" s="78"/>
      <c r="H240" s="78"/>
      <c r="I240" s="78"/>
      <c r="J240" s="78"/>
      <c r="K240" s="78"/>
      <c r="L240" s="78"/>
      <c r="M240" s="78"/>
      <c r="N240" s="78"/>
      <c r="O240" s="78"/>
      <c r="P240" s="78"/>
      <c r="Q240" s="78"/>
      <c r="R240" s="78"/>
      <c r="S240" s="78"/>
      <c r="T240" s="78"/>
      <c r="U240" s="78"/>
      <c r="V240" s="78"/>
      <c r="W240" s="78"/>
      <c r="X240" s="78"/>
      <c r="Y240" s="78"/>
      <c r="Z240" s="78"/>
      <c r="AA240" s="78"/>
      <c r="AB240" s="78"/>
    </row>
    <row r="241" spans="1:28">
      <c r="A241" s="78"/>
      <c r="B241" s="79"/>
      <c r="C241" s="78"/>
      <c r="D241" s="78"/>
      <c r="E241" s="78"/>
      <c r="F241" s="78"/>
      <c r="G241" s="78"/>
      <c r="H241" s="78"/>
      <c r="I241" s="78"/>
      <c r="J241" s="78"/>
      <c r="K241" s="78"/>
      <c r="L241" s="78"/>
      <c r="M241" s="78"/>
      <c r="N241" s="78"/>
      <c r="O241" s="78"/>
      <c r="P241" s="78"/>
      <c r="Q241" s="78"/>
      <c r="R241" s="78"/>
      <c r="S241" s="78"/>
      <c r="T241" s="78"/>
      <c r="U241" s="78"/>
      <c r="V241" s="78"/>
      <c r="W241" s="78"/>
      <c r="X241" s="78"/>
      <c r="Y241" s="78"/>
      <c r="Z241" s="78"/>
      <c r="AA241" s="78"/>
      <c r="AB241" s="78"/>
    </row>
    <row r="242" spans="1:28">
      <c r="A242" s="78"/>
      <c r="B242" s="79"/>
      <c r="C242" s="78"/>
      <c r="D242" s="78"/>
      <c r="E242" s="78"/>
      <c r="F242" s="78"/>
      <c r="G242" s="78"/>
      <c r="H242" s="78"/>
      <c r="I242" s="78"/>
      <c r="J242" s="78"/>
      <c r="K242" s="78"/>
      <c r="L242" s="78"/>
      <c r="M242" s="78"/>
      <c r="N242" s="78"/>
      <c r="O242" s="78"/>
      <c r="P242" s="78"/>
      <c r="Q242" s="78"/>
      <c r="R242" s="78"/>
      <c r="S242" s="78"/>
      <c r="T242" s="78"/>
      <c r="U242" s="78"/>
      <c r="V242" s="78"/>
      <c r="W242" s="78"/>
      <c r="X242" s="78"/>
      <c r="Y242" s="78"/>
      <c r="Z242" s="78"/>
      <c r="AA242" s="78"/>
      <c r="AB242" s="78"/>
    </row>
    <row r="243" spans="1:28">
      <c r="A243" s="78"/>
      <c r="B243" s="79"/>
      <c r="C243" s="78"/>
      <c r="D243" s="78"/>
      <c r="E243" s="78"/>
      <c r="F243" s="78"/>
      <c r="G243" s="78"/>
      <c r="H243" s="78"/>
      <c r="I243" s="78"/>
      <c r="J243" s="78"/>
      <c r="K243" s="78"/>
      <c r="L243" s="78"/>
      <c r="M243" s="78"/>
      <c r="N243" s="78"/>
      <c r="O243" s="78"/>
      <c r="P243" s="78"/>
      <c r="Q243" s="78"/>
      <c r="R243" s="78"/>
      <c r="S243" s="78"/>
      <c r="T243" s="78"/>
      <c r="U243" s="78"/>
      <c r="V243" s="78"/>
      <c r="W243" s="78"/>
      <c r="X243" s="78"/>
      <c r="Y243" s="78"/>
      <c r="Z243" s="78"/>
      <c r="AA243" s="78"/>
      <c r="AB243" s="78"/>
    </row>
    <row r="244" spans="1:28">
      <c r="A244" s="78"/>
      <c r="B244" s="79"/>
      <c r="C244" s="78"/>
      <c r="D244" s="78"/>
      <c r="E244" s="78"/>
      <c r="F244" s="78"/>
      <c r="G244" s="78"/>
      <c r="H244" s="78"/>
      <c r="I244" s="78"/>
      <c r="J244" s="78"/>
      <c r="K244" s="78"/>
      <c r="L244" s="78"/>
      <c r="M244" s="78"/>
      <c r="N244" s="78"/>
      <c r="O244" s="78"/>
      <c r="P244" s="78"/>
      <c r="Q244" s="78"/>
      <c r="R244" s="78"/>
      <c r="S244" s="78"/>
      <c r="T244" s="78"/>
      <c r="U244" s="78"/>
      <c r="V244" s="78"/>
      <c r="W244" s="78"/>
      <c r="X244" s="78"/>
      <c r="Y244" s="78"/>
      <c r="Z244" s="78"/>
      <c r="AA244" s="78"/>
      <c r="AB244" s="78"/>
    </row>
    <row r="245" spans="1:28">
      <c r="A245" s="78"/>
      <c r="B245" s="79"/>
      <c r="C245" s="78"/>
      <c r="D245" s="78"/>
      <c r="E245" s="78"/>
      <c r="F245" s="78"/>
      <c r="G245" s="78"/>
      <c r="H245" s="78"/>
      <c r="I245" s="78"/>
      <c r="J245" s="78"/>
      <c r="K245" s="78"/>
      <c r="L245" s="78"/>
      <c r="M245" s="78"/>
      <c r="N245" s="78"/>
      <c r="O245" s="78"/>
      <c r="P245" s="78"/>
      <c r="Q245" s="78"/>
      <c r="R245" s="78"/>
      <c r="S245" s="78"/>
      <c r="T245" s="78"/>
      <c r="U245" s="78"/>
      <c r="V245" s="78"/>
      <c r="W245" s="78"/>
      <c r="X245" s="78"/>
      <c r="Y245" s="78"/>
      <c r="Z245" s="78"/>
      <c r="AA245" s="78"/>
      <c r="AB245" s="78"/>
    </row>
    <row r="246" spans="1:28">
      <c r="A246" s="78"/>
      <c r="B246" s="79"/>
      <c r="C246" s="78"/>
      <c r="D246" s="78"/>
      <c r="E246" s="78"/>
      <c r="F246" s="78"/>
      <c r="G246" s="78"/>
      <c r="H246" s="78"/>
      <c r="I246" s="78"/>
      <c r="J246" s="78"/>
      <c r="K246" s="78"/>
      <c r="L246" s="78"/>
      <c r="M246" s="78"/>
      <c r="N246" s="78"/>
      <c r="O246" s="78"/>
      <c r="P246" s="78"/>
      <c r="Q246" s="78"/>
      <c r="R246" s="78"/>
      <c r="S246" s="78"/>
      <c r="T246" s="78"/>
      <c r="U246" s="78"/>
      <c r="V246" s="78"/>
      <c r="W246" s="78"/>
      <c r="X246" s="78"/>
      <c r="Y246" s="78"/>
      <c r="Z246" s="78"/>
      <c r="AA246" s="78"/>
      <c r="AB246" s="78"/>
    </row>
    <row r="247" spans="1:28">
      <c r="A247" s="78"/>
      <c r="B247" s="79"/>
      <c r="C247" s="78"/>
      <c r="D247" s="78"/>
      <c r="E247" s="78"/>
      <c r="F247" s="78"/>
      <c r="G247" s="78"/>
      <c r="H247" s="78"/>
      <c r="I247" s="78"/>
      <c r="J247" s="78"/>
      <c r="K247" s="78"/>
      <c r="L247" s="78"/>
      <c r="M247" s="78"/>
      <c r="N247" s="78"/>
      <c r="O247" s="78"/>
      <c r="P247" s="78"/>
      <c r="Q247" s="78"/>
      <c r="R247" s="78"/>
      <c r="S247" s="78"/>
      <c r="T247" s="78"/>
      <c r="U247" s="78"/>
      <c r="V247" s="78"/>
      <c r="W247" s="78"/>
      <c r="X247" s="78"/>
      <c r="Y247" s="78"/>
      <c r="Z247" s="78"/>
      <c r="AA247" s="78"/>
      <c r="AB247" s="78"/>
    </row>
    <row r="248" spans="1:28">
      <c r="A248" s="78"/>
      <c r="B248" s="79"/>
      <c r="C248" s="78"/>
      <c r="D248" s="78"/>
      <c r="E248" s="78"/>
      <c r="F248" s="78"/>
      <c r="G248" s="78"/>
      <c r="H248" s="78"/>
      <c r="I248" s="78"/>
      <c r="J248" s="78"/>
      <c r="K248" s="78"/>
      <c r="L248" s="78"/>
      <c r="M248" s="78"/>
      <c r="N248" s="78"/>
      <c r="O248" s="78"/>
      <c r="P248" s="78"/>
      <c r="Q248" s="78"/>
      <c r="R248" s="78"/>
      <c r="S248" s="78"/>
      <c r="T248" s="78"/>
      <c r="U248" s="78"/>
      <c r="V248" s="78"/>
      <c r="W248" s="78"/>
      <c r="X248" s="78"/>
      <c r="Y248" s="78"/>
      <c r="Z248" s="78"/>
      <c r="AA248" s="78"/>
      <c r="AB248" s="78"/>
    </row>
    <row r="249" spans="1:28">
      <c r="A249" s="78"/>
      <c r="B249" s="79"/>
      <c r="C249" s="78"/>
      <c r="D249" s="78"/>
      <c r="E249" s="78"/>
      <c r="F249" s="78"/>
      <c r="G249" s="78"/>
      <c r="H249" s="78"/>
      <c r="I249" s="78"/>
      <c r="J249" s="78"/>
      <c r="K249" s="78"/>
      <c r="L249" s="78"/>
      <c r="M249" s="78"/>
      <c r="N249" s="78"/>
      <c r="O249" s="78"/>
      <c r="P249" s="78"/>
      <c r="Q249" s="78"/>
      <c r="R249" s="78"/>
      <c r="S249" s="78"/>
      <c r="T249" s="78"/>
      <c r="U249" s="78"/>
      <c r="V249" s="78"/>
      <c r="W249" s="78"/>
      <c r="X249" s="78"/>
      <c r="Y249" s="78"/>
      <c r="Z249" s="78"/>
      <c r="AA249" s="78"/>
      <c r="AB249" s="78"/>
    </row>
    <row r="250" spans="1:28">
      <c r="A250" s="78"/>
      <c r="B250" s="79"/>
      <c r="C250" s="78"/>
      <c r="D250" s="78"/>
      <c r="E250" s="78"/>
      <c r="F250" s="78"/>
      <c r="G250" s="78"/>
      <c r="H250" s="78"/>
      <c r="I250" s="78"/>
      <c r="J250" s="78"/>
      <c r="K250" s="78"/>
      <c r="L250" s="78"/>
      <c r="M250" s="78"/>
      <c r="N250" s="78"/>
      <c r="O250" s="78"/>
      <c r="P250" s="78"/>
      <c r="Q250" s="78"/>
      <c r="R250" s="78"/>
      <c r="S250" s="78"/>
      <c r="T250" s="78"/>
      <c r="U250" s="78"/>
      <c r="V250" s="78"/>
      <c r="W250" s="78"/>
      <c r="X250" s="78"/>
      <c r="Y250" s="78"/>
      <c r="Z250" s="78"/>
      <c r="AA250" s="78"/>
      <c r="AB250" s="78"/>
    </row>
    <row r="251" spans="1:28">
      <c r="A251" s="78"/>
      <c r="B251" s="79"/>
      <c r="C251" s="78"/>
      <c r="D251" s="78"/>
      <c r="E251" s="78"/>
      <c r="F251" s="78"/>
      <c r="G251" s="78"/>
      <c r="H251" s="78"/>
      <c r="I251" s="78"/>
      <c r="J251" s="78"/>
      <c r="K251" s="78"/>
      <c r="L251" s="78"/>
      <c r="M251" s="78"/>
      <c r="N251" s="78"/>
      <c r="O251" s="78"/>
      <c r="P251" s="78"/>
      <c r="Q251" s="78"/>
      <c r="R251" s="78"/>
      <c r="S251" s="78"/>
      <c r="T251" s="78"/>
      <c r="U251" s="78"/>
      <c r="V251" s="78"/>
      <c r="W251" s="78"/>
      <c r="X251" s="78"/>
      <c r="Y251" s="78"/>
      <c r="Z251" s="78"/>
      <c r="AA251" s="78"/>
      <c r="AB251" s="78"/>
    </row>
    <row r="252" spans="1:28">
      <c r="A252" s="78"/>
      <c r="B252" s="79"/>
      <c r="C252" s="78"/>
      <c r="D252" s="78"/>
      <c r="E252" s="78"/>
      <c r="F252" s="78"/>
      <c r="G252" s="78"/>
      <c r="H252" s="78"/>
      <c r="I252" s="78"/>
      <c r="J252" s="78"/>
      <c r="K252" s="78"/>
      <c r="L252" s="78"/>
      <c r="M252" s="78"/>
      <c r="N252" s="78"/>
      <c r="O252" s="78"/>
      <c r="P252" s="78"/>
      <c r="Q252" s="78"/>
      <c r="R252" s="78"/>
      <c r="S252" s="78"/>
      <c r="T252" s="78"/>
      <c r="U252" s="78"/>
      <c r="V252" s="78"/>
      <c r="W252" s="78"/>
      <c r="X252" s="78"/>
      <c r="Y252" s="78"/>
      <c r="Z252" s="78"/>
      <c r="AA252" s="78"/>
      <c r="AB252" s="78"/>
    </row>
    <row r="253" spans="1:28">
      <c r="A253" s="78"/>
      <c r="B253" s="79"/>
      <c r="C253" s="78"/>
      <c r="D253" s="78"/>
      <c r="E253" s="78"/>
      <c r="F253" s="78"/>
      <c r="G253" s="78"/>
      <c r="H253" s="78"/>
      <c r="I253" s="78"/>
      <c r="J253" s="78"/>
      <c r="K253" s="78"/>
      <c r="L253" s="78"/>
      <c r="M253" s="78"/>
      <c r="N253" s="78"/>
      <c r="O253" s="78"/>
      <c r="P253" s="78"/>
      <c r="Q253" s="78"/>
      <c r="R253" s="78"/>
      <c r="S253" s="78"/>
      <c r="T253" s="78"/>
      <c r="U253" s="78"/>
      <c r="V253" s="78"/>
      <c r="W253" s="78"/>
      <c r="X253" s="78"/>
      <c r="Y253" s="78"/>
      <c r="Z253" s="78"/>
      <c r="AA253" s="78"/>
      <c r="AB253" s="78"/>
    </row>
    <row r="254" spans="1:28">
      <c r="A254" s="78"/>
      <c r="B254" s="79"/>
      <c r="C254" s="78"/>
      <c r="D254" s="78"/>
      <c r="E254" s="78"/>
      <c r="F254" s="78"/>
      <c r="G254" s="78"/>
      <c r="H254" s="78"/>
      <c r="I254" s="78"/>
      <c r="J254" s="78"/>
      <c r="K254" s="78"/>
      <c r="L254" s="78"/>
      <c r="M254" s="78"/>
      <c r="N254" s="78"/>
      <c r="O254" s="78"/>
      <c r="P254" s="78"/>
      <c r="Q254" s="78"/>
      <c r="R254" s="78"/>
      <c r="S254" s="78"/>
      <c r="T254" s="78"/>
      <c r="U254" s="78"/>
      <c r="V254" s="78"/>
      <c r="W254" s="78"/>
      <c r="X254" s="78"/>
      <c r="Y254" s="78"/>
      <c r="Z254" s="78"/>
      <c r="AA254" s="78"/>
      <c r="AB254" s="78"/>
    </row>
    <row r="255" spans="1:28">
      <c r="A255" s="78"/>
      <c r="B255" s="79"/>
      <c r="C255" s="78"/>
      <c r="D255" s="78"/>
      <c r="E255" s="78"/>
      <c r="F255" s="78"/>
      <c r="G255" s="78"/>
      <c r="H255" s="78"/>
      <c r="I255" s="78"/>
      <c r="J255" s="78"/>
      <c r="K255" s="78"/>
      <c r="L255" s="78"/>
      <c r="M255" s="78"/>
      <c r="N255" s="78"/>
      <c r="O255" s="78"/>
      <c r="P255" s="78"/>
      <c r="Q255" s="78"/>
      <c r="R255" s="78"/>
      <c r="S255" s="78"/>
      <c r="T255" s="78"/>
      <c r="U255" s="78"/>
      <c r="V255" s="78"/>
      <c r="W255" s="78"/>
      <c r="X255" s="78"/>
      <c r="Y255" s="78"/>
      <c r="Z255" s="78"/>
      <c r="AA255" s="78"/>
      <c r="AB255" s="78"/>
    </row>
    <row r="256" spans="1:28">
      <c r="A256" s="78"/>
      <c r="B256" s="79"/>
      <c r="C256" s="78"/>
      <c r="D256" s="78"/>
      <c r="E256" s="78"/>
      <c r="F256" s="78"/>
      <c r="G256" s="78"/>
      <c r="H256" s="78"/>
      <c r="I256" s="78"/>
      <c r="J256" s="78"/>
      <c r="K256" s="78"/>
      <c r="L256" s="78"/>
      <c r="M256" s="78"/>
      <c r="N256" s="78"/>
      <c r="O256" s="78"/>
      <c r="P256" s="78"/>
      <c r="Q256" s="78"/>
      <c r="R256" s="78"/>
      <c r="S256" s="78"/>
      <c r="T256" s="78"/>
      <c r="U256" s="78"/>
      <c r="V256" s="78"/>
      <c r="W256" s="78"/>
      <c r="X256" s="78"/>
      <c r="Y256" s="78"/>
      <c r="Z256" s="78"/>
      <c r="AA256" s="78"/>
      <c r="AB256" s="78"/>
    </row>
    <row r="257" spans="1:28">
      <c r="A257" s="78"/>
      <c r="B257" s="79"/>
      <c r="C257" s="78"/>
      <c r="D257" s="78"/>
      <c r="E257" s="78"/>
      <c r="F257" s="78"/>
      <c r="G257" s="78"/>
      <c r="H257" s="78"/>
      <c r="I257" s="78"/>
      <c r="J257" s="78"/>
      <c r="K257" s="78"/>
      <c r="L257" s="78"/>
      <c r="M257" s="78"/>
      <c r="N257" s="78"/>
      <c r="O257" s="78"/>
      <c r="P257" s="78"/>
      <c r="Q257" s="78"/>
      <c r="R257" s="78"/>
      <c r="S257" s="78"/>
      <c r="T257" s="78"/>
      <c r="U257" s="78"/>
      <c r="V257" s="78"/>
      <c r="W257" s="78"/>
      <c r="X257" s="78"/>
      <c r="Y257" s="78"/>
      <c r="Z257" s="78"/>
      <c r="AA257" s="78"/>
      <c r="AB257" s="78"/>
    </row>
    <row r="258" spans="1:28">
      <c r="A258" s="78"/>
      <c r="B258" s="79"/>
      <c r="C258" s="78"/>
      <c r="D258" s="78"/>
      <c r="E258" s="78"/>
      <c r="F258" s="78"/>
      <c r="G258" s="78"/>
      <c r="H258" s="78"/>
      <c r="I258" s="78"/>
      <c r="J258" s="78"/>
      <c r="K258" s="78"/>
      <c r="L258" s="78"/>
      <c r="M258" s="78"/>
      <c r="N258" s="78"/>
      <c r="O258" s="78"/>
      <c r="P258" s="78"/>
      <c r="Q258" s="78"/>
      <c r="R258" s="78"/>
      <c r="S258" s="78"/>
      <c r="T258" s="78"/>
      <c r="U258" s="78"/>
      <c r="V258" s="78"/>
      <c r="W258" s="78"/>
      <c r="X258" s="78"/>
      <c r="Y258" s="78"/>
      <c r="Z258" s="78"/>
      <c r="AA258" s="78"/>
      <c r="AB258" s="78"/>
    </row>
    <row r="259" spans="1:28">
      <c r="A259" s="78"/>
      <c r="B259" s="79"/>
      <c r="C259" s="78"/>
      <c r="D259" s="78"/>
      <c r="E259" s="78"/>
      <c r="F259" s="78"/>
      <c r="G259" s="78"/>
      <c r="H259" s="78"/>
      <c r="I259" s="78"/>
      <c r="J259" s="78"/>
      <c r="K259" s="78"/>
      <c r="L259" s="78"/>
      <c r="M259" s="78"/>
      <c r="N259" s="78"/>
      <c r="O259" s="78"/>
      <c r="P259" s="78"/>
      <c r="Q259" s="78"/>
      <c r="R259" s="78"/>
      <c r="S259" s="78"/>
      <c r="T259" s="78"/>
      <c r="U259" s="78"/>
      <c r="V259" s="78"/>
      <c r="W259" s="78"/>
      <c r="X259" s="78"/>
      <c r="Y259" s="78"/>
      <c r="Z259" s="78"/>
      <c r="AA259" s="78"/>
      <c r="AB259" s="78"/>
    </row>
    <row r="260" spans="1:28">
      <c r="A260" s="78"/>
      <c r="B260" s="79"/>
      <c r="C260" s="78"/>
      <c r="D260" s="78"/>
      <c r="E260" s="78"/>
      <c r="F260" s="78"/>
      <c r="G260" s="78"/>
      <c r="H260" s="78"/>
      <c r="I260" s="78"/>
      <c r="J260" s="78"/>
      <c r="K260" s="78"/>
      <c r="L260" s="78"/>
      <c r="M260" s="78"/>
      <c r="N260" s="78"/>
      <c r="O260" s="78"/>
      <c r="P260" s="78"/>
      <c r="Q260" s="78"/>
      <c r="R260" s="78"/>
      <c r="S260" s="78"/>
      <c r="T260" s="78"/>
      <c r="U260" s="78"/>
      <c r="V260" s="78"/>
      <c r="W260" s="78"/>
      <c r="X260" s="78"/>
      <c r="Y260" s="78"/>
      <c r="Z260" s="78"/>
      <c r="AA260" s="78"/>
      <c r="AB260" s="78"/>
    </row>
    <row r="261" spans="1:28">
      <c r="A261" s="78"/>
      <c r="B261" s="79"/>
      <c r="C261" s="78"/>
      <c r="D261" s="78"/>
      <c r="E261" s="78"/>
      <c r="F261" s="78"/>
      <c r="G261" s="78"/>
      <c r="H261" s="78"/>
      <c r="I261" s="78"/>
      <c r="J261" s="78"/>
      <c r="K261" s="78"/>
      <c r="L261" s="78"/>
      <c r="M261" s="78"/>
      <c r="N261" s="78"/>
      <c r="O261" s="78"/>
      <c r="P261" s="78"/>
      <c r="Q261" s="78"/>
      <c r="R261" s="78"/>
      <c r="S261" s="78"/>
      <c r="T261" s="78"/>
      <c r="U261" s="78"/>
      <c r="V261" s="78"/>
      <c r="W261" s="78"/>
      <c r="X261" s="78"/>
      <c r="Y261" s="78"/>
      <c r="Z261" s="78"/>
      <c r="AA261" s="78"/>
      <c r="AB261" s="78"/>
    </row>
    <row r="262" spans="1:28">
      <c r="A262" s="78"/>
      <c r="B262" s="79"/>
      <c r="C262" s="78"/>
      <c r="D262" s="78"/>
      <c r="E262" s="78"/>
      <c r="F262" s="78"/>
      <c r="G262" s="78"/>
      <c r="H262" s="78"/>
      <c r="I262" s="78"/>
      <c r="J262" s="78"/>
      <c r="K262" s="78"/>
      <c r="L262" s="78"/>
      <c r="M262" s="78"/>
      <c r="N262" s="78"/>
      <c r="O262" s="78"/>
      <c r="P262" s="78"/>
      <c r="Q262" s="78"/>
      <c r="R262" s="78"/>
      <c r="S262" s="78"/>
      <c r="T262" s="78"/>
      <c r="U262" s="78"/>
      <c r="V262" s="78"/>
      <c r="W262" s="78"/>
      <c r="X262" s="78"/>
      <c r="Y262" s="78"/>
      <c r="Z262" s="78"/>
      <c r="AA262" s="78"/>
      <c r="AB262" s="78"/>
    </row>
    <row r="263" spans="1:28">
      <c r="A263" s="78"/>
      <c r="B263" s="79"/>
      <c r="C263" s="78"/>
      <c r="D263" s="78"/>
      <c r="E263" s="78"/>
      <c r="F263" s="78"/>
      <c r="G263" s="78"/>
      <c r="H263" s="78"/>
      <c r="I263" s="78"/>
      <c r="J263" s="78"/>
      <c r="K263" s="78"/>
      <c r="L263" s="78"/>
      <c r="M263" s="78"/>
      <c r="N263" s="78"/>
      <c r="O263" s="78"/>
      <c r="P263" s="78"/>
      <c r="Q263" s="78"/>
      <c r="R263" s="78"/>
      <c r="S263" s="78"/>
      <c r="T263" s="78"/>
      <c r="U263" s="78"/>
      <c r="V263" s="78"/>
      <c r="W263" s="78"/>
      <c r="X263" s="78"/>
      <c r="Y263" s="78"/>
      <c r="Z263" s="78"/>
      <c r="AA263" s="78"/>
      <c r="AB263" s="78"/>
    </row>
    <row r="264" spans="1:28">
      <c r="A264" s="78"/>
      <c r="B264" s="79"/>
      <c r="C264" s="78"/>
      <c r="D264" s="78"/>
      <c r="E264" s="78"/>
      <c r="F264" s="78"/>
      <c r="G264" s="78"/>
      <c r="H264" s="78"/>
      <c r="I264" s="78"/>
      <c r="J264" s="78"/>
      <c r="K264" s="78"/>
      <c r="L264" s="78"/>
      <c r="M264" s="78"/>
      <c r="N264" s="78"/>
      <c r="O264" s="78"/>
      <c r="P264" s="78"/>
      <c r="Q264" s="78"/>
      <c r="R264" s="78"/>
      <c r="S264" s="78"/>
      <c r="T264" s="78"/>
      <c r="U264" s="78"/>
      <c r="V264" s="78"/>
      <c r="W264" s="78"/>
      <c r="X264" s="78"/>
      <c r="Y264" s="78"/>
      <c r="Z264" s="78"/>
      <c r="AA264" s="78"/>
      <c r="AB264" s="78"/>
    </row>
    <row r="265" spans="1:28">
      <c r="A265" s="78"/>
      <c r="B265" s="79"/>
      <c r="C265" s="78"/>
      <c r="D265" s="78"/>
      <c r="E265" s="78"/>
      <c r="F265" s="78"/>
      <c r="G265" s="78"/>
      <c r="H265" s="78"/>
      <c r="I265" s="78"/>
      <c r="J265" s="78"/>
      <c r="K265" s="78"/>
      <c r="L265" s="78"/>
      <c r="M265" s="78"/>
      <c r="N265" s="78"/>
      <c r="O265" s="78"/>
      <c r="P265" s="78"/>
      <c r="Q265" s="78"/>
      <c r="R265" s="78"/>
      <c r="S265" s="78"/>
      <c r="T265" s="78"/>
      <c r="U265" s="78"/>
      <c r="V265" s="78"/>
      <c r="W265" s="78"/>
      <c r="X265" s="78"/>
      <c r="Y265" s="78"/>
      <c r="Z265" s="78"/>
      <c r="AA265" s="78"/>
      <c r="AB265" s="78"/>
    </row>
    <row r="266" spans="1:28">
      <c r="A266" s="78"/>
      <c r="B266" s="79"/>
      <c r="C266" s="78"/>
      <c r="D266" s="78"/>
      <c r="E266" s="78"/>
      <c r="F266" s="78"/>
      <c r="G266" s="78"/>
      <c r="H266" s="78"/>
      <c r="I266" s="78"/>
      <c r="J266" s="78"/>
      <c r="K266" s="78"/>
      <c r="L266" s="78"/>
      <c r="M266" s="78"/>
      <c r="N266" s="78"/>
      <c r="O266" s="78"/>
      <c r="P266" s="78"/>
      <c r="Q266" s="78"/>
      <c r="R266" s="78"/>
      <c r="S266" s="78"/>
      <c r="T266" s="78"/>
      <c r="U266" s="78"/>
      <c r="V266" s="78"/>
      <c r="W266" s="78"/>
      <c r="X266" s="78"/>
      <c r="Y266" s="78"/>
      <c r="Z266" s="78"/>
      <c r="AA266" s="78"/>
      <c r="AB266" s="78"/>
    </row>
    <row r="267" spans="1:28">
      <c r="A267" s="78"/>
      <c r="B267" s="79"/>
      <c r="C267" s="78"/>
      <c r="D267" s="78"/>
      <c r="E267" s="78"/>
      <c r="F267" s="78"/>
      <c r="G267" s="78"/>
      <c r="H267" s="78"/>
      <c r="I267" s="78"/>
      <c r="J267" s="78"/>
      <c r="K267" s="78"/>
      <c r="L267" s="78"/>
      <c r="M267" s="78"/>
      <c r="N267" s="78"/>
      <c r="O267" s="78"/>
      <c r="P267" s="78"/>
      <c r="Q267" s="78"/>
      <c r="R267" s="78"/>
      <c r="S267" s="78"/>
      <c r="T267" s="78"/>
      <c r="U267" s="78"/>
      <c r="V267" s="78"/>
      <c r="W267" s="78"/>
      <c r="X267" s="78"/>
      <c r="Y267" s="78"/>
      <c r="Z267" s="78"/>
      <c r="AA267" s="78"/>
      <c r="AB267" s="78"/>
    </row>
    <row r="268" spans="1:28">
      <c r="A268" s="78"/>
      <c r="B268" s="79"/>
      <c r="C268" s="78"/>
      <c r="D268" s="78"/>
      <c r="E268" s="78"/>
      <c r="F268" s="78"/>
      <c r="G268" s="78"/>
      <c r="H268" s="78"/>
      <c r="I268" s="78"/>
      <c r="J268" s="78"/>
      <c r="K268" s="78"/>
      <c r="L268" s="78"/>
      <c r="M268" s="78"/>
      <c r="N268" s="78"/>
      <c r="O268" s="78"/>
      <c r="P268" s="78"/>
      <c r="Q268" s="78"/>
      <c r="R268" s="78"/>
      <c r="S268" s="78"/>
      <c r="T268" s="78"/>
      <c r="U268" s="78"/>
      <c r="V268" s="78"/>
      <c r="W268" s="78"/>
      <c r="X268" s="78"/>
      <c r="Y268" s="78"/>
      <c r="Z268" s="78"/>
      <c r="AA268" s="78"/>
      <c r="AB268" s="78"/>
    </row>
    <row r="269" spans="1:28">
      <c r="A269" s="78"/>
      <c r="B269" s="79"/>
      <c r="C269" s="78"/>
      <c r="D269" s="78"/>
      <c r="E269" s="78"/>
      <c r="F269" s="78"/>
      <c r="G269" s="78"/>
      <c r="H269" s="78"/>
      <c r="I269" s="78"/>
      <c r="J269" s="78"/>
      <c r="K269" s="78"/>
      <c r="L269" s="78"/>
      <c r="M269" s="78"/>
      <c r="N269" s="78"/>
      <c r="O269" s="78"/>
      <c r="P269" s="78"/>
      <c r="Q269" s="78"/>
      <c r="R269" s="78"/>
      <c r="S269" s="78"/>
      <c r="T269" s="78"/>
      <c r="U269" s="78"/>
      <c r="V269" s="78"/>
      <c r="W269" s="78"/>
      <c r="X269" s="78"/>
      <c r="Y269" s="78"/>
      <c r="Z269" s="78"/>
      <c r="AA269" s="78"/>
      <c r="AB269" s="78"/>
    </row>
    <row r="270" spans="1:28">
      <c r="A270" s="78"/>
      <c r="B270" s="79"/>
      <c r="C270" s="78"/>
      <c r="D270" s="78"/>
      <c r="E270" s="78"/>
      <c r="F270" s="78"/>
      <c r="G270" s="78"/>
      <c r="H270" s="78"/>
      <c r="I270" s="78"/>
      <c r="J270" s="78"/>
      <c r="K270" s="78"/>
      <c r="L270" s="78"/>
      <c r="M270" s="78"/>
      <c r="N270" s="78"/>
      <c r="O270" s="78"/>
      <c r="P270" s="78"/>
      <c r="Q270" s="78"/>
      <c r="R270" s="78"/>
      <c r="S270" s="78"/>
      <c r="T270" s="78"/>
      <c r="U270" s="78"/>
      <c r="V270" s="78"/>
      <c r="W270" s="78"/>
      <c r="X270" s="78"/>
      <c r="Y270" s="78"/>
      <c r="Z270" s="78"/>
      <c r="AA270" s="78"/>
      <c r="AB270" s="78"/>
    </row>
    <row r="271" spans="1:28">
      <c r="A271" s="78"/>
      <c r="B271" s="79"/>
      <c r="C271" s="78"/>
      <c r="D271" s="78"/>
      <c r="E271" s="78"/>
      <c r="F271" s="78"/>
      <c r="G271" s="78"/>
      <c r="H271" s="78"/>
      <c r="I271" s="78"/>
      <c r="J271" s="78"/>
      <c r="K271" s="78"/>
      <c r="L271" s="78"/>
      <c r="M271" s="78"/>
      <c r="N271" s="78"/>
      <c r="O271" s="78"/>
      <c r="P271" s="78"/>
      <c r="Q271" s="78"/>
      <c r="R271" s="78"/>
      <c r="S271" s="78"/>
      <c r="T271" s="78"/>
      <c r="U271" s="78"/>
      <c r="V271" s="78"/>
      <c r="W271" s="78"/>
      <c r="X271" s="78"/>
      <c r="Y271" s="78"/>
      <c r="Z271" s="78"/>
      <c r="AA271" s="78"/>
      <c r="AB271" s="78"/>
    </row>
    <row r="272" spans="1:28">
      <c r="A272" s="78"/>
      <c r="B272" s="79"/>
      <c r="C272" s="78"/>
      <c r="D272" s="78"/>
      <c r="E272" s="78"/>
      <c r="F272" s="78"/>
      <c r="G272" s="78"/>
      <c r="H272" s="78"/>
      <c r="I272" s="78"/>
      <c r="J272" s="78"/>
      <c r="K272" s="78"/>
      <c r="L272" s="78"/>
      <c r="M272" s="78"/>
      <c r="N272" s="78"/>
      <c r="O272" s="78"/>
      <c r="P272" s="78"/>
      <c r="Q272" s="78"/>
      <c r="R272" s="78"/>
      <c r="S272" s="78"/>
      <c r="T272" s="78"/>
      <c r="U272" s="78"/>
      <c r="V272" s="78"/>
      <c r="W272" s="78"/>
      <c r="X272" s="78"/>
      <c r="Y272" s="78"/>
      <c r="Z272" s="78"/>
      <c r="AA272" s="78"/>
      <c r="AB272" s="78"/>
    </row>
    <row r="273" spans="1:28">
      <c r="A273" s="78"/>
      <c r="B273" s="79"/>
      <c r="C273" s="78"/>
      <c r="D273" s="78"/>
      <c r="E273" s="78"/>
      <c r="F273" s="78"/>
      <c r="G273" s="78"/>
      <c r="H273" s="78"/>
      <c r="I273" s="78"/>
      <c r="J273" s="78"/>
      <c r="K273" s="78"/>
      <c r="L273" s="78"/>
      <c r="M273" s="78"/>
      <c r="N273" s="78"/>
      <c r="O273" s="78"/>
      <c r="P273" s="78"/>
      <c r="Q273" s="78"/>
      <c r="R273" s="78"/>
      <c r="S273" s="78"/>
      <c r="T273" s="78"/>
      <c r="U273" s="78"/>
      <c r="V273" s="78"/>
      <c r="W273" s="78"/>
      <c r="X273" s="78"/>
      <c r="Y273" s="78"/>
      <c r="Z273" s="78"/>
      <c r="AA273" s="78"/>
      <c r="AB273" s="78"/>
    </row>
    <row r="274" spans="1:28">
      <c r="A274" s="78"/>
      <c r="B274" s="79"/>
      <c r="C274" s="78"/>
      <c r="D274" s="78"/>
      <c r="E274" s="78"/>
      <c r="F274" s="78"/>
      <c r="G274" s="78"/>
      <c r="H274" s="78"/>
      <c r="I274" s="78"/>
      <c r="J274" s="78"/>
      <c r="K274" s="78"/>
      <c r="L274" s="78"/>
      <c r="M274" s="78"/>
      <c r="N274" s="78"/>
      <c r="O274" s="78"/>
      <c r="P274" s="78"/>
      <c r="Q274" s="78"/>
      <c r="R274" s="78"/>
      <c r="S274" s="78"/>
      <c r="T274" s="78"/>
      <c r="U274" s="78"/>
      <c r="V274" s="78"/>
      <c r="W274" s="78"/>
      <c r="X274" s="78"/>
      <c r="Y274" s="78"/>
      <c r="Z274" s="78"/>
      <c r="AA274" s="78"/>
      <c r="AB274" s="78"/>
    </row>
    <row r="275" spans="1:28">
      <c r="A275" s="78"/>
      <c r="B275" s="79"/>
      <c r="C275" s="78"/>
      <c r="D275" s="78"/>
      <c r="E275" s="78"/>
      <c r="F275" s="78"/>
      <c r="G275" s="78"/>
      <c r="H275" s="78"/>
      <c r="I275" s="78"/>
      <c r="J275" s="78"/>
      <c r="K275" s="78"/>
      <c r="L275" s="78"/>
      <c r="M275" s="78"/>
      <c r="N275" s="78"/>
      <c r="O275" s="78"/>
      <c r="P275" s="78"/>
      <c r="Q275" s="78"/>
      <c r="R275" s="78"/>
      <c r="S275" s="78"/>
      <c r="T275" s="78"/>
      <c r="U275" s="78"/>
      <c r="V275" s="78"/>
      <c r="W275" s="78"/>
      <c r="X275" s="78"/>
      <c r="Y275" s="78"/>
      <c r="Z275" s="78"/>
      <c r="AA275" s="78"/>
      <c r="AB275" s="78"/>
    </row>
    <row r="276" spans="1:28">
      <c r="A276" s="78"/>
      <c r="B276" s="79"/>
      <c r="C276" s="78"/>
      <c r="D276" s="78"/>
      <c r="E276" s="78"/>
      <c r="F276" s="78"/>
      <c r="G276" s="78"/>
      <c r="H276" s="78"/>
      <c r="I276" s="78"/>
      <c r="J276" s="78"/>
      <c r="K276" s="78"/>
      <c r="L276" s="78"/>
      <c r="M276" s="78"/>
      <c r="N276" s="78"/>
      <c r="O276" s="78"/>
      <c r="P276" s="78"/>
      <c r="Q276" s="78"/>
      <c r="R276" s="78"/>
      <c r="S276" s="78"/>
      <c r="T276" s="78"/>
      <c r="U276" s="78"/>
      <c r="V276" s="78"/>
      <c r="W276" s="78"/>
      <c r="X276" s="78"/>
      <c r="Y276" s="78"/>
      <c r="Z276" s="78"/>
      <c r="AA276" s="78"/>
      <c r="AB276" s="78"/>
    </row>
    <row r="277" spans="1:28">
      <c r="A277" s="78"/>
      <c r="B277" s="79"/>
      <c r="C277" s="78"/>
      <c r="D277" s="78"/>
      <c r="E277" s="78"/>
      <c r="F277" s="78"/>
      <c r="G277" s="78"/>
      <c r="H277" s="78"/>
      <c r="I277" s="78"/>
      <c r="J277" s="78"/>
      <c r="K277" s="78"/>
      <c r="L277" s="78"/>
      <c r="M277" s="78"/>
      <c r="N277" s="78"/>
      <c r="O277" s="78"/>
      <c r="P277" s="78"/>
      <c r="Q277" s="78"/>
      <c r="R277" s="78"/>
      <c r="S277" s="78"/>
      <c r="T277" s="78"/>
      <c r="U277" s="78"/>
      <c r="V277" s="78"/>
      <c r="W277" s="78"/>
      <c r="X277" s="78"/>
      <c r="Y277" s="78"/>
      <c r="Z277" s="78"/>
      <c r="AA277" s="78"/>
      <c r="AB277" s="78"/>
    </row>
    <row r="278" spans="1:28">
      <c r="A278" s="78"/>
      <c r="B278" s="79"/>
      <c r="C278" s="78"/>
      <c r="D278" s="78"/>
      <c r="E278" s="78"/>
      <c r="F278" s="78"/>
      <c r="G278" s="78"/>
      <c r="H278" s="78"/>
      <c r="I278" s="78"/>
      <c r="J278" s="78"/>
      <c r="K278" s="78"/>
      <c r="L278" s="78"/>
      <c r="M278" s="78"/>
      <c r="N278" s="78"/>
      <c r="O278" s="78"/>
      <c r="P278" s="78"/>
      <c r="Q278" s="78"/>
      <c r="R278" s="78"/>
      <c r="S278" s="78"/>
      <c r="T278" s="78"/>
      <c r="U278" s="78"/>
      <c r="V278" s="78"/>
      <c r="W278" s="78"/>
      <c r="X278" s="78"/>
      <c r="Y278" s="78"/>
      <c r="Z278" s="78"/>
      <c r="AA278" s="78"/>
      <c r="AB278" s="78"/>
    </row>
    <row r="279" spans="1:28">
      <c r="A279" s="78"/>
      <c r="B279" s="79"/>
      <c r="C279" s="78"/>
      <c r="D279" s="78"/>
      <c r="E279" s="78"/>
      <c r="F279" s="78"/>
      <c r="G279" s="78"/>
      <c r="H279" s="78"/>
      <c r="I279" s="78"/>
      <c r="J279" s="78"/>
      <c r="K279" s="78"/>
      <c r="L279" s="78"/>
      <c r="M279" s="78"/>
      <c r="N279" s="78"/>
      <c r="O279" s="78"/>
      <c r="P279" s="78"/>
      <c r="Q279" s="78"/>
      <c r="R279" s="78"/>
      <c r="S279" s="78"/>
      <c r="T279" s="78"/>
      <c r="U279" s="78"/>
      <c r="V279" s="78"/>
      <c r="W279" s="78"/>
      <c r="X279" s="78"/>
      <c r="Y279" s="78"/>
      <c r="Z279" s="78"/>
      <c r="AA279" s="78"/>
      <c r="AB279" s="78"/>
    </row>
    <row r="280" spans="1:28">
      <c r="A280" s="78"/>
      <c r="B280" s="79"/>
      <c r="C280" s="78"/>
      <c r="D280" s="78"/>
      <c r="E280" s="78"/>
      <c r="F280" s="78"/>
      <c r="G280" s="78"/>
      <c r="H280" s="78"/>
      <c r="I280" s="78"/>
      <c r="J280" s="78"/>
      <c r="K280" s="78"/>
      <c r="L280" s="78"/>
      <c r="M280" s="78"/>
      <c r="N280" s="78"/>
      <c r="O280" s="78"/>
      <c r="P280" s="78"/>
      <c r="Q280" s="78"/>
      <c r="R280" s="78"/>
      <c r="S280" s="78"/>
      <c r="T280" s="78"/>
      <c r="U280" s="78"/>
      <c r="V280" s="78"/>
      <c r="W280" s="78"/>
      <c r="X280" s="78"/>
      <c r="Y280" s="78"/>
      <c r="Z280" s="78"/>
      <c r="AA280" s="78"/>
      <c r="AB280" s="78"/>
    </row>
    <row r="281" spans="1:28">
      <c r="A281" s="78"/>
      <c r="B281" s="79"/>
      <c r="C281" s="78"/>
      <c r="D281" s="78"/>
      <c r="E281" s="78"/>
      <c r="F281" s="78"/>
      <c r="G281" s="78"/>
      <c r="H281" s="78"/>
      <c r="I281" s="78"/>
      <c r="J281" s="78"/>
      <c r="K281" s="78"/>
      <c r="L281" s="78"/>
      <c r="M281" s="78"/>
      <c r="N281" s="78"/>
      <c r="O281" s="78"/>
      <c r="P281" s="78"/>
      <c r="Q281" s="78"/>
      <c r="R281" s="78"/>
      <c r="S281" s="78"/>
      <c r="T281" s="78"/>
      <c r="U281" s="78"/>
      <c r="V281" s="78"/>
      <c r="W281" s="78"/>
      <c r="X281" s="78"/>
      <c r="Y281" s="78"/>
      <c r="Z281" s="78"/>
      <c r="AA281" s="78"/>
      <c r="AB281" s="78"/>
    </row>
    <row r="282" spans="1:28">
      <c r="A282" s="78"/>
      <c r="B282" s="79"/>
      <c r="C282" s="78"/>
      <c r="D282" s="78"/>
      <c r="E282" s="78"/>
      <c r="F282" s="78"/>
      <c r="G282" s="78"/>
      <c r="H282" s="78"/>
      <c r="I282" s="78"/>
      <c r="J282" s="78"/>
      <c r="K282" s="78"/>
      <c r="L282" s="78"/>
      <c r="M282" s="78"/>
      <c r="N282" s="78"/>
      <c r="O282" s="78"/>
      <c r="P282" s="78"/>
      <c r="Q282" s="78"/>
      <c r="R282" s="78"/>
      <c r="S282" s="78"/>
      <c r="T282" s="78"/>
      <c r="U282" s="78"/>
      <c r="V282" s="78"/>
      <c r="W282" s="78"/>
      <c r="X282" s="78"/>
      <c r="Y282" s="78"/>
      <c r="Z282" s="78"/>
      <c r="AA282" s="78"/>
      <c r="AB282" s="78"/>
    </row>
    <row r="283" spans="1:28">
      <c r="A283" s="78"/>
      <c r="B283" s="79"/>
      <c r="C283" s="78"/>
      <c r="D283" s="78"/>
      <c r="E283" s="78"/>
      <c r="F283" s="78"/>
      <c r="G283" s="78"/>
      <c r="H283" s="78"/>
      <c r="I283" s="78"/>
      <c r="J283" s="78"/>
      <c r="K283" s="78"/>
      <c r="L283" s="78"/>
      <c r="M283" s="78"/>
      <c r="N283" s="78"/>
      <c r="O283" s="78"/>
      <c r="P283" s="78"/>
      <c r="Q283" s="78"/>
      <c r="R283" s="78"/>
      <c r="S283" s="78"/>
      <c r="T283" s="78"/>
      <c r="U283" s="78"/>
      <c r="V283" s="78"/>
      <c r="W283" s="78"/>
      <c r="X283" s="78"/>
      <c r="Y283" s="78"/>
      <c r="Z283" s="78"/>
      <c r="AA283" s="78"/>
      <c r="AB283" s="78"/>
    </row>
    <row r="284" spans="1:28">
      <c r="A284" s="78"/>
      <c r="B284" s="79"/>
      <c r="C284" s="78"/>
      <c r="D284" s="78"/>
      <c r="E284" s="78"/>
      <c r="F284" s="78"/>
      <c r="G284" s="78"/>
      <c r="H284" s="78"/>
      <c r="I284" s="78"/>
      <c r="J284" s="78"/>
      <c r="K284" s="78"/>
      <c r="L284" s="78"/>
      <c r="M284" s="78"/>
      <c r="N284" s="78"/>
      <c r="O284" s="78"/>
      <c r="P284" s="78"/>
      <c r="Q284" s="78"/>
      <c r="R284" s="78"/>
      <c r="S284" s="78"/>
      <c r="T284" s="78"/>
      <c r="U284" s="78"/>
      <c r="V284" s="78"/>
      <c r="W284" s="78"/>
      <c r="X284" s="78"/>
      <c r="Y284" s="78"/>
      <c r="Z284" s="78"/>
      <c r="AA284" s="78"/>
      <c r="AB284" s="78"/>
    </row>
    <row r="285" spans="1:28">
      <c r="A285" s="78"/>
      <c r="B285" s="79"/>
      <c r="C285" s="78"/>
      <c r="D285" s="78"/>
      <c r="E285" s="78"/>
      <c r="F285" s="78"/>
      <c r="G285" s="78"/>
      <c r="H285" s="78"/>
      <c r="I285" s="78"/>
      <c r="J285" s="78"/>
      <c r="K285" s="78"/>
      <c r="L285" s="78"/>
      <c r="M285" s="78"/>
      <c r="N285" s="78"/>
      <c r="O285" s="78"/>
      <c r="P285" s="78"/>
      <c r="Q285" s="78"/>
      <c r="R285" s="78"/>
      <c r="S285" s="78"/>
      <c r="T285" s="78"/>
      <c r="U285" s="78"/>
      <c r="V285" s="78"/>
      <c r="W285" s="78"/>
      <c r="X285" s="78"/>
      <c r="Y285" s="78"/>
      <c r="Z285" s="78"/>
      <c r="AA285" s="78"/>
      <c r="AB285" s="78"/>
    </row>
    <row r="286" spans="1:28">
      <c r="A286" s="78"/>
      <c r="B286" s="79"/>
      <c r="C286" s="78"/>
      <c r="D286" s="78"/>
      <c r="E286" s="78"/>
      <c r="F286" s="78"/>
      <c r="G286" s="78"/>
      <c r="H286" s="78"/>
      <c r="I286" s="78"/>
      <c r="J286" s="78"/>
      <c r="K286" s="78"/>
      <c r="L286" s="78"/>
      <c r="M286" s="78"/>
      <c r="N286" s="78"/>
      <c r="O286" s="78"/>
      <c r="P286" s="78"/>
      <c r="Q286" s="78"/>
      <c r="R286" s="78"/>
      <c r="S286" s="78"/>
      <c r="T286" s="78"/>
      <c r="U286" s="78"/>
      <c r="V286" s="78"/>
      <c r="W286" s="78"/>
      <c r="X286" s="78"/>
      <c r="Y286" s="78"/>
      <c r="Z286" s="78"/>
      <c r="AA286" s="78"/>
      <c r="AB286" s="78"/>
    </row>
    <row r="287" spans="1:28">
      <c r="A287" s="78"/>
      <c r="B287" s="79"/>
      <c r="C287" s="78"/>
      <c r="D287" s="78"/>
      <c r="E287" s="78"/>
      <c r="F287" s="78"/>
      <c r="G287" s="78"/>
      <c r="H287" s="78"/>
      <c r="I287" s="78"/>
      <c r="J287" s="78"/>
      <c r="K287" s="78"/>
      <c r="L287" s="78"/>
      <c r="M287" s="78"/>
      <c r="N287" s="78"/>
      <c r="O287" s="78"/>
      <c r="P287" s="78"/>
      <c r="Q287" s="78"/>
      <c r="R287" s="78"/>
      <c r="S287" s="78"/>
      <c r="T287" s="78"/>
      <c r="U287" s="78"/>
      <c r="V287" s="78"/>
      <c r="W287" s="78"/>
      <c r="X287" s="78"/>
      <c r="Y287" s="78"/>
      <c r="Z287" s="78"/>
      <c r="AA287" s="78"/>
      <c r="AB287" s="78"/>
    </row>
    <row r="288" spans="1:28">
      <c r="A288" s="78"/>
      <c r="B288" s="79"/>
      <c r="C288" s="78"/>
      <c r="D288" s="78"/>
      <c r="E288" s="78"/>
      <c r="F288" s="78"/>
      <c r="G288" s="78"/>
      <c r="H288" s="78"/>
      <c r="I288" s="78"/>
      <c r="J288" s="78"/>
      <c r="K288" s="78"/>
      <c r="L288" s="78"/>
      <c r="M288" s="78"/>
      <c r="N288" s="78"/>
      <c r="O288" s="78"/>
      <c r="P288" s="78"/>
      <c r="Q288" s="78"/>
      <c r="R288" s="78"/>
      <c r="S288" s="78"/>
      <c r="T288" s="78"/>
      <c r="U288" s="78"/>
      <c r="V288" s="78"/>
      <c r="W288" s="78"/>
      <c r="X288" s="78"/>
      <c r="Y288" s="78"/>
      <c r="Z288" s="78"/>
      <c r="AA288" s="78"/>
      <c r="AB288" s="78"/>
    </row>
    <row r="289" spans="1:28">
      <c r="A289" s="78"/>
      <c r="B289" s="79"/>
      <c r="C289" s="78"/>
      <c r="D289" s="78"/>
      <c r="E289" s="78"/>
      <c r="F289" s="78"/>
      <c r="G289" s="78"/>
      <c r="H289" s="78"/>
      <c r="I289" s="78"/>
      <c r="J289" s="78"/>
      <c r="K289" s="78"/>
      <c r="L289" s="78"/>
      <c r="M289" s="78"/>
      <c r="N289" s="78"/>
      <c r="O289" s="78"/>
      <c r="P289" s="78"/>
      <c r="Q289" s="78"/>
      <c r="R289" s="78"/>
      <c r="S289" s="78"/>
      <c r="T289" s="78"/>
      <c r="U289" s="78"/>
      <c r="V289" s="78"/>
      <c r="W289" s="78"/>
      <c r="X289" s="78"/>
      <c r="Y289" s="78"/>
      <c r="Z289" s="78"/>
      <c r="AA289" s="78"/>
      <c r="AB289" s="78"/>
    </row>
    <row r="290" spans="1:28">
      <c r="A290" s="78"/>
      <c r="B290" s="79"/>
      <c r="C290" s="78"/>
      <c r="D290" s="78"/>
      <c r="E290" s="78"/>
      <c r="F290" s="78"/>
      <c r="G290" s="78"/>
      <c r="H290" s="78"/>
      <c r="I290" s="78"/>
      <c r="J290" s="78"/>
      <c r="K290" s="78"/>
      <c r="L290" s="78"/>
      <c r="M290" s="78"/>
      <c r="N290" s="78"/>
      <c r="O290" s="78"/>
      <c r="P290" s="78"/>
      <c r="Q290" s="78"/>
      <c r="R290" s="78"/>
      <c r="S290" s="78"/>
      <c r="T290" s="78"/>
      <c r="U290" s="78"/>
      <c r="V290" s="78"/>
      <c r="W290" s="78"/>
      <c r="X290" s="78"/>
      <c r="Y290" s="78"/>
      <c r="Z290" s="78"/>
      <c r="AA290" s="78"/>
      <c r="AB290" s="78"/>
    </row>
    <row r="291" spans="1:28">
      <c r="A291" s="78"/>
      <c r="B291" s="79"/>
      <c r="C291" s="78"/>
      <c r="D291" s="78"/>
      <c r="E291" s="78"/>
      <c r="F291" s="78"/>
      <c r="G291" s="78"/>
      <c r="H291" s="78"/>
      <c r="I291" s="78"/>
      <c r="J291" s="78"/>
      <c r="K291" s="78"/>
      <c r="L291" s="78"/>
      <c r="M291" s="78"/>
      <c r="N291" s="78"/>
      <c r="O291" s="78"/>
      <c r="P291" s="78"/>
      <c r="Q291" s="78"/>
      <c r="R291" s="78"/>
      <c r="S291" s="78"/>
      <c r="T291" s="78"/>
      <c r="U291" s="78"/>
      <c r="V291" s="78"/>
      <c r="W291" s="78"/>
      <c r="X291" s="78"/>
      <c r="Y291" s="78"/>
      <c r="Z291" s="78"/>
      <c r="AA291" s="78"/>
      <c r="AB291" s="78"/>
    </row>
    <row r="292" spans="1:28">
      <c r="A292" s="78"/>
      <c r="B292" s="79"/>
      <c r="C292" s="78"/>
      <c r="D292" s="78"/>
      <c r="E292" s="78"/>
      <c r="F292" s="78"/>
      <c r="G292" s="78"/>
      <c r="H292" s="78"/>
      <c r="I292" s="78"/>
      <c r="J292" s="78"/>
      <c r="K292" s="78"/>
      <c r="L292" s="78"/>
      <c r="M292" s="78"/>
      <c r="N292" s="78"/>
      <c r="O292" s="78"/>
      <c r="P292" s="78"/>
      <c r="Q292" s="78"/>
      <c r="R292" s="78"/>
      <c r="S292" s="78"/>
      <c r="T292" s="78"/>
      <c r="U292" s="78"/>
      <c r="V292" s="78"/>
      <c r="W292" s="78"/>
      <c r="X292" s="78"/>
      <c r="Y292" s="78"/>
      <c r="Z292" s="78"/>
      <c r="AA292" s="78"/>
      <c r="AB292" s="78"/>
    </row>
    <row r="293" spans="1:28">
      <c r="A293" s="78"/>
      <c r="B293" s="79"/>
      <c r="C293" s="78"/>
      <c r="D293" s="78"/>
      <c r="E293" s="78"/>
      <c r="F293" s="78"/>
      <c r="G293" s="78"/>
      <c r="H293" s="78"/>
      <c r="I293" s="78"/>
      <c r="J293" s="78"/>
      <c r="K293" s="78"/>
      <c r="L293" s="78"/>
      <c r="M293" s="78"/>
      <c r="N293" s="78"/>
      <c r="O293" s="78"/>
      <c r="P293" s="78"/>
      <c r="Q293" s="78"/>
      <c r="R293" s="78"/>
      <c r="S293" s="78"/>
      <c r="T293" s="78"/>
      <c r="U293" s="78"/>
      <c r="V293" s="78"/>
      <c r="W293" s="78"/>
      <c r="X293" s="78"/>
      <c r="Y293" s="78"/>
      <c r="Z293" s="78"/>
      <c r="AA293" s="78"/>
      <c r="AB293" s="78"/>
    </row>
    <row r="294" spans="1:28">
      <c r="A294" s="78"/>
      <c r="B294" s="79"/>
      <c r="C294" s="78"/>
      <c r="D294" s="78"/>
      <c r="E294" s="78"/>
      <c r="F294" s="78"/>
      <c r="G294" s="78"/>
      <c r="H294" s="78"/>
      <c r="I294" s="78"/>
      <c r="J294" s="78"/>
      <c r="K294" s="78"/>
      <c r="L294" s="78"/>
      <c r="M294" s="78"/>
      <c r="N294" s="78"/>
      <c r="O294" s="78"/>
      <c r="P294" s="78"/>
      <c r="Q294" s="78"/>
      <c r="R294" s="78"/>
      <c r="S294" s="78"/>
      <c r="T294" s="78"/>
      <c r="U294" s="78"/>
      <c r="V294" s="78"/>
      <c r="W294" s="78"/>
      <c r="X294" s="78"/>
      <c r="Y294" s="78"/>
      <c r="Z294" s="78"/>
      <c r="AA294" s="78"/>
      <c r="AB294" s="78"/>
    </row>
    <row r="295" spans="1:28">
      <c r="A295" s="78"/>
      <c r="B295" s="79"/>
      <c r="C295" s="78"/>
      <c r="D295" s="78"/>
      <c r="E295" s="78"/>
      <c r="F295" s="78"/>
      <c r="G295" s="78"/>
      <c r="H295" s="78"/>
      <c r="I295" s="78"/>
      <c r="J295" s="78"/>
      <c r="K295" s="78"/>
      <c r="L295" s="78"/>
      <c r="M295" s="78"/>
      <c r="N295" s="78"/>
      <c r="O295" s="78"/>
      <c r="P295" s="78"/>
      <c r="Q295" s="78"/>
      <c r="R295" s="78"/>
      <c r="S295" s="78"/>
      <c r="T295" s="78"/>
      <c r="U295" s="78"/>
      <c r="V295" s="78"/>
      <c r="W295" s="78"/>
      <c r="X295" s="78"/>
      <c r="Y295" s="78"/>
      <c r="Z295" s="78"/>
      <c r="AA295" s="78"/>
      <c r="AB295" s="78"/>
    </row>
    <row r="296" spans="1:28">
      <c r="A296" s="78"/>
      <c r="B296" s="79"/>
      <c r="C296" s="78"/>
      <c r="D296" s="78"/>
      <c r="E296" s="78"/>
      <c r="F296" s="78"/>
      <c r="G296" s="78"/>
      <c r="H296" s="78"/>
      <c r="I296" s="78"/>
      <c r="J296" s="78"/>
      <c r="K296" s="78"/>
      <c r="L296" s="78"/>
      <c r="M296" s="78"/>
      <c r="N296" s="78"/>
      <c r="O296" s="78"/>
      <c r="P296" s="78"/>
      <c r="Q296" s="78"/>
      <c r="R296" s="78"/>
      <c r="S296" s="78"/>
      <c r="T296" s="78"/>
      <c r="U296" s="78"/>
      <c r="V296" s="78"/>
      <c r="W296" s="78"/>
      <c r="X296" s="78"/>
      <c r="Y296" s="78"/>
      <c r="Z296" s="78"/>
      <c r="AA296" s="78"/>
      <c r="AB296" s="78"/>
    </row>
    <row r="297" spans="1:28">
      <c r="A297" s="78"/>
      <c r="B297" s="79"/>
      <c r="C297" s="78"/>
      <c r="D297" s="78"/>
      <c r="E297" s="78"/>
      <c r="F297" s="78"/>
      <c r="G297" s="78"/>
      <c r="H297" s="78"/>
      <c r="I297" s="78"/>
      <c r="J297" s="78"/>
      <c r="K297" s="78"/>
      <c r="L297" s="78"/>
      <c r="M297" s="78"/>
      <c r="N297" s="78"/>
      <c r="O297" s="78"/>
      <c r="P297" s="78"/>
      <c r="Q297" s="78"/>
      <c r="R297" s="78"/>
      <c r="S297" s="78"/>
      <c r="T297" s="78"/>
      <c r="U297" s="78"/>
      <c r="V297" s="78"/>
      <c r="W297" s="78"/>
      <c r="X297" s="78"/>
      <c r="Y297" s="78"/>
      <c r="Z297" s="78"/>
      <c r="AA297" s="78"/>
      <c r="AB297" s="78"/>
    </row>
    <row r="298" spans="1:28">
      <c r="A298" s="79"/>
      <c r="B298" s="79"/>
      <c r="C298" s="78"/>
      <c r="D298" s="78"/>
      <c r="E298" s="78"/>
      <c r="F298" s="78"/>
      <c r="G298" s="78"/>
      <c r="H298" s="78"/>
      <c r="I298" s="78"/>
      <c r="J298" s="78"/>
      <c r="K298" s="78"/>
      <c r="L298" s="78"/>
      <c r="M298" s="78"/>
      <c r="N298" s="78"/>
      <c r="O298" s="78"/>
      <c r="P298" s="78"/>
      <c r="Q298" s="78"/>
      <c r="R298" s="78"/>
      <c r="S298" s="78"/>
      <c r="T298" s="78"/>
      <c r="U298" s="78"/>
      <c r="V298" s="78"/>
      <c r="W298" s="78"/>
      <c r="X298" s="78"/>
      <c r="Y298" s="78"/>
      <c r="Z298" s="78"/>
      <c r="AA298" s="78"/>
      <c r="AB298" s="78"/>
    </row>
    <row r="299" spans="1:28">
      <c r="A299" s="79"/>
      <c r="B299" s="79"/>
      <c r="C299" s="78"/>
      <c r="D299" s="78"/>
      <c r="E299" s="78"/>
      <c r="F299" s="78"/>
      <c r="G299" s="78"/>
      <c r="H299" s="78"/>
      <c r="I299" s="78"/>
      <c r="J299" s="78"/>
      <c r="K299" s="78"/>
      <c r="L299" s="78"/>
      <c r="M299" s="78"/>
      <c r="N299" s="78"/>
      <c r="O299" s="78"/>
      <c r="P299" s="78"/>
      <c r="Q299" s="78"/>
      <c r="R299" s="78"/>
      <c r="S299" s="78"/>
      <c r="T299" s="78"/>
      <c r="U299" s="78"/>
      <c r="V299" s="78"/>
      <c r="W299" s="78"/>
      <c r="X299" s="78"/>
      <c r="Y299" s="78"/>
      <c r="Z299" s="78"/>
      <c r="AA299" s="78"/>
      <c r="AB299" s="78"/>
    </row>
    <row r="300" spans="1:28">
      <c r="A300" s="79"/>
      <c r="B300" s="79"/>
      <c r="C300" s="78"/>
      <c r="D300" s="78"/>
      <c r="E300" s="78"/>
      <c r="F300" s="78"/>
      <c r="G300" s="78"/>
      <c r="H300" s="78"/>
      <c r="I300" s="78"/>
      <c r="J300" s="78"/>
      <c r="K300" s="78"/>
      <c r="L300" s="78"/>
      <c r="M300" s="78"/>
      <c r="N300" s="78"/>
      <c r="O300" s="78"/>
      <c r="P300" s="78"/>
      <c r="Q300" s="78"/>
      <c r="R300" s="78"/>
      <c r="S300" s="78"/>
      <c r="T300" s="78"/>
      <c r="U300" s="78"/>
      <c r="V300" s="78"/>
      <c r="W300" s="78"/>
      <c r="X300" s="78"/>
      <c r="Y300" s="78"/>
      <c r="Z300" s="78"/>
      <c r="AA300" s="78"/>
      <c r="AB300" s="78"/>
    </row>
    <row r="301" spans="1:28">
      <c r="A301" s="100" t="s">
        <v>297</v>
      </c>
      <c r="B301" s="79"/>
      <c r="C301" s="78"/>
      <c r="D301" s="78"/>
      <c r="E301" s="78"/>
      <c r="F301" s="78"/>
      <c r="G301" s="78"/>
      <c r="H301" s="78"/>
      <c r="I301" s="78"/>
      <c r="J301" s="78"/>
      <c r="K301" s="78"/>
      <c r="L301" s="78"/>
      <c r="M301" s="78"/>
      <c r="N301" s="78"/>
      <c r="O301" s="78"/>
      <c r="P301" s="78"/>
      <c r="Q301" s="78"/>
      <c r="R301" s="78"/>
      <c r="S301" s="78"/>
      <c r="T301" s="78"/>
      <c r="U301" s="78"/>
      <c r="V301" s="78"/>
      <c r="W301" s="78"/>
      <c r="X301" s="78"/>
      <c r="Y301" s="78"/>
      <c r="Z301" s="78"/>
      <c r="AA301" s="78"/>
      <c r="AB301" s="78"/>
    </row>
    <row r="302" spans="1:28">
      <c r="A302" s="100" t="s">
        <v>298</v>
      </c>
      <c r="B302" s="79"/>
      <c r="C302" s="78"/>
      <c r="D302" s="78"/>
      <c r="E302" s="78"/>
      <c r="F302" s="78"/>
      <c r="G302" s="78"/>
      <c r="H302" s="78"/>
      <c r="I302" s="78"/>
      <c r="J302" s="78"/>
      <c r="K302" s="78"/>
      <c r="L302" s="78"/>
      <c r="M302" s="78"/>
      <c r="N302" s="78"/>
      <c r="O302" s="78"/>
      <c r="P302" s="78"/>
      <c r="Q302" s="78"/>
      <c r="R302" s="78"/>
      <c r="S302" s="78"/>
      <c r="T302" s="78"/>
      <c r="U302" s="78"/>
      <c r="V302" s="78"/>
      <c r="W302" s="78"/>
      <c r="X302" s="78"/>
      <c r="Y302" s="78"/>
      <c r="Z302" s="78"/>
      <c r="AA302" s="78"/>
      <c r="AB302" s="78"/>
    </row>
    <row r="303" spans="1:28">
      <c r="A303" s="100" t="s">
        <v>299</v>
      </c>
      <c r="B303" s="79"/>
      <c r="C303" s="78"/>
      <c r="D303" s="78"/>
      <c r="E303" s="78"/>
      <c r="F303" s="78"/>
      <c r="G303" s="78"/>
      <c r="H303" s="78"/>
      <c r="I303" s="78"/>
      <c r="J303" s="78"/>
      <c r="K303" s="78"/>
      <c r="L303" s="78"/>
      <c r="M303" s="78"/>
      <c r="N303" s="78"/>
      <c r="O303" s="78"/>
      <c r="P303" s="78"/>
      <c r="Q303" s="78"/>
      <c r="R303" s="78"/>
      <c r="S303" s="78"/>
      <c r="T303" s="78"/>
      <c r="U303" s="78"/>
      <c r="V303" s="78"/>
      <c r="W303" s="78"/>
      <c r="X303" s="78"/>
      <c r="Y303" s="78"/>
      <c r="Z303" s="78"/>
      <c r="AA303" s="78"/>
      <c r="AB303" s="78"/>
    </row>
    <row r="304" spans="1:28">
      <c r="A304" s="100" t="s">
        <v>300</v>
      </c>
      <c r="B304" s="79"/>
      <c r="C304" s="78"/>
      <c r="D304" s="78"/>
      <c r="E304" s="78"/>
      <c r="F304" s="78"/>
      <c r="G304" s="78"/>
      <c r="H304" s="78"/>
      <c r="I304" s="78"/>
      <c r="J304" s="78"/>
      <c r="K304" s="78"/>
      <c r="L304" s="78"/>
      <c r="M304" s="78"/>
      <c r="N304" s="78"/>
      <c r="O304" s="78"/>
      <c r="P304" s="78"/>
      <c r="Q304" s="78"/>
      <c r="R304" s="78"/>
      <c r="S304" s="78"/>
      <c r="T304" s="78"/>
      <c r="U304" s="78"/>
      <c r="V304" s="78"/>
      <c r="W304" s="78"/>
      <c r="X304" s="78"/>
      <c r="Y304" s="78"/>
      <c r="Z304" s="78"/>
      <c r="AA304" s="78"/>
      <c r="AB304" s="78"/>
    </row>
    <row r="305" spans="1:28">
      <c r="A305" s="79"/>
      <c r="B305" s="79"/>
      <c r="C305" s="78"/>
      <c r="D305" s="78"/>
      <c r="E305" s="78"/>
      <c r="F305" s="78"/>
      <c r="G305" s="78"/>
      <c r="H305" s="78"/>
      <c r="I305" s="78"/>
      <c r="J305" s="78"/>
      <c r="K305" s="78"/>
      <c r="L305" s="78"/>
      <c r="M305" s="78"/>
      <c r="N305" s="78"/>
      <c r="O305" s="78"/>
      <c r="P305" s="78"/>
      <c r="Q305" s="78"/>
      <c r="R305" s="78"/>
      <c r="S305" s="78"/>
      <c r="T305" s="78"/>
      <c r="U305" s="78"/>
      <c r="V305" s="78"/>
      <c r="W305" s="78"/>
      <c r="X305" s="78"/>
      <c r="Y305" s="78"/>
      <c r="Z305" s="78"/>
      <c r="AA305" s="78"/>
      <c r="AB305" s="78"/>
    </row>
    <row r="306" spans="1:28">
      <c r="A306" s="79"/>
      <c r="B306" s="79"/>
      <c r="C306" s="78"/>
      <c r="D306" s="78"/>
      <c r="E306" s="78"/>
      <c r="F306" s="78"/>
      <c r="G306" s="78"/>
      <c r="H306" s="78"/>
      <c r="I306" s="78"/>
      <c r="J306" s="78"/>
      <c r="K306" s="78"/>
      <c r="L306" s="78"/>
      <c r="M306" s="78"/>
      <c r="N306" s="78"/>
      <c r="O306" s="78"/>
      <c r="P306" s="78"/>
      <c r="Q306" s="78"/>
      <c r="R306" s="78"/>
      <c r="S306" s="78"/>
      <c r="T306" s="78"/>
      <c r="U306" s="78"/>
      <c r="V306" s="78"/>
      <c r="W306" s="78"/>
      <c r="X306" s="78"/>
      <c r="Y306" s="78"/>
      <c r="Z306" s="78"/>
      <c r="AA306" s="78"/>
      <c r="AB306" s="78"/>
    </row>
    <row r="307" spans="1:28">
      <c r="A307" s="79"/>
      <c r="B307" s="79"/>
      <c r="C307" s="78"/>
      <c r="D307" s="78"/>
      <c r="E307" s="78"/>
      <c r="F307" s="78"/>
      <c r="G307" s="78"/>
      <c r="H307" s="78"/>
      <c r="I307" s="78"/>
      <c r="J307" s="78"/>
      <c r="K307" s="78"/>
      <c r="L307" s="78"/>
      <c r="M307" s="78"/>
      <c r="N307" s="78"/>
      <c r="O307" s="78"/>
      <c r="P307" s="78"/>
      <c r="Q307" s="78"/>
      <c r="R307" s="78"/>
      <c r="S307" s="78"/>
      <c r="T307" s="78"/>
      <c r="U307" s="78"/>
      <c r="V307" s="78"/>
      <c r="W307" s="78"/>
      <c r="X307" s="78"/>
      <c r="Y307" s="78"/>
      <c r="Z307" s="78"/>
      <c r="AA307" s="78"/>
      <c r="AB307" s="78"/>
    </row>
    <row r="308" spans="1:28">
      <c r="A308" s="79"/>
      <c r="B308" s="79"/>
      <c r="C308" s="78"/>
      <c r="D308" s="78"/>
      <c r="E308" s="78"/>
      <c r="F308" s="78"/>
      <c r="G308" s="78"/>
      <c r="H308" s="78"/>
      <c r="I308" s="78"/>
      <c r="J308" s="78"/>
      <c r="K308" s="78"/>
      <c r="L308" s="78"/>
      <c r="M308" s="78"/>
      <c r="N308" s="78"/>
      <c r="O308" s="78"/>
      <c r="P308" s="78"/>
      <c r="Q308" s="78"/>
      <c r="R308" s="78"/>
      <c r="S308" s="78"/>
      <c r="T308" s="78"/>
      <c r="U308" s="78"/>
      <c r="V308" s="78"/>
      <c r="W308" s="78"/>
      <c r="X308" s="78"/>
      <c r="Y308" s="78"/>
      <c r="Z308" s="78"/>
      <c r="AA308" s="78"/>
      <c r="AB308" s="78"/>
    </row>
    <row r="309" spans="1:28">
      <c r="A309" s="79"/>
      <c r="B309" s="79"/>
      <c r="C309" s="78"/>
      <c r="D309" s="78"/>
      <c r="E309" s="78"/>
      <c r="F309" s="78"/>
      <c r="G309" s="78"/>
      <c r="H309" s="78"/>
      <c r="I309" s="78"/>
      <c r="J309" s="78"/>
      <c r="K309" s="78"/>
      <c r="L309" s="78"/>
      <c r="M309" s="78"/>
      <c r="N309" s="78"/>
      <c r="O309" s="78"/>
      <c r="P309" s="78"/>
      <c r="Q309" s="78"/>
      <c r="R309" s="78"/>
      <c r="S309" s="78"/>
      <c r="T309" s="78"/>
      <c r="U309" s="78"/>
      <c r="V309" s="78"/>
      <c r="W309" s="78"/>
      <c r="X309" s="78"/>
      <c r="Y309" s="78"/>
      <c r="Z309" s="78"/>
      <c r="AA309" s="78"/>
      <c r="AB309" s="78"/>
    </row>
    <row r="310" spans="1:28">
      <c r="A310" s="79"/>
      <c r="B310" s="79"/>
      <c r="C310" s="78"/>
      <c r="D310" s="78"/>
      <c r="E310" s="78"/>
      <c r="F310" s="78"/>
      <c r="G310" s="78"/>
      <c r="H310" s="78"/>
      <c r="I310" s="78"/>
      <c r="J310" s="78"/>
      <c r="K310" s="78"/>
      <c r="L310" s="78"/>
      <c r="M310" s="78"/>
      <c r="N310" s="78"/>
      <c r="O310" s="78"/>
      <c r="P310" s="78"/>
      <c r="Q310" s="78"/>
      <c r="R310" s="78"/>
      <c r="S310" s="78"/>
      <c r="T310" s="78"/>
      <c r="U310" s="78"/>
      <c r="V310" s="78"/>
      <c r="W310" s="78"/>
      <c r="X310" s="78"/>
      <c r="Y310" s="78"/>
      <c r="Z310" s="78"/>
      <c r="AA310" s="78"/>
      <c r="AB310" s="78"/>
    </row>
    <row r="311" spans="1:28">
      <c r="A311" s="79"/>
      <c r="B311" s="79"/>
      <c r="C311" s="78"/>
      <c r="D311" s="78"/>
      <c r="E311" s="78"/>
      <c r="F311" s="78"/>
      <c r="G311" s="78"/>
      <c r="H311" s="78"/>
      <c r="I311" s="78"/>
      <c r="J311" s="78"/>
      <c r="K311" s="78"/>
      <c r="L311" s="78"/>
      <c r="M311" s="78"/>
      <c r="N311" s="78"/>
      <c r="O311" s="78"/>
      <c r="P311" s="78"/>
      <c r="Q311" s="78"/>
      <c r="R311" s="78"/>
      <c r="S311" s="78"/>
      <c r="T311" s="78"/>
      <c r="U311" s="78"/>
      <c r="V311" s="78"/>
      <c r="W311" s="78"/>
      <c r="X311" s="78"/>
      <c r="Y311" s="78"/>
      <c r="Z311" s="78"/>
      <c r="AA311" s="78"/>
      <c r="AB311" s="78"/>
    </row>
    <row r="312" spans="1:28">
      <c r="A312" s="79"/>
      <c r="B312" s="79"/>
      <c r="C312" s="78"/>
      <c r="D312" s="78"/>
      <c r="E312" s="78"/>
      <c r="F312" s="78"/>
      <c r="G312" s="78"/>
      <c r="H312" s="78"/>
      <c r="I312" s="78"/>
      <c r="J312" s="78"/>
      <c r="K312" s="78"/>
      <c r="L312" s="78"/>
      <c r="M312" s="78"/>
      <c r="N312" s="78"/>
      <c r="O312" s="78"/>
      <c r="P312" s="78"/>
      <c r="Q312" s="78"/>
      <c r="R312" s="78"/>
      <c r="S312" s="78"/>
      <c r="T312" s="78"/>
      <c r="U312" s="78"/>
      <c r="V312" s="78"/>
      <c r="W312" s="78"/>
      <c r="X312" s="78"/>
      <c r="Y312" s="78"/>
      <c r="Z312" s="78"/>
      <c r="AA312" s="78"/>
      <c r="AB312" s="78"/>
    </row>
    <row r="313" spans="1:28">
      <c r="A313" s="79"/>
      <c r="B313" s="79"/>
      <c r="C313" s="78"/>
      <c r="D313" s="78"/>
      <c r="E313" s="78"/>
      <c r="F313" s="78"/>
      <c r="G313" s="78"/>
      <c r="H313" s="78"/>
      <c r="I313" s="78"/>
      <c r="J313" s="78"/>
      <c r="K313" s="78"/>
      <c r="L313" s="78"/>
      <c r="M313" s="78"/>
      <c r="N313" s="78"/>
      <c r="O313" s="78"/>
      <c r="P313" s="78"/>
      <c r="Q313" s="78"/>
      <c r="R313" s="78"/>
      <c r="S313" s="78"/>
      <c r="T313" s="78"/>
      <c r="U313" s="78"/>
      <c r="V313" s="78"/>
      <c r="W313" s="78"/>
      <c r="X313" s="78"/>
      <c r="Y313" s="78"/>
      <c r="Z313" s="78"/>
      <c r="AA313" s="78"/>
      <c r="AB313" s="78"/>
    </row>
    <row r="314" spans="1:28">
      <c r="A314" s="79"/>
      <c r="B314" s="79"/>
      <c r="C314" s="78"/>
      <c r="D314" s="78"/>
      <c r="E314" s="78"/>
      <c r="F314" s="78"/>
      <c r="G314" s="78"/>
      <c r="H314" s="78"/>
      <c r="I314" s="78"/>
      <c r="J314" s="78"/>
      <c r="K314" s="78"/>
      <c r="L314" s="78"/>
      <c r="M314" s="78"/>
      <c r="N314" s="78"/>
      <c r="O314" s="78"/>
      <c r="P314" s="78"/>
      <c r="Q314" s="78"/>
      <c r="R314" s="78"/>
      <c r="S314" s="78"/>
      <c r="T314" s="78"/>
      <c r="U314" s="78"/>
      <c r="V314" s="78"/>
      <c r="W314" s="78"/>
      <c r="X314" s="78"/>
      <c r="Y314" s="78"/>
      <c r="Z314" s="78"/>
      <c r="AA314" s="78"/>
      <c r="AB314" s="78"/>
    </row>
    <row r="315" spans="1:28">
      <c r="A315" s="79"/>
      <c r="B315" s="79"/>
      <c r="C315" s="78"/>
      <c r="D315" s="78"/>
      <c r="E315" s="78"/>
      <c r="F315" s="78"/>
      <c r="G315" s="78"/>
      <c r="H315" s="78"/>
      <c r="I315" s="78"/>
      <c r="J315" s="78"/>
      <c r="K315" s="78"/>
      <c r="L315" s="78"/>
      <c r="M315" s="78"/>
      <c r="N315" s="78"/>
      <c r="O315" s="78"/>
      <c r="P315" s="78"/>
      <c r="Q315" s="78"/>
      <c r="R315" s="78"/>
      <c r="S315" s="78"/>
      <c r="T315" s="78"/>
      <c r="U315" s="78"/>
      <c r="V315" s="78"/>
      <c r="W315" s="78"/>
      <c r="X315" s="78"/>
      <c r="Y315" s="78"/>
      <c r="Z315" s="78"/>
      <c r="AA315" s="78"/>
      <c r="AB315" s="78"/>
    </row>
    <row r="316" spans="1:28">
      <c r="A316" s="78"/>
      <c r="B316" s="79"/>
      <c r="C316" s="78"/>
      <c r="D316" s="78"/>
      <c r="E316" s="78"/>
      <c r="F316" s="78"/>
      <c r="G316" s="78"/>
      <c r="H316" s="78"/>
      <c r="I316" s="78"/>
      <c r="J316" s="78"/>
      <c r="K316" s="78"/>
      <c r="L316" s="78"/>
      <c r="M316" s="78"/>
      <c r="N316" s="78"/>
      <c r="O316" s="78"/>
      <c r="P316" s="78"/>
      <c r="Q316" s="78"/>
      <c r="R316" s="78"/>
      <c r="S316" s="78"/>
      <c r="T316" s="78"/>
      <c r="U316" s="78"/>
      <c r="V316" s="78"/>
      <c r="W316" s="78"/>
      <c r="X316" s="78"/>
      <c r="Y316" s="78"/>
      <c r="Z316" s="78"/>
      <c r="AA316" s="78"/>
      <c r="AB316" s="78"/>
    </row>
    <row r="317" spans="1:28">
      <c r="A317" s="78"/>
      <c r="B317" s="79"/>
      <c r="C317" s="78"/>
      <c r="D317" s="78"/>
      <c r="E317" s="78"/>
      <c r="F317" s="78"/>
      <c r="G317" s="78"/>
      <c r="H317" s="78"/>
      <c r="I317" s="78"/>
      <c r="J317" s="78"/>
      <c r="K317" s="78"/>
      <c r="L317" s="78"/>
      <c r="M317" s="78"/>
      <c r="N317" s="78"/>
      <c r="O317" s="78"/>
      <c r="P317" s="78"/>
      <c r="Q317" s="78"/>
      <c r="R317" s="78"/>
      <c r="S317" s="78"/>
      <c r="T317" s="78"/>
      <c r="U317" s="78"/>
      <c r="V317" s="78"/>
      <c r="W317" s="78"/>
      <c r="X317" s="78"/>
      <c r="Y317" s="78"/>
      <c r="Z317" s="78"/>
      <c r="AA317" s="78"/>
      <c r="AB317" s="78"/>
    </row>
    <row r="318" spans="1:28">
      <c r="A318" s="78"/>
      <c r="B318" s="79"/>
      <c r="C318" s="78"/>
      <c r="D318" s="78"/>
      <c r="E318" s="78"/>
      <c r="F318" s="78"/>
      <c r="G318" s="78"/>
      <c r="H318" s="78"/>
      <c r="I318" s="78"/>
      <c r="J318" s="78"/>
      <c r="K318" s="78"/>
      <c r="L318" s="78"/>
      <c r="M318" s="78"/>
      <c r="N318" s="78"/>
      <c r="O318" s="78"/>
      <c r="P318" s="78"/>
      <c r="Q318" s="78"/>
      <c r="R318" s="78"/>
      <c r="S318" s="78"/>
      <c r="T318" s="78"/>
      <c r="U318" s="78"/>
      <c r="V318" s="78"/>
      <c r="W318" s="78"/>
      <c r="X318" s="78"/>
      <c r="Y318" s="78"/>
      <c r="Z318" s="78"/>
      <c r="AA318" s="78"/>
      <c r="AB318" s="78"/>
    </row>
    <row r="319" spans="1:28">
      <c r="A319" s="78"/>
      <c r="B319" s="79"/>
      <c r="C319" s="78"/>
      <c r="D319" s="78"/>
      <c r="E319" s="78"/>
      <c r="F319" s="78"/>
      <c r="G319" s="78"/>
      <c r="H319" s="78"/>
      <c r="I319" s="78"/>
      <c r="J319" s="78"/>
      <c r="K319" s="78"/>
      <c r="L319" s="78"/>
      <c r="M319" s="78"/>
      <c r="N319" s="78"/>
      <c r="O319" s="78"/>
      <c r="P319" s="78"/>
      <c r="Q319" s="78"/>
      <c r="R319" s="78"/>
      <c r="S319" s="78"/>
      <c r="T319" s="78"/>
      <c r="U319" s="78"/>
      <c r="V319" s="78"/>
      <c r="W319" s="78"/>
      <c r="X319" s="78"/>
      <c r="Y319" s="78"/>
      <c r="Z319" s="78"/>
      <c r="AA319" s="78"/>
      <c r="AB319" s="78"/>
    </row>
    <row r="320" spans="1:28">
      <c r="A320" s="78"/>
      <c r="B320" s="79"/>
      <c r="C320" s="78"/>
      <c r="D320" s="78"/>
      <c r="E320" s="78"/>
      <c r="F320" s="78"/>
      <c r="G320" s="78"/>
      <c r="H320" s="78"/>
      <c r="I320" s="78"/>
      <c r="J320" s="78"/>
      <c r="K320" s="78"/>
      <c r="L320" s="78"/>
      <c r="M320" s="78"/>
      <c r="N320" s="78"/>
      <c r="O320" s="78"/>
      <c r="P320" s="78"/>
      <c r="Q320" s="78"/>
      <c r="R320" s="78"/>
      <c r="S320" s="78"/>
      <c r="T320" s="78"/>
      <c r="U320" s="78"/>
      <c r="V320" s="78"/>
      <c r="W320" s="78"/>
      <c r="X320" s="78"/>
      <c r="Y320" s="78"/>
      <c r="Z320" s="78"/>
      <c r="AA320" s="78"/>
      <c r="AB320" s="78"/>
    </row>
    <row r="321" spans="1:28">
      <c r="A321" s="78"/>
      <c r="B321" s="79"/>
      <c r="C321" s="78"/>
      <c r="D321" s="78"/>
      <c r="E321" s="78"/>
      <c r="F321" s="78"/>
      <c r="G321" s="78"/>
      <c r="H321" s="78"/>
      <c r="I321" s="78"/>
      <c r="J321" s="78"/>
      <c r="K321" s="78"/>
      <c r="L321" s="78"/>
      <c r="M321" s="78"/>
      <c r="N321" s="78"/>
      <c r="O321" s="78"/>
      <c r="P321" s="78"/>
      <c r="Q321" s="78"/>
      <c r="R321" s="78"/>
      <c r="S321" s="78"/>
      <c r="T321" s="78"/>
      <c r="U321" s="78"/>
      <c r="V321" s="78"/>
      <c r="W321" s="78"/>
      <c r="X321" s="78"/>
      <c r="Y321" s="78"/>
      <c r="Z321" s="78"/>
      <c r="AA321" s="78"/>
      <c r="AB321" s="78"/>
    </row>
    <row r="322" spans="1:28">
      <c r="A322" s="78"/>
      <c r="B322" s="79"/>
      <c r="C322" s="78"/>
      <c r="D322" s="78"/>
      <c r="E322" s="78"/>
      <c r="F322" s="78"/>
      <c r="G322" s="78"/>
      <c r="H322" s="78"/>
      <c r="I322" s="78"/>
      <c r="J322" s="78"/>
      <c r="K322" s="78"/>
      <c r="L322" s="78"/>
      <c r="M322" s="78"/>
      <c r="N322" s="78"/>
      <c r="O322" s="78"/>
      <c r="P322" s="78"/>
      <c r="Q322" s="78"/>
      <c r="R322" s="78"/>
      <c r="S322" s="78"/>
      <c r="T322" s="78"/>
      <c r="U322" s="78"/>
      <c r="V322" s="78"/>
      <c r="W322" s="78"/>
      <c r="X322" s="78"/>
      <c r="Y322" s="78"/>
      <c r="Z322" s="78"/>
      <c r="AA322" s="78"/>
      <c r="AB322" s="78"/>
    </row>
    <row r="323" spans="1:28">
      <c r="A323" s="78"/>
      <c r="B323" s="79"/>
      <c r="C323" s="78"/>
      <c r="D323" s="78"/>
      <c r="E323" s="78"/>
      <c r="F323" s="78"/>
      <c r="G323" s="78"/>
      <c r="H323" s="78"/>
      <c r="I323" s="78"/>
      <c r="J323" s="78"/>
      <c r="K323" s="78"/>
      <c r="L323" s="78"/>
      <c r="M323" s="78"/>
      <c r="N323" s="78"/>
      <c r="O323" s="78"/>
      <c r="P323" s="78"/>
      <c r="Q323" s="78"/>
      <c r="R323" s="78"/>
      <c r="S323" s="78"/>
      <c r="T323" s="78"/>
      <c r="U323" s="78"/>
      <c r="V323" s="78"/>
      <c r="W323" s="78"/>
      <c r="X323" s="78"/>
      <c r="Y323" s="78"/>
      <c r="Z323" s="78"/>
      <c r="AA323" s="78"/>
      <c r="AB323" s="78"/>
    </row>
    <row r="324" spans="1:28">
      <c r="A324" s="78"/>
      <c r="B324" s="79"/>
      <c r="C324" s="78"/>
      <c r="D324" s="78"/>
      <c r="E324" s="78"/>
      <c r="F324" s="78"/>
      <c r="G324" s="78"/>
      <c r="H324" s="78"/>
      <c r="I324" s="78"/>
      <c r="J324" s="78"/>
      <c r="K324" s="78"/>
      <c r="L324" s="78"/>
      <c r="M324" s="78"/>
      <c r="N324" s="78"/>
      <c r="O324" s="78"/>
      <c r="P324" s="78"/>
      <c r="Q324" s="78"/>
      <c r="R324" s="78"/>
      <c r="S324" s="78"/>
      <c r="T324" s="78"/>
      <c r="U324" s="78"/>
      <c r="V324" s="78"/>
      <c r="W324" s="78"/>
      <c r="X324" s="78"/>
      <c r="Y324" s="78"/>
      <c r="Z324" s="78"/>
      <c r="AA324" s="78"/>
      <c r="AB324" s="78"/>
    </row>
    <row r="325" spans="1:28">
      <c r="A325" s="78"/>
      <c r="B325" s="79"/>
      <c r="C325" s="78"/>
      <c r="D325" s="78"/>
      <c r="E325" s="78"/>
      <c r="F325" s="78"/>
      <c r="G325" s="78"/>
      <c r="H325" s="78"/>
      <c r="I325" s="78"/>
      <c r="J325" s="78"/>
      <c r="K325" s="78"/>
      <c r="L325" s="78"/>
      <c r="M325" s="78"/>
      <c r="N325" s="78"/>
      <c r="O325" s="78"/>
      <c r="P325" s="78"/>
      <c r="Q325" s="78"/>
      <c r="R325" s="78"/>
      <c r="S325" s="78"/>
      <c r="T325" s="78"/>
      <c r="U325" s="78"/>
      <c r="V325" s="78"/>
      <c r="W325" s="78"/>
      <c r="X325" s="78"/>
      <c r="Y325" s="78"/>
      <c r="Z325" s="78"/>
      <c r="AA325" s="78"/>
      <c r="AB325" s="78"/>
    </row>
    <row r="326" spans="1:28">
      <c r="A326" s="78"/>
      <c r="B326" s="79"/>
      <c r="C326" s="78"/>
      <c r="D326" s="78"/>
      <c r="E326" s="78"/>
      <c r="F326" s="78"/>
      <c r="G326" s="78"/>
      <c r="H326" s="78"/>
      <c r="I326" s="78"/>
      <c r="J326" s="78"/>
      <c r="K326" s="78"/>
      <c r="L326" s="78"/>
      <c r="M326" s="78"/>
      <c r="N326" s="78"/>
      <c r="O326" s="78"/>
      <c r="P326" s="78"/>
      <c r="Q326" s="78"/>
      <c r="R326" s="78"/>
      <c r="S326" s="78"/>
      <c r="T326" s="78"/>
      <c r="U326" s="78"/>
      <c r="V326" s="78"/>
      <c r="W326" s="78"/>
      <c r="X326" s="78"/>
      <c r="Y326" s="78"/>
      <c r="Z326" s="78"/>
      <c r="AA326" s="78"/>
      <c r="AB326" s="78"/>
    </row>
    <row r="327" spans="1:28">
      <c r="A327" s="78"/>
      <c r="B327" s="79"/>
      <c r="C327" s="78"/>
      <c r="D327" s="78"/>
      <c r="E327" s="78"/>
      <c r="F327" s="78"/>
      <c r="G327" s="78"/>
      <c r="H327" s="78"/>
      <c r="I327" s="78"/>
      <c r="J327" s="78"/>
      <c r="K327" s="78"/>
      <c r="L327" s="78"/>
      <c r="M327" s="78"/>
      <c r="N327" s="78"/>
      <c r="O327" s="78"/>
      <c r="P327" s="78"/>
      <c r="Q327" s="78"/>
      <c r="R327" s="78"/>
      <c r="S327" s="78"/>
      <c r="T327" s="78"/>
      <c r="U327" s="78"/>
      <c r="V327" s="78"/>
      <c r="W327" s="78"/>
      <c r="X327" s="78"/>
      <c r="Y327" s="78"/>
      <c r="Z327" s="78"/>
      <c r="AA327" s="78"/>
      <c r="AB327" s="78"/>
    </row>
    <row r="328" spans="1:28">
      <c r="A328" s="78"/>
      <c r="B328" s="79"/>
      <c r="C328" s="78"/>
      <c r="D328" s="78"/>
      <c r="E328" s="78"/>
      <c r="F328" s="78"/>
      <c r="G328" s="78"/>
      <c r="H328" s="78"/>
      <c r="I328" s="78"/>
      <c r="J328" s="78"/>
      <c r="K328" s="78"/>
      <c r="L328" s="78"/>
      <c r="M328" s="78"/>
      <c r="N328" s="78"/>
      <c r="O328" s="78"/>
      <c r="P328" s="78"/>
      <c r="Q328" s="78"/>
      <c r="R328" s="78"/>
      <c r="S328" s="78"/>
      <c r="T328" s="78"/>
      <c r="U328" s="78"/>
      <c r="V328" s="78"/>
      <c r="W328" s="78"/>
      <c r="X328" s="78"/>
      <c r="Y328" s="78"/>
      <c r="Z328" s="78"/>
      <c r="AA328" s="78"/>
      <c r="AB328" s="78"/>
    </row>
    <row r="329" spans="1:28">
      <c r="A329" s="78"/>
      <c r="B329" s="79"/>
      <c r="C329" s="78"/>
      <c r="D329" s="78"/>
      <c r="E329" s="78"/>
      <c r="F329" s="78"/>
      <c r="G329" s="78"/>
      <c r="H329" s="78"/>
      <c r="I329" s="78"/>
      <c r="J329" s="78"/>
      <c r="K329" s="78"/>
      <c r="L329" s="78"/>
      <c r="M329" s="78"/>
      <c r="N329" s="78"/>
      <c r="O329" s="78"/>
      <c r="P329" s="78"/>
      <c r="Q329" s="78"/>
      <c r="R329" s="78"/>
      <c r="S329" s="78"/>
      <c r="T329" s="78"/>
      <c r="U329" s="78"/>
      <c r="V329" s="78"/>
      <c r="W329" s="78"/>
      <c r="X329" s="78"/>
      <c r="Y329" s="78"/>
      <c r="Z329" s="78"/>
      <c r="AA329" s="78"/>
      <c r="AB329" s="78"/>
    </row>
    <row r="330" spans="1:28">
      <c r="A330" s="78"/>
      <c r="B330" s="79"/>
      <c r="C330" s="78"/>
      <c r="D330" s="78"/>
      <c r="E330" s="78"/>
      <c r="F330" s="78"/>
      <c r="G330" s="78"/>
      <c r="H330" s="78"/>
      <c r="I330" s="78"/>
      <c r="J330" s="78"/>
      <c r="K330" s="78"/>
      <c r="L330" s="78"/>
      <c r="M330" s="78"/>
      <c r="N330" s="78"/>
      <c r="O330" s="78"/>
      <c r="P330" s="78"/>
      <c r="Q330" s="78"/>
      <c r="R330" s="78"/>
      <c r="S330" s="78"/>
      <c r="T330" s="78"/>
      <c r="U330" s="78"/>
      <c r="V330" s="78"/>
      <c r="W330" s="78"/>
      <c r="X330" s="78"/>
      <c r="Y330" s="78"/>
      <c r="Z330" s="78"/>
      <c r="AA330" s="78"/>
      <c r="AB330" s="78"/>
    </row>
    <row r="331" spans="1:28">
      <c r="A331" s="78"/>
      <c r="B331" s="79"/>
      <c r="C331" s="78"/>
      <c r="D331" s="78"/>
      <c r="E331" s="78"/>
      <c r="F331" s="78"/>
      <c r="G331" s="78"/>
      <c r="H331" s="78"/>
      <c r="I331" s="78"/>
      <c r="J331" s="78"/>
      <c r="K331" s="78"/>
      <c r="L331" s="78"/>
      <c r="M331" s="78"/>
      <c r="N331" s="78"/>
      <c r="O331" s="78"/>
      <c r="P331" s="78"/>
      <c r="Q331" s="78"/>
      <c r="R331" s="78"/>
      <c r="S331" s="78"/>
      <c r="T331" s="78"/>
      <c r="U331" s="78"/>
      <c r="V331" s="78"/>
      <c r="W331" s="78"/>
      <c r="X331" s="78"/>
      <c r="Y331" s="78"/>
      <c r="Z331" s="78"/>
      <c r="AA331" s="78"/>
      <c r="AB331" s="78"/>
    </row>
    <row r="332" spans="1:28">
      <c r="A332" s="78"/>
      <c r="B332" s="79"/>
      <c r="C332" s="78"/>
      <c r="D332" s="78"/>
      <c r="E332" s="78"/>
      <c r="F332" s="78"/>
      <c r="G332" s="78"/>
      <c r="H332" s="78"/>
      <c r="I332" s="78"/>
      <c r="J332" s="78"/>
      <c r="K332" s="78"/>
      <c r="L332" s="78"/>
      <c r="M332" s="78"/>
      <c r="N332" s="78"/>
      <c r="O332" s="78"/>
      <c r="P332" s="78"/>
      <c r="Q332" s="78"/>
      <c r="R332" s="78"/>
      <c r="S332" s="78"/>
      <c r="T332" s="78"/>
      <c r="U332" s="78"/>
      <c r="V332" s="78"/>
      <c r="W332" s="78"/>
      <c r="X332" s="78"/>
      <c r="Y332" s="78"/>
      <c r="Z332" s="78"/>
      <c r="AA332" s="78"/>
      <c r="AB332" s="78"/>
    </row>
    <row r="333" spans="1:28">
      <c r="A333" s="78"/>
      <c r="B333" s="79"/>
      <c r="C333" s="78"/>
      <c r="D333" s="78"/>
      <c r="E333" s="78"/>
      <c r="F333" s="78"/>
      <c r="G333" s="78"/>
      <c r="H333" s="78"/>
      <c r="I333" s="78"/>
      <c r="J333" s="78"/>
      <c r="K333" s="78"/>
      <c r="L333" s="78"/>
      <c r="M333" s="78"/>
      <c r="N333" s="78"/>
      <c r="O333" s="78"/>
      <c r="P333" s="78"/>
      <c r="Q333" s="78"/>
      <c r="R333" s="78"/>
      <c r="S333" s="78"/>
      <c r="T333" s="78"/>
      <c r="U333" s="78"/>
      <c r="V333" s="78"/>
      <c r="W333" s="78"/>
      <c r="X333" s="78"/>
      <c r="Y333" s="78"/>
      <c r="Z333" s="78"/>
      <c r="AA333" s="78"/>
      <c r="AB333" s="78"/>
    </row>
    <row r="334" spans="1:28">
      <c r="A334" s="78"/>
      <c r="B334" s="79"/>
      <c r="C334" s="78"/>
      <c r="D334" s="78"/>
      <c r="E334" s="78"/>
      <c r="F334" s="78"/>
      <c r="G334" s="78"/>
      <c r="H334" s="78"/>
      <c r="I334" s="78"/>
      <c r="J334" s="78"/>
      <c r="K334" s="78"/>
      <c r="L334" s="78"/>
      <c r="M334" s="78"/>
      <c r="N334" s="78"/>
      <c r="O334" s="78"/>
      <c r="P334" s="78"/>
      <c r="Q334" s="78"/>
      <c r="R334" s="78"/>
      <c r="S334" s="78"/>
      <c r="T334" s="78"/>
      <c r="U334" s="78"/>
      <c r="V334" s="78"/>
      <c r="W334" s="78"/>
      <c r="X334" s="78"/>
      <c r="Y334" s="78"/>
      <c r="Z334" s="78"/>
      <c r="AA334" s="78"/>
      <c r="AB334" s="78"/>
    </row>
    <row r="335" spans="1:28">
      <c r="A335" s="78"/>
      <c r="B335" s="79"/>
      <c r="C335" s="78"/>
      <c r="D335" s="78"/>
      <c r="E335" s="78"/>
      <c r="F335" s="78"/>
      <c r="G335" s="78"/>
      <c r="H335" s="78"/>
      <c r="I335" s="78"/>
      <c r="J335" s="78"/>
      <c r="K335" s="78"/>
      <c r="L335" s="78"/>
      <c r="M335" s="78"/>
      <c r="N335" s="78"/>
      <c r="O335" s="78"/>
      <c r="P335" s="78"/>
      <c r="Q335" s="78"/>
      <c r="R335" s="78"/>
      <c r="S335" s="78"/>
      <c r="T335" s="78"/>
      <c r="U335" s="78"/>
      <c r="V335" s="78"/>
      <c r="W335" s="78"/>
      <c r="X335" s="78"/>
      <c r="Y335" s="78"/>
      <c r="Z335" s="78"/>
      <c r="AA335" s="78"/>
      <c r="AB335" s="78"/>
    </row>
    <row r="336" spans="1:28">
      <c r="A336" s="78"/>
      <c r="B336" s="79"/>
      <c r="C336" s="78"/>
      <c r="D336" s="78"/>
      <c r="E336" s="78"/>
      <c r="F336" s="78"/>
      <c r="G336" s="78"/>
      <c r="H336" s="78"/>
      <c r="I336" s="78"/>
      <c r="J336" s="78"/>
      <c r="K336" s="78"/>
      <c r="L336" s="78"/>
      <c r="M336" s="78"/>
      <c r="N336" s="78"/>
      <c r="O336" s="78"/>
      <c r="P336" s="78"/>
      <c r="Q336" s="78"/>
      <c r="R336" s="78"/>
      <c r="S336" s="78"/>
      <c r="T336" s="78"/>
      <c r="U336" s="78"/>
      <c r="V336" s="78"/>
      <c r="W336" s="78"/>
      <c r="X336" s="78"/>
      <c r="Y336" s="78"/>
      <c r="Z336" s="78"/>
      <c r="AA336" s="78"/>
      <c r="AB336" s="78"/>
    </row>
    <row r="337" spans="1:28">
      <c r="A337" s="78"/>
      <c r="B337" s="79"/>
      <c r="C337" s="78"/>
      <c r="D337" s="78"/>
      <c r="E337" s="78"/>
      <c r="F337" s="78"/>
      <c r="G337" s="78"/>
      <c r="H337" s="78"/>
      <c r="I337" s="78"/>
      <c r="J337" s="78"/>
      <c r="K337" s="78"/>
      <c r="L337" s="78"/>
      <c r="M337" s="78"/>
      <c r="N337" s="78"/>
      <c r="O337" s="78"/>
      <c r="P337" s="78"/>
      <c r="Q337" s="78"/>
      <c r="R337" s="78"/>
      <c r="S337" s="78"/>
      <c r="T337" s="78"/>
      <c r="U337" s="78"/>
      <c r="V337" s="78"/>
      <c r="W337" s="78"/>
      <c r="X337" s="78"/>
      <c r="Y337" s="78"/>
      <c r="Z337" s="78"/>
      <c r="AA337" s="78"/>
      <c r="AB337" s="78"/>
    </row>
    <row r="338" spans="1:28">
      <c r="A338" s="78"/>
      <c r="B338" s="79"/>
      <c r="C338" s="78"/>
      <c r="D338" s="78"/>
      <c r="E338" s="78"/>
      <c r="F338" s="78"/>
      <c r="G338" s="78"/>
      <c r="H338" s="78"/>
      <c r="I338" s="78"/>
      <c r="J338" s="78"/>
      <c r="K338" s="78"/>
      <c r="L338" s="78"/>
      <c r="M338" s="78"/>
      <c r="N338" s="78"/>
      <c r="O338" s="78"/>
      <c r="P338" s="78"/>
      <c r="Q338" s="78"/>
      <c r="R338" s="78"/>
      <c r="S338" s="78"/>
      <c r="T338" s="78"/>
      <c r="U338" s="78"/>
      <c r="V338" s="78"/>
      <c r="W338" s="78"/>
      <c r="X338" s="78"/>
      <c r="Y338" s="78"/>
      <c r="Z338" s="78"/>
      <c r="AA338" s="78"/>
      <c r="AB338" s="78"/>
    </row>
    <row r="339" spans="1:28">
      <c r="A339" s="78"/>
      <c r="B339" s="79"/>
      <c r="C339" s="78"/>
      <c r="D339" s="78"/>
      <c r="E339" s="78"/>
      <c r="F339" s="78"/>
      <c r="G339" s="78"/>
      <c r="H339" s="78"/>
      <c r="I339" s="78"/>
      <c r="J339" s="78"/>
      <c r="K339" s="78"/>
      <c r="L339" s="78"/>
      <c r="M339" s="78"/>
      <c r="N339" s="78"/>
      <c r="O339" s="78"/>
      <c r="P339" s="78"/>
      <c r="Q339" s="78"/>
      <c r="R339" s="78"/>
      <c r="S339" s="78"/>
      <c r="T339" s="78"/>
      <c r="U339" s="78"/>
      <c r="V339" s="78"/>
      <c r="W339" s="78"/>
      <c r="X339" s="78"/>
      <c r="Y339" s="78"/>
      <c r="Z339" s="78"/>
      <c r="AA339" s="78"/>
      <c r="AB339" s="78"/>
    </row>
    <row r="340" spans="1:28">
      <c r="A340" s="78"/>
      <c r="B340" s="79"/>
      <c r="C340" s="78"/>
      <c r="D340" s="78"/>
      <c r="E340" s="78"/>
      <c r="F340" s="78"/>
      <c r="G340" s="78"/>
      <c r="H340" s="78"/>
      <c r="I340" s="78"/>
      <c r="J340" s="78"/>
      <c r="K340" s="78"/>
      <c r="L340" s="78"/>
      <c r="M340" s="78"/>
      <c r="N340" s="78"/>
      <c r="O340" s="78"/>
      <c r="P340" s="78"/>
      <c r="Q340" s="78"/>
      <c r="R340" s="78"/>
      <c r="S340" s="78"/>
      <c r="T340" s="78"/>
      <c r="U340" s="78"/>
      <c r="V340" s="78"/>
      <c r="W340" s="78"/>
      <c r="X340" s="78"/>
      <c r="Y340" s="78"/>
      <c r="Z340" s="78"/>
      <c r="AA340" s="78"/>
      <c r="AB340" s="78"/>
    </row>
    <row r="341" spans="1:28">
      <c r="A341" s="78"/>
      <c r="B341" s="79"/>
      <c r="C341" s="78"/>
      <c r="D341" s="78"/>
      <c r="E341" s="78"/>
      <c r="F341" s="78"/>
      <c r="G341" s="78"/>
      <c r="H341" s="78"/>
      <c r="I341" s="78"/>
      <c r="J341" s="78"/>
      <c r="K341" s="78"/>
      <c r="L341" s="78"/>
      <c r="M341" s="78"/>
      <c r="N341" s="78"/>
      <c r="O341" s="78"/>
      <c r="P341" s="78"/>
      <c r="Q341" s="78"/>
      <c r="R341" s="78"/>
      <c r="S341" s="78"/>
      <c r="T341" s="78"/>
      <c r="U341" s="78"/>
      <c r="V341" s="78"/>
      <c r="W341" s="78"/>
      <c r="X341" s="78"/>
      <c r="Y341" s="78"/>
      <c r="Z341" s="78"/>
      <c r="AA341" s="78"/>
      <c r="AB341" s="78"/>
    </row>
    <row r="342" spans="1:28">
      <c r="A342" s="78"/>
      <c r="B342" s="79"/>
      <c r="C342" s="78"/>
      <c r="D342" s="78"/>
      <c r="E342" s="78"/>
      <c r="F342" s="78"/>
      <c r="G342" s="78"/>
      <c r="H342" s="78"/>
      <c r="I342" s="78"/>
      <c r="J342" s="78"/>
      <c r="K342" s="78"/>
      <c r="L342" s="78"/>
      <c r="M342" s="78"/>
      <c r="N342" s="78"/>
      <c r="O342" s="78"/>
      <c r="P342" s="78"/>
      <c r="Q342" s="78"/>
      <c r="R342" s="78"/>
      <c r="S342" s="78"/>
      <c r="T342" s="78"/>
      <c r="U342" s="78"/>
      <c r="V342" s="78"/>
      <c r="W342" s="78"/>
      <c r="X342" s="78"/>
      <c r="Y342" s="78"/>
      <c r="Z342" s="78"/>
      <c r="AA342" s="78"/>
      <c r="AB342" s="78"/>
    </row>
    <row r="343" spans="1:28">
      <c r="A343" s="78"/>
      <c r="B343" s="79"/>
      <c r="C343" s="78"/>
      <c r="D343" s="78"/>
      <c r="E343" s="78"/>
      <c r="F343" s="78"/>
      <c r="G343" s="78"/>
      <c r="H343" s="78"/>
      <c r="I343" s="78"/>
      <c r="J343" s="78"/>
      <c r="K343" s="78"/>
      <c r="L343" s="78"/>
      <c r="M343" s="78"/>
      <c r="N343" s="78"/>
      <c r="O343" s="78"/>
      <c r="P343" s="78"/>
      <c r="Q343" s="78"/>
      <c r="R343" s="78"/>
      <c r="S343" s="78"/>
      <c r="T343" s="78"/>
      <c r="U343" s="78"/>
      <c r="V343" s="78"/>
      <c r="W343" s="78"/>
      <c r="X343" s="78"/>
      <c r="Y343" s="78"/>
      <c r="Z343" s="78"/>
      <c r="AA343" s="78"/>
      <c r="AB343" s="78"/>
    </row>
    <row r="344" spans="1:28">
      <c r="A344" s="78"/>
      <c r="B344" s="79"/>
      <c r="C344" s="78"/>
      <c r="D344" s="78"/>
      <c r="E344" s="78"/>
      <c r="F344" s="78"/>
      <c r="G344" s="78"/>
      <c r="H344" s="78"/>
      <c r="I344" s="78"/>
      <c r="J344" s="78"/>
      <c r="K344" s="78"/>
      <c r="L344" s="78"/>
      <c r="M344" s="78"/>
      <c r="N344" s="78"/>
      <c r="O344" s="78"/>
      <c r="P344" s="78"/>
      <c r="Q344" s="78"/>
      <c r="R344" s="78"/>
      <c r="S344" s="78"/>
      <c r="T344" s="78"/>
      <c r="U344" s="78"/>
      <c r="V344" s="78"/>
      <c r="W344" s="78"/>
      <c r="X344" s="78"/>
      <c r="Y344" s="78"/>
      <c r="Z344" s="78"/>
      <c r="AA344" s="78"/>
      <c r="AB344" s="78"/>
    </row>
    <row r="345" spans="1:28">
      <c r="A345" s="78"/>
      <c r="B345" s="79"/>
      <c r="C345" s="78"/>
      <c r="D345" s="78"/>
      <c r="E345" s="78"/>
      <c r="F345" s="78"/>
      <c r="G345" s="78"/>
      <c r="H345" s="78"/>
      <c r="I345" s="78"/>
      <c r="J345" s="78"/>
      <c r="K345" s="78"/>
      <c r="L345" s="78"/>
      <c r="M345" s="78"/>
      <c r="N345" s="78"/>
      <c r="O345" s="78"/>
      <c r="P345" s="78"/>
      <c r="Q345" s="78"/>
      <c r="R345" s="78"/>
      <c r="S345" s="78"/>
      <c r="T345" s="78"/>
      <c r="U345" s="78"/>
      <c r="V345" s="78"/>
      <c r="W345" s="78"/>
      <c r="X345" s="78"/>
      <c r="Y345" s="78"/>
      <c r="Z345" s="78"/>
      <c r="AA345" s="78"/>
      <c r="AB345" s="78"/>
    </row>
    <row r="346" spans="1:28">
      <c r="A346" s="78"/>
      <c r="B346" s="79"/>
      <c r="C346" s="78"/>
      <c r="D346" s="78"/>
      <c r="E346" s="78"/>
      <c r="F346" s="78"/>
      <c r="G346" s="78"/>
      <c r="H346" s="78"/>
      <c r="I346" s="78"/>
      <c r="J346" s="78"/>
      <c r="K346" s="78"/>
      <c r="L346" s="78"/>
      <c r="M346" s="78"/>
      <c r="N346" s="78"/>
      <c r="O346" s="78"/>
      <c r="P346" s="78"/>
      <c r="Q346" s="78"/>
      <c r="R346" s="78"/>
      <c r="S346" s="78"/>
      <c r="T346" s="78"/>
      <c r="U346" s="78"/>
      <c r="V346" s="78"/>
      <c r="W346" s="78"/>
      <c r="X346" s="78"/>
      <c r="Y346" s="78"/>
      <c r="Z346" s="78"/>
      <c r="AA346" s="78"/>
      <c r="AB346" s="78"/>
    </row>
    <row r="347" spans="1:28">
      <c r="A347" s="78"/>
      <c r="B347" s="79"/>
      <c r="C347" s="78"/>
      <c r="D347" s="78"/>
      <c r="E347" s="78"/>
      <c r="F347" s="78"/>
      <c r="G347" s="78"/>
      <c r="H347" s="78"/>
      <c r="I347" s="78"/>
      <c r="J347" s="78"/>
      <c r="K347" s="78"/>
      <c r="L347" s="78"/>
      <c r="M347" s="78"/>
      <c r="N347" s="78"/>
      <c r="O347" s="78"/>
      <c r="P347" s="78"/>
      <c r="Q347" s="78"/>
      <c r="R347" s="78"/>
      <c r="S347" s="78"/>
      <c r="T347" s="78"/>
      <c r="U347" s="78"/>
      <c r="V347" s="78"/>
      <c r="W347" s="78"/>
      <c r="X347" s="78"/>
      <c r="Y347" s="78"/>
      <c r="Z347" s="78"/>
      <c r="AA347" s="78"/>
      <c r="AB347" s="78"/>
    </row>
    <row r="348" spans="1:28">
      <c r="A348" s="78"/>
      <c r="B348" s="79"/>
      <c r="C348" s="78"/>
      <c r="D348" s="78"/>
      <c r="E348" s="78"/>
      <c r="F348" s="78"/>
      <c r="G348" s="78"/>
      <c r="H348" s="78"/>
      <c r="I348" s="78"/>
      <c r="J348" s="78"/>
      <c r="K348" s="78"/>
      <c r="L348" s="78"/>
      <c r="M348" s="78"/>
      <c r="N348" s="78"/>
      <c r="O348" s="78"/>
      <c r="P348" s="78"/>
      <c r="Q348" s="78"/>
      <c r="R348" s="78"/>
      <c r="S348" s="78"/>
      <c r="T348" s="78"/>
      <c r="U348" s="78"/>
      <c r="V348" s="78"/>
      <c r="W348" s="78"/>
      <c r="X348" s="78"/>
      <c r="Y348" s="78"/>
      <c r="Z348" s="78"/>
      <c r="AA348" s="78"/>
      <c r="AB348" s="78"/>
    </row>
    <row r="349" spans="1:28">
      <c r="A349" s="78"/>
      <c r="B349" s="79"/>
      <c r="C349" s="78"/>
      <c r="D349" s="78"/>
      <c r="E349" s="78"/>
      <c r="F349" s="78"/>
      <c r="G349" s="78"/>
      <c r="H349" s="78"/>
      <c r="I349" s="78"/>
      <c r="J349" s="78"/>
      <c r="K349" s="78"/>
      <c r="L349" s="78"/>
      <c r="M349" s="78"/>
      <c r="N349" s="78"/>
      <c r="O349" s="78"/>
      <c r="P349" s="78"/>
      <c r="Q349" s="78"/>
      <c r="R349" s="78"/>
      <c r="S349" s="78"/>
      <c r="T349" s="78"/>
      <c r="U349" s="78"/>
      <c r="V349" s="78"/>
      <c r="W349" s="78"/>
      <c r="X349" s="78"/>
      <c r="Y349" s="78"/>
      <c r="Z349" s="78"/>
      <c r="AA349" s="78"/>
      <c r="AB349" s="78"/>
    </row>
    <row r="350" spans="1:28">
      <c r="A350" s="78"/>
      <c r="B350" s="79"/>
      <c r="C350" s="78"/>
      <c r="D350" s="78"/>
      <c r="E350" s="78"/>
      <c r="F350" s="78"/>
      <c r="G350" s="78"/>
      <c r="H350" s="78"/>
      <c r="I350" s="78"/>
      <c r="J350" s="78"/>
      <c r="K350" s="78"/>
      <c r="L350" s="78"/>
      <c r="M350" s="78"/>
      <c r="N350" s="78"/>
      <c r="O350" s="78"/>
      <c r="P350" s="78"/>
      <c r="Q350" s="78"/>
      <c r="R350" s="78"/>
      <c r="S350" s="78"/>
      <c r="T350" s="78"/>
      <c r="U350" s="78"/>
      <c r="V350" s="78"/>
      <c r="W350" s="78"/>
      <c r="X350" s="78"/>
      <c r="Y350" s="78"/>
      <c r="Z350" s="78"/>
      <c r="AA350" s="78"/>
      <c r="AB350" s="78"/>
    </row>
    <row r="351" spans="1:28">
      <c r="A351" s="78"/>
      <c r="B351" s="79"/>
      <c r="C351" s="78"/>
      <c r="D351" s="78"/>
      <c r="E351" s="78"/>
      <c r="F351" s="78"/>
      <c r="G351" s="78"/>
      <c r="H351" s="78"/>
      <c r="I351" s="78"/>
      <c r="J351" s="78"/>
      <c r="K351" s="78"/>
      <c r="L351" s="78"/>
      <c r="M351" s="78"/>
      <c r="N351" s="78"/>
      <c r="O351" s="78"/>
      <c r="P351" s="78"/>
      <c r="Q351" s="78"/>
      <c r="R351" s="78"/>
      <c r="S351" s="78"/>
      <c r="T351" s="78"/>
      <c r="U351" s="78"/>
      <c r="V351" s="78"/>
      <c r="W351" s="78"/>
      <c r="X351" s="78"/>
      <c r="Y351" s="78"/>
      <c r="Z351" s="78"/>
      <c r="AA351" s="78"/>
      <c r="AB351" s="78"/>
    </row>
    <row r="352" spans="1:28">
      <c r="A352" s="78"/>
      <c r="B352" s="79"/>
      <c r="C352" s="78"/>
      <c r="D352" s="78"/>
      <c r="E352" s="78"/>
      <c r="F352" s="78"/>
      <c r="G352" s="78"/>
      <c r="H352" s="78"/>
      <c r="I352" s="78"/>
      <c r="J352" s="78"/>
      <c r="K352" s="78"/>
      <c r="L352" s="78"/>
      <c r="M352" s="78"/>
      <c r="N352" s="78"/>
      <c r="O352" s="78"/>
      <c r="P352" s="78"/>
      <c r="Q352" s="78"/>
      <c r="R352" s="78"/>
      <c r="S352" s="78"/>
      <c r="T352" s="78"/>
      <c r="U352" s="78"/>
      <c r="V352" s="78"/>
      <c r="W352" s="78"/>
      <c r="X352" s="78"/>
      <c r="Y352" s="78"/>
      <c r="Z352" s="78"/>
      <c r="AA352" s="78"/>
      <c r="AB352" s="78"/>
    </row>
    <row r="353" spans="1:28">
      <c r="A353" s="78"/>
      <c r="B353" s="79"/>
      <c r="C353" s="78"/>
      <c r="D353" s="78"/>
      <c r="E353" s="78"/>
      <c r="F353" s="78"/>
      <c r="G353" s="78"/>
      <c r="H353" s="78"/>
      <c r="I353" s="78"/>
      <c r="J353" s="78"/>
      <c r="K353" s="78"/>
      <c r="L353" s="78"/>
      <c r="M353" s="78"/>
      <c r="N353" s="78"/>
      <c r="O353" s="78"/>
      <c r="P353" s="78"/>
      <c r="Q353" s="78"/>
      <c r="R353" s="78"/>
      <c r="S353" s="78"/>
      <c r="T353" s="78"/>
      <c r="U353" s="78"/>
      <c r="V353" s="78"/>
      <c r="W353" s="78"/>
      <c r="X353" s="78"/>
      <c r="Y353" s="78"/>
      <c r="Z353" s="78"/>
      <c r="AA353" s="78"/>
      <c r="AB353" s="78"/>
    </row>
    <row r="354" spans="1:28">
      <c r="A354" s="78"/>
      <c r="B354" s="79"/>
      <c r="C354" s="78"/>
      <c r="D354" s="78"/>
      <c r="E354" s="78"/>
      <c r="F354" s="78"/>
      <c r="G354" s="78"/>
      <c r="H354" s="78"/>
      <c r="I354" s="78"/>
      <c r="J354" s="78"/>
      <c r="K354" s="78"/>
      <c r="L354" s="78"/>
      <c r="M354" s="78"/>
      <c r="N354" s="78"/>
      <c r="O354" s="78"/>
      <c r="P354" s="78"/>
      <c r="Q354" s="78"/>
      <c r="R354" s="78"/>
      <c r="S354" s="78"/>
      <c r="T354" s="78"/>
      <c r="U354" s="78"/>
      <c r="V354" s="78"/>
      <c r="W354" s="78"/>
      <c r="X354" s="78"/>
      <c r="Y354" s="78"/>
      <c r="Z354" s="78"/>
      <c r="AA354" s="78"/>
      <c r="AB354" s="78"/>
    </row>
    <row r="355" spans="1:28">
      <c r="A355" s="78"/>
      <c r="B355" s="79"/>
      <c r="C355" s="78"/>
      <c r="D355" s="78"/>
      <c r="E355" s="78"/>
      <c r="F355" s="78"/>
      <c r="G355" s="78"/>
      <c r="H355" s="78"/>
      <c r="I355" s="78"/>
      <c r="J355" s="78"/>
      <c r="K355" s="78"/>
      <c r="L355" s="78"/>
      <c r="M355" s="78"/>
      <c r="N355" s="78"/>
      <c r="O355" s="78"/>
      <c r="P355" s="78"/>
      <c r="Q355" s="78"/>
      <c r="R355" s="78"/>
      <c r="S355" s="78"/>
      <c r="T355" s="78"/>
      <c r="U355" s="78"/>
      <c r="V355" s="78"/>
      <c r="W355" s="78"/>
      <c r="X355" s="78"/>
      <c r="Y355" s="78"/>
      <c r="Z355" s="78"/>
      <c r="AA355" s="78"/>
      <c r="AB355" s="78"/>
    </row>
    <row r="356" spans="1:28">
      <c r="A356" s="78"/>
      <c r="B356" s="79"/>
      <c r="C356" s="78"/>
      <c r="D356" s="78"/>
      <c r="E356" s="78"/>
      <c r="F356" s="78"/>
      <c r="G356" s="78"/>
      <c r="H356" s="78"/>
      <c r="I356" s="78"/>
      <c r="J356" s="78"/>
      <c r="K356" s="78"/>
      <c r="L356" s="78"/>
      <c r="M356" s="78"/>
      <c r="N356" s="78"/>
      <c r="O356" s="78"/>
      <c r="P356" s="78"/>
      <c r="Q356" s="78"/>
      <c r="R356" s="78"/>
      <c r="S356" s="78"/>
      <c r="T356" s="78"/>
      <c r="U356" s="78"/>
      <c r="V356" s="78"/>
      <c r="W356" s="78"/>
      <c r="X356" s="78"/>
      <c r="Y356" s="78"/>
      <c r="Z356" s="78"/>
      <c r="AA356" s="78"/>
      <c r="AB356" s="78"/>
    </row>
    <row r="357" spans="1:28">
      <c r="A357" s="78"/>
      <c r="B357" s="79"/>
      <c r="C357" s="78"/>
      <c r="D357" s="78"/>
      <c r="E357" s="78"/>
      <c r="F357" s="78"/>
      <c r="G357" s="78"/>
      <c r="H357" s="78"/>
      <c r="I357" s="78"/>
      <c r="J357" s="78"/>
      <c r="K357" s="78"/>
      <c r="L357" s="78"/>
      <c r="M357" s="78"/>
      <c r="N357" s="78"/>
      <c r="O357" s="78"/>
      <c r="P357" s="78"/>
      <c r="Q357" s="78"/>
      <c r="R357" s="78"/>
      <c r="S357" s="78"/>
      <c r="T357" s="78"/>
      <c r="U357" s="78"/>
      <c r="V357" s="78"/>
      <c r="W357" s="78"/>
      <c r="X357" s="78"/>
      <c r="Y357" s="78"/>
      <c r="Z357" s="78"/>
      <c r="AA357" s="78"/>
      <c r="AB357" s="78"/>
    </row>
    <row r="358" spans="1:28">
      <c r="A358" s="78"/>
      <c r="B358" s="79"/>
      <c r="C358" s="78"/>
      <c r="D358" s="78"/>
      <c r="E358" s="78"/>
      <c r="F358" s="78"/>
      <c r="G358" s="78"/>
      <c r="H358" s="78"/>
      <c r="I358" s="78"/>
      <c r="J358" s="78"/>
      <c r="K358" s="78"/>
      <c r="L358" s="78"/>
      <c r="M358" s="78"/>
      <c r="N358" s="78"/>
      <c r="O358" s="78"/>
      <c r="P358" s="78"/>
      <c r="Q358" s="78"/>
      <c r="R358" s="78"/>
      <c r="S358" s="78"/>
      <c r="T358" s="78"/>
      <c r="U358" s="78"/>
      <c r="V358" s="78"/>
      <c r="W358" s="78"/>
      <c r="X358" s="78"/>
      <c r="Y358" s="78"/>
      <c r="Z358" s="78"/>
      <c r="AA358" s="78"/>
      <c r="AB358" s="78"/>
    </row>
    <row r="359" spans="1:28">
      <c r="A359" s="78"/>
      <c r="B359" s="79"/>
      <c r="C359" s="78"/>
      <c r="D359" s="78"/>
      <c r="E359" s="78"/>
      <c r="F359" s="78"/>
      <c r="G359" s="78"/>
      <c r="H359" s="78"/>
      <c r="I359" s="78"/>
      <c r="J359" s="78"/>
      <c r="K359" s="78"/>
      <c r="L359" s="78"/>
      <c r="M359" s="78"/>
      <c r="N359" s="78"/>
      <c r="O359" s="78"/>
      <c r="P359" s="78"/>
      <c r="Q359" s="78"/>
      <c r="R359" s="78"/>
      <c r="S359" s="78"/>
      <c r="T359" s="78"/>
      <c r="U359" s="78"/>
      <c r="V359" s="78"/>
      <c r="W359" s="78"/>
      <c r="X359" s="78"/>
      <c r="Y359" s="78"/>
      <c r="Z359" s="78"/>
      <c r="AA359" s="78"/>
      <c r="AB359" s="78"/>
    </row>
    <row r="360" spans="1:28">
      <c r="A360" s="78"/>
      <c r="B360" s="79"/>
      <c r="C360" s="78"/>
      <c r="D360" s="78"/>
      <c r="E360" s="78"/>
      <c r="F360" s="78"/>
      <c r="G360" s="78"/>
      <c r="H360" s="78"/>
      <c r="I360" s="78"/>
      <c r="J360" s="78"/>
      <c r="K360" s="78"/>
      <c r="L360" s="78"/>
      <c r="M360" s="78"/>
      <c r="N360" s="78"/>
      <c r="O360" s="78"/>
      <c r="P360" s="78"/>
      <c r="Q360" s="78"/>
      <c r="R360" s="78"/>
      <c r="S360" s="78"/>
      <c r="T360" s="78"/>
      <c r="U360" s="78"/>
      <c r="V360" s="78"/>
      <c r="W360" s="78"/>
      <c r="X360" s="78"/>
      <c r="Y360" s="78"/>
      <c r="Z360" s="78"/>
      <c r="AA360" s="78"/>
      <c r="AB360" s="78"/>
    </row>
    <row r="361" spans="1:28">
      <c r="A361" s="78"/>
      <c r="B361" s="79"/>
      <c r="C361" s="78"/>
      <c r="D361" s="78"/>
      <c r="E361" s="78"/>
      <c r="F361" s="78"/>
      <c r="G361" s="78"/>
      <c r="H361" s="78"/>
      <c r="I361" s="78"/>
      <c r="J361" s="78"/>
      <c r="K361" s="78"/>
      <c r="L361" s="78"/>
      <c r="M361" s="78"/>
      <c r="N361" s="78"/>
      <c r="O361" s="78"/>
      <c r="P361" s="78"/>
      <c r="Q361" s="78"/>
      <c r="R361" s="78"/>
      <c r="S361" s="78"/>
      <c r="T361" s="78"/>
      <c r="U361" s="78"/>
      <c r="V361" s="78"/>
      <c r="W361" s="78"/>
      <c r="X361" s="78"/>
      <c r="Y361" s="78"/>
      <c r="Z361" s="78"/>
      <c r="AA361" s="78"/>
      <c r="AB361" s="78"/>
    </row>
    <row r="362" spans="1:28">
      <c r="A362" s="78"/>
      <c r="B362" s="79"/>
      <c r="C362" s="78"/>
      <c r="D362" s="78"/>
      <c r="E362" s="78"/>
      <c r="F362" s="78"/>
      <c r="G362" s="78"/>
      <c r="H362" s="78"/>
      <c r="I362" s="78"/>
      <c r="J362" s="78"/>
      <c r="K362" s="78"/>
      <c r="L362" s="78"/>
      <c r="M362" s="78"/>
      <c r="N362" s="78"/>
      <c r="O362" s="78"/>
      <c r="P362" s="78"/>
      <c r="Q362" s="78"/>
      <c r="R362" s="78"/>
      <c r="S362" s="78"/>
      <c r="T362" s="78"/>
      <c r="U362" s="78"/>
      <c r="V362" s="78"/>
      <c r="W362" s="78"/>
      <c r="X362" s="78"/>
      <c r="Y362" s="78"/>
      <c r="Z362" s="78"/>
      <c r="AA362" s="78"/>
      <c r="AB362" s="78"/>
    </row>
    <row r="363" spans="1:28">
      <c r="A363" s="78"/>
      <c r="B363" s="79"/>
      <c r="C363" s="78"/>
      <c r="D363" s="78"/>
      <c r="E363" s="78"/>
      <c r="F363" s="78"/>
      <c r="G363" s="78"/>
      <c r="H363" s="78"/>
      <c r="I363" s="78"/>
      <c r="J363" s="78"/>
      <c r="K363" s="78"/>
      <c r="L363" s="78"/>
      <c r="M363" s="78"/>
      <c r="N363" s="78"/>
      <c r="O363" s="78"/>
      <c r="P363" s="78"/>
      <c r="Q363" s="78"/>
      <c r="R363" s="78"/>
      <c r="S363" s="78"/>
      <c r="T363" s="78"/>
      <c r="U363" s="78"/>
      <c r="V363" s="78"/>
      <c r="W363" s="78"/>
      <c r="X363" s="78"/>
      <c r="Y363" s="78"/>
      <c r="Z363" s="78"/>
      <c r="AA363" s="78"/>
      <c r="AB363" s="78"/>
    </row>
    <row r="364" spans="1:28">
      <c r="A364" s="78"/>
      <c r="B364" s="79"/>
      <c r="C364" s="78"/>
      <c r="D364" s="78"/>
      <c r="E364" s="78"/>
      <c r="F364" s="78"/>
      <c r="G364" s="78"/>
      <c r="H364" s="78"/>
      <c r="I364" s="78"/>
      <c r="J364" s="78"/>
      <c r="K364" s="78"/>
      <c r="L364" s="78"/>
      <c r="M364" s="78"/>
      <c r="N364" s="78"/>
      <c r="O364" s="78"/>
      <c r="P364" s="78"/>
      <c r="Q364" s="78"/>
      <c r="R364" s="78"/>
      <c r="S364" s="78"/>
      <c r="T364" s="78"/>
      <c r="U364" s="78"/>
      <c r="V364" s="78"/>
      <c r="W364" s="78"/>
      <c r="X364" s="78"/>
      <c r="Y364" s="78"/>
      <c r="Z364" s="78"/>
      <c r="AA364" s="78"/>
      <c r="AB364" s="78"/>
    </row>
    <row r="365" spans="1:28">
      <c r="A365" s="78"/>
      <c r="B365" s="79"/>
      <c r="C365" s="78"/>
      <c r="D365" s="78"/>
      <c r="E365" s="78"/>
      <c r="F365" s="78"/>
      <c r="G365" s="78"/>
      <c r="H365" s="78"/>
      <c r="I365" s="78"/>
      <c r="J365" s="78"/>
      <c r="K365" s="78"/>
      <c r="L365" s="78"/>
      <c r="M365" s="78"/>
      <c r="N365" s="78"/>
      <c r="O365" s="78"/>
      <c r="P365" s="78"/>
      <c r="Q365" s="78"/>
      <c r="R365" s="78"/>
      <c r="S365" s="78"/>
      <c r="T365" s="78"/>
      <c r="U365" s="78"/>
      <c r="V365" s="78"/>
      <c r="W365" s="78"/>
      <c r="X365" s="78"/>
      <c r="Y365" s="78"/>
      <c r="Z365" s="78"/>
      <c r="AA365" s="78"/>
      <c r="AB365" s="78"/>
    </row>
    <row r="366" spans="1:28">
      <c r="A366" s="78"/>
      <c r="B366" s="79"/>
      <c r="C366" s="78"/>
      <c r="D366" s="78"/>
      <c r="E366" s="78"/>
      <c r="F366" s="78"/>
      <c r="G366" s="78"/>
      <c r="H366" s="78"/>
      <c r="I366" s="78"/>
      <c r="J366" s="78"/>
      <c r="K366" s="78"/>
      <c r="L366" s="78"/>
      <c r="M366" s="78"/>
      <c r="N366" s="78"/>
      <c r="O366" s="78"/>
      <c r="P366" s="78"/>
      <c r="Q366" s="78"/>
      <c r="R366" s="78"/>
      <c r="S366" s="78"/>
      <c r="T366" s="78"/>
      <c r="U366" s="78"/>
      <c r="V366" s="78"/>
      <c r="W366" s="78"/>
      <c r="X366" s="78"/>
      <c r="Y366" s="78"/>
      <c r="Z366" s="78"/>
      <c r="AA366" s="78"/>
      <c r="AB366" s="78"/>
    </row>
    <row r="367" spans="1:28">
      <c r="A367" s="78"/>
      <c r="B367" s="79"/>
      <c r="C367" s="78"/>
      <c r="D367" s="78"/>
      <c r="E367" s="78"/>
      <c r="F367" s="78"/>
      <c r="G367" s="78"/>
      <c r="H367" s="78"/>
      <c r="I367" s="78"/>
      <c r="J367" s="78"/>
      <c r="K367" s="78"/>
      <c r="L367" s="78"/>
      <c r="M367" s="78"/>
      <c r="N367" s="78"/>
      <c r="O367" s="78"/>
      <c r="P367" s="78"/>
      <c r="Q367" s="78"/>
      <c r="R367" s="78"/>
      <c r="S367" s="78"/>
      <c r="T367" s="78"/>
      <c r="U367" s="78"/>
      <c r="V367" s="78"/>
      <c r="W367" s="78"/>
      <c r="X367" s="78"/>
      <c r="Y367" s="78"/>
      <c r="Z367" s="78"/>
      <c r="AA367" s="78"/>
      <c r="AB367" s="78"/>
    </row>
    <row r="368" spans="1:28">
      <c r="A368" s="78"/>
      <c r="B368" s="79"/>
      <c r="C368" s="78"/>
      <c r="D368" s="78"/>
      <c r="E368" s="78"/>
      <c r="F368" s="78"/>
      <c r="G368" s="78"/>
      <c r="H368" s="78"/>
      <c r="I368" s="78"/>
      <c r="J368" s="78"/>
      <c r="K368" s="78"/>
      <c r="L368" s="78"/>
      <c r="M368" s="78"/>
      <c r="N368" s="78"/>
      <c r="O368" s="78"/>
      <c r="P368" s="78"/>
      <c r="Q368" s="78"/>
      <c r="R368" s="78"/>
      <c r="S368" s="78"/>
      <c r="T368" s="78"/>
      <c r="U368" s="78"/>
      <c r="V368" s="78"/>
      <c r="W368" s="78"/>
      <c r="X368" s="78"/>
      <c r="Y368" s="78"/>
      <c r="Z368" s="78"/>
      <c r="AA368" s="78"/>
      <c r="AB368" s="78"/>
    </row>
    <row r="369" spans="1:28">
      <c r="A369" s="78"/>
      <c r="B369" s="79"/>
      <c r="C369" s="78"/>
      <c r="D369" s="78"/>
      <c r="E369" s="78"/>
      <c r="F369" s="78"/>
      <c r="G369" s="78"/>
      <c r="H369" s="78"/>
      <c r="I369" s="78"/>
      <c r="J369" s="78"/>
      <c r="K369" s="78"/>
      <c r="L369" s="78"/>
      <c r="M369" s="78"/>
      <c r="N369" s="78"/>
      <c r="O369" s="78"/>
      <c r="P369" s="78"/>
      <c r="Q369" s="78"/>
      <c r="R369" s="78"/>
      <c r="S369" s="78"/>
      <c r="T369" s="78"/>
      <c r="U369" s="78"/>
      <c r="V369" s="78"/>
      <c r="W369" s="78"/>
      <c r="X369" s="78"/>
      <c r="Y369" s="78"/>
      <c r="Z369" s="78"/>
      <c r="AA369" s="78"/>
      <c r="AB369" s="78"/>
    </row>
    <row r="370" spans="1:28">
      <c r="A370" s="78"/>
      <c r="B370" s="79"/>
      <c r="C370" s="78"/>
      <c r="D370" s="78"/>
      <c r="E370" s="78"/>
      <c r="F370" s="78"/>
      <c r="G370" s="78"/>
      <c r="H370" s="78"/>
      <c r="I370" s="78"/>
      <c r="J370" s="78"/>
      <c r="K370" s="78"/>
      <c r="L370" s="78"/>
      <c r="M370" s="78"/>
      <c r="N370" s="78"/>
      <c r="O370" s="78"/>
      <c r="P370" s="78"/>
      <c r="Q370" s="78"/>
      <c r="R370" s="78"/>
      <c r="S370" s="78"/>
      <c r="T370" s="78"/>
      <c r="U370" s="78"/>
      <c r="V370" s="78"/>
      <c r="W370" s="78"/>
      <c r="X370" s="78"/>
      <c r="Y370" s="78"/>
      <c r="Z370" s="78"/>
      <c r="AA370" s="78"/>
      <c r="AB370" s="78"/>
    </row>
    <row r="371" spans="1:28">
      <c r="A371" s="78"/>
      <c r="B371" s="79"/>
      <c r="C371" s="78"/>
      <c r="D371" s="78"/>
      <c r="E371" s="78"/>
      <c r="F371" s="78"/>
      <c r="G371" s="78"/>
      <c r="H371" s="78"/>
      <c r="I371" s="78"/>
      <c r="J371" s="78"/>
      <c r="K371" s="78"/>
      <c r="L371" s="78"/>
      <c r="M371" s="78"/>
      <c r="N371" s="78"/>
      <c r="O371" s="78"/>
      <c r="P371" s="78"/>
      <c r="Q371" s="78"/>
      <c r="R371" s="78"/>
      <c r="S371" s="78"/>
      <c r="T371" s="78"/>
      <c r="U371" s="78"/>
      <c r="V371" s="78"/>
      <c r="W371" s="78"/>
      <c r="X371" s="78"/>
      <c r="Y371" s="78"/>
      <c r="Z371" s="78"/>
      <c r="AA371" s="78"/>
      <c r="AB371" s="78"/>
    </row>
    <row r="372" spans="1:28">
      <c r="A372" s="78"/>
      <c r="B372" s="79"/>
      <c r="C372" s="78"/>
      <c r="D372" s="78"/>
      <c r="E372" s="78"/>
      <c r="F372" s="78"/>
      <c r="G372" s="78"/>
      <c r="H372" s="78"/>
      <c r="I372" s="78"/>
      <c r="J372" s="78"/>
      <c r="K372" s="78"/>
      <c r="L372" s="78"/>
      <c r="M372" s="78"/>
      <c r="N372" s="78"/>
      <c r="O372" s="78"/>
      <c r="P372" s="78"/>
      <c r="Q372" s="78"/>
      <c r="R372" s="78"/>
      <c r="S372" s="78"/>
      <c r="T372" s="78"/>
      <c r="U372" s="78"/>
      <c r="V372" s="78"/>
      <c r="W372" s="78"/>
      <c r="X372" s="78"/>
      <c r="Y372" s="78"/>
      <c r="Z372" s="78"/>
      <c r="AA372" s="78"/>
      <c r="AB372" s="78"/>
    </row>
    <row r="373" spans="1:28">
      <c r="A373" s="78"/>
      <c r="B373" s="79"/>
      <c r="C373" s="78"/>
      <c r="D373" s="78"/>
      <c r="E373" s="78"/>
      <c r="F373" s="78"/>
      <c r="G373" s="78"/>
      <c r="H373" s="78"/>
      <c r="I373" s="78"/>
      <c r="J373" s="78"/>
      <c r="K373" s="78"/>
      <c r="L373" s="78"/>
      <c r="M373" s="78"/>
      <c r="N373" s="78"/>
      <c r="O373" s="78"/>
      <c r="P373" s="78"/>
      <c r="Q373" s="78"/>
      <c r="R373" s="78"/>
      <c r="S373" s="78"/>
      <c r="T373" s="78"/>
      <c r="U373" s="78"/>
      <c r="V373" s="78"/>
      <c r="W373" s="78"/>
      <c r="X373" s="78"/>
      <c r="Y373" s="78"/>
      <c r="Z373" s="78"/>
      <c r="AA373" s="78"/>
      <c r="AB373" s="78"/>
    </row>
    <row r="374" spans="1:28">
      <c r="A374" s="78"/>
      <c r="B374" s="79"/>
      <c r="C374" s="78"/>
      <c r="D374" s="78"/>
      <c r="E374" s="78"/>
      <c r="F374" s="78"/>
      <c r="G374" s="78"/>
      <c r="H374" s="78"/>
      <c r="I374" s="78"/>
      <c r="J374" s="78"/>
      <c r="K374" s="78"/>
      <c r="L374" s="78"/>
      <c r="M374" s="78"/>
      <c r="N374" s="78"/>
      <c r="O374" s="78"/>
      <c r="P374" s="78"/>
      <c r="Q374" s="78"/>
      <c r="R374" s="78"/>
      <c r="S374" s="78"/>
      <c r="T374" s="78"/>
      <c r="U374" s="78"/>
      <c r="V374" s="78"/>
      <c r="W374" s="78"/>
      <c r="X374" s="78"/>
      <c r="Y374" s="78"/>
      <c r="Z374" s="78"/>
      <c r="AA374" s="78"/>
      <c r="AB374" s="78"/>
    </row>
    <row r="375" spans="1:28">
      <c r="A375" s="78"/>
      <c r="B375" s="79"/>
      <c r="C375" s="78"/>
      <c r="D375" s="78"/>
      <c r="E375" s="78"/>
      <c r="F375" s="78"/>
      <c r="G375" s="78"/>
      <c r="H375" s="78"/>
      <c r="I375" s="78"/>
      <c r="J375" s="78"/>
      <c r="K375" s="78"/>
      <c r="L375" s="78"/>
      <c r="M375" s="78"/>
      <c r="N375" s="78"/>
      <c r="O375" s="78"/>
      <c r="P375" s="78"/>
      <c r="Q375" s="78"/>
      <c r="R375" s="78"/>
      <c r="S375" s="78"/>
      <c r="T375" s="78"/>
      <c r="U375" s="78"/>
      <c r="V375" s="78"/>
      <c r="W375" s="78"/>
      <c r="X375" s="78"/>
      <c r="Y375" s="78"/>
      <c r="Z375" s="78"/>
      <c r="AA375" s="78"/>
      <c r="AB375" s="78"/>
    </row>
    <row r="376" spans="1:28">
      <c r="A376" s="78"/>
      <c r="B376" s="79"/>
      <c r="C376" s="78"/>
      <c r="D376" s="78"/>
      <c r="E376" s="78"/>
      <c r="F376" s="78"/>
      <c r="G376" s="78"/>
      <c r="H376" s="78"/>
      <c r="I376" s="78"/>
      <c r="J376" s="78"/>
      <c r="K376" s="78"/>
      <c r="L376" s="78"/>
      <c r="M376" s="78"/>
      <c r="N376" s="78"/>
      <c r="O376" s="78"/>
      <c r="P376" s="78"/>
      <c r="Q376" s="78"/>
      <c r="R376" s="78"/>
      <c r="S376" s="78"/>
      <c r="T376" s="78"/>
      <c r="U376" s="78"/>
      <c r="V376" s="78"/>
      <c r="W376" s="78"/>
      <c r="X376" s="78"/>
      <c r="Y376" s="78"/>
      <c r="Z376" s="78"/>
      <c r="AA376" s="78"/>
      <c r="AB376" s="78"/>
    </row>
    <row r="377" spans="1:28">
      <c r="A377" s="78"/>
      <c r="B377" s="79"/>
      <c r="C377" s="78"/>
      <c r="D377" s="78"/>
      <c r="E377" s="78"/>
      <c r="F377" s="78"/>
      <c r="G377" s="78"/>
      <c r="H377" s="78"/>
      <c r="I377" s="78"/>
      <c r="J377" s="78"/>
      <c r="K377" s="78"/>
      <c r="L377" s="78"/>
      <c r="M377" s="78"/>
      <c r="N377" s="78"/>
      <c r="O377" s="78"/>
      <c r="P377" s="78"/>
      <c r="Q377" s="78"/>
      <c r="R377" s="78"/>
      <c r="S377" s="78"/>
      <c r="T377" s="78"/>
      <c r="U377" s="78"/>
      <c r="V377" s="78"/>
      <c r="W377" s="78"/>
      <c r="X377" s="78"/>
      <c r="Y377" s="78"/>
      <c r="Z377" s="78"/>
      <c r="AA377" s="78"/>
      <c r="AB377" s="78"/>
    </row>
    <row r="378" spans="1:28">
      <c r="A378" s="78"/>
      <c r="B378" s="79"/>
      <c r="C378" s="78"/>
      <c r="D378" s="78"/>
      <c r="E378" s="78"/>
      <c r="F378" s="78"/>
      <c r="G378" s="78"/>
      <c r="H378" s="78"/>
      <c r="I378" s="78"/>
      <c r="J378" s="78"/>
      <c r="K378" s="78"/>
      <c r="L378" s="78"/>
      <c r="M378" s="78"/>
      <c r="N378" s="78"/>
      <c r="O378" s="78"/>
      <c r="P378" s="78"/>
      <c r="Q378" s="78"/>
      <c r="R378" s="78"/>
      <c r="S378" s="78"/>
      <c r="T378" s="78"/>
      <c r="U378" s="78"/>
      <c r="V378" s="78"/>
      <c r="W378" s="78"/>
      <c r="X378" s="78"/>
      <c r="Y378" s="78"/>
      <c r="Z378" s="78"/>
      <c r="AA378" s="78"/>
      <c r="AB378" s="78"/>
    </row>
    <row r="379" spans="1:28">
      <c r="A379" s="78"/>
      <c r="B379" s="79"/>
      <c r="C379" s="78"/>
      <c r="D379" s="78"/>
      <c r="E379" s="78"/>
      <c r="F379" s="78"/>
      <c r="G379" s="78"/>
      <c r="H379" s="78"/>
      <c r="I379" s="78"/>
      <c r="J379" s="78"/>
      <c r="K379" s="78"/>
      <c r="L379" s="78"/>
      <c r="M379" s="78"/>
      <c r="N379" s="78"/>
      <c r="O379" s="78"/>
      <c r="P379" s="78"/>
      <c r="Q379" s="78"/>
      <c r="R379" s="78"/>
      <c r="S379" s="78"/>
      <c r="T379" s="78"/>
      <c r="U379" s="78"/>
      <c r="V379" s="78"/>
      <c r="W379" s="78"/>
      <c r="X379" s="78"/>
      <c r="Y379" s="78"/>
      <c r="Z379" s="78"/>
      <c r="AA379" s="78"/>
      <c r="AB379" s="78"/>
    </row>
    <row r="380" spans="1:28">
      <c r="A380" s="78"/>
      <c r="B380" s="79"/>
      <c r="C380" s="78"/>
      <c r="D380" s="78"/>
      <c r="E380" s="78"/>
      <c r="F380" s="78"/>
      <c r="G380" s="78"/>
      <c r="H380" s="78"/>
      <c r="I380" s="78"/>
      <c r="J380" s="78"/>
      <c r="K380" s="78"/>
      <c r="L380" s="78"/>
      <c r="M380" s="78"/>
      <c r="N380" s="78"/>
      <c r="O380" s="78"/>
      <c r="P380" s="78"/>
      <c r="Q380" s="78"/>
      <c r="R380" s="78"/>
      <c r="S380" s="78"/>
      <c r="T380" s="78"/>
      <c r="U380" s="78"/>
      <c r="V380" s="78"/>
      <c r="W380" s="78"/>
      <c r="X380" s="78"/>
      <c r="Y380" s="78"/>
      <c r="Z380" s="78"/>
      <c r="AA380" s="78"/>
      <c r="AB380" s="78"/>
    </row>
    <row r="381" spans="1:28">
      <c r="A381" s="78"/>
      <c r="B381" s="79"/>
      <c r="C381" s="78"/>
      <c r="D381" s="78"/>
      <c r="E381" s="78"/>
      <c r="F381" s="78"/>
      <c r="G381" s="78"/>
      <c r="H381" s="78"/>
      <c r="I381" s="78"/>
      <c r="J381" s="78"/>
      <c r="K381" s="78"/>
      <c r="L381" s="78"/>
      <c r="M381" s="78"/>
      <c r="N381" s="78"/>
      <c r="O381" s="78"/>
      <c r="P381" s="78"/>
      <c r="Q381" s="78"/>
      <c r="R381" s="78"/>
      <c r="S381" s="78"/>
      <c r="T381" s="78"/>
      <c r="U381" s="78"/>
      <c r="V381" s="78"/>
      <c r="W381" s="78"/>
      <c r="X381" s="78"/>
      <c r="Y381" s="78"/>
      <c r="Z381" s="78"/>
      <c r="AA381" s="78"/>
      <c r="AB381" s="78"/>
    </row>
    <row r="382" spans="1:28">
      <c r="A382" s="78"/>
      <c r="B382" s="79"/>
      <c r="C382" s="78"/>
      <c r="D382" s="78"/>
      <c r="E382" s="78"/>
      <c r="F382" s="78"/>
      <c r="G382" s="78"/>
      <c r="H382" s="78"/>
      <c r="I382" s="78"/>
      <c r="J382" s="78"/>
      <c r="K382" s="78"/>
      <c r="L382" s="78"/>
      <c r="M382" s="78"/>
      <c r="N382" s="78"/>
      <c r="O382" s="78"/>
      <c r="P382" s="78"/>
      <c r="Q382" s="78"/>
      <c r="R382" s="78"/>
      <c r="S382" s="78"/>
      <c r="T382" s="78"/>
      <c r="U382" s="78"/>
      <c r="V382" s="78"/>
      <c r="W382" s="78"/>
      <c r="X382" s="78"/>
      <c r="Y382" s="78"/>
      <c r="Z382" s="78"/>
      <c r="AA382" s="78"/>
      <c r="AB382" s="78"/>
    </row>
    <row r="383" spans="1:28">
      <c r="A383" s="78"/>
      <c r="B383" s="79"/>
      <c r="C383" s="78"/>
      <c r="D383" s="78"/>
      <c r="E383" s="78"/>
      <c r="F383" s="78"/>
      <c r="G383" s="78"/>
      <c r="H383" s="78"/>
      <c r="I383" s="78"/>
      <c r="J383" s="78"/>
      <c r="K383" s="78"/>
      <c r="L383" s="78"/>
      <c r="M383" s="78"/>
      <c r="N383" s="78"/>
      <c r="O383" s="78"/>
      <c r="P383" s="78"/>
      <c r="Q383" s="78"/>
      <c r="R383" s="78"/>
      <c r="S383" s="78"/>
      <c r="T383" s="78"/>
      <c r="U383" s="78"/>
      <c r="V383" s="78"/>
      <c r="W383" s="78"/>
      <c r="X383" s="78"/>
      <c r="Y383" s="78"/>
      <c r="Z383" s="78"/>
      <c r="AA383" s="78"/>
      <c r="AB383" s="78"/>
    </row>
    <row r="384" spans="1:28">
      <c r="A384" s="78"/>
      <c r="B384" s="79"/>
      <c r="C384" s="78"/>
      <c r="D384" s="78"/>
      <c r="E384" s="78"/>
      <c r="F384" s="78"/>
      <c r="G384" s="78"/>
      <c r="H384" s="78"/>
      <c r="I384" s="78"/>
      <c r="J384" s="78"/>
      <c r="K384" s="78"/>
      <c r="L384" s="78"/>
      <c r="M384" s="78"/>
      <c r="N384" s="78"/>
      <c r="O384" s="78"/>
      <c r="P384" s="78"/>
      <c r="Q384" s="78"/>
      <c r="R384" s="78"/>
      <c r="S384" s="78"/>
      <c r="T384" s="78"/>
      <c r="U384" s="78"/>
      <c r="V384" s="78"/>
      <c r="W384" s="78"/>
      <c r="X384" s="78"/>
      <c r="Y384" s="78"/>
      <c r="Z384" s="78"/>
      <c r="AA384" s="78"/>
      <c r="AB384" s="78"/>
    </row>
    <row r="385" spans="1:28">
      <c r="A385" s="78"/>
      <c r="B385" s="79"/>
      <c r="C385" s="78"/>
      <c r="D385" s="78"/>
      <c r="E385" s="78"/>
      <c r="F385" s="78"/>
      <c r="G385" s="78"/>
      <c r="H385" s="78"/>
      <c r="I385" s="78"/>
      <c r="J385" s="78"/>
      <c r="K385" s="78"/>
      <c r="L385" s="78"/>
      <c r="M385" s="78"/>
      <c r="N385" s="78"/>
      <c r="O385" s="78"/>
      <c r="P385" s="78"/>
      <c r="Q385" s="78"/>
      <c r="R385" s="78"/>
      <c r="S385" s="78"/>
      <c r="T385" s="78"/>
      <c r="U385" s="78"/>
      <c r="V385" s="78"/>
      <c r="W385" s="78"/>
      <c r="X385" s="78"/>
      <c r="Y385" s="78"/>
      <c r="Z385" s="78"/>
      <c r="AA385" s="78"/>
      <c r="AB385" s="78"/>
    </row>
    <row r="386" spans="1:28">
      <c r="A386" s="78"/>
      <c r="B386" s="79"/>
      <c r="C386" s="78"/>
      <c r="D386" s="78"/>
      <c r="E386" s="78"/>
      <c r="F386" s="78"/>
      <c r="G386" s="78"/>
      <c r="H386" s="78"/>
      <c r="I386" s="78"/>
      <c r="J386" s="78"/>
      <c r="K386" s="78"/>
      <c r="L386" s="78"/>
      <c r="M386" s="78"/>
      <c r="N386" s="78"/>
      <c r="O386" s="78"/>
      <c r="P386" s="78"/>
      <c r="Q386" s="78"/>
      <c r="R386" s="78"/>
      <c r="S386" s="78"/>
      <c r="T386" s="78"/>
      <c r="U386" s="78"/>
      <c r="V386" s="78"/>
      <c r="W386" s="78"/>
      <c r="X386" s="78"/>
      <c r="Y386" s="78"/>
      <c r="Z386" s="78"/>
      <c r="AA386" s="78"/>
      <c r="AB386" s="78"/>
    </row>
    <row r="387" spans="1:28">
      <c r="A387" s="78"/>
      <c r="B387" s="79"/>
      <c r="C387" s="78"/>
      <c r="D387" s="78"/>
      <c r="E387" s="78"/>
      <c r="F387" s="78"/>
      <c r="G387" s="78"/>
      <c r="H387" s="78"/>
      <c r="I387" s="78"/>
      <c r="J387" s="78"/>
      <c r="K387" s="78"/>
      <c r="L387" s="78"/>
      <c r="M387" s="78"/>
      <c r="N387" s="78"/>
      <c r="O387" s="78"/>
      <c r="P387" s="78"/>
      <c r="Q387" s="78"/>
      <c r="R387" s="78"/>
      <c r="S387" s="78"/>
      <c r="T387" s="78"/>
      <c r="U387" s="78"/>
      <c r="V387" s="78"/>
      <c r="W387" s="78"/>
      <c r="X387" s="78"/>
      <c r="Y387" s="78"/>
      <c r="Z387" s="78"/>
      <c r="AA387" s="78"/>
      <c r="AB387" s="78"/>
    </row>
    <row r="388" spans="1:28">
      <c r="A388" s="78"/>
      <c r="B388" s="79"/>
      <c r="C388" s="78"/>
      <c r="D388" s="78"/>
      <c r="E388" s="78"/>
      <c r="F388" s="78"/>
      <c r="G388" s="78"/>
      <c r="H388" s="78"/>
      <c r="I388" s="78"/>
      <c r="J388" s="78"/>
      <c r="K388" s="78"/>
      <c r="L388" s="78"/>
      <c r="M388" s="78"/>
      <c r="N388" s="78"/>
      <c r="O388" s="78"/>
      <c r="P388" s="78"/>
      <c r="Q388" s="78"/>
      <c r="R388" s="78"/>
      <c r="S388" s="78"/>
      <c r="T388" s="78"/>
      <c r="U388" s="78"/>
      <c r="V388" s="78"/>
      <c r="W388" s="78"/>
      <c r="X388" s="78"/>
      <c r="Y388" s="78"/>
      <c r="Z388" s="78"/>
      <c r="AA388" s="78"/>
      <c r="AB388" s="78"/>
    </row>
    <row r="389" spans="1:28">
      <c r="A389" s="78"/>
      <c r="B389" s="79"/>
      <c r="C389" s="78"/>
      <c r="D389" s="78"/>
      <c r="E389" s="78"/>
      <c r="F389" s="78"/>
      <c r="G389" s="78"/>
      <c r="H389" s="78"/>
      <c r="I389" s="78"/>
      <c r="J389" s="78"/>
      <c r="K389" s="78"/>
      <c r="L389" s="78"/>
      <c r="M389" s="78"/>
      <c r="N389" s="78"/>
      <c r="O389" s="78"/>
      <c r="P389" s="78"/>
      <c r="Q389" s="78"/>
      <c r="R389" s="78"/>
      <c r="S389" s="78"/>
      <c r="T389" s="78"/>
      <c r="U389" s="78"/>
      <c r="V389" s="78"/>
      <c r="W389" s="78"/>
      <c r="X389" s="78"/>
      <c r="Y389" s="78"/>
      <c r="Z389" s="78"/>
      <c r="AA389" s="78"/>
      <c r="AB389" s="78"/>
    </row>
    <row r="390" spans="1:28">
      <c r="A390" s="78"/>
      <c r="B390" s="79"/>
      <c r="C390" s="78"/>
      <c r="D390" s="78"/>
      <c r="E390" s="78"/>
      <c r="F390" s="78"/>
      <c r="G390" s="78"/>
      <c r="H390" s="78"/>
      <c r="I390" s="78"/>
      <c r="J390" s="78"/>
      <c r="K390" s="78"/>
      <c r="L390" s="78"/>
      <c r="M390" s="78"/>
      <c r="N390" s="78"/>
      <c r="O390" s="78"/>
      <c r="P390" s="78"/>
      <c r="Q390" s="78"/>
      <c r="R390" s="78"/>
      <c r="S390" s="78"/>
      <c r="T390" s="78"/>
      <c r="U390" s="78"/>
      <c r="V390" s="78"/>
      <c r="W390" s="78"/>
      <c r="X390" s="78"/>
      <c r="Y390" s="78"/>
      <c r="Z390" s="78"/>
      <c r="AA390" s="78"/>
      <c r="AB390" s="78"/>
    </row>
    <row r="391" spans="1:28">
      <c r="A391" s="78"/>
      <c r="B391" s="79"/>
      <c r="C391" s="78"/>
      <c r="D391" s="78"/>
      <c r="E391" s="78"/>
      <c r="F391" s="78"/>
      <c r="G391" s="78"/>
      <c r="H391" s="78"/>
      <c r="I391" s="78"/>
      <c r="J391" s="78"/>
      <c r="K391" s="78"/>
      <c r="L391" s="78"/>
      <c r="M391" s="78"/>
      <c r="N391" s="78"/>
      <c r="O391" s="78"/>
      <c r="P391" s="78"/>
      <c r="Q391" s="78"/>
      <c r="R391" s="78"/>
      <c r="S391" s="78"/>
      <c r="T391" s="78"/>
      <c r="U391" s="78"/>
      <c r="V391" s="78"/>
      <c r="W391" s="78"/>
      <c r="X391" s="78"/>
      <c r="Y391" s="78"/>
      <c r="Z391" s="78"/>
      <c r="AA391" s="78"/>
      <c r="AB391" s="78"/>
    </row>
    <row r="392" spans="1:28">
      <c r="A392" s="78"/>
      <c r="B392" s="79"/>
      <c r="C392" s="78"/>
      <c r="D392" s="78"/>
      <c r="E392" s="78"/>
      <c r="F392" s="78"/>
      <c r="G392" s="78"/>
      <c r="H392" s="78"/>
      <c r="I392" s="78"/>
      <c r="J392" s="78"/>
      <c r="K392" s="78"/>
      <c r="L392" s="78"/>
      <c r="M392" s="78"/>
      <c r="N392" s="78"/>
      <c r="O392" s="78"/>
      <c r="P392" s="78"/>
      <c r="Q392" s="78"/>
      <c r="R392" s="78"/>
      <c r="S392" s="78"/>
      <c r="T392" s="78"/>
      <c r="U392" s="78"/>
      <c r="V392" s="78"/>
      <c r="W392" s="78"/>
      <c r="X392" s="78"/>
      <c r="Y392" s="78"/>
      <c r="Z392" s="78"/>
      <c r="AA392" s="78"/>
      <c r="AB392" s="78"/>
    </row>
    <row r="393" spans="1:28">
      <c r="A393" s="78"/>
      <c r="B393" s="79"/>
      <c r="C393" s="78"/>
      <c r="D393" s="78"/>
      <c r="E393" s="78"/>
      <c r="F393" s="78"/>
      <c r="G393" s="78"/>
      <c r="H393" s="78"/>
      <c r="I393" s="78"/>
      <c r="J393" s="78"/>
      <c r="K393" s="78"/>
      <c r="L393" s="78"/>
      <c r="M393" s="78"/>
      <c r="N393" s="78"/>
      <c r="O393" s="78"/>
      <c r="P393" s="78"/>
      <c r="Q393" s="78"/>
      <c r="R393" s="78"/>
      <c r="S393" s="78"/>
      <c r="T393" s="78"/>
      <c r="U393" s="78"/>
      <c r="V393" s="78"/>
      <c r="W393" s="78"/>
      <c r="X393" s="78"/>
      <c r="Y393" s="78"/>
      <c r="Z393" s="78"/>
      <c r="AA393" s="78"/>
      <c r="AB393" s="78"/>
    </row>
    <row r="394" spans="1:28">
      <c r="A394" s="78"/>
      <c r="B394" s="79"/>
      <c r="C394" s="78"/>
      <c r="D394" s="78"/>
      <c r="E394" s="78"/>
      <c r="F394" s="78"/>
      <c r="G394" s="78"/>
      <c r="H394" s="78"/>
      <c r="I394" s="78"/>
      <c r="J394" s="78"/>
      <c r="K394" s="78"/>
      <c r="L394" s="78"/>
      <c r="M394" s="78"/>
      <c r="N394" s="78"/>
      <c r="O394" s="78"/>
      <c r="P394" s="78"/>
      <c r="Q394" s="78"/>
      <c r="R394" s="78"/>
      <c r="S394" s="78"/>
      <c r="T394" s="78"/>
      <c r="U394" s="78"/>
      <c r="V394" s="78"/>
      <c r="W394" s="78"/>
      <c r="X394" s="78"/>
      <c r="Y394" s="78"/>
      <c r="Z394" s="78"/>
      <c r="AA394" s="78"/>
      <c r="AB394" s="78"/>
    </row>
    <row r="395" spans="1:28">
      <c r="A395" s="78"/>
      <c r="B395" s="79"/>
      <c r="C395" s="78"/>
      <c r="D395" s="78"/>
      <c r="E395" s="78"/>
      <c r="F395" s="78"/>
      <c r="G395" s="78"/>
      <c r="H395" s="78"/>
      <c r="I395" s="78"/>
      <c r="J395" s="78"/>
      <c r="K395" s="78"/>
      <c r="L395" s="78"/>
      <c r="M395" s="78"/>
      <c r="N395" s="78"/>
      <c r="O395" s="78"/>
      <c r="P395" s="78"/>
      <c r="Q395" s="78"/>
      <c r="R395" s="78"/>
      <c r="S395" s="78"/>
      <c r="T395" s="78"/>
      <c r="U395" s="78"/>
      <c r="V395" s="78"/>
      <c r="W395" s="78"/>
      <c r="X395" s="78"/>
      <c r="Y395" s="78"/>
      <c r="Z395" s="78"/>
      <c r="AA395" s="78"/>
      <c r="AB395" s="78"/>
    </row>
    <row r="396" spans="1:28">
      <c r="A396" s="78"/>
      <c r="B396" s="79"/>
      <c r="C396" s="78"/>
      <c r="D396" s="78"/>
      <c r="E396" s="78"/>
      <c r="F396" s="78"/>
      <c r="G396" s="78"/>
      <c r="H396" s="78"/>
      <c r="I396" s="78"/>
      <c r="J396" s="78"/>
      <c r="K396" s="78"/>
      <c r="L396" s="78"/>
      <c r="M396" s="78"/>
      <c r="N396" s="78"/>
      <c r="O396" s="78"/>
      <c r="P396" s="78"/>
      <c r="Q396" s="78"/>
      <c r="R396" s="78"/>
      <c r="S396" s="78"/>
      <c r="T396" s="78"/>
      <c r="U396" s="78"/>
      <c r="V396" s="78"/>
      <c r="W396" s="78"/>
      <c r="X396" s="78"/>
      <c r="Y396" s="78"/>
      <c r="Z396" s="78"/>
      <c r="AA396" s="78"/>
      <c r="AB396" s="78"/>
    </row>
    <row r="397" spans="1:28">
      <c r="A397" s="78"/>
      <c r="B397" s="79"/>
      <c r="C397" s="78"/>
      <c r="D397" s="78"/>
      <c r="E397" s="78"/>
      <c r="F397" s="78"/>
      <c r="G397" s="78"/>
      <c r="H397" s="78"/>
      <c r="I397" s="78"/>
      <c r="J397" s="78"/>
      <c r="K397" s="78"/>
      <c r="L397" s="78"/>
      <c r="M397" s="78"/>
      <c r="N397" s="78"/>
      <c r="O397" s="78"/>
      <c r="P397" s="78"/>
      <c r="Q397" s="78"/>
      <c r="R397" s="78"/>
      <c r="S397" s="78"/>
      <c r="T397" s="78"/>
      <c r="U397" s="78"/>
      <c r="V397" s="78"/>
      <c r="W397" s="78"/>
      <c r="X397" s="78"/>
      <c r="Y397" s="78"/>
      <c r="Z397" s="78"/>
      <c r="AA397" s="78"/>
      <c r="AB397" s="78"/>
    </row>
    <row r="398" spans="1:28">
      <c r="A398" s="78"/>
      <c r="B398" s="79"/>
      <c r="C398" s="78"/>
      <c r="D398" s="78"/>
      <c r="E398" s="78"/>
      <c r="F398" s="78"/>
      <c r="G398" s="78"/>
      <c r="H398" s="78"/>
      <c r="I398" s="78"/>
      <c r="J398" s="78"/>
      <c r="K398" s="78"/>
      <c r="L398" s="78"/>
      <c r="M398" s="78"/>
      <c r="N398" s="78"/>
      <c r="O398" s="78"/>
      <c r="P398" s="78"/>
      <c r="Q398" s="78"/>
      <c r="R398" s="78"/>
      <c r="S398" s="78"/>
      <c r="T398" s="78"/>
      <c r="U398" s="78"/>
      <c r="V398" s="78"/>
      <c r="W398" s="78"/>
      <c r="X398" s="78"/>
      <c r="Y398" s="78"/>
      <c r="Z398" s="78"/>
      <c r="AA398" s="78"/>
      <c r="AB398" s="78"/>
    </row>
    <row r="399" spans="1:28">
      <c r="A399" s="78"/>
      <c r="B399" s="79"/>
      <c r="C399" s="78"/>
      <c r="D399" s="78"/>
      <c r="E399" s="78"/>
      <c r="F399" s="78"/>
      <c r="G399" s="78"/>
      <c r="H399" s="78"/>
      <c r="I399" s="78"/>
      <c r="J399" s="78"/>
      <c r="K399" s="78"/>
      <c r="L399" s="78"/>
      <c r="M399" s="78"/>
      <c r="N399" s="78"/>
      <c r="O399" s="78"/>
      <c r="P399" s="78"/>
      <c r="Q399" s="78"/>
      <c r="R399" s="78"/>
      <c r="S399" s="78"/>
      <c r="T399" s="78"/>
      <c r="U399" s="78"/>
      <c r="V399" s="78"/>
      <c r="W399" s="78"/>
      <c r="X399" s="78"/>
      <c r="Y399" s="78"/>
      <c r="Z399" s="78"/>
      <c r="AA399" s="78"/>
      <c r="AB399" s="78"/>
    </row>
    <row r="400" spans="1:28">
      <c r="A400" s="78"/>
      <c r="B400" s="79"/>
      <c r="C400" s="78"/>
      <c r="D400" s="78"/>
      <c r="E400" s="78"/>
      <c r="F400" s="78"/>
      <c r="G400" s="78"/>
      <c r="H400" s="78"/>
      <c r="I400" s="78"/>
      <c r="J400" s="78"/>
      <c r="K400" s="78"/>
      <c r="L400" s="78"/>
      <c r="M400" s="78"/>
      <c r="N400" s="78"/>
      <c r="O400" s="78"/>
      <c r="P400" s="78"/>
      <c r="Q400" s="78"/>
      <c r="R400" s="78"/>
      <c r="S400" s="78"/>
      <c r="T400" s="78"/>
      <c r="U400" s="78"/>
      <c r="V400" s="78"/>
      <c r="W400" s="78"/>
      <c r="X400" s="78"/>
      <c r="Y400" s="78"/>
      <c r="Z400" s="78"/>
      <c r="AA400" s="78"/>
      <c r="AB400" s="78"/>
    </row>
    <row r="401" spans="1:28">
      <c r="A401" s="78"/>
      <c r="B401" s="79"/>
      <c r="C401" s="78"/>
      <c r="D401" s="78"/>
      <c r="E401" s="78"/>
      <c r="F401" s="78"/>
      <c r="G401" s="78"/>
      <c r="H401" s="78"/>
      <c r="I401" s="78"/>
      <c r="J401" s="78"/>
      <c r="K401" s="78"/>
      <c r="L401" s="78"/>
      <c r="M401" s="78"/>
      <c r="N401" s="78"/>
      <c r="O401" s="78"/>
      <c r="P401" s="78"/>
      <c r="Q401" s="78"/>
      <c r="R401" s="78"/>
      <c r="S401" s="78"/>
      <c r="T401" s="78"/>
      <c r="U401" s="78"/>
      <c r="V401" s="78"/>
      <c r="W401" s="78"/>
      <c r="X401" s="78"/>
      <c r="Y401" s="78"/>
      <c r="Z401" s="78"/>
      <c r="AA401" s="78"/>
      <c r="AB401" s="78"/>
    </row>
    <row r="402" spans="1:28">
      <c r="A402" s="78"/>
      <c r="B402" s="79"/>
      <c r="C402" s="78"/>
      <c r="D402" s="78"/>
      <c r="E402" s="78"/>
      <c r="F402" s="78"/>
      <c r="G402" s="78"/>
      <c r="H402" s="78"/>
      <c r="I402" s="78"/>
      <c r="J402" s="78"/>
      <c r="K402" s="78"/>
      <c r="L402" s="78"/>
      <c r="M402" s="78"/>
      <c r="N402" s="78"/>
      <c r="O402" s="78"/>
      <c r="P402" s="78"/>
      <c r="Q402" s="78"/>
      <c r="R402" s="78"/>
      <c r="S402" s="78"/>
      <c r="T402" s="78"/>
      <c r="U402" s="78"/>
      <c r="V402" s="78"/>
      <c r="W402" s="78"/>
      <c r="X402" s="78"/>
      <c r="Y402" s="78"/>
      <c r="Z402" s="78"/>
      <c r="AA402" s="78"/>
      <c r="AB402" s="78"/>
    </row>
    <row r="403" spans="1:28">
      <c r="A403" s="78"/>
      <c r="B403" s="79"/>
      <c r="C403" s="78"/>
      <c r="D403" s="78"/>
      <c r="E403" s="78"/>
      <c r="F403" s="78"/>
      <c r="G403" s="78"/>
      <c r="H403" s="78"/>
      <c r="I403" s="78"/>
      <c r="J403" s="78"/>
      <c r="K403" s="78"/>
      <c r="L403" s="78"/>
      <c r="M403" s="78"/>
      <c r="N403" s="78"/>
      <c r="O403" s="78"/>
      <c r="P403" s="78"/>
      <c r="Q403" s="78"/>
      <c r="R403" s="78"/>
      <c r="S403" s="78"/>
      <c r="T403" s="78"/>
      <c r="U403" s="78"/>
      <c r="V403" s="78"/>
      <c r="W403" s="78"/>
      <c r="X403" s="78"/>
      <c r="Y403" s="78"/>
      <c r="Z403" s="78"/>
      <c r="AA403" s="78"/>
      <c r="AB403" s="78"/>
    </row>
    <row r="404" spans="1:28">
      <c r="A404" s="78"/>
      <c r="B404" s="79"/>
      <c r="C404" s="78"/>
      <c r="D404" s="78"/>
      <c r="E404" s="78"/>
      <c r="F404" s="78"/>
      <c r="G404" s="78"/>
      <c r="H404" s="78"/>
      <c r="I404" s="78"/>
      <c r="J404" s="78"/>
      <c r="K404" s="78"/>
      <c r="L404" s="78"/>
      <c r="M404" s="78"/>
      <c r="N404" s="78"/>
      <c r="O404" s="78"/>
      <c r="P404" s="78"/>
      <c r="Q404" s="78"/>
      <c r="R404" s="78"/>
      <c r="S404" s="78"/>
      <c r="T404" s="78"/>
      <c r="U404" s="78"/>
      <c r="V404" s="78"/>
      <c r="W404" s="78"/>
      <c r="X404" s="78"/>
      <c r="Y404" s="78"/>
      <c r="Z404" s="78"/>
      <c r="AA404" s="78"/>
      <c r="AB404" s="78"/>
    </row>
    <row r="405" spans="1:28">
      <c r="A405" s="78"/>
      <c r="B405" s="79"/>
      <c r="C405" s="78"/>
      <c r="D405" s="78"/>
      <c r="E405" s="78"/>
      <c r="F405" s="78"/>
      <c r="G405" s="78"/>
      <c r="H405" s="78"/>
      <c r="I405" s="78"/>
      <c r="J405" s="78"/>
      <c r="K405" s="78"/>
      <c r="L405" s="78"/>
      <c r="M405" s="78"/>
      <c r="N405" s="78"/>
      <c r="O405" s="78"/>
      <c r="P405" s="78"/>
      <c r="Q405" s="78"/>
      <c r="R405" s="78"/>
      <c r="S405" s="78"/>
      <c r="T405" s="78"/>
      <c r="U405" s="78"/>
      <c r="V405" s="78"/>
      <c r="W405" s="78"/>
      <c r="X405" s="78"/>
      <c r="Y405" s="78"/>
      <c r="Z405" s="78"/>
      <c r="AA405" s="78"/>
      <c r="AB405" s="78"/>
    </row>
    <row r="406" spans="1:28">
      <c r="A406" s="78"/>
      <c r="B406" s="79"/>
      <c r="C406" s="78"/>
      <c r="D406" s="78"/>
      <c r="E406" s="78"/>
      <c r="F406" s="78"/>
      <c r="G406" s="78"/>
      <c r="H406" s="78"/>
      <c r="I406" s="78"/>
      <c r="J406" s="78"/>
      <c r="K406" s="78"/>
      <c r="L406" s="78"/>
      <c r="M406" s="78"/>
      <c r="N406" s="78"/>
      <c r="O406" s="78"/>
      <c r="P406" s="78"/>
      <c r="Q406" s="78"/>
      <c r="R406" s="78"/>
      <c r="S406" s="78"/>
      <c r="T406" s="78"/>
      <c r="U406" s="78"/>
      <c r="V406" s="78"/>
      <c r="W406" s="78"/>
      <c r="X406" s="78"/>
      <c r="Y406" s="78"/>
      <c r="Z406" s="78"/>
      <c r="AA406" s="78"/>
      <c r="AB406" s="78"/>
    </row>
    <row r="407" spans="1:28">
      <c r="A407" s="78"/>
      <c r="B407" s="79"/>
      <c r="C407" s="78"/>
      <c r="D407" s="78"/>
      <c r="E407" s="78"/>
      <c r="F407" s="78"/>
      <c r="G407" s="78"/>
      <c r="H407" s="78"/>
      <c r="I407" s="78"/>
      <c r="J407" s="78"/>
      <c r="K407" s="78"/>
      <c r="L407" s="78"/>
      <c r="M407" s="78"/>
      <c r="N407" s="78"/>
      <c r="O407" s="78"/>
      <c r="P407" s="78"/>
      <c r="Q407" s="78"/>
      <c r="R407" s="78"/>
      <c r="S407" s="78"/>
      <c r="T407" s="78"/>
      <c r="U407" s="78"/>
      <c r="V407" s="78"/>
      <c r="W407" s="78"/>
      <c r="X407" s="78"/>
      <c r="Y407" s="78"/>
      <c r="Z407" s="78"/>
      <c r="AA407" s="78"/>
      <c r="AB407" s="78"/>
    </row>
    <row r="408" spans="1:28">
      <c r="A408" s="78"/>
      <c r="B408" s="79"/>
      <c r="C408" s="78"/>
      <c r="D408" s="78"/>
      <c r="E408" s="78"/>
      <c r="F408" s="78"/>
      <c r="G408" s="78"/>
      <c r="H408" s="78"/>
      <c r="I408" s="78"/>
      <c r="J408" s="78"/>
      <c r="K408" s="78"/>
      <c r="L408" s="78"/>
      <c r="M408" s="78"/>
      <c r="N408" s="78"/>
      <c r="O408" s="78"/>
      <c r="P408" s="78"/>
      <c r="Q408" s="78"/>
      <c r="R408" s="78"/>
      <c r="S408" s="78"/>
      <c r="T408" s="78"/>
      <c r="U408" s="78"/>
      <c r="V408" s="78"/>
      <c r="W408" s="78"/>
      <c r="X408" s="78"/>
      <c r="Y408" s="78"/>
      <c r="Z408" s="78"/>
      <c r="AA408" s="78"/>
      <c r="AB408" s="78"/>
    </row>
    <row r="409" spans="1:28">
      <c r="A409" s="78"/>
      <c r="B409" s="79"/>
      <c r="C409" s="78"/>
      <c r="D409" s="78"/>
      <c r="E409" s="78"/>
      <c r="F409" s="78"/>
      <c r="G409" s="78"/>
      <c r="H409" s="78"/>
      <c r="I409" s="78"/>
      <c r="J409" s="78"/>
      <c r="K409" s="78"/>
      <c r="L409" s="78"/>
      <c r="M409" s="78"/>
      <c r="N409" s="78"/>
      <c r="O409" s="78"/>
      <c r="P409" s="78"/>
      <c r="Q409" s="78"/>
      <c r="R409" s="78"/>
      <c r="S409" s="78"/>
      <c r="T409" s="78"/>
      <c r="U409" s="78"/>
      <c r="V409" s="78"/>
      <c r="W409" s="78"/>
      <c r="X409" s="78"/>
      <c r="Y409" s="78"/>
      <c r="Z409" s="78"/>
      <c r="AA409" s="78"/>
      <c r="AB409" s="78"/>
    </row>
    <row r="410" spans="1:28">
      <c r="A410" s="78"/>
      <c r="B410" s="79"/>
      <c r="C410" s="78"/>
      <c r="D410" s="78"/>
      <c r="E410" s="78"/>
      <c r="F410" s="78"/>
      <c r="G410" s="78"/>
      <c r="H410" s="78"/>
      <c r="I410" s="78"/>
      <c r="J410" s="78"/>
      <c r="K410" s="78"/>
      <c r="L410" s="78"/>
      <c r="M410" s="78"/>
      <c r="N410" s="78"/>
      <c r="O410" s="78"/>
      <c r="P410" s="78"/>
      <c r="Q410" s="78"/>
      <c r="R410" s="78"/>
      <c r="S410" s="78"/>
      <c r="T410" s="78"/>
      <c r="U410" s="78"/>
      <c r="V410" s="78"/>
      <c r="W410" s="78"/>
      <c r="X410" s="78"/>
      <c r="Y410" s="78"/>
      <c r="Z410" s="78"/>
      <c r="AA410" s="78"/>
      <c r="AB410" s="78"/>
    </row>
    <row r="411" spans="1:28">
      <c r="A411" s="78"/>
      <c r="B411" s="79"/>
      <c r="C411" s="78"/>
      <c r="D411" s="78"/>
      <c r="E411" s="78"/>
      <c r="F411" s="78"/>
      <c r="G411" s="78"/>
      <c r="H411" s="78"/>
      <c r="I411" s="78"/>
      <c r="J411" s="78"/>
      <c r="K411" s="78"/>
      <c r="L411" s="78"/>
      <c r="M411" s="78"/>
      <c r="N411" s="78"/>
      <c r="O411" s="78"/>
      <c r="P411" s="78"/>
      <c r="Q411" s="78"/>
      <c r="R411" s="78"/>
      <c r="S411" s="78"/>
      <c r="T411" s="78"/>
      <c r="U411" s="78"/>
      <c r="V411" s="78"/>
      <c r="W411" s="78"/>
      <c r="X411" s="78"/>
      <c r="Y411" s="78"/>
      <c r="Z411" s="78"/>
      <c r="AA411" s="78"/>
      <c r="AB411" s="78"/>
    </row>
    <row r="412" spans="1:28">
      <c r="A412" s="78"/>
      <c r="B412" s="79"/>
      <c r="C412" s="78"/>
      <c r="D412" s="78"/>
      <c r="E412" s="78"/>
      <c r="F412" s="78"/>
      <c r="G412" s="78"/>
      <c r="H412" s="78"/>
      <c r="I412" s="78"/>
      <c r="J412" s="78"/>
      <c r="K412" s="78"/>
      <c r="L412" s="78"/>
      <c r="M412" s="78"/>
      <c r="N412" s="78"/>
      <c r="O412" s="78"/>
      <c r="P412" s="78"/>
      <c r="Q412" s="78"/>
      <c r="R412" s="78"/>
      <c r="S412" s="78"/>
      <c r="T412" s="78"/>
      <c r="U412" s="78"/>
      <c r="V412" s="78"/>
      <c r="W412" s="78"/>
      <c r="X412" s="78"/>
      <c r="Y412" s="78"/>
      <c r="Z412" s="78"/>
      <c r="AA412" s="78"/>
      <c r="AB412" s="78"/>
    </row>
    <row r="413" spans="1:28">
      <c r="A413" s="78"/>
      <c r="B413" s="79"/>
      <c r="C413" s="78"/>
      <c r="D413" s="78"/>
      <c r="E413" s="78"/>
      <c r="F413" s="78"/>
      <c r="G413" s="78"/>
      <c r="H413" s="78"/>
      <c r="I413" s="78"/>
      <c r="J413" s="78"/>
      <c r="K413" s="78"/>
      <c r="L413" s="78"/>
      <c r="M413" s="78"/>
      <c r="N413" s="78"/>
      <c r="O413" s="78"/>
      <c r="P413" s="78"/>
      <c r="Q413" s="78"/>
      <c r="R413" s="78"/>
      <c r="S413" s="78"/>
      <c r="T413" s="78"/>
      <c r="U413" s="78"/>
      <c r="V413" s="78"/>
      <c r="W413" s="78"/>
      <c r="X413" s="78"/>
      <c r="Y413" s="78"/>
      <c r="Z413" s="78"/>
      <c r="AA413" s="78"/>
      <c r="AB413" s="78"/>
    </row>
    <row r="414" spans="1:28">
      <c r="A414" s="78"/>
      <c r="B414" s="79"/>
      <c r="C414" s="78"/>
      <c r="D414" s="78"/>
      <c r="E414" s="78"/>
      <c r="F414" s="78"/>
      <c r="G414" s="78"/>
      <c r="H414" s="78"/>
      <c r="I414" s="78"/>
      <c r="J414" s="78"/>
      <c r="K414" s="78"/>
      <c r="L414" s="78"/>
      <c r="M414" s="78"/>
      <c r="N414" s="78"/>
      <c r="O414" s="78"/>
      <c r="P414" s="78"/>
      <c r="Q414" s="78"/>
      <c r="R414" s="78"/>
      <c r="S414" s="78"/>
      <c r="T414" s="78"/>
      <c r="U414" s="78"/>
      <c r="V414" s="78"/>
      <c r="W414" s="78"/>
      <c r="X414" s="78"/>
      <c r="Y414" s="78"/>
      <c r="Z414" s="78"/>
      <c r="AA414" s="78"/>
      <c r="AB414" s="78"/>
    </row>
    <row r="415" spans="1:28">
      <c r="A415" s="78"/>
      <c r="B415" s="79"/>
      <c r="C415" s="78"/>
      <c r="D415" s="78"/>
      <c r="E415" s="78"/>
      <c r="F415" s="78"/>
      <c r="G415" s="78"/>
      <c r="H415" s="78"/>
      <c r="I415" s="78"/>
      <c r="J415" s="78"/>
      <c r="K415" s="78"/>
      <c r="L415" s="78"/>
      <c r="M415" s="78"/>
      <c r="N415" s="78"/>
      <c r="O415" s="78"/>
      <c r="P415" s="78"/>
      <c r="Q415" s="78"/>
      <c r="R415" s="78"/>
      <c r="S415" s="78"/>
      <c r="T415" s="78"/>
      <c r="U415" s="78"/>
      <c r="V415" s="78"/>
      <c r="W415" s="78"/>
      <c r="X415" s="78"/>
      <c r="Y415" s="78"/>
      <c r="Z415" s="78"/>
      <c r="AA415" s="78"/>
      <c r="AB415" s="78"/>
    </row>
    <row r="416" spans="1:28">
      <c r="A416" s="78"/>
      <c r="B416" s="79"/>
      <c r="C416" s="78"/>
      <c r="D416" s="78"/>
      <c r="E416" s="78"/>
      <c r="F416" s="78"/>
      <c r="G416" s="78"/>
      <c r="H416" s="78"/>
      <c r="I416" s="78"/>
      <c r="J416" s="78"/>
      <c r="K416" s="78"/>
      <c r="L416" s="78"/>
      <c r="M416" s="78"/>
      <c r="N416" s="78"/>
      <c r="O416" s="78"/>
      <c r="P416" s="78"/>
      <c r="Q416" s="78"/>
      <c r="R416" s="78"/>
      <c r="S416" s="78"/>
      <c r="T416" s="78"/>
      <c r="U416" s="78"/>
      <c r="V416" s="78"/>
      <c r="W416" s="78"/>
      <c r="X416" s="78"/>
      <c r="Y416" s="78"/>
      <c r="Z416" s="78"/>
      <c r="AA416" s="78"/>
      <c r="AB416" s="78"/>
    </row>
    <row r="417" spans="1:28">
      <c r="A417" s="78"/>
      <c r="B417" s="79"/>
      <c r="C417" s="78"/>
      <c r="D417" s="78"/>
      <c r="E417" s="78"/>
      <c r="F417" s="78"/>
      <c r="G417" s="78"/>
      <c r="H417" s="78"/>
      <c r="I417" s="78"/>
      <c r="J417" s="78"/>
      <c r="K417" s="78"/>
      <c r="L417" s="78"/>
      <c r="M417" s="78"/>
      <c r="N417" s="78"/>
      <c r="O417" s="78"/>
      <c r="P417" s="78"/>
      <c r="Q417" s="78"/>
      <c r="R417" s="78"/>
      <c r="S417" s="78"/>
      <c r="T417" s="78"/>
      <c r="U417" s="78"/>
      <c r="V417" s="78"/>
      <c r="W417" s="78"/>
      <c r="X417" s="78"/>
      <c r="Y417" s="78"/>
      <c r="Z417" s="78"/>
      <c r="AA417" s="78"/>
      <c r="AB417" s="78"/>
    </row>
    <row r="418" spans="1:28">
      <c r="A418" s="78"/>
      <c r="B418" s="79"/>
      <c r="C418" s="78"/>
      <c r="D418" s="78"/>
      <c r="E418" s="78"/>
      <c r="F418" s="78"/>
      <c r="G418" s="78"/>
      <c r="H418" s="78"/>
      <c r="I418" s="78"/>
      <c r="J418" s="78"/>
      <c r="K418" s="78"/>
      <c r="L418" s="78"/>
      <c r="M418" s="78"/>
      <c r="N418" s="78"/>
      <c r="O418" s="78"/>
      <c r="P418" s="78"/>
      <c r="Q418" s="78"/>
      <c r="R418" s="78"/>
      <c r="S418" s="78"/>
      <c r="T418" s="78"/>
      <c r="U418" s="78"/>
      <c r="V418" s="78"/>
      <c r="W418" s="78"/>
      <c r="X418" s="78"/>
      <c r="Y418" s="78"/>
      <c r="Z418" s="78"/>
      <c r="AA418" s="78"/>
      <c r="AB418" s="78"/>
    </row>
    <row r="419" spans="1:28">
      <c r="A419" s="78"/>
      <c r="B419" s="79"/>
      <c r="C419" s="78"/>
      <c r="D419" s="78"/>
      <c r="E419" s="78"/>
      <c r="F419" s="78"/>
      <c r="G419" s="78"/>
      <c r="H419" s="78"/>
      <c r="I419" s="78"/>
      <c r="J419" s="78"/>
      <c r="K419" s="78"/>
      <c r="L419" s="78"/>
      <c r="M419" s="78"/>
      <c r="N419" s="78"/>
      <c r="O419" s="78"/>
      <c r="P419" s="78"/>
      <c r="Q419" s="78"/>
      <c r="R419" s="78"/>
      <c r="S419" s="78"/>
      <c r="T419" s="78"/>
      <c r="U419" s="78"/>
      <c r="V419" s="78"/>
      <c r="W419" s="78"/>
      <c r="X419" s="78"/>
      <c r="Y419" s="78"/>
      <c r="Z419" s="78"/>
      <c r="AA419" s="78"/>
      <c r="AB419" s="78"/>
    </row>
    <row r="420" spans="1:28">
      <c r="A420" s="78"/>
      <c r="B420" s="79"/>
      <c r="C420" s="78"/>
      <c r="D420" s="78"/>
      <c r="E420" s="78"/>
      <c r="F420" s="78"/>
      <c r="G420" s="78"/>
      <c r="H420" s="78"/>
      <c r="I420" s="78"/>
      <c r="J420" s="78"/>
      <c r="K420" s="78"/>
      <c r="L420" s="78"/>
      <c r="M420" s="78"/>
      <c r="N420" s="78"/>
      <c r="O420" s="78"/>
      <c r="P420" s="78"/>
      <c r="Q420" s="78"/>
      <c r="R420" s="78"/>
      <c r="S420" s="78"/>
      <c r="T420" s="78"/>
      <c r="U420" s="78"/>
      <c r="V420" s="78"/>
      <c r="W420" s="78"/>
      <c r="X420" s="78"/>
      <c r="Y420" s="78"/>
      <c r="Z420" s="78"/>
      <c r="AA420" s="78"/>
      <c r="AB420" s="78"/>
    </row>
    <row r="421" spans="1:28">
      <c r="A421" s="78"/>
      <c r="B421" s="79"/>
      <c r="C421" s="78"/>
      <c r="D421" s="78"/>
      <c r="E421" s="78"/>
      <c r="F421" s="78"/>
      <c r="G421" s="78"/>
      <c r="H421" s="78"/>
      <c r="I421" s="78"/>
      <c r="J421" s="78"/>
      <c r="K421" s="78"/>
      <c r="L421" s="78"/>
      <c r="M421" s="78"/>
      <c r="N421" s="78"/>
      <c r="O421" s="78"/>
      <c r="P421" s="78"/>
      <c r="Q421" s="78"/>
      <c r="R421" s="78"/>
      <c r="S421" s="78"/>
      <c r="T421" s="78"/>
      <c r="U421" s="78"/>
      <c r="V421" s="78"/>
      <c r="W421" s="78"/>
      <c r="X421" s="78"/>
      <c r="Y421" s="78"/>
      <c r="Z421" s="78"/>
      <c r="AA421" s="78"/>
      <c r="AB421" s="78"/>
    </row>
    <row r="422" spans="1:28">
      <c r="A422" s="78"/>
      <c r="B422" s="79"/>
      <c r="C422" s="78"/>
      <c r="D422" s="78"/>
      <c r="E422" s="78"/>
      <c r="F422" s="78"/>
      <c r="G422" s="78"/>
      <c r="H422" s="78"/>
      <c r="I422" s="78"/>
      <c r="J422" s="78"/>
      <c r="K422" s="78"/>
      <c r="L422" s="78"/>
      <c r="M422" s="78"/>
      <c r="N422" s="78"/>
      <c r="O422" s="78"/>
      <c r="P422" s="78"/>
      <c r="Q422" s="78"/>
      <c r="R422" s="78"/>
      <c r="S422" s="78"/>
      <c r="T422" s="78"/>
      <c r="U422" s="78"/>
      <c r="V422" s="78"/>
      <c r="W422" s="78"/>
      <c r="X422" s="78"/>
      <c r="Y422" s="78"/>
      <c r="Z422" s="78"/>
      <c r="AA422" s="78"/>
      <c r="AB422" s="78"/>
    </row>
    <row r="423" spans="1:28">
      <c r="A423" s="78"/>
      <c r="B423" s="79"/>
      <c r="C423" s="78"/>
      <c r="D423" s="78"/>
      <c r="E423" s="78"/>
      <c r="F423" s="78"/>
      <c r="G423" s="78"/>
      <c r="H423" s="78"/>
      <c r="I423" s="78"/>
      <c r="J423" s="78"/>
      <c r="K423" s="78"/>
      <c r="L423" s="78"/>
      <c r="M423" s="78"/>
      <c r="N423" s="78"/>
      <c r="O423" s="78"/>
      <c r="P423" s="78"/>
      <c r="Q423" s="78"/>
      <c r="R423" s="78"/>
      <c r="S423" s="78"/>
      <c r="T423" s="78"/>
      <c r="U423" s="78"/>
      <c r="V423" s="78"/>
      <c r="W423" s="78"/>
      <c r="X423" s="78"/>
      <c r="Y423" s="78"/>
      <c r="Z423" s="78"/>
      <c r="AA423" s="78"/>
      <c r="AB423" s="78"/>
    </row>
    <row r="424" spans="1:28">
      <c r="A424" s="78"/>
      <c r="B424" s="79"/>
      <c r="C424" s="78"/>
      <c r="D424" s="78"/>
      <c r="E424" s="78"/>
      <c r="F424" s="78"/>
      <c r="G424" s="78"/>
      <c r="H424" s="78"/>
      <c r="I424" s="78"/>
      <c r="J424" s="78"/>
      <c r="K424" s="78"/>
      <c r="L424" s="78"/>
      <c r="M424" s="78"/>
      <c r="N424" s="78"/>
      <c r="O424" s="78"/>
      <c r="P424" s="78"/>
      <c r="Q424" s="78"/>
      <c r="R424" s="78"/>
      <c r="S424" s="78"/>
      <c r="T424" s="78"/>
      <c r="U424" s="78"/>
      <c r="V424" s="78"/>
      <c r="W424" s="78"/>
      <c r="X424" s="78"/>
      <c r="Y424" s="78"/>
      <c r="Z424" s="78"/>
      <c r="AA424" s="78"/>
      <c r="AB424" s="78"/>
    </row>
    <row r="425" spans="1:28">
      <c r="A425" s="78"/>
      <c r="B425" s="79"/>
      <c r="C425" s="78"/>
      <c r="D425" s="78"/>
      <c r="E425" s="78"/>
      <c r="F425" s="78"/>
      <c r="G425" s="78"/>
      <c r="H425" s="78"/>
      <c r="I425" s="78"/>
      <c r="J425" s="78"/>
      <c r="K425" s="78"/>
      <c r="L425" s="78"/>
      <c r="M425" s="78"/>
      <c r="N425" s="78"/>
      <c r="O425" s="78"/>
      <c r="P425" s="78"/>
      <c r="Q425" s="78"/>
      <c r="R425" s="78"/>
      <c r="S425" s="78"/>
      <c r="T425" s="78"/>
      <c r="U425" s="78"/>
      <c r="V425" s="78"/>
      <c r="W425" s="78"/>
      <c r="X425" s="78"/>
      <c r="Y425" s="78"/>
      <c r="Z425" s="78"/>
      <c r="AA425" s="78"/>
      <c r="AB425" s="78"/>
    </row>
    <row r="426" spans="1:28">
      <c r="A426" s="78"/>
      <c r="B426" s="79"/>
      <c r="C426" s="78"/>
      <c r="D426" s="78"/>
      <c r="E426" s="78"/>
      <c r="F426" s="78"/>
      <c r="G426" s="78"/>
      <c r="H426" s="78"/>
      <c r="I426" s="78"/>
      <c r="J426" s="78"/>
      <c r="K426" s="78"/>
      <c r="L426" s="78"/>
      <c r="M426" s="78"/>
      <c r="N426" s="78"/>
      <c r="O426" s="78"/>
      <c r="P426" s="78"/>
      <c r="Q426" s="78"/>
      <c r="R426" s="78"/>
      <c r="S426" s="78"/>
      <c r="T426" s="78"/>
      <c r="U426" s="78"/>
      <c r="V426" s="78"/>
      <c r="W426" s="78"/>
      <c r="X426" s="78"/>
      <c r="Y426" s="78"/>
      <c r="Z426" s="78"/>
      <c r="AA426" s="78"/>
      <c r="AB426" s="78"/>
    </row>
    <row r="427" spans="1:28">
      <c r="A427" s="78"/>
      <c r="B427" s="79"/>
      <c r="C427" s="78"/>
      <c r="D427" s="78"/>
      <c r="E427" s="78"/>
      <c r="F427" s="78"/>
      <c r="G427" s="78"/>
      <c r="H427" s="78"/>
      <c r="I427" s="78"/>
      <c r="J427" s="78"/>
      <c r="K427" s="78"/>
      <c r="L427" s="78"/>
      <c r="M427" s="78"/>
      <c r="N427" s="78"/>
      <c r="O427" s="78"/>
      <c r="P427" s="78"/>
      <c r="Q427" s="78"/>
      <c r="R427" s="78"/>
      <c r="S427" s="78"/>
      <c r="T427" s="78"/>
      <c r="U427" s="78"/>
      <c r="V427" s="78"/>
      <c r="W427" s="78"/>
      <c r="X427" s="78"/>
      <c r="Y427" s="78"/>
      <c r="Z427" s="78"/>
      <c r="AA427" s="78"/>
      <c r="AB427" s="78"/>
    </row>
    <row r="428" spans="1:28">
      <c r="A428" s="78"/>
      <c r="B428" s="79"/>
      <c r="C428" s="78"/>
      <c r="D428" s="78"/>
      <c r="E428" s="78"/>
      <c r="F428" s="78"/>
      <c r="G428" s="78"/>
      <c r="H428" s="78"/>
      <c r="I428" s="78"/>
      <c r="J428" s="78"/>
      <c r="K428" s="78"/>
      <c r="L428" s="78"/>
      <c r="M428" s="78"/>
      <c r="N428" s="78"/>
      <c r="O428" s="78"/>
      <c r="P428" s="78"/>
      <c r="Q428" s="78"/>
      <c r="R428" s="78"/>
      <c r="S428" s="78"/>
      <c r="T428" s="78"/>
      <c r="U428" s="78"/>
      <c r="V428" s="78"/>
      <c r="W428" s="78"/>
      <c r="X428" s="78"/>
      <c r="Y428" s="78"/>
      <c r="Z428" s="78"/>
      <c r="AA428" s="78"/>
      <c r="AB428" s="78"/>
    </row>
    <row r="429" spans="1:28">
      <c r="A429" s="78"/>
      <c r="B429" s="79"/>
      <c r="C429" s="78"/>
      <c r="D429" s="78"/>
      <c r="E429" s="78"/>
      <c r="F429" s="78"/>
      <c r="G429" s="78"/>
      <c r="H429" s="78"/>
      <c r="I429" s="78"/>
      <c r="J429" s="78"/>
      <c r="K429" s="78"/>
      <c r="L429" s="78"/>
      <c r="M429" s="78"/>
      <c r="N429" s="78"/>
      <c r="O429" s="78"/>
      <c r="P429" s="78"/>
      <c r="Q429" s="78"/>
      <c r="R429" s="78"/>
      <c r="S429" s="78"/>
      <c r="T429" s="78"/>
      <c r="U429" s="78"/>
      <c r="V429" s="78"/>
      <c r="W429" s="78"/>
      <c r="X429" s="78"/>
      <c r="Y429" s="78"/>
      <c r="Z429" s="78"/>
      <c r="AA429" s="78"/>
      <c r="AB429" s="78"/>
    </row>
    <row r="430" spans="1:28">
      <c r="A430" s="78"/>
      <c r="B430" s="79"/>
      <c r="C430" s="78"/>
      <c r="D430" s="78"/>
      <c r="E430" s="78"/>
      <c r="F430" s="78"/>
      <c r="G430" s="78"/>
      <c r="H430" s="78"/>
      <c r="I430" s="78"/>
      <c r="J430" s="78"/>
      <c r="K430" s="78"/>
      <c r="L430" s="78"/>
      <c r="M430" s="78"/>
      <c r="N430" s="78"/>
      <c r="O430" s="78"/>
      <c r="P430" s="78"/>
      <c r="Q430" s="78"/>
      <c r="R430" s="78"/>
      <c r="S430" s="78"/>
      <c r="T430" s="78"/>
      <c r="U430" s="78"/>
      <c r="V430" s="78"/>
      <c r="W430" s="78"/>
      <c r="X430" s="78"/>
      <c r="Y430" s="78"/>
      <c r="Z430" s="78"/>
      <c r="AA430" s="78"/>
      <c r="AB430" s="78"/>
    </row>
    <row r="431" spans="1:28">
      <c r="A431" s="78"/>
      <c r="B431" s="79"/>
      <c r="C431" s="78"/>
      <c r="D431" s="78"/>
      <c r="E431" s="78"/>
      <c r="F431" s="78"/>
      <c r="G431" s="78"/>
      <c r="H431" s="78"/>
      <c r="I431" s="78"/>
      <c r="J431" s="78"/>
      <c r="K431" s="78"/>
      <c r="L431" s="78"/>
      <c r="M431" s="78"/>
      <c r="N431" s="78"/>
      <c r="O431" s="78"/>
      <c r="P431" s="78"/>
      <c r="Q431" s="78"/>
      <c r="R431" s="78"/>
      <c r="S431" s="78"/>
      <c r="T431" s="78"/>
      <c r="U431" s="78"/>
      <c r="V431" s="78"/>
      <c r="W431" s="78"/>
      <c r="X431" s="78"/>
      <c r="Y431" s="78"/>
      <c r="Z431" s="78"/>
      <c r="AA431" s="78"/>
      <c r="AB431" s="78"/>
    </row>
    <row r="432" spans="1:28">
      <c r="A432" s="78"/>
      <c r="B432" s="79"/>
      <c r="C432" s="78"/>
      <c r="D432" s="78"/>
      <c r="E432" s="78"/>
      <c r="F432" s="78"/>
      <c r="G432" s="78"/>
      <c r="H432" s="78"/>
      <c r="I432" s="78"/>
      <c r="J432" s="78"/>
      <c r="K432" s="78"/>
      <c r="L432" s="78"/>
      <c r="M432" s="78"/>
      <c r="N432" s="78"/>
      <c r="O432" s="78"/>
      <c r="P432" s="78"/>
      <c r="Q432" s="78"/>
      <c r="R432" s="78"/>
      <c r="S432" s="78"/>
      <c r="T432" s="78"/>
      <c r="U432" s="78"/>
      <c r="V432" s="78"/>
      <c r="W432" s="78"/>
      <c r="X432" s="78"/>
      <c r="Y432" s="78"/>
      <c r="Z432" s="78"/>
      <c r="AA432" s="78"/>
      <c r="AB432" s="78"/>
    </row>
    <row r="433" spans="1:28">
      <c r="A433" s="78"/>
      <c r="B433" s="79"/>
      <c r="C433" s="78"/>
      <c r="D433" s="78"/>
      <c r="E433" s="78"/>
      <c r="F433" s="78"/>
      <c r="G433" s="78"/>
      <c r="H433" s="78"/>
      <c r="I433" s="78"/>
      <c r="J433" s="78"/>
      <c r="K433" s="78"/>
      <c r="L433" s="78"/>
      <c r="M433" s="78"/>
      <c r="N433" s="78"/>
      <c r="O433" s="78"/>
      <c r="P433" s="78"/>
      <c r="Q433" s="78"/>
      <c r="R433" s="78"/>
      <c r="S433" s="78"/>
      <c r="T433" s="78"/>
      <c r="U433" s="78"/>
      <c r="V433" s="78"/>
      <c r="W433" s="78"/>
      <c r="X433" s="78"/>
      <c r="Y433" s="78"/>
      <c r="Z433" s="78"/>
      <c r="AA433" s="78"/>
      <c r="AB433" s="78"/>
    </row>
    <row r="434" spans="1:28">
      <c r="A434" s="78"/>
      <c r="B434" s="79"/>
      <c r="C434" s="78"/>
      <c r="D434" s="78"/>
      <c r="E434" s="78"/>
      <c r="F434" s="78"/>
      <c r="G434" s="78"/>
      <c r="H434" s="78"/>
      <c r="I434" s="78"/>
      <c r="J434" s="78"/>
      <c r="K434" s="78"/>
      <c r="L434" s="78"/>
      <c r="M434" s="78"/>
      <c r="N434" s="78"/>
      <c r="O434" s="78"/>
      <c r="P434" s="78"/>
      <c r="Q434" s="78"/>
      <c r="R434" s="78"/>
      <c r="S434" s="78"/>
      <c r="T434" s="78"/>
      <c r="U434" s="78"/>
      <c r="V434" s="78"/>
      <c r="W434" s="78"/>
      <c r="X434" s="78"/>
      <c r="Y434" s="78"/>
      <c r="Z434" s="78"/>
      <c r="AA434" s="78"/>
      <c r="AB434" s="78"/>
    </row>
    <row r="435" spans="1:28">
      <c r="A435" s="78"/>
      <c r="B435" s="79"/>
      <c r="C435" s="78"/>
      <c r="D435" s="78"/>
      <c r="E435" s="78"/>
      <c r="F435" s="78"/>
      <c r="G435" s="78"/>
      <c r="H435" s="78"/>
      <c r="I435" s="78"/>
      <c r="J435" s="78"/>
      <c r="K435" s="78"/>
      <c r="L435" s="78"/>
      <c r="M435" s="78"/>
      <c r="N435" s="78"/>
      <c r="O435" s="78"/>
      <c r="P435" s="78"/>
      <c r="Q435" s="78"/>
      <c r="R435" s="78"/>
      <c r="S435" s="78"/>
      <c r="T435" s="78"/>
      <c r="U435" s="78"/>
      <c r="V435" s="78"/>
      <c r="W435" s="78"/>
      <c r="X435" s="78"/>
      <c r="Y435" s="78"/>
      <c r="Z435" s="78"/>
      <c r="AA435" s="78"/>
      <c r="AB435" s="78"/>
    </row>
    <row r="436" spans="1:28">
      <c r="A436" s="78"/>
      <c r="B436" s="79"/>
      <c r="C436" s="78"/>
      <c r="D436" s="78"/>
      <c r="E436" s="78"/>
      <c r="F436" s="78"/>
      <c r="G436" s="78"/>
      <c r="H436" s="78"/>
      <c r="I436" s="78"/>
      <c r="J436" s="78"/>
      <c r="K436" s="78"/>
      <c r="L436" s="78"/>
      <c r="M436" s="78"/>
      <c r="N436" s="78"/>
      <c r="O436" s="78"/>
      <c r="P436" s="78"/>
      <c r="Q436" s="78"/>
      <c r="R436" s="78"/>
      <c r="S436" s="78"/>
      <c r="T436" s="78"/>
      <c r="U436" s="78"/>
      <c r="V436" s="78"/>
      <c r="W436" s="78"/>
      <c r="X436" s="78"/>
      <c r="Y436" s="78"/>
      <c r="Z436" s="78"/>
      <c r="AA436" s="78"/>
      <c r="AB436" s="78"/>
    </row>
    <row r="437" spans="1:28">
      <c r="A437" s="78"/>
      <c r="B437" s="79"/>
      <c r="C437" s="78"/>
      <c r="D437" s="78"/>
      <c r="E437" s="78"/>
      <c r="F437" s="78"/>
      <c r="G437" s="78"/>
      <c r="H437" s="78"/>
      <c r="I437" s="78"/>
      <c r="J437" s="78"/>
      <c r="K437" s="78"/>
      <c r="L437" s="78"/>
      <c r="M437" s="78"/>
      <c r="N437" s="78"/>
      <c r="O437" s="78"/>
      <c r="P437" s="78"/>
      <c r="Q437" s="78"/>
      <c r="R437" s="78"/>
      <c r="S437" s="78"/>
      <c r="T437" s="78"/>
      <c r="U437" s="78"/>
      <c r="V437" s="78"/>
      <c r="W437" s="78"/>
      <c r="X437" s="78"/>
      <c r="Y437" s="78"/>
      <c r="Z437" s="78"/>
      <c r="AA437" s="78"/>
      <c r="AB437" s="78"/>
    </row>
    <row r="438" spans="1:28">
      <c r="A438" s="78"/>
      <c r="B438" s="79"/>
      <c r="C438" s="78"/>
      <c r="D438" s="78"/>
      <c r="E438" s="78"/>
      <c r="F438" s="78"/>
      <c r="G438" s="78"/>
      <c r="H438" s="78"/>
      <c r="I438" s="78"/>
      <c r="J438" s="78"/>
      <c r="K438" s="78"/>
      <c r="L438" s="78"/>
      <c r="M438" s="78"/>
      <c r="N438" s="78"/>
      <c r="O438" s="78"/>
      <c r="P438" s="78"/>
      <c r="Q438" s="78"/>
      <c r="R438" s="78"/>
      <c r="S438" s="78"/>
      <c r="T438" s="78"/>
      <c r="U438" s="78"/>
      <c r="V438" s="78"/>
      <c r="W438" s="78"/>
      <c r="X438" s="78"/>
      <c r="Y438" s="78"/>
      <c r="Z438" s="78"/>
      <c r="AA438" s="78"/>
      <c r="AB438" s="78"/>
    </row>
    <row r="439" spans="1:28">
      <c r="A439" s="78"/>
      <c r="B439" s="79"/>
      <c r="C439" s="78"/>
      <c r="D439" s="78"/>
      <c r="E439" s="78"/>
      <c r="F439" s="78"/>
      <c r="G439" s="78"/>
      <c r="H439" s="78"/>
      <c r="I439" s="78"/>
      <c r="J439" s="78"/>
      <c r="K439" s="78"/>
      <c r="L439" s="78"/>
      <c r="M439" s="78"/>
      <c r="N439" s="78"/>
      <c r="O439" s="78"/>
      <c r="P439" s="78"/>
      <c r="Q439" s="78"/>
      <c r="R439" s="78"/>
      <c r="S439" s="78"/>
      <c r="T439" s="78"/>
      <c r="U439" s="78"/>
      <c r="V439" s="78"/>
      <c r="W439" s="78"/>
      <c r="X439" s="78"/>
      <c r="Y439" s="78"/>
      <c r="Z439" s="78"/>
      <c r="AA439" s="78"/>
      <c r="AB439" s="78"/>
    </row>
    <row r="440" spans="1:28">
      <c r="A440" s="78"/>
      <c r="B440" s="79"/>
      <c r="C440" s="78"/>
      <c r="D440" s="78"/>
      <c r="E440" s="78"/>
      <c r="F440" s="78"/>
      <c r="G440" s="78"/>
      <c r="H440" s="78"/>
      <c r="I440" s="78"/>
      <c r="J440" s="78"/>
      <c r="K440" s="78"/>
      <c r="L440" s="78"/>
      <c r="M440" s="78"/>
      <c r="N440" s="78"/>
      <c r="O440" s="78"/>
      <c r="P440" s="78"/>
      <c r="Q440" s="78"/>
      <c r="R440" s="78"/>
      <c r="S440" s="78"/>
      <c r="T440" s="78"/>
      <c r="U440" s="78"/>
      <c r="V440" s="78"/>
      <c r="W440" s="78"/>
      <c r="X440" s="78"/>
      <c r="Y440" s="78"/>
      <c r="Z440" s="78"/>
      <c r="AA440" s="78"/>
      <c r="AB440" s="78"/>
    </row>
    <row r="441" spans="1:28">
      <c r="A441" s="78"/>
      <c r="B441" s="79"/>
      <c r="C441" s="78"/>
      <c r="D441" s="78"/>
      <c r="E441" s="78"/>
      <c r="F441" s="78"/>
      <c r="G441" s="78"/>
      <c r="H441" s="78"/>
      <c r="I441" s="78"/>
      <c r="J441" s="78"/>
      <c r="K441" s="78"/>
      <c r="L441" s="78"/>
      <c r="M441" s="78"/>
      <c r="N441" s="78"/>
      <c r="O441" s="78"/>
      <c r="P441" s="78"/>
      <c r="Q441" s="78"/>
      <c r="R441" s="78"/>
      <c r="S441" s="78"/>
      <c r="T441" s="78"/>
      <c r="U441" s="78"/>
      <c r="V441" s="78"/>
      <c r="W441" s="78"/>
      <c r="X441" s="78"/>
      <c r="Y441" s="78"/>
      <c r="Z441" s="78"/>
      <c r="AA441" s="78"/>
      <c r="AB441" s="78"/>
    </row>
    <row r="442" spans="1:28">
      <c r="A442" s="78"/>
      <c r="B442" s="79"/>
      <c r="C442" s="78"/>
      <c r="D442" s="78"/>
      <c r="E442" s="78"/>
      <c r="F442" s="78"/>
      <c r="G442" s="78"/>
      <c r="H442" s="78"/>
      <c r="I442" s="78"/>
      <c r="J442" s="78"/>
      <c r="K442" s="78"/>
      <c r="L442" s="78"/>
      <c r="M442" s="78"/>
      <c r="N442" s="78"/>
      <c r="O442" s="78"/>
      <c r="P442" s="78"/>
      <c r="Q442" s="78"/>
      <c r="R442" s="78"/>
      <c r="S442" s="78"/>
      <c r="T442" s="78"/>
      <c r="U442" s="78"/>
      <c r="V442" s="78"/>
      <c r="W442" s="78"/>
      <c r="X442" s="78"/>
      <c r="Y442" s="78"/>
      <c r="Z442" s="78"/>
      <c r="AA442" s="78"/>
      <c r="AB442" s="78"/>
    </row>
    <row r="443" spans="1:28">
      <c r="A443" s="78"/>
      <c r="B443" s="79"/>
      <c r="C443" s="78"/>
      <c r="D443" s="78"/>
      <c r="E443" s="78"/>
      <c r="F443" s="78"/>
      <c r="G443" s="78"/>
      <c r="H443" s="78"/>
      <c r="I443" s="78"/>
      <c r="J443" s="78"/>
      <c r="K443" s="78"/>
      <c r="L443" s="78"/>
      <c r="M443" s="78"/>
      <c r="N443" s="78"/>
      <c r="O443" s="78"/>
      <c r="P443" s="78"/>
      <c r="Q443" s="78"/>
      <c r="R443" s="78"/>
      <c r="S443" s="78"/>
      <c r="T443" s="78"/>
      <c r="U443" s="78"/>
      <c r="V443" s="78"/>
      <c r="W443" s="78"/>
      <c r="X443" s="78"/>
      <c r="Y443" s="78"/>
      <c r="Z443" s="78"/>
      <c r="AA443" s="78"/>
      <c r="AB443" s="78"/>
    </row>
    <row r="444" spans="1:28">
      <c r="A444" s="78"/>
      <c r="B444" s="79"/>
      <c r="C444" s="78"/>
      <c r="D444" s="78"/>
      <c r="E444" s="78"/>
      <c r="F444" s="78"/>
      <c r="G444" s="78"/>
      <c r="H444" s="78"/>
      <c r="I444" s="78"/>
      <c r="J444" s="78"/>
      <c r="K444" s="78"/>
      <c r="L444" s="78"/>
      <c r="M444" s="78"/>
      <c r="N444" s="78"/>
      <c r="O444" s="78"/>
      <c r="P444" s="78"/>
      <c r="Q444" s="78"/>
      <c r="R444" s="78"/>
      <c r="S444" s="78"/>
      <c r="T444" s="78"/>
      <c r="U444" s="78"/>
      <c r="V444" s="78"/>
      <c r="W444" s="78"/>
      <c r="X444" s="78"/>
      <c r="Y444" s="78"/>
      <c r="Z444" s="78"/>
      <c r="AA444" s="78"/>
      <c r="AB444" s="78"/>
    </row>
    <row r="445" spans="1:28">
      <c r="A445" s="78"/>
      <c r="B445" s="79"/>
      <c r="C445" s="78"/>
      <c r="D445" s="78"/>
      <c r="E445" s="78"/>
      <c r="F445" s="78"/>
      <c r="G445" s="78"/>
      <c r="H445" s="78"/>
      <c r="I445" s="78"/>
      <c r="J445" s="78"/>
      <c r="K445" s="78"/>
      <c r="L445" s="78"/>
      <c r="M445" s="78"/>
      <c r="N445" s="78"/>
      <c r="O445" s="78"/>
      <c r="P445" s="78"/>
      <c r="Q445" s="78"/>
      <c r="R445" s="78"/>
      <c r="S445" s="78"/>
      <c r="T445" s="78"/>
      <c r="U445" s="78"/>
      <c r="V445" s="78"/>
      <c r="W445" s="78"/>
      <c r="X445" s="78"/>
      <c r="Y445" s="78"/>
      <c r="Z445" s="78"/>
      <c r="AA445" s="78"/>
      <c r="AB445" s="78"/>
    </row>
    <row r="446" spans="1:28">
      <c r="A446" s="78"/>
      <c r="B446" s="79"/>
      <c r="C446" s="78"/>
      <c r="D446" s="78"/>
      <c r="E446" s="78"/>
      <c r="F446" s="78"/>
      <c r="G446" s="78"/>
      <c r="H446" s="78"/>
      <c r="I446" s="78"/>
      <c r="J446" s="78"/>
      <c r="K446" s="78"/>
      <c r="L446" s="78"/>
      <c r="M446" s="78"/>
      <c r="N446" s="78"/>
      <c r="O446" s="78"/>
      <c r="P446" s="78"/>
      <c r="Q446" s="78"/>
      <c r="R446" s="78"/>
      <c r="S446" s="78"/>
      <c r="T446" s="78"/>
      <c r="U446" s="78"/>
      <c r="V446" s="78"/>
      <c r="W446" s="78"/>
      <c r="X446" s="78"/>
      <c r="Y446" s="78"/>
      <c r="Z446" s="78"/>
      <c r="AA446" s="78"/>
      <c r="AB446" s="78"/>
    </row>
    <row r="447" spans="1:28">
      <c r="A447" s="78"/>
      <c r="B447" s="79"/>
      <c r="C447" s="78"/>
      <c r="D447" s="78"/>
      <c r="E447" s="78"/>
      <c r="F447" s="78"/>
      <c r="G447" s="78"/>
      <c r="H447" s="78"/>
      <c r="I447" s="78"/>
      <c r="J447" s="78"/>
      <c r="K447" s="78"/>
      <c r="L447" s="78"/>
      <c r="M447" s="78"/>
      <c r="N447" s="78"/>
      <c r="O447" s="78"/>
      <c r="P447" s="78"/>
      <c r="Q447" s="78"/>
      <c r="R447" s="78"/>
      <c r="S447" s="78"/>
      <c r="T447" s="78"/>
      <c r="U447" s="78"/>
      <c r="V447" s="78"/>
      <c r="W447" s="78"/>
      <c r="X447" s="78"/>
      <c r="Y447" s="78"/>
      <c r="Z447" s="78"/>
      <c r="AA447" s="78"/>
      <c r="AB447" s="78"/>
    </row>
    <row r="448" spans="1:28">
      <c r="A448" s="78"/>
      <c r="B448" s="79"/>
      <c r="C448" s="78"/>
      <c r="D448" s="78"/>
      <c r="E448" s="78"/>
      <c r="F448" s="78"/>
      <c r="G448" s="78"/>
      <c r="H448" s="78"/>
      <c r="I448" s="78"/>
      <c r="J448" s="78"/>
      <c r="K448" s="78"/>
      <c r="L448" s="78"/>
      <c r="M448" s="78"/>
      <c r="N448" s="78"/>
      <c r="O448" s="78"/>
      <c r="P448" s="78"/>
      <c r="Q448" s="78"/>
      <c r="R448" s="78"/>
      <c r="S448" s="78"/>
      <c r="T448" s="78"/>
      <c r="U448" s="78"/>
      <c r="V448" s="78"/>
      <c r="W448" s="78"/>
      <c r="X448" s="78"/>
      <c r="Y448" s="78"/>
      <c r="Z448" s="78"/>
      <c r="AA448" s="78"/>
      <c r="AB448" s="78"/>
    </row>
    <row r="449" spans="1:28">
      <c r="A449" s="78"/>
      <c r="B449" s="79"/>
      <c r="C449" s="78"/>
      <c r="D449" s="78"/>
      <c r="E449" s="78"/>
      <c r="F449" s="78"/>
      <c r="G449" s="78"/>
      <c r="H449" s="78"/>
      <c r="I449" s="78"/>
      <c r="J449" s="78"/>
      <c r="K449" s="78"/>
      <c r="L449" s="78"/>
      <c r="M449" s="78"/>
      <c r="N449" s="78"/>
      <c r="O449" s="78"/>
      <c r="P449" s="78"/>
      <c r="Q449" s="78"/>
      <c r="R449" s="78"/>
      <c r="S449" s="78"/>
      <c r="T449" s="78"/>
      <c r="U449" s="78"/>
      <c r="V449" s="78"/>
      <c r="W449" s="78"/>
      <c r="X449" s="78"/>
      <c r="Y449" s="78"/>
      <c r="Z449" s="78"/>
      <c r="AA449" s="78"/>
      <c r="AB449" s="78"/>
    </row>
    <row r="450" spans="1:28">
      <c r="A450" s="78"/>
      <c r="B450" s="79"/>
      <c r="C450" s="78"/>
      <c r="D450" s="78"/>
      <c r="E450" s="78"/>
      <c r="F450" s="78"/>
      <c r="G450" s="78"/>
      <c r="H450" s="78"/>
      <c r="I450" s="78"/>
      <c r="J450" s="78"/>
      <c r="K450" s="78"/>
      <c r="L450" s="78"/>
      <c r="M450" s="78"/>
      <c r="N450" s="78"/>
      <c r="O450" s="78"/>
      <c r="P450" s="78"/>
      <c r="Q450" s="78"/>
      <c r="R450" s="78"/>
      <c r="S450" s="78"/>
      <c r="T450" s="78"/>
      <c r="U450" s="78"/>
      <c r="V450" s="78"/>
      <c r="W450" s="78"/>
      <c r="X450" s="78"/>
      <c r="Y450" s="78"/>
      <c r="Z450" s="78"/>
      <c r="AA450" s="78"/>
      <c r="AB450" s="78"/>
    </row>
    <row r="451" spans="1:28">
      <c r="A451" s="78"/>
      <c r="B451" s="79"/>
      <c r="C451" s="78"/>
      <c r="D451" s="78"/>
      <c r="E451" s="78"/>
      <c r="F451" s="78"/>
      <c r="G451" s="78"/>
      <c r="H451" s="78"/>
      <c r="I451" s="78"/>
      <c r="J451" s="78"/>
      <c r="K451" s="78"/>
      <c r="L451" s="78"/>
      <c r="M451" s="78"/>
      <c r="N451" s="78"/>
      <c r="O451" s="78"/>
      <c r="P451" s="78"/>
      <c r="Q451" s="78"/>
      <c r="R451" s="78"/>
      <c r="S451" s="78"/>
      <c r="T451" s="78"/>
      <c r="U451" s="78"/>
      <c r="V451" s="78"/>
      <c r="W451" s="78"/>
      <c r="X451" s="78"/>
      <c r="Y451" s="78"/>
      <c r="Z451" s="78"/>
      <c r="AA451" s="78"/>
      <c r="AB451" s="78"/>
    </row>
    <row r="452" spans="1:28">
      <c r="A452" s="78"/>
      <c r="B452" s="79"/>
      <c r="C452" s="78"/>
      <c r="D452" s="78"/>
      <c r="E452" s="78"/>
      <c r="F452" s="78"/>
      <c r="G452" s="78"/>
      <c r="H452" s="78"/>
      <c r="I452" s="78"/>
      <c r="J452" s="78"/>
      <c r="K452" s="78"/>
      <c r="L452" s="78"/>
      <c r="M452" s="78"/>
      <c r="N452" s="78"/>
      <c r="O452" s="78"/>
      <c r="P452" s="78"/>
      <c r="Q452" s="78"/>
      <c r="R452" s="78"/>
      <c r="S452" s="78"/>
      <c r="T452" s="78"/>
      <c r="U452" s="78"/>
      <c r="V452" s="78"/>
      <c r="W452" s="78"/>
      <c r="X452" s="78"/>
      <c r="Y452" s="78"/>
      <c r="Z452" s="78"/>
      <c r="AA452" s="78"/>
      <c r="AB452" s="78"/>
    </row>
    <row r="453" spans="1:28">
      <c r="A453" s="78"/>
      <c r="B453" s="79"/>
      <c r="C453" s="78"/>
      <c r="D453" s="78"/>
      <c r="E453" s="78"/>
      <c r="F453" s="78"/>
      <c r="G453" s="78"/>
      <c r="H453" s="78"/>
      <c r="I453" s="78"/>
      <c r="J453" s="78"/>
      <c r="K453" s="78"/>
      <c r="L453" s="78"/>
      <c r="M453" s="78"/>
      <c r="N453" s="78"/>
      <c r="O453" s="78"/>
      <c r="P453" s="78"/>
      <c r="Q453" s="78"/>
      <c r="R453" s="78"/>
      <c r="S453" s="78"/>
      <c r="T453" s="78"/>
      <c r="U453" s="78"/>
      <c r="V453" s="78"/>
      <c r="W453" s="78"/>
      <c r="X453" s="78"/>
      <c r="Y453" s="78"/>
      <c r="Z453" s="78"/>
      <c r="AA453" s="78"/>
      <c r="AB453" s="78"/>
    </row>
    <row r="454" spans="1:28">
      <c r="A454" s="78"/>
      <c r="B454" s="79"/>
      <c r="C454" s="78"/>
      <c r="D454" s="78"/>
      <c r="E454" s="78"/>
      <c r="F454" s="78"/>
      <c r="G454" s="78"/>
      <c r="H454" s="78"/>
      <c r="I454" s="78"/>
      <c r="J454" s="78"/>
      <c r="K454" s="78"/>
      <c r="L454" s="78"/>
      <c r="M454" s="78"/>
      <c r="N454" s="78"/>
      <c r="O454" s="78"/>
      <c r="P454" s="78"/>
      <c r="Q454" s="78"/>
      <c r="R454" s="78"/>
      <c r="S454" s="78"/>
      <c r="T454" s="78"/>
      <c r="U454" s="78"/>
      <c r="V454" s="78"/>
      <c r="W454" s="78"/>
      <c r="X454" s="78"/>
      <c r="Y454" s="78"/>
      <c r="Z454" s="78"/>
      <c r="AA454" s="78"/>
      <c r="AB454" s="78"/>
    </row>
    <row r="455" spans="1:28">
      <c r="A455" s="78"/>
      <c r="B455" s="79"/>
      <c r="C455" s="78"/>
      <c r="D455" s="78"/>
      <c r="E455" s="78"/>
      <c r="F455" s="78"/>
      <c r="G455" s="78"/>
      <c r="H455" s="78"/>
      <c r="I455" s="78"/>
      <c r="J455" s="78"/>
      <c r="K455" s="78"/>
      <c r="L455" s="78"/>
      <c r="M455" s="78"/>
      <c r="N455" s="78"/>
      <c r="O455" s="78"/>
      <c r="P455" s="78"/>
      <c r="Q455" s="78"/>
      <c r="R455" s="78"/>
      <c r="S455" s="78"/>
      <c r="T455" s="78"/>
      <c r="U455" s="78"/>
      <c r="V455" s="78"/>
      <c r="W455" s="78"/>
      <c r="X455" s="78"/>
      <c r="Y455" s="78"/>
      <c r="Z455" s="78"/>
      <c r="AA455" s="78"/>
      <c r="AB455" s="78"/>
    </row>
    <row r="456" spans="1:28">
      <c r="A456" s="78"/>
      <c r="B456" s="79"/>
      <c r="C456" s="78"/>
      <c r="D456" s="78"/>
      <c r="E456" s="78"/>
      <c r="F456" s="78"/>
      <c r="G456" s="78"/>
      <c r="H456" s="78"/>
      <c r="I456" s="78"/>
      <c r="J456" s="78"/>
      <c r="K456" s="78"/>
      <c r="L456" s="78"/>
      <c r="M456" s="78"/>
      <c r="N456" s="78"/>
      <c r="O456" s="78"/>
      <c r="P456" s="78"/>
      <c r="Q456" s="78"/>
      <c r="R456" s="78"/>
      <c r="S456" s="78"/>
      <c r="T456" s="78"/>
      <c r="U456" s="78"/>
      <c r="V456" s="78"/>
      <c r="W456" s="78"/>
      <c r="X456" s="78"/>
      <c r="Y456" s="78"/>
      <c r="Z456" s="78"/>
      <c r="AA456" s="78"/>
      <c r="AB456" s="78"/>
    </row>
    <row r="457" spans="1:28">
      <c r="A457" s="78"/>
      <c r="B457" s="79"/>
      <c r="C457" s="78"/>
      <c r="D457" s="78"/>
      <c r="E457" s="78"/>
      <c r="F457" s="78"/>
      <c r="G457" s="78"/>
      <c r="H457" s="78"/>
      <c r="I457" s="78"/>
      <c r="J457" s="78"/>
      <c r="K457" s="78"/>
      <c r="L457" s="78"/>
      <c r="M457" s="78"/>
      <c r="N457" s="78"/>
      <c r="O457" s="78"/>
      <c r="P457" s="78"/>
      <c r="Q457" s="78"/>
      <c r="R457" s="78"/>
      <c r="S457" s="78"/>
      <c r="T457" s="78"/>
      <c r="U457" s="78"/>
      <c r="V457" s="78"/>
      <c r="W457" s="78"/>
      <c r="X457" s="78"/>
      <c r="Y457" s="78"/>
      <c r="Z457" s="78"/>
      <c r="AA457" s="78"/>
      <c r="AB457" s="78"/>
    </row>
    <row r="458" spans="1:28">
      <c r="A458" s="78"/>
      <c r="B458" s="79"/>
      <c r="C458" s="78"/>
      <c r="D458" s="78"/>
      <c r="E458" s="78"/>
      <c r="F458" s="78"/>
      <c r="G458" s="78"/>
      <c r="H458" s="78"/>
      <c r="I458" s="78"/>
      <c r="J458" s="78"/>
      <c r="K458" s="78"/>
      <c r="L458" s="78"/>
      <c r="M458" s="78"/>
      <c r="N458" s="78"/>
      <c r="O458" s="78"/>
      <c r="P458" s="78"/>
      <c r="Q458" s="78"/>
      <c r="R458" s="78"/>
      <c r="S458" s="78"/>
      <c r="T458" s="78"/>
      <c r="U458" s="78"/>
      <c r="V458" s="78"/>
      <c r="W458" s="78"/>
      <c r="X458" s="78"/>
      <c r="Y458" s="78"/>
      <c r="Z458" s="78"/>
      <c r="AA458" s="78"/>
      <c r="AB458" s="78"/>
    </row>
    <row r="459" spans="1:28">
      <c r="A459" s="78"/>
      <c r="B459" s="79"/>
      <c r="C459" s="78"/>
      <c r="D459" s="78"/>
      <c r="E459" s="78"/>
      <c r="F459" s="78"/>
      <c r="G459" s="78"/>
      <c r="H459" s="78"/>
      <c r="I459" s="78"/>
      <c r="J459" s="78"/>
      <c r="K459" s="78"/>
      <c r="L459" s="78"/>
      <c r="M459" s="78"/>
      <c r="N459" s="78"/>
      <c r="O459" s="78"/>
      <c r="P459" s="78"/>
      <c r="Q459" s="78"/>
      <c r="R459" s="78"/>
      <c r="S459" s="78"/>
      <c r="T459" s="78"/>
      <c r="U459" s="78"/>
      <c r="V459" s="78"/>
      <c r="W459" s="78"/>
      <c r="X459" s="78"/>
      <c r="Y459" s="78"/>
      <c r="Z459" s="78"/>
      <c r="AA459" s="78"/>
      <c r="AB459" s="78"/>
    </row>
    <row r="460" spans="1:28">
      <c r="A460" s="78"/>
      <c r="B460" s="79"/>
      <c r="C460" s="78"/>
      <c r="D460" s="78"/>
      <c r="E460" s="78"/>
      <c r="F460" s="78"/>
      <c r="G460" s="78"/>
      <c r="H460" s="78"/>
      <c r="I460" s="78"/>
      <c r="J460" s="78"/>
      <c r="K460" s="78"/>
      <c r="L460" s="78"/>
      <c r="M460" s="78"/>
      <c r="N460" s="78"/>
      <c r="O460" s="78"/>
      <c r="P460" s="78"/>
      <c r="Q460" s="78"/>
      <c r="R460" s="78"/>
      <c r="S460" s="78"/>
      <c r="T460" s="78"/>
      <c r="U460" s="78"/>
      <c r="V460" s="78"/>
      <c r="W460" s="78"/>
      <c r="X460" s="78"/>
      <c r="Y460" s="78"/>
      <c r="Z460" s="78"/>
      <c r="AA460" s="78"/>
      <c r="AB460" s="78"/>
    </row>
    <row r="461" spans="1:28">
      <c r="A461" s="78"/>
      <c r="B461" s="79"/>
      <c r="C461" s="78"/>
      <c r="D461" s="78"/>
      <c r="E461" s="78"/>
      <c r="F461" s="78"/>
      <c r="G461" s="78"/>
      <c r="H461" s="78"/>
      <c r="I461" s="78"/>
      <c r="J461" s="78"/>
      <c r="K461" s="78"/>
      <c r="L461" s="78"/>
      <c r="M461" s="78"/>
      <c r="N461" s="78"/>
      <c r="O461" s="78"/>
      <c r="P461" s="78"/>
      <c r="Q461" s="78"/>
      <c r="R461" s="78"/>
      <c r="S461" s="78"/>
      <c r="T461" s="78"/>
      <c r="U461" s="78"/>
      <c r="V461" s="78"/>
      <c r="W461" s="78"/>
      <c r="X461" s="78"/>
      <c r="Y461" s="78"/>
      <c r="Z461" s="78"/>
      <c r="AA461" s="78"/>
      <c r="AB461" s="78"/>
    </row>
    <row r="462" spans="1:28">
      <c r="A462" s="78"/>
      <c r="B462" s="79"/>
      <c r="C462" s="78"/>
      <c r="D462" s="78"/>
      <c r="E462" s="78"/>
      <c r="F462" s="78"/>
      <c r="G462" s="78"/>
      <c r="H462" s="78"/>
      <c r="I462" s="78"/>
      <c r="J462" s="78"/>
      <c r="K462" s="78"/>
      <c r="L462" s="78"/>
      <c r="M462" s="78"/>
      <c r="N462" s="78"/>
      <c r="O462" s="78"/>
      <c r="P462" s="78"/>
      <c r="Q462" s="78"/>
      <c r="R462" s="78"/>
      <c r="S462" s="78"/>
      <c r="T462" s="78"/>
      <c r="U462" s="78"/>
      <c r="V462" s="78"/>
      <c r="W462" s="78"/>
      <c r="X462" s="78"/>
      <c r="Y462" s="78"/>
      <c r="Z462" s="78"/>
      <c r="AA462" s="78"/>
      <c r="AB462" s="78"/>
    </row>
    <row r="463" spans="1:28">
      <c r="A463" s="78"/>
      <c r="B463" s="79"/>
      <c r="C463" s="78"/>
      <c r="D463" s="78"/>
      <c r="E463" s="78"/>
      <c r="F463" s="78"/>
      <c r="G463" s="78"/>
      <c r="H463" s="78"/>
      <c r="I463" s="78"/>
      <c r="J463" s="78"/>
      <c r="K463" s="78"/>
      <c r="L463" s="78"/>
      <c r="M463" s="78"/>
      <c r="N463" s="78"/>
      <c r="O463" s="78"/>
      <c r="P463" s="78"/>
      <c r="Q463" s="78"/>
      <c r="R463" s="78"/>
      <c r="S463" s="78"/>
      <c r="T463" s="78"/>
      <c r="U463" s="78"/>
      <c r="V463" s="78"/>
      <c r="W463" s="78"/>
      <c r="X463" s="78"/>
      <c r="Y463" s="78"/>
      <c r="Z463" s="78"/>
      <c r="AA463" s="78"/>
      <c r="AB463" s="78"/>
    </row>
    <row r="464" spans="1:28">
      <c r="A464" s="78"/>
      <c r="B464" s="79"/>
      <c r="C464" s="78"/>
      <c r="D464" s="78"/>
      <c r="E464" s="78"/>
      <c r="F464" s="78"/>
      <c r="G464" s="78"/>
      <c r="H464" s="78"/>
      <c r="I464" s="78"/>
      <c r="J464" s="78"/>
      <c r="K464" s="78"/>
      <c r="L464" s="78"/>
      <c r="M464" s="78"/>
      <c r="N464" s="78"/>
      <c r="O464" s="78"/>
      <c r="P464" s="78"/>
      <c r="Q464" s="78"/>
      <c r="R464" s="78"/>
      <c r="S464" s="78"/>
      <c r="T464" s="78"/>
      <c r="U464" s="78"/>
      <c r="V464" s="78"/>
      <c r="W464" s="78"/>
      <c r="X464" s="78"/>
      <c r="Y464" s="78"/>
      <c r="Z464" s="78"/>
      <c r="AA464" s="78"/>
      <c r="AB464" s="78"/>
    </row>
    <row r="465" spans="1:28">
      <c r="A465" s="78"/>
      <c r="B465" s="79"/>
      <c r="C465" s="78"/>
      <c r="D465" s="78"/>
      <c r="E465" s="78"/>
      <c r="F465" s="78"/>
      <c r="G465" s="78"/>
      <c r="H465" s="78"/>
      <c r="I465" s="78"/>
      <c r="J465" s="78"/>
      <c r="K465" s="78"/>
      <c r="L465" s="78"/>
      <c r="M465" s="78"/>
      <c r="N465" s="78"/>
      <c r="O465" s="78"/>
      <c r="P465" s="78"/>
      <c r="Q465" s="78"/>
      <c r="R465" s="78"/>
      <c r="S465" s="78"/>
      <c r="T465" s="78"/>
      <c r="U465" s="78"/>
      <c r="V465" s="78"/>
      <c r="W465" s="78"/>
      <c r="X465" s="78"/>
      <c r="Y465" s="78"/>
      <c r="Z465" s="78"/>
      <c r="AA465" s="78"/>
      <c r="AB465" s="78"/>
    </row>
    <row r="466" spans="1:28">
      <c r="A466" s="78"/>
      <c r="B466" s="79"/>
      <c r="C466" s="78"/>
      <c r="D466" s="78"/>
      <c r="E466" s="78"/>
      <c r="F466" s="78"/>
      <c r="G466" s="78"/>
      <c r="H466" s="78"/>
      <c r="I466" s="78"/>
      <c r="J466" s="78"/>
      <c r="K466" s="78"/>
      <c r="L466" s="78"/>
      <c r="M466" s="78"/>
      <c r="N466" s="78"/>
      <c r="O466" s="78"/>
      <c r="P466" s="78"/>
      <c r="Q466" s="78"/>
      <c r="R466" s="78"/>
      <c r="S466" s="78"/>
      <c r="T466" s="78"/>
      <c r="U466" s="78"/>
      <c r="V466" s="78"/>
      <c r="W466" s="78"/>
      <c r="X466" s="78"/>
      <c r="Y466" s="78"/>
      <c r="Z466" s="78"/>
      <c r="AA466" s="78"/>
      <c r="AB466" s="78"/>
    </row>
    <row r="467" spans="1:28">
      <c r="A467" s="78"/>
      <c r="B467" s="79"/>
      <c r="C467" s="78"/>
      <c r="D467" s="78"/>
      <c r="E467" s="78"/>
      <c r="F467" s="78"/>
      <c r="G467" s="78"/>
      <c r="H467" s="78"/>
      <c r="I467" s="78"/>
      <c r="J467" s="78"/>
      <c r="K467" s="78"/>
      <c r="L467" s="78"/>
      <c r="M467" s="78"/>
      <c r="N467" s="78"/>
      <c r="O467" s="78"/>
      <c r="P467" s="78"/>
      <c r="Q467" s="78"/>
      <c r="R467" s="78"/>
      <c r="S467" s="78"/>
      <c r="T467" s="78"/>
      <c r="U467" s="78"/>
      <c r="V467" s="78"/>
      <c r="W467" s="78"/>
      <c r="X467" s="78"/>
      <c r="Y467" s="78"/>
      <c r="Z467" s="78"/>
      <c r="AA467" s="78"/>
      <c r="AB467" s="78"/>
    </row>
    <row r="468" spans="1:28">
      <c r="A468" s="78"/>
      <c r="B468" s="79"/>
      <c r="C468" s="78"/>
      <c r="D468" s="78"/>
      <c r="E468" s="78"/>
      <c r="F468" s="78"/>
      <c r="G468" s="78"/>
      <c r="H468" s="78"/>
      <c r="I468" s="78"/>
      <c r="J468" s="78"/>
      <c r="K468" s="78"/>
      <c r="L468" s="78"/>
      <c r="M468" s="78"/>
      <c r="N468" s="78"/>
      <c r="O468" s="78"/>
      <c r="P468" s="78"/>
      <c r="Q468" s="78"/>
      <c r="R468" s="78"/>
      <c r="S468" s="78"/>
      <c r="T468" s="78"/>
      <c r="U468" s="78"/>
      <c r="V468" s="78"/>
      <c r="W468" s="78"/>
      <c r="X468" s="78"/>
      <c r="Y468" s="78"/>
      <c r="Z468" s="78"/>
      <c r="AA468" s="78"/>
      <c r="AB468" s="78"/>
    </row>
    <row r="469" spans="1:28">
      <c r="A469" s="78"/>
      <c r="B469" s="79"/>
      <c r="C469" s="78"/>
      <c r="D469" s="78"/>
      <c r="E469" s="78"/>
      <c r="F469" s="78"/>
      <c r="G469" s="78"/>
      <c r="H469" s="78"/>
      <c r="I469" s="78"/>
      <c r="J469" s="78"/>
      <c r="K469" s="78"/>
      <c r="L469" s="78"/>
      <c r="M469" s="78"/>
      <c r="N469" s="78"/>
      <c r="O469" s="78"/>
      <c r="P469" s="78"/>
      <c r="Q469" s="78"/>
      <c r="R469" s="78"/>
      <c r="S469" s="78"/>
      <c r="T469" s="78"/>
      <c r="U469" s="78"/>
      <c r="V469" s="78"/>
      <c r="W469" s="78"/>
      <c r="X469" s="78"/>
      <c r="Y469" s="78"/>
      <c r="Z469" s="78"/>
      <c r="AA469" s="78"/>
      <c r="AB469" s="78"/>
    </row>
    <row r="470" spans="1:28">
      <c r="A470" s="78"/>
      <c r="B470" s="79"/>
      <c r="C470" s="78"/>
      <c r="D470" s="78"/>
      <c r="E470" s="78"/>
      <c r="F470" s="78"/>
      <c r="G470" s="78"/>
      <c r="H470" s="78"/>
      <c r="I470" s="78"/>
      <c r="J470" s="78"/>
      <c r="K470" s="78"/>
      <c r="L470" s="78"/>
      <c r="M470" s="78"/>
      <c r="N470" s="78"/>
      <c r="O470" s="78"/>
      <c r="P470" s="78"/>
      <c r="Q470" s="78"/>
      <c r="R470" s="78"/>
      <c r="S470" s="78"/>
      <c r="T470" s="78"/>
      <c r="U470" s="78"/>
      <c r="V470" s="78"/>
      <c r="W470" s="78"/>
      <c r="X470" s="78"/>
      <c r="Y470" s="78"/>
      <c r="Z470" s="78"/>
      <c r="AA470" s="78"/>
      <c r="AB470" s="78"/>
    </row>
    <row r="471" spans="1:28">
      <c r="A471" s="78"/>
      <c r="B471" s="79"/>
      <c r="C471" s="78"/>
      <c r="D471" s="78"/>
      <c r="E471" s="78"/>
      <c r="F471" s="78"/>
      <c r="G471" s="78"/>
      <c r="H471" s="78"/>
      <c r="I471" s="78"/>
      <c r="J471" s="78"/>
      <c r="K471" s="78"/>
      <c r="L471" s="78"/>
      <c r="M471" s="78"/>
      <c r="N471" s="78"/>
      <c r="O471" s="78"/>
      <c r="P471" s="78"/>
      <c r="Q471" s="78"/>
      <c r="R471" s="78"/>
      <c r="S471" s="78"/>
      <c r="T471" s="78"/>
      <c r="U471" s="78"/>
      <c r="V471" s="78"/>
      <c r="W471" s="78"/>
      <c r="X471" s="78"/>
      <c r="Y471" s="78"/>
      <c r="Z471" s="78"/>
      <c r="AA471" s="78"/>
      <c r="AB471" s="78"/>
    </row>
    <row r="472" spans="1:28">
      <c r="A472" s="78"/>
      <c r="B472" s="79"/>
      <c r="C472" s="78"/>
      <c r="D472" s="78"/>
      <c r="E472" s="78"/>
      <c r="F472" s="78"/>
      <c r="G472" s="78"/>
      <c r="H472" s="78"/>
      <c r="I472" s="78"/>
      <c r="J472" s="78"/>
      <c r="K472" s="78"/>
      <c r="L472" s="78"/>
      <c r="M472" s="78"/>
      <c r="N472" s="78"/>
      <c r="O472" s="78"/>
      <c r="P472" s="78"/>
      <c r="Q472" s="78"/>
      <c r="R472" s="78"/>
      <c r="S472" s="78"/>
      <c r="T472" s="78"/>
      <c r="U472" s="78"/>
      <c r="V472" s="78"/>
      <c r="W472" s="78"/>
      <c r="X472" s="78"/>
      <c r="Y472" s="78"/>
      <c r="Z472" s="78"/>
      <c r="AA472" s="78"/>
      <c r="AB472" s="78"/>
    </row>
    <row r="473" spans="1:28">
      <c r="A473" s="78"/>
      <c r="B473" s="79"/>
      <c r="C473" s="78"/>
      <c r="D473" s="78"/>
      <c r="E473" s="78"/>
      <c r="F473" s="78"/>
      <c r="G473" s="78"/>
      <c r="H473" s="78"/>
      <c r="I473" s="78"/>
      <c r="J473" s="78"/>
      <c r="K473" s="78"/>
      <c r="L473" s="78"/>
      <c r="M473" s="78"/>
      <c r="N473" s="78"/>
      <c r="O473" s="78"/>
      <c r="P473" s="78"/>
      <c r="Q473" s="78"/>
      <c r="R473" s="78"/>
      <c r="S473" s="78"/>
      <c r="T473" s="78"/>
      <c r="U473" s="78"/>
      <c r="V473" s="78"/>
      <c r="W473" s="78"/>
      <c r="X473" s="78"/>
      <c r="Y473" s="78"/>
      <c r="Z473" s="78"/>
      <c r="AA473" s="78"/>
      <c r="AB473" s="78"/>
    </row>
    <row r="474" spans="1:28">
      <c r="A474" s="78"/>
      <c r="B474" s="79"/>
      <c r="C474" s="78"/>
      <c r="D474" s="78"/>
      <c r="E474" s="78"/>
      <c r="F474" s="78"/>
      <c r="G474" s="78"/>
      <c r="H474" s="78"/>
      <c r="I474" s="78"/>
      <c r="J474" s="78"/>
      <c r="K474" s="78"/>
      <c r="L474" s="78"/>
      <c r="M474" s="78"/>
      <c r="N474" s="78"/>
      <c r="O474" s="78"/>
      <c r="P474" s="78"/>
      <c r="Q474" s="78"/>
      <c r="R474" s="78"/>
      <c r="S474" s="78"/>
      <c r="T474" s="78"/>
      <c r="U474" s="78"/>
      <c r="V474" s="78"/>
      <c r="W474" s="78"/>
      <c r="X474" s="78"/>
      <c r="Y474" s="78"/>
      <c r="Z474" s="78"/>
      <c r="AA474" s="78"/>
      <c r="AB474" s="78"/>
    </row>
    <row r="475" spans="1:28">
      <c r="A475" s="78"/>
      <c r="B475" s="79"/>
      <c r="C475" s="78"/>
      <c r="D475" s="78"/>
      <c r="E475" s="78"/>
      <c r="F475" s="78"/>
      <c r="G475" s="78"/>
      <c r="H475" s="78"/>
      <c r="I475" s="78"/>
      <c r="J475" s="78"/>
      <c r="K475" s="78"/>
      <c r="L475" s="78"/>
      <c r="M475" s="78"/>
      <c r="N475" s="78"/>
      <c r="O475" s="78"/>
      <c r="P475" s="78"/>
      <c r="Q475" s="78"/>
      <c r="R475" s="78"/>
      <c r="S475" s="78"/>
      <c r="T475" s="78"/>
      <c r="U475" s="78"/>
      <c r="V475" s="78"/>
      <c r="W475" s="78"/>
      <c r="X475" s="78"/>
      <c r="Y475" s="78"/>
      <c r="Z475" s="78"/>
      <c r="AA475" s="78"/>
      <c r="AB475" s="78"/>
    </row>
    <row r="476" spans="1:28">
      <c r="A476" s="78"/>
      <c r="B476" s="79"/>
      <c r="C476" s="78"/>
      <c r="D476" s="78"/>
      <c r="E476" s="78"/>
      <c r="F476" s="78"/>
      <c r="G476" s="78"/>
      <c r="H476" s="78"/>
      <c r="I476" s="78"/>
      <c r="J476" s="78"/>
      <c r="K476" s="78"/>
      <c r="L476" s="78"/>
      <c r="M476" s="78"/>
      <c r="N476" s="78"/>
      <c r="O476" s="78"/>
      <c r="P476" s="78"/>
      <c r="Q476" s="78"/>
      <c r="R476" s="78"/>
      <c r="S476" s="78"/>
      <c r="T476" s="78"/>
      <c r="U476" s="78"/>
      <c r="V476" s="78"/>
      <c r="W476" s="78"/>
      <c r="X476" s="78"/>
      <c r="Y476" s="78"/>
      <c r="Z476" s="78"/>
      <c r="AA476" s="78"/>
      <c r="AB476" s="78"/>
    </row>
    <row r="477" spans="1:28">
      <c r="A477" s="78"/>
      <c r="B477" s="79"/>
      <c r="C477" s="78"/>
      <c r="D477" s="78"/>
      <c r="E477" s="78"/>
      <c r="F477" s="78"/>
      <c r="G477" s="78"/>
      <c r="H477" s="78"/>
      <c r="I477" s="78"/>
      <c r="J477" s="78"/>
      <c r="K477" s="78"/>
      <c r="L477" s="78"/>
      <c r="M477" s="78"/>
      <c r="N477" s="78"/>
      <c r="O477" s="78"/>
      <c r="P477" s="78"/>
      <c r="Q477" s="78"/>
      <c r="R477" s="78"/>
      <c r="S477" s="78"/>
      <c r="T477" s="78"/>
      <c r="U477" s="78"/>
      <c r="V477" s="78"/>
      <c r="W477" s="78"/>
      <c r="X477" s="78"/>
      <c r="Y477" s="78"/>
      <c r="Z477" s="78"/>
      <c r="AA477" s="78"/>
      <c r="AB477" s="78"/>
    </row>
    <row r="478" spans="1:28">
      <c r="A478" s="78"/>
      <c r="B478" s="79"/>
      <c r="C478" s="78"/>
      <c r="D478" s="78"/>
      <c r="E478" s="78"/>
      <c r="F478" s="78"/>
      <c r="G478" s="78"/>
      <c r="H478" s="78"/>
      <c r="I478" s="78"/>
      <c r="J478" s="78"/>
      <c r="K478" s="78"/>
      <c r="L478" s="78"/>
      <c r="M478" s="78"/>
      <c r="N478" s="78"/>
      <c r="O478" s="78"/>
      <c r="P478" s="78"/>
      <c r="Q478" s="78"/>
      <c r="R478" s="78"/>
      <c r="S478" s="78"/>
      <c r="T478" s="78"/>
      <c r="U478" s="78"/>
      <c r="V478" s="78"/>
      <c r="W478" s="78"/>
      <c r="X478" s="78"/>
      <c r="Y478" s="78"/>
      <c r="Z478" s="78"/>
      <c r="AA478" s="78"/>
      <c r="AB478" s="78"/>
    </row>
    <row r="479" spans="1:28">
      <c r="A479" s="78"/>
      <c r="B479" s="79"/>
      <c r="C479" s="78"/>
      <c r="D479" s="78"/>
      <c r="E479" s="78"/>
      <c r="F479" s="78"/>
      <c r="G479" s="78"/>
      <c r="H479" s="78"/>
      <c r="I479" s="78"/>
      <c r="J479" s="78"/>
      <c r="K479" s="78"/>
      <c r="L479" s="78"/>
      <c r="M479" s="78"/>
      <c r="N479" s="78"/>
      <c r="O479" s="78"/>
      <c r="P479" s="78"/>
      <c r="Q479" s="78"/>
      <c r="R479" s="78"/>
      <c r="S479" s="78"/>
      <c r="T479" s="78"/>
      <c r="U479" s="78"/>
      <c r="V479" s="78"/>
      <c r="W479" s="78"/>
      <c r="X479" s="78"/>
      <c r="Y479" s="78"/>
      <c r="Z479" s="78"/>
      <c r="AA479" s="78"/>
      <c r="AB479" s="78"/>
    </row>
    <row r="480" spans="1:28">
      <c r="A480" s="78"/>
      <c r="B480" s="79"/>
      <c r="C480" s="78"/>
      <c r="D480" s="78"/>
      <c r="E480" s="78"/>
      <c r="F480" s="78"/>
      <c r="G480" s="78"/>
      <c r="H480" s="78"/>
      <c r="I480" s="78"/>
      <c r="J480" s="78"/>
      <c r="K480" s="78"/>
      <c r="L480" s="78"/>
      <c r="M480" s="78"/>
      <c r="N480" s="78"/>
      <c r="O480" s="78"/>
      <c r="P480" s="78"/>
      <c r="Q480" s="78"/>
      <c r="R480" s="78"/>
      <c r="S480" s="78"/>
      <c r="T480" s="78"/>
      <c r="U480" s="78"/>
      <c r="V480" s="78"/>
      <c r="W480" s="78"/>
      <c r="X480" s="78"/>
      <c r="Y480" s="78"/>
      <c r="Z480" s="78"/>
      <c r="AA480" s="78"/>
      <c r="AB480" s="78"/>
    </row>
    <row r="481" spans="1:28">
      <c r="A481" s="78"/>
      <c r="B481" s="79"/>
      <c r="C481" s="78"/>
      <c r="D481" s="78"/>
      <c r="E481" s="78"/>
      <c r="F481" s="78"/>
      <c r="G481" s="78"/>
      <c r="H481" s="78"/>
      <c r="I481" s="78"/>
      <c r="J481" s="78"/>
      <c r="K481" s="78"/>
      <c r="L481" s="78"/>
      <c r="M481" s="78"/>
      <c r="N481" s="78"/>
      <c r="O481" s="78"/>
      <c r="P481" s="78"/>
      <c r="Q481" s="78"/>
      <c r="R481" s="78"/>
      <c r="S481" s="78"/>
      <c r="T481" s="78"/>
      <c r="U481" s="78"/>
      <c r="V481" s="78"/>
      <c r="W481" s="78"/>
      <c r="X481" s="78"/>
      <c r="Y481" s="78"/>
      <c r="Z481" s="78"/>
      <c r="AA481" s="78"/>
      <c r="AB481" s="78"/>
    </row>
    <row r="482" spans="1:28">
      <c r="A482" s="78"/>
      <c r="B482" s="79"/>
      <c r="C482" s="78"/>
      <c r="D482" s="78"/>
      <c r="E482" s="78"/>
      <c r="F482" s="78"/>
      <c r="G482" s="78"/>
      <c r="H482" s="78"/>
      <c r="I482" s="78"/>
      <c r="J482" s="78"/>
      <c r="K482" s="78"/>
      <c r="L482" s="78"/>
      <c r="M482" s="78"/>
      <c r="N482" s="78"/>
      <c r="O482" s="78"/>
      <c r="P482" s="78"/>
      <c r="Q482" s="78"/>
      <c r="R482" s="78"/>
      <c r="S482" s="78"/>
      <c r="T482" s="78"/>
      <c r="U482" s="78"/>
      <c r="V482" s="78"/>
      <c r="W482" s="78"/>
      <c r="X482" s="78"/>
      <c r="Y482" s="78"/>
      <c r="Z482" s="78"/>
      <c r="AA482" s="78"/>
      <c r="AB482" s="78"/>
    </row>
    <row r="483" spans="1:28">
      <c r="A483" s="78"/>
      <c r="B483" s="79"/>
      <c r="C483" s="78"/>
      <c r="D483" s="78"/>
      <c r="E483" s="78"/>
      <c r="F483" s="78"/>
      <c r="G483" s="78"/>
      <c r="H483" s="78"/>
      <c r="I483" s="78"/>
      <c r="J483" s="78"/>
      <c r="K483" s="78"/>
      <c r="L483" s="78"/>
      <c r="M483" s="78"/>
      <c r="N483" s="78"/>
      <c r="O483" s="78"/>
      <c r="P483" s="78"/>
      <c r="Q483" s="78"/>
      <c r="R483" s="78"/>
      <c r="S483" s="78"/>
      <c r="T483" s="78"/>
      <c r="U483" s="78"/>
      <c r="V483" s="78"/>
      <c r="W483" s="78"/>
      <c r="X483" s="78"/>
      <c r="Y483" s="78"/>
      <c r="Z483" s="78"/>
      <c r="AA483" s="78"/>
      <c r="AB483" s="78"/>
    </row>
    <row r="484" spans="1:28">
      <c r="A484" s="78"/>
      <c r="B484" s="79"/>
      <c r="C484" s="78"/>
      <c r="D484" s="78"/>
      <c r="E484" s="78"/>
      <c r="F484" s="78"/>
      <c r="G484" s="78"/>
      <c r="H484" s="78"/>
      <c r="I484" s="78"/>
      <c r="J484" s="78"/>
      <c r="K484" s="78"/>
      <c r="L484" s="78"/>
      <c r="M484" s="78"/>
      <c r="N484" s="78"/>
      <c r="O484" s="78"/>
      <c r="P484" s="78"/>
      <c r="Q484" s="78"/>
      <c r="R484" s="78"/>
      <c r="S484" s="78"/>
      <c r="T484" s="78"/>
      <c r="U484" s="78"/>
      <c r="V484" s="78"/>
      <c r="W484" s="78"/>
      <c r="X484" s="78"/>
      <c r="Y484" s="78"/>
      <c r="Z484" s="78"/>
      <c r="AA484" s="78"/>
      <c r="AB484" s="78"/>
    </row>
    <row r="485" spans="1:28">
      <c r="A485" s="78"/>
      <c r="B485" s="79"/>
      <c r="C485" s="78"/>
      <c r="D485" s="78"/>
      <c r="E485" s="78"/>
      <c r="F485" s="78"/>
      <c r="G485" s="78"/>
      <c r="H485" s="78"/>
      <c r="I485" s="78"/>
      <c r="J485" s="78"/>
      <c r="K485" s="78"/>
      <c r="L485" s="78"/>
      <c r="M485" s="78"/>
      <c r="N485" s="78"/>
      <c r="O485" s="78"/>
      <c r="P485" s="78"/>
      <c r="Q485" s="78"/>
      <c r="R485" s="78"/>
      <c r="S485" s="78"/>
      <c r="T485" s="78"/>
      <c r="U485" s="78"/>
      <c r="V485" s="78"/>
      <c r="W485" s="78"/>
      <c r="X485" s="78"/>
      <c r="Y485" s="78"/>
      <c r="Z485" s="78"/>
      <c r="AA485" s="78"/>
      <c r="AB485" s="78"/>
    </row>
    <row r="486" spans="1:28">
      <c r="A486" s="78"/>
      <c r="B486" s="79"/>
      <c r="C486" s="78"/>
      <c r="D486" s="78"/>
      <c r="E486" s="78"/>
      <c r="F486" s="78"/>
      <c r="G486" s="78"/>
      <c r="H486" s="78"/>
      <c r="I486" s="78"/>
      <c r="J486" s="78"/>
      <c r="K486" s="78"/>
      <c r="L486" s="78"/>
      <c r="M486" s="78"/>
      <c r="N486" s="78"/>
      <c r="O486" s="78"/>
      <c r="P486" s="78"/>
      <c r="Q486" s="78"/>
      <c r="R486" s="78"/>
      <c r="S486" s="78"/>
      <c r="T486" s="78"/>
      <c r="U486" s="78"/>
      <c r="V486" s="78"/>
      <c r="W486" s="78"/>
      <c r="X486" s="78"/>
      <c r="Y486" s="78"/>
      <c r="Z486" s="78"/>
      <c r="AA486" s="78"/>
      <c r="AB486" s="78"/>
    </row>
    <row r="487" spans="1:28">
      <c r="A487" s="78"/>
      <c r="B487" s="79"/>
      <c r="C487" s="78"/>
      <c r="D487" s="78"/>
      <c r="E487" s="78"/>
      <c r="F487" s="78"/>
      <c r="G487" s="78"/>
      <c r="H487" s="78"/>
      <c r="I487" s="78"/>
      <c r="J487" s="78"/>
      <c r="K487" s="78"/>
      <c r="L487" s="78"/>
      <c r="M487" s="78"/>
      <c r="N487" s="78"/>
      <c r="O487" s="78"/>
      <c r="P487" s="78"/>
      <c r="Q487" s="78"/>
      <c r="R487" s="78"/>
      <c r="S487" s="78"/>
      <c r="T487" s="78"/>
      <c r="U487" s="78"/>
      <c r="V487" s="78"/>
      <c r="W487" s="78"/>
      <c r="X487" s="78"/>
      <c r="Y487" s="78"/>
      <c r="Z487" s="78"/>
      <c r="AA487" s="78"/>
      <c r="AB487" s="78"/>
    </row>
    <row r="488" spans="1:28">
      <c r="A488" s="78"/>
      <c r="B488" s="79"/>
      <c r="C488" s="78"/>
      <c r="D488" s="78"/>
      <c r="E488" s="78"/>
      <c r="F488" s="78"/>
      <c r="G488" s="78"/>
      <c r="H488" s="78"/>
      <c r="I488" s="78"/>
      <c r="J488" s="78"/>
      <c r="K488" s="78"/>
      <c r="L488" s="78"/>
      <c r="M488" s="78"/>
      <c r="N488" s="78"/>
      <c r="O488" s="78"/>
      <c r="P488" s="78"/>
      <c r="Q488" s="78"/>
      <c r="R488" s="78"/>
      <c r="S488" s="78"/>
      <c r="T488" s="78"/>
      <c r="U488" s="78"/>
      <c r="V488" s="78"/>
      <c r="W488" s="78"/>
      <c r="X488" s="78"/>
      <c r="Y488" s="78"/>
      <c r="Z488" s="78"/>
      <c r="AA488" s="78"/>
      <c r="AB488" s="78"/>
    </row>
    <row r="489" spans="1:28">
      <c r="A489" s="78"/>
      <c r="B489" s="79"/>
      <c r="C489" s="78"/>
      <c r="D489" s="78"/>
      <c r="E489" s="78"/>
      <c r="F489" s="78"/>
      <c r="G489" s="78"/>
      <c r="H489" s="78"/>
      <c r="I489" s="78"/>
      <c r="J489" s="78"/>
      <c r="K489" s="78"/>
      <c r="L489" s="78"/>
      <c r="M489" s="78"/>
      <c r="N489" s="78"/>
      <c r="O489" s="78"/>
      <c r="P489" s="78"/>
      <c r="Q489" s="78"/>
      <c r="R489" s="78"/>
      <c r="S489" s="78"/>
      <c r="T489" s="78"/>
      <c r="U489" s="78"/>
      <c r="V489" s="78"/>
      <c r="W489" s="78"/>
      <c r="X489" s="78"/>
      <c r="Y489" s="78"/>
      <c r="Z489" s="78"/>
      <c r="AA489" s="78"/>
      <c r="AB489" s="78"/>
    </row>
    <row r="490" spans="1:28">
      <c r="A490" s="78"/>
      <c r="B490" s="79"/>
      <c r="C490" s="78"/>
      <c r="D490" s="78"/>
      <c r="E490" s="78"/>
      <c r="F490" s="78"/>
      <c r="G490" s="78"/>
      <c r="H490" s="78"/>
      <c r="I490" s="78"/>
      <c r="J490" s="78"/>
      <c r="K490" s="78"/>
      <c r="L490" s="78"/>
      <c r="M490" s="78"/>
      <c r="N490" s="78"/>
      <c r="O490" s="78"/>
      <c r="P490" s="78"/>
      <c r="Q490" s="78"/>
      <c r="R490" s="78"/>
      <c r="S490" s="78"/>
      <c r="T490" s="78"/>
      <c r="U490" s="78"/>
      <c r="V490" s="78"/>
      <c r="W490" s="78"/>
      <c r="X490" s="78"/>
      <c r="Y490" s="78"/>
      <c r="Z490" s="78"/>
      <c r="AA490" s="78"/>
      <c r="AB490" s="78"/>
    </row>
    <row r="491" spans="1:28">
      <c r="A491" s="78"/>
      <c r="B491" s="79"/>
      <c r="C491" s="78"/>
      <c r="D491" s="78"/>
      <c r="E491" s="78"/>
      <c r="F491" s="78"/>
      <c r="G491" s="78"/>
      <c r="H491" s="78"/>
      <c r="I491" s="78"/>
      <c r="J491" s="78"/>
      <c r="K491" s="78"/>
      <c r="L491" s="78"/>
      <c r="M491" s="78"/>
      <c r="N491" s="78"/>
      <c r="O491" s="78"/>
      <c r="P491" s="78"/>
      <c r="Q491" s="78"/>
      <c r="R491" s="78"/>
      <c r="S491" s="78"/>
      <c r="T491" s="78"/>
      <c r="U491" s="78"/>
      <c r="V491" s="78"/>
      <c r="W491" s="78"/>
      <c r="X491" s="78"/>
      <c r="Y491" s="78"/>
      <c r="Z491" s="78"/>
      <c r="AA491" s="78"/>
      <c r="AB491" s="78"/>
    </row>
    <row r="492" spans="1:28">
      <c r="A492" s="78"/>
      <c r="B492" s="79"/>
      <c r="C492" s="78"/>
      <c r="D492" s="78"/>
      <c r="E492" s="78"/>
      <c r="F492" s="78"/>
      <c r="G492" s="78"/>
      <c r="H492" s="78"/>
      <c r="I492" s="78"/>
      <c r="J492" s="78"/>
      <c r="K492" s="78"/>
      <c r="L492" s="78"/>
      <c r="M492" s="78"/>
      <c r="N492" s="78"/>
      <c r="O492" s="78"/>
      <c r="P492" s="78"/>
      <c r="Q492" s="78"/>
      <c r="R492" s="78"/>
      <c r="S492" s="78"/>
      <c r="T492" s="78"/>
      <c r="U492" s="78"/>
      <c r="V492" s="78"/>
      <c r="W492" s="78"/>
      <c r="X492" s="78"/>
      <c r="Y492" s="78"/>
      <c r="Z492" s="78"/>
      <c r="AA492" s="78"/>
      <c r="AB492" s="78"/>
    </row>
    <row r="493" spans="1:28">
      <c r="A493" s="78"/>
      <c r="B493" s="79"/>
      <c r="C493" s="78"/>
      <c r="D493" s="78"/>
      <c r="E493" s="78"/>
      <c r="F493" s="78"/>
      <c r="G493" s="78"/>
      <c r="H493" s="78"/>
      <c r="I493" s="78"/>
      <c r="J493" s="78"/>
      <c r="K493" s="78"/>
      <c r="L493" s="78"/>
      <c r="M493" s="78"/>
      <c r="N493" s="78"/>
      <c r="O493" s="78"/>
      <c r="P493" s="78"/>
      <c r="Q493" s="78"/>
      <c r="R493" s="78"/>
      <c r="S493" s="78"/>
      <c r="T493" s="78"/>
      <c r="U493" s="78"/>
      <c r="V493" s="78"/>
      <c r="W493" s="78"/>
      <c r="X493" s="78"/>
      <c r="Y493" s="78"/>
      <c r="Z493" s="78"/>
      <c r="AA493" s="78"/>
      <c r="AB493" s="78"/>
    </row>
    <row r="494" spans="1:28">
      <c r="A494" s="78"/>
      <c r="B494" s="79"/>
      <c r="C494" s="78"/>
      <c r="D494" s="78"/>
      <c r="E494" s="78"/>
      <c r="F494" s="78"/>
      <c r="G494" s="78"/>
      <c r="H494" s="78"/>
      <c r="I494" s="78"/>
      <c r="J494" s="78"/>
      <c r="K494" s="78"/>
      <c r="L494" s="78"/>
      <c r="M494" s="78"/>
      <c r="N494" s="78"/>
      <c r="O494" s="78"/>
      <c r="P494" s="78"/>
      <c r="Q494" s="78"/>
      <c r="R494" s="78"/>
      <c r="S494" s="78"/>
      <c r="T494" s="78"/>
      <c r="U494" s="78"/>
      <c r="V494" s="78"/>
      <c r="W494" s="78"/>
      <c r="X494" s="78"/>
      <c r="Y494" s="78"/>
      <c r="Z494" s="78"/>
      <c r="AA494" s="78"/>
      <c r="AB494" s="78"/>
    </row>
    <row r="495" spans="1:28">
      <c r="A495" s="78"/>
      <c r="B495" s="79"/>
      <c r="C495" s="78"/>
      <c r="D495" s="78"/>
      <c r="E495" s="78"/>
      <c r="F495" s="78"/>
      <c r="G495" s="78"/>
      <c r="H495" s="78"/>
      <c r="I495" s="78"/>
      <c r="J495" s="78"/>
      <c r="K495" s="78"/>
      <c r="L495" s="78"/>
      <c r="M495" s="78"/>
      <c r="N495" s="78"/>
      <c r="O495" s="78"/>
      <c r="P495" s="78"/>
      <c r="Q495" s="78"/>
      <c r="R495" s="78"/>
      <c r="S495" s="78"/>
      <c r="T495" s="78"/>
      <c r="U495" s="78"/>
      <c r="V495" s="78"/>
      <c r="W495" s="78"/>
      <c r="X495" s="78"/>
      <c r="Y495" s="78"/>
      <c r="Z495" s="78"/>
      <c r="AA495" s="78"/>
      <c r="AB495" s="78"/>
    </row>
    <row r="496" spans="1:28">
      <c r="A496" s="78"/>
      <c r="B496" s="79"/>
      <c r="C496" s="78"/>
      <c r="D496" s="78"/>
      <c r="E496" s="78"/>
      <c r="F496" s="78"/>
      <c r="G496" s="78"/>
      <c r="H496" s="78"/>
      <c r="I496" s="78"/>
      <c r="J496" s="78"/>
      <c r="K496" s="78"/>
      <c r="L496" s="78"/>
      <c r="M496" s="78"/>
      <c r="N496" s="78"/>
      <c r="O496" s="78"/>
      <c r="P496" s="78"/>
      <c r="Q496" s="78"/>
      <c r="R496" s="78"/>
      <c r="S496" s="78"/>
      <c r="T496" s="78"/>
      <c r="U496" s="78"/>
      <c r="V496" s="78"/>
      <c r="W496" s="78"/>
      <c r="X496" s="78"/>
      <c r="Y496" s="78"/>
      <c r="Z496" s="78"/>
      <c r="AA496" s="78"/>
      <c r="AB496" s="78"/>
    </row>
    <row r="497" spans="1:28">
      <c r="A497" s="78"/>
      <c r="B497" s="79"/>
      <c r="C497" s="78"/>
      <c r="D497" s="78"/>
      <c r="E497" s="78"/>
      <c r="F497" s="78"/>
      <c r="G497" s="78"/>
      <c r="H497" s="78"/>
      <c r="I497" s="78"/>
      <c r="J497" s="78"/>
      <c r="K497" s="78"/>
      <c r="L497" s="78"/>
      <c r="M497" s="78"/>
      <c r="N497" s="78"/>
      <c r="O497" s="78"/>
      <c r="P497" s="78"/>
      <c r="Q497" s="78"/>
      <c r="R497" s="78"/>
      <c r="S497" s="78"/>
      <c r="T497" s="78"/>
      <c r="U497" s="78"/>
      <c r="V497" s="78"/>
      <c r="W497" s="78"/>
      <c r="X497" s="78"/>
      <c r="Y497" s="78"/>
      <c r="Z497" s="78"/>
      <c r="AA497" s="78"/>
      <c r="AB497" s="78"/>
    </row>
    <row r="498" spans="1:28">
      <c r="A498" s="78"/>
      <c r="B498" s="79"/>
      <c r="C498" s="78"/>
      <c r="D498" s="78"/>
      <c r="E498" s="78"/>
      <c r="F498" s="78"/>
      <c r="G498" s="78"/>
      <c r="H498" s="78"/>
      <c r="I498" s="78"/>
      <c r="J498" s="78"/>
      <c r="K498" s="78"/>
      <c r="L498" s="78"/>
      <c r="M498" s="78"/>
      <c r="N498" s="78"/>
      <c r="O498" s="78"/>
      <c r="P498" s="78"/>
      <c r="Q498" s="78"/>
      <c r="R498" s="78"/>
      <c r="S498" s="78"/>
      <c r="T498" s="78"/>
      <c r="U498" s="78"/>
      <c r="V498" s="78"/>
      <c r="W498" s="78"/>
      <c r="X498" s="78"/>
      <c r="Y498" s="78"/>
      <c r="Z498" s="78"/>
      <c r="AA498" s="78"/>
      <c r="AB498" s="78"/>
    </row>
    <row r="499" spans="1:28">
      <c r="A499" s="78"/>
      <c r="B499" s="79"/>
      <c r="C499" s="78"/>
      <c r="D499" s="78"/>
      <c r="E499" s="78"/>
      <c r="F499" s="78"/>
      <c r="G499" s="78"/>
      <c r="H499" s="78"/>
      <c r="I499" s="78"/>
      <c r="J499" s="78"/>
      <c r="K499" s="78"/>
      <c r="L499" s="78"/>
      <c r="M499" s="78"/>
      <c r="N499" s="78"/>
      <c r="O499" s="78"/>
      <c r="P499" s="78"/>
      <c r="Q499" s="78"/>
      <c r="R499" s="78"/>
      <c r="S499" s="78"/>
      <c r="T499" s="78"/>
      <c r="U499" s="78"/>
      <c r="V499" s="78"/>
      <c r="W499" s="78"/>
      <c r="X499" s="78"/>
      <c r="Y499" s="78"/>
      <c r="Z499" s="78"/>
      <c r="AA499" s="78"/>
      <c r="AB499" s="78"/>
    </row>
    <row r="500" spans="1:28">
      <c r="A500" s="78"/>
      <c r="B500" s="79"/>
      <c r="C500" s="78"/>
      <c r="D500" s="78"/>
      <c r="E500" s="78"/>
      <c r="F500" s="78"/>
      <c r="G500" s="78"/>
      <c r="H500" s="78"/>
      <c r="I500" s="78"/>
      <c r="J500" s="78"/>
      <c r="K500" s="78"/>
      <c r="L500" s="78"/>
      <c r="M500" s="78"/>
      <c r="N500" s="78"/>
      <c r="O500" s="78"/>
      <c r="P500" s="78"/>
      <c r="Q500" s="78"/>
      <c r="R500" s="78"/>
      <c r="S500" s="78"/>
      <c r="T500" s="78"/>
      <c r="U500" s="78"/>
      <c r="V500" s="78"/>
      <c r="W500" s="78"/>
      <c r="X500" s="78"/>
      <c r="Y500" s="78"/>
      <c r="Z500" s="78"/>
      <c r="AA500" s="78"/>
      <c r="AB500" s="78"/>
    </row>
    <row r="501" spans="1:28">
      <c r="A501" s="78"/>
      <c r="B501" s="79"/>
      <c r="C501" s="78"/>
      <c r="D501" s="78"/>
      <c r="E501" s="78"/>
      <c r="F501" s="78"/>
      <c r="G501" s="78"/>
      <c r="H501" s="78"/>
      <c r="I501" s="78"/>
      <c r="J501" s="78"/>
      <c r="K501" s="78"/>
      <c r="L501" s="78"/>
      <c r="M501" s="78"/>
      <c r="N501" s="78"/>
      <c r="O501" s="78"/>
      <c r="P501" s="78"/>
      <c r="Q501" s="78"/>
      <c r="R501" s="78"/>
      <c r="S501" s="78"/>
      <c r="T501" s="78"/>
      <c r="U501" s="78"/>
      <c r="V501" s="78"/>
      <c r="W501" s="78"/>
      <c r="X501" s="78"/>
      <c r="Y501" s="78"/>
      <c r="Z501" s="78"/>
      <c r="AA501" s="78"/>
      <c r="AB501" s="78"/>
    </row>
    <row r="502" spans="1:28">
      <c r="A502" s="78"/>
      <c r="B502" s="79"/>
      <c r="C502" s="78"/>
      <c r="D502" s="78"/>
      <c r="E502" s="78"/>
      <c r="F502" s="78"/>
      <c r="G502" s="78"/>
      <c r="H502" s="78"/>
      <c r="I502" s="78"/>
      <c r="J502" s="78"/>
      <c r="K502" s="78"/>
      <c r="L502" s="78"/>
      <c r="M502" s="78"/>
      <c r="N502" s="78"/>
      <c r="O502" s="78"/>
      <c r="P502" s="78"/>
      <c r="Q502" s="78"/>
      <c r="R502" s="78"/>
      <c r="S502" s="78"/>
      <c r="T502" s="78"/>
      <c r="U502" s="78"/>
      <c r="V502" s="78"/>
      <c r="W502" s="78"/>
      <c r="X502" s="78"/>
      <c r="Y502" s="78"/>
      <c r="Z502" s="78"/>
      <c r="AA502" s="78"/>
      <c r="AB502" s="78"/>
    </row>
    <row r="503" spans="1:28">
      <c r="A503" s="78"/>
      <c r="B503" s="79"/>
      <c r="C503" s="78"/>
      <c r="D503" s="78"/>
      <c r="E503" s="78"/>
      <c r="F503" s="78"/>
      <c r="G503" s="78"/>
      <c r="H503" s="78"/>
      <c r="I503" s="78"/>
      <c r="J503" s="78"/>
      <c r="K503" s="78"/>
      <c r="L503" s="78"/>
      <c r="M503" s="78"/>
      <c r="N503" s="78"/>
      <c r="O503" s="78"/>
      <c r="P503" s="78"/>
      <c r="Q503" s="78"/>
      <c r="R503" s="78"/>
      <c r="S503" s="78"/>
      <c r="T503" s="78"/>
      <c r="U503" s="78"/>
      <c r="V503" s="78"/>
      <c r="W503" s="78"/>
      <c r="X503" s="78"/>
      <c r="Y503" s="78"/>
      <c r="Z503" s="78"/>
      <c r="AA503" s="78"/>
      <c r="AB503" s="78"/>
    </row>
    <row r="504" spans="1:28">
      <c r="A504" s="78"/>
      <c r="B504" s="79"/>
      <c r="C504" s="78"/>
      <c r="D504" s="78"/>
      <c r="E504" s="78"/>
      <c r="F504" s="78"/>
      <c r="G504" s="78"/>
      <c r="H504" s="78"/>
      <c r="I504" s="78"/>
      <c r="J504" s="78"/>
      <c r="K504" s="78"/>
      <c r="L504" s="78"/>
      <c r="M504" s="78"/>
      <c r="N504" s="78"/>
      <c r="O504" s="78"/>
      <c r="P504" s="78"/>
      <c r="Q504" s="78"/>
      <c r="R504" s="78"/>
      <c r="S504" s="78"/>
      <c r="T504" s="78"/>
      <c r="U504" s="78"/>
      <c r="V504" s="78"/>
      <c r="W504" s="78"/>
      <c r="X504" s="78"/>
      <c r="Y504" s="78"/>
      <c r="Z504" s="78"/>
      <c r="AA504" s="78"/>
      <c r="AB504" s="78"/>
    </row>
    <row r="505" spans="1:28">
      <c r="A505" s="78"/>
      <c r="B505" s="79"/>
      <c r="C505" s="78"/>
      <c r="D505" s="78"/>
      <c r="E505" s="78"/>
      <c r="F505" s="78"/>
      <c r="G505" s="78"/>
      <c r="H505" s="78"/>
      <c r="I505" s="78"/>
      <c r="J505" s="78"/>
      <c r="K505" s="78"/>
      <c r="L505" s="78"/>
      <c r="M505" s="78"/>
      <c r="N505" s="78"/>
      <c r="O505" s="78"/>
      <c r="P505" s="78"/>
      <c r="Q505" s="78"/>
      <c r="R505" s="78"/>
      <c r="S505" s="78"/>
      <c r="T505" s="78"/>
      <c r="U505" s="78"/>
      <c r="V505" s="78"/>
      <c r="W505" s="78"/>
      <c r="X505" s="78"/>
      <c r="Y505" s="78"/>
      <c r="Z505" s="78"/>
      <c r="AA505" s="78"/>
      <c r="AB505" s="78"/>
    </row>
    <row r="506" spans="1:28">
      <c r="A506" s="78"/>
      <c r="B506" s="79"/>
      <c r="C506" s="78"/>
      <c r="D506" s="78"/>
      <c r="E506" s="78"/>
      <c r="F506" s="78"/>
      <c r="G506" s="78"/>
      <c r="H506" s="78"/>
      <c r="I506" s="78"/>
      <c r="J506" s="78"/>
      <c r="K506" s="78"/>
      <c r="L506" s="78"/>
      <c r="M506" s="78"/>
      <c r="N506" s="78"/>
      <c r="O506" s="78"/>
      <c r="P506" s="78"/>
      <c r="Q506" s="78"/>
      <c r="R506" s="78"/>
      <c r="S506" s="78"/>
      <c r="T506" s="78"/>
      <c r="U506" s="78"/>
      <c r="V506" s="78"/>
      <c r="W506" s="78"/>
      <c r="X506" s="78"/>
      <c r="Y506" s="78"/>
      <c r="Z506" s="78"/>
      <c r="AA506" s="78"/>
      <c r="AB506" s="78"/>
    </row>
    <row r="507" spans="1:28">
      <c r="A507" s="78"/>
      <c r="B507" s="79"/>
      <c r="C507" s="78"/>
      <c r="D507" s="78"/>
      <c r="E507" s="78"/>
      <c r="F507" s="78"/>
      <c r="G507" s="78"/>
      <c r="H507" s="78"/>
      <c r="I507" s="78"/>
      <c r="J507" s="78"/>
      <c r="K507" s="78"/>
      <c r="L507" s="78"/>
      <c r="M507" s="78"/>
      <c r="N507" s="78"/>
      <c r="O507" s="78"/>
      <c r="P507" s="78"/>
      <c r="Q507" s="78"/>
      <c r="R507" s="78"/>
      <c r="S507" s="78"/>
      <c r="T507" s="78"/>
      <c r="U507" s="78"/>
      <c r="V507" s="78"/>
      <c r="W507" s="78"/>
      <c r="X507" s="78"/>
      <c r="Y507" s="78"/>
      <c r="Z507" s="78"/>
      <c r="AA507" s="78"/>
      <c r="AB507" s="78"/>
    </row>
    <row r="508" spans="1:28">
      <c r="A508" s="78"/>
      <c r="B508" s="79"/>
      <c r="C508" s="78"/>
      <c r="D508" s="78"/>
      <c r="E508" s="78"/>
      <c r="F508" s="78"/>
      <c r="G508" s="78"/>
      <c r="H508" s="78"/>
      <c r="I508" s="78"/>
      <c r="J508" s="78"/>
      <c r="K508" s="78"/>
      <c r="L508" s="78"/>
      <c r="M508" s="78"/>
      <c r="N508" s="78"/>
      <c r="O508" s="78"/>
      <c r="P508" s="78"/>
      <c r="Q508" s="78"/>
      <c r="R508" s="78"/>
      <c r="S508" s="78"/>
      <c r="T508" s="78"/>
      <c r="U508" s="78"/>
      <c r="V508" s="78"/>
      <c r="W508" s="78"/>
      <c r="X508" s="78"/>
      <c r="Y508" s="78"/>
      <c r="Z508" s="78"/>
      <c r="AA508" s="78"/>
      <c r="AB508" s="78"/>
    </row>
    <row r="509" spans="1:28">
      <c r="A509" s="78"/>
      <c r="B509" s="79"/>
      <c r="C509" s="78"/>
      <c r="D509" s="78"/>
      <c r="E509" s="78"/>
      <c r="F509" s="78"/>
      <c r="G509" s="78"/>
      <c r="H509" s="78"/>
      <c r="I509" s="78"/>
      <c r="J509" s="78"/>
      <c r="K509" s="78"/>
      <c r="L509" s="78"/>
      <c r="M509" s="78"/>
      <c r="N509" s="78"/>
      <c r="O509" s="78"/>
      <c r="P509" s="78"/>
      <c r="Q509" s="78"/>
      <c r="R509" s="78"/>
      <c r="S509" s="78"/>
      <c r="T509" s="78"/>
      <c r="U509" s="78"/>
      <c r="V509" s="78"/>
      <c r="W509" s="78"/>
      <c r="X509" s="78"/>
      <c r="Y509" s="78"/>
      <c r="Z509" s="78"/>
      <c r="AA509" s="78"/>
      <c r="AB509" s="78"/>
    </row>
    <row r="510" spans="1:28">
      <c r="A510" s="78"/>
      <c r="B510" s="79"/>
      <c r="C510" s="78"/>
      <c r="D510" s="78"/>
      <c r="E510" s="78"/>
      <c r="F510" s="78"/>
      <c r="G510" s="78"/>
      <c r="H510" s="78"/>
      <c r="I510" s="78"/>
      <c r="J510" s="78"/>
      <c r="K510" s="78"/>
      <c r="L510" s="78"/>
      <c r="M510" s="78"/>
      <c r="N510" s="78"/>
      <c r="O510" s="78"/>
      <c r="P510" s="78"/>
      <c r="Q510" s="78"/>
      <c r="R510" s="78"/>
      <c r="S510" s="78"/>
      <c r="T510" s="78"/>
      <c r="U510" s="78"/>
      <c r="V510" s="78"/>
      <c r="W510" s="78"/>
      <c r="X510" s="78"/>
      <c r="Y510" s="78"/>
      <c r="Z510" s="78"/>
      <c r="AA510" s="78"/>
      <c r="AB510" s="78"/>
    </row>
    <row r="511" spans="1:28">
      <c r="A511" s="78"/>
      <c r="B511" s="79"/>
      <c r="C511" s="78"/>
      <c r="D511" s="78"/>
      <c r="E511" s="78"/>
      <c r="F511" s="78"/>
      <c r="G511" s="78"/>
      <c r="H511" s="78"/>
      <c r="I511" s="78"/>
      <c r="J511" s="78"/>
      <c r="K511" s="78"/>
      <c r="L511" s="78"/>
      <c r="M511" s="78"/>
      <c r="N511" s="78"/>
      <c r="O511" s="78"/>
      <c r="P511" s="78"/>
      <c r="Q511" s="78"/>
      <c r="R511" s="78"/>
      <c r="S511" s="78"/>
      <c r="T511" s="78"/>
      <c r="U511" s="78"/>
      <c r="V511" s="78"/>
      <c r="W511" s="78"/>
      <c r="X511" s="78"/>
      <c r="Y511" s="78"/>
      <c r="Z511" s="78"/>
      <c r="AA511" s="78"/>
      <c r="AB511" s="78"/>
    </row>
    <row r="512" spans="1:28">
      <c r="A512" s="78"/>
      <c r="B512" s="79"/>
      <c r="C512" s="78"/>
      <c r="D512" s="78"/>
      <c r="E512" s="78"/>
      <c r="F512" s="78"/>
      <c r="G512" s="78"/>
      <c r="H512" s="78"/>
      <c r="I512" s="78"/>
      <c r="J512" s="78"/>
      <c r="K512" s="78"/>
      <c r="L512" s="78"/>
      <c r="M512" s="78"/>
      <c r="N512" s="78"/>
      <c r="O512" s="78"/>
      <c r="P512" s="78"/>
      <c r="Q512" s="78"/>
      <c r="R512" s="78"/>
      <c r="S512" s="78"/>
      <c r="T512" s="78"/>
      <c r="U512" s="78"/>
      <c r="V512" s="78"/>
      <c r="W512" s="78"/>
      <c r="X512" s="78"/>
      <c r="Y512" s="78"/>
      <c r="Z512" s="78"/>
      <c r="AA512" s="78"/>
      <c r="AB512" s="78"/>
    </row>
    <row r="513" spans="1:28">
      <c r="A513" s="78"/>
      <c r="B513" s="79"/>
      <c r="C513" s="78"/>
      <c r="D513" s="78"/>
      <c r="E513" s="78"/>
      <c r="F513" s="78"/>
      <c r="G513" s="78"/>
      <c r="H513" s="78"/>
      <c r="I513" s="78"/>
      <c r="J513" s="78"/>
      <c r="K513" s="78"/>
      <c r="L513" s="78"/>
      <c r="M513" s="78"/>
      <c r="N513" s="78"/>
      <c r="O513" s="78"/>
      <c r="P513" s="78"/>
      <c r="Q513" s="78"/>
      <c r="R513" s="78"/>
      <c r="S513" s="78"/>
      <c r="T513" s="78"/>
      <c r="U513" s="78"/>
      <c r="V513" s="78"/>
      <c r="W513" s="78"/>
      <c r="X513" s="78"/>
      <c r="Y513" s="78"/>
      <c r="Z513" s="78"/>
      <c r="AA513" s="78"/>
      <c r="AB513" s="78"/>
    </row>
    <row r="514" spans="1:28">
      <c r="A514" s="78"/>
      <c r="B514" s="79"/>
      <c r="C514" s="78"/>
      <c r="D514" s="78"/>
      <c r="E514" s="78"/>
      <c r="F514" s="78"/>
      <c r="G514" s="78"/>
      <c r="H514" s="78"/>
      <c r="I514" s="78"/>
      <c r="J514" s="78"/>
      <c r="K514" s="78"/>
      <c r="L514" s="78"/>
      <c r="M514" s="78"/>
      <c r="N514" s="78"/>
      <c r="O514" s="78"/>
      <c r="P514" s="78"/>
      <c r="Q514" s="78"/>
      <c r="R514" s="78"/>
      <c r="S514" s="78"/>
      <c r="T514" s="78"/>
      <c r="U514" s="78"/>
      <c r="V514" s="78"/>
      <c r="W514" s="78"/>
      <c r="X514" s="78"/>
      <c r="Y514" s="78"/>
      <c r="Z514" s="78"/>
      <c r="AA514" s="78"/>
      <c r="AB514" s="78"/>
    </row>
    <row r="515" spans="1:28">
      <c r="A515" s="78"/>
      <c r="B515" s="79"/>
      <c r="C515" s="78"/>
      <c r="D515" s="78"/>
      <c r="E515" s="78"/>
      <c r="F515" s="78"/>
      <c r="G515" s="78"/>
      <c r="H515" s="78"/>
      <c r="I515" s="78"/>
      <c r="J515" s="78"/>
      <c r="K515" s="78"/>
      <c r="L515" s="78"/>
      <c r="M515" s="78"/>
      <c r="N515" s="78"/>
      <c r="O515" s="78"/>
      <c r="P515" s="78"/>
      <c r="Q515" s="78"/>
      <c r="R515" s="78"/>
      <c r="S515" s="78"/>
      <c r="T515" s="78"/>
      <c r="U515" s="78"/>
      <c r="V515" s="78"/>
      <c r="W515" s="78"/>
      <c r="X515" s="78"/>
      <c r="Y515" s="78"/>
      <c r="Z515" s="78"/>
      <c r="AA515" s="78"/>
      <c r="AB515" s="78"/>
    </row>
    <row r="516" spans="1:28">
      <c r="A516" s="78"/>
      <c r="B516" s="79"/>
      <c r="C516" s="78"/>
      <c r="D516" s="78"/>
      <c r="E516" s="78"/>
      <c r="F516" s="78"/>
      <c r="G516" s="78"/>
      <c r="H516" s="78"/>
      <c r="I516" s="78"/>
      <c r="J516" s="78"/>
      <c r="K516" s="78"/>
      <c r="L516" s="78"/>
      <c r="M516" s="78"/>
      <c r="N516" s="78"/>
      <c r="O516" s="78"/>
      <c r="P516" s="78"/>
      <c r="Q516" s="78"/>
      <c r="R516" s="78"/>
      <c r="S516" s="78"/>
      <c r="T516" s="78"/>
      <c r="U516" s="78"/>
      <c r="V516" s="78"/>
      <c r="W516" s="78"/>
      <c r="X516" s="78"/>
      <c r="Y516" s="78"/>
      <c r="Z516" s="78"/>
      <c r="AA516" s="78"/>
      <c r="AB516" s="78"/>
    </row>
    <row r="517" spans="1:28">
      <c r="A517" s="78"/>
      <c r="B517" s="79"/>
      <c r="C517" s="78"/>
      <c r="D517" s="78"/>
      <c r="E517" s="78"/>
      <c r="F517" s="78"/>
      <c r="G517" s="78"/>
      <c r="H517" s="78"/>
      <c r="I517" s="78"/>
      <c r="J517" s="78"/>
      <c r="K517" s="78"/>
      <c r="L517" s="78"/>
      <c r="M517" s="78"/>
      <c r="N517" s="78"/>
      <c r="O517" s="78"/>
      <c r="P517" s="78"/>
      <c r="Q517" s="78"/>
      <c r="R517" s="78"/>
      <c r="S517" s="78"/>
      <c r="T517" s="78"/>
      <c r="U517" s="78"/>
      <c r="V517" s="78"/>
      <c r="W517" s="78"/>
      <c r="X517" s="78"/>
      <c r="Y517" s="78"/>
      <c r="Z517" s="78"/>
      <c r="AA517" s="78"/>
      <c r="AB517" s="78"/>
    </row>
    <row r="518" spans="1:28">
      <c r="A518" s="78"/>
      <c r="B518" s="79"/>
      <c r="C518" s="78"/>
      <c r="D518" s="78"/>
      <c r="E518" s="78"/>
      <c r="F518" s="78"/>
      <c r="G518" s="78"/>
      <c r="H518" s="78"/>
      <c r="I518" s="78"/>
      <c r="J518" s="78"/>
      <c r="K518" s="78"/>
      <c r="L518" s="78"/>
      <c r="M518" s="78"/>
      <c r="N518" s="78"/>
      <c r="O518" s="78"/>
      <c r="P518" s="78"/>
      <c r="Q518" s="78"/>
      <c r="R518" s="78"/>
      <c r="S518" s="78"/>
      <c r="T518" s="78"/>
      <c r="U518" s="78"/>
      <c r="V518" s="78"/>
      <c r="W518" s="78"/>
      <c r="X518" s="78"/>
      <c r="Y518" s="78"/>
      <c r="Z518" s="78"/>
      <c r="AA518" s="78"/>
      <c r="AB518" s="78"/>
    </row>
    <row r="519" spans="1:28">
      <c r="A519" s="78"/>
      <c r="B519" s="79"/>
      <c r="C519" s="78"/>
      <c r="D519" s="78"/>
      <c r="E519" s="78"/>
      <c r="F519" s="78"/>
      <c r="G519" s="78"/>
      <c r="H519" s="78"/>
      <c r="I519" s="78"/>
      <c r="J519" s="78"/>
      <c r="K519" s="78"/>
      <c r="L519" s="78"/>
      <c r="M519" s="78"/>
      <c r="N519" s="78"/>
      <c r="O519" s="78"/>
      <c r="P519" s="78"/>
      <c r="Q519" s="78"/>
      <c r="R519" s="78"/>
      <c r="S519" s="78"/>
      <c r="T519" s="78"/>
      <c r="U519" s="78"/>
      <c r="V519" s="78"/>
      <c r="W519" s="78"/>
      <c r="X519" s="78"/>
      <c r="Y519" s="78"/>
      <c r="Z519" s="78"/>
      <c r="AA519" s="78"/>
      <c r="AB519" s="78"/>
    </row>
    <row r="520" spans="1:28">
      <c r="A520" s="78"/>
      <c r="B520" s="79"/>
      <c r="C520" s="78"/>
      <c r="D520" s="78"/>
      <c r="E520" s="78"/>
      <c r="F520" s="78"/>
      <c r="G520" s="78"/>
      <c r="H520" s="78"/>
      <c r="I520" s="78"/>
      <c r="J520" s="78"/>
      <c r="K520" s="78"/>
      <c r="L520" s="78"/>
      <c r="M520" s="78"/>
      <c r="N520" s="78"/>
      <c r="O520" s="78"/>
      <c r="P520" s="78"/>
      <c r="Q520" s="78"/>
      <c r="R520" s="78"/>
      <c r="S520" s="78"/>
      <c r="T520" s="78"/>
      <c r="U520" s="78"/>
      <c r="V520" s="78"/>
      <c r="W520" s="78"/>
      <c r="X520" s="78"/>
      <c r="Y520" s="78"/>
      <c r="Z520" s="78"/>
      <c r="AA520" s="78"/>
      <c r="AB520" s="78"/>
    </row>
    <row r="521" spans="1:28">
      <c r="A521" s="78"/>
      <c r="B521" s="79"/>
      <c r="C521" s="78"/>
      <c r="D521" s="78"/>
      <c r="E521" s="78"/>
      <c r="F521" s="78"/>
      <c r="G521" s="78"/>
      <c r="H521" s="78"/>
      <c r="I521" s="78"/>
      <c r="J521" s="78"/>
      <c r="K521" s="78"/>
      <c r="L521" s="78"/>
      <c r="M521" s="78"/>
      <c r="N521" s="78"/>
      <c r="O521" s="78"/>
      <c r="P521" s="78"/>
      <c r="Q521" s="78"/>
      <c r="R521" s="78"/>
      <c r="S521" s="78"/>
      <c r="T521" s="78"/>
      <c r="U521" s="78"/>
      <c r="V521" s="78"/>
      <c r="W521" s="78"/>
      <c r="X521" s="78"/>
      <c r="Y521" s="78"/>
      <c r="Z521" s="78"/>
      <c r="AA521" s="78"/>
      <c r="AB521" s="78"/>
    </row>
    <row r="522" spans="1:28">
      <c r="A522" s="78"/>
      <c r="B522" s="79"/>
      <c r="C522" s="78"/>
      <c r="D522" s="78"/>
      <c r="E522" s="78"/>
      <c r="F522" s="78"/>
      <c r="G522" s="78"/>
      <c r="H522" s="78"/>
      <c r="I522" s="78"/>
      <c r="J522" s="78"/>
      <c r="K522" s="78"/>
      <c r="L522" s="78"/>
      <c r="M522" s="78"/>
      <c r="N522" s="78"/>
      <c r="O522" s="78"/>
      <c r="P522" s="78"/>
      <c r="Q522" s="78"/>
      <c r="R522" s="78"/>
      <c r="S522" s="78"/>
      <c r="T522" s="78"/>
      <c r="U522" s="78"/>
      <c r="V522" s="78"/>
      <c r="W522" s="78"/>
      <c r="X522" s="78"/>
      <c r="Y522" s="78"/>
      <c r="Z522" s="78"/>
      <c r="AA522" s="78"/>
      <c r="AB522" s="78"/>
    </row>
    <row r="523" spans="1:28">
      <c r="A523" s="78"/>
      <c r="B523" s="79"/>
      <c r="C523" s="78"/>
      <c r="D523" s="78"/>
      <c r="E523" s="78"/>
      <c r="F523" s="78"/>
      <c r="G523" s="78"/>
      <c r="H523" s="78"/>
      <c r="I523" s="78"/>
      <c r="J523" s="78"/>
      <c r="K523" s="78"/>
      <c r="L523" s="78"/>
      <c r="M523" s="78"/>
      <c r="N523" s="78"/>
      <c r="O523" s="78"/>
      <c r="P523" s="78"/>
      <c r="Q523" s="78"/>
      <c r="R523" s="78"/>
      <c r="S523" s="78"/>
      <c r="T523" s="78"/>
      <c r="U523" s="78"/>
      <c r="V523" s="78"/>
      <c r="W523" s="78"/>
      <c r="X523" s="78"/>
      <c r="Y523" s="78"/>
      <c r="Z523" s="78"/>
      <c r="AA523" s="78"/>
      <c r="AB523" s="78"/>
    </row>
    <row r="524" spans="1:28">
      <c r="A524" s="78"/>
      <c r="B524" s="79"/>
      <c r="C524" s="78"/>
      <c r="D524" s="78"/>
      <c r="E524" s="78"/>
      <c r="F524" s="78"/>
      <c r="G524" s="78"/>
      <c r="H524" s="78"/>
      <c r="I524" s="78"/>
      <c r="J524" s="78"/>
      <c r="K524" s="78"/>
      <c r="L524" s="78"/>
      <c r="M524" s="78"/>
      <c r="N524" s="78"/>
      <c r="O524" s="78"/>
      <c r="P524" s="78"/>
      <c r="Q524" s="78"/>
      <c r="R524" s="78"/>
      <c r="S524" s="78"/>
      <c r="T524" s="78"/>
      <c r="U524" s="78"/>
      <c r="V524" s="78"/>
      <c r="W524" s="78"/>
      <c r="X524" s="78"/>
      <c r="Y524" s="78"/>
      <c r="Z524" s="78"/>
      <c r="AA524" s="78"/>
      <c r="AB524" s="78"/>
    </row>
    <row r="525" spans="1:28">
      <c r="A525" s="78"/>
      <c r="B525" s="79"/>
      <c r="C525" s="78"/>
      <c r="D525" s="78"/>
      <c r="E525" s="78"/>
      <c r="F525" s="78"/>
      <c r="G525" s="78"/>
      <c r="H525" s="78"/>
      <c r="I525" s="78"/>
      <c r="J525" s="78"/>
      <c r="K525" s="78"/>
      <c r="L525" s="78"/>
      <c r="M525" s="78"/>
      <c r="N525" s="78"/>
      <c r="O525" s="78"/>
      <c r="P525" s="78"/>
      <c r="Q525" s="78"/>
      <c r="R525" s="78"/>
      <c r="S525" s="78"/>
      <c r="T525" s="78"/>
      <c r="U525" s="78"/>
      <c r="V525" s="78"/>
      <c r="W525" s="78"/>
      <c r="X525" s="78"/>
      <c r="Y525" s="78"/>
      <c r="Z525" s="78"/>
      <c r="AA525" s="78"/>
      <c r="AB525" s="78"/>
    </row>
    <row r="526" spans="1:28">
      <c r="A526" s="78"/>
      <c r="B526" s="79"/>
      <c r="C526" s="78"/>
      <c r="D526" s="78"/>
      <c r="E526" s="78"/>
      <c r="F526" s="78"/>
      <c r="G526" s="78"/>
      <c r="H526" s="78"/>
      <c r="I526" s="78"/>
      <c r="J526" s="78"/>
      <c r="K526" s="78"/>
      <c r="L526" s="78"/>
      <c r="M526" s="78"/>
      <c r="N526" s="78"/>
      <c r="O526" s="78"/>
      <c r="P526" s="78"/>
      <c r="Q526" s="78"/>
      <c r="R526" s="78"/>
      <c r="S526" s="78"/>
      <c r="T526" s="78"/>
      <c r="U526" s="78"/>
      <c r="V526" s="78"/>
      <c r="W526" s="78"/>
      <c r="X526" s="78"/>
      <c r="Y526" s="78"/>
      <c r="Z526" s="78"/>
      <c r="AA526" s="78"/>
      <c r="AB526" s="78"/>
    </row>
    <row r="527" spans="1:28">
      <c r="A527" s="78"/>
      <c r="B527" s="79"/>
      <c r="C527" s="78"/>
      <c r="D527" s="78"/>
      <c r="E527" s="78"/>
      <c r="F527" s="78"/>
      <c r="G527" s="78"/>
      <c r="H527" s="78"/>
      <c r="I527" s="78"/>
      <c r="J527" s="78"/>
      <c r="K527" s="78"/>
      <c r="L527" s="78"/>
      <c r="M527" s="78"/>
      <c r="N527" s="78"/>
      <c r="O527" s="78"/>
      <c r="P527" s="78"/>
      <c r="Q527" s="78"/>
      <c r="R527" s="78"/>
      <c r="S527" s="78"/>
      <c r="T527" s="78"/>
      <c r="U527" s="78"/>
      <c r="V527" s="78"/>
      <c r="W527" s="78"/>
      <c r="X527" s="78"/>
      <c r="Y527" s="78"/>
      <c r="Z527" s="78"/>
      <c r="AA527" s="78"/>
      <c r="AB527" s="78"/>
    </row>
    <row r="528" spans="1:28">
      <c r="A528" s="78"/>
      <c r="B528" s="79"/>
      <c r="C528" s="78"/>
      <c r="D528" s="78"/>
      <c r="E528" s="78"/>
      <c r="F528" s="78"/>
      <c r="G528" s="78"/>
      <c r="H528" s="78"/>
      <c r="I528" s="78"/>
      <c r="J528" s="78"/>
      <c r="K528" s="78"/>
      <c r="L528" s="78"/>
      <c r="M528" s="78"/>
      <c r="N528" s="78"/>
      <c r="O528" s="78"/>
      <c r="P528" s="78"/>
      <c r="Q528" s="78"/>
      <c r="R528" s="78"/>
      <c r="S528" s="78"/>
      <c r="T528" s="78"/>
      <c r="U528" s="78"/>
      <c r="V528" s="78"/>
      <c r="W528" s="78"/>
      <c r="X528" s="78"/>
      <c r="Y528" s="78"/>
      <c r="Z528" s="78"/>
      <c r="AA528" s="78"/>
      <c r="AB528" s="78"/>
    </row>
    <row r="529" spans="1:28">
      <c r="A529" s="78"/>
      <c r="B529" s="79"/>
      <c r="C529" s="78"/>
      <c r="D529" s="78"/>
      <c r="E529" s="78"/>
      <c r="F529" s="78"/>
      <c r="G529" s="78"/>
      <c r="H529" s="78"/>
      <c r="I529" s="78"/>
      <c r="J529" s="78"/>
      <c r="K529" s="78"/>
      <c r="L529" s="78"/>
      <c r="M529" s="78"/>
      <c r="N529" s="78"/>
      <c r="O529" s="78"/>
      <c r="P529" s="78"/>
      <c r="Q529" s="78"/>
      <c r="R529" s="78"/>
      <c r="S529" s="78"/>
      <c r="T529" s="78"/>
      <c r="U529" s="78"/>
      <c r="V529" s="78"/>
      <c r="W529" s="78"/>
      <c r="X529" s="78"/>
      <c r="Y529" s="78"/>
      <c r="Z529" s="78"/>
      <c r="AA529" s="78"/>
      <c r="AB529" s="78"/>
    </row>
    <row r="530" spans="1:28">
      <c r="A530" s="78"/>
      <c r="B530" s="79"/>
      <c r="C530" s="78"/>
      <c r="D530" s="78"/>
      <c r="E530" s="78"/>
      <c r="F530" s="78"/>
      <c r="G530" s="78"/>
      <c r="H530" s="78"/>
      <c r="I530" s="78"/>
      <c r="J530" s="78"/>
      <c r="K530" s="78"/>
      <c r="L530" s="78"/>
      <c r="M530" s="78"/>
      <c r="N530" s="78"/>
      <c r="O530" s="78"/>
      <c r="P530" s="78"/>
      <c r="Q530" s="78"/>
      <c r="R530" s="78"/>
      <c r="S530" s="78"/>
      <c r="T530" s="78"/>
      <c r="U530" s="78"/>
      <c r="V530" s="78"/>
      <c r="W530" s="78"/>
      <c r="X530" s="78"/>
      <c r="Y530" s="78"/>
      <c r="Z530" s="78"/>
      <c r="AA530" s="78"/>
      <c r="AB530" s="78"/>
    </row>
    <row r="531" spans="1:28">
      <c r="A531" s="78"/>
      <c r="B531" s="79"/>
      <c r="C531" s="78"/>
      <c r="D531" s="78"/>
      <c r="E531" s="78"/>
      <c r="F531" s="78"/>
      <c r="G531" s="78"/>
      <c r="H531" s="78"/>
      <c r="I531" s="78"/>
      <c r="J531" s="78"/>
      <c r="K531" s="78"/>
      <c r="L531" s="78"/>
      <c r="M531" s="78"/>
      <c r="N531" s="78"/>
      <c r="O531" s="78"/>
      <c r="P531" s="78"/>
      <c r="Q531" s="78"/>
      <c r="R531" s="78"/>
      <c r="S531" s="78"/>
      <c r="T531" s="78"/>
      <c r="U531" s="78"/>
      <c r="V531" s="78"/>
      <c r="W531" s="78"/>
      <c r="X531" s="78"/>
      <c r="Y531" s="78"/>
      <c r="Z531" s="78"/>
      <c r="AA531" s="78"/>
      <c r="AB531" s="78"/>
    </row>
    <row r="532" spans="1:28">
      <c r="A532" s="78"/>
      <c r="B532" s="79"/>
      <c r="C532" s="78"/>
      <c r="D532" s="78"/>
      <c r="E532" s="78"/>
      <c r="F532" s="78"/>
      <c r="G532" s="78"/>
      <c r="H532" s="78"/>
      <c r="I532" s="78"/>
      <c r="J532" s="78"/>
      <c r="K532" s="78"/>
      <c r="L532" s="78"/>
      <c r="M532" s="78"/>
      <c r="N532" s="78"/>
      <c r="O532" s="78"/>
      <c r="P532" s="78"/>
      <c r="Q532" s="78"/>
      <c r="R532" s="78"/>
      <c r="S532" s="78"/>
      <c r="T532" s="78"/>
      <c r="U532" s="78"/>
      <c r="V532" s="78"/>
      <c r="W532" s="78"/>
      <c r="X532" s="78"/>
      <c r="Y532" s="78"/>
      <c r="Z532" s="78"/>
      <c r="AA532" s="78"/>
      <c r="AB532" s="78"/>
    </row>
    <row r="533" spans="1:28">
      <c r="A533" s="78"/>
      <c r="B533" s="79"/>
      <c r="C533" s="78"/>
      <c r="D533" s="78"/>
      <c r="E533" s="78"/>
      <c r="F533" s="78"/>
      <c r="G533" s="78"/>
      <c r="H533" s="78"/>
      <c r="I533" s="78"/>
      <c r="J533" s="78"/>
      <c r="K533" s="78"/>
      <c r="L533" s="78"/>
      <c r="M533" s="78"/>
      <c r="N533" s="78"/>
      <c r="O533" s="78"/>
      <c r="P533" s="78"/>
      <c r="Q533" s="78"/>
      <c r="R533" s="78"/>
      <c r="S533" s="78"/>
      <c r="T533" s="78"/>
      <c r="U533" s="78"/>
      <c r="V533" s="78"/>
      <c r="W533" s="78"/>
      <c r="X533" s="78"/>
      <c r="Y533" s="78"/>
      <c r="Z533" s="78"/>
      <c r="AA533" s="78"/>
      <c r="AB533" s="78"/>
    </row>
    <row r="534" spans="1:28">
      <c r="A534" s="78"/>
      <c r="B534" s="79"/>
      <c r="C534" s="78"/>
      <c r="D534" s="78"/>
      <c r="E534" s="78"/>
      <c r="F534" s="78"/>
      <c r="G534" s="78"/>
      <c r="H534" s="78"/>
      <c r="I534" s="78"/>
      <c r="J534" s="78"/>
      <c r="K534" s="78"/>
      <c r="L534" s="78"/>
      <c r="M534" s="78"/>
      <c r="N534" s="78"/>
      <c r="O534" s="78"/>
      <c r="P534" s="78"/>
      <c r="Q534" s="78"/>
      <c r="R534" s="78"/>
      <c r="S534" s="78"/>
      <c r="T534" s="78"/>
      <c r="U534" s="78"/>
      <c r="V534" s="78"/>
      <c r="W534" s="78"/>
      <c r="X534" s="78"/>
      <c r="Y534" s="78"/>
      <c r="Z534" s="78"/>
      <c r="AA534" s="78"/>
      <c r="AB534" s="78"/>
    </row>
    <row r="535" spans="1:28">
      <c r="A535" s="78"/>
      <c r="B535" s="79"/>
      <c r="C535" s="78"/>
      <c r="D535" s="78"/>
      <c r="E535" s="78"/>
      <c r="F535" s="78"/>
      <c r="G535" s="78"/>
      <c r="H535" s="78"/>
      <c r="I535" s="78"/>
      <c r="J535" s="78"/>
      <c r="K535" s="78"/>
      <c r="L535" s="78"/>
      <c r="M535" s="78"/>
      <c r="N535" s="78"/>
      <c r="O535" s="78"/>
      <c r="P535" s="78"/>
      <c r="Q535" s="78"/>
      <c r="R535" s="78"/>
      <c r="S535" s="78"/>
      <c r="T535" s="78"/>
      <c r="U535" s="78"/>
      <c r="V535" s="78"/>
      <c r="W535" s="78"/>
      <c r="X535" s="78"/>
      <c r="Y535" s="78"/>
      <c r="Z535" s="78"/>
      <c r="AA535" s="78"/>
      <c r="AB535" s="78"/>
    </row>
    <row r="536" spans="1:28">
      <c r="A536" s="78"/>
      <c r="B536" s="79"/>
      <c r="C536" s="78"/>
      <c r="D536" s="78"/>
      <c r="E536" s="78"/>
      <c r="F536" s="78"/>
      <c r="G536" s="78"/>
      <c r="H536" s="78"/>
      <c r="I536" s="78"/>
      <c r="J536" s="78"/>
      <c r="K536" s="78"/>
      <c r="L536" s="78"/>
      <c r="M536" s="78"/>
      <c r="N536" s="78"/>
      <c r="O536" s="78"/>
      <c r="P536" s="78"/>
      <c r="Q536" s="78"/>
      <c r="R536" s="78"/>
      <c r="S536" s="78"/>
      <c r="T536" s="78"/>
      <c r="U536" s="78"/>
      <c r="V536" s="78"/>
      <c r="W536" s="78"/>
      <c r="X536" s="78"/>
      <c r="Y536" s="78"/>
      <c r="Z536" s="78"/>
      <c r="AA536" s="78"/>
      <c r="AB536" s="78"/>
    </row>
    <row r="537" spans="1:28">
      <c r="A537" s="78"/>
      <c r="B537" s="79"/>
      <c r="C537" s="78"/>
      <c r="D537" s="78"/>
      <c r="E537" s="78"/>
      <c r="F537" s="78"/>
      <c r="G537" s="78"/>
      <c r="H537" s="78"/>
      <c r="I537" s="78"/>
      <c r="J537" s="78"/>
      <c r="K537" s="78"/>
      <c r="L537" s="78"/>
      <c r="M537" s="78"/>
      <c r="N537" s="78"/>
      <c r="O537" s="78"/>
      <c r="P537" s="78"/>
      <c r="Q537" s="78"/>
      <c r="R537" s="78"/>
      <c r="S537" s="78"/>
      <c r="T537" s="78"/>
      <c r="U537" s="78"/>
      <c r="V537" s="78"/>
      <c r="W537" s="78"/>
      <c r="X537" s="78"/>
      <c r="Y537" s="78"/>
      <c r="Z537" s="78"/>
      <c r="AA537" s="78"/>
      <c r="AB537" s="78"/>
    </row>
    <row r="538" spans="1:28">
      <c r="A538" s="78"/>
      <c r="B538" s="79"/>
      <c r="C538" s="78"/>
      <c r="D538" s="78"/>
      <c r="E538" s="78"/>
      <c r="F538" s="78"/>
      <c r="G538" s="78"/>
      <c r="H538" s="78"/>
      <c r="I538" s="78"/>
      <c r="J538" s="78"/>
      <c r="K538" s="78"/>
      <c r="L538" s="78"/>
      <c r="M538" s="78"/>
      <c r="N538" s="78"/>
      <c r="O538" s="78"/>
      <c r="P538" s="78"/>
      <c r="Q538" s="78"/>
      <c r="R538" s="78"/>
      <c r="S538" s="78"/>
      <c r="T538" s="78"/>
      <c r="U538" s="78"/>
      <c r="V538" s="78"/>
      <c r="W538" s="78"/>
      <c r="X538" s="78"/>
      <c r="Y538" s="78"/>
      <c r="Z538" s="78"/>
      <c r="AA538" s="78"/>
      <c r="AB538" s="78"/>
    </row>
    <row r="539" spans="1:28">
      <c r="A539" s="78"/>
      <c r="B539" s="79"/>
      <c r="C539" s="78"/>
      <c r="D539" s="78"/>
      <c r="E539" s="78"/>
      <c r="F539" s="78"/>
      <c r="G539" s="78"/>
      <c r="H539" s="78"/>
      <c r="I539" s="78"/>
      <c r="J539" s="78"/>
      <c r="K539" s="78"/>
      <c r="L539" s="78"/>
      <c r="M539" s="78"/>
      <c r="N539" s="78"/>
      <c r="O539" s="78"/>
      <c r="P539" s="78"/>
      <c r="Q539" s="78"/>
      <c r="R539" s="78"/>
      <c r="S539" s="78"/>
      <c r="T539" s="78"/>
      <c r="U539" s="78"/>
      <c r="V539" s="78"/>
      <c r="W539" s="78"/>
      <c r="X539" s="78"/>
      <c r="Y539" s="78"/>
      <c r="Z539" s="78"/>
      <c r="AA539" s="78"/>
      <c r="AB539" s="78"/>
    </row>
    <row r="540" spans="1:28">
      <c r="A540" s="78"/>
      <c r="B540" s="79"/>
      <c r="C540" s="78"/>
      <c r="D540" s="78"/>
      <c r="E540" s="78"/>
      <c r="F540" s="78"/>
      <c r="G540" s="78"/>
      <c r="H540" s="78"/>
      <c r="I540" s="78"/>
      <c r="J540" s="78"/>
      <c r="K540" s="78"/>
      <c r="L540" s="78"/>
      <c r="M540" s="78"/>
      <c r="N540" s="78"/>
      <c r="O540" s="78"/>
      <c r="P540" s="78"/>
      <c r="Q540" s="78"/>
      <c r="R540" s="78"/>
      <c r="S540" s="78"/>
      <c r="T540" s="78"/>
      <c r="U540" s="78"/>
      <c r="V540" s="78"/>
      <c r="W540" s="78"/>
      <c r="X540" s="78"/>
      <c r="Y540" s="78"/>
      <c r="Z540" s="78"/>
      <c r="AA540" s="78"/>
      <c r="AB540" s="78"/>
    </row>
    <row r="541" spans="1:28">
      <c r="A541" s="78"/>
      <c r="B541" s="79"/>
      <c r="C541" s="78"/>
      <c r="D541" s="78"/>
      <c r="E541" s="78"/>
      <c r="F541" s="78"/>
      <c r="G541" s="78"/>
      <c r="H541" s="78"/>
      <c r="I541" s="78"/>
      <c r="J541" s="78"/>
      <c r="K541" s="78"/>
      <c r="L541" s="78"/>
      <c r="M541" s="78"/>
      <c r="N541" s="78"/>
      <c r="O541" s="78"/>
      <c r="P541" s="78"/>
      <c r="Q541" s="78"/>
      <c r="R541" s="78"/>
      <c r="S541" s="78"/>
      <c r="T541" s="78"/>
      <c r="U541" s="78"/>
      <c r="V541" s="78"/>
      <c r="W541" s="78"/>
      <c r="X541" s="78"/>
      <c r="Y541" s="78"/>
      <c r="Z541" s="78"/>
      <c r="AA541" s="78"/>
      <c r="AB541" s="78"/>
    </row>
    <row r="542" spans="1:28">
      <c r="A542" s="78"/>
      <c r="B542" s="79"/>
      <c r="C542" s="78"/>
      <c r="D542" s="78"/>
      <c r="E542" s="78"/>
      <c r="F542" s="78"/>
      <c r="G542" s="78"/>
      <c r="H542" s="78"/>
      <c r="I542" s="78"/>
      <c r="J542" s="78"/>
      <c r="K542" s="78"/>
      <c r="L542" s="78"/>
      <c r="M542" s="78"/>
      <c r="N542" s="78"/>
      <c r="O542" s="78"/>
      <c r="P542" s="78"/>
      <c r="Q542" s="78"/>
      <c r="R542" s="78"/>
      <c r="S542" s="78"/>
      <c r="T542" s="78"/>
      <c r="U542" s="78"/>
      <c r="V542" s="78"/>
      <c r="W542" s="78"/>
      <c r="X542" s="78"/>
      <c r="Y542" s="78"/>
      <c r="Z542" s="78"/>
      <c r="AA542" s="78"/>
      <c r="AB542" s="78"/>
    </row>
    <row r="543" spans="1:28">
      <c r="A543" s="78"/>
      <c r="B543" s="79"/>
      <c r="C543" s="78"/>
      <c r="D543" s="78"/>
      <c r="E543" s="78"/>
      <c r="F543" s="78"/>
      <c r="G543" s="78"/>
      <c r="H543" s="78"/>
      <c r="I543" s="78"/>
      <c r="J543" s="78"/>
      <c r="K543" s="78"/>
      <c r="L543" s="78"/>
      <c r="M543" s="78"/>
      <c r="N543" s="78"/>
      <c r="O543" s="78"/>
      <c r="P543" s="78"/>
      <c r="Q543" s="78"/>
      <c r="R543" s="78"/>
      <c r="S543" s="78"/>
      <c r="T543" s="78"/>
      <c r="U543" s="78"/>
      <c r="V543" s="78"/>
      <c r="W543" s="78"/>
      <c r="X543" s="78"/>
      <c r="Y543" s="78"/>
      <c r="Z543" s="78"/>
      <c r="AA543" s="78"/>
      <c r="AB543" s="78"/>
    </row>
    <row r="544" spans="1:28">
      <c r="A544" s="78"/>
      <c r="B544" s="79"/>
      <c r="C544" s="78"/>
      <c r="D544" s="78"/>
      <c r="E544" s="78"/>
      <c r="F544" s="78"/>
      <c r="G544" s="78"/>
      <c r="H544" s="78"/>
      <c r="I544" s="78"/>
      <c r="J544" s="78"/>
      <c r="K544" s="78"/>
      <c r="L544" s="78"/>
      <c r="M544" s="78"/>
      <c r="N544" s="78"/>
      <c r="O544" s="78"/>
      <c r="P544" s="78"/>
      <c r="Q544" s="78"/>
      <c r="R544" s="78"/>
      <c r="S544" s="78"/>
      <c r="T544" s="78"/>
      <c r="U544" s="78"/>
      <c r="V544" s="78"/>
      <c r="W544" s="78"/>
      <c r="X544" s="78"/>
      <c r="Y544" s="78"/>
      <c r="Z544" s="78"/>
      <c r="AA544" s="78"/>
      <c r="AB544" s="78"/>
    </row>
    <row r="545" spans="1:28">
      <c r="A545" s="78"/>
      <c r="B545" s="79"/>
      <c r="C545" s="78"/>
      <c r="D545" s="78"/>
      <c r="E545" s="78"/>
      <c r="F545" s="78"/>
      <c r="G545" s="78"/>
      <c r="H545" s="78"/>
      <c r="I545" s="78"/>
      <c r="J545" s="78"/>
      <c r="K545" s="78"/>
      <c r="L545" s="78"/>
      <c r="M545" s="78"/>
      <c r="N545" s="78"/>
      <c r="O545" s="78"/>
      <c r="P545" s="78"/>
      <c r="Q545" s="78"/>
      <c r="R545" s="78"/>
      <c r="S545" s="78"/>
      <c r="T545" s="78"/>
      <c r="U545" s="78"/>
      <c r="V545" s="78"/>
      <c r="W545" s="78"/>
      <c r="X545" s="78"/>
      <c r="Y545" s="78"/>
      <c r="Z545" s="78"/>
      <c r="AA545" s="78"/>
      <c r="AB545" s="78"/>
    </row>
    <row r="546" spans="1:28">
      <c r="A546" s="78"/>
      <c r="B546" s="79"/>
      <c r="C546" s="78"/>
      <c r="D546" s="78"/>
      <c r="E546" s="78"/>
      <c r="F546" s="78"/>
      <c r="G546" s="78"/>
      <c r="H546" s="78"/>
      <c r="I546" s="78"/>
      <c r="J546" s="78"/>
      <c r="K546" s="78"/>
      <c r="L546" s="78"/>
      <c r="M546" s="78"/>
      <c r="N546" s="78"/>
      <c r="O546" s="78"/>
      <c r="P546" s="78"/>
      <c r="Q546" s="78"/>
      <c r="R546" s="78"/>
      <c r="S546" s="78"/>
      <c r="T546" s="78"/>
      <c r="U546" s="78"/>
      <c r="V546" s="78"/>
      <c r="W546" s="78"/>
      <c r="X546" s="78"/>
      <c r="Y546" s="78"/>
      <c r="Z546" s="78"/>
      <c r="AA546" s="78"/>
      <c r="AB546" s="78"/>
    </row>
    <row r="547" spans="1:28">
      <c r="A547" s="78"/>
      <c r="B547" s="79"/>
      <c r="C547" s="78"/>
      <c r="D547" s="78"/>
      <c r="E547" s="78"/>
      <c r="F547" s="78"/>
      <c r="G547" s="78"/>
      <c r="H547" s="78"/>
      <c r="I547" s="78"/>
      <c r="J547" s="78"/>
      <c r="K547" s="78"/>
      <c r="L547" s="78"/>
      <c r="M547" s="78"/>
      <c r="N547" s="78"/>
      <c r="O547" s="78"/>
      <c r="P547" s="78"/>
      <c r="Q547" s="78"/>
      <c r="R547" s="78"/>
      <c r="S547" s="78"/>
      <c r="T547" s="78"/>
      <c r="U547" s="78"/>
      <c r="V547" s="78"/>
      <c r="W547" s="78"/>
      <c r="X547" s="78"/>
      <c r="Y547" s="78"/>
      <c r="Z547" s="78"/>
      <c r="AA547" s="78"/>
      <c r="AB547" s="78"/>
    </row>
    <row r="548" spans="1:28">
      <c r="A548" s="78"/>
      <c r="B548" s="79"/>
      <c r="C548" s="78"/>
      <c r="D548" s="78"/>
      <c r="E548" s="78"/>
      <c r="F548" s="78"/>
      <c r="G548" s="78"/>
      <c r="H548" s="78"/>
      <c r="I548" s="78"/>
      <c r="J548" s="78"/>
      <c r="K548" s="78"/>
      <c r="L548" s="78"/>
      <c r="M548" s="78"/>
      <c r="N548" s="78"/>
      <c r="O548" s="78"/>
      <c r="P548" s="78"/>
      <c r="Q548" s="78"/>
      <c r="R548" s="78"/>
      <c r="S548" s="78"/>
      <c r="T548" s="78"/>
      <c r="U548" s="78"/>
      <c r="V548" s="78"/>
      <c r="W548" s="78"/>
      <c r="X548" s="78"/>
      <c r="Y548" s="78"/>
      <c r="Z548" s="78"/>
      <c r="AA548" s="78"/>
      <c r="AB548" s="78"/>
    </row>
    <row r="549" spans="1:28">
      <c r="A549" s="78"/>
      <c r="B549" s="79"/>
      <c r="C549" s="78"/>
      <c r="D549" s="78"/>
      <c r="E549" s="78"/>
      <c r="F549" s="78"/>
      <c r="G549" s="78"/>
      <c r="H549" s="78"/>
      <c r="I549" s="78"/>
      <c r="J549" s="78"/>
      <c r="K549" s="78"/>
      <c r="L549" s="78"/>
      <c r="M549" s="78"/>
      <c r="N549" s="78"/>
      <c r="O549" s="78"/>
      <c r="P549" s="78"/>
      <c r="Q549" s="78"/>
      <c r="R549" s="78"/>
      <c r="S549" s="78"/>
      <c r="T549" s="78"/>
      <c r="U549" s="78"/>
      <c r="V549" s="78"/>
      <c r="W549" s="78"/>
      <c r="X549" s="78"/>
      <c r="Y549" s="78"/>
      <c r="Z549" s="78"/>
      <c r="AA549" s="78"/>
      <c r="AB549" s="78"/>
    </row>
    <row r="550" spans="1:28">
      <c r="A550" s="78"/>
      <c r="B550" s="79"/>
      <c r="C550" s="78"/>
      <c r="D550" s="78"/>
      <c r="E550" s="78"/>
      <c r="F550" s="78"/>
      <c r="G550" s="78"/>
      <c r="H550" s="78"/>
      <c r="I550" s="78"/>
      <c r="J550" s="78"/>
      <c r="K550" s="78"/>
      <c r="L550" s="78"/>
      <c r="M550" s="78"/>
      <c r="N550" s="78"/>
      <c r="O550" s="78"/>
      <c r="P550" s="78"/>
      <c r="Q550" s="78"/>
      <c r="R550" s="78"/>
      <c r="S550" s="78"/>
      <c r="T550" s="78"/>
      <c r="U550" s="78"/>
      <c r="V550" s="78"/>
      <c r="W550" s="78"/>
      <c r="X550" s="78"/>
      <c r="Y550" s="78"/>
      <c r="Z550" s="78"/>
      <c r="AA550" s="78"/>
      <c r="AB550" s="78"/>
    </row>
    <row r="551" spans="1:28">
      <c r="A551" s="78"/>
      <c r="B551" s="79"/>
      <c r="C551" s="78"/>
      <c r="D551" s="78"/>
      <c r="E551" s="78"/>
      <c r="F551" s="78"/>
      <c r="G551" s="78"/>
      <c r="H551" s="78"/>
      <c r="I551" s="78"/>
      <c r="J551" s="78"/>
      <c r="K551" s="78"/>
      <c r="L551" s="78"/>
      <c r="M551" s="78"/>
      <c r="N551" s="78"/>
      <c r="O551" s="78"/>
      <c r="P551" s="78"/>
      <c r="Q551" s="78"/>
      <c r="R551" s="78"/>
      <c r="S551" s="78"/>
      <c r="T551" s="78"/>
      <c r="U551" s="78"/>
      <c r="V551" s="78"/>
      <c r="W551" s="78"/>
      <c r="X551" s="78"/>
      <c r="Y551" s="78"/>
      <c r="Z551" s="78"/>
      <c r="AA551" s="78"/>
      <c r="AB551" s="78"/>
    </row>
    <row r="552" spans="1:28">
      <c r="A552" s="78"/>
      <c r="B552" s="79"/>
      <c r="C552" s="78"/>
      <c r="D552" s="78"/>
      <c r="E552" s="78"/>
      <c r="F552" s="78"/>
      <c r="G552" s="78"/>
      <c r="H552" s="78"/>
      <c r="I552" s="78"/>
      <c r="J552" s="78"/>
      <c r="K552" s="78"/>
      <c r="L552" s="78"/>
      <c r="M552" s="78"/>
      <c r="N552" s="78"/>
      <c r="O552" s="78"/>
      <c r="P552" s="78"/>
      <c r="Q552" s="78"/>
      <c r="R552" s="78"/>
      <c r="S552" s="78"/>
      <c r="T552" s="78"/>
      <c r="U552" s="78"/>
      <c r="V552" s="78"/>
      <c r="W552" s="78"/>
      <c r="X552" s="78"/>
      <c r="Y552" s="78"/>
      <c r="Z552" s="78"/>
      <c r="AA552" s="78"/>
      <c r="AB552" s="78"/>
    </row>
    <row r="553" spans="1:28">
      <c r="A553" s="78"/>
      <c r="B553" s="79"/>
      <c r="C553" s="78"/>
      <c r="D553" s="78"/>
      <c r="E553" s="78"/>
      <c r="F553" s="78"/>
      <c r="G553" s="78"/>
      <c r="H553" s="78"/>
      <c r="I553" s="78"/>
      <c r="J553" s="78"/>
      <c r="K553" s="78"/>
      <c r="L553" s="78"/>
      <c r="M553" s="78"/>
      <c r="N553" s="78"/>
      <c r="O553" s="78"/>
      <c r="P553" s="78"/>
      <c r="Q553" s="78"/>
      <c r="R553" s="78"/>
      <c r="S553" s="78"/>
      <c r="T553" s="78"/>
      <c r="U553" s="78"/>
      <c r="V553" s="78"/>
      <c r="W553" s="78"/>
      <c r="X553" s="78"/>
      <c r="Y553" s="78"/>
      <c r="Z553" s="78"/>
      <c r="AA553" s="78"/>
      <c r="AB553" s="78"/>
    </row>
    <row r="554" spans="1:28">
      <c r="A554" s="78"/>
      <c r="B554" s="79"/>
      <c r="C554" s="78"/>
      <c r="D554" s="78"/>
      <c r="E554" s="78"/>
      <c r="F554" s="78"/>
      <c r="G554" s="78"/>
      <c r="H554" s="78"/>
      <c r="I554" s="78"/>
      <c r="J554" s="78"/>
      <c r="K554" s="78"/>
      <c r="L554" s="78"/>
      <c r="M554" s="78"/>
      <c r="N554" s="78"/>
      <c r="O554" s="78"/>
      <c r="P554" s="78"/>
      <c r="Q554" s="78"/>
      <c r="R554" s="78"/>
      <c r="S554" s="78"/>
      <c r="T554" s="78"/>
      <c r="U554" s="78"/>
      <c r="V554" s="78"/>
      <c r="W554" s="78"/>
      <c r="X554" s="78"/>
      <c r="Y554" s="78"/>
      <c r="Z554" s="78"/>
      <c r="AA554" s="78"/>
      <c r="AB554" s="78"/>
    </row>
    <row r="555" spans="1:28">
      <c r="A555" s="78"/>
      <c r="B555" s="79"/>
      <c r="C555" s="78"/>
      <c r="D555" s="78"/>
      <c r="E555" s="78"/>
      <c r="F555" s="78"/>
      <c r="G555" s="78"/>
      <c r="H555" s="78"/>
      <c r="I555" s="78"/>
      <c r="J555" s="78"/>
      <c r="K555" s="78"/>
      <c r="L555" s="78"/>
      <c r="M555" s="78"/>
      <c r="N555" s="78"/>
      <c r="O555" s="78"/>
      <c r="P555" s="78"/>
      <c r="Q555" s="78"/>
      <c r="R555" s="78"/>
      <c r="S555" s="78"/>
      <c r="T555" s="78"/>
      <c r="U555" s="78"/>
      <c r="V555" s="78"/>
      <c r="W555" s="78"/>
      <c r="X555" s="78"/>
      <c r="Y555" s="78"/>
      <c r="Z555" s="78"/>
      <c r="AA555" s="78"/>
      <c r="AB555" s="78"/>
    </row>
    <row r="556" spans="1:28">
      <c r="A556" s="78"/>
      <c r="B556" s="79"/>
      <c r="C556" s="78"/>
      <c r="D556" s="78"/>
      <c r="E556" s="78"/>
      <c r="F556" s="78"/>
      <c r="G556" s="78"/>
      <c r="H556" s="78"/>
      <c r="I556" s="78"/>
      <c r="J556" s="78"/>
      <c r="K556" s="78"/>
      <c r="L556" s="78"/>
      <c r="M556" s="78"/>
      <c r="N556" s="78"/>
      <c r="O556" s="78"/>
      <c r="P556" s="78"/>
      <c r="Q556" s="78"/>
      <c r="R556" s="78"/>
      <c r="S556" s="78"/>
      <c r="T556" s="78"/>
      <c r="U556" s="78"/>
      <c r="V556" s="78"/>
      <c r="W556" s="78"/>
      <c r="X556" s="78"/>
      <c r="Y556" s="78"/>
      <c r="Z556" s="78"/>
      <c r="AA556" s="78"/>
      <c r="AB556" s="78"/>
    </row>
    <row r="557" spans="1:28">
      <c r="A557" s="78"/>
      <c r="B557" s="79"/>
      <c r="C557" s="78"/>
      <c r="D557" s="78"/>
      <c r="E557" s="78"/>
      <c r="F557" s="78"/>
      <c r="G557" s="78"/>
      <c r="H557" s="78"/>
      <c r="I557" s="78"/>
      <c r="J557" s="78"/>
      <c r="K557" s="78"/>
      <c r="L557" s="78"/>
      <c r="M557" s="78"/>
      <c r="N557" s="78"/>
      <c r="O557" s="78"/>
      <c r="P557" s="78"/>
      <c r="Q557" s="78"/>
      <c r="R557" s="78"/>
      <c r="S557" s="78"/>
      <c r="T557" s="78"/>
      <c r="U557" s="78"/>
      <c r="V557" s="78"/>
      <c r="W557" s="78"/>
      <c r="X557" s="78"/>
      <c r="Y557" s="78"/>
      <c r="Z557" s="78"/>
      <c r="AA557" s="78"/>
      <c r="AB557" s="78"/>
    </row>
    <row r="558" spans="1:28">
      <c r="A558" s="78"/>
      <c r="B558" s="79"/>
      <c r="C558" s="78"/>
      <c r="D558" s="78"/>
      <c r="E558" s="78"/>
      <c r="F558" s="78"/>
      <c r="G558" s="78"/>
      <c r="H558" s="78"/>
      <c r="I558" s="78"/>
      <c r="J558" s="78"/>
      <c r="K558" s="78"/>
      <c r="L558" s="78"/>
      <c r="M558" s="78"/>
      <c r="N558" s="78"/>
      <c r="O558" s="78"/>
      <c r="P558" s="78"/>
      <c r="Q558" s="78"/>
      <c r="R558" s="78"/>
      <c r="S558" s="78"/>
      <c r="T558" s="78"/>
      <c r="U558" s="78"/>
      <c r="V558" s="78"/>
      <c r="W558" s="78"/>
      <c r="X558" s="78"/>
      <c r="Y558" s="78"/>
      <c r="Z558" s="78"/>
      <c r="AA558" s="78"/>
      <c r="AB558" s="78"/>
    </row>
    <row r="559" spans="1:28">
      <c r="A559" s="78"/>
      <c r="B559" s="79"/>
      <c r="C559" s="78"/>
      <c r="D559" s="78"/>
      <c r="E559" s="78"/>
      <c r="F559" s="78"/>
      <c r="G559" s="78"/>
      <c r="H559" s="78"/>
      <c r="I559" s="78"/>
      <c r="J559" s="78"/>
      <c r="K559" s="78"/>
      <c r="L559" s="78"/>
      <c r="M559" s="78"/>
      <c r="N559" s="78"/>
      <c r="O559" s="78"/>
      <c r="P559" s="78"/>
      <c r="Q559" s="78"/>
      <c r="R559" s="78"/>
      <c r="S559" s="78"/>
      <c r="T559" s="78"/>
      <c r="U559" s="78"/>
      <c r="V559" s="78"/>
      <c r="W559" s="78"/>
      <c r="X559" s="78"/>
      <c r="Y559" s="78"/>
      <c r="Z559" s="78"/>
      <c r="AA559" s="78"/>
      <c r="AB559" s="78"/>
    </row>
    <row r="560" spans="1:28">
      <c r="A560" s="78"/>
      <c r="B560" s="79"/>
      <c r="C560" s="78"/>
      <c r="D560" s="78"/>
      <c r="E560" s="78"/>
      <c r="F560" s="78"/>
      <c r="G560" s="78"/>
      <c r="H560" s="78"/>
      <c r="I560" s="78"/>
      <c r="J560" s="78"/>
      <c r="K560" s="78"/>
      <c r="L560" s="78"/>
      <c r="M560" s="78"/>
      <c r="N560" s="78"/>
      <c r="O560" s="78"/>
      <c r="P560" s="78"/>
      <c r="Q560" s="78"/>
      <c r="R560" s="78"/>
      <c r="S560" s="78"/>
      <c r="T560" s="78"/>
      <c r="U560" s="78"/>
      <c r="V560" s="78"/>
      <c r="W560" s="78"/>
      <c r="X560" s="78"/>
      <c r="Y560" s="78"/>
      <c r="Z560" s="78"/>
      <c r="AA560" s="78"/>
      <c r="AB560" s="78"/>
    </row>
    <row r="561" spans="1:28">
      <c r="A561" s="78"/>
      <c r="B561" s="79"/>
      <c r="C561" s="78"/>
      <c r="D561" s="78"/>
      <c r="E561" s="78"/>
      <c r="F561" s="78"/>
      <c r="G561" s="78"/>
      <c r="H561" s="78"/>
      <c r="I561" s="78"/>
      <c r="J561" s="78"/>
      <c r="K561" s="78"/>
      <c r="L561" s="78"/>
      <c r="M561" s="78"/>
      <c r="N561" s="78"/>
      <c r="O561" s="78"/>
      <c r="P561" s="78"/>
      <c r="Q561" s="78"/>
      <c r="R561" s="78"/>
      <c r="S561" s="78"/>
      <c r="T561" s="78"/>
      <c r="U561" s="78"/>
      <c r="V561" s="78"/>
      <c r="W561" s="78"/>
      <c r="X561" s="78"/>
      <c r="Y561" s="78"/>
      <c r="Z561" s="78"/>
      <c r="AA561" s="78"/>
      <c r="AB561" s="78"/>
    </row>
    <row r="562" spans="1:28">
      <c r="A562" s="78"/>
      <c r="B562" s="79"/>
      <c r="C562" s="78"/>
      <c r="D562" s="78"/>
      <c r="E562" s="78"/>
      <c r="F562" s="78"/>
      <c r="G562" s="78"/>
      <c r="H562" s="78"/>
      <c r="I562" s="78"/>
      <c r="J562" s="78"/>
      <c r="K562" s="78"/>
      <c r="L562" s="78"/>
      <c r="M562" s="78"/>
      <c r="N562" s="78"/>
      <c r="O562" s="78"/>
      <c r="P562" s="78"/>
      <c r="Q562" s="78"/>
      <c r="R562" s="78"/>
      <c r="S562" s="78"/>
      <c r="T562" s="78"/>
      <c r="U562" s="78"/>
      <c r="V562" s="78"/>
      <c r="W562" s="78"/>
      <c r="X562" s="78"/>
      <c r="Y562" s="78"/>
      <c r="Z562" s="78"/>
      <c r="AA562" s="78"/>
      <c r="AB562" s="78"/>
    </row>
    <row r="563" spans="1:28">
      <c r="A563" s="78"/>
      <c r="B563" s="79"/>
      <c r="C563" s="78"/>
      <c r="D563" s="78"/>
      <c r="E563" s="78"/>
      <c r="F563" s="78"/>
      <c r="G563" s="78"/>
      <c r="H563" s="78"/>
      <c r="I563" s="78"/>
      <c r="J563" s="78"/>
      <c r="K563" s="78"/>
      <c r="L563" s="78"/>
      <c r="M563" s="78"/>
      <c r="N563" s="78"/>
      <c r="O563" s="78"/>
      <c r="P563" s="78"/>
      <c r="Q563" s="78"/>
      <c r="R563" s="78"/>
      <c r="S563" s="78"/>
      <c r="T563" s="78"/>
      <c r="U563" s="78"/>
      <c r="V563" s="78"/>
      <c r="W563" s="78"/>
      <c r="X563" s="78"/>
      <c r="Y563" s="78"/>
      <c r="Z563" s="78"/>
      <c r="AA563" s="78"/>
      <c r="AB563" s="78"/>
    </row>
    <row r="564" spans="1:28">
      <c r="A564" s="78"/>
      <c r="B564" s="79"/>
      <c r="C564" s="78"/>
      <c r="D564" s="78"/>
      <c r="E564" s="78"/>
      <c r="F564" s="78"/>
      <c r="G564" s="78"/>
      <c r="H564" s="78"/>
      <c r="I564" s="78"/>
      <c r="J564" s="78"/>
      <c r="K564" s="78"/>
      <c r="L564" s="78"/>
      <c r="M564" s="78"/>
      <c r="N564" s="78"/>
      <c r="O564" s="78"/>
      <c r="P564" s="78"/>
      <c r="Q564" s="78"/>
      <c r="R564" s="78"/>
      <c r="S564" s="78"/>
      <c r="T564" s="78"/>
      <c r="U564" s="78"/>
      <c r="V564" s="78"/>
      <c r="W564" s="78"/>
      <c r="X564" s="78"/>
      <c r="Y564" s="78"/>
      <c r="Z564" s="78"/>
      <c r="AA564" s="78"/>
      <c r="AB564" s="78"/>
    </row>
    <row r="565" spans="1:28">
      <c r="A565" s="78"/>
      <c r="B565" s="79"/>
      <c r="C565" s="78"/>
      <c r="D565" s="78"/>
      <c r="E565" s="78"/>
      <c r="F565" s="78"/>
      <c r="G565" s="78"/>
      <c r="H565" s="78"/>
      <c r="I565" s="78"/>
      <c r="J565" s="78"/>
      <c r="K565" s="78"/>
      <c r="L565" s="78"/>
      <c r="M565" s="78"/>
      <c r="N565" s="78"/>
      <c r="O565" s="78"/>
      <c r="P565" s="78"/>
      <c r="Q565" s="78"/>
      <c r="R565" s="78"/>
      <c r="S565" s="78"/>
      <c r="T565" s="78"/>
      <c r="U565" s="78"/>
      <c r="V565" s="78"/>
      <c r="W565" s="78"/>
      <c r="X565" s="78"/>
      <c r="Y565" s="78"/>
      <c r="Z565" s="78"/>
      <c r="AA565" s="78"/>
      <c r="AB565" s="78"/>
    </row>
    <row r="566" spans="1:28">
      <c r="A566" s="78"/>
      <c r="B566" s="79"/>
      <c r="C566" s="78"/>
      <c r="D566" s="78"/>
      <c r="E566" s="78"/>
      <c r="F566" s="78"/>
      <c r="G566" s="78"/>
      <c r="H566" s="78"/>
      <c r="I566" s="78"/>
      <c r="J566" s="78"/>
      <c r="K566" s="78"/>
      <c r="L566" s="78"/>
      <c r="M566" s="78"/>
      <c r="N566" s="78"/>
      <c r="O566" s="78"/>
      <c r="P566" s="78"/>
      <c r="Q566" s="78"/>
      <c r="R566" s="78"/>
      <c r="S566" s="78"/>
      <c r="T566" s="78"/>
      <c r="U566" s="78"/>
      <c r="V566" s="78"/>
      <c r="W566" s="78"/>
      <c r="X566" s="78"/>
      <c r="Y566" s="78"/>
      <c r="Z566" s="78"/>
      <c r="AA566" s="78"/>
      <c r="AB566" s="78"/>
    </row>
    <row r="567" spans="1:28">
      <c r="A567" s="78"/>
      <c r="B567" s="79"/>
      <c r="C567" s="78"/>
      <c r="D567" s="78"/>
      <c r="E567" s="78"/>
      <c r="F567" s="78"/>
      <c r="G567" s="78"/>
      <c r="H567" s="78"/>
      <c r="I567" s="78"/>
      <c r="J567" s="78"/>
      <c r="K567" s="78"/>
      <c r="L567" s="78"/>
      <c r="M567" s="78"/>
      <c r="N567" s="78"/>
      <c r="O567" s="78"/>
      <c r="P567" s="78"/>
      <c r="Q567" s="78"/>
      <c r="R567" s="78"/>
      <c r="S567" s="78"/>
      <c r="T567" s="78"/>
      <c r="U567" s="78"/>
      <c r="V567" s="78"/>
      <c r="W567" s="78"/>
      <c r="X567" s="78"/>
      <c r="Y567" s="78"/>
      <c r="Z567" s="78"/>
      <c r="AA567" s="78"/>
      <c r="AB567" s="78"/>
    </row>
    <row r="568" spans="1:28">
      <c r="A568" s="78"/>
      <c r="B568" s="79"/>
      <c r="C568" s="78"/>
      <c r="D568" s="78"/>
      <c r="E568" s="78"/>
      <c r="F568" s="78"/>
      <c r="G568" s="78"/>
      <c r="H568" s="78"/>
      <c r="I568" s="78"/>
      <c r="J568" s="78"/>
      <c r="K568" s="78"/>
      <c r="L568" s="78"/>
      <c r="M568" s="78"/>
      <c r="N568" s="78"/>
      <c r="O568" s="78"/>
      <c r="P568" s="78"/>
      <c r="Q568" s="78"/>
      <c r="R568" s="78"/>
      <c r="S568" s="78"/>
      <c r="T568" s="78"/>
      <c r="U568" s="78"/>
      <c r="V568" s="78"/>
      <c r="W568" s="78"/>
      <c r="X568" s="78"/>
      <c r="Y568" s="78"/>
      <c r="Z568" s="78"/>
      <c r="AA568" s="78"/>
      <c r="AB568" s="78"/>
    </row>
    <row r="569" spans="1:28">
      <c r="A569" s="78"/>
      <c r="B569" s="79"/>
      <c r="C569" s="78"/>
      <c r="D569" s="78"/>
      <c r="E569" s="78"/>
      <c r="F569" s="78"/>
      <c r="G569" s="78"/>
      <c r="H569" s="78"/>
      <c r="I569" s="78"/>
      <c r="J569" s="78"/>
      <c r="K569" s="78"/>
      <c r="L569" s="78"/>
      <c r="M569" s="78"/>
      <c r="N569" s="78"/>
      <c r="O569" s="78"/>
      <c r="P569" s="78"/>
      <c r="Q569" s="78"/>
      <c r="R569" s="78"/>
      <c r="S569" s="78"/>
      <c r="T569" s="78"/>
      <c r="U569" s="78"/>
      <c r="V569" s="78"/>
      <c r="W569" s="78"/>
      <c r="X569" s="78"/>
      <c r="Y569" s="78"/>
      <c r="Z569" s="78"/>
      <c r="AA569" s="78"/>
      <c r="AB569" s="78"/>
    </row>
    <row r="570" spans="1:28">
      <c r="A570" s="78"/>
      <c r="B570" s="79"/>
      <c r="C570" s="78"/>
      <c r="D570" s="78"/>
      <c r="E570" s="78"/>
      <c r="F570" s="78"/>
      <c r="G570" s="78"/>
      <c r="H570" s="78"/>
      <c r="I570" s="78"/>
      <c r="J570" s="78"/>
      <c r="K570" s="78"/>
      <c r="L570" s="78"/>
      <c r="M570" s="78"/>
      <c r="N570" s="78"/>
      <c r="O570" s="78"/>
      <c r="P570" s="78"/>
      <c r="Q570" s="78"/>
      <c r="R570" s="78"/>
      <c r="S570" s="78"/>
      <c r="T570" s="78"/>
      <c r="U570" s="78"/>
      <c r="V570" s="78"/>
      <c r="W570" s="78"/>
      <c r="X570" s="78"/>
      <c r="Y570" s="78"/>
      <c r="Z570" s="78"/>
      <c r="AA570" s="78"/>
      <c r="AB570" s="78"/>
    </row>
    <row r="571" spans="1:28">
      <c r="A571" s="78"/>
      <c r="B571" s="79"/>
      <c r="C571" s="78"/>
      <c r="D571" s="78"/>
      <c r="E571" s="78"/>
      <c r="F571" s="78"/>
      <c r="G571" s="78"/>
      <c r="H571" s="78"/>
      <c r="I571" s="78"/>
      <c r="J571" s="78"/>
      <c r="K571" s="78"/>
      <c r="L571" s="78"/>
      <c r="M571" s="78"/>
      <c r="N571" s="78"/>
      <c r="O571" s="78"/>
      <c r="P571" s="78"/>
      <c r="Q571" s="78"/>
      <c r="R571" s="78"/>
      <c r="S571" s="78"/>
      <c r="T571" s="78"/>
      <c r="U571" s="78"/>
      <c r="V571" s="78"/>
      <c r="W571" s="78"/>
      <c r="X571" s="78"/>
      <c r="Y571" s="78"/>
      <c r="Z571" s="78"/>
      <c r="AA571" s="78"/>
      <c r="AB571" s="78"/>
    </row>
    <row r="572" spans="1:28">
      <c r="A572" s="78"/>
      <c r="B572" s="79"/>
      <c r="C572" s="78"/>
      <c r="D572" s="78"/>
      <c r="E572" s="78"/>
      <c r="F572" s="78"/>
      <c r="G572" s="78"/>
      <c r="H572" s="78"/>
      <c r="I572" s="78"/>
      <c r="J572" s="78"/>
      <c r="K572" s="78"/>
      <c r="L572" s="78"/>
      <c r="M572" s="78"/>
      <c r="N572" s="78"/>
      <c r="O572" s="78"/>
      <c r="P572" s="78"/>
      <c r="Q572" s="78"/>
      <c r="R572" s="78"/>
      <c r="S572" s="78"/>
      <c r="T572" s="78"/>
      <c r="U572" s="78"/>
      <c r="V572" s="78"/>
      <c r="W572" s="78"/>
      <c r="X572" s="78"/>
      <c r="Y572" s="78"/>
      <c r="Z572" s="78"/>
      <c r="AA572" s="78"/>
      <c r="AB572" s="78"/>
    </row>
    <row r="573" spans="1:28">
      <c r="A573" s="78"/>
      <c r="B573" s="79"/>
      <c r="C573" s="78"/>
      <c r="D573" s="78"/>
      <c r="E573" s="78"/>
      <c r="F573" s="78"/>
      <c r="G573" s="78"/>
      <c r="H573" s="78"/>
      <c r="I573" s="78"/>
      <c r="J573" s="78"/>
      <c r="K573" s="78"/>
      <c r="L573" s="78"/>
      <c r="M573" s="78"/>
      <c r="N573" s="78"/>
      <c r="O573" s="78"/>
      <c r="P573" s="78"/>
      <c r="Q573" s="78"/>
      <c r="R573" s="78"/>
      <c r="S573" s="78"/>
      <c r="T573" s="78"/>
      <c r="U573" s="78"/>
      <c r="V573" s="78"/>
      <c r="W573" s="78"/>
      <c r="X573" s="78"/>
      <c r="Y573" s="78"/>
      <c r="Z573" s="78"/>
      <c r="AA573" s="78"/>
      <c r="AB573" s="78"/>
    </row>
    <row r="574" spans="1:28">
      <c r="A574" s="78"/>
      <c r="B574" s="79"/>
      <c r="C574" s="78"/>
      <c r="D574" s="78"/>
      <c r="E574" s="78"/>
      <c r="F574" s="78"/>
      <c r="G574" s="78"/>
      <c r="H574" s="78"/>
      <c r="I574" s="78"/>
      <c r="J574" s="78"/>
      <c r="K574" s="78"/>
      <c r="L574" s="78"/>
      <c r="M574" s="78"/>
      <c r="N574" s="78"/>
      <c r="O574" s="78"/>
      <c r="P574" s="78"/>
      <c r="Q574" s="78"/>
      <c r="R574" s="78"/>
      <c r="S574" s="78"/>
      <c r="T574" s="78"/>
      <c r="U574" s="78"/>
      <c r="V574" s="78"/>
      <c r="W574" s="78"/>
      <c r="X574" s="78"/>
      <c r="Y574" s="78"/>
      <c r="Z574" s="78"/>
      <c r="AA574" s="78"/>
      <c r="AB574" s="78"/>
    </row>
    <row r="575" spans="1:28">
      <c r="A575" s="78"/>
      <c r="B575" s="79"/>
      <c r="C575" s="78"/>
      <c r="D575" s="78"/>
      <c r="E575" s="78"/>
      <c r="F575" s="78"/>
      <c r="G575" s="78"/>
      <c r="H575" s="78"/>
      <c r="I575" s="78"/>
      <c r="J575" s="78"/>
      <c r="K575" s="78"/>
      <c r="L575" s="78"/>
      <c r="M575" s="78"/>
      <c r="N575" s="78"/>
      <c r="O575" s="78"/>
      <c r="P575" s="78"/>
      <c r="Q575" s="78"/>
      <c r="R575" s="78"/>
      <c r="S575" s="78"/>
      <c r="T575" s="78"/>
      <c r="U575" s="78"/>
      <c r="V575" s="78"/>
      <c r="W575" s="78"/>
      <c r="X575" s="78"/>
      <c r="Y575" s="78"/>
      <c r="Z575" s="78"/>
      <c r="AA575" s="78"/>
      <c r="AB575" s="78"/>
    </row>
    <row r="576" spans="1:28">
      <c r="A576" s="78"/>
      <c r="B576" s="79"/>
      <c r="C576" s="78"/>
      <c r="D576" s="78"/>
      <c r="E576" s="78"/>
      <c r="F576" s="78"/>
      <c r="G576" s="78"/>
      <c r="H576" s="78"/>
      <c r="I576" s="78"/>
      <c r="J576" s="78"/>
      <c r="K576" s="78"/>
      <c r="L576" s="78"/>
      <c r="M576" s="78"/>
      <c r="N576" s="78"/>
      <c r="O576" s="78"/>
      <c r="P576" s="78"/>
      <c r="Q576" s="78"/>
      <c r="R576" s="78"/>
      <c r="S576" s="78"/>
      <c r="T576" s="78"/>
      <c r="U576" s="78"/>
      <c r="V576" s="78"/>
      <c r="W576" s="78"/>
      <c r="X576" s="78"/>
      <c r="Y576" s="78"/>
      <c r="Z576" s="78"/>
      <c r="AA576" s="78"/>
      <c r="AB576" s="78"/>
    </row>
    <row r="577" spans="1:28">
      <c r="A577" s="78"/>
      <c r="B577" s="79"/>
      <c r="C577" s="78"/>
      <c r="D577" s="78"/>
      <c r="E577" s="78"/>
      <c r="F577" s="78"/>
      <c r="G577" s="78"/>
      <c r="H577" s="78"/>
      <c r="I577" s="78"/>
      <c r="J577" s="78"/>
      <c r="K577" s="78"/>
      <c r="L577" s="78"/>
      <c r="M577" s="78"/>
      <c r="N577" s="78"/>
      <c r="O577" s="78"/>
      <c r="P577" s="78"/>
      <c r="Q577" s="78"/>
      <c r="R577" s="78"/>
      <c r="S577" s="78"/>
      <c r="T577" s="78"/>
      <c r="U577" s="78"/>
      <c r="V577" s="78"/>
      <c r="W577" s="78"/>
      <c r="X577" s="78"/>
      <c r="Y577" s="78"/>
      <c r="Z577" s="78"/>
      <c r="AA577" s="78"/>
      <c r="AB577" s="78"/>
    </row>
    <row r="578" spans="1:28">
      <c r="A578" s="78"/>
      <c r="B578" s="79"/>
      <c r="C578" s="78"/>
      <c r="D578" s="78"/>
      <c r="E578" s="78"/>
      <c r="F578" s="78"/>
      <c r="G578" s="78"/>
      <c r="H578" s="78"/>
      <c r="I578" s="78"/>
      <c r="J578" s="78"/>
      <c r="K578" s="78"/>
      <c r="L578" s="78"/>
      <c r="M578" s="78"/>
      <c r="N578" s="78"/>
      <c r="O578" s="78"/>
      <c r="P578" s="78"/>
      <c r="Q578" s="78"/>
      <c r="R578" s="78"/>
      <c r="S578" s="78"/>
      <c r="T578" s="78"/>
      <c r="U578" s="78"/>
      <c r="V578" s="78"/>
      <c r="W578" s="78"/>
      <c r="X578" s="78"/>
      <c r="Y578" s="78"/>
      <c r="Z578" s="78"/>
      <c r="AA578" s="78"/>
      <c r="AB578" s="78"/>
    </row>
    <row r="579" spans="1:28">
      <c r="A579" s="78"/>
      <c r="B579" s="79"/>
      <c r="C579" s="78"/>
      <c r="D579" s="78"/>
      <c r="E579" s="78"/>
      <c r="F579" s="78"/>
      <c r="G579" s="78"/>
      <c r="H579" s="78"/>
      <c r="I579" s="78"/>
      <c r="J579" s="78"/>
      <c r="K579" s="78"/>
      <c r="L579" s="78"/>
      <c r="M579" s="78"/>
      <c r="N579" s="78"/>
      <c r="O579" s="78"/>
      <c r="P579" s="78"/>
      <c r="Q579" s="78"/>
      <c r="R579" s="78"/>
      <c r="S579" s="78"/>
      <c r="T579" s="78"/>
      <c r="U579" s="78"/>
      <c r="V579" s="78"/>
      <c r="W579" s="78"/>
      <c r="X579" s="78"/>
      <c r="Y579" s="78"/>
      <c r="Z579" s="78"/>
      <c r="AA579" s="78"/>
      <c r="AB579" s="78"/>
    </row>
    <row r="580" spans="1:28">
      <c r="A580" s="78"/>
      <c r="B580" s="79"/>
      <c r="C580" s="78"/>
      <c r="D580" s="78"/>
      <c r="E580" s="78"/>
      <c r="F580" s="78"/>
      <c r="G580" s="78"/>
      <c r="H580" s="78"/>
      <c r="I580" s="78"/>
      <c r="J580" s="78"/>
      <c r="K580" s="78"/>
      <c r="L580" s="78"/>
      <c r="M580" s="78"/>
      <c r="N580" s="78"/>
      <c r="O580" s="78"/>
      <c r="P580" s="78"/>
      <c r="Q580" s="78"/>
      <c r="R580" s="78"/>
      <c r="S580" s="78"/>
      <c r="T580" s="78"/>
      <c r="U580" s="78"/>
      <c r="V580" s="78"/>
      <c r="W580" s="78"/>
      <c r="X580" s="78"/>
      <c r="Y580" s="78"/>
      <c r="Z580" s="78"/>
      <c r="AA580" s="78"/>
      <c r="AB580" s="78"/>
    </row>
    <row r="581" spans="1:28">
      <c r="A581" s="78"/>
      <c r="B581" s="79"/>
      <c r="C581" s="78"/>
      <c r="D581" s="78"/>
      <c r="E581" s="78"/>
      <c r="F581" s="78"/>
      <c r="G581" s="78"/>
      <c r="H581" s="78"/>
      <c r="I581" s="78"/>
      <c r="J581" s="78"/>
      <c r="K581" s="78"/>
      <c r="L581" s="78"/>
      <c r="M581" s="78"/>
      <c r="N581" s="78"/>
      <c r="O581" s="78"/>
      <c r="P581" s="78"/>
      <c r="Q581" s="78"/>
      <c r="R581" s="78"/>
      <c r="S581" s="78"/>
      <c r="T581" s="78"/>
      <c r="U581" s="78"/>
      <c r="V581" s="78"/>
      <c r="W581" s="78"/>
      <c r="X581" s="78"/>
      <c r="Y581" s="78"/>
      <c r="Z581" s="78"/>
      <c r="AA581" s="78"/>
      <c r="AB581" s="78"/>
    </row>
    <row r="582" spans="1:28">
      <c r="A582" s="78"/>
      <c r="B582" s="79"/>
      <c r="C582" s="78"/>
      <c r="D582" s="78"/>
      <c r="E582" s="78"/>
      <c r="F582" s="78"/>
      <c r="G582" s="78"/>
      <c r="H582" s="78"/>
      <c r="I582" s="78"/>
      <c r="J582" s="78"/>
      <c r="K582" s="78"/>
      <c r="L582" s="78"/>
      <c r="M582" s="78"/>
      <c r="N582" s="78"/>
      <c r="O582" s="78"/>
      <c r="P582" s="78"/>
      <c r="Q582" s="78"/>
      <c r="R582" s="78"/>
      <c r="S582" s="78"/>
      <c r="T582" s="78"/>
      <c r="U582" s="78"/>
      <c r="V582" s="78"/>
      <c r="W582" s="78"/>
      <c r="X582" s="78"/>
      <c r="Y582" s="78"/>
      <c r="Z582" s="78"/>
      <c r="AA582" s="78"/>
      <c r="AB582" s="78"/>
    </row>
    <row r="583" spans="1:28">
      <c r="A583" s="78"/>
      <c r="B583" s="79"/>
      <c r="C583" s="78"/>
      <c r="D583" s="78"/>
      <c r="E583" s="78"/>
      <c r="F583" s="78"/>
      <c r="G583" s="78"/>
      <c r="H583" s="78"/>
      <c r="I583" s="78"/>
      <c r="J583" s="78"/>
      <c r="K583" s="78"/>
      <c r="L583" s="78"/>
      <c r="M583" s="78"/>
      <c r="N583" s="78"/>
      <c r="O583" s="78"/>
      <c r="P583" s="78"/>
      <c r="Q583" s="78"/>
      <c r="R583" s="78"/>
      <c r="S583" s="78"/>
      <c r="T583" s="78"/>
      <c r="U583" s="78"/>
      <c r="V583" s="78"/>
      <c r="W583" s="78"/>
      <c r="X583" s="78"/>
      <c r="Y583" s="78"/>
      <c r="Z583" s="78"/>
      <c r="AA583" s="78"/>
      <c r="AB583" s="78"/>
    </row>
    <row r="584" spans="1:28">
      <c r="A584" s="78"/>
      <c r="B584" s="79"/>
      <c r="C584" s="78"/>
      <c r="D584" s="78"/>
      <c r="E584" s="78"/>
      <c r="F584" s="78"/>
      <c r="G584" s="78"/>
      <c r="H584" s="78"/>
      <c r="I584" s="78"/>
      <c r="J584" s="78"/>
      <c r="K584" s="78"/>
      <c r="L584" s="78"/>
      <c r="M584" s="78"/>
      <c r="N584" s="78"/>
      <c r="O584" s="78"/>
      <c r="P584" s="78"/>
      <c r="Q584" s="78"/>
      <c r="R584" s="78"/>
      <c r="S584" s="78"/>
      <c r="T584" s="78"/>
      <c r="U584" s="78"/>
      <c r="V584" s="78"/>
      <c r="W584" s="78"/>
      <c r="X584" s="78"/>
      <c r="Y584" s="78"/>
      <c r="Z584" s="78"/>
      <c r="AA584" s="78"/>
      <c r="AB584" s="78"/>
    </row>
    <row r="585" spans="1:28">
      <c r="A585" s="78"/>
      <c r="B585" s="79"/>
      <c r="C585" s="78"/>
      <c r="D585" s="78"/>
      <c r="E585" s="78"/>
      <c r="F585" s="78"/>
      <c r="G585" s="78"/>
      <c r="H585" s="78"/>
      <c r="I585" s="78"/>
      <c r="J585" s="78"/>
      <c r="K585" s="78"/>
      <c r="L585" s="78"/>
      <c r="M585" s="78"/>
      <c r="N585" s="78"/>
      <c r="O585" s="78"/>
      <c r="P585" s="78"/>
      <c r="Q585" s="78"/>
      <c r="R585" s="78"/>
      <c r="S585" s="78"/>
      <c r="T585" s="78"/>
      <c r="U585" s="78"/>
      <c r="V585" s="78"/>
      <c r="W585" s="78"/>
      <c r="X585" s="78"/>
      <c r="Y585" s="78"/>
      <c r="Z585" s="78"/>
      <c r="AA585" s="78"/>
      <c r="AB585" s="78"/>
    </row>
    <row r="586" spans="1:28">
      <c r="A586" s="78"/>
      <c r="B586" s="79"/>
      <c r="C586" s="78"/>
      <c r="D586" s="78"/>
      <c r="E586" s="78"/>
      <c r="F586" s="78"/>
      <c r="G586" s="78"/>
      <c r="H586" s="78"/>
      <c r="I586" s="78"/>
      <c r="J586" s="78"/>
      <c r="K586" s="78"/>
      <c r="L586" s="78"/>
      <c r="M586" s="78"/>
      <c r="N586" s="78"/>
      <c r="O586" s="78"/>
      <c r="P586" s="78"/>
      <c r="Q586" s="78"/>
      <c r="R586" s="78"/>
      <c r="S586" s="78"/>
      <c r="T586" s="78"/>
      <c r="U586" s="78"/>
      <c r="V586" s="78"/>
      <c r="W586" s="78"/>
      <c r="X586" s="78"/>
      <c r="Y586" s="78"/>
      <c r="Z586" s="78"/>
      <c r="AA586" s="78"/>
      <c r="AB586" s="78"/>
    </row>
    <row r="587" spans="1:28">
      <c r="A587" s="78"/>
      <c r="B587" s="79"/>
      <c r="C587" s="78"/>
      <c r="D587" s="78"/>
      <c r="E587" s="78"/>
      <c r="F587" s="78"/>
      <c r="G587" s="78"/>
      <c r="H587" s="78"/>
      <c r="I587" s="78"/>
      <c r="J587" s="78"/>
      <c r="K587" s="78"/>
      <c r="L587" s="78"/>
      <c r="M587" s="78"/>
      <c r="N587" s="78"/>
      <c r="O587" s="78"/>
      <c r="P587" s="78"/>
      <c r="Q587" s="78"/>
      <c r="R587" s="78"/>
      <c r="S587" s="78"/>
      <c r="T587" s="78"/>
      <c r="U587" s="78"/>
      <c r="V587" s="78"/>
      <c r="W587" s="78"/>
      <c r="X587" s="78"/>
      <c r="Y587" s="78"/>
      <c r="Z587" s="78"/>
      <c r="AA587" s="78"/>
      <c r="AB587" s="78"/>
    </row>
    <row r="588" spans="1:28">
      <c r="A588" s="78"/>
      <c r="B588" s="79"/>
      <c r="C588" s="78"/>
      <c r="D588" s="78"/>
      <c r="E588" s="78"/>
      <c r="F588" s="78"/>
      <c r="G588" s="78"/>
      <c r="H588" s="78"/>
      <c r="I588" s="78"/>
      <c r="J588" s="78"/>
      <c r="K588" s="78"/>
      <c r="L588" s="78"/>
      <c r="M588" s="78"/>
      <c r="N588" s="78"/>
      <c r="O588" s="78"/>
      <c r="P588" s="78"/>
      <c r="Q588" s="78"/>
      <c r="R588" s="78"/>
      <c r="S588" s="78"/>
      <c r="T588" s="78"/>
      <c r="U588" s="78"/>
      <c r="V588" s="78"/>
      <c r="W588" s="78"/>
      <c r="X588" s="78"/>
      <c r="Y588" s="78"/>
      <c r="Z588" s="78"/>
      <c r="AA588" s="78"/>
      <c r="AB588" s="78"/>
    </row>
    <row r="589" spans="1:28">
      <c r="A589" s="78"/>
      <c r="B589" s="79"/>
      <c r="C589" s="78"/>
      <c r="D589" s="78"/>
      <c r="E589" s="78"/>
      <c r="F589" s="78"/>
      <c r="G589" s="78"/>
      <c r="H589" s="78"/>
      <c r="I589" s="78"/>
      <c r="J589" s="78"/>
      <c r="K589" s="78"/>
      <c r="L589" s="78"/>
      <c r="M589" s="78"/>
      <c r="N589" s="78"/>
      <c r="O589" s="78"/>
      <c r="P589" s="78"/>
      <c r="Q589" s="78"/>
      <c r="R589" s="78"/>
      <c r="S589" s="78"/>
      <c r="T589" s="78"/>
      <c r="U589" s="78"/>
      <c r="V589" s="78"/>
      <c r="W589" s="78"/>
      <c r="X589" s="78"/>
      <c r="Y589" s="78"/>
      <c r="Z589" s="78"/>
      <c r="AA589" s="78"/>
      <c r="AB589" s="78"/>
    </row>
    <row r="590" spans="1:28">
      <c r="A590" s="78"/>
      <c r="B590" s="79"/>
      <c r="C590" s="78"/>
      <c r="D590" s="78"/>
      <c r="E590" s="78"/>
      <c r="F590" s="78"/>
      <c r="G590" s="78"/>
      <c r="H590" s="78"/>
      <c r="I590" s="78"/>
      <c r="J590" s="78"/>
      <c r="K590" s="78"/>
      <c r="L590" s="78"/>
      <c r="M590" s="78"/>
      <c r="N590" s="78"/>
      <c r="O590" s="78"/>
      <c r="P590" s="78"/>
      <c r="Q590" s="78"/>
      <c r="R590" s="78"/>
      <c r="S590" s="78"/>
      <c r="T590" s="78"/>
      <c r="U590" s="78"/>
      <c r="V590" s="78"/>
      <c r="W590" s="78"/>
      <c r="X590" s="78"/>
      <c r="Y590" s="78"/>
      <c r="Z590" s="78"/>
      <c r="AA590" s="78"/>
      <c r="AB590" s="78"/>
    </row>
    <row r="591" spans="1:28">
      <c r="A591" s="78"/>
      <c r="B591" s="79"/>
      <c r="C591" s="78"/>
      <c r="D591" s="78"/>
      <c r="E591" s="78"/>
      <c r="F591" s="78"/>
      <c r="G591" s="78"/>
      <c r="H591" s="78"/>
      <c r="I591" s="78"/>
      <c r="J591" s="78"/>
      <c r="K591" s="78"/>
      <c r="L591" s="78"/>
      <c r="M591" s="78"/>
      <c r="N591" s="78"/>
      <c r="O591" s="78"/>
      <c r="P591" s="78"/>
      <c r="Q591" s="78"/>
      <c r="R591" s="78"/>
      <c r="S591" s="78"/>
      <c r="T591" s="78"/>
      <c r="U591" s="78"/>
      <c r="V591" s="78"/>
      <c r="W591" s="78"/>
      <c r="X591" s="78"/>
      <c r="Y591" s="78"/>
      <c r="Z591" s="78"/>
      <c r="AA591" s="78"/>
      <c r="AB591" s="78"/>
    </row>
    <row r="592" spans="1:28">
      <c r="A592" s="78"/>
      <c r="B592" s="79"/>
      <c r="C592" s="78"/>
      <c r="D592" s="78"/>
      <c r="E592" s="78"/>
      <c r="F592" s="78"/>
      <c r="G592" s="78"/>
      <c r="H592" s="78"/>
      <c r="I592" s="78"/>
      <c r="J592" s="78"/>
      <c r="K592" s="78"/>
      <c r="L592" s="78"/>
      <c r="M592" s="78"/>
      <c r="N592" s="78"/>
      <c r="O592" s="78"/>
      <c r="P592" s="78"/>
      <c r="Q592" s="78"/>
      <c r="R592" s="78"/>
      <c r="S592" s="78"/>
      <c r="T592" s="78"/>
      <c r="U592" s="78"/>
      <c r="V592" s="78"/>
      <c r="W592" s="78"/>
      <c r="X592" s="78"/>
      <c r="Y592" s="78"/>
      <c r="Z592" s="78"/>
      <c r="AA592" s="78"/>
      <c r="AB592" s="78"/>
    </row>
    <row r="593" spans="1:28">
      <c r="A593" s="78"/>
      <c r="B593" s="79"/>
      <c r="C593" s="78"/>
      <c r="D593" s="78"/>
      <c r="E593" s="78"/>
      <c r="F593" s="78"/>
      <c r="G593" s="78"/>
      <c r="H593" s="78"/>
      <c r="I593" s="78"/>
      <c r="J593" s="78"/>
      <c r="K593" s="78"/>
      <c r="L593" s="78"/>
      <c r="M593" s="78"/>
      <c r="N593" s="78"/>
      <c r="O593" s="78"/>
      <c r="P593" s="78"/>
      <c r="Q593" s="78"/>
      <c r="R593" s="78"/>
      <c r="S593" s="78"/>
      <c r="T593" s="78"/>
      <c r="U593" s="78"/>
      <c r="V593" s="78"/>
      <c r="W593" s="78"/>
      <c r="X593" s="78"/>
      <c r="Y593" s="78"/>
      <c r="Z593" s="78"/>
      <c r="AA593" s="78"/>
      <c r="AB593" s="78"/>
    </row>
    <row r="594" spans="1:28">
      <c r="A594" s="78"/>
      <c r="B594" s="79"/>
      <c r="C594" s="78"/>
      <c r="D594" s="78"/>
      <c r="E594" s="78"/>
      <c r="F594" s="78"/>
      <c r="G594" s="78"/>
      <c r="H594" s="78"/>
      <c r="I594" s="78"/>
      <c r="J594" s="78"/>
      <c r="K594" s="78"/>
      <c r="L594" s="78"/>
      <c r="M594" s="78"/>
      <c r="N594" s="78"/>
      <c r="O594" s="78"/>
      <c r="P594" s="78"/>
      <c r="Q594" s="78"/>
      <c r="R594" s="78"/>
      <c r="S594" s="78"/>
      <c r="T594" s="78"/>
      <c r="U594" s="78"/>
      <c r="V594" s="78"/>
      <c r="W594" s="78"/>
      <c r="X594" s="78"/>
      <c r="Y594" s="78"/>
      <c r="Z594" s="78"/>
      <c r="AA594" s="78"/>
      <c r="AB594" s="78"/>
    </row>
    <row r="595" spans="1:28">
      <c r="A595" s="78"/>
      <c r="B595" s="79"/>
      <c r="C595" s="78"/>
      <c r="D595" s="78"/>
      <c r="E595" s="78"/>
      <c r="F595" s="78"/>
      <c r="G595" s="78"/>
      <c r="H595" s="78"/>
      <c r="I595" s="78"/>
      <c r="J595" s="78"/>
      <c r="K595" s="78"/>
      <c r="L595" s="78"/>
      <c r="M595" s="78"/>
      <c r="N595" s="78"/>
      <c r="O595" s="78"/>
      <c r="P595" s="78"/>
      <c r="Q595" s="78"/>
      <c r="R595" s="78"/>
      <c r="S595" s="78"/>
      <c r="T595" s="78"/>
      <c r="U595" s="78"/>
      <c r="V595" s="78"/>
      <c r="W595" s="78"/>
      <c r="X595" s="78"/>
      <c r="Y595" s="78"/>
      <c r="Z595" s="78"/>
      <c r="AA595" s="78"/>
      <c r="AB595" s="78"/>
    </row>
    <row r="596" spans="1:28">
      <c r="A596" s="78"/>
      <c r="B596" s="79"/>
      <c r="C596" s="78"/>
      <c r="D596" s="78"/>
      <c r="E596" s="78"/>
      <c r="F596" s="78"/>
      <c r="G596" s="78"/>
      <c r="H596" s="78"/>
      <c r="I596" s="78"/>
      <c r="J596" s="78"/>
      <c r="K596" s="78"/>
      <c r="L596" s="78"/>
      <c r="M596" s="78"/>
      <c r="N596" s="78"/>
      <c r="O596" s="78"/>
      <c r="P596" s="78"/>
      <c r="Q596" s="78"/>
      <c r="R596" s="78"/>
      <c r="S596" s="78"/>
      <c r="T596" s="78"/>
      <c r="U596" s="78"/>
      <c r="V596" s="78"/>
      <c r="W596" s="78"/>
      <c r="X596" s="78"/>
      <c r="Y596" s="78"/>
      <c r="Z596" s="78"/>
      <c r="AA596" s="78"/>
      <c r="AB596" s="78"/>
    </row>
    <row r="597" spans="1:28">
      <c r="A597" s="78"/>
      <c r="B597" s="79"/>
      <c r="C597" s="78"/>
      <c r="D597" s="78"/>
      <c r="E597" s="78"/>
      <c r="F597" s="78"/>
      <c r="G597" s="78"/>
      <c r="H597" s="78"/>
      <c r="I597" s="78"/>
      <c r="J597" s="78"/>
      <c r="K597" s="78"/>
      <c r="L597" s="78"/>
      <c r="M597" s="78"/>
      <c r="N597" s="78"/>
      <c r="O597" s="78"/>
      <c r="P597" s="78"/>
      <c r="Q597" s="78"/>
      <c r="R597" s="78"/>
      <c r="S597" s="78"/>
      <c r="T597" s="78"/>
      <c r="U597" s="78"/>
      <c r="V597" s="78"/>
      <c r="W597" s="78"/>
      <c r="X597" s="78"/>
      <c r="Y597" s="78"/>
      <c r="Z597" s="78"/>
      <c r="AA597" s="78"/>
      <c r="AB597" s="78"/>
    </row>
    <row r="598" spans="1:28">
      <c r="A598" s="78"/>
      <c r="B598" s="79"/>
      <c r="C598" s="78"/>
      <c r="D598" s="78"/>
      <c r="E598" s="78"/>
      <c r="F598" s="78"/>
      <c r="G598" s="78"/>
      <c r="H598" s="78"/>
      <c r="I598" s="78"/>
      <c r="J598" s="78"/>
      <c r="K598" s="78"/>
      <c r="L598" s="78"/>
      <c r="M598" s="78"/>
      <c r="N598" s="78"/>
      <c r="O598" s="78"/>
      <c r="P598" s="78"/>
      <c r="Q598" s="78"/>
      <c r="R598" s="78"/>
      <c r="S598" s="78"/>
      <c r="T598" s="78"/>
      <c r="U598" s="78"/>
      <c r="V598" s="78"/>
      <c r="W598" s="78"/>
      <c r="X598" s="78"/>
      <c r="Y598" s="78"/>
      <c r="Z598" s="78"/>
      <c r="AA598" s="78"/>
      <c r="AB598" s="78"/>
    </row>
    <row r="599" spans="1:28">
      <c r="A599" s="78"/>
      <c r="B599" s="79"/>
      <c r="C599" s="78"/>
      <c r="D599" s="78"/>
      <c r="E599" s="78"/>
      <c r="F599" s="78"/>
      <c r="G599" s="78"/>
      <c r="H599" s="78"/>
      <c r="I599" s="78"/>
      <c r="J599" s="78"/>
      <c r="K599" s="78"/>
      <c r="L599" s="78"/>
      <c r="M599" s="78"/>
      <c r="N599" s="78"/>
      <c r="O599" s="78"/>
      <c r="P599" s="78"/>
      <c r="Q599" s="78"/>
      <c r="R599" s="78"/>
      <c r="S599" s="78"/>
      <c r="T599" s="78"/>
      <c r="U599" s="78"/>
      <c r="V599" s="78"/>
      <c r="W599" s="78"/>
      <c r="X599" s="78"/>
      <c r="Y599" s="78"/>
      <c r="Z599" s="78"/>
      <c r="AA599" s="78"/>
      <c r="AB599" s="78"/>
    </row>
    <row r="600" spans="1:28">
      <c r="A600" s="78"/>
      <c r="B600" s="79"/>
      <c r="C600" s="78"/>
      <c r="D600" s="78"/>
      <c r="E600" s="78"/>
      <c r="F600" s="78"/>
      <c r="G600" s="78"/>
      <c r="H600" s="78"/>
      <c r="I600" s="78"/>
      <c r="J600" s="78"/>
      <c r="K600" s="78"/>
      <c r="L600" s="78"/>
      <c r="M600" s="78"/>
      <c r="N600" s="78"/>
      <c r="O600" s="78"/>
      <c r="P600" s="78"/>
      <c r="Q600" s="78"/>
      <c r="R600" s="78"/>
      <c r="S600" s="78"/>
      <c r="T600" s="78"/>
      <c r="U600" s="78"/>
      <c r="V600" s="78"/>
      <c r="W600" s="78"/>
      <c r="X600" s="78"/>
      <c r="Y600" s="78"/>
      <c r="Z600" s="78"/>
      <c r="AA600" s="78"/>
      <c r="AB600" s="78"/>
    </row>
    <row r="601" spans="1:28">
      <c r="A601" s="78"/>
      <c r="B601" s="79"/>
      <c r="C601" s="78"/>
      <c r="D601" s="78"/>
      <c r="E601" s="78"/>
      <c r="F601" s="78"/>
      <c r="G601" s="78"/>
      <c r="H601" s="78"/>
      <c r="I601" s="78"/>
      <c r="J601" s="78"/>
      <c r="K601" s="78"/>
      <c r="L601" s="78"/>
      <c r="M601" s="78"/>
      <c r="N601" s="78"/>
      <c r="O601" s="78"/>
      <c r="P601" s="78"/>
      <c r="Q601" s="78"/>
      <c r="R601" s="78"/>
      <c r="S601" s="78"/>
      <c r="T601" s="78"/>
      <c r="U601" s="78"/>
      <c r="V601" s="78"/>
      <c r="W601" s="78"/>
      <c r="X601" s="78"/>
      <c r="Y601" s="78"/>
      <c r="Z601" s="78"/>
      <c r="AA601" s="78"/>
      <c r="AB601" s="78"/>
    </row>
    <row r="602" spans="1:28">
      <c r="A602" s="78"/>
      <c r="B602" s="79"/>
      <c r="C602" s="78"/>
      <c r="D602" s="78"/>
      <c r="E602" s="78"/>
      <c r="F602" s="78"/>
      <c r="G602" s="78"/>
      <c r="H602" s="78"/>
      <c r="I602" s="78"/>
      <c r="J602" s="78"/>
      <c r="K602" s="78"/>
      <c r="L602" s="78"/>
      <c r="M602" s="78"/>
      <c r="N602" s="78"/>
      <c r="O602" s="78"/>
      <c r="P602" s="78"/>
      <c r="Q602" s="78"/>
      <c r="R602" s="78"/>
      <c r="S602" s="78"/>
      <c r="T602" s="78"/>
      <c r="U602" s="78"/>
      <c r="V602" s="78"/>
      <c r="W602" s="78"/>
      <c r="X602" s="78"/>
      <c r="Y602" s="78"/>
      <c r="Z602" s="78"/>
      <c r="AA602" s="78"/>
      <c r="AB602" s="78"/>
    </row>
    <row r="603" spans="1:28">
      <c r="A603" s="78"/>
      <c r="B603" s="79"/>
      <c r="C603" s="78"/>
      <c r="D603" s="78"/>
      <c r="E603" s="78"/>
      <c r="F603" s="78"/>
      <c r="G603" s="78"/>
      <c r="H603" s="78"/>
      <c r="I603" s="78"/>
      <c r="J603" s="78"/>
      <c r="K603" s="78"/>
      <c r="L603" s="78"/>
      <c r="M603" s="78"/>
      <c r="N603" s="78"/>
      <c r="O603" s="78"/>
      <c r="P603" s="78"/>
      <c r="Q603" s="78"/>
      <c r="R603" s="78"/>
      <c r="S603" s="78"/>
      <c r="T603" s="78"/>
      <c r="U603" s="78"/>
      <c r="V603" s="78"/>
      <c r="W603" s="78"/>
      <c r="X603" s="78"/>
      <c r="Y603" s="78"/>
      <c r="Z603" s="78"/>
      <c r="AA603" s="78"/>
      <c r="AB603" s="78"/>
    </row>
    <row r="604" spans="1:28">
      <c r="A604" s="78"/>
      <c r="B604" s="79"/>
      <c r="C604" s="78"/>
      <c r="D604" s="78"/>
      <c r="E604" s="78"/>
      <c r="F604" s="78"/>
      <c r="G604" s="78"/>
      <c r="H604" s="78"/>
      <c r="I604" s="78"/>
      <c r="J604" s="78"/>
      <c r="K604" s="78"/>
      <c r="L604" s="78"/>
      <c r="M604" s="78"/>
      <c r="N604" s="78"/>
      <c r="O604" s="78"/>
      <c r="P604" s="78"/>
      <c r="Q604" s="78"/>
      <c r="R604" s="78"/>
      <c r="S604" s="78"/>
      <c r="T604" s="78"/>
      <c r="U604" s="78"/>
      <c r="V604" s="78"/>
      <c r="W604" s="78"/>
      <c r="X604" s="78"/>
      <c r="Y604" s="78"/>
      <c r="Z604" s="78"/>
      <c r="AA604" s="78"/>
      <c r="AB604" s="78"/>
    </row>
    <row r="605" spans="1:28">
      <c r="A605" s="78"/>
      <c r="B605" s="79"/>
      <c r="C605" s="78"/>
      <c r="D605" s="78"/>
      <c r="E605" s="78"/>
      <c r="F605" s="78"/>
      <c r="G605" s="78"/>
      <c r="H605" s="78"/>
      <c r="I605" s="78"/>
      <c r="J605" s="78"/>
      <c r="K605" s="78"/>
      <c r="L605" s="78"/>
      <c r="M605" s="78"/>
      <c r="N605" s="78"/>
      <c r="O605" s="78"/>
      <c r="P605" s="78"/>
      <c r="Q605" s="78"/>
      <c r="R605" s="78"/>
      <c r="S605" s="78"/>
      <c r="T605" s="78"/>
      <c r="U605" s="78"/>
      <c r="V605" s="78"/>
      <c r="W605" s="78"/>
      <c r="X605" s="78"/>
      <c r="Y605" s="78"/>
      <c r="Z605" s="78"/>
      <c r="AA605" s="78"/>
      <c r="AB605" s="78"/>
    </row>
    <row r="606" spans="1:28">
      <c r="A606" s="78"/>
      <c r="B606" s="79"/>
      <c r="C606" s="78"/>
      <c r="D606" s="78"/>
      <c r="E606" s="78"/>
      <c r="F606" s="78"/>
      <c r="G606" s="78"/>
      <c r="H606" s="78"/>
      <c r="I606" s="78"/>
      <c r="J606" s="78"/>
      <c r="K606" s="78"/>
      <c r="L606" s="78"/>
      <c r="M606" s="78"/>
      <c r="N606" s="78"/>
      <c r="O606" s="78"/>
      <c r="P606" s="78"/>
      <c r="Q606" s="78"/>
      <c r="R606" s="78"/>
      <c r="S606" s="78"/>
      <c r="T606" s="78"/>
      <c r="U606" s="78"/>
      <c r="V606" s="78"/>
      <c r="W606" s="78"/>
      <c r="X606" s="78"/>
      <c r="Y606" s="78"/>
      <c r="Z606" s="78"/>
      <c r="AA606" s="78"/>
      <c r="AB606" s="78"/>
    </row>
    <row r="607" spans="1:28">
      <c r="A607" s="78"/>
      <c r="B607" s="79"/>
      <c r="C607" s="78"/>
      <c r="D607" s="78"/>
      <c r="E607" s="78"/>
      <c r="F607" s="78"/>
      <c r="G607" s="78"/>
      <c r="H607" s="78"/>
      <c r="I607" s="78"/>
      <c r="J607" s="78"/>
      <c r="K607" s="78"/>
      <c r="L607" s="78"/>
      <c r="M607" s="78"/>
      <c r="N607" s="78"/>
      <c r="O607" s="78"/>
      <c r="P607" s="78"/>
      <c r="Q607" s="78"/>
      <c r="R607" s="78"/>
      <c r="S607" s="78"/>
      <c r="T607" s="78"/>
      <c r="U607" s="78"/>
      <c r="V607" s="78"/>
      <c r="W607" s="78"/>
      <c r="X607" s="78"/>
      <c r="Y607" s="78"/>
      <c r="Z607" s="78"/>
      <c r="AA607" s="78"/>
      <c r="AB607" s="78"/>
    </row>
    <row r="608" spans="1:28">
      <c r="A608" s="78"/>
      <c r="B608" s="79"/>
      <c r="C608" s="78"/>
      <c r="D608" s="78"/>
      <c r="E608" s="78"/>
      <c r="F608" s="78"/>
      <c r="G608" s="78"/>
      <c r="H608" s="78"/>
      <c r="I608" s="78"/>
      <c r="J608" s="78"/>
      <c r="K608" s="78"/>
      <c r="L608" s="78"/>
      <c r="M608" s="78"/>
      <c r="N608" s="78"/>
      <c r="O608" s="78"/>
      <c r="P608" s="78"/>
      <c r="Q608" s="78"/>
      <c r="R608" s="78"/>
      <c r="S608" s="78"/>
      <c r="T608" s="78"/>
      <c r="U608" s="78"/>
      <c r="V608" s="78"/>
      <c r="W608" s="78"/>
      <c r="X608" s="78"/>
      <c r="Y608" s="78"/>
      <c r="Z608" s="78"/>
      <c r="AA608" s="78"/>
      <c r="AB608" s="78"/>
    </row>
    <row r="609" spans="1:28">
      <c r="A609" s="78"/>
      <c r="B609" s="79"/>
      <c r="C609" s="78"/>
      <c r="D609" s="78"/>
      <c r="E609" s="78"/>
      <c r="F609" s="78"/>
      <c r="G609" s="78"/>
      <c r="H609" s="78"/>
      <c r="I609" s="78"/>
      <c r="J609" s="78"/>
      <c r="K609" s="78"/>
      <c r="L609" s="78"/>
      <c r="M609" s="78"/>
      <c r="N609" s="78"/>
      <c r="O609" s="78"/>
      <c r="P609" s="78"/>
      <c r="Q609" s="78"/>
      <c r="R609" s="78"/>
      <c r="S609" s="78"/>
      <c r="T609" s="78"/>
      <c r="U609" s="78"/>
      <c r="V609" s="78"/>
      <c r="W609" s="78"/>
      <c r="X609" s="78"/>
      <c r="Y609" s="78"/>
      <c r="Z609" s="78"/>
      <c r="AA609" s="78"/>
      <c r="AB609" s="78"/>
    </row>
    <row r="610" spans="1:28">
      <c r="A610" s="78"/>
      <c r="B610" s="79"/>
      <c r="C610" s="78"/>
      <c r="D610" s="78"/>
      <c r="E610" s="78"/>
      <c r="F610" s="78"/>
      <c r="G610" s="78"/>
      <c r="H610" s="78"/>
      <c r="I610" s="78"/>
      <c r="J610" s="78"/>
      <c r="K610" s="78"/>
      <c r="L610" s="78"/>
      <c r="M610" s="78"/>
      <c r="N610" s="78"/>
      <c r="O610" s="78"/>
      <c r="P610" s="78"/>
      <c r="Q610" s="78"/>
      <c r="R610" s="78"/>
      <c r="S610" s="78"/>
      <c r="T610" s="78"/>
      <c r="U610" s="78"/>
      <c r="V610" s="78"/>
      <c r="W610" s="78"/>
      <c r="X610" s="78"/>
      <c r="Y610" s="78"/>
      <c r="Z610" s="78"/>
      <c r="AA610" s="78"/>
      <c r="AB610" s="78"/>
    </row>
    <row r="611" spans="1:28">
      <c r="A611" s="78"/>
      <c r="B611" s="79"/>
      <c r="C611" s="78"/>
      <c r="D611" s="78"/>
      <c r="E611" s="78"/>
      <c r="F611" s="78"/>
      <c r="G611" s="78"/>
      <c r="H611" s="78"/>
      <c r="I611" s="78"/>
      <c r="J611" s="78"/>
      <c r="K611" s="78"/>
      <c r="L611" s="78"/>
      <c r="M611" s="78"/>
      <c r="N611" s="78"/>
      <c r="O611" s="78"/>
      <c r="P611" s="78"/>
      <c r="Q611" s="78"/>
      <c r="R611" s="78"/>
      <c r="S611" s="78"/>
      <c r="T611" s="78"/>
      <c r="U611" s="78"/>
      <c r="V611" s="78"/>
      <c r="W611" s="78"/>
      <c r="X611" s="78"/>
      <c r="Y611" s="78"/>
      <c r="Z611" s="78"/>
      <c r="AA611" s="78"/>
      <c r="AB611" s="78"/>
    </row>
    <row r="612" spans="1:28">
      <c r="A612" s="78"/>
      <c r="B612" s="79"/>
      <c r="C612" s="78"/>
      <c r="D612" s="78"/>
      <c r="E612" s="78"/>
      <c r="F612" s="78"/>
      <c r="G612" s="78"/>
      <c r="H612" s="78"/>
      <c r="I612" s="78"/>
      <c r="J612" s="78"/>
      <c r="K612" s="78"/>
      <c r="L612" s="78"/>
      <c r="M612" s="78"/>
      <c r="N612" s="78"/>
      <c r="O612" s="78"/>
      <c r="P612" s="78"/>
      <c r="Q612" s="78"/>
      <c r="R612" s="78"/>
      <c r="S612" s="78"/>
      <c r="T612" s="78"/>
      <c r="U612" s="78"/>
      <c r="V612" s="78"/>
      <c r="W612" s="78"/>
      <c r="X612" s="78"/>
      <c r="Y612" s="78"/>
      <c r="Z612" s="78"/>
      <c r="AA612" s="78"/>
      <c r="AB612" s="78"/>
    </row>
    <row r="613" spans="1:28">
      <c r="A613" s="78"/>
      <c r="B613" s="79"/>
      <c r="C613" s="78"/>
      <c r="D613" s="78"/>
      <c r="E613" s="78"/>
      <c r="F613" s="78"/>
      <c r="G613" s="78"/>
      <c r="H613" s="78"/>
      <c r="I613" s="78"/>
      <c r="J613" s="78"/>
      <c r="K613" s="78"/>
      <c r="L613" s="78"/>
      <c r="M613" s="78"/>
      <c r="N613" s="78"/>
      <c r="O613" s="78"/>
      <c r="P613" s="78"/>
      <c r="Q613" s="78"/>
      <c r="R613" s="78"/>
      <c r="S613" s="78"/>
      <c r="T613" s="78"/>
      <c r="U613" s="78"/>
      <c r="V613" s="78"/>
      <c r="W613" s="78"/>
      <c r="X613" s="78"/>
      <c r="Y613" s="78"/>
      <c r="Z613" s="78"/>
      <c r="AA613" s="78"/>
      <c r="AB613" s="78"/>
    </row>
    <row r="614" spans="1:28">
      <c r="A614" s="78"/>
      <c r="B614" s="79"/>
      <c r="C614" s="78"/>
      <c r="D614" s="78"/>
      <c r="E614" s="78"/>
      <c r="F614" s="78"/>
      <c r="G614" s="78"/>
      <c r="H614" s="78"/>
      <c r="I614" s="78"/>
      <c r="J614" s="78"/>
      <c r="K614" s="78"/>
      <c r="L614" s="78"/>
      <c r="M614" s="78"/>
      <c r="N614" s="78"/>
      <c r="O614" s="78"/>
      <c r="P614" s="78"/>
      <c r="Q614" s="78"/>
      <c r="R614" s="78"/>
      <c r="S614" s="78"/>
      <c r="T614" s="78"/>
      <c r="U614" s="78"/>
      <c r="V614" s="78"/>
      <c r="W614" s="78"/>
      <c r="X614" s="78"/>
      <c r="Y614" s="78"/>
      <c r="Z614" s="78"/>
      <c r="AA614" s="78"/>
      <c r="AB614" s="78"/>
    </row>
    <row r="615" spans="1:28">
      <c r="A615" s="78"/>
      <c r="B615" s="79"/>
      <c r="C615" s="78"/>
      <c r="D615" s="78"/>
      <c r="E615" s="78"/>
      <c r="F615" s="78"/>
      <c r="G615" s="78"/>
      <c r="H615" s="78"/>
      <c r="I615" s="78"/>
      <c r="J615" s="78"/>
      <c r="K615" s="78"/>
      <c r="L615" s="78"/>
      <c r="M615" s="78"/>
      <c r="N615" s="78"/>
      <c r="O615" s="78"/>
      <c r="P615" s="78"/>
      <c r="Q615" s="78"/>
      <c r="R615" s="78"/>
      <c r="S615" s="78"/>
      <c r="T615" s="78"/>
      <c r="U615" s="78"/>
      <c r="V615" s="78"/>
      <c r="W615" s="78"/>
      <c r="X615" s="78"/>
      <c r="Y615" s="78"/>
      <c r="Z615" s="78"/>
      <c r="AA615" s="78"/>
      <c r="AB615" s="78"/>
    </row>
    <row r="616" spans="1:28">
      <c r="A616" s="78"/>
      <c r="B616" s="79"/>
      <c r="C616" s="78"/>
      <c r="D616" s="78"/>
      <c r="E616" s="78"/>
      <c r="F616" s="78"/>
      <c r="G616" s="78"/>
      <c r="H616" s="78"/>
      <c r="I616" s="78"/>
      <c r="J616" s="78"/>
      <c r="K616" s="78"/>
      <c r="L616" s="78"/>
      <c r="M616" s="78"/>
      <c r="N616" s="78"/>
      <c r="O616" s="78"/>
      <c r="P616" s="78"/>
      <c r="Q616" s="78"/>
      <c r="R616" s="78"/>
      <c r="S616" s="78"/>
      <c r="T616" s="78"/>
      <c r="U616" s="78"/>
      <c r="V616" s="78"/>
      <c r="W616" s="78"/>
      <c r="X616" s="78"/>
      <c r="Y616" s="78"/>
      <c r="Z616" s="78"/>
      <c r="AA616" s="78"/>
      <c r="AB616" s="78"/>
    </row>
    <row r="617" spans="1:28">
      <c r="A617" s="78"/>
      <c r="B617" s="79"/>
      <c r="C617" s="78"/>
      <c r="D617" s="78"/>
      <c r="E617" s="78"/>
      <c r="F617" s="78"/>
      <c r="G617" s="78"/>
      <c r="H617" s="78"/>
      <c r="I617" s="78"/>
      <c r="J617" s="78"/>
      <c r="K617" s="78"/>
      <c r="L617" s="78"/>
      <c r="M617" s="78"/>
      <c r="N617" s="78"/>
      <c r="O617" s="78"/>
      <c r="P617" s="78"/>
      <c r="Q617" s="78"/>
      <c r="R617" s="78"/>
      <c r="S617" s="78"/>
      <c r="T617" s="78"/>
      <c r="U617" s="78"/>
      <c r="V617" s="78"/>
      <c r="W617" s="78"/>
      <c r="X617" s="78"/>
      <c r="Y617" s="78"/>
      <c r="Z617" s="78"/>
      <c r="AA617" s="78"/>
      <c r="AB617" s="78"/>
    </row>
    <row r="618" spans="1:28">
      <c r="A618" s="78"/>
      <c r="B618" s="79"/>
      <c r="C618" s="78"/>
      <c r="D618" s="78"/>
      <c r="E618" s="78"/>
      <c r="F618" s="78"/>
      <c r="G618" s="78"/>
      <c r="H618" s="78"/>
      <c r="I618" s="78"/>
      <c r="J618" s="78"/>
      <c r="K618" s="78"/>
      <c r="L618" s="78"/>
      <c r="M618" s="78"/>
      <c r="N618" s="78"/>
      <c r="O618" s="78"/>
      <c r="P618" s="78"/>
      <c r="Q618" s="78"/>
      <c r="R618" s="78"/>
      <c r="S618" s="78"/>
      <c r="T618" s="78"/>
      <c r="U618" s="78"/>
      <c r="V618" s="78"/>
      <c r="W618" s="78"/>
      <c r="X618" s="78"/>
      <c r="Y618" s="78"/>
      <c r="Z618" s="78"/>
      <c r="AA618" s="78"/>
      <c r="AB618" s="78"/>
    </row>
    <row r="619" spans="1:28">
      <c r="A619" s="78"/>
      <c r="B619" s="79"/>
      <c r="C619" s="78"/>
      <c r="D619" s="78"/>
      <c r="E619" s="78"/>
      <c r="F619" s="78"/>
      <c r="G619" s="78"/>
      <c r="H619" s="78"/>
      <c r="I619" s="78"/>
      <c r="J619" s="78"/>
      <c r="K619" s="78"/>
      <c r="L619" s="78"/>
      <c r="M619" s="78"/>
      <c r="N619" s="78"/>
      <c r="O619" s="78"/>
      <c r="P619" s="78"/>
      <c r="Q619" s="78"/>
      <c r="R619" s="78"/>
      <c r="S619" s="78"/>
      <c r="T619" s="78"/>
      <c r="U619" s="78"/>
      <c r="V619" s="78"/>
      <c r="W619" s="78"/>
      <c r="X619" s="78"/>
      <c r="Y619" s="78"/>
      <c r="Z619" s="78"/>
      <c r="AA619" s="78"/>
      <c r="AB619" s="78"/>
    </row>
    <row r="620" spans="1:28">
      <c r="A620" s="78"/>
      <c r="B620" s="79"/>
      <c r="C620" s="78"/>
      <c r="D620" s="78"/>
      <c r="E620" s="78"/>
      <c r="F620" s="78"/>
      <c r="G620" s="78"/>
      <c r="H620" s="78"/>
      <c r="I620" s="78"/>
      <c r="J620" s="78"/>
      <c r="K620" s="78"/>
      <c r="L620" s="78"/>
      <c r="M620" s="78"/>
      <c r="N620" s="78"/>
      <c r="O620" s="78"/>
      <c r="P620" s="78"/>
      <c r="Q620" s="78"/>
      <c r="R620" s="78"/>
      <c r="S620" s="78"/>
      <c r="T620" s="78"/>
      <c r="U620" s="78"/>
      <c r="V620" s="78"/>
      <c r="W620" s="78"/>
      <c r="X620" s="78"/>
      <c r="Y620" s="78"/>
      <c r="Z620" s="78"/>
      <c r="AA620" s="78"/>
      <c r="AB620" s="78"/>
    </row>
    <row r="621" spans="1:28">
      <c r="A621" s="78"/>
      <c r="B621" s="79"/>
      <c r="C621" s="78"/>
      <c r="D621" s="78"/>
      <c r="E621" s="78"/>
      <c r="F621" s="78"/>
      <c r="G621" s="78"/>
      <c r="H621" s="78"/>
      <c r="I621" s="78"/>
      <c r="J621" s="78"/>
      <c r="K621" s="78"/>
      <c r="L621" s="78"/>
      <c r="M621" s="78"/>
      <c r="N621" s="78"/>
      <c r="O621" s="78"/>
      <c r="P621" s="78"/>
      <c r="Q621" s="78"/>
      <c r="R621" s="78"/>
      <c r="S621" s="78"/>
      <c r="T621" s="78"/>
      <c r="U621" s="78"/>
      <c r="V621" s="78"/>
      <c r="W621" s="78"/>
      <c r="X621" s="78"/>
      <c r="Y621" s="78"/>
      <c r="Z621" s="78"/>
      <c r="AA621" s="78"/>
      <c r="AB621" s="78"/>
    </row>
    <row r="622" spans="1:28">
      <c r="A622" s="78"/>
      <c r="B622" s="79"/>
      <c r="C622" s="78"/>
      <c r="D622" s="78"/>
      <c r="E622" s="78"/>
      <c r="F622" s="78"/>
      <c r="G622" s="78"/>
      <c r="H622" s="78"/>
      <c r="I622" s="78"/>
      <c r="J622" s="78"/>
      <c r="K622" s="78"/>
      <c r="L622" s="78"/>
      <c r="M622" s="78"/>
      <c r="N622" s="78"/>
      <c r="O622" s="78"/>
      <c r="P622" s="78"/>
      <c r="Q622" s="78"/>
      <c r="R622" s="78"/>
      <c r="S622" s="78"/>
      <c r="T622" s="78"/>
      <c r="U622" s="78"/>
      <c r="V622" s="78"/>
      <c r="W622" s="78"/>
      <c r="X622" s="78"/>
      <c r="Y622" s="78"/>
      <c r="Z622" s="78"/>
      <c r="AA622" s="78"/>
      <c r="AB622" s="78"/>
    </row>
    <row r="623" spans="1:28">
      <c r="A623" s="78"/>
      <c r="B623" s="79"/>
      <c r="C623" s="78"/>
      <c r="D623" s="78"/>
      <c r="E623" s="78"/>
      <c r="F623" s="78"/>
      <c r="G623" s="78"/>
      <c r="H623" s="78"/>
      <c r="I623" s="78"/>
      <c r="J623" s="78"/>
      <c r="K623" s="78"/>
      <c r="L623" s="78"/>
      <c r="M623" s="78"/>
      <c r="N623" s="78"/>
      <c r="O623" s="78"/>
      <c r="P623" s="78"/>
      <c r="Q623" s="78"/>
      <c r="R623" s="78"/>
      <c r="S623" s="78"/>
      <c r="T623" s="78"/>
      <c r="U623" s="78"/>
      <c r="V623" s="78"/>
      <c r="W623" s="78"/>
      <c r="X623" s="78"/>
      <c r="Y623" s="78"/>
      <c r="Z623" s="78"/>
      <c r="AA623" s="78"/>
      <c r="AB623" s="78"/>
    </row>
    <row r="624" spans="1:28">
      <c r="A624" s="78"/>
      <c r="B624" s="79"/>
      <c r="C624" s="78"/>
      <c r="D624" s="78"/>
      <c r="E624" s="78"/>
      <c r="F624" s="78"/>
      <c r="G624" s="78"/>
      <c r="H624" s="78"/>
      <c r="I624" s="78"/>
      <c r="J624" s="78"/>
      <c r="K624" s="78"/>
      <c r="L624" s="78"/>
      <c r="M624" s="78"/>
      <c r="N624" s="78"/>
      <c r="O624" s="78"/>
      <c r="P624" s="78"/>
      <c r="Q624" s="78"/>
      <c r="R624" s="78"/>
      <c r="S624" s="78"/>
      <c r="T624" s="78"/>
      <c r="U624" s="78"/>
      <c r="V624" s="78"/>
      <c r="W624" s="78"/>
      <c r="X624" s="78"/>
      <c r="Y624" s="78"/>
      <c r="Z624" s="78"/>
      <c r="AA624" s="78"/>
      <c r="AB624" s="78"/>
    </row>
    <row r="625" spans="1:28">
      <c r="A625" s="78"/>
      <c r="B625" s="79"/>
      <c r="C625" s="78"/>
      <c r="D625" s="78"/>
      <c r="E625" s="78"/>
      <c r="F625" s="78"/>
      <c r="G625" s="78"/>
      <c r="H625" s="78"/>
      <c r="I625" s="78"/>
      <c r="J625" s="78"/>
      <c r="K625" s="78"/>
      <c r="L625" s="78"/>
      <c r="M625" s="78"/>
      <c r="N625" s="78"/>
      <c r="O625" s="78"/>
      <c r="P625" s="78"/>
      <c r="Q625" s="78"/>
      <c r="R625" s="78"/>
      <c r="S625" s="78"/>
      <c r="T625" s="78"/>
      <c r="U625" s="78"/>
      <c r="V625" s="78"/>
      <c r="W625" s="78"/>
      <c r="X625" s="78"/>
      <c r="Y625" s="78"/>
      <c r="Z625" s="78"/>
      <c r="AA625" s="78"/>
      <c r="AB625" s="78"/>
    </row>
    <row r="626" spans="1:28">
      <c r="A626" s="78"/>
      <c r="B626" s="79"/>
      <c r="C626" s="78"/>
      <c r="D626" s="78"/>
      <c r="E626" s="78"/>
      <c r="F626" s="78"/>
      <c r="G626" s="78"/>
      <c r="H626" s="78"/>
      <c r="I626" s="78"/>
      <c r="J626" s="78"/>
      <c r="K626" s="78"/>
      <c r="L626" s="78"/>
      <c r="M626" s="78"/>
      <c r="N626" s="78"/>
      <c r="O626" s="78"/>
      <c r="P626" s="78"/>
      <c r="Q626" s="78"/>
      <c r="R626" s="78"/>
      <c r="S626" s="78"/>
      <c r="T626" s="78"/>
      <c r="U626" s="78"/>
      <c r="V626" s="78"/>
      <c r="W626" s="78"/>
      <c r="X626" s="78"/>
      <c r="Y626" s="78"/>
      <c r="Z626" s="78"/>
      <c r="AA626" s="78"/>
      <c r="AB626" s="78"/>
    </row>
    <row r="627" spans="1:28">
      <c r="A627" s="78"/>
      <c r="B627" s="79"/>
      <c r="C627" s="78"/>
      <c r="D627" s="78"/>
      <c r="E627" s="78"/>
      <c r="F627" s="78"/>
      <c r="G627" s="78"/>
      <c r="H627" s="78"/>
      <c r="I627" s="78"/>
      <c r="J627" s="78"/>
      <c r="K627" s="78"/>
      <c r="L627" s="78"/>
      <c r="M627" s="78"/>
      <c r="N627" s="78"/>
      <c r="O627" s="78"/>
      <c r="P627" s="78"/>
      <c r="Q627" s="78"/>
      <c r="R627" s="78"/>
      <c r="S627" s="78"/>
      <c r="T627" s="78"/>
      <c r="U627" s="78"/>
      <c r="V627" s="78"/>
      <c r="W627" s="78"/>
      <c r="X627" s="78"/>
      <c r="Y627" s="78"/>
      <c r="Z627" s="78"/>
      <c r="AA627" s="78"/>
      <c r="AB627" s="78"/>
    </row>
    <row r="628" spans="1:28">
      <c r="A628" s="78"/>
      <c r="B628" s="79"/>
      <c r="C628" s="78"/>
      <c r="D628" s="78"/>
      <c r="E628" s="78"/>
      <c r="F628" s="78"/>
      <c r="G628" s="78"/>
      <c r="H628" s="78"/>
      <c r="I628" s="78"/>
      <c r="J628" s="78"/>
      <c r="K628" s="78"/>
      <c r="L628" s="78"/>
      <c r="M628" s="78"/>
      <c r="N628" s="78"/>
      <c r="O628" s="78"/>
      <c r="P628" s="78"/>
      <c r="Q628" s="78"/>
      <c r="R628" s="78"/>
      <c r="S628" s="78"/>
      <c r="T628" s="78"/>
      <c r="U628" s="78"/>
      <c r="V628" s="78"/>
      <c r="W628" s="78"/>
      <c r="X628" s="78"/>
      <c r="Y628" s="78"/>
      <c r="Z628" s="78"/>
      <c r="AA628" s="78"/>
      <c r="AB628" s="78"/>
    </row>
    <row r="629" spans="1:28">
      <c r="A629" s="78"/>
      <c r="B629" s="79"/>
      <c r="C629" s="78"/>
      <c r="D629" s="78"/>
      <c r="E629" s="78"/>
      <c r="F629" s="78"/>
      <c r="G629" s="78"/>
      <c r="H629" s="78"/>
      <c r="I629" s="78"/>
      <c r="J629" s="78"/>
      <c r="K629" s="78"/>
      <c r="L629" s="78"/>
      <c r="M629" s="78"/>
      <c r="N629" s="78"/>
      <c r="O629" s="78"/>
      <c r="P629" s="78"/>
      <c r="Q629" s="78"/>
      <c r="R629" s="78"/>
      <c r="S629" s="78"/>
      <c r="T629" s="78"/>
      <c r="U629" s="78"/>
      <c r="V629" s="78"/>
      <c r="W629" s="78"/>
      <c r="X629" s="78"/>
      <c r="Y629" s="78"/>
      <c r="Z629" s="78"/>
      <c r="AA629" s="78"/>
      <c r="AB629" s="78"/>
    </row>
    <row r="630" spans="1:28">
      <c r="A630" s="78"/>
      <c r="B630" s="79"/>
      <c r="C630" s="78"/>
      <c r="D630" s="78"/>
      <c r="E630" s="78"/>
      <c r="F630" s="78"/>
      <c r="G630" s="78"/>
      <c r="H630" s="78"/>
      <c r="I630" s="78"/>
      <c r="J630" s="78"/>
      <c r="K630" s="78"/>
      <c r="L630" s="78"/>
      <c r="M630" s="78"/>
      <c r="N630" s="78"/>
      <c r="O630" s="78"/>
      <c r="P630" s="78"/>
      <c r="Q630" s="78"/>
      <c r="R630" s="78"/>
      <c r="S630" s="78"/>
      <c r="T630" s="78"/>
      <c r="U630" s="78"/>
      <c r="V630" s="78"/>
      <c r="W630" s="78"/>
      <c r="X630" s="78"/>
      <c r="Y630" s="78"/>
      <c r="Z630" s="78"/>
      <c r="AA630" s="78"/>
      <c r="AB630" s="78"/>
    </row>
    <row r="631" spans="1:28">
      <c r="A631" s="78"/>
      <c r="B631" s="79"/>
      <c r="C631" s="78"/>
      <c r="D631" s="78"/>
      <c r="E631" s="78"/>
      <c r="F631" s="78"/>
      <c r="G631" s="78"/>
      <c r="H631" s="78"/>
      <c r="I631" s="78"/>
      <c r="J631" s="78"/>
      <c r="K631" s="78"/>
      <c r="L631" s="78"/>
      <c r="M631" s="78"/>
      <c r="N631" s="78"/>
      <c r="O631" s="78"/>
      <c r="P631" s="78"/>
      <c r="Q631" s="78"/>
      <c r="R631" s="78"/>
      <c r="S631" s="78"/>
      <c r="T631" s="78"/>
      <c r="U631" s="78"/>
      <c r="V631" s="78"/>
      <c r="W631" s="78"/>
      <c r="X631" s="78"/>
      <c r="Y631" s="78"/>
      <c r="Z631" s="78"/>
      <c r="AA631" s="78"/>
      <c r="AB631" s="78"/>
    </row>
    <row r="632" spans="1:28">
      <c r="A632" s="78"/>
      <c r="B632" s="79"/>
      <c r="C632" s="78"/>
      <c r="D632" s="78"/>
      <c r="E632" s="78"/>
      <c r="F632" s="78"/>
      <c r="G632" s="78"/>
      <c r="H632" s="78"/>
      <c r="I632" s="78"/>
      <c r="J632" s="78"/>
      <c r="K632" s="78"/>
      <c r="L632" s="78"/>
      <c r="M632" s="78"/>
      <c r="N632" s="78"/>
      <c r="O632" s="78"/>
      <c r="P632" s="78"/>
      <c r="Q632" s="78"/>
      <c r="R632" s="78"/>
      <c r="S632" s="78"/>
      <c r="T632" s="78"/>
      <c r="U632" s="78"/>
      <c r="V632" s="78"/>
      <c r="W632" s="78"/>
      <c r="X632" s="78"/>
      <c r="Y632" s="78"/>
      <c r="Z632" s="78"/>
      <c r="AA632" s="78"/>
      <c r="AB632" s="78"/>
    </row>
    <row r="633" spans="1:28">
      <c r="A633" s="78"/>
      <c r="B633" s="79"/>
      <c r="C633" s="78"/>
      <c r="D633" s="78"/>
      <c r="E633" s="78"/>
      <c r="F633" s="78"/>
      <c r="G633" s="78"/>
      <c r="H633" s="78"/>
      <c r="I633" s="78"/>
      <c r="J633" s="78"/>
      <c r="K633" s="78"/>
      <c r="L633" s="78"/>
      <c r="M633" s="78"/>
      <c r="N633" s="78"/>
      <c r="O633" s="78"/>
      <c r="P633" s="78"/>
      <c r="Q633" s="78"/>
      <c r="R633" s="78"/>
      <c r="S633" s="78"/>
      <c r="T633" s="78"/>
      <c r="U633" s="78"/>
      <c r="V633" s="78"/>
      <c r="W633" s="78"/>
      <c r="X633" s="78"/>
      <c r="Y633" s="78"/>
      <c r="Z633" s="78"/>
      <c r="AA633" s="78"/>
      <c r="AB633" s="78"/>
    </row>
    <row r="634" spans="1:28">
      <c r="A634" s="78"/>
      <c r="B634" s="79"/>
      <c r="C634" s="78"/>
      <c r="D634" s="78"/>
      <c r="E634" s="78"/>
      <c r="F634" s="78"/>
      <c r="G634" s="78"/>
      <c r="H634" s="78"/>
      <c r="I634" s="78"/>
      <c r="J634" s="78"/>
      <c r="K634" s="78"/>
      <c r="L634" s="78"/>
      <c r="M634" s="78"/>
      <c r="N634" s="78"/>
      <c r="O634" s="78"/>
      <c r="P634" s="78"/>
      <c r="Q634" s="78"/>
      <c r="R634" s="78"/>
      <c r="S634" s="78"/>
      <c r="T634" s="78"/>
      <c r="U634" s="78"/>
      <c r="V634" s="78"/>
      <c r="W634" s="78"/>
      <c r="X634" s="78"/>
      <c r="Y634" s="78"/>
      <c r="Z634" s="78"/>
      <c r="AA634" s="78"/>
      <c r="AB634" s="78"/>
    </row>
    <row r="635" spans="1:28">
      <c r="A635" s="78"/>
      <c r="B635" s="79"/>
      <c r="C635" s="78"/>
      <c r="D635" s="78"/>
      <c r="E635" s="78"/>
      <c r="F635" s="78"/>
      <c r="G635" s="78"/>
      <c r="H635" s="78"/>
      <c r="I635" s="78"/>
      <c r="J635" s="78"/>
      <c r="K635" s="78"/>
      <c r="L635" s="78"/>
      <c r="M635" s="78"/>
      <c r="N635" s="78"/>
      <c r="O635" s="78"/>
      <c r="P635" s="78"/>
      <c r="Q635" s="78"/>
      <c r="R635" s="78"/>
      <c r="S635" s="78"/>
      <c r="T635" s="78"/>
      <c r="U635" s="78"/>
      <c r="V635" s="78"/>
      <c r="W635" s="78"/>
      <c r="X635" s="78"/>
      <c r="Y635" s="78"/>
      <c r="Z635" s="78"/>
      <c r="AA635" s="78"/>
      <c r="AB635" s="78"/>
    </row>
    <row r="636" spans="1:28">
      <c r="A636" s="78"/>
      <c r="B636" s="79"/>
      <c r="C636" s="78"/>
      <c r="D636" s="78"/>
      <c r="E636" s="78"/>
      <c r="F636" s="78"/>
      <c r="G636" s="78"/>
      <c r="H636" s="78"/>
      <c r="I636" s="78"/>
      <c r="J636" s="78"/>
      <c r="K636" s="78"/>
      <c r="L636" s="78"/>
      <c r="M636" s="78"/>
      <c r="N636" s="78"/>
      <c r="O636" s="78"/>
      <c r="P636" s="78"/>
      <c r="Q636" s="78"/>
      <c r="R636" s="78"/>
      <c r="S636" s="78"/>
      <c r="T636" s="78"/>
      <c r="U636" s="78"/>
      <c r="V636" s="78"/>
      <c r="W636" s="78"/>
      <c r="X636" s="78"/>
      <c r="Y636" s="78"/>
      <c r="Z636" s="78"/>
      <c r="AA636" s="78"/>
      <c r="AB636" s="78"/>
    </row>
    <row r="637" spans="1:28">
      <c r="A637" s="78"/>
      <c r="B637" s="79"/>
      <c r="C637" s="78"/>
      <c r="D637" s="78"/>
      <c r="E637" s="78"/>
      <c r="F637" s="78"/>
      <c r="G637" s="78"/>
      <c r="H637" s="78"/>
      <c r="I637" s="78"/>
      <c r="J637" s="78"/>
      <c r="K637" s="78"/>
      <c r="L637" s="78"/>
      <c r="M637" s="78"/>
      <c r="N637" s="78"/>
      <c r="O637" s="78"/>
      <c r="P637" s="78"/>
      <c r="Q637" s="78"/>
      <c r="R637" s="78"/>
      <c r="S637" s="78"/>
      <c r="T637" s="78"/>
      <c r="U637" s="78"/>
      <c r="V637" s="78"/>
      <c r="W637" s="78"/>
      <c r="X637" s="78"/>
      <c r="Y637" s="78"/>
      <c r="Z637" s="78"/>
      <c r="AA637" s="78"/>
      <c r="AB637" s="78"/>
    </row>
    <row r="638" spans="1:28">
      <c r="A638" s="78"/>
      <c r="B638" s="79"/>
      <c r="C638" s="78"/>
      <c r="D638" s="78"/>
      <c r="E638" s="78"/>
      <c r="F638" s="78"/>
      <c r="G638" s="78"/>
      <c r="H638" s="78"/>
      <c r="I638" s="78"/>
      <c r="J638" s="78"/>
      <c r="K638" s="78"/>
      <c r="L638" s="78"/>
      <c r="M638" s="78"/>
      <c r="N638" s="78"/>
      <c r="O638" s="78"/>
      <c r="P638" s="78"/>
      <c r="Q638" s="78"/>
      <c r="R638" s="78"/>
      <c r="S638" s="78"/>
      <c r="T638" s="78"/>
      <c r="U638" s="78"/>
      <c r="V638" s="78"/>
      <c r="W638" s="78"/>
      <c r="X638" s="78"/>
      <c r="Y638" s="78"/>
      <c r="Z638" s="78"/>
      <c r="AA638" s="78"/>
      <c r="AB638" s="78"/>
    </row>
    <row r="639" spans="1:28">
      <c r="A639" s="78"/>
      <c r="B639" s="79"/>
      <c r="C639" s="78"/>
      <c r="D639" s="78"/>
      <c r="E639" s="78"/>
      <c r="F639" s="78"/>
      <c r="G639" s="78"/>
      <c r="H639" s="78"/>
      <c r="I639" s="78"/>
      <c r="J639" s="78"/>
      <c r="K639" s="78"/>
      <c r="L639" s="78"/>
      <c r="M639" s="78"/>
      <c r="N639" s="78"/>
      <c r="O639" s="78"/>
      <c r="P639" s="78"/>
      <c r="Q639" s="78"/>
      <c r="R639" s="78"/>
      <c r="S639" s="78"/>
      <c r="T639" s="78"/>
      <c r="U639" s="78"/>
      <c r="V639" s="78"/>
      <c r="W639" s="78"/>
      <c r="X639" s="78"/>
      <c r="Y639" s="78"/>
      <c r="Z639" s="78"/>
      <c r="AA639" s="78"/>
      <c r="AB639" s="78"/>
    </row>
    <row r="640" spans="1:28">
      <c r="A640" s="78"/>
      <c r="B640" s="79"/>
      <c r="C640" s="78"/>
      <c r="D640" s="78"/>
      <c r="E640" s="78"/>
      <c r="F640" s="78"/>
      <c r="G640" s="78"/>
      <c r="H640" s="78"/>
      <c r="I640" s="78"/>
      <c r="J640" s="78"/>
      <c r="K640" s="78"/>
      <c r="L640" s="78"/>
      <c r="M640" s="78"/>
      <c r="N640" s="78"/>
      <c r="O640" s="78"/>
      <c r="P640" s="78"/>
      <c r="Q640" s="78"/>
      <c r="R640" s="78"/>
      <c r="S640" s="78"/>
      <c r="T640" s="78"/>
      <c r="U640" s="78"/>
      <c r="V640" s="78"/>
      <c r="W640" s="78"/>
      <c r="X640" s="78"/>
      <c r="Y640" s="78"/>
      <c r="Z640" s="78"/>
      <c r="AA640" s="78"/>
      <c r="AB640" s="78"/>
    </row>
    <row r="641" spans="1:28">
      <c r="A641" s="78"/>
      <c r="B641" s="79"/>
      <c r="C641" s="78"/>
      <c r="D641" s="78"/>
      <c r="E641" s="78"/>
      <c r="F641" s="78"/>
      <c r="G641" s="78"/>
      <c r="H641" s="78"/>
      <c r="I641" s="78"/>
      <c r="J641" s="78"/>
      <c r="K641" s="78"/>
      <c r="L641" s="78"/>
      <c r="M641" s="78"/>
      <c r="N641" s="78"/>
      <c r="O641" s="78"/>
      <c r="P641" s="78"/>
      <c r="Q641" s="78"/>
      <c r="R641" s="78"/>
      <c r="S641" s="78"/>
      <c r="T641" s="78"/>
      <c r="U641" s="78"/>
      <c r="V641" s="78"/>
      <c r="W641" s="78"/>
      <c r="X641" s="78"/>
      <c r="Y641" s="78"/>
      <c r="Z641" s="78"/>
      <c r="AA641" s="78"/>
      <c r="AB641" s="78"/>
    </row>
    <row r="642" spans="1:28">
      <c r="A642" s="78"/>
      <c r="B642" s="79"/>
      <c r="C642" s="78"/>
      <c r="D642" s="78"/>
      <c r="E642" s="78"/>
      <c r="F642" s="78"/>
      <c r="G642" s="78"/>
      <c r="H642" s="78"/>
      <c r="I642" s="78"/>
      <c r="J642" s="78"/>
      <c r="K642" s="78"/>
      <c r="L642" s="78"/>
      <c r="M642" s="78"/>
      <c r="N642" s="78"/>
      <c r="O642" s="78"/>
      <c r="P642" s="78"/>
      <c r="Q642" s="78"/>
      <c r="R642" s="78"/>
      <c r="S642" s="78"/>
      <c r="T642" s="78"/>
      <c r="U642" s="78"/>
      <c r="V642" s="78"/>
      <c r="W642" s="78"/>
      <c r="X642" s="78"/>
      <c r="Y642" s="78"/>
      <c r="Z642" s="78"/>
      <c r="AA642" s="78"/>
      <c r="AB642" s="78"/>
    </row>
    <row r="643" spans="1:28">
      <c r="A643" s="78"/>
      <c r="B643" s="79"/>
      <c r="C643" s="78"/>
      <c r="D643" s="78"/>
      <c r="E643" s="78"/>
      <c r="F643" s="78"/>
      <c r="G643" s="78"/>
      <c r="H643" s="78"/>
      <c r="I643" s="78"/>
      <c r="J643" s="78"/>
      <c r="K643" s="78"/>
      <c r="L643" s="78"/>
      <c r="M643" s="78"/>
      <c r="N643" s="78"/>
      <c r="O643" s="78"/>
      <c r="P643" s="78"/>
      <c r="Q643" s="78"/>
      <c r="R643" s="78"/>
      <c r="S643" s="78"/>
      <c r="T643" s="78"/>
      <c r="U643" s="78"/>
      <c r="V643" s="78"/>
      <c r="W643" s="78"/>
      <c r="X643" s="78"/>
      <c r="Y643" s="78"/>
      <c r="Z643" s="78"/>
      <c r="AA643" s="78"/>
      <c r="AB643" s="78"/>
    </row>
    <row r="644" spans="1:28">
      <c r="A644" s="78"/>
      <c r="B644" s="79"/>
      <c r="C644" s="78"/>
      <c r="D644" s="78"/>
      <c r="E644" s="78"/>
      <c r="F644" s="78"/>
      <c r="G644" s="78"/>
      <c r="H644" s="78"/>
      <c r="I644" s="78"/>
      <c r="J644" s="78"/>
      <c r="K644" s="78"/>
      <c r="L644" s="78"/>
      <c r="M644" s="78"/>
      <c r="N644" s="78"/>
      <c r="O644" s="78"/>
      <c r="P644" s="78"/>
      <c r="Q644" s="78"/>
      <c r="R644" s="78"/>
      <c r="S644" s="78"/>
      <c r="T644" s="78"/>
      <c r="U644" s="78"/>
      <c r="V644" s="78"/>
      <c r="W644" s="78"/>
      <c r="X644" s="78"/>
      <c r="Y644" s="78"/>
      <c r="Z644" s="78"/>
      <c r="AA644" s="78"/>
      <c r="AB644" s="78"/>
    </row>
    <row r="645" spans="1:28">
      <c r="A645" s="78"/>
      <c r="B645" s="79"/>
      <c r="C645" s="78"/>
      <c r="D645" s="78"/>
      <c r="E645" s="78"/>
      <c r="F645" s="78"/>
      <c r="G645" s="78"/>
      <c r="H645" s="78"/>
      <c r="I645" s="78"/>
      <c r="J645" s="78"/>
      <c r="K645" s="78"/>
      <c r="L645" s="78"/>
      <c r="M645" s="78"/>
      <c r="N645" s="78"/>
      <c r="O645" s="78"/>
      <c r="P645" s="78"/>
      <c r="Q645" s="78"/>
      <c r="R645" s="78"/>
      <c r="S645" s="78"/>
      <c r="T645" s="78"/>
      <c r="U645" s="78"/>
      <c r="V645" s="78"/>
      <c r="W645" s="78"/>
      <c r="X645" s="78"/>
      <c r="Y645" s="78"/>
      <c r="Z645" s="78"/>
      <c r="AA645" s="78"/>
      <c r="AB645" s="78"/>
    </row>
    <row r="646" spans="1:28">
      <c r="A646" s="78"/>
      <c r="B646" s="79"/>
      <c r="C646" s="78"/>
      <c r="D646" s="78"/>
      <c r="E646" s="78"/>
      <c r="F646" s="78"/>
      <c r="G646" s="78"/>
      <c r="H646" s="78"/>
      <c r="I646" s="78"/>
      <c r="J646" s="78"/>
      <c r="K646" s="78"/>
      <c r="L646" s="78"/>
      <c r="M646" s="78"/>
      <c r="N646" s="78"/>
      <c r="O646" s="78"/>
      <c r="P646" s="78"/>
      <c r="Q646" s="78"/>
      <c r="R646" s="78"/>
      <c r="S646" s="78"/>
      <c r="T646" s="78"/>
      <c r="U646" s="78"/>
      <c r="V646" s="78"/>
      <c r="W646" s="78"/>
      <c r="X646" s="78"/>
      <c r="Y646" s="78"/>
      <c r="Z646" s="78"/>
      <c r="AA646" s="78"/>
      <c r="AB646" s="78"/>
    </row>
    <row r="647" spans="1:28">
      <c r="A647" s="78"/>
      <c r="B647" s="79"/>
      <c r="C647" s="78"/>
      <c r="D647" s="78"/>
      <c r="E647" s="78"/>
      <c r="F647" s="78"/>
      <c r="G647" s="78"/>
      <c r="H647" s="78"/>
      <c r="I647" s="78"/>
      <c r="J647" s="78"/>
      <c r="K647" s="78"/>
      <c r="L647" s="78"/>
      <c r="M647" s="78"/>
      <c r="N647" s="78"/>
      <c r="O647" s="78"/>
      <c r="P647" s="78"/>
      <c r="Q647" s="78"/>
      <c r="R647" s="78"/>
      <c r="S647" s="78"/>
      <c r="T647" s="78"/>
      <c r="U647" s="78"/>
      <c r="V647" s="78"/>
      <c r="W647" s="78"/>
      <c r="X647" s="78"/>
      <c r="Y647" s="78"/>
      <c r="Z647" s="78"/>
      <c r="AA647" s="78"/>
      <c r="AB647" s="78"/>
    </row>
    <row r="648" spans="1:28">
      <c r="A648" s="78"/>
      <c r="B648" s="79"/>
      <c r="C648" s="78"/>
      <c r="D648" s="78"/>
      <c r="E648" s="78"/>
      <c r="F648" s="78"/>
      <c r="G648" s="78"/>
      <c r="H648" s="78"/>
      <c r="I648" s="78"/>
      <c r="J648" s="78"/>
      <c r="K648" s="78"/>
      <c r="L648" s="78"/>
      <c r="M648" s="78"/>
      <c r="N648" s="78"/>
      <c r="O648" s="78"/>
      <c r="P648" s="78"/>
      <c r="Q648" s="78"/>
      <c r="R648" s="78"/>
      <c r="S648" s="78"/>
      <c r="T648" s="78"/>
      <c r="U648" s="78"/>
      <c r="V648" s="78"/>
      <c r="W648" s="78"/>
      <c r="X648" s="78"/>
      <c r="Y648" s="78"/>
      <c r="Z648" s="78"/>
      <c r="AA648" s="78"/>
      <c r="AB648" s="78"/>
    </row>
    <row r="649" spans="1:28">
      <c r="A649" s="78"/>
      <c r="B649" s="79"/>
      <c r="C649" s="78"/>
      <c r="D649" s="78"/>
      <c r="E649" s="78"/>
      <c r="F649" s="78"/>
      <c r="G649" s="78"/>
      <c r="H649" s="78"/>
      <c r="I649" s="78"/>
      <c r="J649" s="78"/>
      <c r="K649" s="78"/>
      <c r="L649" s="78"/>
      <c r="M649" s="78"/>
      <c r="N649" s="78"/>
      <c r="O649" s="78"/>
      <c r="P649" s="78"/>
      <c r="Q649" s="78"/>
      <c r="R649" s="78"/>
      <c r="S649" s="78"/>
      <c r="T649" s="78"/>
      <c r="U649" s="78"/>
      <c r="V649" s="78"/>
      <c r="W649" s="78"/>
      <c r="X649" s="78"/>
      <c r="Y649" s="78"/>
      <c r="Z649" s="78"/>
      <c r="AA649" s="78"/>
      <c r="AB649" s="78"/>
    </row>
    <row r="650" spans="1:28">
      <c r="A650" s="78"/>
      <c r="B650" s="79"/>
      <c r="C650" s="78"/>
      <c r="D650" s="78"/>
      <c r="E650" s="78"/>
      <c r="F650" s="78"/>
      <c r="G650" s="78"/>
      <c r="H650" s="78"/>
      <c r="I650" s="78"/>
      <c r="J650" s="78"/>
      <c r="K650" s="78"/>
      <c r="L650" s="78"/>
      <c r="M650" s="78"/>
      <c r="N650" s="78"/>
      <c r="O650" s="78"/>
      <c r="P650" s="78"/>
      <c r="Q650" s="78"/>
      <c r="R650" s="78"/>
      <c r="S650" s="78"/>
      <c r="T650" s="78"/>
      <c r="U650" s="78"/>
      <c r="V650" s="78"/>
      <c r="W650" s="78"/>
      <c r="X650" s="78"/>
      <c r="Y650" s="78"/>
      <c r="Z650" s="78"/>
      <c r="AA650" s="78"/>
      <c r="AB650" s="78"/>
    </row>
    <row r="651" spans="1:28">
      <c r="A651" s="78"/>
      <c r="B651" s="79"/>
      <c r="C651" s="78"/>
      <c r="D651" s="78"/>
      <c r="E651" s="78"/>
      <c r="F651" s="78"/>
      <c r="G651" s="78"/>
      <c r="H651" s="78"/>
      <c r="I651" s="78"/>
      <c r="J651" s="78"/>
      <c r="K651" s="78"/>
      <c r="L651" s="78"/>
      <c r="M651" s="78"/>
      <c r="N651" s="78"/>
      <c r="O651" s="78"/>
      <c r="P651" s="78"/>
      <c r="Q651" s="78"/>
      <c r="R651" s="78"/>
      <c r="S651" s="78"/>
      <c r="T651" s="78"/>
      <c r="U651" s="78"/>
      <c r="V651" s="78"/>
      <c r="W651" s="78"/>
      <c r="X651" s="78"/>
      <c r="Y651" s="78"/>
      <c r="Z651" s="78"/>
      <c r="AA651" s="78"/>
      <c r="AB651" s="78"/>
    </row>
    <row r="652" spans="1:28">
      <c r="A652" s="78"/>
      <c r="B652" s="79"/>
      <c r="C652" s="78"/>
      <c r="D652" s="78"/>
      <c r="E652" s="78"/>
      <c r="F652" s="78"/>
      <c r="G652" s="78"/>
      <c r="H652" s="78"/>
      <c r="I652" s="78"/>
      <c r="J652" s="78"/>
      <c r="K652" s="78"/>
      <c r="L652" s="78"/>
      <c r="M652" s="78"/>
      <c r="N652" s="78"/>
      <c r="O652" s="78"/>
      <c r="P652" s="78"/>
      <c r="Q652" s="78"/>
      <c r="R652" s="78"/>
      <c r="S652" s="78"/>
      <c r="T652" s="78"/>
      <c r="U652" s="78"/>
      <c r="V652" s="78"/>
      <c r="W652" s="78"/>
      <c r="X652" s="78"/>
      <c r="Y652" s="78"/>
      <c r="Z652" s="78"/>
      <c r="AA652" s="78"/>
      <c r="AB652" s="78"/>
    </row>
    <row r="653" spans="1:28">
      <c r="A653" s="78"/>
      <c r="B653" s="79"/>
      <c r="C653" s="78"/>
      <c r="D653" s="78"/>
      <c r="E653" s="78"/>
      <c r="F653" s="78"/>
      <c r="G653" s="78"/>
      <c r="H653" s="78"/>
      <c r="I653" s="78"/>
      <c r="J653" s="78"/>
      <c r="K653" s="78"/>
      <c r="L653" s="78"/>
      <c r="M653" s="78"/>
      <c r="N653" s="78"/>
      <c r="O653" s="78"/>
      <c r="P653" s="78"/>
      <c r="Q653" s="78"/>
      <c r="R653" s="78"/>
      <c r="S653" s="78"/>
      <c r="T653" s="78"/>
      <c r="U653" s="78"/>
      <c r="V653" s="78"/>
      <c r="W653" s="78"/>
      <c r="X653" s="78"/>
      <c r="Y653" s="78"/>
      <c r="Z653" s="78"/>
      <c r="AA653" s="78"/>
      <c r="AB653" s="78"/>
    </row>
    <row r="654" spans="1:28">
      <c r="A654" s="78"/>
      <c r="B654" s="79"/>
      <c r="C654" s="78"/>
      <c r="D654" s="78"/>
      <c r="E654" s="78"/>
      <c r="F654" s="78"/>
      <c r="G654" s="78"/>
      <c r="H654" s="78"/>
      <c r="I654" s="78"/>
      <c r="J654" s="78"/>
      <c r="K654" s="78"/>
      <c r="L654" s="78"/>
      <c r="M654" s="78"/>
      <c r="N654" s="78"/>
      <c r="O654" s="78"/>
      <c r="P654" s="78"/>
      <c r="Q654" s="78"/>
      <c r="R654" s="78"/>
      <c r="S654" s="78"/>
      <c r="T654" s="78"/>
      <c r="U654" s="78"/>
      <c r="V654" s="78"/>
      <c r="W654" s="78"/>
      <c r="X654" s="78"/>
      <c r="Y654" s="78"/>
      <c r="Z654" s="78"/>
      <c r="AA654" s="78"/>
      <c r="AB654" s="78"/>
    </row>
    <row r="655" spans="1:28">
      <c r="A655" s="78"/>
      <c r="B655" s="79"/>
      <c r="C655" s="78"/>
      <c r="D655" s="78"/>
      <c r="E655" s="78"/>
      <c r="F655" s="78"/>
      <c r="G655" s="78"/>
      <c r="H655" s="78"/>
      <c r="I655" s="78"/>
      <c r="J655" s="78"/>
      <c r="K655" s="78"/>
      <c r="L655" s="78"/>
      <c r="M655" s="78"/>
      <c r="N655" s="78"/>
      <c r="O655" s="78"/>
      <c r="P655" s="78"/>
      <c r="Q655" s="78"/>
      <c r="R655" s="78"/>
      <c r="S655" s="78"/>
      <c r="T655" s="78"/>
      <c r="U655" s="78"/>
      <c r="V655" s="78"/>
      <c r="W655" s="78"/>
      <c r="X655" s="78"/>
      <c r="Y655" s="78"/>
      <c r="Z655" s="78"/>
      <c r="AA655" s="78"/>
      <c r="AB655" s="78"/>
    </row>
    <row r="656" spans="1:28">
      <c r="A656" s="78"/>
      <c r="B656" s="79"/>
      <c r="C656" s="78"/>
      <c r="D656" s="78"/>
      <c r="E656" s="78"/>
      <c r="F656" s="78"/>
      <c r="G656" s="78"/>
      <c r="H656" s="78"/>
      <c r="I656" s="78"/>
      <c r="J656" s="78"/>
      <c r="K656" s="78"/>
      <c r="L656" s="78"/>
      <c r="M656" s="78"/>
      <c r="N656" s="78"/>
      <c r="O656" s="78"/>
      <c r="P656" s="78"/>
      <c r="Q656" s="78"/>
      <c r="R656" s="78"/>
      <c r="S656" s="78"/>
      <c r="T656" s="78"/>
      <c r="U656" s="78"/>
      <c r="V656" s="78"/>
      <c r="W656" s="78"/>
      <c r="X656" s="78"/>
      <c r="Y656" s="78"/>
      <c r="Z656" s="78"/>
      <c r="AA656" s="78"/>
      <c r="AB656" s="78"/>
    </row>
    <row r="657" spans="1:28">
      <c r="A657" s="78"/>
      <c r="B657" s="79"/>
      <c r="C657" s="78"/>
      <c r="D657" s="78"/>
      <c r="E657" s="78"/>
      <c r="F657" s="78"/>
      <c r="G657" s="78"/>
      <c r="H657" s="78"/>
      <c r="I657" s="78"/>
      <c r="J657" s="78"/>
      <c r="K657" s="78"/>
      <c r="L657" s="78"/>
      <c r="M657" s="78"/>
      <c r="N657" s="78"/>
      <c r="O657" s="78"/>
      <c r="P657" s="78"/>
      <c r="Q657" s="78"/>
      <c r="R657" s="78"/>
      <c r="S657" s="78"/>
      <c r="T657" s="78"/>
      <c r="U657" s="78"/>
      <c r="V657" s="78"/>
      <c r="W657" s="78"/>
      <c r="X657" s="78"/>
      <c r="Y657" s="78"/>
      <c r="Z657" s="78"/>
      <c r="AA657" s="78"/>
      <c r="AB657" s="78"/>
    </row>
    <row r="658" spans="1:28">
      <c r="A658" s="78"/>
      <c r="B658" s="79"/>
      <c r="C658" s="78"/>
      <c r="D658" s="78"/>
      <c r="E658" s="78"/>
      <c r="F658" s="78"/>
      <c r="G658" s="78"/>
      <c r="H658" s="78"/>
      <c r="I658" s="78"/>
      <c r="J658" s="78"/>
      <c r="K658" s="78"/>
      <c r="L658" s="78"/>
      <c r="M658" s="78"/>
      <c r="N658" s="78"/>
      <c r="O658" s="78"/>
      <c r="P658" s="78"/>
      <c r="Q658" s="78"/>
      <c r="R658" s="78"/>
      <c r="S658" s="78"/>
      <c r="T658" s="78"/>
      <c r="U658" s="78"/>
      <c r="V658" s="78"/>
      <c r="W658" s="78"/>
      <c r="X658" s="78"/>
      <c r="Y658" s="78"/>
      <c r="Z658" s="78"/>
      <c r="AA658" s="78"/>
      <c r="AB658" s="78"/>
    </row>
    <row r="659" spans="1:28">
      <c r="A659" s="78"/>
      <c r="B659" s="79"/>
      <c r="C659" s="78"/>
      <c r="D659" s="78"/>
      <c r="E659" s="78"/>
      <c r="F659" s="78"/>
      <c r="G659" s="78"/>
      <c r="H659" s="78"/>
      <c r="I659" s="78"/>
      <c r="J659" s="78"/>
      <c r="K659" s="78"/>
      <c r="L659" s="78"/>
      <c r="M659" s="78"/>
      <c r="N659" s="78"/>
      <c r="O659" s="78"/>
      <c r="P659" s="78"/>
      <c r="Q659" s="78"/>
      <c r="R659" s="78"/>
      <c r="S659" s="78"/>
      <c r="T659" s="78"/>
      <c r="U659" s="78"/>
      <c r="V659" s="78"/>
      <c r="W659" s="78"/>
      <c r="X659" s="78"/>
      <c r="Y659" s="78"/>
      <c r="Z659" s="78"/>
      <c r="AA659" s="78"/>
      <c r="AB659" s="78"/>
    </row>
    <row r="660" spans="1:28">
      <c r="A660" s="78"/>
      <c r="B660" s="79"/>
      <c r="C660" s="78"/>
      <c r="D660" s="78"/>
      <c r="E660" s="78"/>
      <c r="F660" s="78"/>
      <c r="G660" s="78"/>
      <c r="H660" s="78"/>
      <c r="I660" s="78"/>
      <c r="J660" s="78"/>
      <c r="K660" s="78"/>
      <c r="L660" s="78"/>
      <c r="M660" s="78"/>
      <c r="N660" s="78"/>
      <c r="O660" s="78"/>
      <c r="P660" s="78"/>
      <c r="Q660" s="78"/>
      <c r="R660" s="78"/>
      <c r="S660" s="78"/>
      <c r="T660" s="78"/>
      <c r="U660" s="78"/>
      <c r="V660" s="78"/>
      <c r="W660" s="78"/>
      <c r="X660" s="78"/>
      <c r="Y660" s="78"/>
      <c r="Z660" s="78"/>
      <c r="AA660" s="78"/>
      <c r="AB660" s="78"/>
    </row>
    <row r="661" spans="1:28">
      <c r="A661" s="78"/>
      <c r="B661" s="79"/>
      <c r="C661" s="78"/>
      <c r="D661" s="78"/>
      <c r="E661" s="78"/>
      <c r="F661" s="78"/>
      <c r="G661" s="78"/>
      <c r="H661" s="78"/>
      <c r="I661" s="78"/>
      <c r="J661" s="78"/>
      <c r="K661" s="78"/>
      <c r="L661" s="78"/>
      <c r="M661" s="78"/>
      <c r="N661" s="78"/>
      <c r="O661" s="78"/>
      <c r="P661" s="78"/>
      <c r="Q661" s="78"/>
      <c r="R661" s="78"/>
      <c r="S661" s="78"/>
      <c r="T661" s="78"/>
      <c r="U661" s="78"/>
      <c r="V661" s="78"/>
      <c r="W661" s="78"/>
      <c r="X661" s="78"/>
      <c r="Y661" s="78"/>
      <c r="Z661" s="78"/>
      <c r="AA661" s="78"/>
      <c r="AB661" s="78"/>
    </row>
    <row r="662" spans="1:28">
      <c r="A662" s="78"/>
      <c r="B662" s="79"/>
      <c r="C662" s="78"/>
      <c r="D662" s="78"/>
      <c r="E662" s="78"/>
      <c r="F662" s="78"/>
      <c r="G662" s="78"/>
      <c r="H662" s="78"/>
      <c r="I662" s="78"/>
      <c r="J662" s="78"/>
      <c r="K662" s="78"/>
      <c r="L662" s="78"/>
      <c r="M662" s="78"/>
      <c r="N662" s="78"/>
      <c r="O662" s="78"/>
      <c r="P662" s="78"/>
      <c r="Q662" s="78"/>
      <c r="R662" s="78"/>
      <c r="S662" s="78"/>
      <c r="T662" s="78"/>
      <c r="U662" s="78"/>
      <c r="V662" s="78"/>
      <c r="W662" s="78"/>
      <c r="X662" s="78"/>
      <c r="Y662" s="78"/>
      <c r="Z662" s="78"/>
      <c r="AA662" s="78"/>
      <c r="AB662" s="78"/>
    </row>
    <row r="663" spans="1:28">
      <c r="A663" s="78"/>
      <c r="B663" s="79"/>
      <c r="C663" s="78"/>
      <c r="D663" s="78"/>
      <c r="E663" s="78"/>
      <c r="F663" s="78"/>
      <c r="G663" s="78"/>
      <c r="H663" s="78"/>
      <c r="I663" s="78"/>
      <c r="J663" s="78"/>
      <c r="K663" s="78"/>
      <c r="L663" s="78"/>
      <c r="M663" s="78"/>
      <c r="N663" s="78"/>
      <c r="O663" s="78"/>
      <c r="P663" s="78"/>
      <c r="Q663" s="78"/>
      <c r="R663" s="78"/>
      <c r="S663" s="78"/>
      <c r="T663" s="78"/>
      <c r="U663" s="78"/>
      <c r="V663" s="78"/>
      <c r="W663" s="78"/>
      <c r="X663" s="78"/>
      <c r="Y663" s="78"/>
      <c r="Z663" s="78"/>
      <c r="AA663" s="78"/>
      <c r="AB663" s="78"/>
    </row>
    <row r="664" spans="1:28">
      <c r="A664" s="78"/>
      <c r="B664" s="79"/>
      <c r="C664" s="78"/>
      <c r="D664" s="78"/>
      <c r="E664" s="78"/>
      <c r="F664" s="78"/>
      <c r="G664" s="78"/>
      <c r="H664" s="78"/>
      <c r="I664" s="78"/>
      <c r="J664" s="78"/>
      <c r="K664" s="78"/>
      <c r="L664" s="78"/>
      <c r="M664" s="78"/>
      <c r="N664" s="78"/>
      <c r="O664" s="78"/>
      <c r="P664" s="78"/>
      <c r="Q664" s="78"/>
      <c r="R664" s="78"/>
      <c r="S664" s="78"/>
      <c r="T664" s="78"/>
      <c r="U664" s="78"/>
      <c r="V664" s="78"/>
      <c r="W664" s="78"/>
      <c r="X664" s="78"/>
      <c r="Y664" s="78"/>
      <c r="Z664" s="78"/>
      <c r="AA664" s="78"/>
      <c r="AB664" s="78"/>
    </row>
    <row r="665" spans="1:28">
      <c r="A665" s="78"/>
      <c r="B665" s="79"/>
      <c r="C665" s="78"/>
      <c r="D665" s="78"/>
      <c r="E665" s="78"/>
      <c r="F665" s="78"/>
      <c r="G665" s="78"/>
      <c r="H665" s="78"/>
      <c r="I665" s="78"/>
      <c r="J665" s="78"/>
      <c r="K665" s="78"/>
      <c r="L665" s="78"/>
      <c r="M665" s="78"/>
      <c r="N665" s="78"/>
      <c r="O665" s="78"/>
      <c r="P665" s="78"/>
      <c r="Q665" s="78"/>
      <c r="R665" s="78"/>
      <c r="S665" s="78"/>
      <c r="T665" s="78"/>
      <c r="U665" s="78"/>
      <c r="V665" s="78"/>
      <c r="W665" s="78"/>
      <c r="X665" s="78"/>
      <c r="Y665" s="78"/>
      <c r="Z665" s="78"/>
      <c r="AA665" s="78"/>
      <c r="AB665" s="78"/>
    </row>
    <row r="666" spans="1:28">
      <c r="A666" s="78"/>
      <c r="B666" s="79"/>
      <c r="C666" s="78"/>
      <c r="D666" s="78"/>
      <c r="E666" s="78"/>
      <c r="F666" s="78"/>
      <c r="G666" s="78"/>
      <c r="H666" s="78"/>
      <c r="I666" s="78"/>
      <c r="J666" s="78"/>
      <c r="K666" s="78"/>
      <c r="L666" s="78"/>
      <c r="M666" s="78"/>
      <c r="N666" s="78"/>
      <c r="O666" s="78"/>
      <c r="P666" s="78"/>
      <c r="Q666" s="78"/>
      <c r="R666" s="78"/>
      <c r="S666" s="78"/>
      <c r="T666" s="78"/>
      <c r="U666" s="78"/>
      <c r="V666" s="78"/>
      <c r="W666" s="78"/>
      <c r="X666" s="78"/>
      <c r="Y666" s="78"/>
      <c r="Z666" s="78"/>
      <c r="AA666" s="78"/>
      <c r="AB666" s="78"/>
    </row>
    <row r="667" spans="1:28">
      <c r="A667" s="78"/>
      <c r="B667" s="79"/>
      <c r="C667" s="78"/>
      <c r="D667" s="78"/>
      <c r="E667" s="78"/>
      <c r="F667" s="78"/>
      <c r="G667" s="78"/>
      <c r="H667" s="78"/>
      <c r="I667" s="78"/>
      <c r="J667" s="78"/>
      <c r="K667" s="78"/>
      <c r="L667" s="78"/>
      <c r="M667" s="78"/>
      <c r="N667" s="78"/>
      <c r="O667" s="78"/>
      <c r="P667" s="78"/>
      <c r="Q667" s="78"/>
      <c r="R667" s="78"/>
      <c r="S667" s="78"/>
      <c r="T667" s="78"/>
      <c r="U667" s="78"/>
      <c r="V667" s="78"/>
      <c r="W667" s="78"/>
      <c r="X667" s="78"/>
      <c r="Y667" s="78"/>
      <c r="Z667" s="78"/>
      <c r="AA667" s="78"/>
      <c r="AB667" s="78"/>
    </row>
    <row r="668" spans="1:28">
      <c r="A668" s="78"/>
      <c r="B668" s="79"/>
      <c r="C668" s="78"/>
      <c r="D668" s="78"/>
      <c r="E668" s="78"/>
      <c r="F668" s="78"/>
      <c r="G668" s="78"/>
      <c r="H668" s="78"/>
      <c r="I668" s="78"/>
      <c r="J668" s="78"/>
      <c r="K668" s="78"/>
      <c r="L668" s="78"/>
      <c r="M668" s="78"/>
      <c r="N668" s="78"/>
      <c r="O668" s="78"/>
      <c r="P668" s="78"/>
      <c r="Q668" s="78"/>
      <c r="R668" s="78"/>
      <c r="S668" s="78"/>
      <c r="T668" s="78"/>
      <c r="U668" s="78"/>
      <c r="V668" s="78"/>
      <c r="W668" s="78"/>
      <c r="X668" s="78"/>
      <c r="Y668" s="78"/>
      <c r="Z668" s="78"/>
      <c r="AA668" s="78"/>
      <c r="AB668" s="78"/>
    </row>
    <row r="669" spans="1:28">
      <c r="A669" s="78"/>
      <c r="B669" s="79"/>
      <c r="C669" s="78"/>
      <c r="D669" s="78"/>
      <c r="E669" s="78"/>
      <c r="F669" s="78"/>
      <c r="G669" s="78"/>
      <c r="H669" s="78"/>
      <c r="I669" s="78"/>
      <c r="J669" s="78"/>
      <c r="K669" s="78"/>
      <c r="L669" s="78"/>
      <c r="M669" s="78"/>
      <c r="N669" s="78"/>
      <c r="O669" s="78"/>
      <c r="P669" s="78"/>
      <c r="Q669" s="78"/>
      <c r="R669" s="78"/>
      <c r="S669" s="78"/>
      <c r="T669" s="78"/>
      <c r="U669" s="78"/>
      <c r="V669" s="78"/>
      <c r="W669" s="78"/>
      <c r="X669" s="78"/>
      <c r="Y669" s="78"/>
      <c r="Z669" s="78"/>
      <c r="AA669" s="78"/>
      <c r="AB669" s="78"/>
    </row>
    <row r="670" spans="1:28">
      <c r="A670" s="78"/>
      <c r="B670" s="79"/>
      <c r="C670" s="78"/>
      <c r="D670" s="78"/>
      <c r="E670" s="78"/>
      <c r="F670" s="78"/>
      <c r="G670" s="78"/>
      <c r="H670" s="78"/>
      <c r="I670" s="78"/>
      <c r="J670" s="78"/>
      <c r="K670" s="78"/>
      <c r="L670" s="78"/>
      <c r="M670" s="78"/>
      <c r="N670" s="78"/>
      <c r="O670" s="78"/>
      <c r="P670" s="78"/>
      <c r="Q670" s="78"/>
      <c r="R670" s="78"/>
      <c r="S670" s="78"/>
      <c r="T670" s="78"/>
      <c r="U670" s="78"/>
      <c r="V670" s="78"/>
      <c r="W670" s="78"/>
      <c r="X670" s="78"/>
      <c r="Y670" s="78"/>
      <c r="Z670" s="78"/>
      <c r="AA670" s="78"/>
      <c r="AB670" s="78"/>
    </row>
    <row r="671" spans="1:28">
      <c r="A671" s="78"/>
      <c r="B671" s="79"/>
      <c r="C671" s="78"/>
      <c r="D671" s="78"/>
      <c r="E671" s="78"/>
      <c r="F671" s="78"/>
      <c r="G671" s="78"/>
      <c r="H671" s="78"/>
      <c r="I671" s="78"/>
      <c r="J671" s="78"/>
      <c r="K671" s="78"/>
      <c r="L671" s="78"/>
      <c r="M671" s="78"/>
      <c r="N671" s="78"/>
      <c r="O671" s="78"/>
      <c r="P671" s="78"/>
      <c r="Q671" s="78"/>
      <c r="R671" s="78"/>
      <c r="S671" s="78"/>
      <c r="T671" s="78"/>
      <c r="U671" s="78"/>
      <c r="V671" s="78"/>
      <c r="W671" s="78"/>
      <c r="X671" s="78"/>
      <c r="Y671" s="78"/>
      <c r="Z671" s="78"/>
      <c r="AA671" s="78"/>
      <c r="AB671" s="78"/>
    </row>
    <row r="672" spans="1:28">
      <c r="A672" s="78"/>
      <c r="B672" s="79"/>
      <c r="C672" s="78"/>
      <c r="D672" s="78"/>
      <c r="E672" s="78"/>
      <c r="F672" s="78"/>
      <c r="G672" s="78"/>
      <c r="H672" s="78"/>
      <c r="I672" s="78"/>
      <c r="J672" s="78"/>
      <c r="K672" s="78"/>
      <c r="L672" s="78"/>
      <c r="M672" s="78"/>
      <c r="N672" s="78"/>
      <c r="O672" s="78"/>
      <c r="P672" s="78"/>
      <c r="Q672" s="78"/>
      <c r="R672" s="78"/>
      <c r="S672" s="78"/>
      <c r="T672" s="78"/>
      <c r="U672" s="78"/>
      <c r="V672" s="78"/>
      <c r="W672" s="78"/>
      <c r="X672" s="78"/>
      <c r="Y672" s="78"/>
      <c r="Z672" s="78"/>
      <c r="AA672" s="78"/>
      <c r="AB672" s="78"/>
    </row>
    <row r="673" spans="1:28">
      <c r="A673" s="78"/>
      <c r="B673" s="79"/>
      <c r="C673" s="78"/>
      <c r="D673" s="78"/>
      <c r="E673" s="78"/>
      <c r="F673" s="78"/>
      <c r="G673" s="78"/>
      <c r="H673" s="78"/>
      <c r="I673" s="78"/>
      <c r="J673" s="78"/>
      <c r="K673" s="78"/>
      <c r="L673" s="78"/>
      <c r="M673" s="78"/>
      <c r="N673" s="78"/>
      <c r="O673" s="78"/>
      <c r="P673" s="78"/>
      <c r="Q673" s="78"/>
      <c r="R673" s="78"/>
      <c r="S673" s="78"/>
      <c r="T673" s="78"/>
      <c r="U673" s="78"/>
      <c r="V673" s="78"/>
      <c r="W673" s="78"/>
      <c r="X673" s="78"/>
      <c r="Y673" s="78"/>
      <c r="Z673" s="78"/>
      <c r="AA673" s="78"/>
      <c r="AB673" s="78"/>
    </row>
    <row r="674" spans="1:28">
      <c r="A674" s="78"/>
      <c r="B674" s="79"/>
      <c r="C674" s="78"/>
      <c r="D674" s="78"/>
      <c r="E674" s="78"/>
      <c r="F674" s="78"/>
      <c r="G674" s="78"/>
      <c r="H674" s="78"/>
      <c r="I674" s="78"/>
      <c r="J674" s="78"/>
      <c r="K674" s="78"/>
      <c r="L674" s="78"/>
      <c r="M674" s="78"/>
      <c r="N674" s="78"/>
      <c r="O674" s="78"/>
      <c r="P674" s="78"/>
      <c r="Q674" s="78"/>
      <c r="R674" s="78"/>
      <c r="S674" s="78"/>
      <c r="T674" s="78"/>
      <c r="U674" s="78"/>
      <c r="V674" s="78"/>
      <c r="W674" s="78"/>
      <c r="X674" s="78"/>
      <c r="Y674" s="78"/>
      <c r="Z674" s="78"/>
      <c r="AA674" s="78"/>
      <c r="AB674" s="78"/>
    </row>
    <row r="675" spans="1:28">
      <c r="A675" s="78"/>
      <c r="B675" s="79"/>
      <c r="C675" s="78"/>
      <c r="D675" s="78"/>
      <c r="E675" s="78"/>
      <c r="F675" s="78"/>
      <c r="G675" s="78"/>
      <c r="H675" s="78"/>
      <c r="I675" s="78"/>
      <c r="J675" s="78"/>
      <c r="K675" s="78"/>
      <c r="L675" s="78"/>
      <c r="M675" s="78"/>
      <c r="N675" s="78"/>
      <c r="O675" s="78"/>
      <c r="P675" s="78"/>
      <c r="Q675" s="78"/>
      <c r="R675" s="78"/>
      <c r="S675" s="78"/>
      <c r="T675" s="78"/>
      <c r="U675" s="78"/>
      <c r="V675" s="78"/>
      <c r="W675" s="78"/>
      <c r="X675" s="78"/>
      <c r="Y675" s="78"/>
      <c r="Z675" s="78"/>
      <c r="AA675" s="78"/>
      <c r="AB675" s="78"/>
    </row>
    <row r="676" spans="1:28">
      <c r="A676" s="78"/>
      <c r="B676" s="79"/>
      <c r="C676" s="78"/>
      <c r="D676" s="78"/>
      <c r="E676" s="78"/>
      <c r="F676" s="78"/>
      <c r="G676" s="78"/>
      <c r="H676" s="78"/>
      <c r="I676" s="78"/>
      <c r="J676" s="78"/>
      <c r="K676" s="78"/>
      <c r="L676" s="78"/>
      <c r="M676" s="78"/>
      <c r="N676" s="78"/>
      <c r="O676" s="78"/>
      <c r="P676" s="78"/>
      <c r="Q676" s="78"/>
      <c r="R676" s="78"/>
      <c r="S676" s="78"/>
      <c r="T676" s="78"/>
      <c r="U676" s="78"/>
      <c r="V676" s="78"/>
      <c r="W676" s="78"/>
      <c r="X676" s="78"/>
      <c r="Y676" s="78"/>
      <c r="Z676" s="78"/>
      <c r="AA676" s="78"/>
      <c r="AB676" s="78"/>
    </row>
    <row r="677" spans="1:28">
      <c r="A677" s="78"/>
      <c r="B677" s="79"/>
      <c r="C677" s="78"/>
      <c r="D677" s="78"/>
      <c r="E677" s="78"/>
      <c r="F677" s="78"/>
      <c r="G677" s="78"/>
      <c r="H677" s="78"/>
      <c r="I677" s="78"/>
      <c r="J677" s="78"/>
      <c r="K677" s="78"/>
      <c r="L677" s="78"/>
      <c r="M677" s="78"/>
      <c r="N677" s="78"/>
      <c r="O677" s="78"/>
      <c r="P677" s="78"/>
      <c r="Q677" s="78"/>
      <c r="R677" s="78"/>
      <c r="S677" s="78"/>
      <c r="T677" s="78"/>
      <c r="U677" s="78"/>
      <c r="V677" s="78"/>
      <c r="W677" s="78"/>
      <c r="X677" s="78"/>
      <c r="Y677" s="78"/>
      <c r="Z677" s="78"/>
      <c r="AA677" s="78"/>
      <c r="AB677" s="78"/>
    </row>
    <row r="678" spans="1:28">
      <c r="A678" s="78"/>
      <c r="B678" s="79"/>
      <c r="C678" s="78"/>
      <c r="D678" s="78"/>
      <c r="E678" s="78"/>
      <c r="F678" s="78"/>
      <c r="G678" s="78"/>
      <c r="H678" s="78"/>
      <c r="I678" s="78"/>
      <c r="J678" s="78"/>
      <c r="K678" s="78"/>
      <c r="L678" s="78"/>
      <c r="M678" s="78"/>
      <c r="N678" s="78"/>
      <c r="O678" s="78"/>
      <c r="P678" s="78"/>
      <c r="Q678" s="78"/>
      <c r="R678" s="78"/>
      <c r="S678" s="78"/>
      <c r="T678" s="78"/>
      <c r="U678" s="78"/>
      <c r="V678" s="78"/>
      <c r="W678" s="78"/>
      <c r="X678" s="78"/>
      <c r="Y678" s="78"/>
      <c r="Z678" s="78"/>
      <c r="AA678" s="78"/>
      <c r="AB678" s="78"/>
    </row>
    <row r="679" spans="1:28">
      <c r="A679" s="78"/>
      <c r="B679" s="79"/>
      <c r="C679" s="78"/>
      <c r="D679" s="78"/>
      <c r="E679" s="78"/>
      <c r="F679" s="78"/>
      <c r="G679" s="78"/>
      <c r="H679" s="78"/>
      <c r="I679" s="78"/>
      <c r="J679" s="78"/>
      <c r="K679" s="78"/>
      <c r="L679" s="78"/>
      <c r="M679" s="78"/>
      <c r="N679" s="78"/>
      <c r="O679" s="78"/>
      <c r="P679" s="78"/>
      <c r="Q679" s="78"/>
      <c r="R679" s="78"/>
      <c r="S679" s="78"/>
      <c r="T679" s="78"/>
      <c r="U679" s="78"/>
      <c r="V679" s="78"/>
      <c r="W679" s="78"/>
      <c r="X679" s="78"/>
      <c r="Y679" s="78"/>
      <c r="Z679" s="78"/>
      <c r="AA679" s="78"/>
      <c r="AB679" s="78"/>
    </row>
    <row r="680" spans="1:28">
      <c r="A680" s="78"/>
      <c r="B680" s="79"/>
      <c r="C680" s="78"/>
      <c r="D680" s="78"/>
      <c r="E680" s="78"/>
      <c r="F680" s="78"/>
      <c r="G680" s="78"/>
      <c r="H680" s="78"/>
      <c r="I680" s="78"/>
      <c r="J680" s="78"/>
      <c r="K680" s="78"/>
      <c r="L680" s="78"/>
      <c r="M680" s="78"/>
      <c r="N680" s="78"/>
      <c r="O680" s="78"/>
      <c r="P680" s="78"/>
      <c r="Q680" s="78"/>
      <c r="R680" s="78"/>
      <c r="S680" s="78"/>
      <c r="T680" s="78"/>
      <c r="U680" s="78"/>
      <c r="V680" s="78"/>
      <c r="W680" s="78"/>
      <c r="X680" s="78"/>
      <c r="Y680" s="78"/>
      <c r="Z680" s="78"/>
      <c r="AA680" s="78"/>
      <c r="AB680" s="78"/>
    </row>
    <row r="681" spans="1:28">
      <c r="A681" s="78"/>
      <c r="B681" s="79"/>
      <c r="C681" s="78"/>
      <c r="D681" s="78"/>
      <c r="E681" s="78"/>
      <c r="F681" s="78"/>
      <c r="G681" s="78"/>
      <c r="H681" s="78"/>
      <c r="I681" s="78"/>
      <c r="J681" s="78"/>
      <c r="K681" s="78"/>
      <c r="L681" s="78"/>
      <c r="M681" s="78"/>
      <c r="N681" s="78"/>
      <c r="O681" s="78"/>
      <c r="P681" s="78"/>
      <c r="Q681" s="78"/>
      <c r="R681" s="78"/>
      <c r="S681" s="78"/>
      <c r="T681" s="78"/>
      <c r="U681" s="78"/>
      <c r="V681" s="78"/>
      <c r="W681" s="78"/>
      <c r="X681" s="78"/>
      <c r="Y681" s="78"/>
      <c r="Z681" s="78"/>
      <c r="AA681" s="78"/>
      <c r="AB681" s="78"/>
    </row>
    <row r="682" spans="1:28">
      <c r="A682" s="78"/>
      <c r="B682" s="79"/>
      <c r="C682" s="78"/>
      <c r="D682" s="78"/>
      <c r="E682" s="78"/>
      <c r="F682" s="78"/>
      <c r="G682" s="78"/>
      <c r="H682" s="78"/>
      <c r="I682" s="78"/>
      <c r="J682" s="78"/>
      <c r="K682" s="78"/>
      <c r="L682" s="78"/>
      <c r="M682" s="78"/>
      <c r="N682" s="78"/>
      <c r="O682" s="78"/>
      <c r="P682" s="78"/>
      <c r="Q682" s="78"/>
      <c r="R682" s="78"/>
      <c r="S682" s="78"/>
      <c r="T682" s="78"/>
      <c r="U682" s="78"/>
      <c r="V682" s="78"/>
      <c r="W682" s="78"/>
      <c r="X682" s="78"/>
      <c r="Y682" s="78"/>
      <c r="Z682" s="78"/>
      <c r="AA682" s="78"/>
      <c r="AB682" s="78"/>
    </row>
    <row r="683" spans="1:28">
      <c r="A683" s="78"/>
      <c r="B683" s="79"/>
      <c r="C683" s="78"/>
      <c r="D683" s="78"/>
      <c r="E683" s="78"/>
      <c r="F683" s="78"/>
      <c r="G683" s="78"/>
      <c r="H683" s="78"/>
      <c r="I683" s="78"/>
      <c r="J683" s="78"/>
      <c r="K683" s="78"/>
      <c r="L683" s="78"/>
      <c r="M683" s="78"/>
      <c r="N683" s="78"/>
      <c r="O683" s="78"/>
      <c r="P683" s="78"/>
      <c r="Q683" s="78"/>
      <c r="R683" s="78"/>
      <c r="S683" s="78"/>
      <c r="T683" s="78"/>
      <c r="U683" s="78"/>
      <c r="V683" s="78"/>
      <c r="W683" s="78"/>
      <c r="X683" s="78"/>
      <c r="Y683" s="78"/>
      <c r="Z683" s="78"/>
      <c r="AA683" s="78"/>
      <c r="AB683" s="78"/>
    </row>
    <row r="684" spans="1:28">
      <c r="A684" s="78"/>
      <c r="B684" s="79"/>
      <c r="C684" s="78"/>
      <c r="D684" s="78"/>
      <c r="E684" s="78"/>
      <c r="F684" s="78"/>
      <c r="G684" s="78"/>
      <c r="H684" s="78"/>
      <c r="I684" s="78"/>
      <c r="J684" s="78"/>
      <c r="K684" s="78"/>
      <c r="L684" s="78"/>
      <c r="M684" s="78"/>
      <c r="N684" s="78"/>
      <c r="O684" s="78"/>
      <c r="P684" s="78"/>
      <c r="Q684" s="78"/>
      <c r="R684" s="78"/>
      <c r="S684" s="78"/>
      <c r="T684" s="78"/>
      <c r="U684" s="78"/>
      <c r="V684" s="78"/>
      <c r="W684" s="78"/>
      <c r="X684" s="78"/>
      <c r="Y684" s="78"/>
      <c r="Z684" s="78"/>
      <c r="AA684" s="78"/>
      <c r="AB684" s="78"/>
    </row>
    <row r="685" spans="1:28">
      <c r="A685" s="78"/>
      <c r="B685" s="79"/>
      <c r="C685" s="78"/>
      <c r="D685" s="78"/>
      <c r="E685" s="78"/>
      <c r="F685" s="78"/>
      <c r="G685" s="78"/>
      <c r="H685" s="78"/>
      <c r="I685" s="78"/>
      <c r="J685" s="78"/>
      <c r="K685" s="78"/>
      <c r="L685" s="78"/>
      <c r="M685" s="78"/>
      <c r="N685" s="78"/>
      <c r="O685" s="78"/>
      <c r="P685" s="78"/>
      <c r="Q685" s="78"/>
      <c r="R685" s="78"/>
      <c r="S685" s="78"/>
      <c r="T685" s="78"/>
      <c r="U685" s="78"/>
      <c r="V685" s="78"/>
      <c r="W685" s="78"/>
      <c r="X685" s="78"/>
      <c r="Y685" s="78"/>
      <c r="Z685" s="78"/>
      <c r="AA685" s="78"/>
      <c r="AB685" s="78"/>
    </row>
    <row r="686" spans="1:28">
      <c r="A686" s="78"/>
      <c r="B686" s="79"/>
      <c r="C686" s="78"/>
      <c r="D686" s="78"/>
      <c r="E686" s="78"/>
      <c r="F686" s="78"/>
      <c r="G686" s="78"/>
      <c r="H686" s="78"/>
      <c r="I686" s="78"/>
      <c r="J686" s="78"/>
      <c r="K686" s="78"/>
      <c r="L686" s="78"/>
      <c r="M686" s="78"/>
      <c r="N686" s="78"/>
      <c r="O686" s="78"/>
      <c r="P686" s="78"/>
      <c r="Q686" s="78"/>
      <c r="R686" s="78"/>
      <c r="S686" s="78"/>
      <c r="T686" s="78"/>
      <c r="U686" s="78"/>
      <c r="V686" s="78"/>
      <c r="W686" s="78"/>
      <c r="X686" s="78"/>
      <c r="Y686" s="78"/>
      <c r="Z686" s="78"/>
      <c r="AA686" s="78"/>
      <c r="AB686" s="78"/>
    </row>
    <row r="687" spans="1:28">
      <c r="A687" s="78"/>
      <c r="B687" s="79"/>
      <c r="C687" s="78"/>
      <c r="D687" s="78"/>
      <c r="E687" s="78"/>
      <c r="F687" s="78"/>
      <c r="G687" s="78"/>
      <c r="H687" s="78"/>
      <c r="I687" s="78"/>
      <c r="J687" s="78"/>
      <c r="K687" s="78"/>
      <c r="L687" s="78"/>
      <c r="M687" s="78"/>
      <c r="N687" s="78"/>
      <c r="O687" s="78"/>
      <c r="P687" s="78"/>
      <c r="Q687" s="78"/>
      <c r="R687" s="78"/>
      <c r="S687" s="78"/>
      <c r="T687" s="78"/>
      <c r="U687" s="78"/>
      <c r="V687" s="78"/>
      <c r="W687" s="78"/>
      <c r="X687" s="78"/>
      <c r="Y687" s="78"/>
      <c r="Z687" s="78"/>
      <c r="AA687" s="78"/>
      <c r="AB687" s="78"/>
    </row>
    <row r="688" spans="1:28">
      <c r="A688" s="78"/>
      <c r="B688" s="79"/>
      <c r="C688" s="78"/>
      <c r="D688" s="78"/>
      <c r="E688" s="78"/>
      <c r="F688" s="78"/>
      <c r="G688" s="78"/>
      <c r="H688" s="78"/>
      <c r="I688" s="78"/>
      <c r="J688" s="78"/>
      <c r="K688" s="78"/>
      <c r="L688" s="78"/>
      <c r="M688" s="78"/>
      <c r="N688" s="78"/>
      <c r="O688" s="78"/>
      <c r="P688" s="78"/>
      <c r="Q688" s="78"/>
      <c r="R688" s="78"/>
      <c r="S688" s="78"/>
      <c r="T688" s="78"/>
      <c r="U688" s="78"/>
      <c r="V688" s="78"/>
      <c r="W688" s="78"/>
      <c r="X688" s="78"/>
      <c r="Y688" s="78"/>
      <c r="Z688" s="78"/>
      <c r="AA688" s="78"/>
      <c r="AB688" s="78"/>
    </row>
    <row r="689" spans="1:28">
      <c r="A689" s="78"/>
      <c r="B689" s="79"/>
      <c r="C689" s="78"/>
      <c r="D689" s="78"/>
      <c r="E689" s="78"/>
      <c r="F689" s="78"/>
      <c r="G689" s="78"/>
      <c r="H689" s="78"/>
      <c r="I689" s="78"/>
      <c r="J689" s="78"/>
      <c r="K689" s="78"/>
      <c r="L689" s="78"/>
      <c r="M689" s="78"/>
      <c r="N689" s="78"/>
      <c r="O689" s="78"/>
      <c r="P689" s="78"/>
      <c r="Q689" s="78"/>
      <c r="R689" s="78"/>
      <c r="S689" s="78"/>
      <c r="T689" s="78"/>
      <c r="U689" s="78"/>
      <c r="V689" s="78"/>
      <c r="W689" s="78"/>
      <c r="X689" s="78"/>
      <c r="Y689" s="78"/>
      <c r="Z689" s="78"/>
      <c r="AA689" s="78"/>
      <c r="AB689" s="78"/>
    </row>
    <row r="690" spans="1:28">
      <c r="A690" s="78"/>
      <c r="B690" s="79"/>
      <c r="C690" s="78"/>
      <c r="D690" s="78"/>
      <c r="E690" s="78"/>
      <c r="F690" s="78"/>
      <c r="G690" s="78"/>
      <c r="H690" s="78"/>
      <c r="I690" s="78"/>
      <c r="J690" s="78"/>
      <c r="K690" s="78"/>
      <c r="L690" s="78"/>
      <c r="M690" s="78"/>
      <c r="N690" s="78"/>
      <c r="O690" s="78"/>
      <c r="P690" s="78"/>
      <c r="Q690" s="78"/>
      <c r="R690" s="78"/>
      <c r="S690" s="78"/>
      <c r="T690" s="78"/>
      <c r="U690" s="78"/>
      <c r="V690" s="78"/>
      <c r="W690" s="78"/>
      <c r="X690" s="78"/>
      <c r="Y690" s="78"/>
      <c r="Z690" s="78"/>
      <c r="AA690" s="78"/>
      <c r="AB690" s="78"/>
    </row>
    <row r="691" spans="1:28">
      <c r="A691" s="78"/>
      <c r="B691" s="79"/>
      <c r="C691" s="78"/>
      <c r="D691" s="78"/>
      <c r="E691" s="78"/>
      <c r="F691" s="78"/>
      <c r="G691" s="78"/>
      <c r="H691" s="78"/>
      <c r="I691" s="78"/>
      <c r="J691" s="78"/>
      <c r="K691" s="78"/>
      <c r="L691" s="78"/>
      <c r="M691" s="78"/>
      <c r="N691" s="78"/>
      <c r="O691" s="78"/>
      <c r="P691" s="78"/>
      <c r="Q691" s="78"/>
      <c r="R691" s="78"/>
      <c r="S691" s="78"/>
      <c r="T691" s="78"/>
      <c r="U691" s="78"/>
      <c r="V691" s="78"/>
      <c r="W691" s="78"/>
      <c r="X691" s="78"/>
      <c r="Y691" s="78"/>
      <c r="Z691" s="78"/>
      <c r="AA691" s="78"/>
      <c r="AB691" s="78"/>
    </row>
    <row r="692" spans="1:28">
      <c r="A692" s="78"/>
      <c r="B692" s="79"/>
      <c r="C692" s="78"/>
      <c r="D692" s="78"/>
      <c r="E692" s="78"/>
      <c r="F692" s="78"/>
      <c r="G692" s="78"/>
      <c r="H692" s="78"/>
      <c r="I692" s="78"/>
      <c r="J692" s="78"/>
      <c r="K692" s="78"/>
      <c r="L692" s="78"/>
      <c r="M692" s="78"/>
      <c r="N692" s="78"/>
      <c r="O692" s="78"/>
      <c r="P692" s="78"/>
      <c r="Q692" s="78"/>
      <c r="R692" s="78"/>
      <c r="S692" s="78"/>
      <c r="T692" s="78"/>
      <c r="U692" s="78"/>
      <c r="V692" s="78"/>
      <c r="W692" s="78"/>
      <c r="X692" s="78"/>
      <c r="Y692" s="78"/>
      <c r="Z692" s="78"/>
      <c r="AA692" s="78"/>
      <c r="AB692" s="78"/>
    </row>
    <row r="693" spans="1:28">
      <c r="A693" s="78"/>
      <c r="B693" s="79"/>
      <c r="C693" s="78"/>
      <c r="D693" s="78"/>
      <c r="E693" s="78"/>
      <c r="F693" s="78"/>
      <c r="G693" s="78"/>
      <c r="H693" s="78"/>
      <c r="I693" s="78"/>
      <c r="J693" s="78"/>
      <c r="K693" s="78"/>
      <c r="L693" s="78"/>
      <c r="M693" s="78"/>
      <c r="N693" s="78"/>
      <c r="O693" s="78"/>
      <c r="P693" s="78"/>
      <c r="Q693" s="78"/>
      <c r="R693" s="78"/>
      <c r="S693" s="78"/>
      <c r="T693" s="78"/>
      <c r="U693" s="78"/>
      <c r="V693" s="78"/>
      <c r="W693" s="78"/>
      <c r="X693" s="78"/>
      <c r="Y693" s="78"/>
      <c r="Z693" s="78"/>
      <c r="AA693" s="78"/>
      <c r="AB693" s="78"/>
    </row>
    <row r="694" spans="1:28">
      <c r="A694" s="78"/>
      <c r="B694" s="79"/>
      <c r="C694" s="78"/>
      <c r="D694" s="78"/>
      <c r="E694" s="78"/>
      <c r="F694" s="78"/>
      <c r="G694" s="78"/>
      <c r="H694" s="78"/>
      <c r="I694" s="78"/>
      <c r="J694" s="78"/>
      <c r="K694" s="78"/>
      <c r="L694" s="78"/>
      <c r="M694" s="78"/>
      <c r="N694" s="78"/>
      <c r="O694" s="78"/>
      <c r="P694" s="78"/>
      <c r="Q694" s="78"/>
      <c r="R694" s="78"/>
      <c r="S694" s="78"/>
      <c r="T694" s="78"/>
      <c r="U694" s="78"/>
      <c r="V694" s="78"/>
      <c r="W694" s="78"/>
      <c r="X694" s="78"/>
      <c r="Y694" s="78"/>
      <c r="Z694" s="78"/>
      <c r="AA694" s="78"/>
      <c r="AB694" s="78"/>
    </row>
    <row r="695" spans="1:28">
      <c r="A695" s="78"/>
      <c r="B695" s="79"/>
      <c r="C695" s="78"/>
      <c r="D695" s="78"/>
      <c r="E695" s="78"/>
      <c r="F695" s="78"/>
      <c r="G695" s="78"/>
      <c r="H695" s="78"/>
      <c r="I695" s="78"/>
      <c r="J695" s="78"/>
      <c r="K695" s="78"/>
      <c r="L695" s="78"/>
      <c r="M695" s="78"/>
      <c r="N695" s="78"/>
      <c r="O695" s="78"/>
      <c r="P695" s="78"/>
      <c r="Q695" s="78"/>
      <c r="R695" s="78"/>
      <c r="S695" s="78"/>
      <c r="T695" s="78"/>
      <c r="U695" s="78"/>
      <c r="V695" s="78"/>
      <c r="W695" s="78"/>
      <c r="X695" s="78"/>
      <c r="Y695" s="78"/>
      <c r="Z695" s="78"/>
      <c r="AA695" s="78"/>
      <c r="AB695" s="78"/>
    </row>
    <row r="696" spans="1:28">
      <c r="A696" s="78"/>
      <c r="B696" s="79"/>
      <c r="C696" s="78"/>
      <c r="D696" s="78"/>
      <c r="E696" s="78"/>
      <c r="F696" s="78"/>
      <c r="G696" s="78"/>
      <c r="H696" s="78"/>
      <c r="I696" s="78"/>
      <c r="J696" s="78"/>
      <c r="K696" s="78"/>
      <c r="L696" s="78"/>
      <c r="M696" s="78"/>
      <c r="N696" s="78"/>
      <c r="O696" s="78"/>
      <c r="P696" s="78"/>
      <c r="Q696" s="78"/>
      <c r="R696" s="78"/>
      <c r="S696" s="78"/>
      <c r="T696" s="78"/>
      <c r="U696" s="78"/>
      <c r="V696" s="78"/>
      <c r="W696" s="78"/>
      <c r="X696" s="78"/>
      <c r="Y696" s="78"/>
      <c r="Z696" s="78"/>
      <c r="AA696" s="78"/>
      <c r="AB696" s="78"/>
    </row>
    <row r="697" spans="1:28">
      <c r="A697" s="78"/>
      <c r="B697" s="79"/>
      <c r="C697" s="78"/>
      <c r="D697" s="78"/>
      <c r="E697" s="78"/>
      <c r="F697" s="78"/>
      <c r="G697" s="78"/>
      <c r="H697" s="78"/>
      <c r="I697" s="78"/>
      <c r="J697" s="78"/>
      <c r="K697" s="78"/>
      <c r="L697" s="78"/>
      <c r="M697" s="78"/>
      <c r="N697" s="78"/>
      <c r="O697" s="78"/>
      <c r="P697" s="78"/>
      <c r="Q697" s="78"/>
      <c r="R697" s="78"/>
      <c r="S697" s="78"/>
      <c r="T697" s="78"/>
      <c r="U697" s="78"/>
      <c r="V697" s="78"/>
      <c r="W697" s="78"/>
      <c r="X697" s="78"/>
      <c r="Y697" s="78"/>
      <c r="Z697" s="78"/>
      <c r="AA697" s="78"/>
      <c r="AB697" s="78"/>
    </row>
    <row r="698" spans="1:28">
      <c r="A698" s="78"/>
      <c r="B698" s="79"/>
      <c r="C698" s="78"/>
      <c r="D698" s="78"/>
      <c r="E698" s="78"/>
      <c r="F698" s="78"/>
      <c r="G698" s="78"/>
      <c r="H698" s="78"/>
      <c r="I698" s="78"/>
      <c r="J698" s="78"/>
      <c r="K698" s="78"/>
      <c r="L698" s="78"/>
      <c r="M698" s="78"/>
      <c r="N698" s="78"/>
      <c r="O698" s="78"/>
      <c r="P698" s="78"/>
      <c r="Q698" s="78"/>
      <c r="R698" s="78"/>
      <c r="S698" s="78"/>
      <c r="T698" s="78"/>
      <c r="U698" s="78"/>
      <c r="V698" s="78"/>
      <c r="W698" s="78"/>
      <c r="X698" s="78"/>
      <c r="Y698" s="78"/>
      <c r="Z698" s="78"/>
      <c r="AA698" s="78"/>
      <c r="AB698" s="78"/>
    </row>
    <row r="699" spans="1:28">
      <c r="A699" s="78"/>
      <c r="B699" s="79"/>
      <c r="C699" s="78"/>
      <c r="D699" s="78"/>
      <c r="E699" s="78"/>
      <c r="F699" s="78"/>
      <c r="G699" s="78"/>
      <c r="H699" s="78"/>
      <c r="I699" s="78"/>
      <c r="J699" s="78"/>
      <c r="K699" s="78"/>
      <c r="L699" s="78"/>
      <c r="M699" s="78"/>
      <c r="N699" s="78"/>
      <c r="O699" s="78"/>
      <c r="P699" s="78"/>
      <c r="Q699" s="78"/>
      <c r="R699" s="78"/>
      <c r="S699" s="78"/>
      <c r="T699" s="78"/>
      <c r="U699" s="78"/>
      <c r="V699" s="78"/>
      <c r="W699" s="78"/>
      <c r="X699" s="78"/>
      <c r="Y699" s="78"/>
      <c r="Z699" s="78"/>
      <c r="AA699" s="78"/>
      <c r="AB699" s="78"/>
    </row>
    <row r="700" spans="1:28">
      <c r="A700" s="78"/>
      <c r="B700" s="79"/>
      <c r="C700" s="78"/>
      <c r="D700" s="78"/>
      <c r="E700" s="78"/>
      <c r="F700" s="78"/>
      <c r="G700" s="78"/>
      <c r="H700" s="78"/>
      <c r="I700" s="78"/>
      <c r="J700" s="78"/>
      <c r="K700" s="78"/>
      <c r="L700" s="78"/>
      <c r="M700" s="78"/>
      <c r="N700" s="78"/>
      <c r="O700" s="78"/>
      <c r="P700" s="78"/>
      <c r="Q700" s="78"/>
      <c r="R700" s="78"/>
      <c r="S700" s="78"/>
      <c r="T700" s="78"/>
      <c r="U700" s="78"/>
      <c r="V700" s="78"/>
      <c r="W700" s="78"/>
      <c r="X700" s="78"/>
      <c r="Y700" s="78"/>
      <c r="Z700" s="78"/>
      <c r="AA700" s="78"/>
      <c r="AB700" s="78"/>
    </row>
    <row r="701" spans="1:28">
      <c r="A701" s="78"/>
      <c r="B701" s="79"/>
      <c r="C701" s="78"/>
      <c r="D701" s="78"/>
      <c r="E701" s="78"/>
      <c r="F701" s="78"/>
      <c r="G701" s="78"/>
      <c r="H701" s="78"/>
      <c r="I701" s="78"/>
      <c r="J701" s="78"/>
      <c r="K701" s="78"/>
      <c r="L701" s="78"/>
      <c r="M701" s="78"/>
      <c r="N701" s="78"/>
      <c r="O701" s="78"/>
      <c r="P701" s="78"/>
      <c r="Q701" s="78"/>
      <c r="R701" s="78"/>
      <c r="S701" s="78"/>
      <c r="T701" s="78"/>
      <c r="U701" s="78"/>
      <c r="V701" s="78"/>
      <c r="W701" s="78"/>
      <c r="X701" s="78"/>
      <c r="Y701" s="78"/>
      <c r="Z701" s="78"/>
      <c r="AA701" s="78"/>
      <c r="AB701" s="78"/>
    </row>
    <row r="702" spans="1:28">
      <c r="A702" s="78"/>
      <c r="B702" s="79"/>
      <c r="C702" s="78"/>
      <c r="D702" s="78"/>
      <c r="E702" s="78"/>
      <c r="F702" s="78"/>
      <c r="G702" s="78"/>
      <c r="H702" s="78"/>
      <c r="I702" s="78"/>
      <c r="J702" s="78"/>
      <c r="K702" s="78"/>
      <c r="L702" s="78"/>
      <c r="M702" s="78"/>
      <c r="N702" s="78"/>
      <c r="O702" s="78"/>
      <c r="P702" s="78"/>
      <c r="Q702" s="78"/>
      <c r="R702" s="78"/>
      <c r="S702" s="78"/>
      <c r="T702" s="78"/>
      <c r="U702" s="78"/>
      <c r="V702" s="78"/>
      <c r="W702" s="78"/>
      <c r="X702" s="78"/>
      <c r="Y702" s="78"/>
      <c r="Z702" s="78"/>
      <c r="AA702" s="78"/>
      <c r="AB702" s="78"/>
    </row>
    <row r="703" spans="1:28">
      <c r="A703" s="78"/>
      <c r="B703" s="79"/>
      <c r="C703" s="78"/>
      <c r="D703" s="78"/>
      <c r="E703" s="78"/>
      <c r="F703" s="78"/>
      <c r="G703" s="78"/>
      <c r="H703" s="78"/>
      <c r="I703" s="78"/>
      <c r="J703" s="78"/>
      <c r="K703" s="78"/>
      <c r="L703" s="78"/>
      <c r="M703" s="78"/>
      <c r="N703" s="78"/>
      <c r="O703" s="78"/>
      <c r="P703" s="78"/>
      <c r="Q703" s="78"/>
      <c r="R703" s="78"/>
      <c r="S703" s="78"/>
      <c r="T703" s="78"/>
      <c r="U703" s="78"/>
      <c r="V703" s="78"/>
      <c r="W703" s="78"/>
      <c r="X703" s="78"/>
      <c r="Y703" s="78"/>
      <c r="Z703" s="78"/>
      <c r="AA703" s="78"/>
      <c r="AB703" s="78"/>
    </row>
    <row r="704" spans="1:28">
      <c r="A704" s="78"/>
      <c r="B704" s="79"/>
      <c r="C704" s="78"/>
      <c r="D704" s="78"/>
      <c r="E704" s="78"/>
      <c r="F704" s="78"/>
      <c r="G704" s="78"/>
      <c r="H704" s="78"/>
      <c r="I704" s="78"/>
      <c r="J704" s="78"/>
      <c r="K704" s="78"/>
      <c r="L704" s="78"/>
      <c r="M704" s="78"/>
      <c r="N704" s="78"/>
      <c r="O704" s="78"/>
      <c r="P704" s="78"/>
      <c r="Q704" s="78"/>
      <c r="R704" s="78"/>
      <c r="S704" s="78"/>
      <c r="T704" s="78"/>
      <c r="U704" s="78"/>
      <c r="V704" s="78"/>
      <c r="W704" s="78"/>
      <c r="X704" s="78"/>
      <c r="Y704" s="78"/>
      <c r="Z704" s="78"/>
      <c r="AA704" s="78"/>
      <c r="AB704" s="78"/>
    </row>
    <row r="705" spans="1:28">
      <c r="A705" s="78"/>
      <c r="B705" s="79"/>
      <c r="C705" s="78"/>
      <c r="D705" s="78"/>
      <c r="E705" s="78"/>
      <c r="F705" s="78"/>
      <c r="G705" s="78"/>
      <c r="H705" s="78"/>
      <c r="I705" s="78"/>
      <c r="J705" s="78"/>
      <c r="K705" s="78"/>
      <c r="L705" s="78"/>
      <c r="M705" s="78"/>
      <c r="N705" s="78"/>
      <c r="O705" s="78"/>
      <c r="P705" s="78"/>
      <c r="Q705" s="78"/>
      <c r="R705" s="78"/>
      <c r="S705" s="78"/>
      <c r="T705" s="78"/>
      <c r="U705" s="78"/>
      <c r="V705" s="78"/>
      <c r="W705" s="78"/>
      <c r="X705" s="78"/>
      <c r="Y705" s="78"/>
      <c r="Z705" s="78"/>
      <c r="AA705" s="78"/>
      <c r="AB705" s="78"/>
    </row>
    <row r="706" spans="1:28">
      <c r="A706" s="78"/>
      <c r="B706" s="79"/>
      <c r="C706" s="78"/>
      <c r="D706" s="78"/>
      <c r="E706" s="78"/>
      <c r="F706" s="78"/>
      <c r="G706" s="78"/>
      <c r="H706" s="78"/>
      <c r="I706" s="78"/>
      <c r="J706" s="78"/>
      <c r="K706" s="78"/>
      <c r="L706" s="78"/>
      <c r="M706" s="78"/>
      <c r="N706" s="78"/>
      <c r="O706" s="78"/>
      <c r="P706" s="78"/>
      <c r="Q706" s="78"/>
      <c r="R706" s="78"/>
      <c r="S706" s="78"/>
      <c r="T706" s="78"/>
      <c r="U706" s="78"/>
      <c r="V706" s="78"/>
      <c r="W706" s="78"/>
      <c r="X706" s="78"/>
      <c r="Y706" s="78"/>
      <c r="Z706" s="78"/>
      <c r="AA706" s="78"/>
      <c r="AB706" s="78"/>
    </row>
    <row r="707" spans="1:28">
      <c r="A707" s="78"/>
      <c r="B707" s="79"/>
      <c r="C707" s="78"/>
      <c r="D707" s="78"/>
      <c r="E707" s="78"/>
      <c r="F707" s="78"/>
      <c r="G707" s="78"/>
      <c r="H707" s="78"/>
      <c r="I707" s="78"/>
      <c r="J707" s="78"/>
      <c r="K707" s="78"/>
      <c r="L707" s="78"/>
      <c r="M707" s="78"/>
      <c r="N707" s="78"/>
      <c r="O707" s="78"/>
      <c r="P707" s="78"/>
      <c r="Q707" s="78"/>
      <c r="R707" s="78"/>
      <c r="S707" s="78"/>
      <c r="T707" s="78"/>
      <c r="U707" s="78"/>
      <c r="V707" s="78"/>
      <c r="W707" s="78"/>
      <c r="X707" s="78"/>
      <c r="Y707" s="78"/>
      <c r="Z707" s="78"/>
      <c r="AA707" s="78"/>
      <c r="AB707" s="78"/>
    </row>
    <row r="708" spans="1:28">
      <c r="A708" s="78"/>
      <c r="B708" s="79"/>
      <c r="C708" s="78"/>
      <c r="D708" s="78"/>
      <c r="E708" s="78"/>
      <c r="F708" s="78"/>
      <c r="G708" s="78"/>
      <c r="H708" s="78"/>
      <c r="I708" s="78"/>
      <c r="J708" s="78"/>
      <c r="K708" s="78"/>
      <c r="L708" s="78"/>
      <c r="M708" s="78"/>
      <c r="N708" s="78"/>
      <c r="O708" s="78"/>
      <c r="P708" s="78"/>
      <c r="Q708" s="78"/>
      <c r="R708" s="78"/>
      <c r="S708" s="78"/>
      <c r="T708" s="78"/>
      <c r="U708" s="78"/>
      <c r="V708" s="78"/>
      <c r="W708" s="78"/>
      <c r="X708" s="78"/>
      <c r="Y708" s="78"/>
      <c r="Z708" s="78"/>
      <c r="AA708" s="78"/>
      <c r="AB708" s="78"/>
    </row>
    <row r="709" spans="1:28">
      <c r="A709" s="78"/>
      <c r="B709" s="79"/>
      <c r="C709" s="78"/>
      <c r="D709" s="78"/>
      <c r="E709" s="78"/>
      <c r="F709" s="78"/>
      <c r="G709" s="78"/>
      <c r="H709" s="78"/>
      <c r="I709" s="78"/>
      <c r="J709" s="78"/>
      <c r="K709" s="78"/>
      <c r="L709" s="78"/>
      <c r="M709" s="78"/>
      <c r="N709" s="78"/>
      <c r="O709" s="78"/>
      <c r="P709" s="78"/>
      <c r="Q709" s="78"/>
      <c r="R709" s="78"/>
      <c r="S709" s="78"/>
      <c r="T709" s="78"/>
      <c r="U709" s="78"/>
      <c r="V709" s="78"/>
      <c r="W709" s="78"/>
      <c r="X709" s="78"/>
      <c r="Y709" s="78"/>
      <c r="Z709" s="78"/>
      <c r="AA709" s="78"/>
      <c r="AB709" s="78"/>
    </row>
    <row r="710" spans="1:28">
      <c r="A710" s="78"/>
      <c r="B710" s="79"/>
      <c r="C710" s="78"/>
      <c r="D710" s="78"/>
      <c r="E710" s="78"/>
      <c r="F710" s="78"/>
      <c r="G710" s="78"/>
      <c r="H710" s="78"/>
      <c r="I710" s="78"/>
      <c r="J710" s="78"/>
      <c r="K710" s="78"/>
      <c r="L710" s="78"/>
      <c r="M710" s="78"/>
      <c r="N710" s="78"/>
      <c r="O710" s="78"/>
      <c r="P710" s="78"/>
      <c r="Q710" s="78"/>
      <c r="R710" s="78"/>
      <c r="S710" s="78"/>
      <c r="T710" s="78"/>
      <c r="U710" s="78"/>
      <c r="V710" s="78"/>
      <c r="W710" s="78"/>
      <c r="X710" s="78"/>
      <c r="Y710" s="78"/>
      <c r="Z710" s="78"/>
      <c r="AA710" s="78"/>
      <c r="AB710" s="78"/>
    </row>
    <row r="711" spans="1:28">
      <c r="A711" s="78"/>
      <c r="B711" s="79"/>
      <c r="C711" s="78"/>
      <c r="D711" s="78"/>
      <c r="E711" s="78"/>
      <c r="F711" s="78"/>
      <c r="G711" s="78"/>
      <c r="H711" s="78"/>
      <c r="I711" s="78"/>
      <c r="J711" s="78"/>
      <c r="K711" s="78"/>
      <c r="L711" s="78"/>
      <c r="M711" s="78"/>
      <c r="N711" s="78"/>
      <c r="O711" s="78"/>
      <c r="P711" s="78"/>
      <c r="Q711" s="78"/>
      <c r="R711" s="78"/>
      <c r="S711" s="78"/>
      <c r="T711" s="78"/>
      <c r="U711" s="78"/>
      <c r="V711" s="78"/>
      <c r="W711" s="78"/>
      <c r="X711" s="78"/>
      <c r="Y711" s="78"/>
      <c r="Z711" s="78"/>
      <c r="AA711" s="78"/>
      <c r="AB711" s="78"/>
    </row>
    <row r="712" spans="1:28">
      <c r="A712" s="78"/>
      <c r="B712" s="79"/>
      <c r="C712" s="78"/>
      <c r="D712" s="78"/>
      <c r="E712" s="78"/>
      <c r="F712" s="78"/>
      <c r="G712" s="78"/>
      <c r="H712" s="78"/>
      <c r="I712" s="78"/>
      <c r="J712" s="78"/>
      <c r="K712" s="78"/>
      <c r="L712" s="78"/>
      <c r="M712" s="78"/>
      <c r="N712" s="78"/>
      <c r="O712" s="78"/>
      <c r="P712" s="78"/>
      <c r="Q712" s="78"/>
      <c r="R712" s="78"/>
      <c r="S712" s="78"/>
      <c r="T712" s="78"/>
      <c r="U712" s="78"/>
      <c r="V712" s="78"/>
      <c r="W712" s="78"/>
      <c r="X712" s="78"/>
      <c r="Y712" s="78"/>
      <c r="Z712" s="78"/>
      <c r="AA712" s="78"/>
      <c r="AB712" s="78"/>
    </row>
    <row r="713" spans="1:28">
      <c r="A713" s="78"/>
      <c r="B713" s="79"/>
      <c r="C713" s="78"/>
      <c r="D713" s="78"/>
      <c r="E713" s="78"/>
      <c r="F713" s="78"/>
      <c r="G713" s="78"/>
      <c r="H713" s="78"/>
      <c r="I713" s="78"/>
      <c r="J713" s="78"/>
      <c r="K713" s="78"/>
      <c r="L713" s="78"/>
      <c r="M713" s="78"/>
      <c r="N713" s="78"/>
      <c r="O713" s="78"/>
      <c r="P713" s="78"/>
      <c r="Q713" s="78"/>
      <c r="R713" s="78"/>
      <c r="S713" s="78"/>
      <c r="T713" s="78"/>
      <c r="U713" s="78"/>
      <c r="V713" s="78"/>
      <c r="W713" s="78"/>
      <c r="X713" s="78"/>
      <c r="Y713" s="78"/>
      <c r="Z713" s="78"/>
      <c r="AA713" s="78"/>
      <c r="AB713" s="78"/>
    </row>
    <row r="714" spans="1:28">
      <c r="A714" s="78"/>
      <c r="B714" s="79"/>
      <c r="C714" s="78"/>
      <c r="D714" s="78"/>
      <c r="E714" s="78"/>
      <c r="F714" s="78"/>
      <c r="G714" s="78"/>
      <c r="H714" s="78"/>
      <c r="I714" s="78"/>
      <c r="J714" s="78"/>
      <c r="K714" s="78"/>
      <c r="L714" s="78"/>
      <c r="M714" s="78"/>
      <c r="N714" s="78"/>
      <c r="O714" s="78"/>
      <c r="P714" s="78"/>
      <c r="Q714" s="78"/>
      <c r="R714" s="78"/>
      <c r="S714" s="78"/>
      <c r="T714" s="78"/>
      <c r="U714" s="78"/>
      <c r="V714" s="78"/>
      <c r="W714" s="78"/>
      <c r="X714" s="78"/>
      <c r="Y714" s="78"/>
      <c r="Z714" s="78"/>
      <c r="AA714" s="78"/>
      <c r="AB714" s="78"/>
    </row>
    <row r="715" spans="1:28">
      <c r="A715" s="78"/>
      <c r="B715" s="79"/>
      <c r="C715" s="78"/>
      <c r="D715" s="78"/>
      <c r="E715" s="78"/>
      <c r="F715" s="78"/>
      <c r="G715" s="78"/>
      <c r="H715" s="78"/>
      <c r="I715" s="78"/>
      <c r="J715" s="78"/>
      <c r="K715" s="78"/>
      <c r="L715" s="78"/>
      <c r="M715" s="78"/>
      <c r="N715" s="78"/>
      <c r="O715" s="78"/>
      <c r="P715" s="78"/>
      <c r="Q715" s="78"/>
      <c r="R715" s="78"/>
      <c r="S715" s="78"/>
      <c r="T715" s="78"/>
      <c r="U715" s="78"/>
      <c r="V715" s="78"/>
      <c r="W715" s="78"/>
      <c r="X715" s="78"/>
      <c r="Y715" s="78"/>
      <c r="Z715" s="78"/>
      <c r="AA715" s="78"/>
      <c r="AB715" s="78"/>
    </row>
    <row r="716" spans="1:28">
      <c r="A716" s="78"/>
      <c r="B716" s="79"/>
      <c r="C716" s="78"/>
      <c r="D716" s="78"/>
      <c r="E716" s="78"/>
      <c r="F716" s="78"/>
      <c r="G716" s="78"/>
      <c r="H716" s="78"/>
      <c r="I716" s="78"/>
      <c r="J716" s="78"/>
      <c r="K716" s="78"/>
      <c r="L716" s="78"/>
      <c r="M716" s="78"/>
      <c r="N716" s="78"/>
      <c r="O716" s="78"/>
      <c r="P716" s="78"/>
      <c r="Q716" s="78"/>
      <c r="R716" s="78"/>
      <c r="S716" s="78"/>
      <c r="T716" s="78"/>
      <c r="U716" s="78"/>
      <c r="V716" s="78"/>
      <c r="W716" s="78"/>
      <c r="X716" s="78"/>
      <c r="Y716" s="78"/>
      <c r="Z716" s="78"/>
      <c r="AA716" s="78"/>
      <c r="AB716" s="78"/>
    </row>
    <row r="717" spans="1:28">
      <c r="A717" s="78"/>
      <c r="B717" s="79"/>
      <c r="C717" s="78"/>
      <c r="D717" s="78"/>
      <c r="E717" s="78"/>
      <c r="F717" s="78"/>
      <c r="G717" s="78"/>
      <c r="H717" s="78"/>
      <c r="I717" s="78"/>
      <c r="J717" s="78"/>
      <c r="K717" s="78"/>
      <c r="L717" s="78"/>
      <c r="M717" s="78"/>
      <c r="N717" s="78"/>
      <c r="O717" s="78"/>
      <c r="P717" s="78"/>
      <c r="Q717" s="78"/>
      <c r="R717" s="78"/>
      <c r="S717" s="78"/>
      <c r="T717" s="78"/>
      <c r="U717" s="78"/>
      <c r="V717" s="78"/>
      <c r="W717" s="78"/>
      <c r="X717" s="78"/>
      <c r="Y717" s="78"/>
      <c r="Z717" s="78"/>
      <c r="AA717" s="78"/>
      <c r="AB717" s="78"/>
    </row>
    <row r="718" spans="1:28">
      <c r="A718" s="78"/>
      <c r="B718" s="79"/>
      <c r="C718" s="78"/>
      <c r="D718" s="78"/>
      <c r="E718" s="78"/>
      <c r="F718" s="78"/>
      <c r="G718" s="78"/>
      <c r="H718" s="78"/>
      <c r="I718" s="78"/>
      <c r="J718" s="78"/>
      <c r="K718" s="78"/>
      <c r="L718" s="78"/>
      <c r="M718" s="78"/>
      <c r="N718" s="78"/>
      <c r="O718" s="78"/>
      <c r="P718" s="78"/>
      <c r="Q718" s="78"/>
      <c r="R718" s="78"/>
      <c r="S718" s="78"/>
      <c r="T718" s="78"/>
      <c r="U718" s="78"/>
      <c r="V718" s="78"/>
      <c r="W718" s="78"/>
      <c r="X718" s="78"/>
      <c r="Y718" s="78"/>
      <c r="Z718" s="78"/>
      <c r="AA718" s="78"/>
      <c r="AB718" s="78"/>
    </row>
    <row r="719" spans="1:28">
      <c r="A719" s="78"/>
      <c r="B719" s="79"/>
      <c r="C719" s="78"/>
      <c r="D719" s="78"/>
      <c r="E719" s="78"/>
      <c r="F719" s="78"/>
      <c r="G719" s="78"/>
      <c r="H719" s="78"/>
      <c r="I719" s="78"/>
      <c r="J719" s="78"/>
      <c r="K719" s="78"/>
      <c r="L719" s="78"/>
      <c r="M719" s="78"/>
      <c r="N719" s="78"/>
      <c r="O719" s="78"/>
      <c r="P719" s="78"/>
      <c r="Q719" s="78"/>
      <c r="R719" s="78"/>
      <c r="S719" s="78"/>
      <c r="T719" s="78"/>
      <c r="U719" s="78"/>
      <c r="V719" s="78"/>
      <c r="W719" s="78"/>
      <c r="X719" s="78"/>
      <c r="Y719" s="78"/>
      <c r="Z719" s="78"/>
      <c r="AA719" s="78"/>
      <c r="AB719" s="78"/>
    </row>
    <row r="720" spans="1:28">
      <c r="A720" s="78"/>
      <c r="B720" s="79"/>
      <c r="C720" s="78"/>
      <c r="D720" s="78"/>
      <c r="E720" s="78"/>
      <c r="F720" s="78"/>
      <c r="G720" s="78"/>
      <c r="H720" s="78"/>
      <c r="I720" s="78"/>
      <c r="J720" s="78"/>
      <c r="K720" s="78"/>
      <c r="L720" s="78"/>
      <c r="M720" s="78"/>
      <c r="N720" s="78"/>
      <c r="O720" s="78"/>
      <c r="P720" s="78"/>
      <c r="Q720" s="78"/>
      <c r="R720" s="78"/>
      <c r="S720" s="78"/>
      <c r="T720" s="78"/>
      <c r="U720" s="78"/>
      <c r="V720" s="78"/>
      <c r="W720" s="78"/>
      <c r="X720" s="78"/>
      <c r="Y720" s="78"/>
      <c r="Z720" s="78"/>
      <c r="AA720" s="78"/>
      <c r="AB720" s="78"/>
    </row>
    <row r="721" spans="1:28">
      <c r="A721" s="78"/>
      <c r="B721" s="79"/>
      <c r="C721" s="78"/>
      <c r="D721" s="78"/>
      <c r="E721" s="78"/>
      <c r="F721" s="78"/>
      <c r="G721" s="78"/>
      <c r="H721" s="78"/>
      <c r="I721" s="78"/>
      <c r="J721" s="78"/>
      <c r="K721" s="78"/>
      <c r="L721" s="78"/>
      <c r="M721" s="78"/>
      <c r="N721" s="78"/>
      <c r="O721" s="78"/>
      <c r="P721" s="78"/>
      <c r="Q721" s="78"/>
      <c r="R721" s="78"/>
      <c r="S721" s="78"/>
      <c r="T721" s="78"/>
      <c r="U721" s="78"/>
      <c r="V721" s="78"/>
      <c r="W721" s="78"/>
      <c r="X721" s="78"/>
      <c r="Y721" s="78"/>
      <c r="Z721" s="78"/>
      <c r="AA721" s="78"/>
      <c r="AB721" s="78"/>
    </row>
    <row r="722" spans="1:28">
      <c r="A722" s="78"/>
      <c r="B722" s="79"/>
      <c r="C722" s="78"/>
      <c r="D722" s="78"/>
      <c r="E722" s="78"/>
      <c r="F722" s="78"/>
      <c r="G722" s="78"/>
      <c r="H722" s="78"/>
      <c r="I722" s="78"/>
      <c r="J722" s="78"/>
      <c r="K722" s="78"/>
      <c r="L722" s="78"/>
      <c r="M722" s="78"/>
      <c r="N722" s="78"/>
      <c r="O722" s="78"/>
      <c r="P722" s="78"/>
      <c r="Q722" s="78"/>
      <c r="R722" s="78"/>
      <c r="S722" s="78"/>
      <c r="T722" s="78"/>
      <c r="U722" s="78"/>
      <c r="V722" s="78"/>
      <c r="W722" s="78"/>
      <c r="X722" s="78"/>
      <c r="Y722" s="78"/>
      <c r="Z722" s="78"/>
      <c r="AA722" s="78"/>
      <c r="AB722" s="78"/>
    </row>
    <row r="723" spans="1:28">
      <c r="A723" s="78"/>
      <c r="B723" s="79"/>
      <c r="C723" s="78"/>
      <c r="D723" s="78"/>
      <c r="E723" s="78"/>
      <c r="F723" s="78"/>
      <c r="G723" s="78"/>
      <c r="H723" s="78"/>
      <c r="I723" s="78"/>
      <c r="J723" s="78"/>
      <c r="K723" s="78"/>
      <c r="L723" s="78"/>
      <c r="M723" s="78"/>
      <c r="N723" s="78"/>
      <c r="O723" s="78"/>
      <c r="P723" s="78"/>
      <c r="Q723" s="78"/>
      <c r="R723" s="78"/>
      <c r="S723" s="78"/>
      <c r="T723" s="78"/>
      <c r="U723" s="78"/>
      <c r="V723" s="78"/>
      <c r="W723" s="78"/>
      <c r="X723" s="78"/>
      <c r="Y723" s="78"/>
      <c r="Z723" s="78"/>
      <c r="AA723" s="78"/>
      <c r="AB723" s="78"/>
    </row>
    <row r="724" spans="1:28">
      <c r="A724" s="78"/>
      <c r="B724" s="79"/>
      <c r="C724" s="78"/>
      <c r="D724" s="78"/>
      <c r="E724" s="78"/>
      <c r="F724" s="78"/>
      <c r="G724" s="78"/>
      <c r="H724" s="78"/>
      <c r="I724" s="78"/>
      <c r="J724" s="78"/>
      <c r="K724" s="78"/>
      <c r="L724" s="78"/>
      <c r="M724" s="78"/>
      <c r="N724" s="78"/>
      <c r="O724" s="78"/>
      <c r="P724" s="78"/>
      <c r="Q724" s="78"/>
      <c r="R724" s="78"/>
      <c r="S724" s="78"/>
      <c r="T724" s="78"/>
      <c r="U724" s="78"/>
      <c r="V724" s="78"/>
      <c r="W724" s="78"/>
      <c r="X724" s="78"/>
      <c r="Y724" s="78"/>
      <c r="Z724" s="78"/>
      <c r="AA724" s="78"/>
      <c r="AB724" s="78"/>
    </row>
    <row r="725" spans="1:28">
      <c r="A725" s="78"/>
      <c r="B725" s="79"/>
      <c r="C725" s="78"/>
      <c r="D725" s="78"/>
      <c r="E725" s="78"/>
      <c r="F725" s="78"/>
      <c r="G725" s="78"/>
      <c r="H725" s="78"/>
      <c r="I725" s="78"/>
      <c r="J725" s="78"/>
      <c r="K725" s="78"/>
      <c r="L725" s="78"/>
      <c r="M725" s="78"/>
      <c r="N725" s="78"/>
      <c r="O725" s="78"/>
      <c r="P725" s="78"/>
      <c r="Q725" s="78"/>
      <c r="R725" s="78"/>
      <c r="S725" s="78"/>
      <c r="T725" s="78"/>
      <c r="U725" s="78"/>
      <c r="V725" s="78"/>
      <c r="W725" s="78"/>
      <c r="X725" s="78"/>
      <c r="Y725" s="78"/>
      <c r="Z725" s="78"/>
      <c r="AA725" s="78"/>
      <c r="AB725" s="78"/>
    </row>
    <row r="726" spans="1:28">
      <c r="A726" s="78"/>
      <c r="B726" s="79"/>
      <c r="C726" s="78"/>
      <c r="D726" s="78"/>
      <c r="E726" s="78"/>
      <c r="F726" s="78"/>
      <c r="G726" s="78"/>
      <c r="H726" s="78"/>
      <c r="I726" s="78"/>
      <c r="J726" s="78"/>
      <c r="K726" s="78"/>
      <c r="L726" s="78"/>
      <c r="M726" s="78"/>
      <c r="N726" s="78"/>
      <c r="O726" s="78"/>
      <c r="P726" s="78"/>
      <c r="Q726" s="78"/>
      <c r="R726" s="78"/>
      <c r="S726" s="78"/>
      <c r="T726" s="78"/>
      <c r="U726" s="78"/>
      <c r="V726" s="78"/>
      <c r="W726" s="78"/>
      <c r="X726" s="78"/>
      <c r="Y726" s="78"/>
      <c r="Z726" s="78"/>
      <c r="AA726" s="78"/>
      <c r="AB726" s="78"/>
    </row>
    <row r="727" spans="1:28">
      <c r="A727" s="78"/>
      <c r="B727" s="79"/>
      <c r="C727" s="78"/>
      <c r="D727" s="78"/>
      <c r="E727" s="78"/>
      <c r="F727" s="78"/>
      <c r="G727" s="78"/>
      <c r="H727" s="78"/>
      <c r="I727" s="78"/>
      <c r="J727" s="78"/>
      <c r="K727" s="78"/>
      <c r="L727" s="78"/>
      <c r="M727" s="78"/>
      <c r="N727" s="78"/>
      <c r="O727" s="78"/>
      <c r="P727" s="78"/>
      <c r="Q727" s="78"/>
      <c r="R727" s="78"/>
      <c r="S727" s="78"/>
      <c r="T727" s="78"/>
      <c r="U727" s="78"/>
      <c r="V727" s="78"/>
      <c r="W727" s="78"/>
      <c r="X727" s="78"/>
      <c r="Y727" s="78"/>
      <c r="Z727" s="78"/>
      <c r="AA727" s="78"/>
      <c r="AB727" s="78"/>
    </row>
    <row r="728" spans="1:28">
      <c r="A728" s="78"/>
      <c r="B728" s="79"/>
      <c r="C728" s="78"/>
      <c r="D728" s="78"/>
      <c r="E728" s="78"/>
      <c r="F728" s="78"/>
      <c r="G728" s="78"/>
      <c r="H728" s="78"/>
      <c r="I728" s="78"/>
      <c r="J728" s="78"/>
      <c r="K728" s="78"/>
      <c r="L728" s="78"/>
      <c r="M728" s="78"/>
      <c r="N728" s="78"/>
      <c r="O728" s="78"/>
      <c r="P728" s="78"/>
      <c r="Q728" s="78"/>
      <c r="R728" s="78"/>
      <c r="S728" s="78"/>
      <c r="T728" s="78"/>
      <c r="U728" s="78"/>
      <c r="V728" s="78"/>
      <c r="W728" s="78"/>
      <c r="X728" s="78"/>
      <c r="Y728" s="78"/>
      <c r="Z728" s="78"/>
      <c r="AA728" s="78"/>
      <c r="AB728" s="78"/>
    </row>
    <row r="729" spans="1:28">
      <c r="A729" s="78"/>
      <c r="B729" s="79"/>
      <c r="C729" s="78"/>
      <c r="D729" s="78"/>
      <c r="E729" s="78"/>
      <c r="F729" s="78"/>
      <c r="G729" s="78"/>
      <c r="H729" s="78"/>
      <c r="I729" s="78"/>
      <c r="J729" s="78"/>
      <c r="K729" s="78"/>
      <c r="L729" s="78"/>
      <c r="M729" s="78"/>
      <c r="N729" s="78"/>
      <c r="O729" s="78"/>
      <c r="P729" s="78"/>
      <c r="Q729" s="78"/>
      <c r="R729" s="78"/>
      <c r="S729" s="78"/>
      <c r="T729" s="78"/>
      <c r="U729" s="78"/>
      <c r="V729" s="78"/>
      <c r="W729" s="78"/>
      <c r="X729" s="78"/>
      <c r="Y729" s="78"/>
      <c r="Z729" s="78"/>
      <c r="AA729" s="78"/>
      <c r="AB729" s="78"/>
    </row>
    <row r="730" spans="1:28">
      <c r="A730" s="78"/>
      <c r="B730" s="79"/>
      <c r="C730" s="78"/>
      <c r="D730" s="78"/>
      <c r="E730" s="78"/>
      <c r="F730" s="78"/>
      <c r="G730" s="78"/>
      <c r="H730" s="78"/>
      <c r="I730" s="78"/>
      <c r="J730" s="78"/>
      <c r="K730" s="78"/>
      <c r="L730" s="78"/>
      <c r="M730" s="78"/>
      <c r="N730" s="78"/>
      <c r="O730" s="78"/>
      <c r="P730" s="78"/>
      <c r="Q730" s="78"/>
      <c r="R730" s="78"/>
      <c r="S730" s="78"/>
      <c r="T730" s="78"/>
      <c r="U730" s="78"/>
      <c r="V730" s="78"/>
      <c r="W730" s="78"/>
      <c r="X730" s="78"/>
      <c r="Y730" s="78"/>
      <c r="Z730" s="78"/>
      <c r="AA730" s="78"/>
      <c r="AB730" s="78"/>
    </row>
    <row r="731" spans="1:28">
      <c r="A731" s="78"/>
      <c r="B731" s="79"/>
      <c r="C731" s="78"/>
      <c r="D731" s="78"/>
      <c r="E731" s="78"/>
      <c r="F731" s="78"/>
      <c r="G731" s="78"/>
      <c r="H731" s="78"/>
      <c r="I731" s="78"/>
      <c r="J731" s="78"/>
      <c r="K731" s="78"/>
      <c r="L731" s="78"/>
      <c r="M731" s="78"/>
      <c r="N731" s="78"/>
      <c r="O731" s="78"/>
      <c r="P731" s="78"/>
      <c r="Q731" s="78"/>
      <c r="R731" s="78"/>
      <c r="S731" s="78"/>
      <c r="T731" s="78"/>
      <c r="U731" s="78"/>
      <c r="V731" s="78"/>
      <c r="W731" s="78"/>
      <c r="X731" s="78"/>
      <c r="Y731" s="78"/>
      <c r="Z731" s="78"/>
      <c r="AA731" s="78"/>
      <c r="AB731" s="78"/>
    </row>
    <row r="732" spans="1:28">
      <c r="A732" s="78"/>
      <c r="B732" s="79"/>
      <c r="C732" s="78"/>
      <c r="D732" s="78"/>
      <c r="E732" s="78"/>
      <c r="F732" s="78"/>
      <c r="G732" s="78"/>
      <c r="H732" s="78"/>
      <c r="I732" s="78"/>
      <c r="J732" s="78"/>
      <c r="K732" s="78"/>
      <c r="L732" s="78"/>
      <c r="M732" s="78"/>
      <c r="N732" s="78"/>
      <c r="O732" s="78"/>
      <c r="P732" s="78"/>
      <c r="Q732" s="78"/>
      <c r="R732" s="78"/>
      <c r="S732" s="78"/>
      <c r="T732" s="78"/>
      <c r="U732" s="78"/>
      <c r="V732" s="78"/>
      <c r="W732" s="78"/>
      <c r="X732" s="78"/>
      <c r="Y732" s="78"/>
      <c r="Z732" s="78"/>
      <c r="AA732" s="78"/>
      <c r="AB732" s="78"/>
    </row>
    <row r="733" spans="1:28">
      <c r="A733" s="78"/>
      <c r="B733" s="79"/>
      <c r="C733" s="78"/>
      <c r="D733" s="78"/>
      <c r="E733" s="78"/>
      <c r="F733" s="78"/>
      <c r="G733" s="78"/>
      <c r="H733" s="78"/>
      <c r="I733" s="78"/>
      <c r="J733" s="78"/>
      <c r="K733" s="78"/>
      <c r="L733" s="78"/>
      <c r="M733" s="78"/>
      <c r="N733" s="78"/>
      <c r="O733" s="78"/>
      <c r="P733" s="78"/>
      <c r="Q733" s="78"/>
      <c r="R733" s="78"/>
      <c r="S733" s="78"/>
      <c r="T733" s="78"/>
      <c r="U733" s="78"/>
      <c r="V733" s="78"/>
      <c r="W733" s="78"/>
      <c r="X733" s="78"/>
      <c r="Y733" s="78"/>
      <c r="Z733" s="78"/>
      <c r="AA733" s="78"/>
      <c r="AB733" s="78"/>
    </row>
    <row r="734" spans="1:28">
      <c r="A734" s="78"/>
      <c r="B734" s="79"/>
      <c r="C734" s="78"/>
      <c r="D734" s="78"/>
      <c r="E734" s="78"/>
      <c r="F734" s="78"/>
      <c r="G734" s="78"/>
      <c r="H734" s="78"/>
      <c r="I734" s="78"/>
      <c r="J734" s="78"/>
      <c r="K734" s="78"/>
      <c r="L734" s="78"/>
      <c r="M734" s="78"/>
      <c r="N734" s="78"/>
      <c r="O734" s="78"/>
      <c r="P734" s="78"/>
      <c r="Q734" s="78"/>
      <c r="R734" s="78"/>
      <c r="S734" s="78"/>
      <c r="T734" s="78"/>
      <c r="U734" s="78"/>
      <c r="V734" s="78"/>
      <c r="W734" s="78"/>
      <c r="X734" s="78"/>
      <c r="Y734" s="78"/>
      <c r="Z734" s="78"/>
      <c r="AA734" s="78"/>
      <c r="AB734" s="78"/>
    </row>
    <row r="735" spans="1:28">
      <c r="A735" s="78"/>
      <c r="B735" s="79"/>
      <c r="C735" s="78"/>
      <c r="D735" s="78"/>
      <c r="E735" s="78"/>
      <c r="F735" s="78"/>
      <c r="G735" s="78"/>
      <c r="H735" s="78"/>
      <c r="I735" s="78"/>
      <c r="J735" s="78"/>
      <c r="K735" s="78"/>
      <c r="L735" s="78"/>
      <c r="M735" s="78"/>
      <c r="N735" s="78"/>
      <c r="O735" s="78"/>
      <c r="P735" s="78"/>
      <c r="Q735" s="78"/>
      <c r="R735" s="78"/>
      <c r="S735" s="78"/>
      <c r="T735" s="78"/>
      <c r="U735" s="78"/>
      <c r="V735" s="78"/>
      <c r="W735" s="78"/>
      <c r="X735" s="78"/>
      <c r="Y735" s="78"/>
      <c r="Z735" s="78"/>
      <c r="AA735" s="78"/>
      <c r="AB735" s="78"/>
    </row>
    <row r="736" spans="1:28">
      <c r="A736" s="78"/>
      <c r="B736" s="79"/>
      <c r="C736" s="78"/>
      <c r="D736" s="78"/>
      <c r="E736" s="78"/>
      <c r="F736" s="78"/>
      <c r="G736" s="78"/>
      <c r="H736" s="78"/>
      <c r="I736" s="78"/>
      <c r="J736" s="78"/>
      <c r="K736" s="78"/>
      <c r="L736" s="78"/>
      <c r="M736" s="78"/>
      <c r="N736" s="78"/>
      <c r="O736" s="78"/>
      <c r="P736" s="78"/>
      <c r="Q736" s="78"/>
      <c r="R736" s="78"/>
      <c r="S736" s="78"/>
      <c r="T736" s="78"/>
      <c r="U736" s="78"/>
      <c r="V736" s="78"/>
      <c r="W736" s="78"/>
      <c r="X736" s="78"/>
      <c r="Y736" s="78"/>
      <c r="Z736" s="78"/>
      <c r="AA736" s="78"/>
      <c r="AB736" s="78"/>
    </row>
    <row r="737" spans="1:28">
      <c r="A737" s="78"/>
      <c r="B737" s="79"/>
      <c r="C737" s="78"/>
      <c r="D737" s="78"/>
      <c r="E737" s="78"/>
      <c r="F737" s="78"/>
      <c r="G737" s="78"/>
      <c r="H737" s="78"/>
      <c r="I737" s="78"/>
      <c r="J737" s="78"/>
      <c r="K737" s="78"/>
      <c r="L737" s="78"/>
      <c r="M737" s="78"/>
      <c r="N737" s="78"/>
      <c r="O737" s="78"/>
      <c r="P737" s="78"/>
      <c r="Q737" s="78"/>
      <c r="R737" s="78"/>
      <c r="S737" s="78"/>
      <c r="T737" s="78"/>
      <c r="U737" s="78"/>
      <c r="V737" s="78"/>
      <c r="W737" s="78"/>
      <c r="X737" s="78"/>
      <c r="Y737" s="78"/>
      <c r="Z737" s="78"/>
      <c r="AA737" s="78"/>
      <c r="AB737" s="78"/>
    </row>
    <row r="738" spans="1:28">
      <c r="A738" s="78"/>
      <c r="B738" s="79"/>
      <c r="C738" s="78"/>
      <c r="D738" s="78"/>
      <c r="E738" s="78"/>
      <c r="F738" s="78"/>
      <c r="G738" s="78"/>
      <c r="H738" s="78"/>
      <c r="I738" s="78"/>
      <c r="J738" s="78"/>
      <c r="K738" s="78"/>
      <c r="L738" s="78"/>
      <c r="M738" s="78"/>
      <c r="N738" s="78"/>
      <c r="O738" s="78"/>
      <c r="P738" s="78"/>
      <c r="Q738" s="78"/>
      <c r="R738" s="78"/>
      <c r="S738" s="78"/>
      <c r="T738" s="78"/>
      <c r="U738" s="78"/>
      <c r="V738" s="78"/>
      <c r="W738" s="78"/>
      <c r="X738" s="78"/>
      <c r="Y738" s="78"/>
      <c r="Z738" s="78"/>
      <c r="AA738" s="78"/>
      <c r="AB738" s="78"/>
    </row>
    <row r="739" spans="1:28">
      <c r="A739" s="78"/>
      <c r="B739" s="79"/>
      <c r="C739" s="78"/>
      <c r="D739" s="78"/>
      <c r="E739" s="78"/>
      <c r="F739" s="78"/>
      <c r="G739" s="78"/>
      <c r="H739" s="78"/>
      <c r="I739" s="78"/>
      <c r="J739" s="78"/>
      <c r="K739" s="78"/>
      <c r="L739" s="78"/>
      <c r="M739" s="78"/>
      <c r="N739" s="78"/>
      <c r="O739" s="78"/>
      <c r="P739" s="78"/>
      <c r="Q739" s="78"/>
      <c r="R739" s="78"/>
      <c r="S739" s="78"/>
      <c r="T739" s="78"/>
      <c r="U739" s="78"/>
      <c r="V739" s="78"/>
      <c r="W739" s="78"/>
      <c r="X739" s="78"/>
      <c r="Y739" s="78"/>
      <c r="Z739" s="78"/>
      <c r="AA739" s="78"/>
      <c r="AB739" s="78"/>
    </row>
    <row r="740" spans="1:28">
      <c r="A740" s="78"/>
      <c r="B740" s="79"/>
      <c r="C740" s="78"/>
      <c r="D740" s="78"/>
      <c r="E740" s="78"/>
      <c r="F740" s="78"/>
      <c r="G740" s="78"/>
      <c r="H740" s="78"/>
      <c r="I740" s="78"/>
      <c r="J740" s="78"/>
      <c r="K740" s="78"/>
      <c r="L740" s="78"/>
      <c r="M740" s="78"/>
      <c r="N740" s="78"/>
      <c r="O740" s="78"/>
      <c r="P740" s="78"/>
      <c r="Q740" s="78"/>
      <c r="R740" s="78"/>
      <c r="S740" s="78"/>
      <c r="T740" s="78"/>
      <c r="U740" s="78"/>
      <c r="V740" s="78"/>
      <c r="W740" s="78"/>
      <c r="X740" s="78"/>
      <c r="Y740" s="78"/>
      <c r="Z740" s="78"/>
      <c r="AA740" s="78"/>
      <c r="AB740" s="78"/>
    </row>
    <row r="741" spans="1:28">
      <c r="A741" s="78"/>
      <c r="B741" s="79"/>
      <c r="C741" s="78"/>
      <c r="D741" s="78"/>
      <c r="E741" s="78"/>
      <c r="F741" s="78"/>
      <c r="G741" s="78"/>
      <c r="H741" s="78"/>
      <c r="I741" s="78"/>
      <c r="J741" s="78"/>
      <c r="K741" s="78"/>
      <c r="L741" s="78"/>
      <c r="M741" s="78"/>
      <c r="N741" s="78"/>
      <c r="O741" s="78"/>
      <c r="P741" s="78"/>
      <c r="Q741" s="78"/>
      <c r="R741" s="78"/>
      <c r="S741" s="78"/>
      <c r="T741" s="78"/>
      <c r="U741" s="78"/>
      <c r="V741" s="78"/>
      <c r="W741" s="78"/>
      <c r="X741" s="78"/>
      <c r="Y741" s="78"/>
      <c r="Z741" s="78"/>
      <c r="AA741" s="78"/>
      <c r="AB741" s="78"/>
    </row>
    <row r="742" spans="1:28">
      <c r="A742" s="78"/>
      <c r="B742" s="79"/>
      <c r="C742" s="78"/>
      <c r="D742" s="78"/>
      <c r="E742" s="78"/>
      <c r="F742" s="78"/>
      <c r="G742" s="78"/>
      <c r="H742" s="78"/>
      <c r="I742" s="78"/>
      <c r="J742" s="78"/>
      <c r="K742" s="78"/>
      <c r="L742" s="78"/>
      <c r="M742" s="78"/>
      <c r="N742" s="78"/>
      <c r="O742" s="78"/>
      <c r="P742" s="78"/>
      <c r="Q742" s="78"/>
      <c r="R742" s="78"/>
      <c r="S742" s="78"/>
      <c r="T742" s="78"/>
      <c r="U742" s="78"/>
      <c r="V742" s="78"/>
      <c r="W742" s="78"/>
      <c r="X742" s="78"/>
      <c r="Y742" s="78"/>
      <c r="Z742" s="78"/>
      <c r="AA742" s="78"/>
      <c r="AB742" s="78"/>
    </row>
    <row r="743" spans="1:28">
      <c r="A743" s="78"/>
      <c r="B743" s="79"/>
      <c r="C743" s="78"/>
      <c r="D743" s="78"/>
      <c r="E743" s="78"/>
      <c r="F743" s="78"/>
      <c r="G743" s="78"/>
      <c r="H743" s="78"/>
      <c r="I743" s="78"/>
      <c r="J743" s="78"/>
      <c r="K743" s="78"/>
      <c r="L743" s="78"/>
      <c r="M743" s="78"/>
      <c r="N743" s="78"/>
      <c r="O743" s="78"/>
      <c r="P743" s="78"/>
      <c r="Q743" s="78"/>
      <c r="R743" s="78"/>
      <c r="S743" s="78"/>
      <c r="T743" s="78"/>
      <c r="U743" s="78"/>
      <c r="V743" s="78"/>
      <c r="W743" s="78"/>
      <c r="X743" s="78"/>
      <c r="Y743" s="78"/>
      <c r="Z743" s="78"/>
      <c r="AA743" s="78"/>
      <c r="AB743" s="78"/>
    </row>
    <row r="744" spans="1:28">
      <c r="A744" s="78"/>
      <c r="B744" s="79"/>
      <c r="C744" s="78"/>
      <c r="D744" s="78"/>
      <c r="E744" s="78"/>
      <c r="F744" s="78"/>
      <c r="G744" s="78"/>
      <c r="H744" s="78"/>
      <c r="I744" s="78"/>
      <c r="J744" s="78"/>
      <c r="K744" s="78"/>
      <c r="L744" s="78"/>
      <c r="M744" s="78"/>
      <c r="N744" s="78"/>
      <c r="O744" s="78"/>
      <c r="P744" s="78"/>
      <c r="Q744" s="78"/>
      <c r="R744" s="78"/>
      <c r="S744" s="78"/>
      <c r="T744" s="78"/>
      <c r="U744" s="78"/>
      <c r="V744" s="78"/>
      <c r="W744" s="78"/>
      <c r="X744" s="78"/>
      <c r="Y744" s="78"/>
      <c r="Z744" s="78"/>
      <c r="AA744" s="78"/>
      <c r="AB744" s="78"/>
    </row>
    <row r="745" spans="1:28">
      <c r="A745" s="78"/>
      <c r="B745" s="79"/>
      <c r="C745" s="78"/>
      <c r="D745" s="78"/>
      <c r="E745" s="78"/>
      <c r="F745" s="78"/>
      <c r="G745" s="78"/>
      <c r="H745" s="78"/>
      <c r="I745" s="78"/>
      <c r="J745" s="78"/>
      <c r="K745" s="78"/>
      <c r="L745" s="78"/>
      <c r="M745" s="78"/>
      <c r="N745" s="78"/>
      <c r="O745" s="78"/>
      <c r="P745" s="78"/>
      <c r="Q745" s="78"/>
      <c r="R745" s="78"/>
      <c r="S745" s="78"/>
      <c r="T745" s="78"/>
      <c r="U745" s="78"/>
      <c r="V745" s="78"/>
      <c r="W745" s="78"/>
      <c r="X745" s="78"/>
      <c r="Y745" s="78"/>
      <c r="Z745" s="78"/>
      <c r="AA745" s="78"/>
      <c r="AB745" s="78"/>
    </row>
    <row r="746" spans="1:28">
      <c r="A746" s="78"/>
      <c r="B746" s="79"/>
      <c r="C746" s="78"/>
      <c r="D746" s="78"/>
      <c r="E746" s="78"/>
      <c r="F746" s="78"/>
      <c r="G746" s="78"/>
      <c r="H746" s="78"/>
      <c r="I746" s="78"/>
      <c r="J746" s="78"/>
      <c r="K746" s="78"/>
      <c r="L746" s="78"/>
      <c r="M746" s="78"/>
      <c r="N746" s="78"/>
      <c r="O746" s="78"/>
      <c r="P746" s="78"/>
      <c r="Q746" s="78"/>
      <c r="R746" s="78"/>
      <c r="S746" s="78"/>
      <c r="T746" s="78"/>
      <c r="U746" s="78"/>
      <c r="V746" s="78"/>
      <c r="W746" s="78"/>
      <c r="X746" s="78"/>
      <c r="Y746" s="78"/>
      <c r="Z746" s="78"/>
      <c r="AA746" s="78"/>
      <c r="AB746" s="78"/>
    </row>
    <row r="747" spans="1:28">
      <c r="A747" s="78"/>
      <c r="B747" s="79"/>
      <c r="C747" s="78"/>
      <c r="D747" s="78"/>
      <c r="E747" s="78"/>
      <c r="F747" s="78"/>
      <c r="G747" s="78"/>
      <c r="H747" s="78"/>
      <c r="I747" s="78"/>
      <c r="J747" s="78"/>
      <c r="K747" s="78"/>
      <c r="L747" s="78"/>
      <c r="M747" s="78"/>
      <c r="N747" s="78"/>
      <c r="O747" s="78"/>
      <c r="P747" s="78"/>
      <c r="Q747" s="78"/>
      <c r="R747" s="78"/>
      <c r="S747" s="78"/>
      <c r="T747" s="78"/>
      <c r="U747" s="78"/>
      <c r="V747" s="78"/>
      <c r="W747" s="78"/>
      <c r="X747" s="78"/>
      <c r="Y747" s="78"/>
      <c r="Z747" s="78"/>
      <c r="AA747" s="78"/>
      <c r="AB747" s="78"/>
    </row>
    <row r="748" spans="1:28">
      <c r="A748" s="78"/>
      <c r="B748" s="79"/>
      <c r="C748" s="78"/>
      <c r="D748" s="78"/>
      <c r="E748" s="78"/>
      <c r="F748" s="78"/>
      <c r="G748" s="78"/>
      <c r="H748" s="78"/>
      <c r="I748" s="78"/>
      <c r="J748" s="78"/>
      <c r="K748" s="78"/>
      <c r="L748" s="78"/>
      <c r="M748" s="78"/>
      <c r="N748" s="78"/>
      <c r="O748" s="78"/>
      <c r="P748" s="78"/>
      <c r="Q748" s="78"/>
      <c r="R748" s="78"/>
      <c r="S748" s="78"/>
      <c r="T748" s="78"/>
      <c r="U748" s="78"/>
      <c r="V748" s="78"/>
      <c r="W748" s="78"/>
      <c r="X748" s="78"/>
      <c r="Y748" s="78"/>
      <c r="Z748" s="78"/>
      <c r="AA748" s="78"/>
      <c r="AB748" s="78"/>
    </row>
    <row r="749" spans="1:28">
      <c r="A749" s="78"/>
      <c r="B749" s="79"/>
      <c r="C749" s="78"/>
      <c r="D749" s="78"/>
      <c r="E749" s="78"/>
      <c r="F749" s="78"/>
      <c r="G749" s="78"/>
      <c r="H749" s="78"/>
      <c r="I749" s="78"/>
      <c r="J749" s="78"/>
      <c r="K749" s="78"/>
      <c r="L749" s="78"/>
      <c r="M749" s="78"/>
      <c r="N749" s="78"/>
      <c r="O749" s="78"/>
      <c r="P749" s="78"/>
      <c r="Q749" s="78"/>
      <c r="R749" s="78"/>
      <c r="S749" s="78"/>
      <c r="T749" s="78"/>
      <c r="U749" s="78"/>
      <c r="V749" s="78"/>
      <c r="W749" s="78"/>
      <c r="X749" s="78"/>
      <c r="Y749" s="78"/>
      <c r="Z749" s="78"/>
      <c r="AA749" s="78"/>
      <c r="AB749" s="78"/>
    </row>
    <row r="750" spans="1:28">
      <c r="A750" s="78"/>
      <c r="B750" s="79"/>
      <c r="C750" s="78"/>
      <c r="D750" s="78"/>
      <c r="E750" s="78"/>
      <c r="F750" s="78"/>
      <c r="G750" s="78"/>
      <c r="H750" s="78"/>
      <c r="I750" s="78"/>
      <c r="J750" s="78"/>
      <c r="K750" s="78"/>
      <c r="L750" s="78"/>
      <c r="M750" s="78"/>
      <c r="N750" s="78"/>
      <c r="O750" s="78"/>
      <c r="P750" s="78"/>
      <c r="Q750" s="78"/>
      <c r="R750" s="78"/>
      <c r="S750" s="78"/>
      <c r="T750" s="78"/>
      <c r="U750" s="78"/>
      <c r="V750" s="78"/>
      <c r="W750" s="78"/>
      <c r="X750" s="78"/>
      <c r="Y750" s="78"/>
      <c r="Z750" s="78"/>
      <c r="AA750" s="78"/>
      <c r="AB750" s="78"/>
    </row>
    <row r="751" spans="1:28">
      <c r="A751" s="78"/>
      <c r="B751" s="79"/>
      <c r="C751" s="78"/>
      <c r="D751" s="78"/>
      <c r="E751" s="78"/>
      <c r="F751" s="78"/>
      <c r="G751" s="78"/>
      <c r="H751" s="78"/>
      <c r="I751" s="78"/>
      <c r="J751" s="78"/>
      <c r="K751" s="78"/>
      <c r="L751" s="78"/>
      <c r="M751" s="78"/>
      <c r="N751" s="78"/>
      <c r="O751" s="78"/>
      <c r="P751" s="78"/>
      <c r="Q751" s="78"/>
      <c r="R751" s="78"/>
      <c r="S751" s="78"/>
      <c r="T751" s="78"/>
      <c r="U751" s="78"/>
      <c r="V751" s="78"/>
      <c r="W751" s="78"/>
      <c r="X751" s="78"/>
      <c r="Y751" s="78"/>
      <c r="Z751" s="78"/>
      <c r="AA751" s="78"/>
      <c r="AB751" s="78"/>
    </row>
    <row r="752" spans="1:28">
      <c r="A752" s="78"/>
      <c r="B752" s="79"/>
      <c r="C752" s="78"/>
      <c r="D752" s="78"/>
      <c r="E752" s="78"/>
      <c r="F752" s="78"/>
      <c r="G752" s="78"/>
      <c r="H752" s="78"/>
      <c r="I752" s="78"/>
      <c r="J752" s="78"/>
      <c r="K752" s="78"/>
      <c r="L752" s="78"/>
      <c r="M752" s="78"/>
      <c r="N752" s="78"/>
      <c r="O752" s="78"/>
      <c r="P752" s="78"/>
      <c r="Q752" s="78"/>
      <c r="R752" s="78"/>
      <c r="S752" s="78"/>
      <c r="T752" s="78"/>
      <c r="U752" s="78"/>
      <c r="V752" s="78"/>
      <c r="W752" s="78"/>
      <c r="X752" s="78"/>
      <c r="Y752" s="78"/>
      <c r="Z752" s="78"/>
      <c r="AA752" s="78"/>
      <c r="AB752" s="78"/>
    </row>
    <row r="753" spans="1:28">
      <c r="A753" s="78"/>
      <c r="B753" s="79"/>
      <c r="C753" s="78"/>
      <c r="D753" s="78"/>
      <c r="E753" s="78"/>
      <c r="F753" s="78"/>
      <c r="G753" s="78"/>
      <c r="H753" s="78"/>
      <c r="I753" s="78"/>
      <c r="J753" s="78"/>
      <c r="K753" s="78"/>
      <c r="L753" s="78"/>
      <c r="M753" s="78"/>
      <c r="N753" s="78"/>
      <c r="O753" s="78"/>
      <c r="P753" s="78"/>
      <c r="Q753" s="78"/>
      <c r="R753" s="78"/>
      <c r="S753" s="78"/>
      <c r="T753" s="78"/>
      <c r="U753" s="78"/>
      <c r="V753" s="78"/>
      <c r="W753" s="78"/>
      <c r="X753" s="78"/>
      <c r="Y753" s="78"/>
      <c r="Z753" s="78"/>
      <c r="AA753" s="78"/>
      <c r="AB753" s="78"/>
    </row>
    <row r="754" spans="1:28">
      <c r="A754" s="78"/>
      <c r="B754" s="79"/>
      <c r="C754" s="78"/>
      <c r="D754" s="78"/>
      <c r="E754" s="78"/>
      <c r="F754" s="78"/>
      <c r="G754" s="78"/>
      <c r="H754" s="78"/>
      <c r="I754" s="78"/>
      <c r="J754" s="78"/>
      <c r="K754" s="78"/>
      <c r="L754" s="78"/>
      <c r="M754" s="78"/>
      <c r="N754" s="78"/>
      <c r="O754" s="78"/>
      <c r="P754" s="78"/>
      <c r="Q754" s="78"/>
      <c r="R754" s="78"/>
      <c r="S754" s="78"/>
      <c r="T754" s="78"/>
      <c r="U754" s="78"/>
      <c r="V754" s="78"/>
      <c r="W754" s="78"/>
      <c r="X754" s="78"/>
      <c r="Y754" s="78"/>
      <c r="Z754" s="78"/>
      <c r="AA754" s="78"/>
      <c r="AB754" s="78"/>
    </row>
    <row r="755" spans="1:28">
      <c r="A755" s="78"/>
      <c r="B755" s="79"/>
      <c r="C755" s="78"/>
      <c r="D755" s="78"/>
      <c r="E755" s="78"/>
      <c r="F755" s="78"/>
      <c r="G755" s="78"/>
      <c r="H755" s="78"/>
      <c r="I755" s="78"/>
      <c r="J755" s="78"/>
      <c r="K755" s="78"/>
      <c r="L755" s="78"/>
      <c r="M755" s="78"/>
      <c r="N755" s="78"/>
      <c r="O755" s="78"/>
      <c r="P755" s="78"/>
      <c r="Q755" s="78"/>
      <c r="R755" s="78"/>
      <c r="S755" s="78"/>
      <c r="T755" s="78"/>
      <c r="U755" s="78"/>
      <c r="V755" s="78"/>
      <c r="W755" s="78"/>
      <c r="X755" s="78"/>
      <c r="Y755" s="78"/>
      <c r="Z755" s="78"/>
      <c r="AA755" s="78"/>
      <c r="AB755" s="78"/>
    </row>
    <row r="756" spans="1:28">
      <c r="A756" s="78"/>
      <c r="B756" s="79"/>
      <c r="C756" s="78"/>
      <c r="D756" s="78"/>
      <c r="E756" s="78"/>
      <c r="F756" s="78"/>
      <c r="G756" s="78"/>
      <c r="H756" s="78"/>
      <c r="I756" s="78"/>
      <c r="J756" s="78"/>
      <c r="K756" s="78"/>
      <c r="L756" s="78"/>
      <c r="M756" s="78"/>
      <c r="N756" s="78"/>
      <c r="O756" s="78"/>
      <c r="P756" s="78"/>
      <c r="Q756" s="78"/>
      <c r="R756" s="78"/>
      <c r="S756" s="78"/>
      <c r="T756" s="78"/>
      <c r="U756" s="78"/>
      <c r="V756" s="78"/>
      <c r="W756" s="78"/>
      <c r="X756" s="78"/>
      <c r="Y756" s="78"/>
      <c r="Z756" s="78"/>
      <c r="AA756" s="78"/>
      <c r="AB756" s="78"/>
    </row>
    <row r="757" spans="1:28">
      <c r="A757" s="78"/>
      <c r="B757" s="79"/>
      <c r="C757" s="78"/>
      <c r="D757" s="78"/>
      <c r="E757" s="78"/>
      <c r="F757" s="78"/>
      <c r="G757" s="78"/>
      <c r="H757" s="78"/>
      <c r="I757" s="78"/>
      <c r="J757" s="78"/>
      <c r="K757" s="78"/>
      <c r="L757" s="78"/>
      <c r="M757" s="78"/>
      <c r="N757" s="78"/>
      <c r="O757" s="78"/>
      <c r="P757" s="78"/>
      <c r="Q757" s="78"/>
      <c r="R757" s="78"/>
      <c r="S757" s="78"/>
      <c r="T757" s="78"/>
      <c r="U757" s="78"/>
      <c r="V757" s="78"/>
      <c r="W757" s="78"/>
      <c r="X757" s="78"/>
      <c r="Y757" s="78"/>
      <c r="Z757" s="78"/>
      <c r="AA757" s="78"/>
      <c r="AB757" s="78"/>
    </row>
    <row r="758" spans="1:28">
      <c r="A758" s="78"/>
      <c r="B758" s="79"/>
      <c r="C758" s="78"/>
      <c r="D758" s="78"/>
      <c r="E758" s="78"/>
      <c r="F758" s="78"/>
      <c r="G758" s="78"/>
      <c r="H758" s="78"/>
      <c r="I758" s="78"/>
      <c r="J758" s="78"/>
      <c r="K758" s="78"/>
      <c r="L758" s="78"/>
      <c r="M758" s="78"/>
      <c r="N758" s="78"/>
      <c r="O758" s="78"/>
      <c r="P758" s="78"/>
      <c r="Q758" s="78"/>
      <c r="R758" s="78"/>
      <c r="S758" s="78"/>
      <c r="T758" s="78"/>
      <c r="U758" s="78"/>
      <c r="V758" s="78"/>
      <c r="W758" s="78"/>
      <c r="X758" s="78"/>
      <c r="Y758" s="78"/>
      <c r="Z758" s="78"/>
      <c r="AA758" s="78"/>
      <c r="AB758" s="78"/>
    </row>
    <row r="759" spans="1:28">
      <c r="A759" s="78"/>
      <c r="B759" s="79"/>
      <c r="C759" s="78"/>
      <c r="D759" s="78"/>
      <c r="E759" s="78"/>
      <c r="F759" s="78"/>
      <c r="G759" s="78"/>
      <c r="H759" s="78"/>
      <c r="I759" s="78"/>
      <c r="J759" s="78"/>
      <c r="K759" s="78"/>
      <c r="L759" s="78"/>
      <c r="M759" s="78"/>
      <c r="N759" s="78"/>
      <c r="O759" s="78"/>
      <c r="P759" s="78"/>
      <c r="Q759" s="78"/>
      <c r="R759" s="78"/>
      <c r="S759" s="78"/>
      <c r="T759" s="78"/>
      <c r="U759" s="78"/>
      <c r="V759" s="78"/>
      <c r="W759" s="78"/>
      <c r="X759" s="78"/>
      <c r="Y759" s="78"/>
      <c r="Z759" s="78"/>
      <c r="AA759" s="78"/>
      <c r="AB759" s="78"/>
    </row>
    <row r="760" spans="1:28">
      <c r="A760" s="78"/>
      <c r="B760" s="79"/>
      <c r="C760" s="78"/>
      <c r="D760" s="78"/>
      <c r="E760" s="78"/>
      <c r="F760" s="78"/>
      <c r="G760" s="78"/>
      <c r="H760" s="78"/>
      <c r="I760" s="78"/>
      <c r="J760" s="78"/>
      <c r="K760" s="78"/>
      <c r="L760" s="78"/>
      <c r="M760" s="78"/>
      <c r="N760" s="78"/>
      <c r="O760" s="78"/>
      <c r="P760" s="78"/>
      <c r="Q760" s="78"/>
      <c r="R760" s="78"/>
      <c r="S760" s="78"/>
      <c r="T760" s="78"/>
      <c r="U760" s="78"/>
      <c r="V760" s="78"/>
      <c r="W760" s="78"/>
      <c r="X760" s="78"/>
      <c r="Y760" s="78"/>
      <c r="Z760" s="78"/>
      <c r="AA760" s="78"/>
      <c r="AB760" s="78"/>
    </row>
    <row r="761" spans="1:28">
      <c r="A761" s="78"/>
      <c r="B761" s="79"/>
      <c r="C761" s="78"/>
      <c r="D761" s="78"/>
      <c r="E761" s="78"/>
      <c r="F761" s="78"/>
      <c r="G761" s="78"/>
      <c r="H761" s="78"/>
      <c r="I761" s="78"/>
      <c r="J761" s="78"/>
      <c r="K761" s="78"/>
      <c r="L761" s="78"/>
      <c r="M761" s="78"/>
      <c r="N761" s="78"/>
      <c r="O761" s="78"/>
      <c r="P761" s="78"/>
      <c r="Q761" s="78"/>
      <c r="R761" s="78"/>
      <c r="S761" s="78"/>
      <c r="T761" s="78"/>
      <c r="U761" s="78"/>
      <c r="V761" s="78"/>
      <c r="W761" s="78"/>
      <c r="X761" s="78"/>
      <c r="Y761" s="78"/>
      <c r="Z761" s="78"/>
      <c r="AA761" s="78"/>
      <c r="AB761" s="78"/>
    </row>
    <row r="762" spans="1:28">
      <c r="A762" s="78"/>
      <c r="B762" s="79"/>
      <c r="C762" s="78"/>
      <c r="D762" s="78"/>
      <c r="E762" s="78"/>
      <c r="F762" s="78"/>
      <c r="G762" s="78"/>
      <c r="H762" s="78"/>
      <c r="I762" s="78"/>
      <c r="J762" s="78"/>
      <c r="K762" s="78"/>
      <c r="L762" s="78"/>
      <c r="M762" s="78"/>
      <c r="N762" s="78"/>
      <c r="O762" s="78"/>
      <c r="P762" s="78"/>
      <c r="Q762" s="78"/>
      <c r="R762" s="78"/>
      <c r="S762" s="78"/>
      <c r="T762" s="78"/>
      <c r="U762" s="78"/>
      <c r="V762" s="78"/>
      <c r="W762" s="78"/>
      <c r="X762" s="78"/>
      <c r="Y762" s="78"/>
      <c r="Z762" s="78"/>
      <c r="AA762" s="78"/>
      <c r="AB762" s="78"/>
    </row>
    <row r="763" spans="1:28">
      <c r="A763" s="78"/>
      <c r="B763" s="79"/>
      <c r="C763" s="78"/>
      <c r="D763" s="78"/>
      <c r="E763" s="78"/>
      <c r="F763" s="78"/>
      <c r="G763" s="78"/>
      <c r="H763" s="78"/>
      <c r="I763" s="78"/>
      <c r="J763" s="78"/>
      <c r="K763" s="78"/>
      <c r="L763" s="78"/>
      <c r="M763" s="78"/>
      <c r="N763" s="78"/>
      <c r="O763" s="78"/>
      <c r="P763" s="78"/>
      <c r="Q763" s="78"/>
      <c r="R763" s="78"/>
      <c r="S763" s="78"/>
      <c r="T763" s="78"/>
      <c r="U763" s="78"/>
      <c r="V763" s="78"/>
      <c r="W763" s="78"/>
      <c r="X763" s="78"/>
      <c r="Y763" s="78"/>
      <c r="Z763" s="78"/>
      <c r="AA763" s="78"/>
      <c r="AB763" s="78"/>
    </row>
    <row r="764" spans="1:28">
      <c r="A764" s="78"/>
      <c r="B764" s="79"/>
      <c r="C764" s="78"/>
      <c r="D764" s="78"/>
      <c r="E764" s="78"/>
      <c r="F764" s="78"/>
      <c r="G764" s="78"/>
      <c r="H764" s="78"/>
      <c r="I764" s="78"/>
      <c r="J764" s="78"/>
      <c r="K764" s="78"/>
      <c r="L764" s="78"/>
      <c r="M764" s="78"/>
      <c r="N764" s="78"/>
      <c r="O764" s="78"/>
      <c r="P764" s="78"/>
      <c r="Q764" s="78"/>
      <c r="R764" s="78"/>
      <c r="S764" s="78"/>
      <c r="T764" s="78"/>
      <c r="U764" s="78"/>
      <c r="V764" s="78"/>
      <c r="W764" s="78"/>
      <c r="X764" s="78"/>
      <c r="Y764" s="78"/>
      <c r="Z764" s="78"/>
      <c r="AA764" s="78"/>
      <c r="AB764" s="78"/>
    </row>
    <row r="765" spans="1:28">
      <c r="A765" s="78"/>
      <c r="B765" s="79"/>
      <c r="C765" s="78"/>
      <c r="D765" s="78"/>
      <c r="E765" s="78"/>
      <c r="F765" s="78"/>
      <c r="G765" s="78"/>
      <c r="H765" s="78"/>
      <c r="I765" s="78"/>
      <c r="J765" s="78"/>
      <c r="K765" s="78"/>
      <c r="L765" s="78"/>
      <c r="M765" s="78"/>
      <c r="N765" s="78"/>
      <c r="O765" s="78"/>
      <c r="P765" s="78"/>
      <c r="Q765" s="78"/>
      <c r="R765" s="78"/>
      <c r="S765" s="78"/>
      <c r="T765" s="78"/>
      <c r="U765" s="78"/>
      <c r="V765" s="78"/>
      <c r="W765" s="78"/>
      <c r="X765" s="78"/>
      <c r="Y765" s="78"/>
      <c r="Z765" s="78"/>
      <c r="AA765" s="78"/>
      <c r="AB765" s="78"/>
    </row>
    <row r="766" spans="1:28">
      <c r="A766" s="78"/>
      <c r="B766" s="79"/>
      <c r="C766" s="78"/>
      <c r="D766" s="78"/>
      <c r="E766" s="78"/>
      <c r="F766" s="78"/>
      <c r="G766" s="78"/>
      <c r="H766" s="78"/>
      <c r="I766" s="78"/>
      <c r="J766" s="78"/>
      <c r="K766" s="78"/>
      <c r="L766" s="78"/>
      <c r="M766" s="78"/>
      <c r="N766" s="78"/>
      <c r="O766" s="78"/>
      <c r="P766" s="78"/>
      <c r="Q766" s="78"/>
      <c r="R766" s="78"/>
      <c r="S766" s="78"/>
      <c r="T766" s="78"/>
      <c r="U766" s="78"/>
      <c r="V766" s="78"/>
      <c r="W766" s="78"/>
      <c r="X766" s="78"/>
      <c r="Y766" s="78"/>
      <c r="Z766" s="78"/>
      <c r="AA766" s="78"/>
      <c r="AB766" s="78"/>
    </row>
    <row r="767" spans="1:28">
      <c r="A767" s="78"/>
      <c r="B767" s="79"/>
      <c r="C767" s="78"/>
      <c r="D767" s="78"/>
      <c r="E767" s="78"/>
      <c r="F767" s="78"/>
      <c r="G767" s="78"/>
      <c r="H767" s="78"/>
      <c r="I767" s="78"/>
      <c r="J767" s="78"/>
      <c r="K767" s="78"/>
      <c r="L767" s="78"/>
      <c r="M767" s="78"/>
      <c r="N767" s="78"/>
      <c r="O767" s="78"/>
      <c r="P767" s="78"/>
      <c r="Q767" s="78"/>
      <c r="R767" s="78"/>
      <c r="S767" s="78"/>
      <c r="T767" s="78"/>
      <c r="U767" s="78"/>
      <c r="V767" s="78"/>
      <c r="W767" s="78"/>
      <c r="X767" s="78"/>
      <c r="Y767" s="78"/>
      <c r="Z767" s="78"/>
      <c r="AA767" s="78"/>
      <c r="AB767" s="78"/>
    </row>
    <row r="768" spans="1:28">
      <c r="A768" s="78"/>
      <c r="B768" s="79"/>
      <c r="C768" s="78"/>
      <c r="D768" s="78"/>
      <c r="E768" s="78"/>
      <c r="F768" s="78"/>
      <c r="G768" s="78"/>
      <c r="H768" s="78"/>
      <c r="I768" s="78"/>
      <c r="J768" s="78"/>
      <c r="K768" s="78"/>
      <c r="L768" s="78"/>
      <c r="M768" s="78"/>
      <c r="N768" s="78"/>
      <c r="O768" s="78"/>
      <c r="P768" s="78"/>
      <c r="Q768" s="78"/>
      <c r="R768" s="78"/>
      <c r="S768" s="78"/>
      <c r="T768" s="78"/>
      <c r="U768" s="78"/>
      <c r="V768" s="78"/>
      <c r="W768" s="78"/>
      <c r="X768" s="78"/>
      <c r="Y768" s="78"/>
      <c r="Z768" s="78"/>
      <c r="AA768" s="78"/>
      <c r="AB768" s="78"/>
    </row>
    <row r="769" spans="1:28">
      <c r="A769" s="78"/>
      <c r="B769" s="79"/>
      <c r="C769" s="78"/>
      <c r="D769" s="78"/>
      <c r="E769" s="78"/>
      <c r="F769" s="78"/>
      <c r="G769" s="78"/>
      <c r="H769" s="78"/>
      <c r="I769" s="78"/>
      <c r="J769" s="78"/>
      <c r="K769" s="78"/>
      <c r="L769" s="78"/>
      <c r="M769" s="78"/>
      <c r="N769" s="78"/>
      <c r="O769" s="78"/>
      <c r="P769" s="78"/>
      <c r="Q769" s="78"/>
      <c r="R769" s="78"/>
      <c r="S769" s="78"/>
      <c r="T769" s="78"/>
      <c r="U769" s="78"/>
      <c r="V769" s="78"/>
      <c r="W769" s="78"/>
      <c r="X769" s="78"/>
      <c r="Y769" s="78"/>
      <c r="Z769" s="78"/>
      <c r="AA769" s="78"/>
      <c r="AB769" s="78"/>
    </row>
    <row r="770" spans="1:28">
      <c r="A770" s="78"/>
      <c r="B770" s="79"/>
      <c r="C770" s="78"/>
      <c r="D770" s="78"/>
      <c r="E770" s="78"/>
      <c r="F770" s="78"/>
      <c r="G770" s="78"/>
      <c r="H770" s="78"/>
      <c r="I770" s="78"/>
      <c r="J770" s="78"/>
      <c r="K770" s="78"/>
      <c r="L770" s="78"/>
      <c r="M770" s="78"/>
      <c r="N770" s="78"/>
      <c r="O770" s="78"/>
      <c r="P770" s="78"/>
      <c r="Q770" s="78"/>
      <c r="R770" s="78"/>
      <c r="S770" s="78"/>
      <c r="T770" s="78"/>
      <c r="U770" s="78"/>
      <c r="V770" s="78"/>
      <c r="W770" s="78"/>
      <c r="X770" s="78"/>
      <c r="Y770" s="78"/>
      <c r="Z770" s="78"/>
      <c r="AA770" s="78"/>
      <c r="AB770" s="78"/>
    </row>
    <row r="771" spans="1:28">
      <c r="A771" s="78"/>
      <c r="B771" s="79"/>
      <c r="C771" s="78"/>
      <c r="D771" s="78"/>
      <c r="E771" s="78"/>
      <c r="F771" s="78"/>
      <c r="G771" s="78"/>
      <c r="H771" s="78"/>
      <c r="I771" s="78"/>
      <c r="J771" s="78"/>
      <c r="K771" s="78"/>
      <c r="L771" s="78"/>
      <c r="M771" s="78"/>
      <c r="N771" s="78"/>
      <c r="O771" s="78"/>
      <c r="P771" s="78"/>
      <c r="Q771" s="78"/>
      <c r="R771" s="78"/>
      <c r="S771" s="78"/>
      <c r="T771" s="78"/>
      <c r="U771" s="78"/>
      <c r="V771" s="78"/>
      <c r="W771" s="78"/>
      <c r="X771" s="78"/>
      <c r="Y771" s="78"/>
      <c r="Z771" s="78"/>
      <c r="AA771" s="78"/>
      <c r="AB771" s="78"/>
    </row>
    <row r="772" spans="1:28">
      <c r="A772" s="78"/>
      <c r="B772" s="79"/>
      <c r="C772" s="78"/>
      <c r="D772" s="78"/>
      <c r="E772" s="78"/>
      <c r="F772" s="78"/>
      <c r="G772" s="78"/>
      <c r="H772" s="78"/>
      <c r="I772" s="78"/>
      <c r="J772" s="78"/>
      <c r="K772" s="78"/>
      <c r="L772" s="78"/>
      <c r="M772" s="78"/>
      <c r="N772" s="78"/>
      <c r="O772" s="78"/>
      <c r="P772" s="78"/>
      <c r="Q772" s="78"/>
      <c r="R772" s="78"/>
      <c r="S772" s="78"/>
      <c r="T772" s="78"/>
      <c r="U772" s="78"/>
      <c r="V772" s="78"/>
      <c r="W772" s="78"/>
      <c r="X772" s="78"/>
      <c r="Y772" s="78"/>
      <c r="Z772" s="78"/>
      <c r="AA772" s="78"/>
      <c r="AB772" s="78"/>
    </row>
    <row r="773" spans="1:28">
      <c r="A773" s="78"/>
      <c r="B773" s="79"/>
      <c r="C773" s="78"/>
      <c r="D773" s="78"/>
      <c r="E773" s="78"/>
      <c r="F773" s="78"/>
      <c r="G773" s="78"/>
      <c r="H773" s="78"/>
      <c r="I773" s="78"/>
      <c r="J773" s="78"/>
      <c r="K773" s="78"/>
      <c r="L773" s="78"/>
      <c r="M773" s="78"/>
      <c r="N773" s="78"/>
      <c r="O773" s="78"/>
      <c r="P773" s="78"/>
      <c r="Q773" s="78"/>
      <c r="R773" s="78"/>
      <c r="S773" s="78"/>
      <c r="T773" s="78"/>
      <c r="U773" s="78"/>
      <c r="V773" s="78"/>
      <c r="W773" s="78"/>
      <c r="X773" s="78"/>
      <c r="Y773" s="78"/>
      <c r="Z773" s="78"/>
      <c r="AA773" s="78"/>
      <c r="AB773" s="78"/>
    </row>
    <row r="774" spans="1:28">
      <c r="A774" s="78"/>
      <c r="B774" s="79"/>
      <c r="C774" s="78"/>
      <c r="D774" s="78"/>
      <c r="E774" s="78"/>
      <c r="F774" s="78"/>
      <c r="G774" s="78"/>
      <c r="H774" s="78"/>
      <c r="I774" s="78"/>
      <c r="J774" s="78"/>
      <c r="K774" s="78"/>
      <c r="L774" s="78"/>
      <c r="M774" s="78"/>
      <c r="N774" s="78"/>
      <c r="O774" s="78"/>
      <c r="P774" s="78"/>
      <c r="Q774" s="78"/>
      <c r="R774" s="78"/>
      <c r="S774" s="78"/>
      <c r="T774" s="78"/>
      <c r="U774" s="78"/>
      <c r="V774" s="78"/>
      <c r="W774" s="78"/>
      <c r="X774" s="78"/>
      <c r="Y774" s="78"/>
      <c r="Z774" s="78"/>
      <c r="AA774" s="78"/>
      <c r="AB774" s="78"/>
    </row>
    <row r="775" spans="1:28">
      <c r="A775" s="78"/>
      <c r="B775" s="79"/>
      <c r="C775" s="78"/>
      <c r="D775" s="78"/>
      <c r="E775" s="78"/>
      <c r="F775" s="78"/>
      <c r="G775" s="78"/>
      <c r="H775" s="78"/>
      <c r="I775" s="78"/>
      <c r="J775" s="78"/>
      <c r="K775" s="78"/>
      <c r="L775" s="78"/>
      <c r="M775" s="78"/>
      <c r="N775" s="78"/>
      <c r="O775" s="78"/>
      <c r="P775" s="78"/>
      <c r="Q775" s="78"/>
      <c r="R775" s="78"/>
      <c r="S775" s="78"/>
      <c r="T775" s="78"/>
      <c r="U775" s="78"/>
      <c r="V775" s="78"/>
      <c r="W775" s="78"/>
      <c r="X775" s="78"/>
      <c r="Y775" s="78"/>
      <c r="Z775" s="78"/>
      <c r="AA775" s="78"/>
      <c r="AB775" s="78"/>
    </row>
    <row r="776" spans="1:28">
      <c r="A776" s="78"/>
      <c r="B776" s="79"/>
      <c r="C776" s="78"/>
      <c r="D776" s="78"/>
      <c r="E776" s="78"/>
      <c r="F776" s="78"/>
      <c r="G776" s="78"/>
      <c r="H776" s="78"/>
      <c r="I776" s="78"/>
      <c r="J776" s="78"/>
      <c r="K776" s="78"/>
      <c r="L776" s="78"/>
      <c r="M776" s="78"/>
      <c r="N776" s="78"/>
      <c r="O776" s="78"/>
      <c r="P776" s="78"/>
      <c r="Q776" s="78"/>
      <c r="R776" s="78"/>
      <c r="S776" s="78"/>
      <c r="T776" s="78"/>
      <c r="U776" s="78"/>
      <c r="V776" s="78"/>
      <c r="W776" s="78"/>
      <c r="X776" s="78"/>
      <c r="Y776" s="78"/>
      <c r="Z776" s="78"/>
      <c r="AA776" s="78"/>
      <c r="AB776" s="78"/>
    </row>
    <row r="777" spans="1:28">
      <c r="A777" s="78"/>
      <c r="B777" s="79"/>
      <c r="C777" s="78"/>
      <c r="D777" s="78"/>
      <c r="E777" s="78"/>
      <c r="F777" s="78"/>
      <c r="G777" s="78"/>
      <c r="H777" s="78"/>
      <c r="I777" s="78"/>
      <c r="J777" s="78"/>
      <c r="K777" s="78"/>
      <c r="L777" s="78"/>
      <c r="M777" s="78"/>
      <c r="N777" s="78"/>
      <c r="O777" s="78"/>
      <c r="P777" s="78"/>
      <c r="Q777" s="78"/>
      <c r="R777" s="78"/>
      <c r="S777" s="78"/>
      <c r="T777" s="78"/>
      <c r="U777" s="78"/>
      <c r="V777" s="78"/>
      <c r="W777" s="78"/>
      <c r="X777" s="78"/>
      <c r="Y777" s="78"/>
      <c r="Z777" s="78"/>
      <c r="AA777" s="78"/>
      <c r="AB777" s="78"/>
    </row>
    <row r="778" spans="1:28">
      <c r="A778" s="78"/>
      <c r="B778" s="79"/>
      <c r="C778" s="78"/>
      <c r="D778" s="78"/>
      <c r="E778" s="78"/>
      <c r="F778" s="78"/>
      <c r="G778" s="78"/>
      <c r="H778" s="78"/>
      <c r="I778" s="78"/>
      <c r="J778" s="78"/>
      <c r="K778" s="78"/>
      <c r="L778" s="78"/>
      <c r="M778" s="78"/>
      <c r="N778" s="78"/>
      <c r="O778" s="78"/>
      <c r="P778" s="78"/>
      <c r="Q778" s="78"/>
      <c r="R778" s="78"/>
      <c r="S778" s="78"/>
      <c r="T778" s="78"/>
      <c r="U778" s="78"/>
      <c r="V778" s="78"/>
      <c r="W778" s="78"/>
      <c r="X778" s="78"/>
      <c r="Y778" s="78"/>
      <c r="Z778" s="78"/>
      <c r="AA778" s="78"/>
      <c r="AB778" s="78"/>
    </row>
    <row r="779" spans="1:28">
      <c r="A779" s="78"/>
      <c r="B779" s="79"/>
      <c r="C779" s="78"/>
      <c r="D779" s="78"/>
      <c r="E779" s="78"/>
      <c r="F779" s="78"/>
      <c r="G779" s="78"/>
      <c r="H779" s="78"/>
      <c r="I779" s="78"/>
      <c r="J779" s="78"/>
      <c r="K779" s="78"/>
      <c r="L779" s="78"/>
      <c r="M779" s="78"/>
      <c r="N779" s="78"/>
      <c r="O779" s="78"/>
      <c r="P779" s="78"/>
      <c r="Q779" s="78"/>
      <c r="R779" s="78"/>
      <c r="S779" s="78"/>
      <c r="T779" s="78"/>
      <c r="U779" s="78"/>
      <c r="V779" s="78"/>
      <c r="W779" s="78"/>
      <c r="X779" s="78"/>
      <c r="Y779" s="78"/>
      <c r="Z779" s="78"/>
      <c r="AA779" s="78"/>
      <c r="AB779" s="78"/>
    </row>
    <row r="780" spans="1:28">
      <c r="A780" s="78"/>
      <c r="B780" s="79"/>
      <c r="C780" s="78"/>
      <c r="D780" s="78"/>
      <c r="E780" s="78"/>
      <c r="F780" s="78"/>
      <c r="G780" s="78"/>
      <c r="H780" s="78"/>
      <c r="I780" s="78"/>
      <c r="J780" s="78"/>
      <c r="K780" s="78"/>
      <c r="L780" s="78"/>
      <c r="M780" s="78"/>
      <c r="N780" s="78"/>
      <c r="O780" s="78"/>
      <c r="P780" s="78"/>
      <c r="Q780" s="78"/>
      <c r="R780" s="78"/>
      <c r="S780" s="78"/>
      <c r="T780" s="78"/>
      <c r="U780" s="78"/>
      <c r="V780" s="78"/>
      <c r="W780" s="78"/>
      <c r="X780" s="78"/>
      <c r="Y780" s="78"/>
      <c r="Z780" s="78"/>
      <c r="AA780" s="78"/>
      <c r="AB780" s="78"/>
    </row>
    <row r="781" spans="1:28">
      <c r="A781" s="78"/>
      <c r="B781" s="79"/>
      <c r="C781" s="78"/>
      <c r="D781" s="78"/>
      <c r="E781" s="78"/>
      <c r="F781" s="78"/>
      <c r="G781" s="78"/>
      <c r="H781" s="78"/>
      <c r="I781" s="78"/>
      <c r="J781" s="78"/>
      <c r="K781" s="78"/>
      <c r="L781" s="78"/>
      <c r="M781" s="78"/>
      <c r="N781" s="78"/>
      <c r="O781" s="78"/>
      <c r="P781" s="78"/>
      <c r="Q781" s="78"/>
      <c r="R781" s="78"/>
      <c r="S781" s="78"/>
      <c r="T781" s="78"/>
      <c r="U781" s="78"/>
      <c r="V781" s="78"/>
      <c r="W781" s="78"/>
      <c r="X781" s="78"/>
      <c r="Y781" s="78"/>
      <c r="Z781" s="78"/>
      <c r="AA781" s="78"/>
      <c r="AB781" s="78"/>
    </row>
    <row r="782" spans="1:28">
      <c r="A782" s="78"/>
      <c r="B782" s="79"/>
      <c r="C782" s="78"/>
      <c r="D782" s="78"/>
      <c r="E782" s="78"/>
      <c r="F782" s="78"/>
      <c r="G782" s="78"/>
      <c r="H782" s="78"/>
      <c r="I782" s="78"/>
      <c r="J782" s="78"/>
      <c r="K782" s="78"/>
      <c r="L782" s="78"/>
      <c r="M782" s="78"/>
      <c r="N782" s="78"/>
      <c r="O782" s="78"/>
      <c r="P782" s="78"/>
      <c r="Q782" s="78"/>
      <c r="R782" s="78"/>
      <c r="S782" s="78"/>
      <c r="T782" s="78"/>
      <c r="U782" s="78"/>
      <c r="V782" s="78"/>
      <c r="W782" s="78"/>
      <c r="X782" s="78"/>
      <c r="Y782" s="78"/>
      <c r="Z782" s="78"/>
      <c r="AA782" s="78"/>
      <c r="AB782" s="78"/>
    </row>
    <row r="783" spans="1:28">
      <c r="A783" s="78"/>
      <c r="B783" s="79"/>
      <c r="C783" s="78"/>
      <c r="D783" s="78"/>
      <c r="E783" s="78"/>
      <c r="F783" s="78"/>
      <c r="G783" s="78"/>
      <c r="H783" s="78"/>
      <c r="I783" s="78"/>
      <c r="J783" s="78"/>
      <c r="K783" s="78"/>
      <c r="L783" s="78"/>
      <c r="M783" s="78"/>
      <c r="N783" s="78"/>
      <c r="O783" s="78"/>
      <c r="P783" s="78"/>
      <c r="Q783" s="78"/>
      <c r="R783" s="78"/>
      <c r="S783" s="78"/>
      <c r="T783" s="78"/>
      <c r="U783" s="78"/>
      <c r="V783" s="78"/>
      <c r="W783" s="78"/>
      <c r="X783" s="78"/>
      <c r="Y783" s="78"/>
      <c r="Z783" s="78"/>
      <c r="AA783" s="78"/>
      <c r="AB783" s="78"/>
    </row>
    <row r="784" spans="1:28">
      <c r="A784" s="78"/>
      <c r="B784" s="79"/>
      <c r="C784" s="78"/>
      <c r="D784" s="78"/>
      <c r="E784" s="78"/>
      <c r="F784" s="78"/>
      <c r="G784" s="78"/>
      <c r="H784" s="78"/>
      <c r="I784" s="78"/>
      <c r="J784" s="78"/>
      <c r="K784" s="78"/>
      <c r="L784" s="78"/>
      <c r="M784" s="78"/>
      <c r="N784" s="78"/>
      <c r="O784" s="78"/>
      <c r="P784" s="78"/>
      <c r="Q784" s="78"/>
      <c r="R784" s="78"/>
      <c r="S784" s="78"/>
      <c r="T784" s="78"/>
      <c r="U784" s="78"/>
      <c r="V784" s="78"/>
      <c r="W784" s="78"/>
      <c r="X784" s="78"/>
      <c r="Y784" s="78"/>
      <c r="Z784" s="78"/>
      <c r="AA784" s="78"/>
      <c r="AB784" s="78"/>
    </row>
    <row r="785" spans="1:28">
      <c r="A785" s="78"/>
      <c r="B785" s="79"/>
      <c r="C785" s="78"/>
      <c r="D785" s="78"/>
      <c r="E785" s="78"/>
      <c r="F785" s="78"/>
      <c r="G785" s="78"/>
      <c r="H785" s="78"/>
      <c r="I785" s="78"/>
      <c r="J785" s="78"/>
      <c r="K785" s="78"/>
      <c r="L785" s="78"/>
      <c r="M785" s="78"/>
      <c r="N785" s="78"/>
      <c r="O785" s="78"/>
      <c r="P785" s="78"/>
      <c r="Q785" s="78"/>
      <c r="R785" s="78"/>
      <c r="S785" s="78"/>
      <c r="T785" s="78"/>
      <c r="U785" s="78"/>
      <c r="V785" s="78"/>
      <c r="W785" s="78"/>
      <c r="X785" s="78"/>
      <c r="Y785" s="78"/>
      <c r="Z785" s="78"/>
      <c r="AA785" s="78"/>
      <c r="AB785" s="78"/>
    </row>
    <row r="786" spans="1:28">
      <c r="A786" s="78"/>
      <c r="B786" s="79"/>
      <c r="C786" s="78"/>
      <c r="D786" s="78"/>
      <c r="E786" s="78"/>
      <c r="F786" s="78"/>
      <c r="G786" s="78"/>
      <c r="H786" s="78"/>
      <c r="I786" s="78"/>
      <c r="J786" s="78"/>
      <c r="K786" s="78"/>
      <c r="L786" s="78"/>
      <c r="M786" s="78"/>
      <c r="N786" s="78"/>
      <c r="O786" s="78"/>
      <c r="P786" s="78"/>
      <c r="Q786" s="78"/>
      <c r="R786" s="78"/>
      <c r="S786" s="78"/>
      <c r="T786" s="78"/>
      <c r="U786" s="78"/>
      <c r="V786" s="78"/>
      <c r="W786" s="78"/>
      <c r="X786" s="78"/>
      <c r="Y786" s="78"/>
      <c r="Z786" s="78"/>
      <c r="AA786" s="78"/>
      <c r="AB786" s="78"/>
    </row>
    <row r="787" spans="1:28">
      <c r="A787" s="78"/>
      <c r="B787" s="79"/>
      <c r="C787" s="78"/>
      <c r="D787" s="78"/>
      <c r="E787" s="78"/>
      <c r="F787" s="78"/>
      <c r="G787" s="78"/>
      <c r="H787" s="78"/>
      <c r="I787" s="78"/>
      <c r="J787" s="78"/>
      <c r="K787" s="78"/>
      <c r="L787" s="78"/>
      <c r="M787" s="78"/>
      <c r="N787" s="78"/>
      <c r="O787" s="78"/>
      <c r="P787" s="78"/>
      <c r="Q787" s="78"/>
      <c r="R787" s="78"/>
      <c r="S787" s="78"/>
      <c r="T787" s="78"/>
      <c r="U787" s="78"/>
      <c r="V787" s="78"/>
      <c r="W787" s="78"/>
      <c r="X787" s="78"/>
      <c r="Y787" s="78"/>
      <c r="Z787" s="78"/>
      <c r="AA787" s="78"/>
      <c r="AB787" s="78"/>
    </row>
    <row r="788" spans="1:28">
      <c r="A788" s="78"/>
      <c r="B788" s="79"/>
      <c r="C788" s="78"/>
      <c r="D788" s="78"/>
      <c r="E788" s="78"/>
      <c r="F788" s="78"/>
      <c r="G788" s="78"/>
      <c r="H788" s="78"/>
      <c r="I788" s="78"/>
      <c r="J788" s="78"/>
      <c r="K788" s="78"/>
      <c r="L788" s="78"/>
      <c r="M788" s="78"/>
      <c r="N788" s="78"/>
      <c r="O788" s="78"/>
      <c r="P788" s="78"/>
      <c r="Q788" s="78"/>
      <c r="R788" s="78"/>
      <c r="S788" s="78"/>
      <c r="T788" s="78"/>
      <c r="U788" s="78"/>
      <c r="V788" s="78"/>
      <c r="W788" s="78"/>
      <c r="X788" s="78"/>
      <c r="Y788" s="78"/>
      <c r="Z788" s="78"/>
      <c r="AA788" s="78"/>
      <c r="AB788" s="78"/>
    </row>
    <row r="789" spans="1:28">
      <c r="A789" s="78"/>
      <c r="B789" s="79"/>
      <c r="C789" s="78"/>
      <c r="D789" s="78"/>
      <c r="E789" s="78"/>
      <c r="F789" s="78"/>
      <c r="G789" s="78"/>
      <c r="H789" s="78"/>
      <c r="I789" s="78"/>
      <c r="J789" s="78"/>
      <c r="K789" s="78"/>
      <c r="L789" s="78"/>
      <c r="M789" s="78"/>
      <c r="N789" s="78"/>
      <c r="O789" s="78"/>
      <c r="P789" s="78"/>
      <c r="Q789" s="78"/>
      <c r="R789" s="78"/>
      <c r="S789" s="78"/>
      <c r="T789" s="78"/>
      <c r="U789" s="78"/>
      <c r="V789" s="78"/>
      <c r="W789" s="78"/>
      <c r="X789" s="78"/>
      <c r="Y789" s="78"/>
      <c r="Z789" s="78"/>
      <c r="AA789" s="78"/>
      <c r="AB789" s="78"/>
    </row>
    <row r="790" spans="1:28">
      <c r="A790" s="78"/>
      <c r="B790" s="79"/>
      <c r="C790" s="78"/>
      <c r="D790" s="78"/>
      <c r="E790" s="78"/>
      <c r="F790" s="78"/>
      <c r="G790" s="78"/>
      <c r="H790" s="78"/>
      <c r="I790" s="78"/>
      <c r="J790" s="78"/>
      <c r="K790" s="78"/>
      <c r="L790" s="78"/>
      <c r="M790" s="78"/>
      <c r="N790" s="78"/>
      <c r="O790" s="78"/>
      <c r="P790" s="78"/>
      <c r="Q790" s="78"/>
      <c r="R790" s="78"/>
      <c r="S790" s="78"/>
      <c r="T790" s="78"/>
      <c r="U790" s="78"/>
      <c r="V790" s="78"/>
      <c r="W790" s="78"/>
      <c r="X790" s="78"/>
      <c r="Y790" s="78"/>
      <c r="Z790" s="78"/>
      <c r="AA790" s="78"/>
      <c r="AB790" s="78"/>
    </row>
    <row r="791" spans="1:28">
      <c r="A791" s="78"/>
      <c r="B791" s="79"/>
      <c r="C791" s="78"/>
      <c r="D791" s="78"/>
      <c r="E791" s="78"/>
      <c r="F791" s="78"/>
      <c r="G791" s="78"/>
      <c r="H791" s="78"/>
      <c r="I791" s="78"/>
      <c r="J791" s="78"/>
      <c r="K791" s="78"/>
      <c r="L791" s="78"/>
      <c r="M791" s="78"/>
      <c r="N791" s="78"/>
      <c r="O791" s="78"/>
      <c r="P791" s="78"/>
      <c r="Q791" s="78"/>
      <c r="R791" s="78"/>
      <c r="S791" s="78"/>
      <c r="T791" s="78"/>
      <c r="U791" s="78"/>
      <c r="V791" s="78"/>
      <c r="W791" s="78"/>
      <c r="X791" s="78"/>
      <c r="Y791" s="78"/>
      <c r="Z791" s="78"/>
      <c r="AA791" s="78"/>
      <c r="AB791" s="78"/>
    </row>
    <row r="792" spans="1:28">
      <c r="A792" s="78"/>
      <c r="B792" s="79"/>
      <c r="C792" s="78"/>
      <c r="D792" s="78"/>
      <c r="E792" s="78"/>
      <c r="F792" s="78"/>
      <c r="G792" s="78"/>
      <c r="H792" s="78"/>
      <c r="I792" s="78"/>
      <c r="J792" s="78"/>
      <c r="K792" s="78"/>
      <c r="L792" s="78"/>
      <c r="M792" s="78"/>
      <c r="N792" s="78"/>
      <c r="O792" s="78"/>
      <c r="P792" s="78"/>
      <c r="Q792" s="78"/>
      <c r="R792" s="78"/>
      <c r="S792" s="78"/>
      <c r="T792" s="78"/>
      <c r="U792" s="78"/>
      <c r="V792" s="78"/>
      <c r="W792" s="78"/>
      <c r="X792" s="78"/>
      <c r="Y792" s="78"/>
      <c r="Z792" s="78"/>
      <c r="AA792" s="78"/>
      <c r="AB792" s="78"/>
    </row>
    <row r="793" spans="1:28">
      <c r="A793" s="78"/>
      <c r="B793" s="79"/>
      <c r="C793" s="78"/>
      <c r="D793" s="78"/>
      <c r="E793" s="78"/>
      <c r="F793" s="78"/>
      <c r="G793" s="78"/>
      <c r="H793" s="78"/>
      <c r="I793" s="78"/>
      <c r="J793" s="78"/>
      <c r="K793" s="78"/>
      <c r="L793" s="78"/>
      <c r="M793" s="78"/>
      <c r="N793" s="78"/>
      <c r="O793" s="78"/>
      <c r="P793" s="78"/>
      <c r="Q793" s="78"/>
      <c r="R793" s="78"/>
      <c r="S793" s="78"/>
      <c r="T793" s="78"/>
      <c r="U793" s="78"/>
      <c r="V793" s="78"/>
      <c r="W793" s="78"/>
      <c r="X793" s="78"/>
      <c r="Y793" s="78"/>
      <c r="Z793" s="78"/>
      <c r="AA793" s="78"/>
      <c r="AB793" s="78"/>
    </row>
    <row r="794" spans="1:28">
      <c r="A794" s="78"/>
      <c r="B794" s="79"/>
      <c r="C794" s="78"/>
      <c r="D794" s="78"/>
      <c r="E794" s="78"/>
      <c r="F794" s="78"/>
      <c r="G794" s="78"/>
      <c r="H794" s="78"/>
      <c r="I794" s="78"/>
      <c r="J794" s="78"/>
      <c r="K794" s="78"/>
      <c r="L794" s="78"/>
      <c r="M794" s="78"/>
      <c r="N794" s="78"/>
      <c r="O794" s="78"/>
      <c r="P794" s="78"/>
      <c r="Q794" s="78"/>
      <c r="R794" s="78"/>
      <c r="S794" s="78"/>
      <c r="T794" s="78"/>
      <c r="U794" s="78"/>
      <c r="V794" s="78"/>
      <c r="W794" s="78"/>
      <c r="X794" s="78"/>
      <c r="Y794" s="78"/>
      <c r="Z794" s="78"/>
      <c r="AA794" s="78"/>
      <c r="AB794" s="78"/>
    </row>
    <row r="795" spans="1:28">
      <c r="A795" s="78"/>
      <c r="B795" s="79"/>
      <c r="C795" s="78"/>
      <c r="D795" s="78"/>
      <c r="E795" s="78"/>
      <c r="F795" s="78"/>
      <c r="G795" s="78"/>
      <c r="H795" s="78"/>
      <c r="I795" s="78"/>
      <c r="J795" s="78"/>
      <c r="K795" s="78"/>
      <c r="L795" s="78"/>
      <c r="M795" s="78"/>
      <c r="N795" s="78"/>
      <c r="O795" s="78"/>
      <c r="P795" s="78"/>
      <c r="Q795" s="78"/>
      <c r="R795" s="78"/>
      <c r="S795" s="78"/>
      <c r="T795" s="78"/>
      <c r="U795" s="78"/>
      <c r="V795" s="78"/>
      <c r="W795" s="78"/>
      <c r="X795" s="78"/>
      <c r="Y795" s="78"/>
      <c r="Z795" s="78"/>
      <c r="AA795" s="78"/>
      <c r="AB795" s="78"/>
    </row>
    <row r="796" spans="1:28">
      <c r="A796" s="78"/>
      <c r="B796" s="79"/>
      <c r="C796" s="78"/>
      <c r="D796" s="78"/>
      <c r="E796" s="78"/>
      <c r="F796" s="78"/>
      <c r="G796" s="78"/>
      <c r="H796" s="78"/>
      <c r="I796" s="78"/>
      <c r="J796" s="78"/>
      <c r="K796" s="78"/>
      <c r="L796" s="78"/>
      <c r="M796" s="78"/>
      <c r="N796" s="78"/>
      <c r="O796" s="78"/>
      <c r="P796" s="78"/>
      <c r="Q796" s="78"/>
      <c r="R796" s="78"/>
      <c r="S796" s="78"/>
      <c r="T796" s="78"/>
      <c r="U796" s="78"/>
      <c r="V796" s="78"/>
      <c r="W796" s="78"/>
      <c r="X796" s="78"/>
      <c r="Y796" s="78"/>
      <c r="Z796" s="78"/>
      <c r="AA796" s="78"/>
      <c r="AB796" s="78"/>
    </row>
    <row r="797" spans="1:28">
      <c r="A797" s="78"/>
      <c r="B797" s="79"/>
      <c r="C797" s="78"/>
      <c r="D797" s="78"/>
      <c r="E797" s="78"/>
      <c r="F797" s="78"/>
      <c r="G797" s="78"/>
      <c r="H797" s="78"/>
      <c r="I797" s="78"/>
      <c r="J797" s="78"/>
      <c r="K797" s="78"/>
      <c r="L797" s="78"/>
      <c r="M797" s="78"/>
      <c r="N797" s="78"/>
      <c r="O797" s="78"/>
      <c r="P797" s="78"/>
      <c r="Q797" s="78"/>
      <c r="R797" s="78"/>
      <c r="S797" s="78"/>
      <c r="T797" s="78"/>
      <c r="U797" s="78"/>
      <c r="V797" s="78"/>
      <c r="W797" s="78"/>
      <c r="X797" s="78"/>
      <c r="Y797" s="78"/>
      <c r="Z797" s="78"/>
      <c r="AA797" s="78"/>
      <c r="AB797" s="78"/>
    </row>
    <row r="798" spans="1:28">
      <c r="A798" s="78"/>
      <c r="B798" s="79"/>
      <c r="C798" s="78"/>
      <c r="D798" s="78"/>
      <c r="E798" s="78"/>
      <c r="F798" s="78"/>
      <c r="G798" s="78"/>
      <c r="H798" s="78"/>
      <c r="I798" s="78"/>
      <c r="J798" s="78"/>
      <c r="K798" s="78"/>
      <c r="L798" s="78"/>
      <c r="M798" s="78"/>
      <c r="N798" s="78"/>
      <c r="O798" s="78"/>
      <c r="P798" s="78"/>
      <c r="Q798" s="78"/>
      <c r="R798" s="78"/>
      <c r="S798" s="78"/>
      <c r="T798" s="78"/>
      <c r="U798" s="78"/>
      <c r="V798" s="78"/>
      <c r="W798" s="78"/>
      <c r="X798" s="78"/>
      <c r="Y798" s="78"/>
      <c r="Z798" s="78"/>
      <c r="AA798" s="78"/>
      <c r="AB798" s="78"/>
    </row>
    <row r="799" spans="1:28">
      <c r="A799" s="78"/>
      <c r="B799" s="79"/>
      <c r="C799" s="78"/>
      <c r="D799" s="78"/>
      <c r="E799" s="78"/>
      <c r="F799" s="78"/>
      <c r="G799" s="78"/>
      <c r="H799" s="78"/>
      <c r="I799" s="78"/>
      <c r="J799" s="78"/>
      <c r="K799" s="78"/>
      <c r="L799" s="78"/>
      <c r="M799" s="78"/>
      <c r="N799" s="78"/>
      <c r="O799" s="78"/>
      <c r="P799" s="78"/>
      <c r="Q799" s="78"/>
      <c r="R799" s="78"/>
      <c r="S799" s="78"/>
      <c r="T799" s="78"/>
      <c r="U799" s="78"/>
      <c r="V799" s="78"/>
      <c r="W799" s="78"/>
      <c r="X799" s="78"/>
      <c r="Y799" s="78"/>
      <c r="Z799" s="78"/>
      <c r="AA799" s="78"/>
      <c r="AB799" s="78"/>
    </row>
    <row r="800" spans="1:28">
      <c r="A800" s="78"/>
      <c r="B800" s="79"/>
      <c r="C800" s="78"/>
      <c r="D800" s="78"/>
      <c r="E800" s="78"/>
      <c r="F800" s="78"/>
      <c r="G800" s="78"/>
      <c r="H800" s="78"/>
      <c r="I800" s="78"/>
      <c r="J800" s="78"/>
      <c r="K800" s="78"/>
      <c r="L800" s="78"/>
      <c r="M800" s="78"/>
      <c r="N800" s="78"/>
      <c r="O800" s="78"/>
      <c r="P800" s="78"/>
      <c r="Q800" s="78"/>
      <c r="R800" s="78"/>
      <c r="S800" s="78"/>
      <c r="T800" s="78"/>
      <c r="U800" s="78"/>
      <c r="V800" s="78"/>
      <c r="W800" s="78"/>
      <c r="X800" s="78"/>
      <c r="Y800" s="78"/>
      <c r="Z800" s="78"/>
      <c r="AA800" s="78"/>
      <c r="AB800" s="78"/>
    </row>
    <row r="801" spans="1:28">
      <c r="A801" s="78"/>
      <c r="B801" s="79"/>
      <c r="C801" s="78"/>
      <c r="D801" s="78"/>
      <c r="E801" s="78"/>
      <c r="F801" s="78"/>
      <c r="G801" s="78"/>
      <c r="H801" s="78"/>
      <c r="I801" s="78"/>
      <c r="J801" s="78"/>
      <c r="K801" s="78"/>
      <c r="L801" s="78"/>
      <c r="M801" s="78"/>
      <c r="N801" s="78"/>
      <c r="O801" s="78"/>
      <c r="P801" s="78"/>
      <c r="Q801" s="78"/>
      <c r="R801" s="78"/>
      <c r="S801" s="78"/>
      <c r="T801" s="78"/>
      <c r="U801" s="78"/>
      <c r="V801" s="78"/>
      <c r="W801" s="78"/>
      <c r="X801" s="78"/>
      <c r="Y801" s="78"/>
      <c r="Z801" s="78"/>
      <c r="AA801" s="78"/>
      <c r="AB801" s="78"/>
    </row>
    <row r="802" spans="1:28">
      <c r="A802" s="78"/>
      <c r="B802" s="79"/>
      <c r="C802" s="78"/>
      <c r="D802" s="78"/>
      <c r="E802" s="78"/>
      <c r="F802" s="78"/>
      <c r="G802" s="78"/>
      <c r="H802" s="78"/>
      <c r="I802" s="78"/>
      <c r="J802" s="78"/>
      <c r="K802" s="78"/>
      <c r="L802" s="78"/>
      <c r="M802" s="78"/>
      <c r="N802" s="78"/>
      <c r="O802" s="78"/>
      <c r="P802" s="78"/>
      <c r="Q802" s="78"/>
      <c r="R802" s="78"/>
      <c r="S802" s="78"/>
      <c r="T802" s="78"/>
      <c r="U802" s="78"/>
      <c r="V802" s="78"/>
      <c r="W802" s="78"/>
      <c r="X802" s="78"/>
      <c r="Y802" s="78"/>
      <c r="Z802" s="78"/>
      <c r="AA802" s="78"/>
      <c r="AB802" s="78"/>
    </row>
    <row r="803" spans="1:28">
      <c r="A803" s="78"/>
      <c r="B803" s="79"/>
      <c r="C803" s="78"/>
      <c r="D803" s="78"/>
      <c r="E803" s="78"/>
      <c r="F803" s="78"/>
      <c r="G803" s="78"/>
      <c r="H803" s="78"/>
      <c r="I803" s="78"/>
      <c r="J803" s="78"/>
      <c r="K803" s="78"/>
      <c r="L803" s="78"/>
      <c r="M803" s="78"/>
      <c r="N803" s="78"/>
      <c r="O803" s="78"/>
      <c r="P803" s="78"/>
      <c r="Q803" s="78"/>
      <c r="R803" s="78"/>
      <c r="S803" s="78"/>
      <c r="T803" s="78"/>
      <c r="U803" s="78"/>
      <c r="V803" s="78"/>
      <c r="W803" s="78"/>
      <c r="X803" s="78"/>
      <c r="Y803" s="78"/>
      <c r="Z803" s="78"/>
      <c r="AA803" s="78"/>
      <c r="AB803" s="78"/>
    </row>
    <row r="804" spans="1:28">
      <c r="A804" s="78"/>
      <c r="B804" s="79"/>
      <c r="C804" s="78"/>
      <c r="D804" s="78"/>
      <c r="E804" s="78"/>
      <c r="F804" s="78"/>
      <c r="G804" s="78"/>
      <c r="H804" s="78"/>
      <c r="I804" s="78"/>
      <c r="J804" s="78"/>
      <c r="K804" s="78"/>
      <c r="L804" s="78"/>
      <c r="M804" s="78"/>
      <c r="N804" s="78"/>
      <c r="O804" s="78"/>
      <c r="P804" s="78"/>
      <c r="Q804" s="78"/>
      <c r="R804" s="78"/>
      <c r="S804" s="78"/>
      <c r="T804" s="78"/>
      <c r="U804" s="78"/>
      <c r="V804" s="78"/>
      <c r="W804" s="78"/>
      <c r="X804" s="78"/>
      <c r="Y804" s="78"/>
      <c r="Z804" s="78"/>
      <c r="AA804" s="78"/>
      <c r="AB804" s="78"/>
    </row>
    <row r="805" spans="1:28">
      <c r="A805" s="78"/>
      <c r="B805" s="79"/>
      <c r="C805" s="78"/>
      <c r="D805" s="78"/>
      <c r="E805" s="78"/>
      <c r="F805" s="78"/>
      <c r="G805" s="78"/>
      <c r="H805" s="78"/>
      <c r="I805" s="78"/>
      <c r="J805" s="78"/>
      <c r="K805" s="78"/>
      <c r="L805" s="78"/>
      <c r="M805" s="78"/>
      <c r="N805" s="78"/>
      <c r="O805" s="78"/>
      <c r="P805" s="78"/>
      <c r="Q805" s="78"/>
      <c r="R805" s="78"/>
      <c r="S805" s="78"/>
      <c r="T805" s="78"/>
      <c r="U805" s="78"/>
      <c r="V805" s="78"/>
      <c r="W805" s="78"/>
      <c r="X805" s="78"/>
      <c r="Y805" s="78"/>
      <c r="Z805" s="78"/>
      <c r="AA805" s="78"/>
      <c r="AB805" s="78"/>
    </row>
    <row r="806" spans="1:28">
      <c r="A806" s="78"/>
      <c r="B806" s="79"/>
      <c r="C806" s="78"/>
      <c r="D806" s="78"/>
      <c r="E806" s="78"/>
      <c r="F806" s="78"/>
      <c r="G806" s="78"/>
      <c r="H806" s="78"/>
      <c r="I806" s="78"/>
      <c r="J806" s="78"/>
      <c r="K806" s="78"/>
      <c r="L806" s="78"/>
      <c r="M806" s="78"/>
      <c r="N806" s="78"/>
      <c r="O806" s="78"/>
      <c r="P806" s="78"/>
      <c r="Q806" s="78"/>
      <c r="R806" s="78"/>
      <c r="S806" s="78"/>
      <c r="T806" s="78"/>
      <c r="U806" s="78"/>
      <c r="V806" s="78"/>
      <c r="W806" s="78"/>
      <c r="X806" s="78"/>
      <c r="Y806" s="78"/>
      <c r="Z806" s="78"/>
      <c r="AA806" s="78"/>
      <c r="AB806" s="78"/>
    </row>
    <row r="807" spans="1:28">
      <c r="A807" s="78"/>
      <c r="B807" s="79"/>
      <c r="C807" s="78"/>
      <c r="D807" s="78"/>
      <c r="E807" s="78"/>
      <c r="F807" s="78"/>
      <c r="G807" s="78"/>
      <c r="H807" s="78"/>
      <c r="I807" s="78"/>
      <c r="J807" s="78"/>
      <c r="K807" s="78"/>
      <c r="L807" s="78"/>
      <c r="M807" s="78"/>
      <c r="N807" s="78"/>
      <c r="O807" s="78"/>
      <c r="P807" s="78"/>
      <c r="Q807" s="78"/>
      <c r="R807" s="78"/>
      <c r="S807" s="78"/>
      <c r="T807" s="78"/>
      <c r="U807" s="78"/>
      <c r="V807" s="78"/>
      <c r="W807" s="78"/>
      <c r="X807" s="78"/>
      <c r="Y807" s="78"/>
      <c r="Z807" s="78"/>
      <c r="AA807" s="78"/>
      <c r="AB807" s="78"/>
    </row>
    <row r="808" spans="1:28">
      <c r="A808" s="78"/>
      <c r="B808" s="79"/>
      <c r="C808" s="78"/>
      <c r="D808" s="78"/>
      <c r="E808" s="78"/>
      <c r="F808" s="78"/>
      <c r="G808" s="78"/>
      <c r="H808" s="78"/>
      <c r="I808" s="78"/>
      <c r="J808" s="78"/>
      <c r="K808" s="78"/>
      <c r="L808" s="78"/>
      <c r="M808" s="78"/>
      <c r="N808" s="78"/>
      <c r="O808" s="78"/>
      <c r="P808" s="78"/>
      <c r="Q808" s="78"/>
      <c r="R808" s="78"/>
      <c r="S808" s="78"/>
      <c r="T808" s="78"/>
      <c r="U808" s="78"/>
      <c r="V808" s="78"/>
      <c r="W808" s="78"/>
      <c r="X808" s="78"/>
      <c r="Y808" s="78"/>
      <c r="Z808" s="78"/>
      <c r="AA808" s="78"/>
      <c r="AB808" s="78"/>
    </row>
    <row r="809" spans="1:28">
      <c r="A809" s="78"/>
      <c r="B809" s="79"/>
      <c r="C809" s="78"/>
      <c r="D809" s="78"/>
      <c r="E809" s="78"/>
      <c r="F809" s="78"/>
      <c r="G809" s="78"/>
      <c r="H809" s="78"/>
      <c r="I809" s="78"/>
      <c r="J809" s="78"/>
      <c r="K809" s="78"/>
      <c r="L809" s="78"/>
      <c r="M809" s="78"/>
      <c r="N809" s="78"/>
      <c r="O809" s="78"/>
      <c r="P809" s="78"/>
      <c r="Q809" s="78"/>
      <c r="R809" s="78"/>
      <c r="S809" s="78"/>
      <c r="T809" s="78"/>
      <c r="U809" s="78"/>
      <c r="V809" s="78"/>
      <c r="W809" s="78"/>
      <c r="X809" s="78"/>
      <c r="Y809" s="78"/>
      <c r="Z809" s="78"/>
      <c r="AA809" s="78"/>
      <c r="AB809" s="78"/>
    </row>
    <row r="810" spans="1:28">
      <c r="A810" s="78"/>
      <c r="B810" s="79"/>
      <c r="C810" s="78"/>
      <c r="D810" s="78"/>
      <c r="E810" s="78"/>
      <c r="F810" s="78"/>
      <c r="G810" s="78"/>
      <c r="H810" s="78"/>
      <c r="I810" s="78"/>
      <c r="J810" s="78"/>
      <c r="K810" s="78"/>
      <c r="L810" s="78"/>
      <c r="M810" s="78"/>
      <c r="N810" s="78"/>
      <c r="O810" s="78"/>
      <c r="P810" s="78"/>
      <c r="Q810" s="78"/>
      <c r="R810" s="78"/>
      <c r="S810" s="78"/>
      <c r="T810" s="78"/>
      <c r="U810" s="78"/>
      <c r="V810" s="78"/>
      <c r="W810" s="78"/>
      <c r="X810" s="78"/>
      <c r="Y810" s="78"/>
      <c r="Z810" s="78"/>
      <c r="AA810" s="78"/>
      <c r="AB810" s="78"/>
    </row>
    <row r="811" spans="1:28">
      <c r="A811" s="78"/>
      <c r="B811" s="79"/>
      <c r="C811" s="78"/>
      <c r="D811" s="78"/>
      <c r="E811" s="78"/>
      <c r="F811" s="78"/>
      <c r="G811" s="78"/>
      <c r="H811" s="78"/>
      <c r="I811" s="78"/>
      <c r="J811" s="78"/>
      <c r="K811" s="78"/>
      <c r="L811" s="78"/>
      <c r="M811" s="78"/>
      <c r="N811" s="78"/>
      <c r="O811" s="78"/>
      <c r="P811" s="78"/>
      <c r="Q811" s="78"/>
      <c r="R811" s="78"/>
      <c r="S811" s="78"/>
      <c r="T811" s="78"/>
      <c r="U811" s="78"/>
      <c r="V811" s="78"/>
      <c r="W811" s="78"/>
      <c r="X811" s="78"/>
      <c r="Y811" s="78"/>
      <c r="Z811" s="78"/>
      <c r="AA811" s="78"/>
      <c r="AB811" s="78"/>
    </row>
    <row r="812" spans="1:28">
      <c r="A812" s="78"/>
      <c r="B812" s="79"/>
      <c r="C812" s="78"/>
      <c r="D812" s="78"/>
      <c r="E812" s="78"/>
      <c r="F812" s="78"/>
      <c r="G812" s="78"/>
      <c r="H812" s="78"/>
      <c r="I812" s="78"/>
      <c r="J812" s="78"/>
      <c r="K812" s="78"/>
      <c r="L812" s="78"/>
      <c r="M812" s="78"/>
      <c r="N812" s="78"/>
      <c r="O812" s="78"/>
      <c r="P812" s="78"/>
      <c r="Q812" s="78"/>
      <c r="R812" s="78"/>
      <c r="S812" s="78"/>
      <c r="T812" s="78"/>
      <c r="U812" s="78"/>
      <c r="V812" s="78"/>
      <c r="W812" s="78"/>
      <c r="X812" s="78"/>
      <c r="Y812" s="78"/>
      <c r="Z812" s="78"/>
      <c r="AA812" s="78"/>
      <c r="AB812" s="78"/>
    </row>
    <row r="813" spans="1:28">
      <c r="A813" s="78"/>
      <c r="B813" s="79"/>
      <c r="C813" s="78"/>
      <c r="D813" s="78"/>
      <c r="E813" s="78"/>
      <c r="F813" s="78"/>
      <c r="G813" s="78"/>
      <c r="H813" s="78"/>
      <c r="I813" s="78"/>
      <c r="J813" s="78"/>
      <c r="K813" s="78"/>
      <c r="L813" s="78"/>
      <c r="M813" s="78"/>
      <c r="N813" s="78"/>
      <c r="O813" s="78"/>
      <c r="P813" s="78"/>
      <c r="Q813" s="78"/>
      <c r="R813" s="78"/>
      <c r="S813" s="78"/>
      <c r="T813" s="78"/>
      <c r="U813" s="78"/>
      <c r="V813" s="78"/>
      <c r="W813" s="78"/>
      <c r="X813" s="78"/>
      <c r="Y813" s="78"/>
      <c r="Z813" s="78"/>
      <c r="AA813" s="78"/>
      <c r="AB813" s="78"/>
    </row>
    <row r="814" spans="1:28">
      <c r="A814" s="78"/>
      <c r="B814" s="79"/>
      <c r="C814" s="78"/>
      <c r="D814" s="78"/>
      <c r="E814" s="78"/>
      <c r="F814" s="78"/>
      <c r="G814" s="78"/>
      <c r="H814" s="78"/>
      <c r="I814" s="78"/>
      <c r="J814" s="78"/>
      <c r="K814" s="78"/>
      <c r="L814" s="78"/>
      <c r="M814" s="78"/>
      <c r="N814" s="78"/>
      <c r="O814" s="78"/>
      <c r="P814" s="78"/>
      <c r="Q814" s="78"/>
      <c r="R814" s="78"/>
      <c r="S814" s="78"/>
      <c r="T814" s="78"/>
      <c r="U814" s="78"/>
      <c r="V814" s="78"/>
      <c r="W814" s="78"/>
      <c r="X814" s="78"/>
      <c r="Y814" s="78"/>
      <c r="Z814" s="78"/>
      <c r="AA814" s="78"/>
      <c r="AB814" s="78"/>
    </row>
    <row r="815" spans="1:28">
      <c r="A815" s="78"/>
      <c r="B815" s="79"/>
      <c r="C815" s="78"/>
      <c r="D815" s="78"/>
      <c r="E815" s="78"/>
      <c r="F815" s="78"/>
      <c r="G815" s="78"/>
      <c r="H815" s="78"/>
      <c r="I815" s="78"/>
      <c r="J815" s="78"/>
      <c r="K815" s="78"/>
      <c r="L815" s="78"/>
      <c r="M815" s="78"/>
      <c r="N815" s="78"/>
      <c r="O815" s="78"/>
      <c r="P815" s="78"/>
      <c r="Q815" s="78"/>
      <c r="R815" s="78"/>
      <c r="S815" s="78"/>
      <c r="T815" s="78"/>
      <c r="U815" s="78"/>
      <c r="V815" s="78"/>
      <c r="W815" s="78"/>
      <c r="X815" s="78"/>
      <c r="Y815" s="78"/>
      <c r="Z815" s="78"/>
      <c r="AA815" s="78"/>
      <c r="AB815" s="78"/>
    </row>
    <row r="816" spans="1:28">
      <c r="A816" s="78"/>
      <c r="B816" s="79"/>
      <c r="C816" s="78"/>
      <c r="D816" s="78"/>
      <c r="E816" s="78"/>
      <c r="F816" s="78"/>
      <c r="G816" s="78"/>
      <c r="H816" s="78"/>
      <c r="I816" s="78"/>
      <c r="J816" s="78"/>
      <c r="K816" s="78"/>
      <c r="L816" s="78"/>
      <c r="M816" s="78"/>
      <c r="N816" s="78"/>
      <c r="O816" s="78"/>
      <c r="P816" s="78"/>
      <c r="Q816" s="78"/>
      <c r="R816" s="78"/>
      <c r="S816" s="78"/>
      <c r="T816" s="78"/>
      <c r="U816" s="78"/>
      <c r="V816" s="78"/>
      <c r="W816" s="78"/>
      <c r="X816" s="78"/>
      <c r="Y816" s="78"/>
      <c r="Z816" s="78"/>
      <c r="AA816" s="78"/>
      <c r="AB816" s="78"/>
    </row>
    <row r="817" spans="1:28">
      <c r="A817" s="78"/>
      <c r="B817" s="79"/>
      <c r="C817" s="78"/>
      <c r="D817" s="78"/>
      <c r="E817" s="78"/>
      <c r="F817" s="78"/>
      <c r="G817" s="78"/>
      <c r="H817" s="78"/>
      <c r="I817" s="78"/>
      <c r="J817" s="78"/>
      <c r="K817" s="78"/>
      <c r="L817" s="78"/>
      <c r="M817" s="78"/>
      <c r="N817" s="78"/>
      <c r="O817" s="78"/>
      <c r="P817" s="78"/>
      <c r="Q817" s="78"/>
      <c r="R817" s="78"/>
      <c r="S817" s="78"/>
      <c r="T817" s="78"/>
      <c r="U817" s="78"/>
      <c r="V817" s="78"/>
      <c r="W817" s="78"/>
      <c r="X817" s="78"/>
      <c r="Y817" s="78"/>
      <c r="Z817" s="78"/>
      <c r="AA817" s="78"/>
      <c r="AB817" s="78"/>
    </row>
    <row r="818" spans="1:28">
      <c r="A818" s="78"/>
      <c r="B818" s="79"/>
      <c r="C818" s="78"/>
      <c r="D818" s="78"/>
      <c r="E818" s="78"/>
      <c r="F818" s="78"/>
      <c r="G818" s="78"/>
      <c r="H818" s="78"/>
      <c r="I818" s="78"/>
      <c r="J818" s="78"/>
      <c r="K818" s="78"/>
      <c r="L818" s="78"/>
      <c r="M818" s="78"/>
      <c r="N818" s="78"/>
      <c r="O818" s="78"/>
      <c r="P818" s="78"/>
      <c r="Q818" s="78"/>
      <c r="R818" s="78"/>
      <c r="S818" s="78"/>
      <c r="T818" s="78"/>
      <c r="U818" s="78"/>
      <c r="V818" s="78"/>
      <c r="W818" s="78"/>
      <c r="X818" s="78"/>
      <c r="Y818" s="78"/>
      <c r="Z818" s="78"/>
      <c r="AA818" s="78"/>
      <c r="AB818" s="78"/>
    </row>
    <row r="819" spans="1:28">
      <c r="A819" s="78"/>
      <c r="B819" s="79"/>
      <c r="C819" s="78"/>
      <c r="D819" s="78"/>
      <c r="E819" s="78"/>
      <c r="F819" s="78"/>
      <c r="G819" s="78"/>
      <c r="H819" s="78"/>
      <c r="I819" s="78"/>
      <c r="J819" s="78"/>
      <c r="K819" s="78"/>
      <c r="L819" s="78"/>
      <c r="M819" s="78"/>
      <c r="N819" s="78"/>
      <c r="O819" s="78"/>
      <c r="P819" s="78"/>
      <c r="Q819" s="78"/>
      <c r="R819" s="78"/>
      <c r="S819" s="78"/>
      <c r="T819" s="78"/>
      <c r="U819" s="78"/>
      <c r="V819" s="78"/>
      <c r="W819" s="78"/>
      <c r="X819" s="78"/>
      <c r="Y819" s="78"/>
      <c r="Z819" s="78"/>
      <c r="AA819" s="78"/>
      <c r="AB819" s="78"/>
    </row>
    <row r="820" spans="1:28">
      <c r="A820" s="78"/>
      <c r="B820" s="79"/>
      <c r="C820" s="78"/>
      <c r="D820" s="78"/>
      <c r="E820" s="78"/>
      <c r="F820" s="78"/>
      <c r="G820" s="78"/>
      <c r="H820" s="78"/>
      <c r="I820" s="78"/>
      <c r="J820" s="78"/>
      <c r="K820" s="78"/>
      <c r="L820" s="78"/>
      <c r="M820" s="78"/>
      <c r="N820" s="78"/>
      <c r="O820" s="78"/>
      <c r="P820" s="78"/>
      <c r="Q820" s="78"/>
      <c r="R820" s="78"/>
      <c r="S820" s="78"/>
      <c r="T820" s="78"/>
      <c r="U820" s="78"/>
      <c r="V820" s="78"/>
      <c r="W820" s="78"/>
      <c r="X820" s="78"/>
      <c r="Y820" s="78"/>
      <c r="Z820" s="78"/>
      <c r="AA820" s="78"/>
      <c r="AB820" s="78"/>
    </row>
    <row r="821" spans="1:28">
      <c r="A821" s="78"/>
      <c r="B821" s="79"/>
      <c r="C821" s="78"/>
      <c r="D821" s="78"/>
      <c r="E821" s="78"/>
      <c r="F821" s="78"/>
      <c r="G821" s="78"/>
      <c r="H821" s="78"/>
      <c r="I821" s="78"/>
      <c r="J821" s="78"/>
      <c r="K821" s="78"/>
      <c r="L821" s="78"/>
      <c r="M821" s="78"/>
      <c r="N821" s="78"/>
      <c r="O821" s="78"/>
      <c r="P821" s="78"/>
      <c r="Q821" s="78"/>
      <c r="R821" s="78"/>
      <c r="S821" s="78"/>
      <c r="T821" s="78"/>
      <c r="U821" s="78"/>
      <c r="V821" s="78"/>
      <c r="W821" s="78"/>
      <c r="X821" s="78"/>
      <c r="Y821" s="78"/>
      <c r="Z821" s="78"/>
      <c r="AA821" s="78"/>
      <c r="AB821" s="78"/>
    </row>
    <row r="822" spans="1:28">
      <c r="A822" s="78"/>
      <c r="B822" s="79"/>
      <c r="C822" s="78"/>
      <c r="D822" s="78"/>
      <c r="E822" s="78"/>
      <c r="F822" s="78"/>
      <c r="G822" s="78"/>
      <c r="H822" s="78"/>
      <c r="I822" s="78"/>
      <c r="J822" s="78"/>
      <c r="K822" s="78"/>
      <c r="L822" s="78"/>
      <c r="M822" s="78"/>
      <c r="N822" s="78"/>
      <c r="O822" s="78"/>
      <c r="P822" s="78"/>
      <c r="Q822" s="78"/>
      <c r="R822" s="78"/>
      <c r="S822" s="78"/>
      <c r="T822" s="78"/>
      <c r="U822" s="78"/>
      <c r="V822" s="78"/>
      <c r="W822" s="78"/>
      <c r="X822" s="78"/>
      <c r="Y822" s="78"/>
      <c r="Z822" s="78"/>
      <c r="AA822" s="78"/>
      <c r="AB822" s="78"/>
    </row>
    <row r="823" spans="1:28">
      <c r="A823" s="78"/>
      <c r="B823" s="79"/>
      <c r="C823" s="78"/>
      <c r="D823" s="78"/>
      <c r="E823" s="78"/>
      <c r="F823" s="78"/>
      <c r="G823" s="78"/>
      <c r="H823" s="78"/>
      <c r="I823" s="78"/>
      <c r="J823" s="78"/>
      <c r="K823" s="78"/>
      <c r="L823" s="78"/>
      <c r="M823" s="78"/>
      <c r="N823" s="78"/>
      <c r="O823" s="78"/>
      <c r="P823" s="78"/>
      <c r="Q823" s="78"/>
      <c r="R823" s="78"/>
      <c r="S823" s="78"/>
      <c r="T823" s="78"/>
      <c r="U823" s="78"/>
      <c r="V823" s="78"/>
      <c r="W823" s="78"/>
      <c r="X823" s="78"/>
      <c r="Y823" s="78"/>
      <c r="Z823" s="78"/>
      <c r="AA823" s="78"/>
      <c r="AB823" s="78"/>
    </row>
    <row r="824" spans="1:28">
      <c r="A824" s="78"/>
      <c r="B824" s="79"/>
      <c r="C824" s="78"/>
      <c r="D824" s="78"/>
      <c r="E824" s="78"/>
      <c r="F824" s="78"/>
      <c r="G824" s="78"/>
      <c r="H824" s="78"/>
      <c r="I824" s="78"/>
      <c r="J824" s="78"/>
      <c r="K824" s="78"/>
      <c r="L824" s="78"/>
      <c r="M824" s="78"/>
      <c r="N824" s="78"/>
      <c r="O824" s="78"/>
      <c r="P824" s="78"/>
      <c r="Q824" s="78"/>
      <c r="R824" s="78"/>
      <c r="S824" s="78"/>
      <c r="T824" s="78"/>
      <c r="U824" s="78"/>
      <c r="V824" s="78"/>
      <c r="W824" s="78"/>
      <c r="X824" s="78"/>
      <c r="Y824" s="78"/>
      <c r="Z824" s="78"/>
      <c r="AA824" s="78"/>
      <c r="AB824" s="78"/>
    </row>
    <row r="825" spans="1:28">
      <c r="A825" s="78"/>
      <c r="B825" s="79"/>
      <c r="C825" s="78"/>
      <c r="D825" s="78"/>
      <c r="E825" s="78"/>
      <c r="F825" s="78"/>
      <c r="G825" s="78"/>
      <c r="H825" s="78"/>
      <c r="I825" s="78"/>
      <c r="J825" s="78"/>
      <c r="K825" s="78"/>
      <c r="L825" s="78"/>
      <c r="M825" s="78"/>
      <c r="N825" s="78"/>
      <c r="O825" s="78"/>
      <c r="P825" s="78"/>
      <c r="Q825" s="78"/>
      <c r="R825" s="78"/>
      <c r="S825" s="78"/>
      <c r="T825" s="78"/>
      <c r="U825" s="78"/>
      <c r="V825" s="78"/>
      <c r="W825" s="78"/>
      <c r="X825" s="78"/>
      <c r="Y825" s="78"/>
      <c r="Z825" s="78"/>
      <c r="AA825" s="78"/>
      <c r="AB825" s="78"/>
    </row>
    <row r="826" spans="1:28">
      <c r="A826" s="78"/>
      <c r="B826" s="79"/>
      <c r="C826" s="78"/>
      <c r="D826" s="78"/>
      <c r="E826" s="78"/>
      <c r="F826" s="78"/>
      <c r="G826" s="78"/>
      <c r="H826" s="78"/>
      <c r="I826" s="78"/>
      <c r="J826" s="78"/>
      <c r="K826" s="78"/>
      <c r="L826" s="78"/>
      <c r="M826" s="78"/>
      <c r="N826" s="78"/>
      <c r="O826" s="78"/>
      <c r="P826" s="78"/>
      <c r="Q826" s="78"/>
      <c r="R826" s="78"/>
      <c r="S826" s="78"/>
      <c r="T826" s="78"/>
      <c r="U826" s="78"/>
      <c r="V826" s="78"/>
      <c r="W826" s="78"/>
      <c r="X826" s="78"/>
      <c r="Y826" s="78"/>
      <c r="Z826" s="78"/>
      <c r="AA826" s="78"/>
      <c r="AB826" s="78"/>
    </row>
    <row r="827" spans="1:28">
      <c r="A827" s="78"/>
      <c r="B827" s="79"/>
      <c r="C827" s="78"/>
      <c r="D827" s="78"/>
      <c r="E827" s="78"/>
      <c r="F827" s="78"/>
      <c r="G827" s="78"/>
      <c r="H827" s="78"/>
      <c r="I827" s="78"/>
      <c r="J827" s="78"/>
      <c r="K827" s="78"/>
      <c r="L827" s="78"/>
      <c r="M827" s="78"/>
      <c r="N827" s="78"/>
      <c r="O827" s="78"/>
      <c r="P827" s="78"/>
      <c r="Q827" s="78"/>
      <c r="R827" s="78"/>
      <c r="S827" s="78"/>
      <c r="T827" s="78"/>
      <c r="U827" s="78"/>
      <c r="V827" s="78"/>
      <c r="W827" s="78"/>
      <c r="X827" s="78"/>
      <c r="Y827" s="78"/>
      <c r="Z827" s="78"/>
      <c r="AA827" s="78"/>
      <c r="AB827" s="78"/>
    </row>
    <row r="828" spans="1:28">
      <c r="A828" s="78"/>
      <c r="B828" s="79"/>
      <c r="C828" s="78"/>
      <c r="D828" s="78"/>
      <c r="E828" s="78"/>
      <c r="F828" s="78"/>
      <c r="G828" s="78"/>
      <c r="H828" s="78"/>
      <c r="I828" s="78"/>
      <c r="J828" s="78"/>
      <c r="K828" s="78"/>
      <c r="L828" s="78"/>
      <c r="M828" s="78"/>
      <c r="N828" s="78"/>
      <c r="O828" s="78"/>
      <c r="P828" s="78"/>
      <c r="Q828" s="78"/>
      <c r="R828" s="78"/>
      <c r="S828" s="78"/>
      <c r="T828" s="78"/>
      <c r="U828" s="78"/>
      <c r="V828" s="78"/>
      <c r="W828" s="78"/>
      <c r="X828" s="78"/>
      <c r="Y828" s="78"/>
      <c r="Z828" s="78"/>
      <c r="AA828" s="78"/>
      <c r="AB828" s="78"/>
    </row>
    <row r="829" spans="1:28">
      <c r="A829" s="78"/>
      <c r="B829" s="79"/>
      <c r="C829" s="78"/>
      <c r="D829" s="78"/>
      <c r="E829" s="78"/>
      <c r="F829" s="78"/>
      <c r="G829" s="78"/>
      <c r="H829" s="78"/>
      <c r="I829" s="78"/>
      <c r="J829" s="78"/>
      <c r="K829" s="78"/>
      <c r="L829" s="78"/>
      <c r="M829" s="78"/>
      <c r="N829" s="78"/>
      <c r="O829" s="78"/>
      <c r="P829" s="78"/>
      <c r="Q829" s="78"/>
      <c r="R829" s="78"/>
      <c r="S829" s="78"/>
      <c r="T829" s="78"/>
      <c r="U829" s="78"/>
      <c r="V829" s="78"/>
      <c r="W829" s="78"/>
      <c r="X829" s="78"/>
      <c r="Y829" s="78"/>
      <c r="Z829" s="78"/>
      <c r="AA829" s="78"/>
      <c r="AB829" s="78"/>
    </row>
    <row r="830" spans="1:28">
      <c r="A830" s="78"/>
      <c r="B830" s="79"/>
      <c r="C830" s="78"/>
      <c r="D830" s="78"/>
      <c r="E830" s="78"/>
      <c r="F830" s="78"/>
      <c r="G830" s="78"/>
      <c r="H830" s="78"/>
      <c r="I830" s="78"/>
      <c r="J830" s="78"/>
      <c r="K830" s="78"/>
      <c r="L830" s="78"/>
      <c r="M830" s="78"/>
      <c r="N830" s="78"/>
      <c r="O830" s="78"/>
      <c r="P830" s="78"/>
      <c r="Q830" s="78"/>
      <c r="R830" s="78"/>
      <c r="S830" s="78"/>
      <c r="T830" s="78"/>
      <c r="U830" s="78"/>
      <c r="V830" s="78"/>
      <c r="W830" s="78"/>
      <c r="X830" s="78"/>
      <c r="Y830" s="78"/>
      <c r="Z830" s="78"/>
      <c r="AA830" s="78"/>
      <c r="AB830" s="78"/>
    </row>
    <row r="831" spans="1:28">
      <c r="A831" s="78"/>
      <c r="B831" s="79"/>
      <c r="C831" s="78"/>
      <c r="D831" s="78"/>
      <c r="E831" s="78"/>
      <c r="F831" s="78"/>
      <c r="G831" s="78"/>
      <c r="H831" s="78"/>
      <c r="I831" s="78"/>
      <c r="J831" s="78"/>
      <c r="K831" s="78"/>
      <c r="L831" s="78"/>
      <c r="M831" s="78"/>
      <c r="N831" s="78"/>
      <c r="O831" s="78"/>
      <c r="P831" s="78"/>
      <c r="Q831" s="78"/>
      <c r="R831" s="78"/>
      <c r="S831" s="78"/>
      <c r="T831" s="78"/>
      <c r="U831" s="78"/>
      <c r="V831" s="78"/>
      <c r="W831" s="78"/>
      <c r="X831" s="78"/>
      <c r="Y831" s="78"/>
      <c r="Z831" s="78"/>
      <c r="AA831" s="78"/>
      <c r="AB831" s="78"/>
    </row>
    <row r="832" spans="1:28">
      <c r="A832" s="78"/>
      <c r="B832" s="79"/>
      <c r="C832" s="78"/>
      <c r="D832" s="78"/>
      <c r="E832" s="78"/>
      <c r="F832" s="78"/>
      <c r="G832" s="78"/>
      <c r="H832" s="78"/>
      <c r="I832" s="78"/>
      <c r="J832" s="78"/>
      <c r="K832" s="78"/>
      <c r="L832" s="78"/>
      <c r="M832" s="78"/>
      <c r="N832" s="78"/>
      <c r="O832" s="78"/>
      <c r="P832" s="78"/>
      <c r="Q832" s="78"/>
      <c r="R832" s="78"/>
      <c r="S832" s="78"/>
      <c r="T832" s="78"/>
      <c r="U832" s="78"/>
      <c r="V832" s="78"/>
      <c r="W832" s="78"/>
      <c r="X832" s="78"/>
      <c r="Y832" s="78"/>
      <c r="Z832" s="78"/>
      <c r="AA832" s="78"/>
      <c r="AB832" s="78"/>
    </row>
    <row r="833" spans="1:28">
      <c r="A833" s="78"/>
      <c r="B833" s="79"/>
      <c r="C833" s="78"/>
      <c r="D833" s="78"/>
      <c r="E833" s="78"/>
      <c r="F833" s="78"/>
      <c r="G833" s="78"/>
      <c r="H833" s="78"/>
      <c r="I833" s="78"/>
      <c r="J833" s="78"/>
      <c r="K833" s="78"/>
      <c r="L833" s="78"/>
      <c r="M833" s="78"/>
      <c r="N833" s="78"/>
      <c r="O833" s="78"/>
      <c r="P833" s="78"/>
      <c r="Q833" s="78"/>
      <c r="R833" s="78"/>
      <c r="S833" s="78"/>
      <c r="T833" s="78"/>
      <c r="U833" s="78"/>
      <c r="V833" s="78"/>
      <c r="W833" s="78"/>
      <c r="X833" s="78"/>
      <c r="Y833" s="78"/>
      <c r="Z833" s="78"/>
      <c r="AA833" s="78"/>
      <c r="AB833" s="78"/>
    </row>
    <row r="834" spans="1:28">
      <c r="A834" s="78"/>
      <c r="B834" s="79"/>
      <c r="C834" s="78"/>
      <c r="D834" s="78"/>
      <c r="E834" s="78"/>
      <c r="F834" s="78"/>
      <c r="G834" s="78"/>
      <c r="H834" s="78"/>
      <c r="I834" s="78"/>
      <c r="J834" s="78"/>
      <c r="K834" s="78"/>
      <c r="L834" s="78"/>
      <c r="M834" s="78"/>
      <c r="N834" s="78"/>
      <c r="O834" s="78"/>
      <c r="P834" s="78"/>
      <c r="Q834" s="78"/>
      <c r="R834" s="78"/>
      <c r="S834" s="78"/>
      <c r="T834" s="78"/>
      <c r="U834" s="78"/>
      <c r="V834" s="78"/>
      <c r="W834" s="78"/>
      <c r="X834" s="78"/>
      <c r="Y834" s="78"/>
      <c r="Z834" s="78"/>
      <c r="AA834" s="78"/>
      <c r="AB834" s="78"/>
    </row>
    <row r="835" spans="1:28">
      <c r="A835" s="78"/>
      <c r="B835" s="79"/>
      <c r="C835" s="78"/>
      <c r="D835" s="78"/>
      <c r="E835" s="78"/>
      <c r="F835" s="78"/>
      <c r="G835" s="78"/>
      <c r="H835" s="78"/>
      <c r="I835" s="78"/>
      <c r="J835" s="78"/>
      <c r="K835" s="78"/>
      <c r="L835" s="78"/>
      <c r="M835" s="78"/>
      <c r="N835" s="78"/>
      <c r="O835" s="78"/>
      <c r="P835" s="78"/>
      <c r="Q835" s="78"/>
      <c r="R835" s="78"/>
      <c r="S835" s="78"/>
      <c r="T835" s="78"/>
      <c r="U835" s="78"/>
      <c r="V835" s="78"/>
      <c r="W835" s="78"/>
      <c r="X835" s="78"/>
      <c r="Y835" s="78"/>
      <c r="Z835" s="78"/>
      <c r="AA835" s="78"/>
      <c r="AB835" s="78"/>
    </row>
    <row r="836" spans="1:28">
      <c r="A836" s="78"/>
      <c r="B836" s="79"/>
      <c r="C836" s="78"/>
      <c r="D836" s="78"/>
      <c r="E836" s="78"/>
      <c r="F836" s="78"/>
      <c r="G836" s="78"/>
      <c r="H836" s="78"/>
      <c r="I836" s="78"/>
      <c r="J836" s="78"/>
      <c r="K836" s="78"/>
      <c r="L836" s="78"/>
      <c r="M836" s="78"/>
      <c r="N836" s="78"/>
      <c r="O836" s="78"/>
      <c r="P836" s="78"/>
      <c r="Q836" s="78"/>
      <c r="R836" s="78"/>
      <c r="S836" s="78"/>
      <c r="T836" s="78"/>
      <c r="U836" s="78"/>
      <c r="V836" s="78"/>
      <c r="W836" s="78"/>
      <c r="X836" s="78"/>
      <c r="Y836" s="78"/>
      <c r="Z836" s="78"/>
      <c r="AA836" s="78"/>
      <c r="AB836" s="78"/>
    </row>
    <row r="837" spans="1:28">
      <c r="A837" s="78"/>
      <c r="B837" s="79"/>
      <c r="C837" s="78"/>
      <c r="D837" s="78"/>
      <c r="E837" s="78"/>
      <c r="F837" s="78"/>
      <c r="G837" s="78"/>
      <c r="H837" s="78"/>
      <c r="I837" s="78"/>
      <c r="J837" s="78"/>
      <c r="K837" s="78"/>
      <c r="L837" s="78"/>
      <c r="M837" s="78"/>
      <c r="N837" s="78"/>
      <c r="O837" s="78"/>
      <c r="P837" s="78"/>
      <c r="Q837" s="78"/>
      <c r="R837" s="78"/>
      <c r="S837" s="78"/>
      <c r="T837" s="78"/>
      <c r="U837" s="78"/>
      <c r="V837" s="78"/>
      <c r="W837" s="78"/>
      <c r="X837" s="78"/>
      <c r="Y837" s="78"/>
      <c r="Z837" s="78"/>
      <c r="AA837" s="78"/>
      <c r="AB837" s="78"/>
    </row>
    <row r="838" spans="1:28">
      <c r="A838" s="78"/>
      <c r="B838" s="79"/>
      <c r="C838" s="78"/>
      <c r="D838" s="78"/>
      <c r="E838" s="78"/>
      <c r="F838" s="78"/>
      <c r="G838" s="78"/>
      <c r="H838" s="78"/>
      <c r="I838" s="78"/>
      <c r="J838" s="78"/>
      <c r="K838" s="78"/>
      <c r="L838" s="78"/>
      <c r="M838" s="78"/>
      <c r="N838" s="78"/>
      <c r="O838" s="78"/>
      <c r="P838" s="78"/>
      <c r="Q838" s="78"/>
      <c r="R838" s="78"/>
      <c r="S838" s="78"/>
      <c r="T838" s="78"/>
      <c r="U838" s="78"/>
      <c r="V838" s="78"/>
      <c r="W838" s="78"/>
      <c r="X838" s="78"/>
      <c r="Y838" s="78"/>
      <c r="Z838" s="78"/>
      <c r="AA838" s="78"/>
      <c r="AB838" s="78"/>
    </row>
    <row r="839" spans="1:28">
      <c r="A839" s="78"/>
      <c r="B839" s="79"/>
      <c r="C839" s="78"/>
      <c r="D839" s="78"/>
      <c r="E839" s="78"/>
      <c r="F839" s="78"/>
      <c r="G839" s="78"/>
      <c r="H839" s="78"/>
      <c r="I839" s="78"/>
      <c r="J839" s="78"/>
      <c r="K839" s="78"/>
      <c r="L839" s="78"/>
      <c r="M839" s="78"/>
      <c r="N839" s="78"/>
      <c r="O839" s="78"/>
      <c r="P839" s="78"/>
      <c r="Q839" s="78"/>
      <c r="R839" s="78"/>
      <c r="S839" s="78"/>
      <c r="T839" s="78"/>
      <c r="U839" s="78"/>
      <c r="V839" s="78"/>
      <c r="W839" s="78"/>
      <c r="X839" s="78"/>
      <c r="Y839" s="78"/>
      <c r="Z839" s="78"/>
      <c r="AA839" s="78"/>
      <c r="AB839" s="78"/>
    </row>
    <row r="840" spans="1:28">
      <c r="A840" s="78"/>
      <c r="B840" s="79"/>
      <c r="C840" s="78"/>
      <c r="D840" s="78"/>
      <c r="E840" s="78"/>
      <c r="F840" s="78"/>
      <c r="G840" s="78"/>
      <c r="H840" s="78"/>
      <c r="I840" s="78"/>
      <c r="J840" s="78"/>
      <c r="K840" s="78"/>
      <c r="L840" s="78"/>
      <c r="M840" s="78"/>
      <c r="N840" s="78"/>
      <c r="O840" s="78"/>
      <c r="P840" s="78"/>
      <c r="Q840" s="78"/>
      <c r="R840" s="78"/>
      <c r="S840" s="78"/>
      <c r="T840" s="78"/>
      <c r="U840" s="78"/>
      <c r="V840" s="78"/>
      <c r="W840" s="78"/>
      <c r="X840" s="78"/>
      <c r="Y840" s="78"/>
      <c r="Z840" s="78"/>
      <c r="AA840" s="78"/>
      <c r="AB840" s="78"/>
    </row>
    <row r="841" spans="1:28">
      <c r="A841" s="78"/>
      <c r="B841" s="79"/>
      <c r="C841" s="78"/>
      <c r="D841" s="78"/>
      <c r="E841" s="78"/>
      <c r="F841" s="78"/>
      <c r="G841" s="78"/>
      <c r="H841" s="78"/>
      <c r="I841" s="78"/>
      <c r="J841" s="78"/>
      <c r="K841" s="78"/>
      <c r="L841" s="78"/>
      <c r="M841" s="78"/>
      <c r="N841" s="78"/>
      <c r="O841" s="78"/>
      <c r="P841" s="78"/>
      <c r="Q841" s="78"/>
      <c r="R841" s="78"/>
      <c r="S841" s="78"/>
      <c r="T841" s="78"/>
      <c r="U841" s="78"/>
      <c r="V841" s="78"/>
      <c r="W841" s="78"/>
      <c r="X841" s="78"/>
      <c r="Y841" s="78"/>
      <c r="Z841" s="78"/>
      <c r="AA841" s="78"/>
      <c r="AB841" s="78"/>
    </row>
    <row r="842" spans="1:28">
      <c r="A842" s="78"/>
      <c r="B842" s="79"/>
      <c r="C842" s="78"/>
      <c r="D842" s="78"/>
      <c r="E842" s="78"/>
      <c r="F842" s="78"/>
      <c r="G842" s="78"/>
      <c r="H842" s="78"/>
      <c r="I842" s="78"/>
      <c r="J842" s="78"/>
      <c r="K842" s="78"/>
      <c r="L842" s="78"/>
      <c r="M842" s="78"/>
      <c r="N842" s="78"/>
      <c r="O842" s="78"/>
      <c r="P842" s="78"/>
      <c r="Q842" s="78"/>
      <c r="R842" s="78"/>
      <c r="S842" s="78"/>
      <c r="T842" s="78"/>
      <c r="U842" s="78"/>
      <c r="V842" s="78"/>
      <c r="W842" s="78"/>
      <c r="X842" s="78"/>
      <c r="Y842" s="78"/>
      <c r="Z842" s="78"/>
      <c r="AA842" s="78"/>
      <c r="AB842" s="78"/>
    </row>
    <row r="843" spans="1:28">
      <c r="A843" s="78"/>
      <c r="B843" s="79"/>
      <c r="C843" s="78"/>
      <c r="D843" s="78"/>
      <c r="E843" s="78"/>
      <c r="F843" s="78"/>
      <c r="G843" s="78"/>
      <c r="H843" s="78"/>
      <c r="I843" s="78"/>
      <c r="J843" s="78"/>
      <c r="K843" s="78"/>
      <c r="L843" s="78"/>
      <c r="M843" s="78"/>
      <c r="N843" s="78"/>
      <c r="O843" s="78"/>
      <c r="P843" s="78"/>
      <c r="Q843" s="78"/>
      <c r="R843" s="78"/>
      <c r="S843" s="78"/>
      <c r="T843" s="78"/>
      <c r="U843" s="78"/>
      <c r="V843" s="78"/>
      <c r="W843" s="78"/>
      <c r="X843" s="78"/>
      <c r="Y843" s="78"/>
      <c r="Z843" s="78"/>
      <c r="AA843" s="78"/>
      <c r="AB843" s="78"/>
    </row>
    <row r="844" spans="1:28">
      <c r="A844" s="78"/>
      <c r="B844" s="79"/>
      <c r="C844" s="78"/>
      <c r="D844" s="78"/>
      <c r="E844" s="78"/>
      <c r="F844" s="78"/>
      <c r="G844" s="78"/>
      <c r="H844" s="78"/>
      <c r="I844" s="78"/>
      <c r="J844" s="78"/>
      <c r="K844" s="78"/>
      <c r="L844" s="78"/>
      <c r="M844" s="78"/>
      <c r="N844" s="78"/>
      <c r="O844" s="78"/>
      <c r="P844" s="78"/>
      <c r="Q844" s="78"/>
      <c r="R844" s="78"/>
      <c r="S844" s="78"/>
      <c r="T844" s="78"/>
      <c r="U844" s="78"/>
      <c r="V844" s="78"/>
      <c r="W844" s="78"/>
      <c r="X844" s="78"/>
      <c r="Y844" s="78"/>
      <c r="Z844" s="78"/>
      <c r="AA844" s="78"/>
      <c r="AB844" s="78"/>
    </row>
    <row r="845" spans="1:28">
      <c r="A845" s="78"/>
      <c r="B845" s="79"/>
      <c r="C845" s="78"/>
      <c r="D845" s="78"/>
      <c r="E845" s="78"/>
      <c r="F845" s="78"/>
      <c r="G845" s="78"/>
      <c r="H845" s="78"/>
      <c r="I845" s="78"/>
      <c r="J845" s="78"/>
      <c r="K845" s="78"/>
      <c r="L845" s="78"/>
      <c r="M845" s="78"/>
      <c r="N845" s="78"/>
      <c r="O845" s="78"/>
      <c r="P845" s="78"/>
      <c r="Q845" s="78"/>
      <c r="R845" s="78"/>
      <c r="S845" s="78"/>
      <c r="T845" s="78"/>
      <c r="U845" s="78"/>
      <c r="V845" s="78"/>
      <c r="W845" s="78"/>
      <c r="X845" s="78"/>
      <c r="Y845" s="78"/>
      <c r="Z845" s="78"/>
      <c r="AA845" s="78"/>
      <c r="AB845" s="78"/>
    </row>
    <row r="846" spans="1:28">
      <c r="A846" s="78"/>
      <c r="B846" s="79"/>
      <c r="C846" s="78"/>
      <c r="D846" s="78"/>
      <c r="E846" s="78"/>
      <c r="F846" s="78"/>
      <c r="G846" s="78"/>
      <c r="H846" s="78"/>
      <c r="I846" s="78"/>
      <c r="J846" s="78"/>
      <c r="K846" s="78"/>
      <c r="L846" s="78"/>
      <c r="M846" s="78"/>
      <c r="N846" s="78"/>
      <c r="O846" s="78"/>
      <c r="P846" s="78"/>
      <c r="Q846" s="78"/>
      <c r="R846" s="78"/>
      <c r="S846" s="78"/>
      <c r="T846" s="78"/>
      <c r="U846" s="78"/>
      <c r="V846" s="78"/>
      <c r="W846" s="78"/>
      <c r="X846" s="78"/>
      <c r="Y846" s="78"/>
      <c r="Z846" s="78"/>
      <c r="AA846" s="78"/>
      <c r="AB846" s="78"/>
    </row>
    <row r="847" spans="1:28">
      <c r="A847" s="78"/>
      <c r="B847" s="79"/>
      <c r="C847" s="78"/>
      <c r="D847" s="78"/>
      <c r="E847" s="78"/>
      <c r="F847" s="78"/>
      <c r="G847" s="78"/>
      <c r="H847" s="78"/>
      <c r="I847" s="78"/>
      <c r="J847" s="78"/>
      <c r="K847" s="78"/>
      <c r="L847" s="78"/>
      <c r="M847" s="78"/>
      <c r="N847" s="78"/>
      <c r="O847" s="78"/>
      <c r="P847" s="78"/>
      <c r="Q847" s="78"/>
      <c r="R847" s="78"/>
      <c r="S847" s="78"/>
      <c r="T847" s="78"/>
      <c r="U847" s="78"/>
      <c r="V847" s="78"/>
      <c r="W847" s="78"/>
      <c r="X847" s="78"/>
      <c r="Y847" s="78"/>
      <c r="Z847" s="78"/>
      <c r="AA847" s="78"/>
      <c r="AB847" s="78"/>
    </row>
    <row r="848" spans="1:28">
      <c r="A848" s="78"/>
      <c r="B848" s="79"/>
      <c r="C848" s="78"/>
      <c r="D848" s="78"/>
      <c r="E848" s="78"/>
      <c r="F848" s="78"/>
      <c r="G848" s="78"/>
      <c r="H848" s="78"/>
      <c r="I848" s="78"/>
      <c r="J848" s="78"/>
      <c r="K848" s="78"/>
      <c r="L848" s="78"/>
      <c r="M848" s="78"/>
      <c r="N848" s="78"/>
      <c r="O848" s="78"/>
      <c r="P848" s="78"/>
      <c r="Q848" s="78"/>
      <c r="R848" s="78"/>
      <c r="S848" s="78"/>
      <c r="T848" s="78"/>
      <c r="U848" s="78"/>
      <c r="V848" s="78"/>
      <c r="W848" s="78"/>
      <c r="X848" s="78"/>
      <c r="Y848" s="78"/>
      <c r="Z848" s="78"/>
      <c r="AA848" s="78"/>
      <c r="AB848" s="78"/>
    </row>
    <row r="849" spans="1:28">
      <c r="A849" s="78"/>
      <c r="B849" s="79"/>
      <c r="C849" s="78"/>
      <c r="D849" s="78"/>
      <c r="E849" s="78"/>
      <c r="F849" s="78"/>
      <c r="G849" s="78"/>
      <c r="H849" s="78"/>
      <c r="I849" s="78"/>
      <c r="J849" s="78"/>
      <c r="K849" s="78"/>
      <c r="L849" s="78"/>
      <c r="M849" s="78"/>
      <c r="N849" s="78"/>
      <c r="O849" s="78"/>
      <c r="P849" s="78"/>
      <c r="Q849" s="78"/>
      <c r="R849" s="78"/>
      <c r="S849" s="78"/>
      <c r="T849" s="78"/>
      <c r="U849" s="78"/>
      <c r="V849" s="78"/>
      <c r="W849" s="78"/>
      <c r="X849" s="78"/>
      <c r="Y849" s="78"/>
      <c r="Z849" s="78"/>
      <c r="AA849" s="78"/>
      <c r="AB849" s="78"/>
    </row>
    <row r="850" spans="1:28">
      <c r="A850" s="78"/>
      <c r="B850" s="79"/>
      <c r="C850" s="78"/>
      <c r="D850" s="78"/>
      <c r="E850" s="78"/>
      <c r="F850" s="78"/>
      <c r="G850" s="78"/>
      <c r="H850" s="78"/>
      <c r="I850" s="78"/>
      <c r="J850" s="78"/>
      <c r="K850" s="78"/>
      <c r="L850" s="78"/>
      <c r="M850" s="78"/>
      <c r="N850" s="78"/>
      <c r="O850" s="78"/>
      <c r="P850" s="78"/>
      <c r="Q850" s="78"/>
      <c r="R850" s="78"/>
      <c r="S850" s="78"/>
      <c r="T850" s="78"/>
      <c r="U850" s="78"/>
      <c r="V850" s="78"/>
      <c r="W850" s="78"/>
      <c r="X850" s="78"/>
      <c r="Y850" s="78"/>
      <c r="Z850" s="78"/>
      <c r="AA850" s="78"/>
      <c r="AB850" s="78"/>
    </row>
    <row r="851" spans="1:28">
      <c r="A851" s="78"/>
      <c r="B851" s="79"/>
      <c r="C851" s="78"/>
      <c r="D851" s="78"/>
      <c r="E851" s="78"/>
      <c r="F851" s="78"/>
      <c r="G851" s="78"/>
      <c r="H851" s="78"/>
      <c r="I851" s="78"/>
      <c r="J851" s="78"/>
      <c r="K851" s="78"/>
      <c r="L851" s="78"/>
      <c r="M851" s="78"/>
      <c r="N851" s="78"/>
      <c r="O851" s="78"/>
      <c r="P851" s="78"/>
      <c r="Q851" s="78"/>
      <c r="R851" s="78"/>
      <c r="S851" s="78"/>
      <c r="T851" s="78"/>
      <c r="U851" s="78"/>
      <c r="V851" s="78"/>
      <c r="W851" s="78"/>
      <c r="X851" s="78"/>
      <c r="Y851" s="78"/>
      <c r="Z851" s="78"/>
      <c r="AA851" s="78"/>
      <c r="AB851" s="78"/>
    </row>
    <row r="852" spans="1:28">
      <c r="A852" s="78"/>
      <c r="B852" s="79"/>
      <c r="C852" s="78"/>
      <c r="D852" s="78"/>
      <c r="E852" s="78"/>
      <c r="F852" s="78"/>
      <c r="G852" s="78"/>
      <c r="H852" s="78"/>
      <c r="I852" s="78"/>
      <c r="J852" s="78"/>
      <c r="K852" s="78"/>
      <c r="L852" s="78"/>
      <c r="M852" s="78"/>
      <c r="N852" s="78"/>
      <c r="O852" s="78"/>
      <c r="P852" s="78"/>
      <c r="Q852" s="78"/>
      <c r="R852" s="78"/>
      <c r="S852" s="78"/>
      <c r="T852" s="78"/>
      <c r="U852" s="78"/>
      <c r="V852" s="78"/>
      <c r="W852" s="78"/>
      <c r="X852" s="78"/>
      <c r="Y852" s="78"/>
      <c r="Z852" s="78"/>
      <c r="AA852" s="78"/>
      <c r="AB852" s="78"/>
    </row>
    <row r="853" spans="1:28">
      <c r="A853" s="78"/>
      <c r="B853" s="79"/>
      <c r="C853" s="78"/>
      <c r="D853" s="78"/>
      <c r="E853" s="78"/>
      <c r="F853" s="78"/>
      <c r="G853" s="78"/>
      <c r="H853" s="78"/>
      <c r="I853" s="78"/>
      <c r="J853" s="78"/>
      <c r="K853" s="78"/>
      <c r="L853" s="78"/>
      <c r="M853" s="78"/>
      <c r="N853" s="78"/>
      <c r="O853" s="78"/>
      <c r="P853" s="78"/>
      <c r="Q853" s="78"/>
      <c r="R853" s="78"/>
      <c r="S853" s="78"/>
      <c r="T853" s="78"/>
      <c r="U853" s="78"/>
      <c r="V853" s="78"/>
      <c r="W853" s="78"/>
      <c r="X853" s="78"/>
      <c r="Y853" s="78"/>
      <c r="Z853" s="78"/>
      <c r="AA853" s="78"/>
      <c r="AB853" s="78"/>
    </row>
    <row r="854" spans="1:28">
      <c r="A854" s="78"/>
      <c r="B854" s="79"/>
      <c r="C854" s="78"/>
      <c r="D854" s="78"/>
      <c r="E854" s="78"/>
      <c r="F854" s="78"/>
      <c r="G854" s="78"/>
      <c r="H854" s="78"/>
      <c r="I854" s="78"/>
      <c r="J854" s="78"/>
      <c r="K854" s="78"/>
      <c r="L854" s="78"/>
      <c r="M854" s="78"/>
      <c r="N854" s="78"/>
      <c r="O854" s="78"/>
      <c r="P854" s="78"/>
      <c r="Q854" s="78"/>
      <c r="R854" s="78"/>
      <c r="S854" s="78"/>
      <c r="T854" s="78"/>
      <c r="U854" s="78"/>
      <c r="V854" s="78"/>
      <c r="W854" s="78"/>
      <c r="X854" s="78"/>
      <c r="Y854" s="78"/>
      <c r="Z854" s="78"/>
      <c r="AA854" s="78"/>
      <c r="AB854" s="78"/>
    </row>
    <row r="855" spans="1:28">
      <c r="A855" s="78"/>
      <c r="B855" s="79"/>
      <c r="C855" s="78"/>
      <c r="D855" s="78"/>
      <c r="E855" s="78"/>
      <c r="F855" s="78"/>
      <c r="G855" s="78"/>
      <c r="H855" s="78"/>
      <c r="I855" s="78"/>
      <c r="J855" s="78"/>
      <c r="K855" s="78"/>
      <c r="L855" s="78"/>
      <c r="M855" s="78"/>
      <c r="N855" s="78"/>
      <c r="O855" s="78"/>
      <c r="P855" s="78"/>
      <c r="Q855" s="78"/>
      <c r="R855" s="78"/>
      <c r="S855" s="78"/>
      <c r="T855" s="78"/>
      <c r="U855" s="78"/>
      <c r="V855" s="78"/>
      <c r="W855" s="78"/>
      <c r="X855" s="78"/>
      <c r="Y855" s="78"/>
      <c r="Z855" s="78"/>
      <c r="AA855" s="78"/>
      <c r="AB855" s="78"/>
    </row>
    <row r="856" spans="1:28">
      <c r="A856" s="78"/>
      <c r="B856" s="79"/>
      <c r="C856" s="78"/>
      <c r="D856" s="78"/>
      <c r="E856" s="78"/>
      <c r="F856" s="78"/>
      <c r="G856" s="78"/>
      <c r="H856" s="78"/>
      <c r="I856" s="78"/>
      <c r="J856" s="78"/>
      <c r="K856" s="78"/>
      <c r="L856" s="78"/>
      <c r="M856" s="78"/>
      <c r="N856" s="78"/>
      <c r="O856" s="78"/>
      <c r="P856" s="78"/>
      <c r="Q856" s="78"/>
      <c r="R856" s="78"/>
      <c r="S856" s="78"/>
      <c r="T856" s="78"/>
      <c r="U856" s="78"/>
      <c r="V856" s="78"/>
      <c r="W856" s="78"/>
      <c r="X856" s="78"/>
      <c r="Y856" s="78"/>
      <c r="Z856" s="78"/>
      <c r="AA856" s="78"/>
      <c r="AB856" s="78"/>
    </row>
    <row r="857" spans="1:28">
      <c r="A857" s="78"/>
      <c r="B857" s="79"/>
      <c r="C857" s="78"/>
      <c r="D857" s="78"/>
      <c r="E857" s="78"/>
      <c r="F857" s="78"/>
      <c r="G857" s="78"/>
      <c r="H857" s="78"/>
      <c r="I857" s="78"/>
      <c r="J857" s="78"/>
      <c r="K857" s="78"/>
      <c r="L857" s="78"/>
      <c r="M857" s="78"/>
      <c r="N857" s="78"/>
      <c r="O857" s="78"/>
      <c r="P857" s="78"/>
      <c r="Q857" s="78"/>
      <c r="R857" s="78"/>
      <c r="S857" s="78"/>
      <c r="T857" s="78"/>
      <c r="U857" s="78"/>
      <c r="V857" s="78"/>
      <c r="W857" s="78"/>
      <c r="X857" s="78"/>
      <c r="Y857" s="78"/>
      <c r="Z857" s="78"/>
      <c r="AA857" s="78"/>
      <c r="AB857" s="78"/>
    </row>
    <row r="858" spans="1:28">
      <c r="A858" s="78"/>
      <c r="B858" s="79"/>
      <c r="C858" s="78"/>
      <c r="D858" s="78"/>
      <c r="E858" s="78"/>
      <c r="F858" s="78"/>
      <c r="G858" s="78"/>
      <c r="H858" s="78"/>
      <c r="I858" s="78"/>
      <c r="J858" s="78"/>
      <c r="K858" s="78"/>
      <c r="L858" s="78"/>
      <c r="M858" s="78"/>
      <c r="N858" s="78"/>
      <c r="O858" s="78"/>
      <c r="P858" s="78"/>
      <c r="Q858" s="78"/>
      <c r="R858" s="78"/>
      <c r="S858" s="78"/>
      <c r="T858" s="78"/>
      <c r="U858" s="78"/>
      <c r="V858" s="78"/>
      <c r="W858" s="78"/>
      <c r="X858" s="78"/>
      <c r="Y858" s="78"/>
      <c r="Z858" s="78"/>
      <c r="AA858" s="78"/>
      <c r="AB858" s="78"/>
    </row>
    <row r="859" spans="1:28">
      <c r="A859" s="78"/>
      <c r="B859" s="79"/>
      <c r="C859" s="78"/>
      <c r="D859" s="78"/>
      <c r="E859" s="78"/>
      <c r="F859" s="78"/>
      <c r="G859" s="78"/>
      <c r="H859" s="78"/>
      <c r="I859" s="78"/>
      <c r="J859" s="78"/>
      <c r="K859" s="78"/>
      <c r="L859" s="78"/>
      <c r="M859" s="78"/>
      <c r="N859" s="78"/>
      <c r="O859" s="78"/>
      <c r="P859" s="78"/>
      <c r="Q859" s="78"/>
      <c r="R859" s="78"/>
      <c r="S859" s="78"/>
      <c r="T859" s="78"/>
      <c r="U859" s="78"/>
      <c r="V859" s="78"/>
      <c r="W859" s="78"/>
      <c r="X859" s="78"/>
      <c r="Y859" s="78"/>
      <c r="Z859" s="78"/>
      <c r="AA859" s="78"/>
      <c r="AB859" s="78"/>
    </row>
    <row r="860" spans="1:28">
      <c r="A860" s="78"/>
      <c r="B860" s="79"/>
      <c r="C860" s="78"/>
      <c r="D860" s="78"/>
      <c r="E860" s="78"/>
      <c r="F860" s="78"/>
      <c r="G860" s="78"/>
      <c r="H860" s="78"/>
      <c r="I860" s="78"/>
      <c r="J860" s="78"/>
      <c r="K860" s="78"/>
      <c r="L860" s="78"/>
      <c r="M860" s="78"/>
      <c r="N860" s="78"/>
      <c r="O860" s="78"/>
      <c r="P860" s="78"/>
      <c r="Q860" s="78"/>
      <c r="R860" s="78"/>
      <c r="S860" s="78"/>
      <c r="T860" s="78"/>
      <c r="U860" s="78"/>
      <c r="V860" s="78"/>
      <c r="W860" s="78"/>
      <c r="X860" s="78"/>
      <c r="Y860" s="78"/>
      <c r="Z860" s="78"/>
      <c r="AA860" s="78"/>
      <c r="AB860" s="78"/>
    </row>
    <row r="861" spans="1:28">
      <c r="A861" s="78"/>
      <c r="B861" s="79"/>
      <c r="C861" s="78"/>
      <c r="D861" s="78"/>
      <c r="E861" s="78"/>
      <c r="F861" s="78"/>
      <c r="G861" s="78"/>
      <c r="H861" s="78"/>
      <c r="I861" s="78"/>
      <c r="J861" s="78"/>
      <c r="K861" s="78"/>
      <c r="L861" s="78"/>
      <c r="M861" s="78"/>
      <c r="N861" s="78"/>
      <c r="O861" s="78"/>
      <c r="P861" s="78"/>
      <c r="Q861" s="78"/>
      <c r="R861" s="78"/>
      <c r="S861" s="78"/>
      <c r="T861" s="78"/>
      <c r="U861" s="78"/>
      <c r="V861" s="78"/>
      <c r="W861" s="78"/>
      <c r="X861" s="78"/>
      <c r="Y861" s="78"/>
      <c r="Z861" s="78"/>
      <c r="AA861" s="78"/>
      <c r="AB861" s="78"/>
    </row>
    <row r="862" spans="1:28">
      <c r="A862" s="78"/>
      <c r="B862" s="79"/>
      <c r="C862" s="78"/>
      <c r="D862" s="78"/>
      <c r="E862" s="78"/>
      <c r="F862" s="78"/>
      <c r="G862" s="78"/>
      <c r="H862" s="78"/>
      <c r="I862" s="78"/>
      <c r="J862" s="78"/>
      <c r="K862" s="78"/>
      <c r="L862" s="78"/>
      <c r="M862" s="78"/>
      <c r="N862" s="78"/>
      <c r="O862" s="78"/>
      <c r="P862" s="78"/>
      <c r="Q862" s="78"/>
      <c r="R862" s="78"/>
      <c r="S862" s="78"/>
      <c r="T862" s="78"/>
      <c r="U862" s="78"/>
      <c r="V862" s="78"/>
      <c r="W862" s="78"/>
      <c r="X862" s="78"/>
      <c r="Y862" s="78"/>
      <c r="Z862" s="78"/>
      <c r="AA862" s="78"/>
      <c r="AB862" s="78"/>
    </row>
    <row r="863" spans="1:28">
      <c r="A863" s="78"/>
      <c r="B863" s="79"/>
      <c r="C863" s="78"/>
      <c r="D863" s="78"/>
      <c r="E863" s="78"/>
      <c r="F863" s="78"/>
      <c r="G863" s="78"/>
      <c r="H863" s="78"/>
      <c r="I863" s="78"/>
      <c r="J863" s="78"/>
      <c r="K863" s="78"/>
      <c r="L863" s="78"/>
      <c r="M863" s="78"/>
      <c r="N863" s="78"/>
      <c r="O863" s="78"/>
      <c r="P863" s="78"/>
      <c r="Q863" s="78"/>
      <c r="R863" s="78"/>
      <c r="S863" s="78"/>
      <c r="T863" s="78"/>
      <c r="U863" s="78"/>
      <c r="V863" s="78"/>
      <c r="W863" s="78"/>
      <c r="X863" s="78"/>
      <c r="Y863" s="78"/>
      <c r="Z863" s="78"/>
      <c r="AA863" s="78"/>
      <c r="AB863" s="78"/>
    </row>
    <row r="864" spans="1:28">
      <c r="A864" s="78"/>
      <c r="B864" s="79"/>
      <c r="C864" s="78"/>
      <c r="D864" s="78"/>
      <c r="E864" s="78"/>
      <c r="F864" s="78"/>
      <c r="G864" s="78"/>
      <c r="H864" s="78"/>
      <c r="I864" s="78"/>
      <c r="J864" s="78"/>
      <c r="K864" s="78"/>
      <c r="L864" s="78"/>
      <c r="M864" s="78"/>
      <c r="N864" s="78"/>
      <c r="O864" s="78"/>
      <c r="P864" s="78"/>
      <c r="Q864" s="78"/>
      <c r="R864" s="78"/>
      <c r="S864" s="78"/>
      <c r="T864" s="78"/>
      <c r="U864" s="78"/>
      <c r="V864" s="78"/>
      <c r="W864" s="78"/>
      <c r="X864" s="78"/>
      <c r="Y864" s="78"/>
      <c r="Z864" s="78"/>
      <c r="AA864" s="78"/>
      <c r="AB864" s="78"/>
    </row>
    <row r="865" spans="1:28">
      <c r="A865" s="78"/>
      <c r="B865" s="79"/>
      <c r="C865" s="78"/>
      <c r="D865" s="78"/>
      <c r="E865" s="78"/>
      <c r="F865" s="78"/>
      <c r="G865" s="78"/>
      <c r="H865" s="78"/>
      <c r="I865" s="78"/>
      <c r="J865" s="78"/>
      <c r="K865" s="78"/>
      <c r="L865" s="78"/>
      <c r="M865" s="78"/>
      <c r="N865" s="78"/>
      <c r="O865" s="78"/>
      <c r="P865" s="78"/>
      <c r="Q865" s="78"/>
      <c r="R865" s="78"/>
      <c r="S865" s="78"/>
      <c r="T865" s="78"/>
      <c r="U865" s="78"/>
      <c r="V865" s="78"/>
      <c r="W865" s="78"/>
      <c r="X865" s="78"/>
      <c r="Y865" s="78"/>
      <c r="Z865" s="78"/>
      <c r="AA865" s="78"/>
      <c r="AB865" s="78"/>
    </row>
    <row r="866" spans="1:28">
      <c r="A866" s="78"/>
      <c r="B866" s="79"/>
      <c r="C866" s="78"/>
      <c r="D866" s="78"/>
      <c r="E866" s="78"/>
      <c r="F866" s="78"/>
      <c r="G866" s="78"/>
      <c r="H866" s="78"/>
      <c r="I866" s="78"/>
      <c r="J866" s="78"/>
      <c r="K866" s="78"/>
      <c r="L866" s="78"/>
      <c r="M866" s="78"/>
      <c r="N866" s="78"/>
      <c r="O866" s="78"/>
      <c r="P866" s="78"/>
      <c r="Q866" s="78"/>
      <c r="R866" s="78"/>
      <c r="S866" s="78"/>
      <c r="T866" s="78"/>
      <c r="U866" s="78"/>
      <c r="V866" s="78"/>
      <c r="W866" s="78"/>
      <c r="X866" s="78"/>
      <c r="Y866" s="78"/>
      <c r="Z866" s="78"/>
      <c r="AA866" s="78"/>
      <c r="AB866" s="78"/>
    </row>
    <row r="867" spans="1:28">
      <c r="A867" s="78"/>
      <c r="B867" s="79"/>
      <c r="C867" s="78"/>
      <c r="D867" s="78"/>
      <c r="E867" s="78"/>
      <c r="F867" s="78"/>
      <c r="G867" s="78"/>
      <c r="H867" s="78"/>
      <c r="I867" s="78"/>
      <c r="J867" s="78"/>
      <c r="K867" s="78"/>
      <c r="L867" s="78"/>
      <c r="M867" s="78"/>
      <c r="N867" s="78"/>
      <c r="O867" s="78"/>
      <c r="P867" s="78"/>
      <c r="Q867" s="78"/>
      <c r="R867" s="78"/>
      <c r="S867" s="78"/>
      <c r="T867" s="78"/>
      <c r="U867" s="78"/>
      <c r="V867" s="78"/>
      <c r="W867" s="78"/>
      <c r="X867" s="78"/>
      <c r="Y867" s="78"/>
      <c r="Z867" s="78"/>
      <c r="AA867" s="78"/>
      <c r="AB867" s="78"/>
    </row>
    <row r="868" spans="1:28">
      <c r="A868" s="78"/>
      <c r="B868" s="79"/>
      <c r="C868" s="78"/>
      <c r="D868" s="78"/>
      <c r="E868" s="78"/>
      <c r="F868" s="78"/>
      <c r="G868" s="78"/>
      <c r="H868" s="78"/>
      <c r="I868" s="78"/>
      <c r="J868" s="78"/>
      <c r="K868" s="78"/>
      <c r="L868" s="78"/>
      <c r="M868" s="78"/>
      <c r="N868" s="78"/>
      <c r="O868" s="78"/>
      <c r="P868" s="78"/>
      <c r="Q868" s="78"/>
      <c r="R868" s="78"/>
      <c r="S868" s="78"/>
      <c r="T868" s="78"/>
      <c r="U868" s="78"/>
      <c r="V868" s="78"/>
      <c r="W868" s="78"/>
      <c r="X868" s="78"/>
      <c r="Y868" s="78"/>
      <c r="Z868" s="78"/>
      <c r="AA868" s="78"/>
      <c r="AB868" s="78"/>
    </row>
    <row r="869" spans="1:28">
      <c r="A869" s="78"/>
      <c r="B869" s="79"/>
      <c r="C869" s="78"/>
      <c r="D869" s="78"/>
      <c r="E869" s="78"/>
      <c r="F869" s="78"/>
      <c r="G869" s="78"/>
      <c r="H869" s="78"/>
      <c r="I869" s="78"/>
      <c r="J869" s="78"/>
      <c r="K869" s="78"/>
      <c r="L869" s="78"/>
      <c r="M869" s="78"/>
      <c r="N869" s="78"/>
      <c r="O869" s="78"/>
      <c r="P869" s="78"/>
      <c r="Q869" s="78"/>
      <c r="R869" s="78"/>
      <c r="S869" s="78"/>
      <c r="T869" s="78"/>
      <c r="U869" s="78"/>
      <c r="V869" s="78"/>
      <c r="W869" s="78"/>
      <c r="X869" s="78"/>
      <c r="Y869" s="78"/>
      <c r="Z869" s="78"/>
      <c r="AA869" s="78"/>
      <c r="AB869" s="78"/>
    </row>
    <row r="870" spans="1:28">
      <c r="A870" s="78"/>
      <c r="B870" s="79"/>
      <c r="C870" s="78"/>
      <c r="D870" s="78"/>
      <c r="E870" s="78"/>
      <c r="F870" s="78"/>
      <c r="G870" s="78"/>
      <c r="H870" s="78"/>
      <c r="I870" s="78"/>
      <c r="J870" s="78"/>
      <c r="K870" s="78"/>
      <c r="L870" s="78"/>
      <c r="M870" s="78"/>
      <c r="N870" s="78"/>
      <c r="O870" s="78"/>
      <c r="P870" s="78"/>
      <c r="Q870" s="78"/>
      <c r="R870" s="78"/>
      <c r="S870" s="78"/>
      <c r="T870" s="78"/>
      <c r="U870" s="78"/>
      <c r="V870" s="78"/>
      <c r="W870" s="78"/>
      <c r="X870" s="78"/>
      <c r="Y870" s="78"/>
      <c r="Z870" s="78"/>
      <c r="AA870" s="78"/>
      <c r="AB870" s="78"/>
    </row>
    <row r="871" spans="1:28">
      <c r="A871" s="78"/>
      <c r="B871" s="79"/>
      <c r="C871" s="78"/>
      <c r="D871" s="78"/>
      <c r="E871" s="78"/>
      <c r="F871" s="78"/>
      <c r="G871" s="78"/>
      <c r="H871" s="78"/>
      <c r="I871" s="78"/>
      <c r="J871" s="78"/>
      <c r="K871" s="78"/>
      <c r="L871" s="78"/>
      <c r="M871" s="78"/>
      <c r="N871" s="78"/>
      <c r="O871" s="78"/>
      <c r="P871" s="78"/>
      <c r="Q871" s="78"/>
      <c r="R871" s="78"/>
      <c r="S871" s="78"/>
      <c r="T871" s="78"/>
      <c r="U871" s="78"/>
      <c r="V871" s="78"/>
      <c r="W871" s="78"/>
      <c r="X871" s="78"/>
      <c r="Y871" s="78"/>
      <c r="Z871" s="78"/>
      <c r="AA871" s="78"/>
      <c r="AB871" s="78"/>
    </row>
    <row r="872" spans="1:28">
      <c r="A872" s="78"/>
      <c r="B872" s="79"/>
      <c r="C872" s="78"/>
      <c r="D872" s="78"/>
      <c r="E872" s="78"/>
      <c r="F872" s="78"/>
      <c r="G872" s="78"/>
      <c r="H872" s="78"/>
      <c r="I872" s="78"/>
      <c r="J872" s="78"/>
      <c r="K872" s="78"/>
      <c r="L872" s="78"/>
      <c r="M872" s="78"/>
      <c r="N872" s="78"/>
      <c r="O872" s="78"/>
      <c r="P872" s="78"/>
      <c r="Q872" s="78"/>
      <c r="R872" s="78"/>
      <c r="S872" s="78"/>
      <c r="T872" s="78"/>
      <c r="U872" s="78"/>
      <c r="V872" s="78"/>
      <c r="W872" s="78"/>
      <c r="X872" s="78"/>
      <c r="Y872" s="78"/>
      <c r="Z872" s="78"/>
      <c r="AA872" s="78"/>
      <c r="AB872" s="78"/>
    </row>
    <row r="873" spans="1:28">
      <c r="A873" s="78"/>
      <c r="B873" s="79"/>
      <c r="C873" s="78"/>
      <c r="D873" s="78"/>
      <c r="E873" s="78"/>
      <c r="F873" s="78"/>
      <c r="G873" s="78"/>
      <c r="H873" s="78"/>
      <c r="I873" s="78"/>
      <c r="J873" s="78"/>
      <c r="K873" s="78"/>
      <c r="L873" s="78"/>
      <c r="M873" s="78"/>
      <c r="N873" s="78"/>
      <c r="O873" s="78"/>
      <c r="P873" s="78"/>
      <c r="Q873" s="78"/>
      <c r="R873" s="78"/>
      <c r="S873" s="78"/>
      <c r="T873" s="78"/>
      <c r="U873" s="78"/>
      <c r="V873" s="78"/>
      <c r="W873" s="78"/>
      <c r="X873" s="78"/>
      <c r="Y873" s="78"/>
      <c r="Z873" s="78"/>
      <c r="AA873" s="78"/>
      <c r="AB873" s="78"/>
    </row>
    <row r="874" spans="1:28">
      <c r="A874" s="78"/>
      <c r="B874" s="79"/>
      <c r="C874" s="78"/>
      <c r="D874" s="78"/>
      <c r="E874" s="78"/>
      <c r="F874" s="78"/>
      <c r="G874" s="78"/>
      <c r="H874" s="78"/>
      <c r="I874" s="78"/>
      <c r="J874" s="78"/>
      <c r="K874" s="78"/>
      <c r="L874" s="78"/>
      <c r="M874" s="78"/>
      <c r="N874" s="78"/>
      <c r="O874" s="78"/>
      <c r="P874" s="78"/>
      <c r="Q874" s="78"/>
      <c r="R874" s="78"/>
      <c r="S874" s="78"/>
      <c r="T874" s="78"/>
      <c r="U874" s="78"/>
      <c r="V874" s="78"/>
      <c r="W874" s="78"/>
      <c r="X874" s="78"/>
      <c r="Y874" s="78"/>
      <c r="Z874" s="78"/>
      <c r="AA874" s="78"/>
      <c r="AB874" s="78"/>
    </row>
    <row r="875" spans="1:28">
      <c r="A875" s="78"/>
      <c r="B875" s="79"/>
      <c r="C875" s="78"/>
      <c r="D875" s="78"/>
      <c r="E875" s="78"/>
      <c r="F875" s="78"/>
      <c r="G875" s="78"/>
      <c r="H875" s="78"/>
      <c r="I875" s="78"/>
      <c r="J875" s="78"/>
      <c r="K875" s="78"/>
      <c r="L875" s="78"/>
      <c r="M875" s="78"/>
      <c r="N875" s="78"/>
      <c r="O875" s="78"/>
      <c r="P875" s="78"/>
      <c r="Q875" s="78"/>
      <c r="R875" s="78"/>
      <c r="S875" s="78"/>
      <c r="T875" s="78"/>
      <c r="U875" s="78"/>
      <c r="V875" s="78"/>
      <c r="W875" s="78"/>
      <c r="X875" s="78"/>
      <c r="Y875" s="78"/>
      <c r="Z875" s="78"/>
      <c r="AA875" s="78"/>
      <c r="AB875" s="78"/>
    </row>
    <row r="876" spans="1:28">
      <c r="A876" s="78"/>
      <c r="B876" s="79"/>
      <c r="C876" s="78"/>
      <c r="D876" s="78"/>
      <c r="E876" s="78"/>
      <c r="F876" s="78"/>
      <c r="G876" s="78"/>
      <c r="H876" s="78"/>
      <c r="I876" s="78"/>
      <c r="J876" s="78"/>
      <c r="K876" s="78"/>
      <c r="L876" s="78"/>
      <c r="M876" s="78"/>
      <c r="N876" s="78"/>
      <c r="O876" s="78"/>
      <c r="P876" s="78"/>
      <c r="Q876" s="78"/>
      <c r="R876" s="78"/>
      <c r="S876" s="78"/>
      <c r="T876" s="78"/>
      <c r="U876" s="78"/>
      <c r="V876" s="78"/>
      <c r="W876" s="78"/>
      <c r="X876" s="78"/>
      <c r="Y876" s="78"/>
      <c r="Z876" s="78"/>
      <c r="AA876" s="78"/>
      <c r="AB876" s="78"/>
    </row>
    <row r="877" spans="1:28">
      <c r="A877" s="78"/>
      <c r="B877" s="79"/>
      <c r="C877" s="78"/>
      <c r="D877" s="78"/>
      <c r="E877" s="78"/>
      <c r="F877" s="78"/>
      <c r="G877" s="78"/>
      <c r="H877" s="78"/>
      <c r="I877" s="78"/>
      <c r="J877" s="78"/>
      <c r="K877" s="78"/>
      <c r="L877" s="78"/>
      <c r="M877" s="78"/>
      <c r="N877" s="78"/>
      <c r="O877" s="78"/>
      <c r="P877" s="78"/>
      <c r="Q877" s="78"/>
      <c r="R877" s="78"/>
      <c r="S877" s="78"/>
      <c r="T877" s="78"/>
      <c r="U877" s="78"/>
      <c r="V877" s="78"/>
      <c r="W877" s="78"/>
      <c r="X877" s="78"/>
      <c r="Y877" s="78"/>
      <c r="Z877" s="78"/>
      <c r="AA877" s="78"/>
      <c r="AB877" s="78"/>
    </row>
    <row r="878" spans="1:28">
      <c r="A878" s="78"/>
      <c r="B878" s="79"/>
      <c r="C878" s="78"/>
      <c r="D878" s="78"/>
      <c r="E878" s="78"/>
      <c r="F878" s="78"/>
      <c r="G878" s="78"/>
      <c r="H878" s="78"/>
      <c r="I878" s="78"/>
      <c r="J878" s="78"/>
      <c r="K878" s="78"/>
      <c r="L878" s="78"/>
      <c r="M878" s="78"/>
      <c r="N878" s="78"/>
      <c r="O878" s="78"/>
      <c r="P878" s="78"/>
      <c r="Q878" s="78"/>
      <c r="R878" s="78"/>
      <c r="S878" s="78"/>
      <c r="T878" s="78"/>
      <c r="U878" s="78"/>
      <c r="V878" s="78"/>
      <c r="W878" s="78"/>
      <c r="X878" s="78"/>
      <c r="Y878" s="78"/>
      <c r="Z878" s="78"/>
      <c r="AA878" s="78"/>
      <c r="AB878" s="78"/>
    </row>
    <row r="879" spans="1:28">
      <c r="A879" s="78"/>
      <c r="B879" s="79"/>
      <c r="C879" s="78"/>
      <c r="D879" s="78"/>
      <c r="E879" s="78"/>
      <c r="F879" s="78"/>
      <c r="G879" s="78"/>
      <c r="H879" s="78"/>
      <c r="I879" s="78"/>
      <c r="J879" s="78"/>
      <c r="K879" s="78"/>
      <c r="L879" s="78"/>
      <c r="M879" s="78"/>
      <c r="N879" s="78"/>
      <c r="O879" s="78"/>
      <c r="P879" s="78"/>
      <c r="Q879" s="78"/>
      <c r="R879" s="78"/>
      <c r="S879" s="78"/>
      <c r="T879" s="78"/>
      <c r="U879" s="78"/>
      <c r="V879" s="78"/>
      <c r="W879" s="78"/>
      <c r="X879" s="78"/>
      <c r="Y879" s="78"/>
      <c r="Z879" s="78"/>
      <c r="AA879" s="78"/>
      <c r="AB879" s="78"/>
    </row>
    <row r="880" spans="1:28">
      <c r="A880" s="78"/>
      <c r="B880" s="79"/>
      <c r="C880" s="78"/>
      <c r="D880" s="78"/>
      <c r="E880" s="78"/>
      <c r="F880" s="78"/>
      <c r="G880" s="78"/>
      <c r="H880" s="78"/>
      <c r="I880" s="78"/>
      <c r="J880" s="78"/>
      <c r="K880" s="78"/>
      <c r="L880" s="78"/>
      <c r="M880" s="78"/>
      <c r="N880" s="78"/>
      <c r="O880" s="78"/>
      <c r="P880" s="78"/>
      <c r="Q880" s="78"/>
      <c r="R880" s="78"/>
      <c r="S880" s="78"/>
      <c r="T880" s="78"/>
      <c r="U880" s="78"/>
      <c r="V880" s="78"/>
      <c r="W880" s="78"/>
      <c r="X880" s="78"/>
      <c r="Y880" s="78"/>
      <c r="Z880" s="78"/>
      <c r="AA880" s="78"/>
      <c r="AB880" s="78"/>
    </row>
    <row r="881" spans="1:28">
      <c r="A881" s="78"/>
      <c r="B881" s="79"/>
      <c r="C881" s="78"/>
      <c r="D881" s="78"/>
      <c r="E881" s="78"/>
      <c r="F881" s="78"/>
      <c r="G881" s="78"/>
      <c r="H881" s="78"/>
      <c r="I881" s="78"/>
      <c r="J881" s="78"/>
      <c r="K881" s="78"/>
      <c r="L881" s="78"/>
      <c r="M881" s="78"/>
      <c r="N881" s="78"/>
      <c r="O881" s="78"/>
      <c r="P881" s="78"/>
      <c r="Q881" s="78"/>
      <c r="R881" s="78"/>
      <c r="S881" s="78"/>
      <c r="T881" s="78"/>
      <c r="U881" s="78"/>
      <c r="V881" s="78"/>
      <c r="W881" s="78"/>
      <c r="X881" s="78"/>
      <c r="Y881" s="78"/>
      <c r="Z881" s="78"/>
      <c r="AA881" s="78"/>
      <c r="AB881" s="78"/>
    </row>
    <row r="882" spans="1:28">
      <c r="A882" s="78"/>
      <c r="B882" s="79"/>
      <c r="C882" s="78"/>
      <c r="D882" s="78"/>
      <c r="E882" s="78"/>
      <c r="F882" s="78"/>
      <c r="G882" s="78"/>
      <c r="H882" s="78"/>
      <c r="I882" s="78"/>
      <c r="J882" s="78"/>
      <c r="K882" s="78"/>
      <c r="L882" s="78"/>
      <c r="M882" s="78"/>
      <c r="N882" s="78"/>
      <c r="O882" s="78"/>
      <c r="P882" s="78"/>
      <c r="Q882" s="78"/>
      <c r="R882" s="78"/>
      <c r="S882" s="78"/>
      <c r="T882" s="78"/>
      <c r="U882" s="78"/>
      <c r="V882" s="78"/>
      <c r="W882" s="78"/>
      <c r="X882" s="78"/>
      <c r="Y882" s="78"/>
      <c r="Z882" s="78"/>
      <c r="AA882" s="78"/>
      <c r="AB882" s="78"/>
    </row>
    <row r="883" spans="1:28">
      <c r="A883" s="78"/>
      <c r="B883" s="79"/>
      <c r="C883" s="78"/>
      <c r="D883" s="78"/>
      <c r="E883" s="78"/>
      <c r="F883" s="78"/>
      <c r="G883" s="78"/>
      <c r="H883" s="78"/>
      <c r="I883" s="78"/>
      <c r="J883" s="78"/>
      <c r="K883" s="78"/>
      <c r="L883" s="78"/>
      <c r="M883" s="78"/>
      <c r="N883" s="78"/>
      <c r="O883" s="78"/>
      <c r="P883" s="78"/>
      <c r="Q883" s="78"/>
      <c r="R883" s="78"/>
      <c r="S883" s="78"/>
      <c r="T883" s="78"/>
      <c r="U883" s="78"/>
      <c r="V883" s="78"/>
      <c r="W883" s="78"/>
      <c r="X883" s="78"/>
      <c r="Y883" s="78"/>
      <c r="Z883" s="78"/>
      <c r="AA883" s="78"/>
      <c r="AB883" s="78"/>
    </row>
    <row r="884" spans="1:28">
      <c r="A884" s="78"/>
      <c r="B884" s="79"/>
      <c r="C884" s="78"/>
      <c r="D884" s="78"/>
      <c r="E884" s="78"/>
      <c r="F884" s="78"/>
      <c r="G884" s="78"/>
      <c r="H884" s="78"/>
      <c r="I884" s="78"/>
      <c r="J884" s="78"/>
      <c r="K884" s="78"/>
      <c r="L884" s="78"/>
      <c r="M884" s="78"/>
      <c r="N884" s="78"/>
      <c r="O884" s="78"/>
      <c r="P884" s="78"/>
      <c r="Q884" s="78"/>
      <c r="R884" s="78"/>
      <c r="S884" s="78"/>
      <c r="T884" s="78"/>
      <c r="U884" s="78"/>
      <c r="V884" s="78"/>
      <c r="W884" s="78"/>
      <c r="X884" s="78"/>
      <c r="Y884" s="78"/>
      <c r="Z884" s="78"/>
      <c r="AA884" s="78"/>
      <c r="AB884" s="78"/>
    </row>
    <row r="885" spans="1:28">
      <c r="A885" s="78"/>
      <c r="B885" s="79"/>
      <c r="C885" s="78"/>
      <c r="D885" s="78"/>
      <c r="E885" s="78"/>
      <c r="F885" s="78"/>
      <c r="G885" s="78"/>
      <c r="H885" s="78"/>
      <c r="I885" s="78"/>
      <c r="J885" s="78"/>
      <c r="K885" s="78"/>
      <c r="L885" s="78"/>
      <c r="M885" s="78"/>
      <c r="N885" s="78"/>
      <c r="O885" s="78"/>
      <c r="P885" s="78"/>
      <c r="Q885" s="78"/>
      <c r="R885" s="78"/>
      <c r="S885" s="78"/>
      <c r="T885" s="78"/>
      <c r="U885" s="78"/>
      <c r="V885" s="78"/>
      <c r="W885" s="78"/>
      <c r="X885" s="78"/>
      <c r="Y885" s="78"/>
      <c r="Z885" s="78"/>
      <c r="AA885" s="78"/>
      <c r="AB885" s="78"/>
    </row>
    <row r="886" spans="1:28">
      <c r="A886" s="78"/>
      <c r="B886" s="79"/>
      <c r="C886" s="78"/>
      <c r="D886" s="78"/>
      <c r="E886" s="78"/>
      <c r="F886" s="78"/>
      <c r="G886" s="78"/>
      <c r="H886" s="78"/>
      <c r="I886" s="78"/>
      <c r="J886" s="78"/>
      <c r="K886" s="78"/>
      <c r="L886" s="78"/>
      <c r="M886" s="78"/>
      <c r="N886" s="78"/>
      <c r="O886" s="78"/>
      <c r="P886" s="78"/>
      <c r="Q886" s="78"/>
      <c r="R886" s="78"/>
      <c r="S886" s="78"/>
      <c r="T886" s="78"/>
      <c r="U886" s="78"/>
      <c r="V886" s="78"/>
      <c r="W886" s="78"/>
      <c r="X886" s="78"/>
      <c r="Y886" s="78"/>
      <c r="Z886" s="78"/>
      <c r="AA886" s="78"/>
      <c r="AB886" s="78"/>
    </row>
    <row r="887" spans="1:28">
      <c r="A887" s="78"/>
      <c r="B887" s="79"/>
      <c r="C887" s="78"/>
      <c r="D887" s="78"/>
      <c r="E887" s="78"/>
      <c r="F887" s="78"/>
      <c r="G887" s="78"/>
      <c r="H887" s="78"/>
      <c r="I887" s="78"/>
      <c r="J887" s="78"/>
      <c r="K887" s="78"/>
      <c r="L887" s="78"/>
      <c r="M887" s="78"/>
      <c r="N887" s="78"/>
      <c r="O887" s="78"/>
      <c r="P887" s="78"/>
      <c r="Q887" s="78"/>
      <c r="R887" s="78"/>
      <c r="S887" s="78"/>
      <c r="T887" s="78"/>
      <c r="U887" s="78"/>
      <c r="V887" s="78"/>
      <c r="W887" s="78"/>
      <c r="X887" s="78"/>
      <c r="Y887" s="78"/>
      <c r="Z887" s="78"/>
      <c r="AA887" s="78"/>
      <c r="AB887" s="78"/>
    </row>
    <row r="888" spans="1:28">
      <c r="A888" s="78"/>
      <c r="B888" s="79"/>
      <c r="C888" s="78"/>
      <c r="D888" s="78"/>
      <c r="E888" s="78"/>
      <c r="F888" s="78"/>
      <c r="G888" s="78"/>
      <c r="H888" s="78"/>
      <c r="I888" s="78"/>
      <c r="J888" s="78"/>
      <c r="K888" s="78"/>
      <c r="L888" s="78"/>
      <c r="M888" s="78"/>
      <c r="N888" s="78"/>
      <c r="O888" s="78"/>
      <c r="P888" s="78"/>
      <c r="Q888" s="78"/>
      <c r="R888" s="78"/>
      <c r="S888" s="78"/>
      <c r="T888" s="78"/>
      <c r="U888" s="78"/>
      <c r="V888" s="78"/>
      <c r="W888" s="78"/>
      <c r="X888" s="78"/>
      <c r="Y888" s="78"/>
      <c r="Z888" s="78"/>
      <c r="AA888" s="78"/>
      <c r="AB888" s="78"/>
    </row>
    <row r="889" spans="1:28">
      <c r="A889" s="78"/>
      <c r="B889" s="79"/>
      <c r="C889" s="78"/>
      <c r="D889" s="78"/>
      <c r="E889" s="78"/>
      <c r="F889" s="78"/>
      <c r="G889" s="78"/>
      <c r="H889" s="78"/>
      <c r="I889" s="78"/>
      <c r="J889" s="78"/>
      <c r="K889" s="78"/>
      <c r="L889" s="78"/>
      <c r="M889" s="78"/>
      <c r="N889" s="78"/>
      <c r="O889" s="78"/>
      <c r="P889" s="78"/>
      <c r="Q889" s="78"/>
      <c r="R889" s="78"/>
      <c r="S889" s="78"/>
      <c r="T889" s="78"/>
      <c r="U889" s="78"/>
      <c r="V889" s="78"/>
      <c r="W889" s="78"/>
      <c r="X889" s="78"/>
      <c r="Y889" s="78"/>
      <c r="Z889" s="78"/>
      <c r="AA889" s="78"/>
      <c r="AB889" s="78"/>
    </row>
    <row r="890" spans="1:28">
      <c r="A890" s="78"/>
      <c r="B890" s="79"/>
      <c r="C890" s="78"/>
      <c r="D890" s="78"/>
      <c r="E890" s="78"/>
      <c r="F890" s="78"/>
      <c r="G890" s="78"/>
      <c r="H890" s="78"/>
      <c r="I890" s="78"/>
      <c r="J890" s="78"/>
      <c r="K890" s="78"/>
      <c r="L890" s="78"/>
      <c r="M890" s="78"/>
      <c r="N890" s="78"/>
      <c r="O890" s="78"/>
      <c r="P890" s="78"/>
      <c r="Q890" s="78"/>
      <c r="R890" s="78"/>
      <c r="S890" s="78"/>
      <c r="T890" s="78"/>
      <c r="U890" s="78"/>
      <c r="V890" s="78"/>
      <c r="W890" s="78"/>
      <c r="X890" s="78"/>
      <c r="Y890" s="78"/>
      <c r="Z890" s="78"/>
      <c r="AA890" s="78"/>
      <c r="AB890" s="78"/>
    </row>
    <row r="891" spans="1:28">
      <c r="A891" s="78"/>
      <c r="B891" s="79"/>
      <c r="C891" s="78"/>
      <c r="D891" s="78"/>
      <c r="E891" s="78"/>
      <c r="F891" s="78"/>
      <c r="G891" s="78"/>
      <c r="H891" s="78"/>
      <c r="I891" s="78"/>
      <c r="J891" s="78"/>
      <c r="K891" s="78"/>
      <c r="L891" s="78"/>
      <c r="M891" s="78"/>
      <c r="N891" s="78"/>
      <c r="O891" s="78"/>
      <c r="P891" s="78"/>
      <c r="Q891" s="78"/>
      <c r="R891" s="78"/>
      <c r="S891" s="78"/>
      <c r="T891" s="78"/>
      <c r="U891" s="78"/>
      <c r="V891" s="78"/>
      <c r="W891" s="78"/>
      <c r="X891" s="78"/>
      <c r="Y891" s="78"/>
      <c r="Z891" s="78"/>
      <c r="AA891" s="78"/>
      <c r="AB891" s="78"/>
    </row>
    <row r="892" spans="1:28">
      <c r="A892" s="78"/>
      <c r="B892" s="79"/>
      <c r="C892" s="78"/>
      <c r="D892" s="78"/>
      <c r="E892" s="78"/>
      <c r="F892" s="78"/>
      <c r="G892" s="78"/>
      <c r="H892" s="78"/>
      <c r="I892" s="78"/>
      <c r="J892" s="78"/>
      <c r="K892" s="78"/>
      <c r="L892" s="78"/>
      <c r="M892" s="78"/>
      <c r="N892" s="78"/>
      <c r="O892" s="78"/>
      <c r="P892" s="78"/>
      <c r="Q892" s="78"/>
      <c r="R892" s="78"/>
      <c r="S892" s="78"/>
      <c r="T892" s="78"/>
      <c r="U892" s="78"/>
      <c r="V892" s="78"/>
      <c r="W892" s="78"/>
      <c r="X892" s="78"/>
      <c r="Y892" s="78"/>
      <c r="Z892" s="78"/>
      <c r="AA892" s="78"/>
      <c r="AB892" s="78"/>
    </row>
    <row r="893" spans="1:28">
      <c r="A893" s="78"/>
      <c r="B893" s="79"/>
      <c r="C893" s="78"/>
      <c r="D893" s="78"/>
      <c r="E893" s="78"/>
      <c r="F893" s="78"/>
      <c r="G893" s="78"/>
      <c r="H893" s="78"/>
      <c r="I893" s="78"/>
      <c r="J893" s="78"/>
      <c r="K893" s="78"/>
      <c r="L893" s="78"/>
      <c r="M893" s="78"/>
      <c r="N893" s="78"/>
      <c r="O893" s="78"/>
      <c r="P893" s="78"/>
      <c r="Q893" s="78"/>
      <c r="R893" s="78"/>
      <c r="S893" s="78"/>
      <c r="T893" s="78"/>
      <c r="U893" s="78"/>
      <c r="V893" s="78"/>
      <c r="W893" s="78"/>
      <c r="X893" s="78"/>
      <c r="Y893" s="78"/>
      <c r="Z893" s="78"/>
      <c r="AA893" s="78"/>
      <c r="AB893" s="78"/>
    </row>
    <row r="894" spans="1:28">
      <c r="A894" s="78"/>
      <c r="B894" s="79"/>
      <c r="C894" s="78"/>
      <c r="D894" s="78"/>
      <c r="E894" s="78"/>
      <c r="F894" s="78"/>
      <c r="G894" s="78"/>
      <c r="H894" s="78"/>
      <c r="I894" s="78"/>
      <c r="J894" s="78"/>
      <c r="K894" s="78"/>
      <c r="L894" s="78"/>
      <c r="M894" s="78"/>
      <c r="N894" s="78"/>
      <c r="O894" s="78"/>
      <c r="P894" s="78"/>
      <c r="Q894" s="78"/>
      <c r="R894" s="78"/>
      <c r="S894" s="78"/>
      <c r="T894" s="78"/>
      <c r="U894" s="78"/>
      <c r="V894" s="78"/>
      <c r="W894" s="78"/>
      <c r="X894" s="78"/>
      <c r="Y894" s="78"/>
      <c r="Z894" s="78"/>
      <c r="AA894" s="78"/>
      <c r="AB894" s="78"/>
    </row>
    <row r="895" spans="1:28">
      <c r="A895" s="78"/>
      <c r="B895" s="79"/>
      <c r="C895" s="78"/>
      <c r="D895" s="78"/>
      <c r="E895" s="78"/>
      <c r="F895" s="78"/>
      <c r="G895" s="78"/>
      <c r="H895" s="78"/>
      <c r="I895" s="78"/>
      <c r="J895" s="78"/>
      <c r="K895" s="78"/>
      <c r="L895" s="78"/>
      <c r="M895" s="78"/>
      <c r="N895" s="78"/>
      <c r="O895" s="78"/>
      <c r="P895" s="78"/>
      <c r="Q895" s="78"/>
      <c r="R895" s="78"/>
      <c r="S895" s="78"/>
      <c r="T895" s="78"/>
      <c r="U895" s="78"/>
      <c r="V895" s="78"/>
      <c r="W895" s="78"/>
      <c r="X895" s="78"/>
      <c r="Y895" s="78"/>
      <c r="Z895" s="78"/>
      <c r="AA895" s="78"/>
      <c r="AB895" s="78"/>
    </row>
    <row r="896" spans="1:28">
      <c r="A896" s="78"/>
      <c r="B896" s="79"/>
      <c r="C896" s="78"/>
      <c r="D896" s="78"/>
      <c r="E896" s="78"/>
      <c r="F896" s="78"/>
      <c r="G896" s="78"/>
      <c r="H896" s="78"/>
      <c r="I896" s="78"/>
      <c r="J896" s="78"/>
      <c r="K896" s="78"/>
      <c r="L896" s="78"/>
      <c r="M896" s="78"/>
      <c r="N896" s="78"/>
      <c r="O896" s="78"/>
      <c r="P896" s="78"/>
      <c r="Q896" s="78"/>
      <c r="R896" s="78"/>
      <c r="S896" s="78"/>
      <c r="T896" s="78"/>
      <c r="U896" s="78"/>
      <c r="V896" s="78"/>
      <c r="W896" s="78"/>
      <c r="X896" s="78"/>
      <c r="Y896" s="78"/>
      <c r="Z896" s="78"/>
      <c r="AA896" s="78"/>
      <c r="AB896" s="78"/>
    </row>
    <row r="897" spans="1:28">
      <c r="A897" s="78"/>
      <c r="B897" s="79"/>
      <c r="C897" s="78"/>
      <c r="D897" s="78"/>
      <c r="E897" s="78"/>
      <c r="F897" s="78"/>
      <c r="G897" s="78"/>
      <c r="H897" s="78"/>
      <c r="I897" s="78"/>
      <c r="J897" s="78"/>
      <c r="K897" s="78"/>
      <c r="L897" s="78"/>
      <c r="M897" s="78"/>
      <c r="N897" s="78"/>
      <c r="O897" s="78"/>
      <c r="P897" s="78"/>
      <c r="Q897" s="78"/>
      <c r="R897" s="78"/>
      <c r="S897" s="78"/>
      <c r="T897" s="78"/>
      <c r="U897" s="78"/>
      <c r="V897" s="78"/>
      <c r="W897" s="78"/>
      <c r="X897" s="78"/>
      <c r="Y897" s="78"/>
      <c r="Z897" s="78"/>
      <c r="AA897" s="78"/>
      <c r="AB897" s="78"/>
    </row>
    <row r="898" spans="1:28">
      <c r="A898" s="78"/>
      <c r="B898" s="79"/>
      <c r="C898" s="78"/>
      <c r="D898" s="78"/>
      <c r="E898" s="78"/>
      <c r="F898" s="78"/>
      <c r="G898" s="78"/>
      <c r="H898" s="78"/>
      <c r="I898" s="78"/>
      <c r="J898" s="78"/>
      <c r="K898" s="78"/>
      <c r="L898" s="78"/>
      <c r="M898" s="78"/>
      <c r="N898" s="78"/>
      <c r="O898" s="78"/>
      <c r="P898" s="78"/>
      <c r="Q898" s="78"/>
      <c r="R898" s="78"/>
      <c r="S898" s="78"/>
      <c r="T898" s="78"/>
      <c r="U898" s="78"/>
      <c r="V898" s="78"/>
      <c r="W898" s="78"/>
      <c r="X898" s="78"/>
      <c r="Y898" s="78"/>
      <c r="Z898" s="78"/>
      <c r="AA898" s="78"/>
      <c r="AB898" s="78"/>
    </row>
    <row r="899" spans="1:28">
      <c r="A899" s="78"/>
      <c r="B899" s="79"/>
      <c r="C899" s="78"/>
      <c r="D899" s="78"/>
      <c r="E899" s="78"/>
      <c r="F899" s="78"/>
      <c r="G899" s="78"/>
      <c r="H899" s="78"/>
      <c r="I899" s="78"/>
      <c r="J899" s="78"/>
      <c r="K899" s="78"/>
      <c r="L899" s="78"/>
      <c r="M899" s="78"/>
      <c r="N899" s="78"/>
      <c r="O899" s="78"/>
      <c r="P899" s="78"/>
      <c r="Q899" s="78"/>
      <c r="R899" s="78"/>
      <c r="S899" s="78"/>
      <c r="T899" s="78"/>
      <c r="U899" s="78"/>
      <c r="V899" s="78"/>
      <c r="W899" s="78"/>
      <c r="X899" s="78"/>
      <c r="Y899" s="78"/>
      <c r="Z899" s="78"/>
      <c r="AA899" s="78"/>
      <c r="AB899" s="78"/>
    </row>
    <row r="900" spans="1:28">
      <c r="A900" s="78"/>
      <c r="B900" s="79"/>
      <c r="C900" s="78"/>
      <c r="D900" s="78"/>
      <c r="E900" s="78"/>
      <c r="F900" s="78"/>
      <c r="G900" s="78"/>
      <c r="H900" s="78"/>
      <c r="I900" s="78"/>
      <c r="J900" s="78"/>
      <c r="K900" s="78"/>
      <c r="L900" s="78"/>
      <c r="M900" s="78"/>
      <c r="N900" s="78"/>
      <c r="O900" s="78"/>
      <c r="P900" s="78"/>
      <c r="Q900" s="78"/>
      <c r="R900" s="78"/>
      <c r="S900" s="78"/>
      <c r="T900" s="78"/>
      <c r="U900" s="78"/>
      <c r="V900" s="78"/>
      <c r="W900" s="78"/>
      <c r="X900" s="78"/>
      <c r="Y900" s="78"/>
      <c r="Z900" s="78"/>
      <c r="AA900" s="78"/>
      <c r="AB900" s="78"/>
    </row>
    <row r="901" spans="1:28">
      <c r="A901" s="78"/>
      <c r="B901" s="79"/>
      <c r="C901" s="78"/>
      <c r="D901" s="78"/>
      <c r="E901" s="78"/>
      <c r="F901" s="78"/>
      <c r="G901" s="78"/>
      <c r="H901" s="78"/>
      <c r="I901" s="78"/>
      <c r="J901" s="78"/>
      <c r="K901" s="78"/>
      <c r="L901" s="78"/>
      <c r="M901" s="78"/>
      <c r="N901" s="78"/>
      <c r="O901" s="78"/>
      <c r="P901" s="78"/>
      <c r="Q901" s="78"/>
      <c r="R901" s="78"/>
      <c r="S901" s="78"/>
      <c r="T901" s="78"/>
      <c r="U901" s="78"/>
      <c r="V901" s="78"/>
      <c r="W901" s="78"/>
      <c r="X901" s="78"/>
      <c r="Y901" s="78"/>
      <c r="Z901" s="78"/>
      <c r="AA901" s="78"/>
      <c r="AB901" s="78"/>
    </row>
    <row r="902" spans="1:28">
      <c r="A902" s="78"/>
      <c r="B902" s="79"/>
      <c r="C902" s="78"/>
      <c r="D902" s="78"/>
      <c r="E902" s="78"/>
      <c r="F902" s="78"/>
      <c r="G902" s="78"/>
      <c r="H902" s="78"/>
      <c r="I902" s="78"/>
      <c r="J902" s="78"/>
      <c r="K902" s="78"/>
      <c r="L902" s="78"/>
      <c r="M902" s="78"/>
      <c r="N902" s="78"/>
      <c r="O902" s="78"/>
      <c r="P902" s="78"/>
      <c r="Q902" s="78"/>
      <c r="R902" s="78"/>
      <c r="S902" s="78"/>
      <c r="T902" s="78"/>
      <c r="U902" s="78"/>
      <c r="V902" s="78"/>
      <c r="W902" s="78"/>
      <c r="X902" s="78"/>
      <c r="Y902" s="78"/>
      <c r="Z902" s="78"/>
      <c r="AA902" s="78"/>
      <c r="AB902" s="78"/>
    </row>
    <row r="903" spans="1:28">
      <c r="A903" s="78"/>
      <c r="B903" s="79"/>
      <c r="C903" s="78"/>
      <c r="D903" s="78"/>
      <c r="E903" s="78"/>
      <c r="F903" s="78"/>
      <c r="G903" s="78"/>
      <c r="H903" s="78"/>
      <c r="I903" s="78"/>
      <c r="J903" s="78"/>
      <c r="K903" s="78"/>
      <c r="L903" s="78"/>
      <c r="M903" s="78"/>
      <c r="N903" s="78"/>
      <c r="O903" s="78"/>
      <c r="P903" s="78"/>
      <c r="Q903" s="78"/>
      <c r="R903" s="78"/>
      <c r="S903" s="78"/>
      <c r="T903" s="78"/>
      <c r="U903" s="78"/>
      <c r="V903" s="78"/>
      <c r="W903" s="78"/>
      <c r="X903" s="78"/>
      <c r="Y903" s="78"/>
      <c r="Z903" s="78"/>
      <c r="AA903" s="78"/>
      <c r="AB903" s="78"/>
    </row>
    <row r="904" spans="1:28">
      <c r="A904" s="78"/>
      <c r="B904" s="79"/>
      <c r="C904" s="78"/>
      <c r="D904" s="78"/>
      <c r="E904" s="78"/>
      <c r="F904" s="78"/>
      <c r="G904" s="78"/>
      <c r="H904" s="78"/>
      <c r="I904" s="78"/>
      <c r="J904" s="78"/>
      <c r="K904" s="78"/>
      <c r="L904" s="78"/>
      <c r="M904" s="78"/>
      <c r="N904" s="78"/>
      <c r="O904" s="78"/>
      <c r="P904" s="78"/>
      <c r="Q904" s="78"/>
      <c r="R904" s="78"/>
      <c r="S904" s="78"/>
      <c r="T904" s="78"/>
      <c r="U904" s="78"/>
      <c r="V904" s="78"/>
      <c r="W904" s="78"/>
      <c r="X904" s="78"/>
      <c r="Y904" s="78"/>
      <c r="Z904" s="78"/>
      <c r="AA904" s="78"/>
      <c r="AB904" s="78"/>
    </row>
    <row r="905" spans="1:28">
      <c r="A905" s="78"/>
      <c r="B905" s="79"/>
      <c r="C905" s="78"/>
      <c r="D905" s="78"/>
      <c r="E905" s="78"/>
      <c r="F905" s="78"/>
      <c r="G905" s="78"/>
      <c r="H905" s="78"/>
      <c r="I905" s="78"/>
      <c r="J905" s="78"/>
      <c r="K905" s="78"/>
      <c r="L905" s="78"/>
      <c r="M905" s="78"/>
      <c r="N905" s="78"/>
      <c r="O905" s="78"/>
      <c r="P905" s="78"/>
      <c r="Q905" s="78"/>
      <c r="R905" s="78"/>
      <c r="S905" s="78"/>
      <c r="T905" s="78"/>
      <c r="U905" s="78"/>
      <c r="V905" s="78"/>
      <c r="W905" s="78"/>
      <c r="X905" s="78"/>
      <c r="Y905" s="78"/>
      <c r="Z905" s="78"/>
      <c r="AA905" s="78"/>
      <c r="AB905" s="78"/>
    </row>
    <row r="906" spans="1:28">
      <c r="A906" s="78"/>
      <c r="B906" s="79"/>
      <c r="C906" s="78"/>
      <c r="D906" s="78"/>
      <c r="E906" s="78"/>
      <c r="F906" s="78"/>
      <c r="G906" s="78"/>
      <c r="H906" s="78"/>
      <c r="I906" s="78"/>
      <c r="J906" s="78"/>
      <c r="K906" s="78"/>
      <c r="L906" s="78"/>
      <c r="M906" s="78"/>
      <c r="N906" s="78"/>
      <c r="O906" s="78"/>
      <c r="P906" s="78"/>
      <c r="Q906" s="78"/>
      <c r="R906" s="78"/>
      <c r="S906" s="78"/>
      <c r="T906" s="78"/>
      <c r="U906" s="78"/>
      <c r="V906" s="78"/>
      <c r="W906" s="78"/>
      <c r="X906" s="78"/>
      <c r="Y906" s="78"/>
      <c r="Z906" s="78"/>
      <c r="AA906" s="78"/>
      <c r="AB906" s="78"/>
    </row>
    <row r="907" spans="1:28">
      <c r="A907" s="78"/>
      <c r="B907" s="79"/>
      <c r="C907" s="78"/>
      <c r="D907" s="78"/>
      <c r="E907" s="78"/>
      <c r="F907" s="78"/>
      <c r="G907" s="78"/>
      <c r="H907" s="78"/>
      <c r="I907" s="78"/>
      <c r="J907" s="78"/>
      <c r="K907" s="78"/>
      <c r="L907" s="78"/>
      <c r="M907" s="78"/>
      <c r="N907" s="78"/>
      <c r="O907" s="78"/>
      <c r="P907" s="78"/>
      <c r="Q907" s="78"/>
      <c r="R907" s="78"/>
      <c r="S907" s="78"/>
      <c r="T907" s="78"/>
      <c r="U907" s="78"/>
      <c r="V907" s="78"/>
      <c r="W907" s="78"/>
      <c r="X907" s="78"/>
      <c r="Y907" s="78"/>
      <c r="Z907" s="78"/>
      <c r="AA907" s="78"/>
      <c r="AB907" s="78"/>
    </row>
    <row r="908" spans="1:28">
      <c r="A908" s="78"/>
      <c r="B908" s="79"/>
      <c r="C908" s="78"/>
      <c r="D908" s="78"/>
      <c r="E908" s="78"/>
      <c r="F908" s="78"/>
      <c r="G908" s="78"/>
      <c r="H908" s="78"/>
      <c r="I908" s="78"/>
      <c r="J908" s="78"/>
      <c r="K908" s="78"/>
      <c r="L908" s="78"/>
      <c r="M908" s="78"/>
      <c r="N908" s="78"/>
      <c r="O908" s="78"/>
      <c r="P908" s="78"/>
      <c r="Q908" s="78"/>
      <c r="R908" s="78"/>
      <c r="S908" s="78"/>
      <c r="T908" s="78"/>
      <c r="U908" s="78"/>
      <c r="V908" s="78"/>
      <c r="W908" s="78"/>
      <c r="X908" s="78"/>
      <c r="Y908" s="78"/>
      <c r="Z908" s="78"/>
      <c r="AA908" s="78"/>
      <c r="AB908" s="78"/>
    </row>
    <row r="909" spans="1:28">
      <c r="A909" s="78"/>
      <c r="B909" s="79"/>
      <c r="C909" s="78"/>
      <c r="D909" s="78"/>
      <c r="E909" s="78"/>
      <c r="F909" s="78"/>
      <c r="G909" s="78"/>
      <c r="H909" s="78"/>
      <c r="I909" s="78"/>
      <c r="J909" s="78"/>
      <c r="K909" s="78"/>
      <c r="L909" s="78"/>
      <c r="M909" s="78"/>
      <c r="N909" s="78"/>
      <c r="O909" s="78"/>
      <c r="P909" s="78"/>
      <c r="Q909" s="78"/>
      <c r="R909" s="78"/>
      <c r="S909" s="78"/>
      <c r="T909" s="78"/>
      <c r="U909" s="78"/>
      <c r="V909" s="78"/>
      <c r="W909" s="78"/>
      <c r="X909" s="78"/>
      <c r="Y909" s="78"/>
      <c r="Z909" s="78"/>
      <c r="AA909" s="78"/>
      <c r="AB909" s="78"/>
    </row>
    <row r="910" spans="1:28">
      <c r="A910" s="78"/>
      <c r="B910" s="79"/>
      <c r="C910" s="78"/>
      <c r="D910" s="78"/>
      <c r="E910" s="78"/>
      <c r="F910" s="78"/>
      <c r="G910" s="78"/>
      <c r="H910" s="78"/>
      <c r="I910" s="78"/>
      <c r="J910" s="78"/>
      <c r="K910" s="78"/>
      <c r="L910" s="78"/>
      <c r="M910" s="78"/>
      <c r="N910" s="78"/>
      <c r="O910" s="78"/>
      <c r="P910" s="78"/>
      <c r="Q910" s="78"/>
      <c r="R910" s="78"/>
      <c r="S910" s="78"/>
      <c r="T910" s="78"/>
      <c r="U910" s="78"/>
      <c r="V910" s="78"/>
      <c r="W910" s="78"/>
      <c r="X910" s="78"/>
      <c r="Y910" s="78"/>
      <c r="Z910" s="78"/>
      <c r="AA910" s="78"/>
      <c r="AB910" s="78"/>
    </row>
    <row r="911" spans="1:28">
      <c r="A911" s="78"/>
      <c r="B911" s="79"/>
      <c r="C911" s="78"/>
      <c r="D911" s="78"/>
      <c r="E911" s="78"/>
      <c r="F911" s="78"/>
      <c r="G911" s="78"/>
      <c r="H911" s="78"/>
      <c r="I911" s="78"/>
      <c r="J911" s="78"/>
      <c r="K911" s="78"/>
      <c r="L911" s="78"/>
      <c r="M911" s="78"/>
      <c r="N911" s="78"/>
      <c r="O911" s="78"/>
      <c r="P911" s="78"/>
      <c r="Q911" s="78"/>
      <c r="R911" s="78"/>
      <c r="S911" s="78"/>
      <c r="T911" s="78"/>
      <c r="U911" s="78"/>
      <c r="V911" s="78"/>
      <c r="W911" s="78"/>
      <c r="X911" s="78"/>
      <c r="Y911" s="78"/>
      <c r="Z911" s="78"/>
      <c r="AA911" s="78"/>
      <c r="AB911" s="78"/>
    </row>
    <row r="912" spans="1:28">
      <c r="A912" s="78"/>
      <c r="B912" s="79"/>
      <c r="C912" s="78"/>
      <c r="D912" s="78"/>
      <c r="E912" s="78"/>
      <c r="F912" s="78"/>
      <c r="G912" s="78"/>
      <c r="H912" s="78"/>
      <c r="I912" s="78"/>
      <c r="J912" s="78"/>
      <c r="K912" s="78"/>
      <c r="L912" s="78"/>
      <c r="M912" s="78"/>
      <c r="N912" s="78"/>
      <c r="O912" s="78"/>
      <c r="P912" s="78"/>
      <c r="Q912" s="78"/>
      <c r="R912" s="78"/>
      <c r="S912" s="78"/>
      <c r="T912" s="78"/>
      <c r="U912" s="78"/>
      <c r="V912" s="78"/>
      <c r="W912" s="78"/>
      <c r="X912" s="78"/>
      <c r="Y912" s="78"/>
      <c r="Z912" s="78"/>
      <c r="AA912" s="78"/>
      <c r="AB912" s="78"/>
    </row>
    <row r="913" spans="1:28">
      <c r="A913" s="78"/>
      <c r="B913" s="79"/>
      <c r="C913" s="78"/>
      <c r="D913" s="78"/>
      <c r="E913" s="78"/>
      <c r="F913" s="78"/>
      <c r="G913" s="78"/>
      <c r="H913" s="78"/>
      <c r="I913" s="78"/>
      <c r="J913" s="78"/>
      <c r="K913" s="78"/>
      <c r="L913" s="78"/>
      <c r="M913" s="78"/>
      <c r="N913" s="78"/>
      <c r="O913" s="78"/>
      <c r="P913" s="78"/>
      <c r="Q913" s="78"/>
      <c r="R913" s="78"/>
      <c r="S913" s="78"/>
      <c r="T913" s="78"/>
      <c r="U913" s="78"/>
      <c r="V913" s="78"/>
      <c r="W913" s="78"/>
      <c r="X913" s="78"/>
      <c r="Y913" s="78"/>
      <c r="Z913" s="78"/>
      <c r="AA913" s="78"/>
      <c r="AB913" s="78"/>
    </row>
    <row r="914" spans="1:28">
      <c r="A914" s="78"/>
      <c r="B914" s="79"/>
      <c r="C914" s="78"/>
      <c r="D914" s="78"/>
      <c r="E914" s="78"/>
      <c r="F914" s="78"/>
      <c r="G914" s="78"/>
      <c r="H914" s="78"/>
      <c r="I914" s="78"/>
      <c r="J914" s="78"/>
      <c r="K914" s="78"/>
      <c r="L914" s="78"/>
      <c r="M914" s="78"/>
      <c r="N914" s="78"/>
      <c r="O914" s="78"/>
      <c r="P914" s="78"/>
      <c r="Q914" s="78"/>
      <c r="R914" s="78"/>
      <c r="S914" s="78"/>
      <c r="T914" s="78"/>
      <c r="U914" s="78"/>
      <c r="V914" s="78"/>
      <c r="W914" s="78"/>
      <c r="X914" s="78"/>
      <c r="Y914" s="78"/>
      <c r="Z914" s="78"/>
      <c r="AA914" s="78"/>
      <c r="AB914" s="78"/>
    </row>
    <row r="915" spans="1:28">
      <c r="A915" s="78"/>
      <c r="B915" s="79"/>
      <c r="C915" s="78"/>
      <c r="D915" s="78"/>
      <c r="E915" s="78"/>
      <c r="F915" s="78"/>
      <c r="G915" s="78"/>
      <c r="H915" s="78"/>
      <c r="I915" s="78"/>
      <c r="J915" s="78"/>
      <c r="K915" s="78"/>
      <c r="L915" s="78"/>
      <c r="M915" s="78"/>
      <c r="N915" s="78"/>
      <c r="O915" s="78"/>
      <c r="P915" s="78"/>
      <c r="Q915" s="78"/>
      <c r="R915" s="78"/>
      <c r="S915" s="78"/>
      <c r="T915" s="78"/>
      <c r="U915" s="78"/>
      <c r="V915" s="78"/>
      <c r="W915" s="78"/>
      <c r="X915" s="78"/>
      <c r="Y915" s="78"/>
      <c r="Z915" s="78"/>
      <c r="AA915" s="78"/>
      <c r="AB915" s="78"/>
    </row>
    <row r="916" spans="1:28">
      <c r="A916" s="78"/>
      <c r="B916" s="79"/>
      <c r="C916" s="78"/>
      <c r="D916" s="78"/>
      <c r="E916" s="78"/>
      <c r="F916" s="78"/>
      <c r="G916" s="78"/>
      <c r="H916" s="78"/>
      <c r="I916" s="78"/>
      <c r="J916" s="78"/>
      <c r="K916" s="78"/>
      <c r="L916" s="78"/>
      <c r="M916" s="78"/>
      <c r="N916" s="78"/>
      <c r="O916" s="78"/>
      <c r="P916" s="78"/>
      <c r="Q916" s="78"/>
      <c r="R916" s="78"/>
      <c r="S916" s="78"/>
      <c r="T916" s="78"/>
      <c r="U916" s="78"/>
      <c r="V916" s="78"/>
      <c r="W916" s="78"/>
      <c r="X916" s="78"/>
      <c r="Y916" s="78"/>
      <c r="Z916" s="78"/>
      <c r="AA916" s="78"/>
      <c r="AB916" s="78"/>
    </row>
    <row r="917" spans="1:28">
      <c r="A917" s="78"/>
      <c r="B917" s="79"/>
      <c r="C917" s="78"/>
      <c r="D917" s="78"/>
      <c r="E917" s="78"/>
      <c r="F917" s="78"/>
      <c r="G917" s="78"/>
      <c r="H917" s="78"/>
      <c r="I917" s="78"/>
      <c r="J917" s="78"/>
      <c r="K917" s="78"/>
      <c r="L917" s="78"/>
      <c r="M917" s="78"/>
      <c r="N917" s="78"/>
      <c r="O917" s="78"/>
      <c r="P917" s="78"/>
      <c r="Q917" s="78"/>
      <c r="R917" s="78"/>
      <c r="S917" s="78"/>
      <c r="T917" s="78"/>
      <c r="U917" s="78"/>
      <c r="V917" s="78"/>
      <c r="W917" s="78"/>
      <c r="X917" s="78"/>
      <c r="Y917" s="78"/>
      <c r="Z917" s="78"/>
      <c r="AA917" s="78"/>
      <c r="AB917" s="78"/>
    </row>
    <row r="918" spans="1:28">
      <c r="A918" s="78"/>
      <c r="B918" s="79"/>
      <c r="C918" s="78"/>
      <c r="D918" s="78"/>
      <c r="E918" s="78"/>
      <c r="F918" s="78"/>
      <c r="G918" s="78"/>
      <c r="H918" s="78"/>
      <c r="I918" s="78"/>
      <c r="J918" s="78"/>
      <c r="K918" s="78"/>
      <c r="L918" s="78"/>
      <c r="M918" s="78"/>
      <c r="N918" s="78"/>
      <c r="O918" s="78"/>
      <c r="P918" s="78"/>
      <c r="Q918" s="78"/>
      <c r="R918" s="78"/>
      <c r="S918" s="78"/>
      <c r="T918" s="78"/>
      <c r="U918" s="78"/>
      <c r="V918" s="78"/>
      <c r="W918" s="78"/>
      <c r="X918" s="78"/>
      <c r="Y918" s="78"/>
      <c r="Z918" s="78"/>
      <c r="AA918" s="78"/>
      <c r="AB918" s="78"/>
    </row>
    <row r="919" spans="1:28">
      <c r="A919" s="78"/>
      <c r="B919" s="79"/>
      <c r="C919" s="78"/>
      <c r="D919" s="78"/>
      <c r="E919" s="78"/>
      <c r="F919" s="78"/>
      <c r="G919" s="78"/>
      <c r="H919" s="78"/>
      <c r="I919" s="78"/>
      <c r="J919" s="78"/>
      <c r="K919" s="78"/>
      <c r="L919" s="78"/>
      <c r="M919" s="78"/>
      <c r="N919" s="78"/>
      <c r="O919" s="78"/>
      <c r="P919" s="78"/>
      <c r="Q919" s="78"/>
      <c r="R919" s="78"/>
      <c r="S919" s="78"/>
      <c r="T919" s="78"/>
      <c r="U919" s="78"/>
      <c r="V919" s="78"/>
      <c r="W919" s="78"/>
      <c r="X919" s="78"/>
      <c r="Y919" s="78"/>
      <c r="Z919" s="78"/>
      <c r="AA919" s="78"/>
      <c r="AB919" s="78"/>
    </row>
    <row r="920" spans="1:28">
      <c r="A920" s="78"/>
      <c r="B920" s="79"/>
      <c r="C920" s="78"/>
      <c r="D920" s="78"/>
      <c r="E920" s="78"/>
      <c r="F920" s="78"/>
      <c r="G920" s="78"/>
      <c r="H920" s="78"/>
      <c r="I920" s="78"/>
      <c r="J920" s="78"/>
      <c r="K920" s="78"/>
      <c r="L920" s="78"/>
      <c r="M920" s="78"/>
      <c r="N920" s="78"/>
      <c r="O920" s="78"/>
      <c r="P920" s="78"/>
      <c r="Q920" s="78"/>
      <c r="R920" s="78"/>
      <c r="S920" s="78"/>
      <c r="T920" s="78"/>
      <c r="U920" s="78"/>
      <c r="V920" s="78"/>
      <c r="W920" s="78"/>
      <c r="X920" s="78"/>
      <c r="Y920" s="78"/>
      <c r="Z920" s="78"/>
      <c r="AA920" s="78"/>
      <c r="AB920" s="78"/>
    </row>
    <row r="921" spans="1:28">
      <c r="A921" s="78"/>
      <c r="B921" s="79"/>
      <c r="C921" s="78"/>
      <c r="D921" s="78"/>
      <c r="E921" s="78"/>
      <c r="F921" s="78"/>
      <c r="G921" s="78"/>
      <c r="H921" s="78"/>
      <c r="I921" s="78"/>
      <c r="J921" s="78"/>
      <c r="K921" s="78"/>
      <c r="L921" s="78"/>
      <c r="M921" s="78"/>
      <c r="N921" s="78"/>
      <c r="O921" s="78"/>
      <c r="P921" s="78"/>
      <c r="Q921" s="78"/>
      <c r="R921" s="78"/>
      <c r="S921" s="78"/>
      <c r="T921" s="78"/>
      <c r="U921" s="78"/>
      <c r="V921" s="78"/>
      <c r="W921" s="78"/>
      <c r="X921" s="78"/>
      <c r="Y921" s="78"/>
      <c r="Z921" s="78"/>
      <c r="AA921" s="78"/>
      <c r="AB921" s="78"/>
    </row>
    <row r="922" spans="1:28">
      <c r="A922" s="78"/>
      <c r="B922" s="79"/>
      <c r="C922" s="78"/>
      <c r="D922" s="78"/>
      <c r="E922" s="78"/>
      <c r="F922" s="78"/>
      <c r="G922" s="78"/>
      <c r="H922" s="78"/>
      <c r="I922" s="78"/>
      <c r="J922" s="78"/>
      <c r="K922" s="78"/>
      <c r="L922" s="78"/>
      <c r="M922" s="78"/>
      <c r="N922" s="78"/>
      <c r="O922" s="78"/>
      <c r="P922" s="78"/>
      <c r="Q922" s="78"/>
      <c r="R922" s="78"/>
      <c r="S922" s="78"/>
      <c r="T922" s="78"/>
      <c r="U922" s="78"/>
      <c r="V922" s="78"/>
      <c r="W922" s="78"/>
      <c r="X922" s="78"/>
      <c r="Y922" s="78"/>
      <c r="Z922" s="78"/>
      <c r="AA922" s="78"/>
      <c r="AB922" s="78"/>
    </row>
    <row r="923" spans="1:28">
      <c r="A923" s="78"/>
      <c r="B923" s="79"/>
      <c r="C923" s="78"/>
      <c r="D923" s="78"/>
      <c r="E923" s="78"/>
      <c r="F923" s="78"/>
      <c r="G923" s="78"/>
      <c r="H923" s="78"/>
      <c r="I923" s="78"/>
      <c r="J923" s="78"/>
      <c r="K923" s="78"/>
      <c r="L923" s="78"/>
      <c r="M923" s="78"/>
      <c r="N923" s="78"/>
      <c r="O923" s="78"/>
      <c r="P923" s="78"/>
      <c r="Q923" s="78"/>
      <c r="R923" s="78"/>
      <c r="S923" s="78"/>
      <c r="T923" s="78"/>
      <c r="U923" s="78"/>
      <c r="V923" s="78"/>
      <c r="W923" s="78"/>
      <c r="X923" s="78"/>
      <c r="Y923" s="78"/>
      <c r="Z923" s="78"/>
      <c r="AA923" s="78"/>
      <c r="AB923" s="78"/>
    </row>
    <row r="924" spans="1:28">
      <c r="A924" s="78"/>
      <c r="B924" s="79"/>
      <c r="C924" s="78"/>
      <c r="D924" s="78"/>
      <c r="E924" s="78"/>
      <c r="F924" s="78"/>
      <c r="G924" s="78"/>
      <c r="H924" s="78"/>
      <c r="I924" s="78"/>
      <c r="J924" s="78"/>
      <c r="K924" s="78"/>
      <c r="L924" s="78"/>
      <c r="M924" s="78"/>
      <c r="N924" s="78"/>
      <c r="O924" s="78"/>
      <c r="P924" s="78"/>
      <c r="Q924" s="78"/>
      <c r="R924" s="78"/>
      <c r="S924" s="78"/>
      <c r="T924" s="78"/>
      <c r="U924" s="78"/>
      <c r="V924" s="78"/>
      <c r="W924" s="78"/>
      <c r="X924" s="78"/>
      <c r="Y924" s="78"/>
      <c r="Z924" s="78"/>
      <c r="AA924" s="78"/>
      <c r="AB924" s="78"/>
    </row>
    <row r="925" spans="1:28">
      <c r="A925" s="78"/>
      <c r="B925" s="79"/>
      <c r="C925" s="78"/>
      <c r="D925" s="78"/>
      <c r="E925" s="78"/>
      <c r="F925" s="78"/>
      <c r="G925" s="78"/>
      <c r="H925" s="78"/>
      <c r="I925" s="78"/>
      <c r="J925" s="78"/>
      <c r="K925" s="78"/>
      <c r="L925" s="78"/>
      <c r="M925" s="78"/>
      <c r="N925" s="78"/>
      <c r="O925" s="78"/>
      <c r="P925" s="78"/>
      <c r="Q925" s="78"/>
      <c r="R925" s="78"/>
      <c r="S925" s="78"/>
      <c r="T925" s="78"/>
      <c r="U925" s="78"/>
      <c r="V925" s="78"/>
      <c r="W925" s="78"/>
      <c r="X925" s="78"/>
      <c r="Y925" s="78"/>
      <c r="Z925" s="78"/>
      <c r="AA925" s="78"/>
      <c r="AB925" s="78"/>
    </row>
    <row r="926" spans="1:28">
      <c r="A926" s="78"/>
      <c r="B926" s="79"/>
      <c r="C926" s="78"/>
      <c r="D926" s="78"/>
      <c r="E926" s="78"/>
      <c r="F926" s="78"/>
      <c r="G926" s="78"/>
      <c r="H926" s="78"/>
      <c r="I926" s="78"/>
      <c r="J926" s="78"/>
      <c r="K926" s="78"/>
      <c r="L926" s="78"/>
      <c r="M926" s="78"/>
      <c r="N926" s="78"/>
      <c r="O926" s="78"/>
      <c r="P926" s="78"/>
      <c r="Q926" s="78"/>
      <c r="R926" s="78"/>
      <c r="S926" s="78"/>
      <c r="T926" s="78"/>
      <c r="U926" s="78"/>
      <c r="V926" s="78"/>
      <c r="W926" s="78"/>
      <c r="X926" s="78"/>
      <c r="Y926" s="78"/>
      <c r="Z926" s="78"/>
      <c r="AA926" s="78"/>
      <c r="AB926" s="78"/>
    </row>
    <row r="927" spans="1:28">
      <c r="A927" s="78"/>
      <c r="B927" s="79"/>
      <c r="C927" s="78"/>
      <c r="D927" s="78"/>
      <c r="E927" s="78"/>
      <c r="F927" s="78"/>
      <c r="G927" s="78"/>
      <c r="H927" s="78"/>
      <c r="I927" s="78"/>
      <c r="J927" s="78"/>
      <c r="K927" s="78"/>
      <c r="L927" s="78"/>
      <c r="M927" s="78"/>
      <c r="N927" s="78"/>
      <c r="O927" s="78"/>
      <c r="P927" s="78"/>
      <c r="Q927" s="78"/>
      <c r="R927" s="78"/>
      <c r="S927" s="78"/>
      <c r="T927" s="78"/>
      <c r="U927" s="78"/>
      <c r="V927" s="78"/>
      <c r="W927" s="78"/>
      <c r="X927" s="78"/>
      <c r="Y927" s="78"/>
      <c r="Z927" s="78"/>
      <c r="AA927" s="78"/>
      <c r="AB927" s="78"/>
    </row>
    <row r="928" spans="1:28">
      <c r="A928" s="78"/>
      <c r="B928" s="79"/>
      <c r="C928" s="78"/>
      <c r="D928" s="78"/>
      <c r="E928" s="78"/>
      <c r="F928" s="78"/>
      <c r="G928" s="78"/>
      <c r="H928" s="78"/>
      <c r="I928" s="78"/>
      <c r="J928" s="78"/>
      <c r="K928" s="78"/>
      <c r="L928" s="78"/>
      <c r="M928" s="78"/>
      <c r="N928" s="78"/>
      <c r="O928" s="78"/>
      <c r="P928" s="78"/>
      <c r="Q928" s="78"/>
      <c r="R928" s="78"/>
      <c r="S928" s="78"/>
      <c r="T928" s="78"/>
      <c r="U928" s="78"/>
      <c r="V928" s="78"/>
      <c r="W928" s="78"/>
      <c r="X928" s="78"/>
      <c r="Y928" s="78"/>
      <c r="Z928" s="78"/>
      <c r="AA928" s="78"/>
      <c r="AB928" s="78"/>
    </row>
    <row r="929" spans="1:28">
      <c r="A929" s="78"/>
      <c r="B929" s="79"/>
      <c r="C929" s="78"/>
      <c r="D929" s="78"/>
      <c r="E929" s="78"/>
      <c r="F929" s="78"/>
      <c r="G929" s="78"/>
      <c r="H929" s="78"/>
      <c r="I929" s="78"/>
      <c r="J929" s="78"/>
      <c r="K929" s="78"/>
      <c r="L929" s="78"/>
      <c r="M929" s="78"/>
      <c r="N929" s="78"/>
      <c r="O929" s="78"/>
      <c r="P929" s="78"/>
      <c r="Q929" s="78"/>
      <c r="R929" s="78"/>
      <c r="S929" s="78"/>
      <c r="T929" s="78"/>
      <c r="U929" s="78"/>
      <c r="V929" s="78"/>
      <c r="W929" s="78"/>
      <c r="X929" s="78"/>
      <c r="Y929" s="78"/>
      <c r="Z929" s="78"/>
      <c r="AA929" s="78"/>
      <c r="AB929" s="78"/>
    </row>
    <row r="930" spans="1:28">
      <c r="A930" s="78"/>
      <c r="B930" s="79"/>
      <c r="C930" s="78"/>
      <c r="D930" s="78"/>
      <c r="E930" s="78"/>
      <c r="F930" s="78"/>
      <c r="G930" s="78"/>
      <c r="H930" s="78"/>
      <c r="I930" s="78"/>
      <c r="J930" s="78"/>
      <c r="K930" s="78"/>
      <c r="L930" s="78"/>
      <c r="M930" s="78"/>
      <c r="N930" s="78"/>
      <c r="O930" s="78"/>
      <c r="P930" s="78"/>
      <c r="Q930" s="78"/>
      <c r="R930" s="78"/>
      <c r="S930" s="78"/>
      <c r="T930" s="78"/>
      <c r="U930" s="78"/>
      <c r="V930" s="78"/>
      <c r="W930" s="78"/>
      <c r="X930" s="78"/>
      <c r="Y930" s="78"/>
      <c r="Z930" s="78"/>
      <c r="AA930" s="78"/>
      <c r="AB930" s="78"/>
    </row>
    <row r="931" spans="1:28">
      <c r="A931" s="78"/>
      <c r="B931" s="79"/>
      <c r="C931" s="78"/>
      <c r="D931" s="78"/>
      <c r="E931" s="78"/>
      <c r="F931" s="78"/>
      <c r="G931" s="78"/>
      <c r="H931" s="78"/>
      <c r="I931" s="78"/>
      <c r="J931" s="78"/>
      <c r="K931" s="78"/>
      <c r="L931" s="78"/>
      <c r="M931" s="78"/>
      <c r="N931" s="78"/>
      <c r="O931" s="78"/>
      <c r="P931" s="78"/>
      <c r="Q931" s="78"/>
      <c r="R931" s="78"/>
      <c r="S931" s="78"/>
      <c r="T931" s="78"/>
      <c r="U931" s="78"/>
      <c r="V931" s="78"/>
      <c r="W931" s="78"/>
      <c r="X931" s="78"/>
      <c r="Y931" s="78"/>
      <c r="Z931" s="78"/>
      <c r="AA931" s="78"/>
      <c r="AB931" s="78"/>
    </row>
    <row r="932" spans="1:28">
      <c r="A932" s="78"/>
      <c r="B932" s="79"/>
      <c r="C932" s="78"/>
      <c r="D932" s="78"/>
      <c r="E932" s="78"/>
      <c r="F932" s="78"/>
      <c r="G932" s="78"/>
      <c r="H932" s="78"/>
      <c r="I932" s="78"/>
      <c r="J932" s="78"/>
      <c r="K932" s="78"/>
      <c r="L932" s="78"/>
      <c r="M932" s="78"/>
      <c r="N932" s="78"/>
      <c r="O932" s="78"/>
      <c r="P932" s="78"/>
      <c r="Q932" s="78"/>
      <c r="R932" s="78"/>
      <c r="S932" s="78"/>
      <c r="T932" s="78"/>
      <c r="U932" s="78"/>
      <c r="V932" s="78"/>
      <c r="W932" s="78"/>
      <c r="X932" s="78"/>
      <c r="Y932" s="78"/>
      <c r="Z932" s="78"/>
      <c r="AA932" s="78"/>
      <c r="AB932" s="78"/>
    </row>
    <row r="933" spans="1:28">
      <c r="A933" s="78"/>
      <c r="B933" s="79"/>
      <c r="C933" s="78"/>
      <c r="D933" s="78"/>
      <c r="E933" s="78"/>
      <c r="F933" s="78"/>
      <c r="G933" s="78"/>
      <c r="H933" s="78"/>
      <c r="I933" s="78"/>
      <c r="J933" s="78"/>
      <c r="K933" s="78"/>
      <c r="L933" s="78"/>
      <c r="M933" s="78"/>
      <c r="N933" s="78"/>
      <c r="O933" s="78"/>
      <c r="P933" s="78"/>
      <c r="Q933" s="78"/>
      <c r="R933" s="78"/>
      <c r="S933" s="78"/>
      <c r="T933" s="78"/>
      <c r="U933" s="78"/>
      <c r="V933" s="78"/>
      <c r="W933" s="78"/>
      <c r="X933" s="78"/>
      <c r="Y933" s="78"/>
      <c r="Z933" s="78"/>
      <c r="AA933" s="78"/>
      <c r="AB933" s="78"/>
    </row>
    <row r="934" spans="1:28">
      <c r="A934" s="78"/>
      <c r="B934" s="79"/>
      <c r="C934" s="78"/>
      <c r="D934" s="78"/>
      <c r="E934" s="78"/>
      <c r="F934" s="78"/>
      <c r="G934" s="78"/>
      <c r="H934" s="78"/>
      <c r="I934" s="78"/>
      <c r="J934" s="78"/>
      <c r="K934" s="78"/>
      <c r="L934" s="78"/>
      <c r="M934" s="78"/>
      <c r="N934" s="78"/>
      <c r="O934" s="78"/>
      <c r="P934" s="78"/>
      <c r="Q934" s="78"/>
      <c r="R934" s="78"/>
      <c r="S934" s="78"/>
      <c r="T934" s="78"/>
      <c r="U934" s="78"/>
      <c r="V934" s="78"/>
      <c r="W934" s="78"/>
      <c r="X934" s="78"/>
      <c r="Y934" s="78"/>
      <c r="Z934" s="78"/>
      <c r="AA934" s="78"/>
      <c r="AB934" s="78"/>
    </row>
    <row r="935" spans="1:28">
      <c r="A935" s="78"/>
      <c r="B935" s="79"/>
      <c r="C935" s="78"/>
      <c r="D935" s="78"/>
      <c r="E935" s="78"/>
      <c r="F935" s="78"/>
      <c r="G935" s="78"/>
      <c r="H935" s="78"/>
      <c r="I935" s="78"/>
      <c r="J935" s="78"/>
      <c r="K935" s="78"/>
      <c r="L935" s="78"/>
      <c r="M935" s="78"/>
      <c r="N935" s="78"/>
      <c r="O935" s="78"/>
      <c r="P935" s="78"/>
      <c r="Q935" s="78"/>
      <c r="R935" s="78"/>
      <c r="S935" s="78"/>
      <c r="T935" s="78"/>
      <c r="U935" s="78"/>
      <c r="V935" s="78"/>
      <c r="W935" s="78"/>
      <c r="X935" s="78"/>
      <c r="Y935" s="78"/>
      <c r="Z935" s="78"/>
      <c r="AA935" s="78"/>
      <c r="AB935" s="78"/>
    </row>
    <row r="936" spans="1:28">
      <c r="A936" s="78"/>
      <c r="B936" s="79"/>
      <c r="C936" s="78"/>
      <c r="D936" s="78"/>
      <c r="E936" s="78"/>
      <c r="F936" s="78"/>
      <c r="G936" s="78"/>
      <c r="H936" s="78"/>
      <c r="I936" s="78"/>
      <c r="J936" s="78"/>
      <c r="K936" s="78"/>
      <c r="L936" s="78"/>
      <c r="M936" s="78"/>
      <c r="N936" s="78"/>
      <c r="O936" s="78"/>
      <c r="P936" s="78"/>
      <c r="Q936" s="78"/>
      <c r="R936" s="78"/>
      <c r="S936" s="78"/>
      <c r="T936" s="78"/>
      <c r="U936" s="78"/>
      <c r="V936" s="78"/>
      <c r="W936" s="78"/>
      <c r="X936" s="78"/>
      <c r="Y936" s="78"/>
      <c r="Z936" s="78"/>
      <c r="AA936" s="78"/>
      <c r="AB936" s="78"/>
    </row>
    <row r="937" spans="1:28">
      <c r="A937" s="78"/>
      <c r="B937" s="79"/>
      <c r="C937" s="78"/>
      <c r="D937" s="78"/>
      <c r="E937" s="78"/>
      <c r="F937" s="78"/>
      <c r="G937" s="78"/>
      <c r="H937" s="78"/>
      <c r="I937" s="78"/>
      <c r="J937" s="78"/>
      <c r="K937" s="78"/>
      <c r="L937" s="78"/>
      <c r="M937" s="78"/>
      <c r="N937" s="78"/>
      <c r="O937" s="78"/>
      <c r="P937" s="78"/>
      <c r="Q937" s="78"/>
      <c r="R937" s="78"/>
      <c r="S937" s="78"/>
      <c r="T937" s="78"/>
      <c r="U937" s="78"/>
      <c r="V937" s="78"/>
      <c r="W937" s="78"/>
      <c r="X937" s="78"/>
      <c r="Y937" s="78"/>
      <c r="Z937" s="78"/>
      <c r="AA937" s="78"/>
      <c r="AB937" s="78"/>
    </row>
    <row r="938" spans="1:28">
      <c r="A938" s="78"/>
      <c r="B938" s="79"/>
      <c r="C938" s="78"/>
      <c r="D938" s="78"/>
      <c r="E938" s="78"/>
      <c r="F938" s="78"/>
      <c r="G938" s="78"/>
      <c r="H938" s="78"/>
      <c r="I938" s="78"/>
      <c r="J938" s="78"/>
      <c r="K938" s="78"/>
      <c r="L938" s="78"/>
      <c r="M938" s="78"/>
      <c r="N938" s="78"/>
      <c r="O938" s="78"/>
      <c r="P938" s="78"/>
      <c r="Q938" s="78"/>
      <c r="R938" s="78"/>
      <c r="S938" s="78"/>
      <c r="T938" s="78"/>
      <c r="U938" s="78"/>
      <c r="V938" s="78"/>
      <c r="W938" s="78"/>
      <c r="X938" s="78"/>
      <c r="Y938" s="78"/>
      <c r="Z938" s="78"/>
      <c r="AA938" s="78"/>
      <c r="AB938" s="78"/>
    </row>
    <row r="939" spans="1:28">
      <c r="A939" s="78"/>
      <c r="B939" s="79"/>
      <c r="C939" s="78"/>
      <c r="D939" s="78"/>
      <c r="E939" s="78"/>
      <c r="F939" s="78"/>
      <c r="G939" s="78"/>
      <c r="H939" s="78"/>
      <c r="I939" s="78"/>
      <c r="J939" s="78"/>
      <c r="K939" s="78"/>
      <c r="L939" s="78"/>
      <c r="M939" s="78"/>
      <c r="N939" s="78"/>
      <c r="O939" s="78"/>
      <c r="P939" s="78"/>
      <c r="Q939" s="78"/>
      <c r="R939" s="78"/>
      <c r="S939" s="78"/>
      <c r="T939" s="78"/>
      <c r="U939" s="78"/>
      <c r="V939" s="78"/>
      <c r="W939" s="78"/>
      <c r="X939" s="78"/>
      <c r="Y939" s="78"/>
      <c r="Z939" s="78"/>
      <c r="AA939" s="78"/>
      <c r="AB939" s="78"/>
    </row>
    <row r="940" spans="1:28">
      <c r="A940" s="78"/>
      <c r="B940" s="79"/>
      <c r="C940" s="78"/>
      <c r="D940" s="78"/>
      <c r="E940" s="78"/>
      <c r="F940" s="78"/>
      <c r="G940" s="78"/>
      <c r="H940" s="78"/>
      <c r="I940" s="78"/>
      <c r="J940" s="78"/>
      <c r="K940" s="78"/>
      <c r="L940" s="78"/>
      <c r="M940" s="78"/>
      <c r="N940" s="78"/>
      <c r="O940" s="78"/>
      <c r="P940" s="78"/>
      <c r="Q940" s="78"/>
      <c r="R940" s="78"/>
      <c r="S940" s="78"/>
      <c r="T940" s="78"/>
      <c r="U940" s="78"/>
      <c r="V940" s="78"/>
      <c r="W940" s="78"/>
      <c r="X940" s="78"/>
      <c r="Y940" s="78"/>
      <c r="Z940" s="78"/>
      <c r="AA940" s="78"/>
      <c r="AB940" s="78"/>
    </row>
    <row r="941" spans="1:28">
      <c r="A941" s="78"/>
      <c r="B941" s="79"/>
      <c r="C941" s="78"/>
      <c r="D941" s="78"/>
      <c r="E941" s="78"/>
      <c r="F941" s="78"/>
      <c r="G941" s="78"/>
      <c r="H941" s="78"/>
      <c r="I941" s="78"/>
      <c r="J941" s="78"/>
      <c r="K941" s="78"/>
      <c r="L941" s="78"/>
      <c r="M941" s="78"/>
      <c r="N941" s="78"/>
      <c r="O941" s="78"/>
      <c r="P941" s="78"/>
      <c r="Q941" s="78"/>
      <c r="R941" s="78"/>
      <c r="S941" s="78"/>
      <c r="T941" s="78"/>
      <c r="U941" s="78"/>
      <c r="V941" s="78"/>
      <c r="W941" s="78"/>
      <c r="X941" s="78"/>
      <c r="Y941" s="78"/>
      <c r="Z941" s="78"/>
      <c r="AA941" s="78"/>
      <c r="AB941" s="78"/>
    </row>
    <row r="942" spans="1:28">
      <c r="A942" s="78"/>
      <c r="B942" s="79"/>
      <c r="C942" s="78"/>
      <c r="D942" s="78"/>
      <c r="E942" s="78"/>
      <c r="F942" s="78"/>
      <c r="G942" s="78"/>
      <c r="H942" s="78"/>
      <c r="I942" s="78"/>
      <c r="J942" s="78"/>
      <c r="K942" s="78"/>
      <c r="L942" s="78"/>
      <c r="M942" s="78"/>
      <c r="N942" s="78"/>
      <c r="O942" s="78"/>
      <c r="P942" s="78"/>
      <c r="Q942" s="78"/>
      <c r="R942" s="78"/>
      <c r="S942" s="78"/>
      <c r="T942" s="78"/>
      <c r="U942" s="78"/>
      <c r="V942" s="78"/>
      <c r="W942" s="78"/>
      <c r="X942" s="78"/>
      <c r="Y942" s="78"/>
      <c r="Z942" s="78"/>
      <c r="AA942" s="78"/>
      <c r="AB942" s="78"/>
    </row>
    <row r="943" spans="1:28">
      <c r="A943" s="78"/>
      <c r="B943" s="79"/>
      <c r="C943" s="78"/>
      <c r="D943" s="78"/>
      <c r="E943" s="78"/>
      <c r="F943" s="78"/>
      <c r="G943" s="78"/>
      <c r="H943" s="78"/>
      <c r="I943" s="78"/>
      <c r="J943" s="78"/>
      <c r="K943" s="78"/>
      <c r="L943" s="78"/>
      <c r="M943" s="78"/>
      <c r="N943" s="78"/>
      <c r="O943" s="78"/>
      <c r="P943" s="78"/>
      <c r="Q943" s="78"/>
      <c r="R943" s="78"/>
      <c r="S943" s="78"/>
      <c r="T943" s="78"/>
      <c r="U943" s="78"/>
      <c r="V943" s="78"/>
      <c r="W943" s="78"/>
      <c r="X943" s="78"/>
      <c r="Y943" s="78"/>
      <c r="Z943" s="78"/>
      <c r="AA943" s="78"/>
      <c r="AB943" s="78"/>
    </row>
    <row r="944" spans="1:28">
      <c r="A944" s="78"/>
      <c r="B944" s="79"/>
      <c r="C944" s="78"/>
      <c r="D944" s="78"/>
      <c r="E944" s="78"/>
      <c r="F944" s="78"/>
      <c r="G944" s="78"/>
      <c r="H944" s="78"/>
      <c r="I944" s="78"/>
      <c r="J944" s="78"/>
      <c r="K944" s="78"/>
      <c r="L944" s="78"/>
      <c r="M944" s="78"/>
      <c r="N944" s="78"/>
      <c r="O944" s="78"/>
      <c r="P944" s="78"/>
      <c r="Q944" s="78"/>
      <c r="R944" s="78"/>
      <c r="S944" s="78"/>
      <c r="T944" s="78"/>
      <c r="U944" s="78"/>
      <c r="V944" s="78"/>
      <c r="W944" s="78"/>
      <c r="X944" s="78"/>
      <c r="Y944" s="78"/>
      <c r="Z944" s="78"/>
      <c r="AA944" s="78"/>
      <c r="AB944" s="78"/>
    </row>
    <row r="945" spans="1:28">
      <c r="A945" s="78"/>
      <c r="B945" s="79"/>
      <c r="C945" s="78"/>
      <c r="D945" s="78"/>
      <c r="E945" s="78"/>
      <c r="F945" s="78"/>
      <c r="G945" s="78"/>
      <c r="H945" s="78"/>
      <c r="I945" s="78"/>
      <c r="J945" s="78"/>
      <c r="K945" s="78"/>
      <c r="L945" s="78"/>
      <c r="M945" s="78"/>
      <c r="N945" s="78"/>
      <c r="O945" s="78"/>
      <c r="P945" s="78"/>
      <c r="Q945" s="78"/>
      <c r="R945" s="78"/>
      <c r="S945" s="78"/>
      <c r="T945" s="78"/>
      <c r="U945" s="78"/>
      <c r="V945" s="78"/>
      <c r="W945" s="78"/>
      <c r="X945" s="78"/>
      <c r="Y945" s="78"/>
      <c r="Z945" s="78"/>
      <c r="AA945" s="78"/>
      <c r="AB945" s="78"/>
    </row>
    <row r="946" spans="1:28">
      <c r="A946" s="78"/>
      <c r="B946" s="79"/>
      <c r="C946" s="78"/>
      <c r="D946" s="78"/>
      <c r="E946" s="78"/>
      <c r="F946" s="78"/>
      <c r="G946" s="78"/>
      <c r="H946" s="78"/>
      <c r="I946" s="78"/>
      <c r="J946" s="78"/>
      <c r="K946" s="78"/>
      <c r="L946" s="78"/>
      <c r="M946" s="78"/>
      <c r="N946" s="78"/>
      <c r="O946" s="78"/>
      <c r="P946" s="78"/>
      <c r="Q946" s="78"/>
      <c r="R946" s="78"/>
      <c r="S946" s="78"/>
      <c r="T946" s="78"/>
      <c r="U946" s="78"/>
      <c r="V946" s="78"/>
      <c r="W946" s="78"/>
      <c r="X946" s="78"/>
      <c r="Y946" s="78"/>
      <c r="Z946" s="78"/>
      <c r="AA946" s="78"/>
      <c r="AB946" s="78"/>
    </row>
    <row r="947" spans="1:28">
      <c r="A947" s="78"/>
      <c r="B947" s="79"/>
      <c r="C947" s="78"/>
      <c r="D947" s="78"/>
      <c r="E947" s="78"/>
      <c r="F947" s="78"/>
      <c r="G947" s="78"/>
      <c r="H947" s="78"/>
      <c r="I947" s="78"/>
      <c r="J947" s="78"/>
      <c r="K947" s="78"/>
      <c r="L947" s="78"/>
      <c r="M947" s="78"/>
      <c r="N947" s="78"/>
      <c r="O947" s="78"/>
      <c r="P947" s="78"/>
      <c r="Q947" s="78"/>
      <c r="R947" s="78"/>
      <c r="S947" s="78"/>
      <c r="T947" s="78"/>
      <c r="U947" s="78"/>
      <c r="V947" s="78"/>
      <c r="W947" s="78"/>
      <c r="X947" s="78"/>
      <c r="Y947" s="78"/>
      <c r="Z947" s="78"/>
      <c r="AA947" s="78"/>
      <c r="AB947" s="78"/>
    </row>
    <row r="948" spans="1:28">
      <c r="A948" s="78"/>
      <c r="B948" s="79"/>
      <c r="C948" s="78"/>
      <c r="D948" s="78"/>
      <c r="E948" s="78"/>
      <c r="F948" s="78"/>
      <c r="G948" s="78"/>
      <c r="H948" s="78"/>
      <c r="I948" s="78"/>
      <c r="J948" s="78"/>
      <c r="K948" s="78"/>
      <c r="L948" s="78"/>
      <c r="M948" s="78"/>
      <c r="N948" s="78"/>
      <c r="O948" s="78"/>
      <c r="P948" s="78"/>
      <c r="Q948" s="78"/>
      <c r="R948" s="78"/>
      <c r="S948" s="78"/>
      <c r="T948" s="78"/>
      <c r="U948" s="78"/>
      <c r="V948" s="78"/>
      <c r="W948" s="78"/>
      <c r="X948" s="78"/>
      <c r="Y948" s="78"/>
      <c r="Z948" s="78"/>
      <c r="AA948" s="78"/>
      <c r="AB948" s="78"/>
    </row>
    <row r="949" spans="1:28">
      <c r="A949" s="78"/>
      <c r="B949" s="79"/>
      <c r="C949" s="78"/>
      <c r="D949" s="78"/>
      <c r="E949" s="78"/>
      <c r="F949" s="78"/>
      <c r="G949" s="78"/>
      <c r="H949" s="78"/>
      <c r="I949" s="78"/>
      <c r="J949" s="78"/>
      <c r="K949" s="78"/>
      <c r="L949" s="78"/>
      <c r="M949" s="78"/>
      <c r="N949" s="78"/>
      <c r="O949" s="78"/>
      <c r="P949" s="78"/>
      <c r="Q949" s="78"/>
      <c r="R949" s="78"/>
      <c r="S949" s="78"/>
      <c r="T949" s="78"/>
      <c r="U949" s="78"/>
      <c r="V949" s="78"/>
      <c r="W949" s="78"/>
      <c r="X949" s="78"/>
      <c r="Y949" s="78"/>
      <c r="Z949" s="78"/>
      <c r="AA949" s="78"/>
      <c r="AB949" s="78"/>
    </row>
    <row r="950" spans="1:28">
      <c r="A950" s="78"/>
      <c r="B950" s="79"/>
      <c r="C950" s="78"/>
      <c r="D950" s="78"/>
      <c r="E950" s="78"/>
      <c r="F950" s="78"/>
      <c r="G950" s="78"/>
      <c r="H950" s="78"/>
      <c r="I950" s="78"/>
      <c r="J950" s="78"/>
      <c r="K950" s="78"/>
      <c r="L950" s="78"/>
      <c r="M950" s="78"/>
      <c r="N950" s="78"/>
      <c r="O950" s="78"/>
      <c r="P950" s="78"/>
      <c r="Q950" s="78"/>
      <c r="R950" s="78"/>
      <c r="S950" s="78"/>
      <c r="T950" s="78"/>
      <c r="U950" s="78"/>
      <c r="V950" s="78"/>
      <c r="W950" s="78"/>
      <c r="X950" s="78"/>
      <c r="Y950" s="78"/>
      <c r="Z950" s="78"/>
      <c r="AA950" s="78"/>
      <c r="AB950" s="78"/>
    </row>
    <row r="951" spans="1:28">
      <c r="A951" s="78"/>
      <c r="B951" s="79"/>
      <c r="C951" s="78"/>
      <c r="D951" s="78"/>
      <c r="E951" s="78"/>
      <c r="F951" s="78"/>
      <c r="G951" s="78"/>
      <c r="H951" s="78"/>
      <c r="I951" s="78"/>
      <c r="J951" s="78"/>
      <c r="K951" s="78"/>
      <c r="L951" s="78"/>
      <c r="M951" s="78"/>
      <c r="N951" s="78"/>
      <c r="O951" s="78"/>
      <c r="P951" s="78"/>
      <c r="Q951" s="78"/>
      <c r="R951" s="78"/>
      <c r="S951" s="78"/>
      <c r="T951" s="78"/>
      <c r="U951" s="78"/>
      <c r="V951" s="78"/>
      <c r="W951" s="78"/>
      <c r="X951" s="78"/>
      <c r="Y951" s="78"/>
      <c r="Z951" s="78"/>
      <c r="AA951" s="78"/>
      <c r="AB951" s="78"/>
    </row>
    <row r="952" spans="1:28">
      <c r="A952" s="78"/>
      <c r="B952" s="79"/>
      <c r="C952" s="78"/>
      <c r="D952" s="78"/>
      <c r="E952" s="78"/>
      <c r="F952" s="78"/>
      <c r="G952" s="78"/>
      <c r="H952" s="78"/>
      <c r="I952" s="78"/>
      <c r="J952" s="78"/>
      <c r="K952" s="78"/>
      <c r="L952" s="78"/>
      <c r="M952" s="78"/>
      <c r="N952" s="78"/>
      <c r="O952" s="78"/>
      <c r="P952" s="78"/>
      <c r="Q952" s="78"/>
      <c r="R952" s="78"/>
      <c r="S952" s="78"/>
      <c r="T952" s="78"/>
      <c r="U952" s="78"/>
      <c r="V952" s="78"/>
      <c r="W952" s="78"/>
      <c r="X952" s="78"/>
      <c r="Y952" s="78"/>
      <c r="Z952" s="78"/>
      <c r="AA952" s="78"/>
      <c r="AB952" s="78"/>
    </row>
    <row r="953" spans="1:28">
      <c r="A953" s="78"/>
      <c r="B953" s="79"/>
      <c r="C953" s="78"/>
      <c r="D953" s="78"/>
      <c r="E953" s="78"/>
      <c r="F953" s="78"/>
      <c r="G953" s="78"/>
      <c r="H953" s="78"/>
      <c r="I953" s="78"/>
      <c r="J953" s="78"/>
      <c r="K953" s="78"/>
      <c r="L953" s="78"/>
      <c r="M953" s="78"/>
      <c r="N953" s="78"/>
      <c r="O953" s="78"/>
      <c r="P953" s="78"/>
      <c r="Q953" s="78"/>
      <c r="R953" s="78"/>
      <c r="S953" s="78"/>
      <c r="T953" s="78"/>
      <c r="U953" s="78"/>
      <c r="V953" s="78"/>
      <c r="W953" s="78"/>
      <c r="X953" s="78"/>
      <c r="Y953" s="78"/>
      <c r="Z953" s="78"/>
      <c r="AA953" s="78"/>
      <c r="AB953" s="78"/>
    </row>
    <row r="954" spans="1:28">
      <c r="A954" s="78"/>
      <c r="B954" s="79"/>
      <c r="C954" s="78"/>
      <c r="D954" s="78"/>
      <c r="E954" s="78"/>
      <c r="F954" s="78"/>
      <c r="G954" s="78"/>
      <c r="H954" s="78"/>
      <c r="I954" s="78"/>
      <c r="J954" s="78"/>
      <c r="K954" s="78"/>
      <c r="L954" s="78"/>
      <c r="M954" s="78"/>
      <c r="N954" s="78"/>
      <c r="O954" s="78"/>
      <c r="P954" s="78"/>
      <c r="Q954" s="78"/>
      <c r="R954" s="78"/>
      <c r="S954" s="78"/>
      <c r="T954" s="78"/>
      <c r="U954" s="78"/>
      <c r="V954" s="78"/>
      <c r="W954" s="78"/>
      <c r="X954" s="78"/>
      <c r="Y954" s="78"/>
      <c r="Z954" s="78"/>
      <c r="AA954" s="78"/>
      <c r="AB954" s="78"/>
    </row>
    <row r="955" spans="1:28">
      <c r="A955" s="78"/>
      <c r="B955" s="79"/>
      <c r="C955" s="78"/>
      <c r="D955" s="78"/>
      <c r="E955" s="78"/>
      <c r="F955" s="78"/>
      <c r="G955" s="78"/>
      <c r="H955" s="78"/>
      <c r="I955" s="78"/>
      <c r="J955" s="78"/>
      <c r="K955" s="78"/>
      <c r="L955" s="78"/>
      <c r="M955" s="78"/>
      <c r="N955" s="78"/>
      <c r="O955" s="78"/>
      <c r="P955" s="78"/>
      <c r="Q955" s="78"/>
      <c r="R955" s="78"/>
      <c r="S955" s="78"/>
      <c r="T955" s="78"/>
      <c r="U955" s="78"/>
      <c r="V955" s="78"/>
      <c r="W955" s="78"/>
      <c r="X955" s="78"/>
      <c r="Y955" s="78"/>
      <c r="Z955" s="78"/>
      <c r="AA955" s="78"/>
      <c r="AB955" s="78"/>
    </row>
    <row r="956" spans="1:28">
      <c r="A956" s="78"/>
      <c r="B956" s="79"/>
      <c r="C956" s="78"/>
      <c r="D956" s="78"/>
      <c r="E956" s="78"/>
      <c r="F956" s="78"/>
      <c r="G956" s="78"/>
      <c r="H956" s="78"/>
      <c r="I956" s="78"/>
      <c r="J956" s="78"/>
      <c r="K956" s="78"/>
      <c r="L956" s="78"/>
      <c r="M956" s="78"/>
      <c r="N956" s="78"/>
      <c r="O956" s="78"/>
      <c r="P956" s="78"/>
      <c r="Q956" s="78"/>
      <c r="R956" s="78"/>
      <c r="S956" s="78"/>
      <c r="T956" s="78"/>
      <c r="U956" s="78"/>
      <c r="V956" s="78"/>
      <c r="W956" s="78"/>
      <c r="X956" s="78"/>
      <c r="Y956" s="78"/>
      <c r="Z956" s="78"/>
      <c r="AA956" s="78"/>
      <c r="AB956" s="78"/>
    </row>
    <row r="957" spans="1:28">
      <c r="A957" s="78"/>
      <c r="B957" s="79"/>
      <c r="C957" s="78"/>
      <c r="D957" s="78"/>
      <c r="E957" s="78"/>
      <c r="F957" s="78"/>
      <c r="G957" s="78"/>
      <c r="H957" s="78"/>
      <c r="I957" s="78"/>
      <c r="J957" s="78"/>
      <c r="K957" s="78"/>
      <c r="L957" s="78"/>
      <c r="M957" s="78"/>
      <c r="N957" s="78"/>
      <c r="O957" s="78"/>
      <c r="P957" s="78"/>
      <c r="Q957" s="78"/>
      <c r="R957" s="78"/>
      <c r="S957" s="78"/>
      <c r="T957" s="78"/>
      <c r="U957" s="78"/>
      <c r="V957" s="78"/>
      <c r="W957" s="78"/>
      <c r="X957" s="78"/>
      <c r="Y957" s="78"/>
      <c r="Z957" s="78"/>
      <c r="AA957" s="78"/>
      <c r="AB957" s="78"/>
    </row>
    <row r="958" spans="1:28">
      <c r="A958" s="78"/>
      <c r="B958" s="79"/>
      <c r="C958" s="78"/>
      <c r="D958" s="78"/>
      <c r="E958" s="78"/>
      <c r="F958" s="78"/>
      <c r="G958" s="78"/>
      <c r="H958" s="78"/>
      <c r="I958" s="78"/>
      <c r="J958" s="78"/>
      <c r="K958" s="78"/>
      <c r="L958" s="78"/>
      <c r="M958" s="78"/>
      <c r="N958" s="78"/>
      <c r="O958" s="78"/>
      <c r="P958" s="78"/>
      <c r="Q958" s="78"/>
      <c r="R958" s="78"/>
      <c r="S958" s="78"/>
      <c r="T958" s="78"/>
      <c r="U958" s="78"/>
      <c r="V958" s="78"/>
      <c r="W958" s="78"/>
      <c r="X958" s="78"/>
      <c r="Y958" s="78"/>
      <c r="Z958" s="78"/>
      <c r="AA958" s="78"/>
      <c r="AB958" s="78"/>
    </row>
    <row r="959" spans="1:28">
      <c r="A959" s="78"/>
      <c r="B959" s="79"/>
      <c r="C959" s="78"/>
      <c r="D959" s="78"/>
      <c r="E959" s="78"/>
      <c r="F959" s="78"/>
      <c r="G959" s="78"/>
      <c r="H959" s="78"/>
      <c r="I959" s="78"/>
      <c r="J959" s="78"/>
      <c r="K959" s="78"/>
      <c r="L959" s="78"/>
      <c r="M959" s="78"/>
      <c r="N959" s="78"/>
      <c r="O959" s="78"/>
      <c r="P959" s="78"/>
      <c r="Q959" s="78"/>
      <c r="R959" s="78"/>
      <c r="S959" s="78"/>
      <c r="T959" s="78"/>
      <c r="U959" s="78"/>
      <c r="V959" s="78"/>
      <c r="W959" s="78"/>
      <c r="X959" s="78"/>
      <c r="Y959" s="78"/>
      <c r="Z959" s="78"/>
      <c r="AA959" s="78"/>
      <c r="AB959" s="78"/>
    </row>
    <row r="960" spans="1:28">
      <c r="A960" s="78"/>
      <c r="B960" s="79"/>
      <c r="C960" s="78"/>
      <c r="D960" s="78"/>
      <c r="E960" s="78"/>
      <c r="F960" s="78"/>
      <c r="G960" s="78"/>
      <c r="H960" s="78"/>
      <c r="I960" s="78"/>
      <c r="J960" s="78"/>
      <c r="K960" s="78"/>
      <c r="L960" s="78"/>
      <c r="M960" s="78"/>
      <c r="N960" s="78"/>
      <c r="O960" s="78"/>
      <c r="P960" s="78"/>
      <c r="Q960" s="78"/>
      <c r="R960" s="78"/>
      <c r="S960" s="78"/>
      <c r="T960" s="78"/>
      <c r="U960" s="78"/>
      <c r="V960" s="78"/>
      <c r="W960" s="78"/>
      <c r="X960" s="78"/>
      <c r="Y960" s="78"/>
      <c r="Z960" s="78"/>
      <c r="AA960" s="78"/>
      <c r="AB960" s="78"/>
    </row>
    <row r="961" spans="1:28">
      <c r="A961" s="78"/>
      <c r="B961" s="79"/>
      <c r="C961" s="78"/>
      <c r="D961" s="78"/>
      <c r="E961" s="78"/>
      <c r="F961" s="78"/>
      <c r="G961" s="78"/>
      <c r="H961" s="78"/>
      <c r="I961" s="78"/>
      <c r="J961" s="78"/>
      <c r="K961" s="78"/>
      <c r="L961" s="78"/>
      <c r="M961" s="78"/>
      <c r="N961" s="78"/>
      <c r="O961" s="78"/>
      <c r="P961" s="78"/>
      <c r="Q961" s="78"/>
      <c r="R961" s="78"/>
      <c r="S961" s="78"/>
      <c r="T961" s="78"/>
      <c r="U961" s="78"/>
      <c r="V961" s="78"/>
      <c r="W961" s="78"/>
      <c r="X961" s="78"/>
      <c r="Y961" s="78"/>
      <c r="Z961" s="78"/>
      <c r="AA961" s="78"/>
      <c r="AB961" s="78"/>
    </row>
    <row r="962" spans="1:28">
      <c r="A962" s="78"/>
      <c r="B962" s="79"/>
      <c r="C962" s="78"/>
      <c r="D962" s="78"/>
      <c r="E962" s="78"/>
      <c r="F962" s="78"/>
      <c r="G962" s="78"/>
      <c r="H962" s="78"/>
      <c r="I962" s="78"/>
      <c r="J962" s="78"/>
      <c r="K962" s="78"/>
      <c r="L962" s="78"/>
      <c r="M962" s="78"/>
      <c r="N962" s="78"/>
      <c r="O962" s="78"/>
      <c r="P962" s="78"/>
      <c r="Q962" s="78"/>
      <c r="R962" s="78"/>
      <c r="S962" s="78"/>
      <c r="T962" s="78"/>
      <c r="U962" s="78"/>
      <c r="V962" s="78"/>
      <c r="W962" s="78"/>
      <c r="X962" s="78"/>
      <c r="Y962" s="78"/>
      <c r="Z962" s="78"/>
      <c r="AA962" s="78"/>
      <c r="AB962" s="78"/>
    </row>
    <row r="963" spans="1:28">
      <c r="A963" s="78"/>
      <c r="B963" s="79"/>
      <c r="C963" s="78"/>
      <c r="D963" s="78"/>
      <c r="E963" s="78"/>
      <c r="F963" s="78"/>
      <c r="G963" s="78"/>
      <c r="H963" s="78"/>
      <c r="I963" s="78"/>
      <c r="J963" s="78"/>
      <c r="K963" s="78"/>
      <c r="L963" s="78"/>
      <c r="M963" s="78"/>
      <c r="N963" s="78"/>
      <c r="O963" s="78"/>
      <c r="P963" s="78"/>
      <c r="Q963" s="78"/>
      <c r="R963" s="78"/>
      <c r="S963" s="78"/>
      <c r="T963" s="78"/>
      <c r="U963" s="78"/>
      <c r="V963" s="78"/>
      <c r="W963" s="78"/>
      <c r="X963" s="78"/>
      <c r="Y963" s="78"/>
      <c r="Z963" s="78"/>
      <c r="AA963" s="78"/>
      <c r="AB963" s="78"/>
    </row>
    <row r="964" spans="1:28">
      <c r="A964" s="78"/>
      <c r="B964" s="79"/>
      <c r="C964" s="78"/>
      <c r="D964" s="78"/>
      <c r="E964" s="78"/>
      <c r="F964" s="78"/>
      <c r="G964" s="78"/>
      <c r="H964" s="78"/>
      <c r="I964" s="78"/>
      <c r="J964" s="78"/>
      <c r="K964" s="78"/>
      <c r="L964" s="78"/>
      <c r="M964" s="78"/>
      <c r="N964" s="78"/>
      <c r="O964" s="78"/>
      <c r="P964" s="78"/>
      <c r="Q964" s="78"/>
      <c r="R964" s="78"/>
      <c r="S964" s="78"/>
      <c r="T964" s="78"/>
      <c r="U964" s="78"/>
      <c r="V964" s="78"/>
      <c r="W964" s="78"/>
      <c r="X964" s="78"/>
      <c r="Y964" s="78"/>
      <c r="Z964" s="78"/>
      <c r="AA964" s="78"/>
      <c r="AB964" s="78"/>
    </row>
    <row r="965" spans="1:28">
      <c r="A965" s="78"/>
      <c r="B965" s="79"/>
      <c r="C965" s="78"/>
      <c r="D965" s="78"/>
      <c r="E965" s="78"/>
      <c r="F965" s="78"/>
      <c r="G965" s="78"/>
      <c r="H965" s="78"/>
      <c r="I965" s="78"/>
      <c r="J965" s="78"/>
      <c r="K965" s="78"/>
      <c r="L965" s="78"/>
      <c r="M965" s="78"/>
      <c r="N965" s="78"/>
      <c r="O965" s="78"/>
      <c r="P965" s="78"/>
      <c r="Q965" s="78"/>
      <c r="R965" s="78"/>
      <c r="S965" s="78"/>
      <c r="T965" s="78"/>
      <c r="U965" s="78"/>
      <c r="V965" s="78"/>
      <c r="W965" s="78"/>
      <c r="X965" s="78"/>
      <c r="Y965" s="78"/>
      <c r="Z965" s="78"/>
      <c r="AA965" s="78"/>
      <c r="AB965" s="78"/>
    </row>
    <row r="966" spans="1:28">
      <c r="A966" s="78"/>
      <c r="B966" s="79"/>
      <c r="C966" s="78"/>
      <c r="D966" s="78"/>
      <c r="E966" s="78"/>
      <c r="F966" s="78"/>
      <c r="G966" s="78"/>
      <c r="H966" s="78"/>
      <c r="I966" s="78"/>
      <c r="J966" s="78"/>
      <c r="K966" s="78"/>
      <c r="L966" s="78"/>
      <c r="M966" s="78"/>
      <c r="N966" s="78"/>
      <c r="O966" s="78"/>
      <c r="P966" s="78"/>
      <c r="Q966" s="78"/>
      <c r="R966" s="78"/>
      <c r="S966" s="78"/>
      <c r="T966" s="78"/>
      <c r="U966" s="78"/>
      <c r="V966" s="78"/>
      <c r="W966" s="78"/>
      <c r="X966" s="78"/>
      <c r="Y966" s="78"/>
      <c r="Z966" s="78"/>
      <c r="AA966" s="78"/>
      <c r="AB966" s="78"/>
    </row>
    <row r="967" spans="1:28">
      <c r="A967" s="78"/>
      <c r="B967" s="79"/>
      <c r="C967" s="78"/>
      <c r="D967" s="78"/>
      <c r="E967" s="78"/>
      <c r="F967" s="78"/>
      <c r="G967" s="78"/>
      <c r="H967" s="78"/>
      <c r="I967" s="78"/>
      <c r="J967" s="78"/>
      <c r="K967" s="78"/>
      <c r="L967" s="78"/>
      <c r="M967" s="78"/>
      <c r="N967" s="78"/>
      <c r="O967" s="78"/>
      <c r="P967" s="78"/>
      <c r="Q967" s="78"/>
      <c r="R967" s="78"/>
      <c r="S967" s="78"/>
      <c r="T967" s="78"/>
      <c r="U967" s="78"/>
      <c r="V967" s="78"/>
      <c r="W967" s="78"/>
      <c r="X967" s="78"/>
      <c r="Y967" s="78"/>
      <c r="Z967" s="78"/>
      <c r="AA967" s="78"/>
      <c r="AB967" s="78"/>
    </row>
    <row r="968" spans="1:28">
      <c r="A968" s="78"/>
      <c r="B968" s="79"/>
      <c r="C968" s="78"/>
      <c r="D968" s="78"/>
      <c r="E968" s="78"/>
      <c r="F968" s="78"/>
      <c r="G968" s="78"/>
      <c r="H968" s="78"/>
      <c r="I968" s="78"/>
      <c r="J968" s="78"/>
      <c r="K968" s="78"/>
      <c r="L968" s="78"/>
      <c r="M968" s="78"/>
      <c r="N968" s="78"/>
      <c r="O968" s="78"/>
      <c r="P968" s="78"/>
      <c r="Q968" s="78"/>
      <c r="R968" s="78"/>
      <c r="S968" s="78"/>
      <c r="T968" s="78"/>
      <c r="U968" s="78"/>
      <c r="V968" s="78"/>
      <c r="W968" s="78"/>
      <c r="X968" s="78"/>
      <c r="Y968" s="78"/>
      <c r="Z968" s="78"/>
      <c r="AA968" s="78"/>
      <c r="AB968" s="78"/>
    </row>
    <row r="969" spans="1:28">
      <c r="A969" s="78"/>
      <c r="B969" s="79"/>
      <c r="C969" s="78"/>
      <c r="D969" s="78"/>
      <c r="E969" s="78"/>
      <c r="F969" s="78"/>
      <c r="G969" s="78"/>
      <c r="H969" s="78"/>
      <c r="I969" s="78"/>
      <c r="J969" s="78"/>
      <c r="K969" s="78"/>
      <c r="L969" s="78"/>
      <c r="M969" s="78"/>
      <c r="N969" s="78"/>
      <c r="O969" s="78"/>
      <c r="P969" s="78"/>
      <c r="Q969" s="78"/>
      <c r="R969" s="78"/>
      <c r="S969" s="78"/>
      <c r="T969" s="78"/>
      <c r="U969" s="78"/>
      <c r="V969" s="78"/>
      <c r="W969" s="78"/>
      <c r="X969" s="78"/>
      <c r="Y969" s="78"/>
      <c r="Z969" s="78"/>
      <c r="AA969" s="78"/>
      <c r="AB969" s="78"/>
    </row>
    <row r="970" spans="1:28">
      <c r="A970" s="78"/>
      <c r="B970" s="79"/>
      <c r="C970" s="78"/>
      <c r="D970" s="78"/>
      <c r="E970" s="78"/>
      <c r="F970" s="78"/>
      <c r="G970" s="78"/>
      <c r="H970" s="78"/>
      <c r="I970" s="78"/>
      <c r="J970" s="78"/>
      <c r="K970" s="78"/>
      <c r="L970" s="78"/>
      <c r="M970" s="78"/>
      <c r="N970" s="78"/>
      <c r="O970" s="78"/>
      <c r="P970" s="78"/>
      <c r="Q970" s="78"/>
      <c r="R970" s="78"/>
      <c r="S970" s="78"/>
      <c r="T970" s="78"/>
      <c r="U970" s="78"/>
      <c r="V970" s="78"/>
      <c r="W970" s="78"/>
      <c r="X970" s="78"/>
      <c r="Y970" s="78"/>
      <c r="Z970" s="78"/>
      <c r="AA970" s="78"/>
      <c r="AB970" s="78"/>
    </row>
    <row r="971" spans="1:28">
      <c r="A971" s="78"/>
      <c r="B971" s="79"/>
      <c r="C971" s="78"/>
      <c r="D971" s="78"/>
      <c r="E971" s="78"/>
      <c r="F971" s="78"/>
      <c r="G971" s="78"/>
      <c r="H971" s="78"/>
      <c r="I971" s="78"/>
      <c r="J971" s="78"/>
      <c r="K971" s="78"/>
      <c r="L971" s="78"/>
      <c r="M971" s="78"/>
      <c r="N971" s="78"/>
      <c r="O971" s="78"/>
      <c r="P971" s="78"/>
      <c r="Q971" s="78"/>
      <c r="R971" s="78"/>
      <c r="S971" s="78"/>
      <c r="T971" s="78"/>
      <c r="U971" s="78"/>
      <c r="V971" s="78"/>
      <c r="W971" s="78"/>
      <c r="X971" s="78"/>
      <c r="Y971" s="78"/>
      <c r="Z971" s="78"/>
      <c r="AA971" s="78"/>
      <c r="AB971" s="78"/>
    </row>
    <row r="972" spans="1:28">
      <c r="A972" s="78"/>
      <c r="B972" s="79"/>
      <c r="C972" s="78"/>
      <c r="D972" s="78"/>
      <c r="E972" s="78"/>
      <c r="F972" s="78"/>
      <c r="G972" s="78"/>
      <c r="H972" s="78"/>
      <c r="I972" s="78"/>
      <c r="J972" s="78"/>
      <c r="K972" s="78"/>
      <c r="L972" s="78"/>
      <c r="M972" s="78"/>
      <c r="N972" s="78"/>
      <c r="O972" s="78"/>
      <c r="P972" s="78"/>
      <c r="Q972" s="78"/>
      <c r="R972" s="78"/>
      <c r="S972" s="78"/>
      <c r="T972" s="78"/>
      <c r="U972" s="78"/>
      <c r="V972" s="78"/>
      <c r="W972" s="78"/>
      <c r="X972" s="78"/>
      <c r="Y972" s="78"/>
      <c r="Z972" s="78"/>
      <c r="AA972" s="78"/>
      <c r="AB972" s="78"/>
    </row>
    <row r="973" spans="1:28">
      <c r="A973" s="78"/>
      <c r="B973" s="79"/>
      <c r="C973" s="78"/>
      <c r="D973" s="78"/>
      <c r="E973" s="78"/>
      <c r="F973" s="78"/>
      <c r="G973" s="78"/>
      <c r="H973" s="78"/>
      <c r="I973" s="78"/>
      <c r="J973" s="78"/>
      <c r="K973" s="78"/>
      <c r="L973" s="78"/>
      <c r="M973" s="78"/>
      <c r="N973" s="78"/>
      <c r="O973" s="78"/>
      <c r="P973" s="78"/>
      <c r="Q973" s="78"/>
      <c r="R973" s="78"/>
      <c r="S973" s="78"/>
      <c r="T973" s="78"/>
      <c r="U973" s="78"/>
      <c r="V973" s="78"/>
      <c r="W973" s="78"/>
      <c r="X973" s="78"/>
      <c r="Y973" s="78"/>
      <c r="Z973" s="78"/>
      <c r="AA973" s="78"/>
      <c r="AB973" s="78"/>
    </row>
    <row r="974" spans="1:28">
      <c r="A974" s="78"/>
      <c r="B974" s="79"/>
      <c r="C974" s="78"/>
      <c r="D974" s="78"/>
      <c r="E974" s="78"/>
      <c r="F974" s="78"/>
      <c r="G974" s="78"/>
      <c r="H974" s="78"/>
      <c r="I974" s="78"/>
      <c r="J974" s="78"/>
      <c r="K974" s="78"/>
      <c r="L974" s="78"/>
      <c r="M974" s="78"/>
      <c r="N974" s="78"/>
      <c r="O974" s="78"/>
      <c r="P974" s="78"/>
      <c r="Q974" s="78"/>
      <c r="R974" s="78"/>
      <c r="S974" s="78"/>
      <c r="T974" s="78"/>
      <c r="U974" s="78"/>
      <c r="V974" s="78"/>
      <c r="W974" s="78"/>
      <c r="X974" s="78"/>
      <c r="Y974" s="78"/>
      <c r="Z974" s="78"/>
      <c r="AA974" s="78"/>
      <c r="AB974" s="78"/>
    </row>
    <row r="975" spans="1:28">
      <c r="A975" s="78"/>
      <c r="B975" s="79"/>
      <c r="C975" s="78"/>
      <c r="D975" s="78"/>
      <c r="E975" s="78"/>
      <c r="F975" s="78"/>
      <c r="G975" s="78"/>
      <c r="H975" s="78"/>
      <c r="I975" s="78"/>
      <c r="J975" s="78"/>
      <c r="K975" s="78"/>
      <c r="L975" s="78"/>
      <c r="M975" s="78"/>
      <c r="N975" s="78"/>
      <c r="O975" s="78"/>
      <c r="P975" s="78"/>
      <c r="Q975" s="78"/>
      <c r="R975" s="78"/>
      <c r="S975" s="78"/>
      <c r="T975" s="78"/>
      <c r="U975" s="78"/>
      <c r="V975" s="78"/>
      <c r="W975" s="78"/>
      <c r="X975" s="78"/>
      <c r="Y975" s="78"/>
      <c r="Z975" s="78"/>
      <c r="AA975" s="78"/>
      <c r="AB975" s="78"/>
    </row>
    <row r="976" spans="1:28">
      <c r="A976" s="78"/>
      <c r="B976" s="79"/>
      <c r="C976" s="78"/>
      <c r="D976" s="78"/>
      <c r="E976" s="78"/>
      <c r="F976" s="78"/>
      <c r="G976" s="78"/>
      <c r="H976" s="78"/>
      <c r="I976" s="78"/>
      <c r="J976" s="78"/>
      <c r="K976" s="78"/>
      <c r="L976" s="78"/>
      <c r="M976" s="78"/>
      <c r="N976" s="78"/>
      <c r="O976" s="78"/>
      <c r="P976" s="78"/>
      <c r="Q976" s="78"/>
      <c r="R976" s="78"/>
      <c r="S976" s="78"/>
      <c r="T976" s="78"/>
      <c r="U976" s="78"/>
      <c r="V976" s="78"/>
      <c r="W976" s="78"/>
      <c r="X976" s="78"/>
      <c r="Y976" s="78"/>
      <c r="Z976" s="78"/>
      <c r="AA976" s="78"/>
      <c r="AB976" s="78"/>
    </row>
    <row r="977" spans="1:28">
      <c r="A977" s="78"/>
      <c r="B977" s="79"/>
      <c r="C977" s="78"/>
      <c r="D977" s="78"/>
      <c r="E977" s="78"/>
      <c r="F977" s="78"/>
      <c r="G977" s="78"/>
      <c r="H977" s="78"/>
      <c r="I977" s="78"/>
      <c r="J977" s="78"/>
      <c r="K977" s="78"/>
      <c r="L977" s="78"/>
      <c r="M977" s="78"/>
      <c r="N977" s="78"/>
      <c r="O977" s="78"/>
      <c r="P977" s="78"/>
      <c r="Q977" s="78"/>
      <c r="R977" s="78"/>
      <c r="S977" s="78"/>
      <c r="T977" s="78"/>
      <c r="U977" s="78"/>
      <c r="V977" s="78"/>
      <c r="W977" s="78"/>
      <c r="X977" s="78"/>
      <c r="Y977" s="78"/>
      <c r="Z977" s="78"/>
      <c r="AA977" s="78"/>
      <c r="AB977" s="78"/>
    </row>
    <row r="978" spans="1:28">
      <c r="A978" s="78"/>
      <c r="B978" s="79"/>
      <c r="C978" s="78"/>
      <c r="D978" s="78"/>
      <c r="E978" s="78"/>
      <c r="F978" s="78"/>
      <c r="G978" s="78"/>
      <c r="H978" s="78"/>
      <c r="I978" s="78"/>
      <c r="J978" s="78"/>
      <c r="K978" s="78"/>
      <c r="L978" s="78"/>
      <c r="M978" s="78"/>
      <c r="N978" s="78"/>
      <c r="O978" s="78"/>
      <c r="P978" s="78"/>
      <c r="Q978" s="78"/>
      <c r="R978" s="78"/>
      <c r="S978" s="78"/>
      <c r="T978" s="78"/>
      <c r="U978" s="78"/>
      <c r="V978" s="78"/>
      <c r="W978" s="78"/>
      <c r="X978" s="78"/>
      <c r="Y978" s="78"/>
      <c r="Z978" s="78"/>
      <c r="AA978" s="78"/>
      <c r="AB978" s="78"/>
    </row>
    <row r="979" spans="1:28">
      <c r="A979" s="78"/>
      <c r="B979" s="79"/>
      <c r="C979" s="78"/>
      <c r="D979" s="78"/>
      <c r="E979" s="78"/>
      <c r="F979" s="78"/>
      <c r="G979" s="78"/>
      <c r="H979" s="78"/>
      <c r="I979" s="78"/>
      <c r="J979" s="78"/>
      <c r="K979" s="78"/>
      <c r="L979" s="78"/>
      <c r="M979" s="78"/>
      <c r="N979" s="78"/>
      <c r="O979" s="78"/>
      <c r="P979" s="78"/>
      <c r="Q979" s="78"/>
      <c r="R979" s="78"/>
      <c r="S979" s="78"/>
      <c r="T979" s="78"/>
      <c r="U979" s="78"/>
      <c r="V979" s="78"/>
      <c r="W979" s="78"/>
      <c r="X979" s="78"/>
      <c r="Y979" s="78"/>
      <c r="Z979" s="78"/>
      <c r="AA979" s="78"/>
      <c r="AB979" s="78"/>
    </row>
    <row r="980" spans="1:28">
      <c r="A980" s="78"/>
      <c r="B980" s="79"/>
      <c r="C980" s="78"/>
      <c r="D980" s="78"/>
      <c r="E980" s="78"/>
      <c r="F980" s="78"/>
      <c r="G980" s="78"/>
      <c r="H980" s="78"/>
      <c r="I980" s="78"/>
      <c r="J980" s="78"/>
      <c r="K980" s="78"/>
      <c r="L980" s="78"/>
      <c r="M980" s="78"/>
      <c r="N980" s="78"/>
      <c r="O980" s="78"/>
      <c r="P980" s="78"/>
      <c r="Q980" s="78"/>
      <c r="R980" s="78"/>
      <c r="S980" s="78"/>
      <c r="T980" s="78"/>
      <c r="U980" s="78"/>
      <c r="V980" s="78"/>
      <c r="W980" s="78"/>
      <c r="X980" s="78"/>
      <c r="Y980" s="78"/>
      <c r="Z980" s="78"/>
      <c r="AA980" s="78"/>
      <c r="AB980" s="78"/>
    </row>
    <row r="981" spans="1:28">
      <c r="A981" s="78"/>
      <c r="B981" s="79"/>
      <c r="C981" s="78"/>
      <c r="D981" s="78"/>
      <c r="E981" s="78"/>
      <c r="F981" s="78"/>
      <c r="G981" s="78"/>
      <c r="H981" s="78"/>
      <c r="I981" s="78"/>
      <c r="J981" s="78"/>
      <c r="K981" s="78"/>
      <c r="L981" s="78"/>
      <c r="M981" s="78"/>
      <c r="N981" s="78"/>
      <c r="O981" s="78"/>
      <c r="P981" s="78"/>
      <c r="Q981" s="78"/>
      <c r="R981" s="78"/>
      <c r="S981" s="78"/>
      <c r="T981" s="78"/>
      <c r="U981" s="78"/>
      <c r="V981" s="78"/>
      <c r="W981" s="78"/>
      <c r="X981" s="78"/>
      <c r="Y981" s="78"/>
      <c r="Z981" s="78"/>
      <c r="AA981" s="78"/>
      <c r="AB981" s="78"/>
    </row>
    <row r="982" spans="1:28">
      <c r="A982" s="78"/>
      <c r="B982" s="79"/>
      <c r="C982" s="78"/>
      <c r="D982" s="78"/>
      <c r="E982" s="78"/>
      <c r="F982" s="78"/>
      <c r="G982" s="78"/>
      <c r="H982" s="78"/>
      <c r="I982" s="78"/>
      <c r="J982" s="78"/>
      <c r="K982" s="78"/>
      <c r="L982" s="78"/>
      <c r="M982" s="78"/>
      <c r="N982" s="78"/>
      <c r="O982" s="78"/>
      <c r="P982" s="78"/>
      <c r="Q982" s="78"/>
      <c r="R982" s="78"/>
      <c r="S982" s="78"/>
      <c r="T982" s="78"/>
      <c r="U982" s="78"/>
      <c r="V982" s="78"/>
      <c r="W982" s="78"/>
      <c r="X982" s="78"/>
      <c r="Y982" s="78"/>
      <c r="Z982" s="78"/>
      <c r="AA982" s="78"/>
      <c r="AB982" s="78"/>
    </row>
    <row r="983" spans="1:28">
      <c r="A983" s="78"/>
      <c r="B983" s="79"/>
      <c r="C983" s="78"/>
      <c r="D983" s="78"/>
      <c r="E983" s="78"/>
      <c r="F983" s="78"/>
      <c r="G983" s="78"/>
      <c r="H983" s="78"/>
      <c r="I983" s="78"/>
      <c r="J983" s="78"/>
      <c r="K983" s="78"/>
      <c r="L983" s="78"/>
      <c r="M983" s="78"/>
      <c r="N983" s="78"/>
      <c r="O983" s="78"/>
      <c r="P983" s="78"/>
      <c r="Q983" s="78"/>
      <c r="R983" s="78"/>
      <c r="S983" s="78"/>
      <c r="T983" s="78"/>
      <c r="U983" s="78"/>
      <c r="V983" s="78"/>
      <c r="W983" s="78"/>
      <c r="X983" s="78"/>
      <c r="Y983" s="78"/>
      <c r="Z983" s="78"/>
      <c r="AA983" s="78"/>
      <c r="AB983" s="78"/>
    </row>
    <row r="984" spans="1:28">
      <c r="A984" s="78"/>
      <c r="B984" s="79"/>
      <c r="C984" s="78"/>
      <c r="D984" s="78"/>
      <c r="E984" s="78"/>
      <c r="F984" s="78"/>
      <c r="G984" s="78"/>
      <c r="H984" s="78"/>
      <c r="I984" s="78"/>
      <c r="J984" s="78"/>
      <c r="K984" s="78"/>
      <c r="L984" s="78"/>
      <c r="M984" s="78"/>
      <c r="N984" s="78"/>
      <c r="O984" s="78"/>
      <c r="P984" s="78"/>
      <c r="Q984" s="78"/>
      <c r="R984" s="78"/>
      <c r="S984" s="78"/>
      <c r="T984" s="78"/>
      <c r="U984" s="78"/>
      <c r="V984" s="78"/>
      <c r="W984" s="78"/>
      <c r="X984" s="78"/>
      <c r="Y984" s="78"/>
      <c r="Z984" s="78"/>
      <c r="AA984" s="78"/>
      <c r="AB984" s="78"/>
    </row>
    <row r="985" spans="1:28">
      <c r="A985" s="78"/>
      <c r="B985" s="79"/>
      <c r="C985" s="78"/>
      <c r="D985" s="78"/>
      <c r="E985" s="78"/>
      <c r="F985" s="78"/>
      <c r="G985" s="78"/>
      <c r="H985" s="78"/>
      <c r="I985" s="78"/>
      <c r="J985" s="78"/>
      <c r="K985" s="78"/>
      <c r="L985" s="78"/>
      <c r="M985" s="78"/>
      <c r="N985" s="78"/>
      <c r="O985" s="78"/>
      <c r="P985" s="78"/>
      <c r="Q985" s="78"/>
      <c r="R985" s="78"/>
      <c r="S985" s="78"/>
      <c r="T985" s="78"/>
      <c r="U985" s="78"/>
      <c r="V985" s="78"/>
      <c r="W985" s="78"/>
      <c r="X985" s="78"/>
      <c r="Y985" s="78"/>
      <c r="Z985" s="78"/>
      <c r="AA985" s="78"/>
      <c r="AB985" s="78"/>
    </row>
    <row r="986" spans="1:28">
      <c r="A986" s="78"/>
      <c r="B986" s="79"/>
      <c r="C986" s="78"/>
      <c r="D986" s="78"/>
      <c r="E986" s="78"/>
      <c r="F986" s="78"/>
      <c r="G986" s="78"/>
      <c r="H986" s="78"/>
      <c r="I986" s="78"/>
      <c r="J986" s="78"/>
      <c r="K986" s="78"/>
      <c r="L986" s="78"/>
      <c r="M986" s="78"/>
      <c r="N986" s="78"/>
      <c r="O986" s="78"/>
      <c r="P986" s="78"/>
      <c r="Q986" s="78"/>
      <c r="R986" s="78"/>
      <c r="S986" s="78"/>
      <c r="T986" s="78"/>
      <c r="U986" s="78"/>
      <c r="V986" s="78"/>
      <c r="W986" s="78"/>
      <c r="X986" s="78"/>
      <c r="Y986" s="78"/>
      <c r="Z986" s="78"/>
      <c r="AA986" s="78"/>
      <c r="AB986" s="78"/>
    </row>
    <row r="987" spans="1:28">
      <c r="A987" s="78"/>
      <c r="B987" s="79"/>
      <c r="C987" s="78"/>
      <c r="D987" s="78"/>
      <c r="E987" s="78"/>
      <c r="F987" s="78"/>
      <c r="G987" s="78"/>
      <c r="H987" s="78"/>
      <c r="I987" s="78"/>
      <c r="J987" s="78"/>
      <c r="K987" s="78"/>
      <c r="L987" s="78"/>
      <c r="M987" s="78"/>
      <c r="N987" s="78"/>
      <c r="O987" s="78"/>
      <c r="P987" s="78"/>
      <c r="Q987" s="78"/>
      <c r="R987" s="78"/>
      <c r="S987" s="78"/>
      <c r="T987" s="78"/>
      <c r="U987" s="78"/>
      <c r="V987" s="78"/>
      <c r="W987" s="78"/>
      <c r="X987" s="78"/>
      <c r="Y987" s="78"/>
      <c r="Z987" s="78"/>
      <c r="AA987" s="78"/>
      <c r="AB987" s="78"/>
    </row>
    <row r="988" spans="1:28">
      <c r="A988" s="78"/>
      <c r="B988" s="79"/>
      <c r="C988" s="78"/>
      <c r="D988" s="78"/>
      <c r="E988" s="78"/>
      <c r="F988" s="78"/>
      <c r="G988" s="78"/>
      <c r="H988" s="78"/>
      <c r="I988" s="78"/>
      <c r="J988" s="78"/>
      <c r="K988" s="78"/>
      <c r="L988" s="78"/>
      <c r="M988" s="78"/>
      <c r="N988" s="78"/>
      <c r="O988" s="78"/>
      <c r="P988" s="78"/>
      <c r="Q988" s="78"/>
      <c r="R988" s="78"/>
      <c r="S988" s="78"/>
      <c r="T988" s="78"/>
      <c r="U988" s="78"/>
      <c r="V988" s="78"/>
      <c r="W988" s="78"/>
      <c r="X988" s="78"/>
      <c r="Y988" s="78"/>
      <c r="Z988" s="78"/>
      <c r="AA988" s="78"/>
      <c r="AB988" s="78"/>
    </row>
    <row r="989" spans="1:28">
      <c r="A989" s="78"/>
      <c r="B989" s="79"/>
      <c r="C989" s="78"/>
      <c r="D989" s="78"/>
      <c r="E989" s="78"/>
      <c r="F989" s="78"/>
      <c r="G989" s="78"/>
      <c r="H989" s="78"/>
      <c r="I989" s="78"/>
      <c r="J989" s="78"/>
      <c r="K989" s="78"/>
      <c r="L989" s="78"/>
      <c r="M989" s="78"/>
      <c r="N989" s="78"/>
      <c r="O989" s="78"/>
      <c r="P989" s="78"/>
      <c r="Q989" s="78"/>
      <c r="R989" s="78"/>
      <c r="S989" s="78"/>
      <c r="T989" s="78"/>
      <c r="U989" s="78"/>
      <c r="V989" s="78"/>
      <c r="W989" s="78"/>
      <c r="X989" s="78"/>
      <c r="Y989" s="78"/>
      <c r="Z989" s="78"/>
      <c r="AA989" s="78"/>
      <c r="AB989" s="78"/>
    </row>
    <row r="990" spans="1:28">
      <c r="A990" s="78"/>
      <c r="B990" s="79"/>
      <c r="C990" s="78"/>
      <c r="D990" s="78"/>
      <c r="E990" s="78"/>
      <c r="F990" s="78"/>
      <c r="G990" s="78"/>
      <c r="H990" s="78"/>
      <c r="I990" s="78"/>
      <c r="J990" s="78"/>
      <c r="K990" s="78"/>
      <c r="L990" s="78"/>
      <c r="M990" s="78"/>
      <c r="N990" s="78"/>
      <c r="O990" s="78"/>
      <c r="P990" s="78"/>
      <c r="Q990" s="78"/>
      <c r="R990" s="78"/>
      <c r="S990" s="78"/>
      <c r="T990" s="78"/>
      <c r="U990" s="78"/>
      <c r="V990" s="78"/>
      <c r="W990" s="78"/>
      <c r="X990" s="78"/>
      <c r="Y990" s="78"/>
      <c r="Z990" s="78"/>
      <c r="AA990" s="78"/>
      <c r="AB990" s="78"/>
    </row>
    <row r="991" spans="1:28">
      <c r="A991" s="78"/>
      <c r="B991" s="79"/>
      <c r="C991" s="78"/>
      <c r="D991" s="78"/>
      <c r="E991" s="78"/>
      <c r="F991" s="78"/>
      <c r="G991" s="78"/>
      <c r="H991" s="78"/>
      <c r="I991" s="78"/>
      <c r="J991" s="78"/>
      <c r="K991" s="78"/>
      <c r="L991" s="78"/>
      <c r="M991" s="78"/>
      <c r="N991" s="78"/>
      <c r="O991" s="78"/>
      <c r="P991" s="78"/>
      <c r="Q991" s="78"/>
      <c r="R991" s="78"/>
      <c r="S991" s="78"/>
      <c r="T991" s="78"/>
      <c r="U991" s="78"/>
      <c r="V991" s="78"/>
      <c r="W991" s="78"/>
      <c r="X991" s="78"/>
      <c r="Y991" s="78"/>
      <c r="Z991" s="78"/>
      <c r="AA991" s="78"/>
      <c r="AB991" s="78"/>
    </row>
    <row r="992" spans="1:28">
      <c r="A992" s="78"/>
      <c r="B992" s="79"/>
      <c r="C992" s="78"/>
      <c r="D992" s="78"/>
      <c r="E992" s="78"/>
      <c r="F992" s="78"/>
      <c r="G992" s="78"/>
      <c r="H992" s="78"/>
      <c r="I992" s="78"/>
      <c r="J992" s="78"/>
      <c r="K992" s="78"/>
      <c r="L992" s="78"/>
      <c r="M992" s="78"/>
      <c r="N992" s="78"/>
      <c r="O992" s="78"/>
      <c r="P992" s="78"/>
      <c r="Q992" s="78"/>
      <c r="R992" s="78"/>
      <c r="S992" s="78"/>
      <c r="T992" s="78"/>
      <c r="U992" s="78"/>
      <c r="V992" s="78"/>
      <c r="W992" s="78"/>
      <c r="X992" s="78"/>
      <c r="Y992" s="78"/>
      <c r="Z992" s="78"/>
      <c r="AA992" s="78"/>
      <c r="AB992" s="78"/>
    </row>
    <row r="993" spans="1:28">
      <c r="A993" s="78"/>
      <c r="B993" s="79"/>
      <c r="C993" s="78"/>
      <c r="D993" s="78"/>
      <c r="E993" s="78"/>
      <c r="F993" s="78"/>
      <c r="G993" s="78"/>
      <c r="H993" s="78"/>
      <c r="I993" s="78"/>
      <c r="J993" s="78"/>
      <c r="K993" s="78"/>
      <c r="L993" s="78"/>
      <c r="M993" s="78"/>
      <c r="N993" s="78"/>
      <c r="O993" s="78"/>
      <c r="P993" s="78"/>
      <c r="Q993" s="78"/>
      <c r="R993" s="78"/>
      <c r="S993" s="78"/>
      <c r="T993" s="78"/>
      <c r="U993" s="78"/>
      <c r="V993" s="78"/>
      <c r="W993" s="78"/>
      <c r="X993" s="78"/>
      <c r="Y993" s="78"/>
      <c r="Z993" s="78"/>
      <c r="AA993" s="78"/>
      <c r="AB993" s="78"/>
    </row>
    <row r="994" spans="1:28">
      <c r="A994" s="78"/>
      <c r="B994" s="79"/>
      <c r="C994" s="78"/>
      <c r="D994" s="78"/>
      <c r="E994" s="78"/>
      <c r="F994" s="78"/>
      <c r="G994" s="78"/>
      <c r="H994" s="78"/>
      <c r="I994" s="78"/>
      <c r="J994" s="78"/>
      <c r="K994" s="78"/>
      <c r="L994" s="78"/>
      <c r="M994" s="78"/>
      <c r="N994" s="78"/>
      <c r="O994" s="78"/>
      <c r="P994" s="78"/>
      <c r="Q994" s="78"/>
      <c r="R994" s="78"/>
      <c r="S994" s="78"/>
      <c r="T994" s="78"/>
      <c r="U994" s="78"/>
      <c r="V994" s="78"/>
      <c r="W994" s="78"/>
      <c r="X994" s="78"/>
      <c r="Y994" s="78"/>
      <c r="Z994" s="78"/>
      <c r="AA994" s="78"/>
      <c r="AB994" s="78"/>
    </row>
    <row r="995" spans="1:28">
      <c r="A995" s="78"/>
      <c r="B995" s="79"/>
      <c r="C995" s="78"/>
      <c r="D995" s="78"/>
      <c r="E995" s="78"/>
      <c r="F995" s="78"/>
      <c r="G995" s="78"/>
      <c r="H995" s="78"/>
      <c r="I995" s="78"/>
      <c r="J995" s="78"/>
      <c r="K995" s="78"/>
      <c r="L995" s="78"/>
      <c r="M995" s="78"/>
      <c r="N995" s="78"/>
      <c r="O995" s="78"/>
      <c r="P995" s="78"/>
      <c r="Q995" s="78"/>
      <c r="R995" s="78"/>
      <c r="S995" s="78"/>
      <c r="T995" s="78"/>
      <c r="U995" s="78"/>
      <c r="V995" s="78"/>
      <c r="W995" s="78"/>
      <c r="X995" s="78"/>
      <c r="Y995" s="78"/>
      <c r="Z995" s="78"/>
      <c r="AA995" s="78"/>
      <c r="AB995" s="78"/>
    </row>
    <row r="996" spans="1:28">
      <c r="A996" s="78"/>
      <c r="B996" s="79"/>
      <c r="C996" s="78"/>
      <c r="D996" s="78"/>
      <c r="E996" s="78"/>
      <c r="F996" s="78"/>
      <c r="G996" s="78"/>
      <c r="H996" s="78"/>
      <c r="I996" s="78"/>
      <c r="J996" s="78"/>
      <c r="K996" s="78"/>
      <c r="L996" s="78"/>
      <c r="M996" s="78"/>
      <c r="N996" s="78"/>
      <c r="O996" s="78"/>
      <c r="P996" s="78"/>
      <c r="Q996" s="78"/>
      <c r="R996" s="78"/>
      <c r="S996" s="78"/>
      <c r="T996" s="78"/>
      <c r="U996" s="78"/>
      <c r="V996" s="78"/>
      <c r="W996" s="78"/>
      <c r="X996" s="78"/>
      <c r="Y996" s="78"/>
      <c r="Z996" s="78"/>
      <c r="AA996" s="78"/>
      <c r="AB996" s="78"/>
    </row>
    <row r="997" spans="1:28">
      <c r="A997" s="78"/>
      <c r="B997" s="79"/>
      <c r="C997" s="78"/>
      <c r="D997" s="78"/>
      <c r="E997" s="78"/>
      <c r="F997" s="78"/>
      <c r="G997" s="78"/>
      <c r="H997" s="78"/>
      <c r="I997" s="78"/>
      <c r="J997" s="78"/>
      <c r="K997" s="78"/>
      <c r="L997" s="78"/>
      <c r="M997" s="78"/>
      <c r="N997" s="78"/>
      <c r="O997" s="78"/>
      <c r="P997" s="78"/>
      <c r="Q997" s="78"/>
      <c r="R997" s="78"/>
      <c r="S997" s="78"/>
      <c r="T997" s="78"/>
      <c r="U997" s="78"/>
      <c r="V997" s="78"/>
      <c r="W997" s="78"/>
      <c r="X997" s="78"/>
      <c r="Y997" s="78"/>
      <c r="Z997" s="78"/>
      <c r="AA997" s="78"/>
      <c r="AB997" s="78"/>
    </row>
    <row r="998" spans="1:28">
      <c r="A998" s="78"/>
      <c r="B998" s="79"/>
      <c r="C998" s="78"/>
      <c r="D998" s="78"/>
      <c r="E998" s="78"/>
      <c r="F998" s="78"/>
      <c r="G998" s="78"/>
      <c r="H998" s="78"/>
      <c r="I998" s="78"/>
      <c r="J998" s="78"/>
      <c r="K998" s="78"/>
      <c r="L998" s="78"/>
      <c r="M998" s="78"/>
      <c r="N998" s="78"/>
      <c r="O998" s="78"/>
      <c r="P998" s="78"/>
      <c r="Q998" s="78"/>
      <c r="R998" s="78"/>
      <c r="S998" s="78"/>
      <c r="T998" s="78"/>
      <c r="U998" s="78"/>
      <c r="V998" s="78"/>
      <c r="W998" s="78"/>
      <c r="X998" s="78"/>
      <c r="Y998" s="78"/>
      <c r="Z998" s="78"/>
      <c r="AA998" s="78"/>
      <c r="AB998" s="78"/>
    </row>
    <row r="999" spans="1:28">
      <c r="A999" s="78"/>
      <c r="B999" s="79"/>
      <c r="C999" s="78"/>
      <c r="D999" s="78"/>
      <c r="E999" s="78"/>
      <c r="F999" s="78"/>
      <c r="G999" s="78"/>
      <c r="H999" s="78"/>
      <c r="I999" s="78"/>
      <c r="J999" s="78"/>
      <c r="K999" s="78"/>
      <c r="L999" s="78"/>
      <c r="M999" s="78"/>
      <c r="N999" s="78"/>
      <c r="O999" s="78"/>
      <c r="P999" s="78"/>
      <c r="Q999" s="78"/>
      <c r="R999" s="78"/>
      <c r="S999" s="78"/>
      <c r="T999" s="78"/>
      <c r="U999" s="78"/>
      <c r="V999" s="78"/>
      <c r="W999" s="78"/>
      <c r="X999" s="78"/>
      <c r="Y999" s="78"/>
      <c r="Z999" s="78"/>
      <c r="AA999" s="78"/>
      <c r="AB999" s="78"/>
    </row>
    <row r="1000" spans="1:28">
      <c r="A1000" s="78"/>
      <c r="B1000" s="79"/>
      <c r="C1000" s="78"/>
      <c r="D1000" s="78"/>
      <c r="E1000" s="78"/>
      <c r="F1000" s="78"/>
      <c r="G1000" s="78"/>
      <c r="H1000" s="78"/>
      <c r="I1000" s="78"/>
      <c r="J1000" s="78"/>
      <c r="K1000" s="78"/>
      <c r="L1000" s="78"/>
      <c r="M1000" s="78"/>
      <c r="N1000" s="78"/>
      <c r="O1000" s="78"/>
      <c r="P1000" s="78"/>
      <c r="Q1000" s="78"/>
      <c r="R1000" s="78"/>
      <c r="S1000" s="78"/>
      <c r="T1000" s="78"/>
      <c r="U1000" s="78"/>
      <c r="V1000" s="78"/>
      <c r="W1000" s="78"/>
      <c r="X1000" s="78"/>
      <c r="Y1000" s="78"/>
      <c r="Z1000" s="78"/>
      <c r="AA1000" s="78"/>
      <c r="AB1000" s="78"/>
    </row>
    <row r="1001" spans="1:28">
      <c r="A1001" s="78"/>
      <c r="B1001" s="79"/>
      <c r="C1001" s="78"/>
      <c r="D1001" s="78"/>
      <c r="E1001" s="78"/>
      <c r="F1001" s="78"/>
      <c r="G1001" s="78"/>
      <c r="H1001" s="78"/>
      <c r="I1001" s="78"/>
      <c r="J1001" s="78"/>
      <c r="K1001" s="78"/>
      <c r="L1001" s="78"/>
      <c r="M1001" s="78"/>
      <c r="N1001" s="78"/>
      <c r="O1001" s="78"/>
      <c r="P1001" s="78"/>
      <c r="Q1001" s="78"/>
      <c r="R1001" s="78"/>
      <c r="S1001" s="78"/>
      <c r="T1001" s="78"/>
      <c r="U1001" s="78"/>
      <c r="V1001" s="78"/>
      <c r="W1001" s="78"/>
      <c r="X1001" s="78"/>
      <c r="Y1001" s="78"/>
      <c r="Z1001" s="78"/>
      <c r="AA1001" s="78"/>
      <c r="AB1001" s="78"/>
    </row>
    <row r="1002" spans="1:28">
      <c r="A1002" s="78"/>
      <c r="B1002" s="79"/>
      <c r="C1002" s="78"/>
      <c r="D1002" s="78"/>
      <c r="E1002" s="78"/>
      <c r="F1002" s="78"/>
      <c r="G1002" s="78"/>
      <c r="H1002" s="78"/>
      <c r="I1002" s="78"/>
      <c r="J1002" s="78"/>
      <c r="K1002" s="78"/>
      <c r="L1002" s="78"/>
      <c r="M1002" s="78"/>
      <c r="N1002" s="78"/>
      <c r="O1002" s="78"/>
      <c r="P1002" s="78"/>
      <c r="Q1002" s="78"/>
      <c r="R1002" s="78"/>
      <c r="S1002" s="78"/>
      <c r="T1002" s="78"/>
      <c r="U1002" s="78"/>
      <c r="V1002" s="78"/>
      <c r="W1002" s="78"/>
      <c r="X1002" s="78"/>
      <c r="Y1002" s="78"/>
      <c r="Z1002" s="78"/>
      <c r="AA1002" s="78"/>
      <c r="AB1002" s="78"/>
    </row>
    <row r="1003" spans="1:28">
      <c r="A1003" s="78"/>
      <c r="B1003" s="79"/>
      <c r="C1003" s="78"/>
      <c r="D1003" s="78"/>
      <c r="E1003" s="78"/>
      <c r="F1003" s="78"/>
      <c r="G1003" s="78"/>
      <c r="H1003" s="78"/>
      <c r="I1003" s="78"/>
      <c r="J1003" s="78"/>
      <c r="K1003" s="78"/>
      <c r="L1003" s="78"/>
      <c r="M1003" s="78"/>
      <c r="N1003" s="78"/>
      <c r="O1003" s="78"/>
      <c r="P1003" s="78"/>
      <c r="Q1003" s="78"/>
      <c r="R1003" s="78"/>
      <c r="S1003" s="78"/>
      <c r="T1003" s="78"/>
      <c r="U1003" s="78"/>
      <c r="V1003" s="78"/>
      <c r="W1003" s="78"/>
      <c r="X1003" s="78"/>
      <c r="Y1003" s="78"/>
      <c r="Z1003" s="78"/>
      <c r="AA1003" s="78"/>
      <c r="AB1003" s="78"/>
    </row>
    <row r="1004" spans="1:28">
      <c r="A1004" s="78"/>
      <c r="B1004" s="79"/>
      <c r="C1004" s="78"/>
      <c r="D1004" s="78"/>
      <c r="E1004" s="78"/>
      <c r="F1004" s="78"/>
      <c r="G1004" s="78"/>
      <c r="H1004" s="78"/>
      <c r="I1004" s="78"/>
      <c r="J1004" s="78"/>
      <c r="K1004" s="78"/>
      <c r="L1004" s="78"/>
      <c r="M1004" s="78"/>
      <c r="N1004" s="78"/>
      <c r="O1004" s="78"/>
      <c r="P1004" s="78"/>
      <c r="Q1004" s="78"/>
      <c r="R1004" s="78"/>
      <c r="S1004" s="78"/>
      <c r="T1004" s="78"/>
      <c r="U1004" s="78"/>
      <c r="V1004" s="78"/>
      <c r="W1004" s="78"/>
      <c r="X1004" s="78"/>
      <c r="Y1004" s="78"/>
      <c r="Z1004" s="78"/>
      <c r="AA1004" s="78"/>
      <c r="AB1004" s="78"/>
    </row>
    <row r="1005" spans="1:28">
      <c r="A1005" s="78"/>
      <c r="B1005" s="79"/>
      <c r="C1005" s="78"/>
      <c r="D1005" s="78"/>
      <c r="E1005" s="78"/>
      <c r="F1005" s="78"/>
      <c r="G1005" s="78"/>
      <c r="H1005" s="78"/>
      <c r="I1005" s="78"/>
      <c r="J1005" s="78"/>
      <c r="K1005" s="78"/>
      <c r="L1005" s="78"/>
      <c r="M1005" s="78"/>
      <c r="N1005" s="78"/>
      <c r="O1005" s="78"/>
      <c r="P1005" s="78"/>
      <c r="Q1005" s="78"/>
      <c r="R1005" s="78"/>
      <c r="S1005" s="78"/>
      <c r="T1005" s="78"/>
      <c r="U1005" s="78"/>
      <c r="V1005" s="78"/>
      <c r="W1005" s="78"/>
      <c r="X1005" s="78"/>
      <c r="Y1005" s="78"/>
      <c r="Z1005" s="78"/>
      <c r="AA1005" s="78"/>
      <c r="AB1005" s="78"/>
    </row>
    <row r="1006" spans="1:28">
      <c r="A1006" s="78"/>
      <c r="B1006" s="79"/>
      <c r="C1006" s="78"/>
      <c r="D1006" s="78"/>
      <c r="E1006" s="78"/>
      <c r="F1006" s="78"/>
      <c r="G1006" s="78"/>
      <c r="H1006" s="78"/>
      <c r="I1006" s="78"/>
      <c r="J1006" s="78"/>
      <c r="K1006" s="78"/>
      <c r="L1006" s="78"/>
      <c r="M1006" s="78"/>
      <c r="N1006" s="78"/>
      <c r="O1006" s="78"/>
      <c r="P1006" s="78"/>
      <c r="Q1006" s="78"/>
      <c r="R1006" s="78"/>
      <c r="S1006" s="78"/>
      <c r="T1006" s="78"/>
      <c r="U1006" s="78"/>
      <c r="V1006" s="78"/>
      <c r="W1006" s="78"/>
      <c r="X1006" s="78"/>
      <c r="Y1006" s="78"/>
      <c r="Z1006" s="78"/>
      <c r="AA1006" s="78"/>
      <c r="AB1006" s="78"/>
    </row>
    <row r="1007" spans="1:28">
      <c r="A1007" s="78"/>
      <c r="B1007" s="79"/>
      <c r="C1007" s="78"/>
      <c r="D1007" s="78"/>
      <c r="E1007" s="78"/>
      <c r="F1007" s="78"/>
      <c r="G1007" s="78"/>
      <c r="H1007" s="78"/>
      <c r="I1007" s="78"/>
      <c r="J1007" s="78"/>
      <c r="K1007" s="78"/>
      <c r="L1007" s="78"/>
      <c r="M1007" s="78"/>
      <c r="N1007" s="78"/>
      <c r="O1007" s="78"/>
      <c r="P1007" s="78"/>
      <c r="Q1007" s="78"/>
      <c r="R1007" s="78"/>
      <c r="S1007" s="78"/>
      <c r="T1007" s="78"/>
      <c r="U1007" s="78"/>
      <c r="V1007" s="78"/>
      <c r="W1007" s="78"/>
      <c r="X1007" s="78"/>
      <c r="Y1007" s="78"/>
      <c r="Z1007" s="78"/>
      <c r="AA1007" s="78"/>
      <c r="AB1007" s="78"/>
    </row>
    <row r="1008" spans="1:28">
      <c r="A1008" s="78"/>
      <c r="B1008" s="79"/>
      <c r="C1008" s="78"/>
      <c r="D1008" s="78"/>
      <c r="E1008" s="78"/>
      <c r="F1008" s="78"/>
      <c r="G1008" s="78"/>
      <c r="H1008" s="78"/>
      <c r="I1008" s="78"/>
      <c r="J1008" s="78"/>
      <c r="K1008" s="78"/>
      <c r="L1008" s="78"/>
      <c r="M1008" s="78"/>
      <c r="N1008" s="78"/>
      <c r="O1008" s="78"/>
      <c r="P1008" s="78"/>
      <c r="Q1008" s="78"/>
      <c r="R1008" s="78"/>
      <c r="S1008" s="78"/>
      <c r="T1008" s="78"/>
      <c r="U1008" s="78"/>
      <c r="V1008" s="78"/>
      <c r="W1008" s="78"/>
      <c r="X1008" s="78"/>
      <c r="Y1008" s="78"/>
      <c r="Z1008" s="78"/>
      <c r="AA1008" s="78"/>
      <c r="AB1008" s="78"/>
    </row>
    <row r="1009" spans="1:28">
      <c r="A1009" s="78"/>
      <c r="B1009" s="79"/>
      <c r="C1009" s="78"/>
      <c r="D1009" s="78"/>
      <c r="E1009" s="78"/>
      <c r="F1009" s="78"/>
      <c r="G1009" s="78"/>
      <c r="H1009" s="78"/>
      <c r="I1009" s="78"/>
      <c r="J1009" s="78"/>
      <c r="K1009" s="78"/>
      <c r="L1009" s="78"/>
      <c r="M1009" s="78"/>
      <c r="N1009" s="78"/>
      <c r="O1009" s="78"/>
      <c r="P1009" s="78"/>
      <c r="Q1009" s="78"/>
      <c r="R1009" s="78"/>
      <c r="S1009" s="78"/>
      <c r="T1009" s="78"/>
      <c r="U1009" s="78"/>
      <c r="V1009" s="78"/>
      <c r="W1009" s="78"/>
      <c r="X1009" s="78"/>
      <c r="Y1009" s="78"/>
      <c r="Z1009" s="78"/>
      <c r="AA1009" s="78"/>
      <c r="AB1009" s="78"/>
    </row>
    <row r="1010" spans="1:28">
      <c r="A1010" s="78"/>
      <c r="B1010" s="79"/>
      <c r="C1010" s="78"/>
      <c r="D1010" s="78"/>
      <c r="E1010" s="78"/>
      <c r="F1010" s="78"/>
      <c r="G1010" s="78"/>
      <c r="H1010" s="78"/>
      <c r="I1010" s="78"/>
      <c r="J1010" s="78"/>
      <c r="K1010" s="78"/>
      <c r="L1010" s="78"/>
      <c r="M1010" s="78"/>
      <c r="N1010" s="78"/>
      <c r="O1010" s="78"/>
      <c r="P1010" s="78"/>
      <c r="Q1010" s="78"/>
      <c r="R1010" s="78"/>
      <c r="S1010" s="78"/>
      <c r="T1010" s="78"/>
      <c r="U1010" s="78"/>
      <c r="V1010" s="78"/>
      <c r="W1010" s="78"/>
      <c r="X1010" s="78"/>
      <c r="Y1010" s="78"/>
      <c r="Z1010" s="78"/>
      <c r="AA1010" s="78"/>
      <c r="AB1010" s="78"/>
    </row>
    <row r="1011" spans="1:28">
      <c r="A1011" s="78"/>
      <c r="B1011" s="79"/>
      <c r="C1011" s="78"/>
      <c r="D1011" s="78"/>
      <c r="E1011" s="78"/>
      <c r="F1011" s="78"/>
      <c r="G1011" s="78"/>
      <c r="H1011" s="78"/>
      <c r="I1011" s="78"/>
      <c r="J1011" s="78"/>
      <c r="K1011" s="78"/>
      <c r="L1011" s="78"/>
      <c r="M1011" s="78"/>
      <c r="N1011" s="78"/>
      <c r="O1011" s="78"/>
      <c r="P1011" s="78"/>
      <c r="Q1011" s="78"/>
      <c r="R1011" s="78"/>
      <c r="S1011" s="78"/>
      <c r="T1011" s="78"/>
      <c r="U1011" s="78"/>
      <c r="V1011" s="78"/>
      <c r="W1011" s="78"/>
      <c r="X1011" s="78"/>
      <c r="Y1011" s="78"/>
      <c r="Z1011" s="78"/>
      <c r="AA1011" s="78"/>
      <c r="AB1011" s="78"/>
    </row>
    <row r="1012" spans="1:28">
      <c r="A1012" s="78"/>
      <c r="B1012" s="79"/>
      <c r="C1012" s="78"/>
      <c r="D1012" s="78"/>
      <c r="E1012" s="78"/>
      <c r="F1012" s="78"/>
      <c r="G1012" s="78"/>
      <c r="H1012" s="78"/>
      <c r="I1012" s="78"/>
      <c r="J1012" s="78"/>
      <c r="K1012" s="78"/>
      <c r="L1012" s="78"/>
      <c r="M1012" s="78"/>
      <c r="N1012" s="78"/>
      <c r="O1012" s="78"/>
      <c r="P1012" s="78"/>
      <c r="Q1012" s="78"/>
      <c r="R1012" s="78"/>
      <c r="S1012" s="78"/>
      <c r="T1012" s="78"/>
      <c r="U1012" s="78"/>
      <c r="V1012" s="78"/>
      <c r="W1012" s="78"/>
      <c r="X1012" s="78"/>
      <c r="Y1012" s="78"/>
      <c r="Z1012" s="78"/>
      <c r="AA1012" s="78"/>
      <c r="AB1012" s="78"/>
    </row>
    <row r="1013" spans="1:28">
      <c r="A1013" s="78"/>
      <c r="B1013" s="79"/>
      <c r="C1013" s="78"/>
      <c r="D1013" s="78"/>
      <c r="E1013" s="78"/>
      <c r="F1013" s="78"/>
      <c r="G1013" s="78"/>
      <c r="H1013" s="78"/>
      <c r="I1013" s="78"/>
      <c r="J1013" s="78"/>
      <c r="K1013" s="78"/>
      <c r="L1013" s="78"/>
      <c r="M1013" s="78"/>
      <c r="N1013" s="78"/>
      <c r="O1013" s="78"/>
      <c r="P1013" s="78"/>
      <c r="Q1013" s="78"/>
      <c r="R1013" s="78"/>
      <c r="S1013" s="78"/>
      <c r="T1013" s="78"/>
      <c r="U1013" s="78"/>
      <c r="V1013" s="78"/>
      <c r="W1013" s="78"/>
      <c r="X1013" s="78"/>
      <c r="Y1013" s="78"/>
      <c r="Z1013" s="78"/>
      <c r="AA1013" s="78"/>
      <c r="AB1013" s="78"/>
    </row>
    <row r="1014" spans="1:28">
      <c r="A1014" s="78"/>
      <c r="B1014" s="79"/>
      <c r="C1014" s="78"/>
      <c r="D1014" s="78"/>
      <c r="E1014" s="78"/>
      <c r="F1014" s="78"/>
      <c r="G1014" s="78"/>
      <c r="H1014" s="78"/>
      <c r="I1014" s="78"/>
      <c r="J1014" s="78"/>
      <c r="K1014" s="78"/>
      <c r="L1014" s="78"/>
      <c r="M1014" s="78"/>
      <c r="N1014" s="78"/>
      <c r="O1014" s="78"/>
      <c r="P1014" s="78"/>
      <c r="Q1014" s="78"/>
      <c r="R1014" s="78"/>
      <c r="S1014" s="78"/>
      <c r="T1014" s="78"/>
      <c r="U1014" s="78"/>
      <c r="V1014" s="78"/>
      <c r="W1014" s="78"/>
      <c r="X1014" s="78"/>
      <c r="Y1014" s="78"/>
      <c r="Z1014" s="78"/>
      <c r="AA1014" s="78"/>
      <c r="AB1014" s="78"/>
    </row>
    <row r="1015" spans="1:28">
      <c r="A1015" s="78"/>
      <c r="B1015" s="79"/>
      <c r="C1015" s="78"/>
      <c r="D1015" s="78"/>
      <c r="E1015" s="78"/>
      <c r="F1015" s="78"/>
      <c r="G1015" s="78"/>
      <c r="H1015" s="78"/>
      <c r="I1015" s="78"/>
      <c r="J1015" s="78"/>
      <c r="L1015" s="78"/>
      <c r="M1015" s="78"/>
      <c r="N1015" s="78"/>
      <c r="O1015" s="78"/>
      <c r="P1015" s="78"/>
      <c r="Q1015" s="78"/>
      <c r="R1015" s="78"/>
      <c r="S1015" s="78"/>
      <c r="T1015" s="78"/>
      <c r="U1015" s="78"/>
      <c r="V1015" s="78"/>
      <c r="W1015" s="78"/>
      <c r="X1015" s="78"/>
      <c r="Y1015" s="78"/>
      <c r="Z1015" s="78"/>
      <c r="AA1015" s="78"/>
      <c r="AB1015" s="78"/>
    </row>
    <row r="1016" spans="1:28">
      <c r="A1016" s="78"/>
      <c r="B1016" s="79"/>
      <c r="C1016" s="78"/>
      <c r="D1016" s="78"/>
      <c r="E1016" s="78"/>
      <c r="F1016" s="78"/>
      <c r="G1016" s="78"/>
      <c r="H1016" s="78"/>
      <c r="I1016" s="78"/>
      <c r="J1016" s="78"/>
      <c r="L1016" s="78"/>
      <c r="M1016" s="78"/>
      <c r="N1016" s="78"/>
      <c r="O1016" s="78"/>
      <c r="P1016" s="78"/>
      <c r="Q1016" s="78"/>
      <c r="R1016" s="78"/>
      <c r="S1016" s="78"/>
      <c r="T1016" s="78"/>
      <c r="U1016" s="78"/>
      <c r="V1016" s="78"/>
      <c r="W1016" s="78"/>
      <c r="X1016" s="78"/>
      <c r="Y1016" s="78"/>
      <c r="Z1016" s="78"/>
      <c r="AA1016" s="78"/>
      <c r="AB1016" s="78"/>
    </row>
    <row r="1017" spans="1:28">
      <c r="A1017" s="78"/>
      <c r="B1017" s="79"/>
      <c r="C1017" s="78"/>
      <c r="D1017" s="78"/>
      <c r="E1017" s="78"/>
      <c r="F1017" s="78"/>
      <c r="G1017" s="78"/>
      <c r="H1017" s="78"/>
      <c r="I1017" s="78"/>
      <c r="J1017" s="78"/>
      <c r="L1017" s="78"/>
      <c r="M1017" s="78"/>
      <c r="N1017" s="78"/>
      <c r="O1017" s="78"/>
      <c r="P1017" s="78"/>
      <c r="Q1017" s="78"/>
      <c r="R1017" s="78"/>
      <c r="S1017" s="78"/>
      <c r="T1017" s="78"/>
      <c r="U1017" s="78"/>
      <c r="V1017" s="78"/>
      <c r="W1017" s="78"/>
      <c r="X1017" s="78"/>
      <c r="Y1017" s="78"/>
      <c r="Z1017" s="78"/>
      <c r="AA1017" s="78"/>
      <c r="AB1017" s="78"/>
    </row>
    <row r="1018" spans="1:28">
      <c r="A1018" s="78"/>
      <c r="B1018" s="79"/>
      <c r="C1018" s="78"/>
      <c r="D1018" s="78"/>
      <c r="E1018" s="78"/>
      <c r="F1018" s="78"/>
      <c r="G1018" s="78"/>
      <c r="H1018" s="78"/>
      <c r="I1018" s="78"/>
      <c r="J1018" s="78"/>
      <c r="L1018" s="78"/>
      <c r="M1018" s="78"/>
      <c r="N1018" s="78"/>
      <c r="O1018" s="78"/>
      <c r="P1018" s="78"/>
      <c r="Q1018" s="78"/>
      <c r="R1018" s="78"/>
      <c r="S1018" s="78"/>
      <c r="T1018" s="78"/>
      <c r="U1018" s="78"/>
      <c r="V1018" s="78"/>
      <c r="W1018" s="78"/>
      <c r="X1018" s="78"/>
      <c r="Y1018" s="78"/>
      <c r="Z1018" s="78"/>
      <c r="AA1018" s="78"/>
      <c r="AB1018" s="78"/>
    </row>
    <row r="1019" spans="1:28">
      <c r="A1019" s="78"/>
      <c r="B1019" s="79"/>
      <c r="C1019" s="78"/>
      <c r="D1019" s="78"/>
      <c r="E1019" s="78"/>
      <c r="F1019" s="78"/>
      <c r="G1019" s="78"/>
      <c r="H1019" s="78"/>
      <c r="I1019" s="78"/>
      <c r="J1019" s="78"/>
      <c r="L1019" s="78"/>
      <c r="M1019" s="78"/>
      <c r="N1019" s="78"/>
      <c r="O1019" s="78"/>
      <c r="P1019" s="78"/>
      <c r="Q1019" s="78"/>
      <c r="R1019" s="78"/>
      <c r="S1019" s="78"/>
      <c r="T1019" s="78"/>
      <c r="U1019" s="78"/>
      <c r="V1019" s="78"/>
      <c r="W1019" s="78"/>
      <c r="X1019" s="78"/>
      <c r="Y1019" s="78"/>
      <c r="Z1019" s="78"/>
      <c r="AA1019" s="78"/>
      <c r="AB1019" s="78"/>
    </row>
    <row r="1020" spans="1:28">
      <c r="A1020" s="78"/>
      <c r="B1020" s="79"/>
      <c r="C1020" s="78"/>
      <c r="D1020" s="78"/>
      <c r="E1020" s="78"/>
      <c r="F1020" s="78"/>
      <c r="G1020" s="78"/>
      <c r="H1020" s="78"/>
      <c r="I1020" s="78"/>
      <c r="J1020" s="78"/>
      <c r="L1020" s="78"/>
      <c r="M1020" s="78"/>
      <c r="N1020" s="78"/>
      <c r="O1020" s="78"/>
      <c r="P1020" s="78"/>
      <c r="Q1020" s="78"/>
      <c r="R1020" s="78"/>
      <c r="S1020" s="78"/>
      <c r="T1020" s="78"/>
      <c r="U1020" s="78"/>
      <c r="V1020" s="78"/>
      <c r="W1020" s="78"/>
      <c r="X1020" s="78"/>
      <c r="Y1020" s="78"/>
      <c r="Z1020" s="78"/>
      <c r="AA1020" s="78"/>
      <c r="AB1020" s="78"/>
    </row>
    <row r="1021" spans="1:28">
      <c r="A1021" s="78"/>
      <c r="B1021" s="79"/>
      <c r="C1021" s="78"/>
      <c r="D1021" s="78"/>
      <c r="E1021" s="78"/>
      <c r="F1021" s="78"/>
      <c r="G1021" s="78"/>
      <c r="H1021" s="78"/>
      <c r="I1021" s="78"/>
      <c r="J1021" s="78"/>
      <c r="L1021" s="78"/>
      <c r="M1021" s="78"/>
      <c r="N1021" s="78"/>
      <c r="O1021" s="78"/>
      <c r="P1021" s="78"/>
      <c r="Q1021" s="78"/>
      <c r="R1021" s="78"/>
      <c r="S1021" s="78"/>
      <c r="T1021" s="78"/>
      <c r="U1021" s="78"/>
      <c r="V1021" s="78"/>
      <c r="W1021" s="78"/>
      <c r="X1021" s="78"/>
      <c r="Y1021" s="78"/>
      <c r="Z1021" s="78"/>
      <c r="AA1021" s="78"/>
      <c r="AB1021" s="78"/>
    </row>
    <row r="1022" spans="1:28">
      <c r="A1022" s="78"/>
      <c r="B1022" s="79"/>
      <c r="C1022" s="78"/>
      <c r="D1022" s="78"/>
      <c r="E1022" s="78"/>
      <c r="F1022" s="78"/>
      <c r="G1022" s="78"/>
      <c r="H1022" s="78"/>
      <c r="I1022" s="78"/>
      <c r="J1022" s="78"/>
      <c r="L1022" s="78"/>
      <c r="M1022" s="78"/>
      <c r="N1022" s="78"/>
      <c r="O1022" s="78"/>
      <c r="P1022" s="78"/>
      <c r="Q1022" s="78"/>
      <c r="R1022" s="78"/>
      <c r="S1022" s="78"/>
      <c r="T1022" s="78"/>
      <c r="U1022" s="78"/>
      <c r="V1022" s="78"/>
      <c r="W1022" s="78"/>
      <c r="X1022" s="78"/>
      <c r="Y1022" s="78"/>
      <c r="Z1022" s="78"/>
      <c r="AA1022" s="78"/>
      <c r="AB1022" s="78"/>
    </row>
    <row r="1023" spans="1:28">
      <c r="A1023" s="78"/>
      <c r="B1023" s="79"/>
      <c r="C1023" s="78"/>
      <c r="D1023" s="78"/>
      <c r="E1023" s="78"/>
      <c r="F1023" s="78"/>
      <c r="G1023" s="78"/>
      <c r="H1023" s="78"/>
      <c r="I1023" s="78"/>
      <c r="J1023" s="78"/>
      <c r="L1023" s="78"/>
      <c r="M1023" s="78"/>
      <c r="N1023" s="78"/>
      <c r="O1023" s="78"/>
      <c r="P1023" s="78"/>
      <c r="Q1023" s="78"/>
      <c r="R1023" s="78"/>
      <c r="S1023" s="78"/>
      <c r="T1023" s="78"/>
      <c r="U1023" s="78"/>
      <c r="V1023" s="78"/>
      <c r="W1023" s="78"/>
      <c r="X1023" s="78"/>
      <c r="Y1023" s="78"/>
      <c r="Z1023" s="78"/>
      <c r="AA1023" s="78"/>
      <c r="AB1023" s="78"/>
    </row>
    <row r="1024" spans="1:28">
      <c r="A1024" s="78"/>
      <c r="B1024" s="79"/>
      <c r="C1024" s="78"/>
      <c r="D1024" s="78"/>
      <c r="E1024" s="78"/>
      <c r="F1024" s="78"/>
      <c r="G1024" s="78"/>
      <c r="H1024" s="78"/>
      <c r="I1024" s="78"/>
      <c r="J1024" s="78"/>
      <c r="L1024" s="78"/>
      <c r="M1024" s="78"/>
      <c r="N1024" s="78"/>
      <c r="O1024" s="78"/>
      <c r="P1024" s="78"/>
      <c r="Q1024" s="78"/>
      <c r="R1024" s="78"/>
      <c r="S1024" s="78"/>
      <c r="T1024" s="78"/>
      <c r="U1024" s="78"/>
      <c r="V1024" s="78"/>
      <c r="W1024" s="78"/>
      <c r="X1024" s="78"/>
      <c r="Y1024" s="78"/>
      <c r="Z1024" s="78"/>
      <c r="AA1024" s="78"/>
      <c r="AB1024" s="78"/>
    </row>
    <row r="1025" spans="1:28">
      <c r="A1025" s="78"/>
      <c r="B1025" s="79"/>
      <c r="C1025" s="78"/>
      <c r="D1025" s="78"/>
      <c r="E1025" s="78"/>
      <c r="F1025" s="78"/>
      <c r="G1025" s="78"/>
      <c r="H1025" s="78"/>
      <c r="I1025" s="78"/>
      <c r="J1025" s="78"/>
      <c r="L1025" s="78"/>
      <c r="M1025" s="78"/>
      <c r="N1025" s="78"/>
      <c r="O1025" s="78"/>
      <c r="P1025" s="78"/>
      <c r="Q1025" s="78"/>
      <c r="R1025" s="78"/>
      <c r="S1025" s="78"/>
      <c r="T1025" s="78"/>
      <c r="U1025" s="78"/>
      <c r="V1025" s="78"/>
      <c r="W1025" s="78"/>
      <c r="X1025" s="78"/>
      <c r="Y1025" s="78"/>
      <c r="Z1025" s="78"/>
      <c r="AA1025" s="78"/>
      <c r="AB1025" s="78"/>
    </row>
    <row r="1026" spans="1:28" ht="15" customHeight="1">
      <c r="L1026" s="78"/>
      <c r="M1026" s="78"/>
      <c r="N1026" s="78"/>
      <c r="O1026" s="78"/>
      <c r="P1026" s="78"/>
      <c r="Q1026" s="78"/>
      <c r="R1026" s="78"/>
      <c r="S1026" s="78"/>
    </row>
    <row r="1027" spans="1:28" ht="15" customHeight="1">
      <c r="L1027" s="78"/>
      <c r="M1027" s="78"/>
      <c r="N1027" s="78"/>
      <c r="O1027" s="78"/>
      <c r="P1027" s="78"/>
      <c r="Q1027" s="78"/>
      <c r="R1027" s="78"/>
      <c r="S1027" s="78"/>
    </row>
    <row r="1028" spans="1:28" ht="15" customHeight="1">
      <c r="L1028" s="78"/>
      <c r="M1028" s="78"/>
      <c r="N1028" s="78"/>
      <c r="O1028" s="78"/>
      <c r="P1028" s="78"/>
      <c r="Q1028" s="78"/>
      <c r="R1028" s="78"/>
      <c r="S1028" s="78"/>
    </row>
    <row r="1029" spans="1:28" ht="15" customHeight="1">
      <c r="L1029" s="78"/>
      <c r="M1029" s="78"/>
      <c r="N1029" s="78"/>
      <c r="O1029" s="78"/>
      <c r="P1029" s="78"/>
      <c r="Q1029" s="78"/>
      <c r="R1029" s="78"/>
    </row>
    <row r="1030" spans="1:28" ht="15" customHeight="1">
      <c r="L1030" s="78"/>
      <c r="M1030" s="78"/>
      <c r="N1030" s="78"/>
      <c r="O1030" s="78"/>
      <c r="P1030" s="78"/>
      <c r="Q1030" s="78"/>
      <c r="R1030" s="78"/>
    </row>
    <row r="1031" spans="1:28" ht="15" customHeight="1">
      <c r="L1031" s="78"/>
    </row>
    <row r="1032" spans="1:28" ht="15" customHeight="1">
      <c r="L1032" s="78"/>
    </row>
    <row r="1033" spans="1:28" ht="15" customHeight="1">
      <c r="L1033" s="78"/>
    </row>
  </sheetData>
  <mergeCells count="27">
    <mergeCell ref="M29:S33"/>
    <mergeCell ref="L17:L19"/>
    <mergeCell ref="H25:I25"/>
    <mergeCell ref="B26:H27"/>
    <mergeCell ref="E28:G29"/>
    <mergeCell ref="C28:D29"/>
    <mergeCell ref="K17:K19"/>
    <mergeCell ref="K26:K28"/>
    <mergeCell ref="M20:S22"/>
    <mergeCell ref="L20:L22"/>
    <mergeCell ref="K20:K22"/>
    <mergeCell ref="K23:K25"/>
    <mergeCell ref="L23:L25"/>
    <mergeCell ref="M23:S25"/>
    <mergeCell ref="M26:S28"/>
    <mergeCell ref="L26:L28"/>
    <mergeCell ref="D1:H1"/>
    <mergeCell ref="B7:R7"/>
    <mergeCell ref="B1:C1"/>
    <mergeCell ref="K12:Q12"/>
    <mergeCell ref="K10:N10"/>
    <mergeCell ref="B5:S6"/>
    <mergeCell ref="K15:K16"/>
    <mergeCell ref="L15:L16"/>
    <mergeCell ref="M15:S16"/>
    <mergeCell ref="M17:S19"/>
    <mergeCell ref="K8:S8"/>
  </mergeCells>
  <phoneticPr fontId="44" type="noConversion"/>
  <hyperlinks>
    <hyperlink ref="L17" location="'Summary Financials'!A1" display="Summary Financials"/>
    <hyperlink ref="L26" location="'Financing Schedule'!A1" display="Financing Schedule"/>
    <hyperlink ref="L29" location="'Year 1'!A1" display="Year 1"/>
    <hyperlink ref="L30" location="'Year 2'!A1" display="Year 2"/>
    <hyperlink ref="L31" location="'Year 3'!A1" display="Year 3"/>
    <hyperlink ref="L32" location="'Year 4'!A1" display="Year 4"/>
    <hyperlink ref="L33" location="'Year 5'!A1" display="Year 5"/>
    <hyperlink ref="L20" location="'Equidam Financials Input'!A1" display="Equidam Financials Input"/>
    <hyperlink ref="L23" location="'Overview of Inputs'!A1" display="Overview of Inputs"/>
    <hyperlink ref="E28" r:id="rId1"/>
    <hyperlink ref="C28" r:id="rId2"/>
    <hyperlink ref="L21" location="'Equidam Financials Input'!A1" display="'Equidam Financials Input'!A1"/>
    <hyperlink ref="L22" location="'Equidam Financials Input'!A1" display="'Equidam Financials Input'!A1"/>
  </hyperlinks>
  <pageMargins left="0.7" right="0.7" top="0.75" bottom="0.75" header="0.3" footer="0.3"/>
  <pageSetup paperSize="9" orientation="portrait" horizontalDpi="4294967292" verticalDpi="4294967292"/>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958"/>
  <sheetViews>
    <sheetView showGridLines="0" workbookViewId="0">
      <pane xSplit="4" ySplit="2" topLeftCell="E177" activePane="bottomRight" state="frozen"/>
      <selection pane="topRight" activeCell="E1" sqref="E1"/>
      <selection pane="bottomLeft" activeCell="A3" sqref="A3"/>
      <selection pane="bottomRight" activeCell="G1" sqref="E1:G3"/>
    </sheetView>
  </sheetViews>
  <sheetFormatPr defaultColWidth="10.875" defaultRowHeight="15.75"/>
  <cols>
    <col min="1" max="1" width="7" style="27" customWidth="1"/>
    <col min="2" max="2" width="10.875" style="349"/>
    <col min="3" max="3" width="10.875" style="27"/>
    <col min="4" max="4" width="32" style="27" customWidth="1"/>
    <col min="5" max="19" width="12.625" style="27" customWidth="1"/>
    <col min="20" max="16384" width="10.875" style="27"/>
  </cols>
  <sheetData>
    <row r="1" spans="1:27" customFormat="1" ht="39.950000000000003" customHeight="1">
      <c r="A1" s="2"/>
      <c r="B1" s="139" t="s">
        <v>86</v>
      </c>
      <c r="C1" s="139"/>
      <c r="D1" s="141"/>
      <c r="E1" s="77"/>
      <c r="F1" s="27"/>
      <c r="G1" s="349" t="s">
        <v>383</v>
      </c>
      <c r="H1" s="77"/>
      <c r="I1" s="27"/>
      <c r="J1" s="349"/>
      <c r="K1" s="77"/>
      <c r="L1" s="27"/>
      <c r="M1" s="349"/>
      <c r="N1" s="77"/>
      <c r="O1" s="27"/>
      <c r="P1" s="349"/>
      <c r="Q1" s="27"/>
      <c r="R1" s="27"/>
      <c r="S1" s="27"/>
      <c r="T1" s="3"/>
      <c r="U1" s="7"/>
      <c r="V1" s="7"/>
      <c r="W1" s="3"/>
      <c r="X1" s="3"/>
      <c r="Y1" s="3"/>
      <c r="Z1" s="3"/>
      <c r="AA1" s="3"/>
    </row>
    <row r="2" spans="1:27" ht="15.75" customHeight="1">
      <c r="A2"/>
      <c r="B2" s="344"/>
      <c r="C2" s="139"/>
      <c r="D2" s="77"/>
      <c r="E2" s="568" t="str">
        <f>'Year 1'!$E$3</f>
        <v>Year 1 (2020)</v>
      </c>
      <c r="F2" s="568"/>
      <c r="G2" s="568"/>
      <c r="H2" s="568" t="str">
        <f>'Year 2'!$E$3</f>
        <v>Year 2 (2021)</v>
      </c>
      <c r="I2" s="568"/>
      <c r="J2" s="568"/>
      <c r="K2" s="568" t="str">
        <f>'Year 3'!$E$3</f>
        <v>Year 3 (2022)</v>
      </c>
      <c r="L2" s="568"/>
      <c r="M2" s="568"/>
      <c r="N2" s="568" t="str">
        <f>'Year 4'!$E$3</f>
        <v>Year 4 (2023)</v>
      </c>
      <c r="O2" s="568"/>
      <c r="P2" s="568"/>
      <c r="Q2" s="569" t="str">
        <f>'Year 5'!$E$3</f>
        <v>Year 5 (2024)</v>
      </c>
      <c r="R2" s="570"/>
      <c r="S2" s="570"/>
      <c r="T2" s="7"/>
      <c r="U2" s="7"/>
      <c r="V2" s="7"/>
      <c r="W2" s="7"/>
      <c r="X2" s="7"/>
      <c r="Y2" s="7"/>
      <c r="Z2" s="7"/>
      <c r="AA2" s="7"/>
    </row>
    <row r="3" spans="1:27" ht="23.25">
      <c r="A3" s="2"/>
      <c r="B3" s="345" t="s">
        <v>108</v>
      </c>
      <c r="C3" s="341"/>
      <c r="D3" s="341"/>
      <c r="E3" s="342"/>
      <c r="F3" s="342"/>
      <c r="G3" s="342"/>
      <c r="H3" s="342"/>
      <c r="I3" s="342"/>
      <c r="J3" s="342"/>
      <c r="K3" s="342"/>
      <c r="L3" s="342"/>
      <c r="M3" s="342"/>
      <c r="N3" s="342"/>
      <c r="O3" s="342"/>
      <c r="P3" s="342"/>
      <c r="Q3" s="342"/>
      <c r="R3" s="342"/>
      <c r="S3" s="343"/>
    </row>
    <row r="4" spans="1:27" s="42" customFormat="1" ht="23.25">
      <c r="A4" s="57"/>
      <c r="B4" s="346"/>
      <c r="C4" s="39"/>
      <c r="D4" s="39"/>
      <c r="E4" s="39"/>
      <c r="F4" s="39"/>
      <c r="G4" s="350"/>
      <c r="H4" s="39"/>
      <c r="I4" s="39"/>
      <c r="J4" s="350"/>
      <c r="K4" s="39"/>
      <c r="L4" s="39"/>
      <c r="M4" s="350"/>
      <c r="N4" s="39"/>
      <c r="O4" s="39"/>
      <c r="P4" s="350"/>
      <c r="Q4" s="351"/>
      <c r="R4" s="39"/>
      <c r="S4" s="350"/>
    </row>
    <row r="5" spans="1:27" customFormat="1">
      <c r="B5" s="347" t="s">
        <v>251</v>
      </c>
      <c r="C5" s="27"/>
      <c r="D5" s="27"/>
      <c r="E5" s="27"/>
      <c r="F5" s="27"/>
      <c r="G5" s="352"/>
      <c r="H5" s="27"/>
      <c r="I5" s="27"/>
      <c r="J5" s="352"/>
      <c r="K5" s="27"/>
      <c r="L5" s="27"/>
      <c r="M5" s="352"/>
      <c r="N5" s="27"/>
      <c r="O5" s="27"/>
      <c r="P5" s="352"/>
      <c r="Q5" s="353"/>
      <c r="R5" s="27"/>
      <c r="S5" s="352"/>
      <c r="AA5" s="3"/>
    </row>
    <row r="6" spans="1:27" customFormat="1">
      <c r="B6" s="347"/>
      <c r="C6" s="27" t="s">
        <v>186</v>
      </c>
      <c r="D6" s="27"/>
      <c r="E6" s="27">
        <f>IF('Year 1'!$E7="","",'Year 1'!$E7)</f>
        <v>120</v>
      </c>
      <c r="F6" s="27" t="str">
        <f>IF('Year 1'!$F7="","",'Year 1'!$F7)</f>
        <v/>
      </c>
      <c r="G6" s="352" t="str">
        <f>IF('Year 1'!$G7="","",'Year 1'!$G7)</f>
        <v/>
      </c>
      <c r="H6" s="27">
        <f>IF('Year 2'!$E7="","",'Year 2'!$E7)</f>
        <v>120</v>
      </c>
      <c r="I6" s="27" t="str">
        <f>IF('Year 2'!$F7="","",'Year 2'!$F7)</f>
        <v/>
      </c>
      <c r="J6" s="352" t="str">
        <f>IF('Year 2'!$G7="","",'Year 2'!$G7)</f>
        <v/>
      </c>
      <c r="K6" s="27">
        <f>IF('Year 3'!$E7="","",'Year 3'!$E7)</f>
        <v>120</v>
      </c>
      <c r="L6" s="27" t="str">
        <f>IF('Year 3'!$F7="","",'Year 3'!$F7)</f>
        <v/>
      </c>
      <c r="M6" s="352" t="str">
        <f>IF('Year 3'!$G7="","",'Year 3'!$G7)</f>
        <v/>
      </c>
      <c r="N6" s="27">
        <f>IF('Year 4'!$E7="","",'Year 4'!$E7)</f>
        <v>120</v>
      </c>
      <c r="O6" s="27" t="str">
        <f>IF('Year 4'!$F7="","",'Year 4'!$F7)</f>
        <v/>
      </c>
      <c r="P6" s="352" t="str">
        <f>IF('Year 4'!$G7="","",'Year 4'!$G7)</f>
        <v/>
      </c>
      <c r="Q6" s="353">
        <f>IF('Year 5'!$E7="","",'Year 5'!$E7)</f>
        <v>120</v>
      </c>
      <c r="R6" s="27" t="str">
        <f>IF('Year 5'!$F7="","",'Year 5'!$F7)</f>
        <v/>
      </c>
      <c r="S6" s="352" t="str">
        <f>IF('Year 5'!$G7="","",'Year 5'!$G7)</f>
        <v/>
      </c>
    </row>
    <row r="7" spans="1:27" customFormat="1">
      <c r="B7" s="347"/>
      <c r="C7" s="358" t="s">
        <v>187</v>
      </c>
      <c r="D7" s="358"/>
      <c r="E7" s="358">
        <f>IF('Year 1'!$E8="","",'Year 1'!$E8)</f>
        <v>100</v>
      </c>
      <c r="F7" s="358" t="str">
        <f>IF('Year 1'!$F8="","",'Year 1'!$F8)</f>
        <v/>
      </c>
      <c r="G7" s="359" t="str">
        <f>IF('Year 1'!$G8="","",'Year 1'!$G8)</f>
        <v/>
      </c>
      <c r="H7" s="358">
        <f>IF('Year 2'!$E8="","",'Year 2'!$E8)</f>
        <v>115</v>
      </c>
      <c r="I7" s="358" t="str">
        <f>IF('Year 2'!$F8="","",'Year 2'!$F8)</f>
        <v/>
      </c>
      <c r="J7" s="359" t="str">
        <f>IF('Year 2'!$G8="","",'Year 2'!$G8)</f>
        <v/>
      </c>
      <c r="K7" s="358">
        <f>IF('Year 3'!$E8="","",'Year 3'!$E8)</f>
        <v>161</v>
      </c>
      <c r="L7" s="358" t="str">
        <f>IF('Year 3'!$F8="","",'Year 3'!$F8)</f>
        <v/>
      </c>
      <c r="M7" s="359" t="str">
        <f>IF('Year 3'!$G8="","",'Year 3'!$G8)</f>
        <v/>
      </c>
      <c r="N7" s="358">
        <f>IF('Year 4'!$E8="","",'Year 4'!$E8)</f>
        <v>225</v>
      </c>
      <c r="O7" s="358" t="str">
        <f>IF('Year 4'!$F8="","",'Year 4'!$F8)</f>
        <v/>
      </c>
      <c r="P7" s="359" t="str">
        <f>IF('Year 4'!$G8="","",'Year 4'!$G8)</f>
        <v/>
      </c>
      <c r="Q7" s="360">
        <f>IF('Year 5'!$E8="","",'Year 5'!$E8)</f>
        <v>315</v>
      </c>
      <c r="R7" s="358" t="str">
        <f>IF('Year 5'!$F8="","",'Year 5'!$F8)</f>
        <v/>
      </c>
      <c r="S7" s="359" t="str">
        <f>IF('Year 5'!$G8="","",'Year 5'!$G8)</f>
        <v/>
      </c>
    </row>
    <row r="8" spans="1:27" customFormat="1">
      <c r="B8" s="347"/>
      <c r="C8" s="27" t="s">
        <v>316</v>
      </c>
      <c r="D8" s="27"/>
      <c r="E8" s="27">
        <f>IF('Year 1'!$E9="","",'Year 1'!$E9)</f>
        <v>0.15</v>
      </c>
      <c r="F8" s="27" t="str">
        <f>IF('Year 1'!$F9="","",'Year 1'!$F9)</f>
        <v/>
      </c>
      <c r="G8" s="352" t="str">
        <f>IF('Year 1'!$G9="","",'Year 1'!$G9)</f>
        <v/>
      </c>
      <c r="H8" s="27">
        <f>IF('Year 2'!$E9="","",'Year 2'!$E9)</f>
        <v>0.4</v>
      </c>
      <c r="I8" s="27" t="str">
        <f>IF('Year 2'!$F9="","",'Year 2'!$F9)</f>
        <v/>
      </c>
      <c r="J8" s="352" t="str">
        <f>IF('Year 2'!$G9="","",'Year 2'!$G9)</f>
        <v/>
      </c>
      <c r="K8" s="27">
        <f>IF('Year 3'!$E9="","",'Year 3'!$E9)</f>
        <v>0.4</v>
      </c>
      <c r="L8" s="27" t="str">
        <f>IF('Year 3'!$F9="","",'Year 3'!$F9)</f>
        <v/>
      </c>
      <c r="M8" s="352" t="str">
        <f>IF('Year 3'!$G9="","",'Year 3'!$G9)</f>
        <v/>
      </c>
      <c r="N8" s="27">
        <f>IF('Year 4'!$E9="","",'Year 4'!$E9)</f>
        <v>0.4</v>
      </c>
      <c r="O8" s="27" t="str">
        <f>IF('Year 4'!$F9="","",'Year 4'!$F9)</f>
        <v/>
      </c>
      <c r="P8" s="352" t="str">
        <f>IF('Year 4'!$G9="","",'Year 4'!$G9)</f>
        <v/>
      </c>
      <c r="Q8" s="353">
        <f>IF('Year 5'!$E9="","",'Year 5'!$E9)</f>
        <v>0.4</v>
      </c>
      <c r="R8" s="27" t="str">
        <f>IF('Year 5'!$F9="","",'Year 5'!$F9)</f>
        <v/>
      </c>
      <c r="S8" s="352" t="str">
        <f>IF('Year 5'!$G9="","",'Year 5'!$G9)</f>
        <v/>
      </c>
    </row>
    <row r="9" spans="1:27" customFormat="1">
      <c r="B9" s="347"/>
      <c r="C9" s="27"/>
      <c r="D9" s="27"/>
      <c r="E9" s="27" t="str">
        <f>IF('Year 1'!$E13="","",'Year 1'!$E13)</f>
        <v/>
      </c>
      <c r="F9" s="27" t="str">
        <f>IF('Year 1'!$F13="","",'Year 1'!$F13)</f>
        <v/>
      </c>
      <c r="G9" s="352" t="str">
        <f>IF('Year 1'!$G13="","",'Year 1'!$G13)</f>
        <v/>
      </c>
      <c r="H9" s="27" t="str">
        <f>IF('Year 2'!$E13="","",'Year 2'!$E13)</f>
        <v/>
      </c>
      <c r="I9" s="27" t="str">
        <f>IF('Year 2'!$F13="","",'Year 2'!$F13)</f>
        <v/>
      </c>
      <c r="J9" s="352" t="str">
        <f>IF('Year 2'!$G13="","",'Year 2'!$G13)</f>
        <v/>
      </c>
      <c r="K9" s="27" t="str">
        <f>IF('Year 3'!$E13="","",'Year 3'!$E13)</f>
        <v/>
      </c>
      <c r="L9" s="27" t="str">
        <f>IF('Year 3'!$F13="","",'Year 3'!$F13)</f>
        <v/>
      </c>
      <c r="M9" s="352" t="str">
        <f>IF('Year 3'!$G13="","",'Year 3'!$G13)</f>
        <v/>
      </c>
      <c r="N9" s="27" t="str">
        <f>IF('Year 4'!$E13="","",'Year 4'!$E13)</f>
        <v/>
      </c>
      <c r="O9" s="27" t="str">
        <f>IF('Year 4'!$F13="","",'Year 4'!$F13)</f>
        <v/>
      </c>
      <c r="P9" s="352" t="str">
        <f>IF('Year 4'!$G13="","",'Year 4'!$G13)</f>
        <v/>
      </c>
      <c r="Q9" s="353" t="str">
        <f>IF('Year 5'!$E13="","",'Year 5'!$E13)</f>
        <v/>
      </c>
      <c r="R9" s="27" t="str">
        <f>IF('Year 5'!$F13="","",'Year 5'!$F13)</f>
        <v/>
      </c>
      <c r="S9" s="352" t="str">
        <f>IF('Year 5'!$G13="","",'Year 5'!$G13)</f>
        <v/>
      </c>
    </row>
    <row r="10" spans="1:27" customFormat="1">
      <c r="B10" s="347" t="s">
        <v>252</v>
      </c>
      <c r="C10" s="27"/>
      <c r="D10" s="27"/>
      <c r="E10" s="27" t="str">
        <f>IF('Year 1'!$E14="","",'Year 1'!$E14)</f>
        <v/>
      </c>
      <c r="F10" s="27" t="str">
        <f>IF('Year 1'!$F14="","",'Year 1'!$F14)</f>
        <v/>
      </c>
      <c r="G10" s="352" t="str">
        <f>IF('Year 1'!$G14="","",'Year 1'!$G14)</f>
        <v/>
      </c>
      <c r="H10" s="27" t="str">
        <f>IF('Year 2'!$E14="","",'Year 2'!$E14)</f>
        <v/>
      </c>
      <c r="I10" s="27" t="str">
        <f>IF('Year 2'!$F14="","",'Year 2'!$F14)</f>
        <v/>
      </c>
      <c r="J10" s="352" t="str">
        <f>IF('Year 2'!$G14="","",'Year 2'!$G14)</f>
        <v/>
      </c>
      <c r="K10" s="27" t="str">
        <f>IF('Year 3'!$E14="","",'Year 3'!$E14)</f>
        <v/>
      </c>
      <c r="L10" s="27" t="str">
        <f>IF('Year 3'!$F14="","",'Year 3'!$F14)</f>
        <v/>
      </c>
      <c r="M10" s="352" t="str">
        <f>IF('Year 3'!$G14="","",'Year 3'!$G14)</f>
        <v/>
      </c>
      <c r="N10" s="27" t="str">
        <f>IF('Year 4'!$E14="","",'Year 4'!$E14)</f>
        <v/>
      </c>
      <c r="O10" s="27" t="str">
        <f>IF('Year 4'!$F14="","",'Year 4'!$F14)</f>
        <v/>
      </c>
      <c r="P10" s="352" t="str">
        <f>IF('Year 4'!$G14="","",'Year 4'!$G14)</f>
        <v/>
      </c>
      <c r="Q10" s="353" t="str">
        <f>IF('Year 5'!$E14="","",'Year 5'!$E14)</f>
        <v/>
      </c>
      <c r="R10" s="27" t="str">
        <f>IF('Year 5'!$F14="","",'Year 5'!$F14)</f>
        <v/>
      </c>
      <c r="S10" s="352" t="str">
        <f>IF('Year 5'!$G14="","",'Year 5'!$G14)</f>
        <v/>
      </c>
    </row>
    <row r="11" spans="1:27" customFormat="1">
      <c r="B11" s="347"/>
      <c r="C11" s="27" t="s">
        <v>253</v>
      </c>
      <c r="D11" s="27"/>
      <c r="E11" s="27">
        <f>IF('Year 1'!$E15="","",'Year 1'!$E15)</f>
        <v>10</v>
      </c>
      <c r="F11" s="27" t="str">
        <f>IF('Year 1'!$F15="","",'Year 1'!$F15)</f>
        <v/>
      </c>
      <c r="G11" s="352" t="str">
        <f>IF('Year 1'!$G15="","",'Year 1'!$G15)</f>
        <v/>
      </c>
      <c r="H11" s="27">
        <f>IF('Year 2'!$E15="","",'Year 2'!$E15)</f>
        <v>10</v>
      </c>
      <c r="I11" s="27" t="str">
        <f>IF('Year 2'!$F15="","",'Year 2'!$F15)</f>
        <v/>
      </c>
      <c r="J11" s="352" t="str">
        <f>IF('Year 2'!$G15="","",'Year 2'!$G15)</f>
        <v/>
      </c>
      <c r="K11" s="27">
        <f>IF('Year 3'!$E15="","",'Year 3'!$E15)</f>
        <v>10</v>
      </c>
      <c r="L11" s="27" t="str">
        <f>IF('Year 3'!$F15="","",'Year 3'!$F15)</f>
        <v/>
      </c>
      <c r="M11" s="352" t="str">
        <f>IF('Year 3'!$G15="","",'Year 3'!$G15)</f>
        <v/>
      </c>
      <c r="N11" s="27">
        <f>IF('Year 4'!$E15="","",'Year 4'!$E15)</f>
        <v>10</v>
      </c>
      <c r="O11" s="27" t="str">
        <f>IF('Year 4'!$F15="","",'Year 4'!$F15)</f>
        <v/>
      </c>
      <c r="P11" s="352" t="str">
        <f>IF('Year 4'!$G15="","",'Year 4'!$G15)</f>
        <v/>
      </c>
      <c r="Q11" s="353">
        <f>IF('Year 5'!$E15="","",'Year 5'!$E15)</f>
        <v>10</v>
      </c>
      <c r="R11" s="27" t="str">
        <f>IF('Year 5'!$F15="","",'Year 5'!$F15)</f>
        <v/>
      </c>
      <c r="S11" s="352" t="str">
        <f>IF('Year 5'!$G15="","",'Year 5'!$G15)</f>
        <v/>
      </c>
    </row>
    <row r="12" spans="1:27" customFormat="1">
      <c r="B12" s="347"/>
      <c r="C12" s="358" t="s">
        <v>254</v>
      </c>
      <c r="D12" s="358"/>
      <c r="E12" s="358">
        <f>IF('Year 1'!$E16="","",'Year 1'!$E16)</f>
        <v>20</v>
      </c>
      <c r="F12" s="358" t="str">
        <f>IF('Year 1'!$F16="","",'Year 1'!$F16)</f>
        <v xml:space="preserve"> </v>
      </c>
      <c r="G12" s="359" t="str">
        <f>IF('Year 1'!$G16="","",'Year 1'!$G16)</f>
        <v/>
      </c>
      <c r="H12" s="358">
        <f>IF('Year 2'!$E16="","",'Year 2'!$E16)</f>
        <v>29</v>
      </c>
      <c r="I12" s="358" t="str">
        <f>IF('Year 2'!$F16="","",'Year 2'!$F16)</f>
        <v xml:space="preserve"> </v>
      </c>
      <c r="J12" s="359" t="str">
        <f>IF('Year 2'!$G16="","",'Year 2'!$G16)</f>
        <v/>
      </c>
      <c r="K12" s="358">
        <f>IF('Year 3'!$E16="","",'Year 3'!$E16)</f>
        <v>46</v>
      </c>
      <c r="L12" s="358" t="str">
        <f>IF('Year 3'!$F16="","",'Year 3'!$F16)</f>
        <v xml:space="preserve"> </v>
      </c>
      <c r="M12" s="359" t="str">
        <f>IF('Year 3'!$G16="","",'Year 3'!$G16)</f>
        <v/>
      </c>
      <c r="N12" s="358">
        <f>IF('Year 4'!$E16="","",'Year 4'!$E16)</f>
        <v>73</v>
      </c>
      <c r="O12" s="358" t="str">
        <f>IF('Year 4'!$F16="","",'Year 4'!$F16)</f>
        <v xml:space="preserve"> </v>
      </c>
      <c r="P12" s="359" t="str">
        <f>IF('Year 4'!$G16="","",'Year 4'!$G16)</f>
        <v/>
      </c>
      <c r="Q12" s="360">
        <f>IF('Year 5'!$E16="","",'Year 5'!$E16)</f>
        <v>116</v>
      </c>
      <c r="R12" s="358" t="str">
        <f>IF('Year 5'!$F16="","",'Year 5'!$F16)</f>
        <v xml:space="preserve"> </v>
      </c>
      <c r="S12" s="359" t="str">
        <f>IF('Year 5'!$G16="","",'Year 5'!$G16)</f>
        <v/>
      </c>
    </row>
    <row r="13" spans="1:27" customFormat="1">
      <c r="B13" s="347"/>
      <c r="C13" s="27" t="s">
        <v>316</v>
      </c>
      <c r="D13" s="27"/>
      <c r="E13" s="27">
        <f>IF('Year 1'!$E17="","",'Year 1'!$E17)</f>
        <v>0.45</v>
      </c>
      <c r="F13" s="27" t="str">
        <f>IF('Year 1'!$F17="","",'Year 1'!$F17)</f>
        <v/>
      </c>
      <c r="G13" s="352" t="str">
        <f>IF('Year 1'!$G17="","",'Year 1'!$G17)</f>
        <v/>
      </c>
      <c r="H13" s="27">
        <f>IF('Year 2'!$E17="","",'Year 2'!$E17)</f>
        <v>0.6</v>
      </c>
      <c r="I13" s="27" t="str">
        <f>IF('Year 2'!$F17="","",'Year 2'!$F17)</f>
        <v/>
      </c>
      <c r="J13" s="352" t="str">
        <f>IF('Year 2'!$G17="","",'Year 2'!$G17)</f>
        <v/>
      </c>
      <c r="K13" s="27">
        <f>IF('Year 3'!$E17="","",'Year 3'!$E17)</f>
        <v>0.6</v>
      </c>
      <c r="L13" s="27" t="str">
        <f>IF('Year 3'!$F17="","",'Year 3'!$F17)</f>
        <v/>
      </c>
      <c r="M13" s="352" t="str">
        <f>IF('Year 3'!$G17="","",'Year 3'!$G17)</f>
        <v/>
      </c>
      <c r="N13" s="27">
        <f>IF('Year 4'!$E17="","",'Year 4'!$E17)</f>
        <v>0.6</v>
      </c>
      <c r="O13" s="27" t="str">
        <f>IF('Year 4'!$F17="","",'Year 4'!$F17)</f>
        <v/>
      </c>
      <c r="P13" s="352" t="str">
        <f>IF('Year 4'!$G17="","",'Year 4'!$G17)</f>
        <v/>
      </c>
      <c r="Q13" s="353">
        <f>IF('Year 5'!$E17="","",'Year 5'!$E17)</f>
        <v>0.6</v>
      </c>
      <c r="R13" s="27" t="str">
        <f>IF('Year 5'!$F17="","",'Year 5'!$F17)</f>
        <v/>
      </c>
      <c r="S13" s="352" t="str">
        <f>IF('Year 5'!$G17="","",'Year 5'!$G17)</f>
        <v/>
      </c>
    </row>
    <row r="14" spans="1:27" customFormat="1">
      <c r="B14" s="347"/>
      <c r="C14" s="27"/>
      <c r="D14" s="27"/>
      <c r="E14" s="27" t="str">
        <f>IF('Year 1'!$E21="","",'Year 1'!$E21)</f>
        <v/>
      </c>
      <c r="F14" s="27" t="str">
        <f>IF('Year 1'!$F21="","",'Year 1'!$F21)</f>
        <v/>
      </c>
      <c r="G14" s="352" t="str">
        <f>IF('Year 1'!$G21="","",'Year 1'!$G21)</f>
        <v/>
      </c>
      <c r="H14" s="27" t="str">
        <f>IF('Year 2'!$E21="","",'Year 2'!$E21)</f>
        <v/>
      </c>
      <c r="I14" s="27" t="str">
        <f>IF('Year 2'!$F21="","",'Year 2'!$F21)</f>
        <v/>
      </c>
      <c r="J14" s="352" t="str">
        <f>IF('Year 2'!$G21="","",'Year 2'!$G21)</f>
        <v/>
      </c>
      <c r="K14" s="27" t="str">
        <f>IF('Year 3'!$E21="","",'Year 3'!$E21)</f>
        <v/>
      </c>
      <c r="L14" s="27" t="str">
        <f>IF('Year 3'!$F21="","",'Year 3'!$F21)</f>
        <v/>
      </c>
      <c r="M14" s="352" t="str">
        <f>IF('Year 3'!$G21="","",'Year 3'!$G21)</f>
        <v/>
      </c>
      <c r="N14" s="27" t="str">
        <f>IF('Year 4'!$E21="","",'Year 4'!$E21)</f>
        <v/>
      </c>
      <c r="O14" s="27" t="str">
        <f>IF('Year 4'!$F21="","",'Year 4'!$F21)</f>
        <v/>
      </c>
      <c r="P14" s="352" t="str">
        <f>IF('Year 4'!$G21="","",'Year 4'!$G21)</f>
        <v/>
      </c>
      <c r="Q14" s="353" t="str">
        <f>IF('Year 5'!$E21="","",'Year 5'!$E21)</f>
        <v/>
      </c>
      <c r="R14" s="27" t="str">
        <f>IF('Year 5'!$F21="","",'Year 5'!$F21)</f>
        <v/>
      </c>
      <c r="S14" s="352" t="str">
        <f>IF('Year 5'!$G21="","",'Year 5'!$G21)</f>
        <v/>
      </c>
    </row>
    <row r="15" spans="1:27" customFormat="1">
      <c r="B15" s="347" t="s">
        <v>284</v>
      </c>
      <c r="C15" s="27"/>
      <c r="D15" s="27"/>
      <c r="E15" s="27" t="str">
        <f>IF('Year 1'!$E22="","",'Year 1'!$E22)</f>
        <v/>
      </c>
      <c r="F15" s="27" t="str">
        <f>IF('Year 1'!$F22="","",'Year 1'!$F22)</f>
        <v/>
      </c>
      <c r="G15" s="352" t="str">
        <f>IF('Year 1'!$G22="","",'Year 1'!$G22)</f>
        <v/>
      </c>
      <c r="H15" s="27" t="str">
        <f>IF('Year 2'!$E22="","",'Year 2'!$E22)</f>
        <v/>
      </c>
      <c r="I15" s="27" t="str">
        <f>IF('Year 2'!$F22="","",'Year 2'!$F22)</f>
        <v/>
      </c>
      <c r="J15" s="352" t="str">
        <f>IF('Year 2'!$G22="","",'Year 2'!$G22)</f>
        <v/>
      </c>
      <c r="K15" s="27" t="str">
        <f>IF('Year 3'!$E22="","",'Year 3'!$E22)</f>
        <v/>
      </c>
      <c r="L15" s="27" t="str">
        <f>IF('Year 3'!$F22="","",'Year 3'!$F22)</f>
        <v/>
      </c>
      <c r="M15" s="352" t="str">
        <f>IF('Year 3'!$G22="","",'Year 3'!$G22)</f>
        <v/>
      </c>
      <c r="N15" s="27" t="str">
        <f>IF('Year 4'!$E22="","",'Year 4'!$E22)</f>
        <v/>
      </c>
      <c r="O15" s="27" t="str">
        <f>IF('Year 4'!$F22="","",'Year 4'!$F22)</f>
        <v/>
      </c>
      <c r="P15" s="352" t="str">
        <f>IF('Year 4'!$G22="","",'Year 4'!$G22)</f>
        <v/>
      </c>
      <c r="Q15" s="353" t="str">
        <f>IF('Year 5'!$E22="","",'Year 5'!$E22)</f>
        <v/>
      </c>
      <c r="R15" s="27" t="str">
        <f>IF('Year 5'!$F22="","",'Year 5'!$F22)</f>
        <v/>
      </c>
      <c r="S15" s="352" t="str">
        <f>IF('Year 5'!$G22="","",'Year 5'!$G22)</f>
        <v/>
      </c>
      <c r="AA15" s="3"/>
    </row>
    <row r="16" spans="1:27" customFormat="1">
      <c r="B16" s="347"/>
      <c r="C16" s="27" t="s">
        <v>247</v>
      </c>
      <c r="D16" s="27"/>
      <c r="E16" s="27">
        <f>IF('Year 1'!$E23="","",'Year 1'!$E23)</f>
        <v>150</v>
      </c>
      <c r="F16" s="27" t="str">
        <f>IF('Year 1'!$F23="","",'Year 1'!$F23)</f>
        <v/>
      </c>
      <c r="G16" s="352" t="str">
        <f>IF('Year 1'!$G23="","",'Year 1'!$G23)</f>
        <v/>
      </c>
      <c r="H16" s="27">
        <f>IF('Year 2'!$E23="","",'Year 2'!$E23)</f>
        <v>150</v>
      </c>
      <c r="I16" s="27" t="str">
        <f>IF('Year 2'!$F23="","",'Year 2'!$F23)</f>
        <v/>
      </c>
      <c r="J16" s="352" t="str">
        <f>IF('Year 2'!$G23="","",'Year 2'!$G23)</f>
        <v/>
      </c>
      <c r="K16" s="27">
        <f>IF('Year 3'!$E23="","",'Year 3'!$E23)</f>
        <v>150</v>
      </c>
      <c r="L16" s="27" t="str">
        <f>IF('Year 3'!$F23="","",'Year 3'!$F23)</f>
        <v/>
      </c>
      <c r="M16" s="352" t="str">
        <f>IF('Year 3'!$G23="","",'Year 3'!$G23)</f>
        <v/>
      </c>
      <c r="N16" s="27">
        <f>IF('Year 4'!$E23="","",'Year 4'!$E23)</f>
        <v>150</v>
      </c>
      <c r="O16" s="27" t="str">
        <f>IF('Year 4'!$F23="","",'Year 4'!$F23)</f>
        <v/>
      </c>
      <c r="P16" s="352" t="str">
        <f>IF('Year 4'!$G23="","",'Year 4'!$G23)</f>
        <v/>
      </c>
      <c r="Q16" s="353">
        <f>IF('Year 5'!$E23="","",'Year 5'!$E23)</f>
        <v>150</v>
      </c>
      <c r="R16" s="27" t="str">
        <f>IF('Year 5'!$F23="","",'Year 5'!$F23)</f>
        <v/>
      </c>
      <c r="S16" s="352" t="str">
        <f>IF('Year 5'!$G23="","",'Year 5'!$G23)</f>
        <v/>
      </c>
    </row>
    <row r="17" spans="1:19" customFormat="1">
      <c r="B17" s="347"/>
      <c r="C17" s="358" t="s">
        <v>248</v>
      </c>
      <c r="D17" s="358"/>
      <c r="E17" s="358">
        <f>IF('Year 1'!$E24="","",'Year 1'!$E24)</f>
        <v>45</v>
      </c>
      <c r="F17" s="358" t="str">
        <f>IF('Year 1'!$F24="","",'Year 1'!$F24)</f>
        <v/>
      </c>
      <c r="G17" s="359" t="str">
        <f>IF('Year 1'!$G24="","",'Year 1'!$G24)</f>
        <v/>
      </c>
      <c r="H17" s="358">
        <f>IF('Year 2'!$E24="","",'Year 2'!$E24)</f>
        <v>58.5</v>
      </c>
      <c r="I17" s="358" t="str">
        <f>IF('Year 2'!$F24="","",'Year 2'!$F24)</f>
        <v/>
      </c>
      <c r="J17" s="359" t="str">
        <f>IF('Year 2'!$G24="","",'Year 2'!$G24)</f>
        <v/>
      </c>
      <c r="K17" s="358">
        <f>IF('Year 3'!$E24="","",'Year 3'!$E24)</f>
        <v>93.6</v>
      </c>
      <c r="L17" s="358" t="str">
        <f>IF('Year 3'!$F24="","",'Year 3'!$F24)</f>
        <v/>
      </c>
      <c r="M17" s="359" t="str">
        <f>IF('Year 3'!$G24="","",'Year 3'!$G24)</f>
        <v/>
      </c>
      <c r="N17" s="358">
        <f>IF('Year 4'!$E24="","",'Year 4'!$E24)</f>
        <v>149.69999999999999</v>
      </c>
      <c r="O17" s="358" t="str">
        <f>IF('Year 4'!$F24="","",'Year 4'!$F24)</f>
        <v/>
      </c>
      <c r="P17" s="359" t="str">
        <f>IF('Year 4'!$G24="","",'Year 4'!$G24)</f>
        <v/>
      </c>
      <c r="Q17" s="360">
        <f>IF('Year 5'!$E24="","",'Year 5'!$E24)</f>
        <v>239.5</v>
      </c>
      <c r="R17" s="358" t="str">
        <f>IF('Year 5'!$F24="","",'Year 5'!$F24)</f>
        <v/>
      </c>
      <c r="S17" s="359" t="str">
        <f>IF('Year 5'!$G24="","",'Year 5'!$G24)</f>
        <v/>
      </c>
    </row>
    <row r="18" spans="1:19" customFormat="1">
      <c r="B18" s="347"/>
      <c r="C18" s="27" t="s">
        <v>317</v>
      </c>
      <c r="D18" s="27"/>
      <c r="E18" s="27">
        <f>IF('Year 1'!$E25="","",'Year 1'!$E25)</f>
        <v>0.3</v>
      </c>
      <c r="F18" s="27" t="str">
        <f>IF('Year 1'!$F25="","",'Year 1'!$F25)</f>
        <v/>
      </c>
      <c r="G18" s="352" t="str">
        <f>IF('Year 1'!$G25="","",'Year 1'!$G25)</f>
        <v/>
      </c>
      <c r="H18" s="27">
        <f>IF('Year 2'!$E25="","",'Year 2'!$E25)</f>
        <v>0.6</v>
      </c>
      <c r="I18" s="27" t="str">
        <f>IF('Year 2'!$F25="","",'Year 2'!$F25)</f>
        <v/>
      </c>
      <c r="J18" s="352" t="str">
        <f>IF('Year 2'!$G25="","",'Year 2'!$G25)</f>
        <v/>
      </c>
      <c r="K18" s="27">
        <f>IF('Year 3'!$E25="","",'Year 3'!$E25)</f>
        <v>0.6</v>
      </c>
      <c r="L18" s="27" t="str">
        <f>IF('Year 3'!$F25="","",'Year 3'!$F25)</f>
        <v/>
      </c>
      <c r="M18" s="352" t="str">
        <f>IF('Year 3'!$G25="","",'Year 3'!$G25)</f>
        <v/>
      </c>
      <c r="N18" s="27">
        <f>IF('Year 4'!$E25="","",'Year 4'!$E25)</f>
        <v>0.6</v>
      </c>
      <c r="O18" s="27" t="str">
        <f>IF('Year 4'!$F25="","",'Year 4'!$F25)</f>
        <v/>
      </c>
      <c r="P18" s="352" t="str">
        <f>IF('Year 4'!$G25="","",'Year 4'!$G25)</f>
        <v/>
      </c>
      <c r="Q18" s="353">
        <f>IF('Year 5'!$E25="","",'Year 5'!$E25)</f>
        <v>0.6</v>
      </c>
      <c r="R18" s="27" t="str">
        <f>IF('Year 5'!$F25="","",'Year 5'!$F25)</f>
        <v/>
      </c>
      <c r="S18" s="352" t="str">
        <f>IF('Year 5'!$G25="","",'Year 5'!$G25)</f>
        <v/>
      </c>
    </row>
    <row r="19" spans="1:19" customFormat="1">
      <c r="B19" s="347"/>
      <c r="C19" s="27"/>
      <c r="D19" s="27"/>
      <c r="E19" s="27" t="str">
        <f>IF('Year 1'!$E29="","",'Year 1'!$E29)</f>
        <v/>
      </c>
      <c r="F19" s="27" t="str">
        <f>IF('Year 1'!$F29="","",'Year 1'!$F29)</f>
        <v/>
      </c>
      <c r="G19" s="352" t="str">
        <f>IF('Year 1'!$G29="","",'Year 1'!$G29)</f>
        <v/>
      </c>
      <c r="H19" s="27" t="str">
        <f>IF('Year 2'!$E29="","",'Year 2'!$E29)</f>
        <v/>
      </c>
      <c r="I19" s="27" t="str">
        <f>IF('Year 2'!$F29="","",'Year 2'!$F29)</f>
        <v/>
      </c>
      <c r="J19" s="352" t="str">
        <f>IF('Year 2'!$G29="","",'Year 2'!$G29)</f>
        <v/>
      </c>
      <c r="K19" s="27" t="str">
        <f>IF('Year 3'!$E29="","",'Year 3'!$E29)</f>
        <v/>
      </c>
      <c r="L19" s="27" t="str">
        <f>IF('Year 3'!$F29="","",'Year 3'!$F29)</f>
        <v/>
      </c>
      <c r="M19" s="352" t="str">
        <f>IF('Year 3'!$G29="","",'Year 3'!$G29)</f>
        <v/>
      </c>
      <c r="N19" s="27" t="str">
        <f>IF('Year 4'!$E29="","",'Year 4'!$E29)</f>
        <v/>
      </c>
      <c r="O19" s="27" t="str">
        <f>IF('Year 4'!$F29="","",'Year 4'!$F29)</f>
        <v/>
      </c>
      <c r="P19" s="352" t="str">
        <f>IF('Year 4'!$G29="","",'Year 4'!$G29)</f>
        <v/>
      </c>
      <c r="Q19" s="353" t="str">
        <f>IF('Year 5'!$E29="","",'Year 5'!$E29)</f>
        <v/>
      </c>
      <c r="R19" s="27" t="str">
        <f>IF('Year 5'!$F29="","",'Year 5'!$F29)</f>
        <v/>
      </c>
      <c r="S19" s="352" t="str">
        <f>IF('Year 5'!$G29="","",'Year 5'!$G29)</f>
        <v/>
      </c>
    </row>
    <row r="20" spans="1:19" customFormat="1">
      <c r="A20" s="35"/>
      <c r="B20" s="347" t="s">
        <v>285</v>
      </c>
      <c r="C20" s="27"/>
      <c r="D20" s="27"/>
      <c r="E20" s="27" t="str">
        <f>IF('Year 1'!$E30="","",'Year 1'!$E30)</f>
        <v/>
      </c>
      <c r="F20" s="27" t="str">
        <f>IF('Year 1'!$F30="","",'Year 1'!$F30)</f>
        <v/>
      </c>
      <c r="G20" s="352" t="str">
        <f>IF('Year 1'!$G30="","",'Year 1'!$G30)</f>
        <v/>
      </c>
      <c r="H20" s="27" t="str">
        <f>IF('Year 2'!$E30="","",'Year 2'!$E30)</f>
        <v/>
      </c>
      <c r="I20" s="27" t="str">
        <f>IF('Year 2'!$F30="","",'Year 2'!$F30)</f>
        <v/>
      </c>
      <c r="J20" s="352" t="str">
        <f>IF('Year 2'!$G30="","",'Year 2'!$G30)</f>
        <v/>
      </c>
      <c r="K20" s="27" t="str">
        <f>IF('Year 3'!$E30="","",'Year 3'!$E30)</f>
        <v/>
      </c>
      <c r="L20" s="27" t="str">
        <f>IF('Year 3'!$F30="","",'Year 3'!$F30)</f>
        <v/>
      </c>
      <c r="M20" s="352" t="str">
        <f>IF('Year 3'!$G30="","",'Year 3'!$G30)</f>
        <v/>
      </c>
      <c r="N20" s="27" t="str">
        <f>IF('Year 4'!$E30="","",'Year 4'!$E30)</f>
        <v/>
      </c>
      <c r="O20" s="27" t="str">
        <f>IF('Year 4'!$F30="","",'Year 4'!$F30)</f>
        <v/>
      </c>
      <c r="P20" s="352" t="str">
        <f>IF('Year 4'!$G30="","",'Year 4'!$G30)</f>
        <v/>
      </c>
      <c r="Q20" s="353" t="str">
        <f>IF('Year 5'!$E30="","",'Year 5'!$E30)</f>
        <v/>
      </c>
      <c r="R20" s="27" t="str">
        <f>IF('Year 5'!$F30="","",'Year 5'!$F30)</f>
        <v/>
      </c>
      <c r="S20" s="352" t="str">
        <f>IF('Year 5'!$G30="","",'Year 5'!$G30)</f>
        <v/>
      </c>
    </row>
    <row r="21" spans="1:19" customFormat="1">
      <c r="B21" s="347"/>
      <c r="C21" s="27" t="s">
        <v>243</v>
      </c>
      <c r="D21" s="27"/>
      <c r="E21" s="27">
        <f>IF('Year 1'!$E31="","",'Year 1'!$E31)</f>
        <v>20</v>
      </c>
      <c r="F21" s="27" t="str">
        <f>IF('Year 1'!$F31="","",'Year 1'!$F31)</f>
        <v/>
      </c>
      <c r="G21" s="352" t="str">
        <f>IF('Year 1'!$G31="","",'Year 1'!$G31)</f>
        <v/>
      </c>
      <c r="H21" s="27">
        <f>IF('Year 2'!$E31="","",'Year 2'!$E31)</f>
        <v>20</v>
      </c>
      <c r="I21" s="27" t="str">
        <f>IF('Year 2'!$F31="","",'Year 2'!$F31)</f>
        <v/>
      </c>
      <c r="J21" s="352" t="str">
        <f>IF('Year 2'!$G31="","",'Year 2'!$G31)</f>
        <v/>
      </c>
      <c r="K21" s="27">
        <f>IF('Year 3'!$E31="","",'Year 3'!$E31)</f>
        <v>20</v>
      </c>
      <c r="L21" s="27" t="str">
        <f>IF('Year 3'!$F31="","",'Year 3'!$F31)</f>
        <v/>
      </c>
      <c r="M21" s="352" t="str">
        <f>IF('Year 3'!$G31="","",'Year 3'!$G31)</f>
        <v/>
      </c>
      <c r="N21" s="27">
        <f>IF('Year 4'!$E31="","",'Year 4'!$E31)</f>
        <v>20</v>
      </c>
      <c r="O21" s="27" t="str">
        <f>IF('Year 4'!$F31="","",'Year 4'!$F31)</f>
        <v/>
      </c>
      <c r="P21" s="352" t="str">
        <f>IF('Year 4'!$G31="","",'Year 4'!$G31)</f>
        <v/>
      </c>
      <c r="Q21" s="353">
        <f>IF('Year 5'!$E31="","",'Year 5'!$E31)</f>
        <v>20</v>
      </c>
      <c r="R21" s="27" t="str">
        <f>IF('Year 5'!$F31="","",'Year 5'!$F31)</f>
        <v/>
      </c>
      <c r="S21" s="352" t="str">
        <f>IF('Year 5'!$G31="","",'Year 5'!$G31)</f>
        <v/>
      </c>
    </row>
    <row r="22" spans="1:19" customFormat="1">
      <c r="B22" s="347"/>
      <c r="C22" s="358" t="s">
        <v>242</v>
      </c>
      <c r="D22" s="358"/>
      <c r="E22" s="358">
        <f>IF('Year 1'!$E32="","",'Year 1'!$E32)</f>
        <v>11</v>
      </c>
      <c r="F22" s="358" t="str">
        <f>IF('Year 1'!$F32="","",'Year 1'!$F32)</f>
        <v/>
      </c>
      <c r="G22" s="359" t="str">
        <f>IF('Year 1'!$G32="","",'Year 1'!$G32)</f>
        <v/>
      </c>
      <c r="H22" s="358">
        <f>IF('Year 2'!$E32="","",'Year 2'!$E32)</f>
        <v>11</v>
      </c>
      <c r="I22" s="358" t="str">
        <f>IF('Year 2'!$F32="","",'Year 2'!$F32)</f>
        <v/>
      </c>
      <c r="J22" s="359" t="str">
        <f>IF('Year 2'!$G32="","",'Year 2'!$G32)</f>
        <v/>
      </c>
      <c r="K22" s="358">
        <f>IF('Year 3'!$E32="","",'Year 3'!$E32)</f>
        <v>11</v>
      </c>
      <c r="L22" s="358" t="str">
        <f>IF('Year 3'!$F32="","",'Year 3'!$F32)</f>
        <v/>
      </c>
      <c r="M22" s="359" t="str">
        <f>IF('Year 3'!$G32="","",'Year 3'!$G32)</f>
        <v/>
      </c>
      <c r="N22" s="358">
        <f>IF('Year 4'!$E32="","",'Year 4'!$E32)</f>
        <v>11</v>
      </c>
      <c r="O22" s="358" t="str">
        <f>IF('Year 4'!$F32="","",'Year 4'!$F32)</f>
        <v/>
      </c>
      <c r="P22" s="359" t="str">
        <f>IF('Year 4'!$G32="","",'Year 4'!$G32)</f>
        <v/>
      </c>
      <c r="Q22" s="360">
        <f>IF('Year 5'!$E32="","",'Year 5'!$E32)</f>
        <v>11</v>
      </c>
      <c r="R22" s="358" t="str">
        <f>IF('Year 5'!$F32="","",'Year 5'!$F32)</f>
        <v/>
      </c>
      <c r="S22" s="359" t="str">
        <f>IF('Year 5'!$G32="","",'Year 5'!$G32)</f>
        <v/>
      </c>
    </row>
    <row r="23" spans="1:19" customFormat="1">
      <c r="B23" s="347"/>
      <c r="C23" s="27" t="s">
        <v>257</v>
      </c>
      <c r="D23" s="27"/>
      <c r="E23" s="27">
        <f>IF('Year 1'!$E33="","",'Year 1'!$E33)</f>
        <v>0</v>
      </c>
      <c r="F23" s="27" t="str">
        <f>IF('Year 1'!$F33="","",'Year 1'!$F33)</f>
        <v/>
      </c>
      <c r="G23" s="352" t="str">
        <f>IF('Year 1'!$G33="","",'Year 1'!$G33)</f>
        <v/>
      </c>
      <c r="H23" s="27">
        <f>IF('Year 2'!$E33="","",'Year 2'!$E33)</f>
        <v>31</v>
      </c>
      <c r="I23" s="27" t="str">
        <f>IF('Year 2'!$F33="","",'Year 2'!$F33)</f>
        <v/>
      </c>
      <c r="J23" s="352" t="str">
        <f>IF('Year 2'!$G33="","",'Year 2'!$G33)</f>
        <v/>
      </c>
      <c r="K23" s="27">
        <f>IF('Year 3'!$E33="","",'Year 3'!$E33)</f>
        <v>54</v>
      </c>
      <c r="L23" s="27" t="str">
        <f>IF('Year 3'!$F33="","",'Year 3'!$F33)</f>
        <v/>
      </c>
      <c r="M23" s="352" t="str">
        <f>IF('Year 3'!$G33="","",'Year 3'!$G33)</f>
        <v/>
      </c>
      <c r="N23" s="27">
        <f>IF('Year 4'!$E33="","",'Year 4'!$E33)</f>
        <v>54</v>
      </c>
      <c r="O23" s="27" t="str">
        <f>IF('Year 4'!$F33="","",'Year 4'!$F33)</f>
        <v/>
      </c>
      <c r="P23" s="352" t="str">
        <f>IF('Year 4'!$G33="","",'Year 4'!$G33)</f>
        <v/>
      </c>
      <c r="Q23" s="353">
        <f>IF('Year 5'!$E33="","",'Year 5'!$E33)</f>
        <v>54</v>
      </c>
      <c r="R23" s="27" t="str">
        <f>IF('Year 5'!$F33="","",'Year 5'!$F33)</f>
        <v/>
      </c>
      <c r="S23" s="352" t="str">
        <f>IF('Year 5'!$G33="","",'Year 5'!$G33)</f>
        <v/>
      </c>
    </row>
    <row r="24" spans="1:19" customFormat="1">
      <c r="B24" s="347"/>
      <c r="C24" s="358" t="s">
        <v>318</v>
      </c>
      <c r="D24" s="358"/>
      <c r="E24" s="358">
        <f>IF('Year 1'!$E34="","",'Year 1'!$E34)</f>
        <v>10</v>
      </c>
      <c r="F24" s="358" t="str">
        <f>IF('Year 1'!$F34="","",'Year 1'!$F34)</f>
        <v/>
      </c>
      <c r="G24" s="359" t="str">
        <f>IF('Year 1'!$G34="","",'Year 1'!$G34)</f>
        <v/>
      </c>
      <c r="H24" s="358">
        <f>IF('Year 2'!$E34="","",'Year 2'!$E34)</f>
        <v>15</v>
      </c>
      <c r="I24" s="358" t="str">
        <f>IF('Year 2'!$F34="","",'Year 2'!$F34)</f>
        <v/>
      </c>
      <c r="J24" s="359" t="str">
        <f>IF('Year 2'!$G34="","",'Year 2'!$G34)</f>
        <v/>
      </c>
      <c r="K24" s="358">
        <f>IF('Year 3'!$E34="","",'Year 3'!$E34)</f>
        <v>15</v>
      </c>
      <c r="L24" s="358" t="str">
        <f>IF('Year 3'!$F34="","",'Year 3'!$F34)</f>
        <v/>
      </c>
      <c r="M24" s="359" t="str">
        <f>IF('Year 3'!$G34="","",'Year 3'!$G34)</f>
        <v/>
      </c>
      <c r="N24" s="358">
        <f>IF('Year 4'!$E34="","",'Year 4'!$E34)</f>
        <v>15</v>
      </c>
      <c r="O24" s="358" t="str">
        <f>IF('Year 4'!$F34="","",'Year 4'!$F34)</f>
        <v/>
      </c>
      <c r="P24" s="359" t="str">
        <f>IF('Year 4'!$G34="","",'Year 4'!$G34)</f>
        <v/>
      </c>
      <c r="Q24" s="360">
        <f>IF('Year 5'!$E34="","",'Year 5'!$E34)</f>
        <v>15</v>
      </c>
      <c r="R24" s="358" t="str">
        <f>IF('Year 5'!$F34="","",'Year 5'!$F34)</f>
        <v/>
      </c>
      <c r="S24" s="359" t="str">
        <f>IF('Year 5'!$G34="","",'Year 5'!$G34)</f>
        <v/>
      </c>
    </row>
    <row r="25" spans="1:19" customFormat="1">
      <c r="B25" s="347"/>
      <c r="C25" s="27" t="s">
        <v>319</v>
      </c>
      <c r="D25" s="27"/>
      <c r="E25" s="27">
        <f>IF('Year 1'!$E35="","",'Year 1'!$E35)</f>
        <v>0.3</v>
      </c>
      <c r="F25" s="27" t="str">
        <f>IF('Year 1'!$F35="","",'Year 1'!$F35)</f>
        <v/>
      </c>
      <c r="G25" s="352" t="str">
        <f>IF('Year 1'!$G35="","",'Year 1'!$G35)</f>
        <v/>
      </c>
      <c r="H25" s="27">
        <f>IF('Year 2'!$E35="","",'Year 2'!$E35)</f>
        <v>0.26</v>
      </c>
      <c r="I25" s="27" t="str">
        <f>IF('Year 2'!$F35="","",'Year 2'!$F35)</f>
        <v/>
      </c>
      <c r="J25" s="352" t="str">
        <f>IF('Year 2'!$G35="","",'Year 2'!$G35)</f>
        <v/>
      </c>
      <c r="K25" s="27">
        <f>IF('Year 3'!$E35="","",'Year 3'!$E35)</f>
        <v>0.26</v>
      </c>
      <c r="L25" s="27" t="str">
        <f>IF('Year 3'!$F35="","",'Year 3'!$F35)</f>
        <v/>
      </c>
      <c r="M25" s="352" t="str">
        <f>IF('Year 3'!$G35="","",'Year 3'!$G35)</f>
        <v/>
      </c>
      <c r="N25" s="27">
        <f>IF('Year 4'!$E35="","",'Year 4'!$E35)</f>
        <v>0.26</v>
      </c>
      <c r="O25" s="27" t="str">
        <f>IF('Year 4'!$F35="","",'Year 4'!$F35)</f>
        <v/>
      </c>
      <c r="P25" s="352" t="str">
        <f>IF('Year 4'!$G35="","",'Year 4'!$G35)</f>
        <v/>
      </c>
      <c r="Q25" s="353">
        <f>IF('Year 5'!$E35="","",'Year 5'!$E35)</f>
        <v>0.26</v>
      </c>
      <c r="R25" s="27" t="str">
        <f>IF('Year 5'!$F35="","",'Year 5'!$F35)</f>
        <v/>
      </c>
      <c r="S25" s="352" t="str">
        <f>IF('Year 5'!$G35="","",'Year 5'!$G35)</f>
        <v/>
      </c>
    </row>
    <row r="26" spans="1:19" customFormat="1">
      <c r="A26" s="31"/>
      <c r="B26" s="347"/>
      <c r="C26" s="27"/>
      <c r="D26" s="27"/>
      <c r="E26" s="27" t="str">
        <f>IF('Year 1'!$E42="","",'Year 1'!$E42)</f>
        <v/>
      </c>
      <c r="F26" s="27" t="str">
        <f>IF('Year 1'!$F42="","",'Year 1'!$F42)</f>
        <v/>
      </c>
      <c r="G26" s="352" t="str">
        <f>IF('Year 1'!$G42="","",'Year 1'!$G42)</f>
        <v/>
      </c>
      <c r="H26" s="27" t="str">
        <f>IF('Year 2'!$E42="","",'Year 2'!$E42)</f>
        <v/>
      </c>
      <c r="I26" s="27" t="str">
        <f>IF('Year 2'!$F42="","",'Year 2'!$F42)</f>
        <v/>
      </c>
      <c r="J26" s="352" t="str">
        <f>IF('Year 2'!$G42="","",'Year 2'!$G42)</f>
        <v/>
      </c>
      <c r="K26" s="27" t="str">
        <f>IF('Year 3'!$E42="","",'Year 3'!$E42)</f>
        <v/>
      </c>
      <c r="L26" s="27" t="str">
        <f>IF('Year 3'!$F42="","",'Year 3'!$F42)</f>
        <v/>
      </c>
      <c r="M26" s="352" t="str">
        <f>IF('Year 3'!$G42="","",'Year 3'!$G42)</f>
        <v/>
      </c>
      <c r="N26" s="27" t="str">
        <f>IF('Year 4'!$E42="","",'Year 4'!$E42)</f>
        <v/>
      </c>
      <c r="O26" s="27" t="str">
        <f>IF('Year 4'!$F42="","",'Year 4'!$F42)</f>
        <v/>
      </c>
      <c r="P26" s="352" t="str">
        <f>IF('Year 4'!$G42="","",'Year 4'!$G42)</f>
        <v/>
      </c>
      <c r="Q26" s="353" t="str">
        <f>IF('Year 5'!$E42="","",'Year 5'!$E42)</f>
        <v/>
      </c>
      <c r="R26" s="27" t="str">
        <f>IF('Year 5'!$F42="","",'Year 5'!$F42)</f>
        <v/>
      </c>
      <c r="S26" s="352" t="str">
        <f>IF('Year 5'!$G42="","",'Year 5'!$G42)</f>
        <v/>
      </c>
    </row>
    <row r="27" spans="1:19" customFormat="1">
      <c r="A27" s="31"/>
      <c r="B27" s="347" t="s">
        <v>375</v>
      </c>
      <c r="C27" s="27"/>
      <c r="D27" s="27"/>
      <c r="E27" s="27" t="str">
        <f>'Year 1'!$E45</f>
        <v>as % of Respective Sales Revenue</v>
      </c>
      <c r="F27" s="27"/>
      <c r="G27" s="352"/>
      <c r="H27" s="27" t="str">
        <f>'Year 2'!$E45</f>
        <v>as % of Respective Sales Revenue</v>
      </c>
      <c r="I27" s="27"/>
      <c r="J27" s="352"/>
      <c r="K27" s="27" t="str">
        <f>'Year 3'!$E45</f>
        <v>as % of Respective Sales Revenue</v>
      </c>
      <c r="L27" s="27"/>
      <c r="M27" s="352"/>
      <c r="N27" s="27" t="str">
        <f>'Year 4'!$E45</f>
        <v>as % of Respective Sales Revenue</v>
      </c>
      <c r="O27" s="27"/>
      <c r="P27" s="352"/>
      <c r="Q27" s="353" t="str">
        <f>'Year 5'!$E45</f>
        <v>as % of Respective Sales Revenue</v>
      </c>
      <c r="R27" s="27"/>
      <c r="S27" s="352"/>
    </row>
    <row r="28" spans="1:19" customFormat="1">
      <c r="B28" s="347"/>
      <c r="C28" s="27" t="s">
        <v>365</v>
      </c>
      <c r="D28" s="27"/>
      <c r="E28" s="27">
        <f>'Year 1'!$E46</f>
        <v>0.03</v>
      </c>
      <c r="F28" s="27"/>
      <c r="G28" s="352"/>
      <c r="H28" s="27">
        <f>'Year 2'!$E46</f>
        <v>0.03</v>
      </c>
      <c r="I28" s="27"/>
      <c r="J28" s="352"/>
      <c r="K28" s="27">
        <f>'Year 3'!$E46</f>
        <v>0.03</v>
      </c>
      <c r="L28" s="27"/>
      <c r="M28" s="352"/>
      <c r="N28" s="27">
        <f>'Year 4'!$E46</f>
        <v>0.03</v>
      </c>
      <c r="O28" s="27"/>
      <c r="P28" s="352"/>
      <c r="Q28" s="353">
        <f>'Year 5'!$E46</f>
        <v>0.03</v>
      </c>
      <c r="R28" s="27"/>
      <c r="S28" s="352"/>
    </row>
    <row r="29" spans="1:19" customFormat="1">
      <c r="B29" s="347"/>
      <c r="C29" s="358" t="s">
        <v>366</v>
      </c>
      <c r="D29" s="358"/>
      <c r="E29" s="358">
        <f>'Year 1'!$E47</f>
        <v>0.03</v>
      </c>
      <c r="F29" s="358" t="str">
        <f>IF('Year 1'!$F52="","",'Year 1'!$F52)</f>
        <v/>
      </c>
      <c r="G29" s="359" t="str">
        <f>IF('Year 1'!$G52="","",'Year 1'!$G52)</f>
        <v/>
      </c>
      <c r="H29" s="358">
        <f>'Year 2'!$E47</f>
        <v>0.03</v>
      </c>
      <c r="I29" s="358" t="str">
        <f>IF('Year 2'!$F52="","",'Year 2'!$F52)</f>
        <v/>
      </c>
      <c r="J29" s="359" t="str">
        <f>IF('Year 2'!$G52="","",'Year 2'!$G52)</f>
        <v/>
      </c>
      <c r="K29" s="358">
        <f>'Year 3'!$E47</f>
        <v>0.03</v>
      </c>
      <c r="L29" s="358" t="str">
        <f>IF('Year 3'!$F52="","",'Year 3'!$F52)</f>
        <v/>
      </c>
      <c r="M29" s="359" t="str">
        <f>IF('Year 3'!$G52="","",'Year 3'!$G52)</f>
        <v/>
      </c>
      <c r="N29" s="358">
        <f>'Year 4'!$E47</f>
        <v>0.03</v>
      </c>
      <c r="O29" s="358" t="str">
        <f>IF('Year 4'!$F52="","",'Year 4'!$F52)</f>
        <v/>
      </c>
      <c r="P29" s="359" t="str">
        <f>IF('Year 4'!$G52="","",'Year 4'!$G52)</f>
        <v/>
      </c>
      <c r="Q29" s="360">
        <f>'Year 5'!$E47</f>
        <v>0.03</v>
      </c>
      <c r="R29" s="358" t="str">
        <f>IF('Year 5'!$F52="","",'Year 5'!$F52)</f>
        <v/>
      </c>
      <c r="S29" s="359" t="str">
        <f>IF('Year 5'!$G52="","",'Year 5'!$G52)</f>
        <v/>
      </c>
    </row>
    <row r="30" spans="1:19" customFormat="1">
      <c r="B30" s="347"/>
      <c r="C30" s="358" t="s">
        <v>367</v>
      </c>
      <c r="D30" s="358"/>
      <c r="E30" s="358">
        <f>'Year 1'!$E48</f>
        <v>0.05</v>
      </c>
      <c r="F30" s="358" t="str">
        <f>IF('Year 1'!$F53="","",'Year 1'!$F53)</f>
        <v/>
      </c>
      <c r="G30" s="359"/>
      <c r="H30" s="358">
        <f>'Year 2'!$E48</f>
        <v>0.05</v>
      </c>
      <c r="I30" s="358" t="str">
        <f>IF('Year 2'!$F53="","",'Year 2'!$F53)</f>
        <v/>
      </c>
      <c r="J30" s="359"/>
      <c r="K30" s="358">
        <f>'Year 3'!$E48</f>
        <v>0.05</v>
      </c>
      <c r="L30" s="358" t="str">
        <f>IF('Year 3'!$F53="","",'Year 3'!$F53)</f>
        <v/>
      </c>
      <c r="M30" s="359"/>
      <c r="N30" s="358">
        <f>'Year 4'!$E48</f>
        <v>0.05</v>
      </c>
      <c r="O30" s="358" t="str">
        <f>IF('Year 4'!$F53="","",'Year 4'!$F53)</f>
        <v/>
      </c>
      <c r="P30" s="359"/>
      <c r="Q30" s="360">
        <f>'Year 5'!$E48</f>
        <v>0.05</v>
      </c>
      <c r="R30" s="358" t="str">
        <f>IF('Year 5'!$F53="","",'Year 5'!$F53)</f>
        <v/>
      </c>
      <c r="S30" s="359"/>
    </row>
    <row r="31" spans="1:19" customFormat="1">
      <c r="B31" s="347"/>
      <c r="C31" s="27" t="s">
        <v>368</v>
      </c>
      <c r="D31" s="27"/>
      <c r="E31" s="27">
        <f>'Year 1'!$E49</f>
        <v>0.06</v>
      </c>
      <c r="F31" s="27"/>
      <c r="G31" s="352"/>
      <c r="H31" s="27">
        <f>'Year 2'!$E49</f>
        <v>0.06</v>
      </c>
      <c r="I31" s="27"/>
      <c r="J31" s="352"/>
      <c r="K31" s="27">
        <f>'Year 3'!$E49</f>
        <v>0.06</v>
      </c>
      <c r="L31" s="27"/>
      <c r="M31" s="352"/>
      <c r="N31" s="27">
        <f>'Year 4'!$E49</f>
        <v>0.06</v>
      </c>
      <c r="O31" s="27"/>
      <c r="P31" s="352"/>
      <c r="Q31" s="353">
        <f>'Year 5'!$E49</f>
        <v>0.06</v>
      </c>
      <c r="R31" s="27"/>
      <c r="S31" s="352"/>
    </row>
    <row r="32" spans="1:19" customFormat="1">
      <c r="A32" s="29"/>
      <c r="B32" s="348"/>
      <c r="C32" s="27"/>
      <c r="D32" s="7"/>
      <c r="E32" s="27"/>
      <c r="F32" s="27"/>
      <c r="G32" s="352"/>
      <c r="H32" s="27"/>
      <c r="I32" s="27"/>
      <c r="J32" s="352"/>
      <c r="K32" s="27"/>
      <c r="L32" s="27"/>
      <c r="M32" s="352"/>
      <c r="N32" s="27"/>
      <c r="O32" s="27"/>
      <c r="P32" s="352"/>
      <c r="Q32" s="353"/>
      <c r="R32" s="27"/>
      <c r="S32" s="352"/>
    </row>
    <row r="33" spans="2:27" customFormat="1">
      <c r="B33" s="347" t="s">
        <v>11</v>
      </c>
      <c r="C33" s="7"/>
      <c r="D33" s="7"/>
      <c r="E33" s="27" t="str">
        <f>IF('Year 1'!$E54="","",'Year 1'!$E54)</f>
        <v/>
      </c>
      <c r="F33" s="27" t="str">
        <f>IF('Year 1'!$F54="","",'Year 1'!$F54)</f>
        <v/>
      </c>
      <c r="G33" s="352" t="str">
        <f>IF('Year 1'!$G54="","",'Year 1'!$G54)</f>
        <v/>
      </c>
      <c r="H33" s="27" t="str">
        <f>IF('Year 2'!$E54="","",'Year 2'!$E54)</f>
        <v/>
      </c>
      <c r="I33" s="27" t="str">
        <f>IF('Year 2'!$F54="","",'Year 2'!$F54)</f>
        <v/>
      </c>
      <c r="J33" s="352" t="str">
        <f>IF('Year 2'!$G54="","",'Year 2'!$G54)</f>
        <v/>
      </c>
      <c r="K33" s="27" t="str">
        <f>IF('Year 3'!$E54="","",'Year 3'!$E54)</f>
        <v/>
      </c>
      <c r="L33" s="27" t="str">
        <f>IF('Year 3'!$F54="","",'Year 3'!$F54)</f>
        <v/>
      </c>
      <c r="M33" s="352" t="str">
        <f>IF('Year 3'!$G54="","",'Year 3'!$G54)</f>
        <v/>
      </c>
      <c r="N33" s="27" t="str">
        <f>IF('Year 4'!$E54="","",'Year 4'!$E54)</f>
        <v/>
      </c>
      <c r="O33" s="27" t="str">
        <f>IF('Year 4'!$F54="","",'Year 4'!$F54)</f>
        <v/>
      </c>
      <c r="P33" s="352" t="str">
        <f>IF('Year 4'!$G54="","",'Year 4'!$G54)</f>
        <v/>
      </c>
      <c r="Q33" s="353" t="str">
        <f>IF('Year 5'!$E54="","",'Year 5'!$E54)</f>
        <v/>
      </c>
      <c r="R33" s="27" t="str">
        <f>IF('Year 5'!$F54="","",'Year 5'!$F54)</f>
        <v/>
      </c>
      <c r="S33" s="352" t="str">
        <f>IF('Year 5'!$G54="","",'Year 5'!$G54)</f>
        <v/>
      </c>
    </row>
    <row r="34" spans="2:27" customFormat="1">
      <c r="B34" s="347" t="s">
        <v>265</v>
      </c>
      <c r="C34" s="27"/>
      <c r="D34" s="27"/>
      <c r="E34" s="27" t="str">
        <f>IF('Year 1'!$E55="","",'Year 1'!$E55)</f>
        <v>as % of Respective Sales Revenue</v>
      </c>
      <c r="F34" s="27" t="str">
        <f>IF('Year 1'!$F55="","",'Year 1'!$F55)</f>
        <v/>
      </c>
      <c r="G34" s="352" t="str">
        <f>IF('Year 1'!$G55="","",'Year 1'!$G55)</f>
        <v/>
      </c>
      <c r="H34" s="27" t="str">
        <f>IF('Year 2'!$E55="","",'Year 2'!$E55)</f>
        <v>as % of Respective Sales Revenue</v>
      </c>
      <c r="I34" s="27" t="str">
        <f>IF('Year 2'!$F55="","",'Year 2'!$F55)</f>
        <v/>
      </c>
      <c r="J34" s="352" t="str">
        <f>IF('Year 2'!$G55="","",'Year 2'!$G55)</f>
        <v/>
      </c>
      <c r="K34" s="27" t="str">
        <f>IF('Year 3'!$E55="","",'Year 3'!$E55)</f>
        <v>as % of Respective Sales Revenue</v>
      </c>
      <c r="L34" s="27" t="str">
        <f>IF('Year 3'!$F55="","",'Year 3'!$F55)</f>
        <v/>
      </c>
      <c r="M34" s="352" t="str">
        <f>IF('Year 3'!$G55="","",'Year 3'!$G55)</f>
        <v/>
      </c>
      <c r="N34" s="27" t="str">
        <f>IF('Year 4'!$E55="","",'Year 4'!$E55)</f>
        <v>as % of Respective Sales Revenue</v>
      </c>
      <c r="O34" s="27" t="str">
        <f>IF('Year 4'!$F55="","",'Year 4'!$F55)</f>
        <v/>
      </c>
      <c r="P34" s="352" t="str">
        <f>IF('Year 4'!$G55="","",'Year 4'!$G55)</f>
        <v/>
      </c>
      <c r="Q34" s="353" t="str">
        <f>IF('Year 5'!$E55="","",'Year 5'!$E55)</f>
        <v>as % of Respective Sales Revenue</v>
      </c>
      <c r="R34" s="27" t="str">
        <f>IF('Year 5'!$F55="","",'Year 5'!$F55)</f>
        <v/>
      </c>
      <c r="S34" s="352" t="str">
        <f>IF('Year 5'!$G55="","",'Year 5'!$G55)</f>
        <v/>
      </c>
    </row>
    <row r="35" spans="2:27" customFormat="1">
      <c r="B35" s="347"/>
      <c r="C35" s="27" t="s">
        <v>262</v>
      </c>
      <c r="D35" s="27"/>
      <c r="E35" s="27">
        <f>IF('Year 1'!$E56="","",'Year 1'!$E56)</f>
        <v>0.03</v>
      </c>
      <c r="F35" s="27" t="str">
        <f>IF('Year 1'!$F56="","",'Year 1'!$F56)</f>
        <v/>
      </c>
      <c r="G35" s="352" t="str">
        <f>IF('Year 1'!$G56="","",'Year 1'!$G56)</f>
        <v/>
      </c>
      <c r="H35" s="27">
        <f>IF('Year 2'!$E56="","",'Year 2'!$E56)</f>
        <v>0.03</v>
      </c>
      <c r="I35" s="27" t="str">
        <f>IF('Year 2'!$F56="","",'Year 2'!$F56)</f>
        <v/>
      </c>
      <c r="J35" s="352" t="str">
        <f>IF('Year 2'!$G56="","",'Year 2'!$G56)</f>
        <v/>
      </c>
      <c r="K35" s="27">
        <f>IF('Year 3'!$E56="","",'Year 3'!$E56)</f>
        <v>0.03</v>
      </c>
      <c r="L35" s="27" t="str">
        <f>IF('Year 3'!$F56="","",'Year 3'!$F56)</f>
        <v/>
      </c>
      <c r="M35" s="352" t="str">
        <f>IF('Year 3'!$G56="","",'Year 3'!$G56)</f>
        <v/>
      </c>
      <c r="N35" s="27">
        <f>IF('Year 4'!$E56="","",'Year 4'!$E56)</f>
        <v>0.03</v>
      </c>
      <c r="O35" s="27" t="str">
        <f>IF('Year 4'!$F56="","",'Year 4'!$F56)</f>
        <v/>
      </c>
      <c r="P35" s="352" t="str">
        <f>IF('Year 4'!$G56="","",'Year 4'!$G56)</f>
        <v/>
      </c>
      <c r="Q35" s="353">
        <f>IF('Year 5'!$E56="","",'Year 5'!$E56)</f>
        <v>0.03</v>
      </c>
      <c r="R35" s="27" t="str">
        <f>IF('Year 5'!$F56="","",'Year 5'!$F56)</f>
        <v/>
      </c>
      <c r="S35" s="352" t="str">
        <f>IF('Year 5'!$G56="","",'Year 5'!$G56)</f>
        <v/>
      </c>
    </row>
    <row r="36" spans="2:27" customFormat="1">
      <c r="B36" s="347"/>
      <c r="C36" s="358" t="s">
        <v>263</v>
      </c>
      <c r="D36" s="358"/>
      <c r="E36" s="358">
        <f>IF('Year 1'!$E57="","",'Year 1'!$E57)</f>
        <v>0.02</v>
      </c>
      <c r="F36" s="358" t="str">
        <f>IF('Year 1'!$F57="","",'Year 1'!$F57)</f>
        <v/>
      </c>
      <c r="G36" s="359" t="str">
        <f>IF('Year 1'!$G57="","",'Year 1'!$G57)</f>
        <v/>
      </c>
      <c r="H36" s="358">
        <f>IF('Year 2'!$E57="","",'Year 2'!$E57)</f>
        <v>0.02</v>
      </c>
      <c r="I36" s="358" t="str">
        <f>IF('Year 2'!$F57="","",'Year 2'!$F57)</f>
        <v/>
      </c>
      <c r="J36" s="359" t="str">
        <f>IF('Year 2'!$G57="","",'Year 2'!$G57)</f>
        <v/>
      </c>
      <c r="K36" s="358">
        <f>IF('Year 3'!$E57="","",'Year 3'!$E57)</f>
        <v>0.02</v>
      </c>
      <c r="L36" s="358" t="str">
        <f>IF('Year 3'!$F57="","",'Year 3'!$F57)</f>
        <v/>
      </c>
      <c r="M36" s="359" t="str">
        <f>IF('Year 3'!$G57="","",'Year 3'!$G57)</f>
        <v/>
      </c>
      <c r="N36" s="358">
        <f>IF('Year 4'!$E57="","",'Year 4'!$E57)</f>
        <v>0.02</v>
      </c>
      <c r="O36" s="358" t="str">
        <f>IF('Year 4'!$F57="","",'Year 4'!$F57)</f>
        <v/>
      </c>
      <c r="P36" s="359" t="str">
        <f>IF('Year 4'!$G57="","",'Year 4'!$G57)</f>
        <v/>
      </c>
      <c r="Q36" s="360">
        <f>IF('Year 5'!$E57="","",'Year 5'!$E57)</f>
        <v>0.02</v>
      </c>
      <c r="R36" s="358" t="str">
        <f>IF('Year 5'!$F57="","",'Year 5'!$F57)</f>
        <v/>
      </c>
      <c r="S36" s="359" t="str">
        <f>IF('Year 5'!$G57="","",'Year 5'!$G57)</f>
        <v/>
      </c>
    </row>
    <row r="37" spans="2:27" customFormat="1">
      <c r="B37" s="347"/>
      <c r="C37" s="358" t="s">
        <v>283</v>
      </c>
      <c r="D37" s="358"/>
      <c r="E37" s="358">
        <f>IF('Year 1'!$E58="","",'Year 1'!$E58)</f>
        <v>0.01</v>
      </c>
      <c r="F37" s="358" t="str">
        <f>IF('Year 1'!$F58="","",'Year 1'!$F58)</f>
        <v/>
      </c>
      <c r="G37" s="359" t="str">
        <f>IF('Year 1'!$G58="","",'Year 1'!$G58)</f>
        <v/>
      </c>
      <c r="H37" s="358">
        <f>IF('Year 2'!$E58="","",'Year 2'!$E58)</f>
        <v>0.01</v>
      </c>
      <c r="I37" s="358" t="str">
        <f>IF('Year 2'!$F58="","",'Year 2'!$F58)</f>
        <v/>
      </c>
      <c r="J37" s="359" t="str">
        <f>IF('Year 2'!$G58="","",'Year 2'!$G58)</f>
        <v/>
      </c>
      <c r="K37" s="358">
        <f>IF('Year 3'!$E58="","",'Year 3'!$E58)</f>
        <v>0.01</v>
      </c>
      <c r="L37" s="358" t="str">
        <f>IF('Year 3'!$F58="","",'Year 3'!$F58)</f>
        <v/>
      </c>
      <c r="M37" s="359" t="str">
        <f>IF('Year 3'!$G58="","",'Year 3'!$G58)</f>
        <v/>
      </c>
      <c r="N37" s="358">
        <f>IF('Year 4'!$E58="","",'Year 4'!$E58)</f>
        <v>0.01</v>
      </c>
      <c r="O37" s="358" t="str">
        <f>IF('Year 4'!$F58="","",'Year 4'!$F58)</f>
        <v/>
      </c>
      <c r="P37" s="359" t="str">
        <f>IF('Year 4'!$G58="","",'Year 4'!$G58)</f>
        <v/>
      </c>
      <c r="Q37" s="360">
        <f>IF('Year 5'!$E58="","",'Year 5'!$E58)</f>
        <v>0.01</v>
      </c>
      <c r="R37" s="358" t="str">
        <f>IF('Year 5'!$F58="","",'Year 5'!$F58)</f>
        <v/>
      </c>
      <c r="S37" s="359" t="str">
        <f>IF('Year 5'!$G58="","",'Year 5'!$G58)</f>
        <v/>
      </c>
    </row>
    <row r="38" spans="2:27" customFormat="1">
      <c r="B38" s="347"/>
      <c r="C38" s="27" t="s">
        <v>264</v>
      </c>
      <c r="D38" s="27"/>
      <c r="E38" s="27">
        <f>IF('Year 1'!$E59="","",'Year 1'!$E59)</f>
        <v>0.04</v>
      </c>
      <c r="F38" s="27" t="str">
        <f>IF('Year 1'!$F59="","",'Year 1'!$F59)</f>
        <v/>
      </c>
      <c r="G38" s="352" t="str">
        <f>IF('Year 1'!$G59="","",'Year 1'!$G59)</f>
        <v/>
      </c>
      <c r="H38" s="27">
        <f>IF('Year 2'!$E59="","",'Year 2'!$E59)</f>
        <v>0.04</v>
      </c>
      <c r="I38" s="27" t="str">
        <f>IF('Year 2'!$F59="","",'Year 2'!$F59)</f>
        <v/>
      </c>
      <c r="J38" s="352" t="str">
        <f>IF('Year 2'!$G59="","",'Year 2'!$G59)</f>
        <v/>
      </c>
      <c r="K38" s="27">
        <f>IF('Year 3'!$E59="","",'Year 3'!$E59)</f>
        <v>0.04</v>
      </c>
      <c r="L38" s="27" t="str">
        <f>IF('Year 3'!$F59="","",'Year 3'!$F59)</f>
        <v/>
      </c>
      <c r="M38" s="352" t="str">
        <f>IF('Year 3'!$G59="","",'Year 3'!$G59)</f>
        <v/>
      </c>
      <c r="N38" s="27">
        <f>IF('Year 4'!$E59="","",'Year 4'!$E59)</f>
        <v>0.04</v>
      </c>
      <c r="O38" s="27" t="str">
        <f>IF('Year 4'!$F59="","",'Year 4'!$F59)</f>
        <v/>
      </c>
      <c r="P38" s="352" t="str">
        <f>IF('Year 4'!$G59="","",'Year 4'!$G59)</f>
        <v/>
      </c>
      <c r="Q38" s="353">
        <f>IF('Year 5'!$E59="","",'Year 5'!$E59)</f>
        <v>0.04</v>
      </c>
      <c r="R38" s="27" t="str">
        <f>IF('Year 5'!$F59="","",'Year 5'!$F59)</f>
        <v/>
      </c>
      <c r="S38" s="352" t="str">
        <f>IF('Year 5'!$G59="","",'Year 5'!$G59)</f>
        <v/>
      </c>
    </row>
    <row r="39" spans="2:27" customFormat="1">
      <c r="B39" s="347" t="s">
        <v>272</v>
      </c>
      <c r="C39" s="27"/>
      <c r="D39" s="27"/>
      <c r="E39" s="27" t="str">
        <f>IF('Year 1'!$E60="","",'Year 1'!$E60)</f>
        <v/>
      </c>
      <c r="F39" s="27" t="str">
        <f>IF('Year 1'!$F60="","",'Year 1'!$F60)</f>
        <v/>
      </c>
      <c r="G39" s="352" t="str">
        <f>IF('Year 1'!$G60="","",'Year 1'!$G60)</f>
        <v/>
      </c>
      <c r="H39" s="27" t="str">
        <f>IF('Year 2'!$E60="","",'Year 2'!$E60)</f>
        <v/>
      </c>
      <c r="I39" s="27" t="str">
        <f>IF('Year 2'!$F60="","",'Year 2'!$F60)</f>
        <v/>
      </c>
      <c r="J39" s="352" t="str">
        <f>IF('Year 2'!$G60="","",'Year 2'!$G60)</f>
        <v/>
      </c>
      <c r="K39" s="27" t="str">
        <f>IF('Year 3'!$E60="","",'Year 3'!$E60)</f>
        <v/>
      </c>
      <c r="L39" s="27" t="str">
        <f>IF('Year 3'!$F60="","",'Year 3'!$F60)</f>
        <v/>
      </c>
      <c r="M39" s="352" t="str">
        <f>IF('Year 3'!$G60="","",'Year 3'!$G60)</f>
        <v/>
      </c>
      <c r="N39" s="27" t="str">
        <f>IF('Year 4'!$E60="","",'Year 4'!$E60)</f>
        <v/>
      </c>
      <c r="O39" s="27" t="str">
        <f>IF('Year 4'!$F60="","",'Year 4'!$F60)</f>
        <v/>
      </c>
      <c r="P39" s="352" t="str">
        <f>IF('Year 4'!$G60="","",'Year 4'!$G60)</f>
        <v/>
      </c>
      <c r="Q39" s="353" t="str">
        <f>IF('Year 5'!$E60="","",'Year 5'!$E60)</f>
        <v/>
      </c>
      <c r="R39" s="27" t="str">
        <f>IF('Year 5'!$F60="","",'Year 5'!$F60)</f>
        <v/>
      </c>
      <c r="S39" s="352" t="str">
        <f>IF('Year 5'!$G60="","",'Year 5'!$G60)</f>
        <v/>
      </c>
    </row>
    <row r="40" spans="2:27" customFormat="1">
      <c r="B40" s="347"/>
      <c r="C40" s="27"/>
      <c r="D40" s="27"/>
      <c r="E40" s="27" t="str">
        <f>IF('Year 1'!$E61="","",'Year 1'!$E61)</f>
        <v/>
      </c>
      <c r="F40" s="27" t="str">
        <f>IF('Year 1'!$F61="","",'Year 1'!$F61)</f>
        <v/>
      </c>
      <c r="G40" s="352" t="str">
        <f>IF('Year 1'!$G61="","",'Year 1'!$G61)</f>
        <v/>
      </c>
      <c r="H40" s="27" t="str">
        <f>IF('Year 2'!$E61="","",'Year 2'!$E61)</f>
        <v/>
      </c>
      <c r="I40" s="27" t="str">
        <f>IF('Year 2'!$F61="","",'Year 2'!$F61)</f>
        <v/>
      </c>
      <c r="J40" s="352" t="str">
        <f>IF('Year 2'!$G61="","",'Year 2'!$G61)</f>
        <v/>
      </c>
      <c r="K40" s="27" t="str">
        <f>IF('Year 3'!$E61="","",'Year 3'!$E61)</f>
        <v/>
      </c>
      <c r="L40" s="27" t="str">
        <f>IF('Year 3'!$F61="","",'Year 3'!$F61)</f>
        <v/>
      </c>
      <c r="M40" s="352" t="str">
        <f>IF('Year 3'!$G61="","",'Year 3'!$G61)</f>
        <v/>
      </c>
      <c r="N40" s="27" t="str">
        <f>IF('Year 4'!$E61="","",'Year 4'!$E61)</f>
        <v/>
      </c>
      <c r="O40" s="27" t="str">
        <f>IF('Year 4'!$F61="","",'Year 4'!$F61)</f>
        <v/>
      </c>
      <c r="P40" s="352" t="str">
        <f>IF('Year 4'!$G61="","",'Year 4'!$G61)</f>
        <v/>
      </c>
      <c r="Q40" s="353" t="str">
        <f>IF('Year 5'!$E61="","",'Year 5'!$E61)</f>
        <v/>
      </c>
      <c r="R40" s="27" t="str">
        <f>IF('Year 5'!$F61="","",'Year 5'!$F61)</f>
        <v/>
      </c>
      <c r="S40" s="352" t="str">
        <f>IF('Year 5'!$G61="","",'Year 5'!$G61)</f>
        <v/>
      </c>
    </row>
    <row r="41" spans="2:27" customFormat="1">
      <c r="B41" s="347" t="s">
        <v>207</v>
      </c>
      <c r="C41" s="27"/>
      <c r="D41" s="27"/>
      <c r="E41" s="27" t="str">
        <f>IF('Year 1'!$E62="","",'Year 1'!$E62)</f>
        <v>as % of Respective Sales Revenue</v>
      </c>
      <c r="F41" s="27" t="str">
        <f>IF('Year 1'!$F62="","",'Year 1'!$F62)</f>
        <v/>
      </c>
      <c r="G41" s="352" t="str">
        <f>IF('Year 1'!$G62="","",'Year 1'!$G62)</f>
        <v/>
      </c>
      <c r="H41" s="27" t="str">
        <f>IF('Year 2'!$E62="","",'Year 2'!$E62)</f>
        <v>as % of Respective Sales Revenue</v>
      </c>
      <c r="I41" s="27" t="str">
        <f>IF('Year 2'!$F62="","",'Year 2'!$F62)</f>
        <v/>
      </c>
      <c r="J41" s="352" t="str">
        <f>IF('Year 2'!$G62="","",'Year 2'!$G62)</f>
        <v/>
      </c>
      <c r="K41" s="27" t="str">
        <f>IF('Year 3'!$E62="","",'Year 3'!$E62)</f>
        <v>as % of Respective Sales Revenue</v>
      </c>
      <c r="L41" s="27" t="str">
        <f>IF('Year 3'!$F62="","",'Year 3'!$F62)</f>
        <v/>
      </c>
      <c r="M41" s="352" t="str">
        <f>IF('Year 3'!$G62="","",'Year 3'!$G62)</f>
        <v/>
      </c>
      <c r="N41" s="27" t="str">
        <f>IF('Year 4'!$E62="","",'Year 4'!$E62)</f>
        <v>as % of Respective Sales Revenue</v>
      </c>
      <c r="O41" s="27" t="str">
        <f>IF('Year 4'!$F62="","",'Year 4'!$F62)</f>
        <v/>
      </c>
      <c r="P41" s="352" t="str">
        <f>IF('Year 4'!$G62="","",'Year 4'!$G62)</f>
        <v/>
      </c>
      <c r="Q41" s="353" t="str">
        <f>IF('Year 5'!$E62="","",'Year 5'!$E62)</f>
        <v>as % of Respective Sales Revenue</v>
      </c>
      <c r="R41" s="27" t="str">
        <f>IF('Year 5'!$F62="","",'Year 5'!$F62)</f>
        <v/>
      </c>
      <c r="S41" s="352" t="str">
        <f>IF('Year 5'!$G62="","",'Year 5'!$G62)</f>
        <v/>
      </c>
      <c r="AA41" s="3"/>
    </row>
    <row r="42" spans="2:27" customFormat="1">
      <c r="B42" s="347"/>
      <c r="C42" s="27" t="s">
        <v>320</v>
      </c>
      <c r="D42" s="27"/>
      <c r="E42" s="27">
        <f>IF('Year 1'!$E63="","",'Year 1'!$E63)</f>
        <v>0.02</v>
      </c>
      <c r="F42" s="27" t="str">
        <f>IF('Year 1'!$F63="","",'Year 1'!$F63)</f>
        <v/>
      </c>
      <c r="G42" s="352" t="str">
        <f>IF('Year 1'!$G63="","",'Year 1'!$G63)</f>
        <v/>
      </c>
      <c r="H42" s="27">
        <f>IF('Year 2'!$E63="","",'Year 2'!$E63)</f>
        <v>0.02</v>
      </c>
      <c r="I42" s="27" t="str">
        <f>IF('Year 2'!$F63="","",'Year 2'!$F63)</f>
        <v/>
      </c>
      <c r="J42" s="352" t="str">
        <f>IF('Year 2'!$G63="","",'Year 2'!$G63)</f>
        <v/>
      </c>
      <c r="K42" s="27">
        <f>IF('Year 3'!$E63="","",'Year 3'!$E63)</f>
        <v>0.02</v>
      </c>
      <c r="L42" s="27" t="str">
        <f>IF('Year 3'!$F63="","",'Year 3'!$F63)</f>
        <v/>
      </c>
      <c r="M42" s="352" t="str">
        <f>IF('Year 3'!$G63="","",'Year 3'!$G63)</f>
        <v/>
      </c>
      <c r="N42" s="27">
        <f>IF('Year 4'!$E63="","",'Year 4'!$E63)</f>
        <v>0.02</v>
      </c>
      <c r="O42" s="27" t="str">
        <f>IF('Year 4'!$F63="","",'Year 4'!$F63)</f>
        <v/>
      </c>
      <c r="P42" s="352" t="str">
        <f>IF('Year 4'!$G63="","",'Year 4'!$G63)</f>
        <v/>
      </c>
      <c r="Q42" s="353">
        <f>IF('Year 5'!$E63="","",'Year 5'!$E63)</f>
        <v>0.02</v>
      </c>
      <c r="R42" s="27" t="str">
        <f>IF('Year 5'!$F63="","",'Year 5'!$F63)</f>
        <v/>
      </c>
      <c r="S42" s="352" t="str">
        <f>IF('Year 5'!$G63="","",'Year 5'!$G63)</f>
        <v/>
      </c>
    </row>
    <row r="43" spans="2:27" customFormat="1">
      <c r="B43" s="347"/>
      <c r="C43" s="358" t="s">
        <v>321</v>
      </c>
      <c r="D43" s="358"/>
      <c r="E43" s="358">
        <f>IF('Year 1'!$E64="","",'Year 1'!$E64)</f>
        <v>0</v>
      </c>
      <c r="F43" s="358" t="str">
        <f>IF('Year 1'!$F64="","",'Year 1'!$F64)</f>
        <v/>
      </c>
      <c r="G43" s="359" t="str">
        <f>IF('Year 1'!$G64="","",'Year 1'!$G64)</f>
        <v/>
      </c>
      <c r="H43" s="358">
        <f>IF('Year 2'!$E64="","",'Year 2'!$E64)</f>
        <v>0</v>
      </c>
      <c r="I43" s="358" t="str">
        <f>IF('Year 2'!$F64="","",'Year 2'!$F64)</f>
        <v/>
      </c>
      <c r="J43" s="359" t="str">
        <f>IF('Year 2'!$G64="","",'Year 2'!$G64)</f>
        <v/>
      </c>
      <c r="K43" s="358">
        <f>IF('Year 3'!$E64="","",'Year 3'!$E64)</f>
        <v>0</v>
      </c>
      <c r="L43" s="358" t="str">
        <f>IF('Year 3'!$F64="","",'Year 3'!$F64)</f>
        <v/>
      </c>
      <c r="M43" s="359" t="str">
        <f>IF('Year 3'!$G64="","",'Year 3'!$G64)</f>
        <v/>
      </c>
      <c r="N43" s="358">
        <f>IF('Year 4'!$E64="","",'Year 4'!$E64)</f>
        <v>0</v>
      </c>
      <c r="O43" s="358" t="str">
        <f>IF('Year 4'!$F64="","",'Year 4'!$F64)</f>
        <v/>
      </c>
      <c r="P43" s="359" t="str">
        <f>IF('Year 4'!$G64="","",'Year 4'!$G64)</f>
        <v/>
      </c>
      <c r="Q43" s="360">
        <f>IF('Year 5'!$E64="","",'Year 5'!$E64)</f>
        <v>0</v>
      </c>
      <c r="R43" s="358" t="str">
        <f>IF('Year 5'!$F64="","",'Year 5'!$F64)</f>
        <v/>
      </c>
      <c r="S43" s="359" t="str">
        <f>IF('Year 5'!$G64="","",'Year 5'!$G64)</f>
        <v/>
      </c>
    </row>
    <row r="44" spans="2:27" customFormat="1">
      <c r="B44" s="347"/>
      <c r="C44" s="358" t="s">
        <v>322</v>
      </c>
      <c r="D44" s="358"/>
      <c r="E44" s="358">
        <f>IF('Year 1'!$E65="","",'Year 1'!$E65)</f>
        <v>0.3</v>
      </c>
      <c r="F44" s="358" t="str">
        <f>IF('Year 1'!$F65="","",'Year 1'!$F65)</f>
        <v/>
      </c>
      <c r="G44" s="359" t="str">
        <f>IF('Year 1'!$G65="","",'Year 1'!$G65)</f>
        <v/>
      </c>
      <c r="H44" s="358">
        <f>IF('Year 2'!$E65="","",'Year 2'!$E65)</f>
        <v>0.3</v>
      </c>
      <c r="I44" s="358" t="str">
        <f>IF('Year 2'!$F65="","",'Year 2'!$F65)</f>
        <v/>
      </c>
      <c r="J44" s="359" t="str">
        <f>IF('Year 2'!$G65="","",'Year 2'!$G65)</f>
        <v/>
      </c>
      <c r="K44" s="358">
        <f>IF('Year 3'!$E65="","",'Year 3'!$E65)</f>
        <v>0.3</v>
      </c>
      <c r="L44" s="358" t="str">
        <f>IF('Year 3'!$F65="","",'Year 3'!$F65)</f>
        <v/>
      </c>
      <c r="M44" s="359" t="str">
        <f>IF('Year 3'!$G65="","",'Year 3'!$G65)</f>
        <v/>
      </c>
      <c r="N44" s="358">
        <f>IF('Year 4'!$E65="","",'Year 4'!$E65)</f>
        <v>0.3</v>
      </c>
      <c r="O44" s="358" t="str">
        <f>IF('Year 4'!$F65="","",'Year 4'!$F65)</f>
        <v/>
      </c>
      <c r="P44" s="359" t="str">
        <f>IF('Year 4'!$G65="","",'Year 4'!$G65)</f>
        <v/>
      </c>
      <c r="Q44" s="360">
        <f>IF('Year 5'!$E65="","",'Year 5'!$E65)</f>
        <v>0.3</v>
      </c>
      <c r="R44" s="358" t="str">
        <f>IF('Year 5'!$F65="","",'Year 5'!$F65)</f>
        <v/>
      </c>
      <c r="S44" s="359" t="str">
        <f>IF('Year 5'!$G65="","",'Year 5'!$G65)</f>
        <v/>
      </c>
    </row>
    <row r="45" spans="2:27" customFormat="1">
      <c r="B45" s="347"/>
      <c r="C45" s="27" t="s">
        <v>323</v>
      </c>
      <c r="D45" s="27"/>
      <c r="E45" s="27">
        <f>IF('Year 1'!$E66="","",'Year 1'!$E66)</f>
        <v>0.12</v>
      </c>
      <c r="F45" s="27" t="str">
        <f>IF('Year 1'!$F66="","",'Year 1'!$F66)</f>
        <v/>
      </c>
      <c r="G45" s="352" t="str">
        <f>IF('Year 1'!$G66="","",'Year 1'!$G66)</f>
        <v/>
      </c>
      <c r="H45" s="27">
        <f>IF('Year 2'!$E66="","",'Year 2'!$E66)</f>
        <v>0.12</v>
      </c>
      <c r="I45" s="27" t="str">
        <f>IF('Year 2'!$F66="","",'Year 2'!$F66)</f>
        <v/>
      </c>
      <c r="J45" s="352" t="str">
        <f>IF('Year 2'!$G66="","",'Year 2'!$G66)</f>
        <v/>
      </c>
      <c r="K45" s="27">
        <f>IF('Year 3'!$E66="","",'Year 3'!$E66)</f>
        <v>0.12</v>
      </c>
      <c r="L45" s="27" t="str">
        <f>IF('Year 3'!$F66="","",'Year 3'!$F66)</f>
        <v/>
      </c>
      <c r="M45" s="352" t="str">
        <f>IF('Year 3'!$G66="","",'Year 3'!$G66)</f>
        <v/>
      </c>
      <c r="N45" s="27">
        <f>IF('Year 4'!$E66="","",'Year 4'!$E66)</f>
        <v>0.12</v>
      </c>
      <c r="O45" s="27" t="str">
        <f>IF('Year 4'!$F66="","",'Year 4'!$F66)</f>
        <v/>
      </c>
      <c r="P45" s="352" t="str">
        <f>IF('Year 4'!$G66="","",'Year 4'!$G66)</f>
        <v/>
      </c>
      <c r="Q45" s="353">
        <f>IF('Year 5'!$E66="","",'Year 5'!$E66)</f>
        <v>0.12</v>
      </c>
      <c r="R45" s="27" t="str">
        <f>IF('Year 5'!$F66="","",'Year 5'!$F66)</f>
        <v/>
      </c>
      <c r="S45" s="352" t="str">
        <f>IF('Year 5'!$G66="","",'Year 5'!$G66)</f>
        <v/>
      </c>
    </row>
    <row r="46" spans="2:27" customFormat="1">
      <c r="B46" s="347" t="s">
        <v>273</v>
      </c>
      <c r="C46" s="27"/>
      <c r="D46" s="27"/>
      <c r="E46" s="27" t="str">
        <f>IF('Year 1'!$E67="","",'Year 1'!$E67)</f>
        <v/>
      </c>
      <c r="F46" s="27" t="str">
        <f>IF('Year 1'!$F67="","",'Year 1'!$F67)</f>
        <v/>
      </c>
      <c r="G46" s="352" t="str">
        <f>IF('Year 1'!$G67="","",'Year 1'!$G67)</f>
        <v/>
      </c>
      <c r="H46" s="27" t="str">
        <f>IF('Year 2'!$E67="","",'Year 2'!$E67)</f>
        <v/>
      </c>
      <c r="I46" s="27" t="str">
        <f>IF('Year 2'!$F67="","",'Year 2'!$F67)</f>
        <v/>
      </c>
      <c r="J46" s="352" t="str">
        <f>IF('Year 2'!$G67="","",'Year 2'!$G67)</f>
        <v/>
      </c>
      <c r="K46" s="27" t="str">
        <f>IF('Year 3'!$E67="","",'Year 3'!$E67)</f>
        <v/>
      </c>
      <c r="L46" s="27" t="str">
        <f>IF('Year 3'!$F67="","",'Year 3'!$F67)</f>
        <v/>
      </c>
      <c r="M46" s="352" t="str">
        <f>IF('Year 3'!$G67="","",'Year 3'!$G67)</f>
        <v/>
      </c>
      <c r="N46" s="27" t="str">
        <f>IF('Year 4'!$E67="","",'Year 4'!$E67)</f>
        <v/>
      </c>
      <c r="O46" s="27" t="str">
        <f>IF('Year 4'!$F67="","",'Year 4'!$F67)</f>
        <v/>
      </c>
      <c r="P46" s="352" t="str">
        <f>IF('Year 4'!$G67="","",'Year 4'!$G67)</f>
        <v/>
      </c>
      <c r="Q46" s="353" t="str">
        <f>IF('Year 5'!$E67="","",'Year 5'!$E67)</f>
        <v/>
      </c>
      <c r="R46" s="27" t="str">
        <f>IF('Year 5'!$F67="","",'Year 5'!$F67)</f>
        <v/>
      </c>
      <c r="S46" s="352" t="str">
        <f>IF('Year 5'!$G67="","",'Year 5'!$G67)</f>
        <v/>
      </c>
    </row>
    <row r="47" spans="2:27" customFormat="1">
      <c r="B47" s="347"/>
      <c r="C47" s="27"/>
      <c r="D47" s="27"/>
      <c r="E47" s="27" t="str">
        <f>IF('Year 1'!$E68="","",'Year 1'!$E68)</f>
        <v/>
      </c>
      <c r="F47" s="27" t="str">
        <f>IF('Year 1'!$F68="","",'Year 1'!$F68)</f>
        <v/>
      </c>
      <c r="G47" s="352" t="str">
        <f>IF('Year 1'!$G68="","",'Year 1'!$G68)</f>
        <v/>
      </c>
      <c r="H47" s="27" t="str">
        <f>IF('Year 2'!$E68="","",'Year 2'!$E68)</f>
        <v/>
      </c>
      <c r="I47" s="27" t="str">
        <f>IF('Year 2'!$F68="","",'Year 2'!$F68)</f>
        <v/>
      </c>
      <c r="J47" s="352" t="str">
        <f>IF('Year 2'!$G68="","",'Year 2'!$G68)</f>
        <v/>
      </c>
      <c r="K47" s="27" t="str">
        <f>IF('Year 3'!$E68="","",'Year 3'!$E68)</f>
        <v/>
      </c>
      <c r="L47" s="27" t="str">
        <f>IF('Year 3'!$F68="","",'Year 3'!$F68)</f>
        <v/>
      </c>
      <c r="M47" s="352" t="str">
        <f>IF('Year 3'!$G68="","",'Year 3'!$G68)</f>
        <v/>
      </c>
      <c r="N47" s="27" t="str">
        <f>IF('Year 4'!$E68="","",'Year 4'!$E68)</f>
        <v/>
      </c>
      <c r="O47" s="27" t="str">
        <f>IF('Year 4'!$F68="","",'Year 4'!$F68)</f>
        <v/>
      </c>
      <c r="P47" s="352" t="str">
        <f>IF('Year 4'!$G68="","",'Year 4'!$G68)</f>
        <v/>
      </c>
      <c r="Q47" s="353" t="str">
        <f>IF('Year 5'!$E68="","",'Year 5'!$E68)</f>
        <v/>
      </c>
      <c r="R47" s="27" t="str">
        <f>IF('Year 5'!$F68="","",'Year 5'!$F68)</f>
        <v/>
      </c>
      <c r="S47" s="352" t="str">
        <f>IF('Year 5'!$G68="","",'Year 5'!$G68)</f>
        <v/>
      </c>
    </row>
    <row r="48" spans="2:27" customFormat="1">
      <c r="B48" s="347" t="s">
        <v>275</v>
      </c>
      <c r="C48" s="27"/>
      <c r="D48" s="27"/>
      <c r="E48" s="27" t="str">
        <f>IF('Year 1'!$E69="","",'Year 1'!$E69)</f>
        <v>Starting Period</v>
      </c>
      <c r="F48" s="27" t="str">
        <f>IF('Year 1'!$F69="","",'Year 1'!$F69)</f>
        <v>Ending Period</v>
      </c>
      <c r="G48" s="352" t="str">
        <f>IF('Year 1'!$G69="","",'Year 1'!$G69)</f>
        <v>Monthly Budget</v>
      </c>
      <c r="H48" s="27" t="str">
        <f>IF('Year 2'!$E69="","",'Year 2'!$E69)</f>
        <v>Starting Period</v>
      </c>
      <c r="I48" s="27" t="str">
        <f>IF('Year 2'!$F69="","",'Year 2'!$F69)</f>
        <v>Ending Period</v>
      </c>
      <c r="J48" s="352" t="str">
        <f>IF('Year 2'!$G69="","",'Year 2'!$G69)</f>
        <v>Monthly Budget</v>
      </c>
      <c r="K48" s="27" t="str">
        <f>IF('Year 3'!$E69="","",'Year 3'!$E69)</f>
        <v>Starting Period</v>
      </c>
      <c r="L48" s="27" t="str">
        <f>IF('Year 3'!$F69="","",'Year 3'!$F69)</f>
        <v>Ending Period</v>
      </c>
      <c r="M48" s="352" t="str">
        <f>IF('Year 3'!$G69="","",'Year 3'!$G69)</f>
        <v>Monthly Budget</v>
      </c>
      <c r="N48" s="27" t="str">
        <f>IF('Year 4'!$E69="","",'Year 4'!$E69)</f>
        <v>Starting Period</v>
      </c>
      <c r="O48" s="27" t="str">
        <f>IF('Year 4'!$F69="","",'Year 4'!$F69)</f>
        <v>Ending Period</v>
      </c>
      <c r="P48" s="352" t="str">
        <f>IF('Year 4'!$G69="","",'Year 4'!$G69)</f>
        <v>Monthly Budget</v>
      </c>
      <c r="Q48" s="353" t="str">
        <f>IF('Year 5'!$E69="","",'Year 5'!$E69)</f>
        <v>Starting Period</v>
      </c>
      <c r="R48" s="27" t="str">
        <f>IF('Year 5'!$F69="","",'Year 5'!$F69)</f>
        <v>Ending Period</v>
      </c>
      <c r="S48" s="352" t="str">
        <f>IF('Year 5'!$G69="","",'Year 5'!$G69)</f>
        <v>Monthly Budget</v>
      </c>
    </row>
    <row r="49" spans="2:27" customFormat="1">
      <c r="B49" s="347"/>
      <c r="C49" s="27" t="s">
        <v>324</v>
      </c>
      <c r="D49" s="27"/>
      <c r="E49" s="27">
        <f>IF('Year 1'!$E70="","",'Year 1'!$E70)</f>
        <v>6</v>
      </c>
      <c r="F49" s="27">
        <f>IF('Year 1'!$F70="","",'Year 1'!$F70)</f>
        <v>12</v>
      </c>
      <c r="G49" s="352">
        <f>IF('Year 1'!$G70="","",'Year 1'!$G70)</f>
        <v>300</v>
      </c>
      <c r="H49" s="27" t="str">
        <f>IF('Year 2'!$E70="","",'Year 2'!$E70)</f>
        <v/>
      </c>
      <c r="I49" s="27" t="str">
        <f>IF('Year 2'!$F70="","",'Year 2'!$F70)</f>
        <v/>
      </c>
      <c r="J49" s="352" t="str">
        <f>IF('Year 2'!$G70="","",'Year 2'!$G70)</f>
        <v/>
      </c>
      <c r="K49" s="27" t="str">
        <f>IF('Year 3'!$E70="","",'Year 3'!$E70)</f>
        <v/>
      </c>
      <c r="L49" s="27" t="str">
        <f>IF('Year 3'!$F70="","",'Year 3'!$F70)</f>
        <v/>
      </c>
      <c r="M49" s="352" t="str">
        <f>IF('Year 3'!$G70="","",'Year 3'!$G70)</f>
        <v/>
      </c>
      <c r="N49" s="27" t="str">
        <f>IF('Year 4'!$E70="","",'Year 4'!$E70)</f>
        <v/>
      </c>
      <c r="O49" s="27" t="str">
        <f>IF('Year 4'!$F70="","",'Year 4'!$F70)</f>
        <v/>
      </c>
      <c r="P49" s="352" t="str">
        <f>IF('Year 4'!$G70="","",'Year 4'!$G70)</f>
        <v/>
      </c>
      <c r="Q49" s="353" t="str">
        <f>IF('Year 5'!$E70="","",'Year 5'!$E70)</f>
        <v/>
      </c>
      <c r="R49" s="27" t="str">
        <f>IF('Year 5'!$F70="","",'Year 5'!$F70)</f>
        <v/>
      </c>
      <c r="S49" s="352" t="str">
        <f>IF('Year 5'!$G70="","",'Year 5'!$G70)</f>
        <v/>
      </c>
    </row>
    <row r="50" spans="2:27" customFormat="1">
      <c r="B50" s="347"/>
      <c r="C50" s="358" t="s">
        <v>325</v>
      </c>
      <c r="D50" s="358"/>
      <c r="E50" s="358">
        <f>IF('Year 1'!$E71="","",'Year 1'!$E71)</f>
        <v>3</v>
      </c>
      <c r="F50" s="358">
        <f>IF('Year 1'!$F71="","",'Year 1'!$F71)</f>
        <v>5</v>
      </c>
      <c r="G50" s="359">
        <f>IF('Year 1'!$G71="","",'Year 1'!$G71)</f>
        <v>150</v>
      </c>
      <c r="H50" s="358" t="str">
        <f>IF('Year 2'!$E71="","",'Year 2'!$E71)</f>
        <v/>
      </c>
      <c r="I50" s="358" t="str">
        <f>IF('Year 2'!$F71="","",'Year 2'!$F71)</f>
        <v/>
      </c>
      <c r="J50" s="359" t="str">
        <f>IF('Year 2'!$G71="","",'Year 2'!$G71)</f>
        <v/>
      </c>
      <c r="K50" s="358" t="str">
        <f>IF('Year 3'!$E71="","",'Year 3'!$E71)</f>
        <v/>
      </c>
      <c r="L50" s="358" t="str">
        <f>IF('Year 3'!$F71="","",'Year 3'!$F71)</f>
        <v/>
      </c>
      <c r="M50" s="359" t="str">
        <f>IF('Year 3'!$G71="","",'Year 3'!$G71)</f>
        <v/>
      </c>
      <c r="N50" s="358" t="str">
        <f>IF('Year 4'!$E71="","",'Year 4'!$E71)</f>
        <v/>
      </c>
      <c r="O50" s="358" t="str">
        <f>IF('Year 4'!$F71="","",'Year 4'!$F71)</f>
        <v/>
      </c>
      <c r="P50" s="359" t="str">
        <f>IF('Year 4'!$G71="","",'Year 4'!$G71)</f>
        <v/>
      </c>
      <c r="Q50" s="360" t="str">
        <f>IF('Year 5'!$E71="","",'Year 5'!$E71)</f>
        <v/>
      </c>
      <c r="R50" s="358" t="str">
        <f>IF('Year 5'!$F71="","",'Year 5'!$F71)</f>
        <v/>
      </c>
      <c r="S50" s="359" t="str">
        <f>IF('Year 5'!$G71="","",'Year 5'!$G71)</f>
        <v/>
      </c>
    </row>
    <row r="51" spans="2:27" customFormat="1">
      <c r="B51" s="347"/>
      <c r="C51" s="358" t="s">
        <v>326</v>
      </c>
      <c r="D51" s="358"/>
      <c r="E51" s="358">
        <f>IF('Year 1'!$E72="","",'Year 1'!$E72)</f>
        <v>4</v>
      </c>
      <c r="F51" s="358">
        <f>IF('Year 1'!$F72="","",'Year 1'!$F72)</f>
        <v>45</v>
      </c>
      <c r="G51" s="359">
        <f>IF('Year 1'!$G72="","",'Year 1'!$G72)</f>
        <v>20</v>
      </c>
      <c r="H51" s="358">
        <f>IF('Year 2'!$E72="","",'Year 2'!$E72)</f>
        <v>13</v>
      </c>
      <c r="I51" s="358">
        <f>IF('Year 2'!$F72="","",'Year 2'!$F72)</f>
        <v>45</v>
      </c>
      <c r="J51" s="359">
        <f>IF('Year 2'!$G72="","",'Year 2'!$G72)</f>
        <v>20</v>
      </c>
      <c r="K51" s="358">
        <f>IF('Year 3'!$E72="","",'Year 3'!$E72)</f>
        <v>25</v>
      </c>
      <c r="L51" s="358">
        <f>IF('Year 3'!$F72="","",'Year 3'!$F72)</f>
        <v>45</v>
      </c>
      <c r="M51" s="359">
        <f>IF('Year 3'!$G72="","",'Year 3'!$G72)</f>
        <v>20</v>
      </c>
      <c r="N51" s="358">
        <f>IF('Year 4'!$E72="","",'Year 4'!$E72)</f>
        <v>37</v>
      </c>
      <c r="O51" s="358">
        <f>IF('Year 4'!$F72="","",'Year 4'!$F72)</f>
        <v>45</v>
      </c>
      <c r="P51" s="359">
        <f>IF('Year 4'!$G72="","",'Year 4'!$G72)</f>
        <v>20</v>
      </c>
      <c r="Q51" s="360" t="str">
        <f>IF('Year 5'!$E72="","",'Year 5'!$E72)</f>
        <v/>
      </c>
      <c r="R51" s="358" t="str">
        <f>IF('Year 5'!$F72="","",'Year 5'!$F72)</f>
        <v/>
      </c>
      <c r="S51" s="359" t="str">
        <f>IF('Year 5'!$G72="","",'Year 5'!$G72)</f>
        <v/>
      </c>
    </row>
    <row r="52" spans="2:27" customFormat="1">
      <c r="B52" s="347"/>
      <c r="C52" s="27" t="s">
        <v>327</v>
      </c>
      <c r="D52" s="27"/>
      <c r="E52" s="27">
        <f>IF('Year 1'!$E73="","",'Year 1'!$E73)</f>
        <v>3</v>
      </c>
      <c r="F52" s="27">
        <f>IF('Year 1'!$F73="","",'Year 1'!$F73)</f>
        <v>27</v>
      </c>
      <c r="G52" s="352">
        <f>IF('Year 1'!$G73="","",'Year 1'!$G73)</f>
        <v>400</v>
      </c>
      <c r="H52" s="27">
        <f>IF('Year 2'!$E73="","",'Year 2'!$E73)</f>
        <v>13</v>
      </c>
      <c r="I52" s="27">
        <f>IF('Year 2'!$F73="","",'Year 2'!$F73)</f>
        <v>27</v>
      </c>
      <c r="J52" s="352">
        <f>IF('Year 2'!$G73="","",'Year 2'!$G73)</f>
        <v>400</v>
      </c>
      <c r="K52" s="27">
        <f>IF('Year 3'!$E73="","",'Year 3'!$E73)</f>
        <v>25</v>
      </c>
      <c r="L52" s="27">
        <f>IF('Year 3'!$F73="","",'Year 3'!$F73)</f>
        <v>27</v>
      </c>
      <c r="M52" s="352">
        <f>IF('Year 3'!$G73="","",'Year 3'!$G73)</f>
        <v>400</v>
      </c>
      <c r="N52" s="27" t="str">
        <f>IF('Year 4'!$E73="","",'Year 4'!$E73)</f>
        <v/>
      </c>
      <c r="O52" s="27" t="str">
        <f>IF('Year 4'!$F73="","",'Year 4'!$F73)</f>
        <v/>
      </c>
      <c r="P52" s="352" t="str">
        <f>IF('Year 4'!$G73="","",'Year 4'!$G73)</f>
        <v/>
      </c>
      <c r="Q52" s="353" t="str">
        <f>IF('Year 5'!$E73="","",'Year 5'!$E73)</f>
        <v/>
      </c>
      <c r="R52" s="27" t="str">
        <f>IF('Year 5'!$F73="","",'Year 5'!$F73)</f>
        <v/>
      </c>
      <c r="S52" s="352" t="str">
        <f>IF('Year 5'!$G73="","",'Year 5'!$G73)</f>
        <v/>
      </c>
    </row>
    <row r="53" spans="2:27" customFormat="1">
      <c r="B53" s="347" t="s">
        <v>280</v>
      </c>
      <c r="C53" s="27"/>
      <c r="D53" s="27"/>
      <c r="E53" s="27" t="str">
        <f>IF('Year 1'!$E74="","",'Year 1'!$E74)</f>
        <v/>
      </c>
      <c r="F53" s="27" t="str">
        <f>IF('Year 1'!$F74="","",'Year 1'!$F74)</f>
        <v/>
      </c>
      <c r="G53" s="352" t="str">
        <f>IF('Year 1'!$G74="","",'Year 1'!$G74)</f>
        <v/>
      </c>
      <c r="H53" s="27" t="str">
        <f>IF('Year 2'!$E74="","",'Year 2'!$E74)</f>
        <v/>
      </c>
      <c r="I53" s="27" t="str">
        <f>IF('Year 2'!$F74="","",'Year 2'!$F74)</f>
        <v/>
      </c>
      <c r="J53" s="352" t="str">
        <f>IF('Year 2'!$G74="","",'Year 2'!$G74)</f>
        <v/>
      </c>
      <c r="K53" s="27" t="str">
        <f>IF('Year 3'!$E74="","",'Year 3'!$E74)</f>
        <v/>
      </c>
      <c r="L53" s="27" t="str">
        <f>IF('Year 3'!$F74="","",'Year 3'!$F74)</f>
        <v/>
      </c>
      <c r="M53" s="352" t="str">
        <f>IF('Year 3'!$G74="","",'Year 3'!$G74)</f>
        <v/>
      </c>
      <c r="N53" s="27" t="str">
        <f>IF('Year 4'!$E74="","",'Year 4'!$E74)</f>
        <v/>
      </c>
      <c r="O53" s="27" t="str">
        <f>IF('Year 4'!$F74="","",'Year 4'!$F74)</f>
        <v/>
      </c>
      <c r="P53" s="352" t="str">
        <f>IF('Year 4'!$G74="","",'Year 4'!$G74)</f>
        <v/>
      </c>
      <c r="Q53" s="353" t="str">
        <f>IF('Year 5'!$E74="","",'Year 5'!$E74)</f>
        <v/>
      </c>
      <c r="R53" s="27" t="str">
        <f>IF('Year 5'!$F74="","",'Year 5'!$F74)</f>
        <v/>
      </c>
      <c r="S53" s="352" t="str">
        <f>IF('Year 5'!$G74="","",'Year 5'!$G74)</f>
        <v/>
      </c>
      <c r="AA53" s="3"/>
    </row>
    <row r="54" spans="2:27" customFormat="1">
      <c r="B54" s="347"/>
      <c r="C54" s="27"/>
      <c r="D54" s="27"/>
      <c r="E54" s="27" t="str">
        <f>IF('Year 1'!$E75="","",'Year 1'!$E75)</f>
        <v/>
      </c>
      <c r="F54" s="27" t="str">
        <f>IF('Year 1'!$F75="","",'Year 1'!$F75)</f>
        <v/>
      </c>
      <c r="G54" s="352" t="str">
        <f>IF('Year 1'!$G75="","",'Year 1'!$G75)</f>
        <v/>
      </c>
      <c r="H54" s="27" t="str">
        <f>IF('Year 2'!$E75="","",'Year 2'!$E75)</f>
        <v/>
      </c>
      <c r="I54" s="27" t="str">
        <f>IF('Year 2'!$F75="","",'Year 2'!$F75)</f>
        <v/>
      </c>
      <c r="J54" s="352" t="str">
        <f>IF('Year 2'!$G75="","",'Year 2'!$G75)</f>
        <v/>
      </c>
      <c r="K54" s="27" t="str">
        <f>IF('Year 3'!$E75="","",'Year 3'!$E75)</f>
        <v/>
      </c>
      <c r="L54" s="27" t="str">
        <f>IF('Year 3'!$F75="","",'Year 3'!$F75)</f>
        <v/>
      </c>
      <c r="M54" s="352" t="str">
        <f>IF('Year 3'!$G75="","",'Year 3'!$G75)</f>
        <v/>
      </c>
      <c r="N54" s="27" t="str">
        <f>IF('Year 4'!$E75="","",'Year 4'!$E75)</f>
        <v/>
      </c>
      <c r="O54" s="27" t="str">
        <f>IF('Year 4'!$F75="","",'Year 4'!$F75)</f>
        <v/>
      </c>
      <c r="P54" s="352" t="str">
        <f>IF('Year 4'!$G75="","",'Year 4'!$G75)</f>
        <v/>
      </c>
      <c r="Q54" s="353" t="str">
        <f>IF('Year 5'!$E75="","",'Year 5'!$E75)</f>
        <v/>
      </c>
      <c r="R54" s="27" t="str">
        <f>IF('Year 5'!$F75="","",'Year 5'!$F75)</f>
        <v/>
      </c>
      <c r="S54" s="352" t="str">
        <f>IF('Year 5'!$G75="","",'Year 5'!$G75)</f>
        <v/>
      </c>
    </row>
    <row r="55" spans="2:27" customFormat="1">
      <c r="B55" s="347" t="s">
        <v>25</v>
      </c>
      <c r="C55" s="27"/>
      <c r="D55" s="27"/>
      <c r="E55" s="27" t="str">
        <f>IF('Year 1'!$E76="","",'Year 1'!$E76)</f>
        <v>as % of Total Revenues from all Lines</v>
      </c>
      <c r="F55" s="27" t="str">
        <f>IF('Year 1'!$F76="","",'Year 1'!$F76)</f>
        <v/>
      </c>
      <c r="G55" s="352" t="str">
        <f>IF('Year 1'!$G76="","",'Year 1'!$G76)</f>
        <v/>
      </c>
      <c r="H55" s="27" t="str">
        <f>IF('Year 2'!$E76="","",'Year 2'!$E76)</f>
        <v>as % of Rev</v>
      </c>
      <c r="I55" s="27" t="str">
        <f>IF('Year 2'!$F76="","",'Year 2'!$F76)</f>
        <v/>
      </c>
      <c r="J55" s="352" t="str">
        <f>IF('Year 2'!$G76="","",'Year 2'!$G76)</f>
        <v/>
      </c>
      <c r="K55" s="27" t="str">
        <f>IF('Year 3'!$E76="","",'Year 3'!$E76)</f>
        <v>as % of Rev</v>
      </c>
      <c r="L55" s="27" t="str">
        <f>IF('Year 3'!$F76="","",'Year 3'!$F76)</f>
        <v/>
      </c>
      <c r="M55" s="352" t="str">
        <f>IF('Year 3'!$G76="","",'Year 3'!$G76)</f>
        <v/>
      </c>
      <c r="N55" s="27" t="str">
        <f>IF('Year 4'!$E76="","",'Year 4'!$E76)</f>
        <v>as % of Rev</v>
      </c>
      <c r="O55" s="27" t="str">
        <f>IF('Year 4'!$F76="","",'Year 4'!$F76)</f>
        <v/>
      </c>
      <c r="P55" s="352" t="str">
        <f>IF('Year 4'!$G76="","",'Year 4'!$G76)</f>
        <v/>
      </c>
      <c r="Q55" s="353" t="str">
        <f>IF('Year 5'!$E76="","",'Year 5'!$E76)</f>
        <v>as % of Rev</v>
      </c>
      <c r="R55" s="27" t="str">
        <f>IF('Year 5'!$F76="","",'Year 5'!$F76)</f>
        <v/>
      </c>
      <c r="S55" s="352" t="str">
        <f>IF('Year 5'!$G76="","",'Year 5'!$G76)</f>
        <v/>
      </c>
    </row>
    <row r="56" spans="2:27" customFormat="1">
      <c r="B56" s="347"/>
      <c r="C56" s="38" t="s">
        <v>26</v>
      </c>
      <c r="D56" s="38"/>
      <c r="E56" s="38">
        <f>IF('Year 1'!$E77="","",'Year 1'!$E77)</f>
        <v>3.4000000000000002E-2</v>
      </c>
      <c r="F56" s="38" t="str">
        <f>IF('Year 1'!$F77="","",'Year 1'!$F77)</f>
        <v/>
      </c>
      <c r="G56" s="354" t="str">
        <f>IF('Year 1'!$G77="","",'Year 1'!$G77)</f>
        <v/>
      </c>
      <c r="H56" s="38">
        <f>IF('Year 2'!$E77="","",'Year 2'!$E77)</f>
        <v>3.4000000000000002E-2</v>
      </c>
      <c r="I56" s="38" t="str">
        <f>IF('Year 2'!$F77="","",'Year 2'!$F77)</f>
        <v/>
      </c>
      <c r="J56" s="354" t="str">
        <f>IF('Year 2'!$G77="","",'Year 2'!$G77)</f>
        <v/>
      </c>
      <c r="K56" s="38">
        <f>IF('Year 3'!$E77="","",'Year 3'!$E77)</f>
        <v>3.4000000000000002E-2</v>
      </c>
      <c r="L56" s="38" t="str">
        <f>IF('Year 3'!$F77="","",'Year 3'!$F77)</f>
        <v/>
      </c>
      <c r="M56" s="354" t="str">
        <f>IF('Year 3'!$G77="","",'Year 3'!$G77)</f>
        <v/>
      </c>
      <c r="N56" s="38">
        <f>IF('Year 4'!$E77="","",'Year 4'!$E77)</f>
        <v>3.4000000000000002E-2</v>
      </c>
      <c r="O56" s="38" t="str">
        <f>IF('Year 4'!$F77="","",'Year 4'!$F77)</f>
        <v/>
      </c>
      <c r="P56" s="354" t="str">
        <f>IF('Year 4'!$G77="","",'Year 4'!$G77)</f>
        <v/>
      </c>
      <c r="Q56" s="355">
        <f>IF('Year 5'!$E77="","",'Year 5'!$E77)</f>
        <v>3.4000000000000002E-2</v>
      </c>
      <c r="R56" s="38" t="str">
        <f>IF('Year 5'!$F77="","",'Year 5'!$F77)</f>
        <v/>
      </c>
      <c r="S56" s="354" t="str">
        <f>IF('Year 5'!$G77="","",'Year 5'!$G77)</f>
        <v/>
      </c>
    </row>
    <row r="57" spans="2:27" customFormat="1">
      <c r="B57" s="347"/>
      <c r="C57" s="40" t="s">
        <v>27</v>
      </c>
      <c r="D57" s="40"/>
      <c r="E57" s="40">
        <f>IF('Year 1'!$E78="","",'Year 1'!$E78)</f>
        <v>0.05</v>
      </c>
      <c r="F57" s="40" t="str">
        <f>IF('Year 1'!$F78="","",'Year 1'!$F78)</f>
        <v/>
      </c>
      <c r="G57" s="356" t="str">
        <f>IF('Year 1'!$G78="","",'Year 1'!$G78)</f>
        <v/>
      </c>
      <c r="H57" s="40">
        <f>IF('Year 2'!$E78="","",'Year 2'!$E78)</f>
        <v>0.05</v>
      </c>
      <c r="I57" s="40" t="str">
        <f>IF('Year 2'!$F78="","",'Year 2'!$F78)</f>
        <v/>
      </c>
      <c r="J57" s="356" t="str">
        <f>IF('Year 2'!$G78="","",'Year 2'!$G78)</f>
        <v/>
      </c>
      <c r="K57" s="40">
        <f>IF('Year 3'!$E78="","",'Year 3'!$E78)</f>
        <v>0.05</v>
      </c>
      <c r="L57" s="40" t="str">
        <f>IF('Year 3'!$F78="","",'Year 3'!$F78)</f>
        <v/>
      </c>
      <c r="M57" s="356" t="str">
        <f>IF('Year 3'!$G78="","",'Year 3'!$G78)</f>
        <v/>
      </c>
      <c r="N57" s="40">
        <f>IF('Year 4'!$E78="","",'Year 4'!$E78)</f>
        <v>0.05</v>
      </c>
      <c r="O57" s="40" t="str">
        <f>IF('Year 4'!$F78="","",'Year 4'!$F78)</f>
        <v/>
      </c>
      <c r="P57" s="356" t="str">
        <f>IF('Year 4'!$G78="","",'Year 4'!$G78)</f>
        <v/>
      </c>
      <c r="Q57" s="357">
        <f>IF('Year 5'!$E78="","",'Year 5'!$E78)</f>
        <v>0.05</v>
      </c>
      <c r="R57" s="40" t="str">
        <f>IF('Year 5'!$F78="","",'Year 5'!$F78)</f>
        <v/>
      </c>
      <c r="S57" s="356" t="str">
        <f>IF('Year 5'!$G78="","",'Year 5'!$G78)</f>
        <v/>
      </c>
    </row>
    <row r="58" spans="2:27" customFormat="1">
      <c r="B58" s="347" t="s">
        <v>13</v>
      </c>
      <c r="C58" s="27"/>
      <c r="D58" s="27"/>
      <c r="E58" s="27" t="str">
        <f>IF('Year 1'!$E79="","",'Year 1'!$E79)</f>
        <v/>
      </c>
      <c r="F58" s="27" t="str">
        <f>IF('Year 1'!$F79="","",'Year 1'!$F79)</f>
        <v/>
      </c>
      <c r="G58" s="352" t="str">
        <f>IF('Year 1'!$G79="","",'Year 1'!$G79)</f>
        <v/>
      </c>
      <c r="H58" s="27" t="str">
        <f>IF('Year 2'!$E79="","",'Year 2'!$E79)</f>
        <v/>
      </c>
      <c r="I58" s="27" t="str">
        <f>IF('Year 2'!$F79="","",'Year 2'!$F79)</f>
        <v/>
      </c>
      <c r="J58" s="352" t="str">
        <f>IF('Year 2'!$G79="","",'Year 2'!$G79)</f>
        <v/>
      </c>
      <c r="K58" s="27" t="str">
        <f>IF('Year 3'!$E79="","",'Year 3'!$E79)</f>
        <v/>
      </c>
      <c r="L58" s="27" t="str">
        <f>IF('Year 3'!$F79="","",'Year 3'!$F79)</f>
        <v/>
      </c>
      <c r="M58" s="352" t="str">
        <f>IF('Year 3'!$G79="","",'Year 3'!$G79)</f>
        <v/>
      </c>
      <c r="N58" s="27" t="str">
        <f>IF('Year 4'!$E79="","",'Year 4'!$E79)</f>
        <v/>
      </c>
      <c r="O58" s="27" t="str">
        <f>IF('Year 4'!$F79="","",'Year 4'!$F79)</f>
        <v/>
      </c>
      <c r="P58" s="352" t="str">
        <f>IF('Year 4'!$G79="","",'Year 4'!$G79)</f>
        <v/>
      </c>
      <c r="Q58" s="353" t="str">
        <f>IF('Year 5'!$E79="","",'Year 5'!$E79)</f>
        <v/>
      </c>
      <c r="R58" s="27" t="str">
        <f>IF('Year 5'!$F79="","",'Year 5'!$F79)</f>
        <v/>
      </c>
      <c r="S58" s="352" t="str">
        <f>IF('Year 5'!$G79="","",'Year 5'!$G79)</f>
        <v/>
      </c>
    </row>
    <row r="59" spans="2:27" customFormat="1">
      <c r="B59" s="347"/>
      <c r="C59" s="27"/>
      <c r="D59" s="27"/>
      <c r="E59" s="27" t="str">
        <f>IF('Year 1'!$E80="","",'Year 1'!$E80)</f>
        <v/>
      </c>
      <c r="F59" s="27" t="str">
        <f>IF('Year 1'!$F80="","",'Year 1'!$F80)</f>
        <v/>
      </c>
      <c r="G59" s="352" t="str">
        <f>IF('Year 1'!$G80="","",'Year 1'!$G80)</f>
        <v/>
      </c>
      <c r="H59" s="27" t="str">
        <f>IF('Year 2'!$E80="","",'Year 2'!$E80)</f>
        <v/>
      </c>
      <c r="I59" s="27" t="str">
        <f>IF('Year 2'!$F80="","",'Year 2'!$F80)</f>
        <v/>
      </c>
      <c r="J59" s="352" t="str">
        <f>IF('Year 2'!$G80="","",'Year 2'!$G80)</f>
        <v/>
      </c>
      <c r="K59" s="27" t="str">
        <f>IF('Year 3'!$E80="","",'Year 3'!$E80)</f>
        <v/>
      </c>
      <c r="L59" s="27" t="str">
        <f>IF('Year 3'!$F80="","",'Year 3'!$F80)</f>
        <v/>
      </c>
      <c r="M59" s="352" t="str">
        <f>IF('Year 3'!$G80="","",'Year 3'!$G80)</f>
        <v/>
      </c>
      <c r="N59" s="27" t="str">
        <f>IF('Year 4'!$E80="","",'Year 4'!$E80)</f>
        <v/>
      </c>
      <c r="O59" s="27" t="str">
        <f>IF('Year 4'!$F80="","",'Year 4'!$F80)</f>
        <v/>
      </c>
      <c r="P59" s="352" t="str">
        <f>IF('Year 4'!$G80="","",'Year 4'!$G80)</f>
        <v/>
      </c>
      <c r="Q59" s="353" t="str">
        <f>IF('Year 5'!$E80="","",'Year 5'!$E80)</f>
        <v/>
      </c>
      <c r="R59" s="27" t="str">
        <f>IF('Year 5'!$F80="","",'Year 5'!$F80)</f>
        <v/>
      </c>
      <c r="S59" s="352" t="str">
        <f>IF('Year 5'!$G80="","",'Year 5'!$G80)</f>
        <v/>
      </c>
    </row>
    <row r="60" spans="2:27" customFormat="1">
      <c r="B60" s="347" t="s">
        <v>235</v>
      </c>
      <c r="C60" s="27"/>
      <c r="D60" s="27"/>
      <c r="E60" s="27" t="str">
        <f>IF('Year 1'!$E83="","",'Year 1'!$E83)</f>
        <v>Year 1 (2020)</v>
      </c>
      <c r="F60" s="27" t="str">
        <f>IF('Year 1'!$F83="","",'Year 1'!$F83)</f>
        <v/>
      </c>
      <c r="G60" s="352" t="str">
        <f>IF('Year 1'!$G83="","",'Year 1'!$G83)</f>
        <v/>
      </c>
      <c r="H60" s="27" t="str">
        <f>IF('Year 2'!$E83="","",'Year 2'!$E83)</f>
        <v>Year 2 (2021)</v>
      </c>
      <c r="I60" s="27" t="str">
        <f>IF('Year 2'!$F83="","",'Year 2'!$F83)</f>
        <v/>
      </c>
      <c r="J60" s="352" t="str">
        <f>IF('Year 2'!$G83="","",'Year 2'!$G83)</f>
        <v/>
      </c>
      <c r="K60" s="27" t="str">
        <f>IF('Year 3'!$E83="","",'Year 3'!$E83)</f>
        <v>Year 3 (2022)</v>
      </c>
      <c r="L60" s="27" t="str">
        <f>IF('Year 3'!$F83="","",'Year 3'!$F83)</f>
        <v/>
      </c>
      <c r="M60" s="352" t="str">
        <f>IF('Year 3'!$G83="","",'Year 3'!$G83)</f>
        <v/>
      </c>
      <c r="N60" s="27" t="str">
        <f>IF('Year 4'!$E83="","",'Year 4'!$E83)</f>
        <v>Year 4 (2023)</v>
      </c>
      <c r="O60" s="27" t="str">
        <f>IF('Year 4'!$F83="","",'Year 4'!$F83)</f>
        <v/>
      </c>
      <c r="P60" s="352" t="str">
        <f>IF('Year 4'!$G83="","",'Year 4'!$G83)</f>
        <v/>
      </c>
      <c r="Q60" s="353" t="str">
        <f>IF('Year 5'!$E83="","",'Year 5'!$E83)</f>
        <v>Year 5 (2024)</v>
      </c>
      <c r="R60" s="27" t="str">
        <f>IF('Year 5'!$F83="","",'Year 5'!$F83)</f>
        <v/>
      </c>
      <c r="S60" s="352" t="str">
        <f>IF('Year 5'!$G83="","",'Year 5'!$G83)</f>
        <v/>
      </c>
    </row>
    <row r="61" spans="2:27" customFormat="1">
      <c r="B61" s="347"/>
      <c r="C61" s="27"/>
      <c r="D61" s="27"/>
      <c r="E61" s="27" t="str">
        <f>IF('Year 1'!$E84="","",'Year 1'!$E84)</f>
        <v/>
      </c>
      <c r="F61" s="27" t="str">
        <f>IF('Year 1'!$F84="","",'Year 1'!$F84)</f>
        <v/>
      </c>
      <c r="G61" s="352" t="str">
        <f>IF('Year 1'!$G84="","",'Year 1'!$G84)</f>
        <v>Period</v>
      </c>
      <c r="H61" s="27" t="str">
        <f>IF('Year 2'!$E84="","",'Year 2'!$E84)</f>
        <v/>
      </c>
      <c r="I61" s="27" t="str">
        <f>IF('Year 2'!$F84="","",'Year 2'!$F84)</f>
        <v/>
      </c>
      <c r="J61" s="352" t="str">
        <f>IF('Year 2'!$G84="","",'Year 2'!$G84)</f>
        <v>Period</v>
      </c>
      <c r="K61" s="27" t="str">
        <f>IF('Year 3'!$E84="","",'Year 3'!$E84)</f>
        <v/>
      </c>
      <c r="L61" s="27" t="str">
        <f>IF('Year 3'!$F84="","",'Year 3'!$F84)</f>
        <v/>
      </c>
      <c r="M61" s="352" t="str">
        <f>IF('Year 3'!$G84="","",'Year 3'!$G84)</f>
        <v>Period</v>
      </c>
      <c r="N61" s="27" t="str">
        <f>IF('Year 4'!$E84="","",'Year 4'!$E84)</f>
        <v/>
      </c>
      <c r="O61" s="27" t="str">
        <f>IF('Year 4'!$F84="","",'Year 4'!$F84)</f>
        <v/>
      </c>
      <c r="P61" s="352" t="str">
        <f>IF('Year 4'!$G84="","",'Year 4'!$G84)</f>
        <v>Period</v>
      </c>
      <c r="Q61" s="353" t="str">
        <f>IF('Year 5'!$E84="","",'Year 5'!$E84)</f>
        <v/>
      </c>
      <c r="R61" s="27" t="str">
        <f>IF('Year 5'!$F84="","",'Year 5'!$F84)</f>
        <v/>
      </c>
      <c r="S61" s="352" t="str">
        <f>IF('Year 5'!$G84="","",'Year 5'!$G84)</f>
        <v>Period</v>
      </c>
    </row>
    <row r="62" spans="2:27" customFormat="1">
      <c r="B62" s="347"/>
      <c r="C62" s="27"/>
      <c r="D62" s="27"/>
      <c r="E62" s="27" t="str">
        <f>IF('Year 1'!$E85="","",'Year 1'!$E85)</f>
        <v>Monthly Cost per unit</v>
      </c>
      <c r="F62" s="27" t="str">
        <f>IF('Year 1'!$F85="","",'Year 1'!$F85)</f>
        <v/>
      </c>
      <c r="G62" s="352" t="str">
        <f>IF('Year 1'!$G85="","",'Year 1'!$G85)</f>
        <v>Yearly Wage increase</v>
      </c>
      <c r="H62" s="27" t="str">
        <f>IF('Year 2'!$E85="","",'Year 2'!$E85)</f>
        <v>Monthly Cost per unit</v>
      </c>
      <c r="I62" s="27" t="str">
        <f>IF('Year 2'!$F85="","",'Year 2'!$F85)</f>
        <v/>
      </c>
      <c r="J62" s="352" t="str">
        <f>IF('Year 2'!$G85="","",'Year 2'!$G85)</f>
        <v>Yearly Wage increase</v>
      </c>
      <c r="K62" s="27" t="str">
        <f>IF('Year 3'!$E85="","",'Year 3'!$E85)</f>
        <v>Monthly Cost per unit</v>
      </c>
      <c r="L62" s="27" t="str">
        <f>IF('Year 3'!$F85="","",'Year 3'!$F85)</f>
        <v/>
      </c>
      <c r="M62" s="352" t="str">
        <f>IF('Year 3'!$G85="","",'Year 3'!$G85)</f>
        <v>Yearly Wage increase</v>
      </c>
      <c r="N62" s="27" t="str">
        <f>IF('Year 4'!$E85="","",'Year 4'!$E85)</f>
        <v>Monthly Cost per unit</v>
      </c>
      <c r="O62" s="27" t="str">
        <f>IF('Year 4'!$F85="","",'Year 4'!$F85)</f>
        <v/>
      </c>
      <c r="P62" s="352" t="str">
        <f>IF('Year 4'!$G85="","",'Year 4'!$G85)</f>
        <v>Yearly Wage increase</v>
      </c>
      <c r="Q62" s="353" t="str">
        <f>IF('Year 5'!$E85="","",'Year 5'!$E85)</f>
        <v>Monthly Cost per unit</v>
      </c>
      <c r="R62" s="27" t="str">
        <f>IF('Year 5'!$F85="","",'Year 5'!$F85)</f>
        <v/>
      </c>
      <c r="S62" s="352" t="str">
        <f>IF('Year 5'!$G85="","",'Year 5'!$G85)</f>
        <v>Yearly Wage increase</v>
      </c>
    </row>
    <row r="63" spans="2:27" customFormat="1">
      <c r="B63" s="347" t="s">
        <v>222</v>
      </c>
      <c r="C63" s="27"/>
      <c r="D63" s="27"/>
      <c r="E63" s="27" t="str">
        <f>IF('Year 1'!$E86="","",'Year 1'!$E86)</f>
        <v/>
      </c>
      <c r="F63" s="27" t="str">
        <f>IF('Year 1'!$F86="","",'Year 1'!$F86)</f>
        <v>Number</v>
      </c>
      <c r="G63" s="352" t="str">
        <f>IF('Year 1'!$G86="","",'Year 1'!$G86)</f>
        <v/>
      </c>
      <c r="H63" s="27" t="str">
        <f>IF('Year 2'!$E86="","",'Year 2'!$E86)</f>
        <v/>
      </c>
      <c r="I63" s="27" t="str">
        <f>IF('Year 2'!$F86="","",'Year 2'!$F86)</f>
        <v>Number</v>
      </c>
      <c r="J63" s="352" t="str">
        <f>IF('Year 2'!$G86="","",'Year 2'!$G86)</f>
        <v/>
      </c>
      <c r="K63" s="27" t="str">
        <f>IF('Year 3'!$E86="","",'Year 3'!$E86)</f>
        <v/>
      </c>
      <c r="L63" s="27" t="str">
        <f>IF('Year 3'!$F86="","",'Year 3'!$F86)</f>
        <v>Number</v>
      </c>
      <c r="M63" s="352" t="str">
        <f>IF('Year 3'!$G86="","",'Year 3'!$G86)</f>
        <v/>
      </c>
      <c r="N63" s="27" t="str">
        <f>IF('Year 4'!$E86="","",'Year 4'!$E86)</f>
        <v/>
      </c>
      <c r="O63" s="27" t="str">
        <f>IF('Year 4'!$F86="","",'Year 4'!$F86)</f>
        <v>Number</v>
      </c>
      <c r="P63" s="352" t="str">
        <f>IF('Year 4'!$G86="","",'Year 4'!$G86)</f>
        <v/>
      </c>
      <c r="Q63" s="353" t="str">
        <f>IF('Year 5'!$E86="","",'Year 5'!$E86)</f>
        <v/>
      </c>
      <c r="R63" s="27" t="str">
        <f>IF('Year 5'!$F86="","",'Year 5'!$F86)</f>
        <v>Number</v>
      </c>
      <c r="S63" s="352" t="str">
        <f>IF('Year 5'!$G86="","",'Year 5'!$G86)</f>
        <v/>
      </c>
    </row>
    <row r="64" spans="2:27" customFormat="1">
      <c r="B64" s="347"/>
      <c r="C64" s="27" t="s">
        <v>208</v>
      </c>
      <c r="D64" s="27"/>
      <c r="E64" s="27">
        <f>IF('Year 1'!$E87="","",'Year 1'!$E87)</f>
        <v>6400</v>
      </c>
      <c r="F64" s="27">
        <f>IF('Year 1'!$F87="","",'Year 1'!$F87)</f>
        <v>2</v>
      </c>
      <c r="G64" s="352">
        <f>IF('Year 1'!$G87="","",'Year 1'!$G87)</f>
        <v>0.05</v>
      </c>
      <c r="H64" s="27">
        <f>IF('Year 2'!$E87="","",'Year 2'!$E87)</f>
        <v>6720</v>
      </c>
      <c r="I64" s="27">
        <f>IF('Year 2'!$F87="","",'Year 2'!$F87)</f>
        <v>2</v>
      </c>
      <c r="J64" s="352">
        <f>IF('Year 2'!$G87="","",'Year 2'!$G87)</f>
        <v>0.05</v>
      </c>
      <c r="K64" s="27">
        <f>IF('Year 3'!$E87="","",'Year 3'!$E87)</f>
        <v>7056</v>
      </c>
      <c r="L64" s="27">
        <f>IF('Year 3'!$F87="","",'Year 3'!$F87)</f>
        <v>2</v>
      </c>
      <c r="M64" s="352">
        <f>IF('Year 3'!$G87="","",'Year 3'!$G87)</f>
        <v>0.05</v>
      </c>
      <c r="N64" s="27">
        <f>IF('Year 4'!$E87="","",'Year 4'!$E87)</f>
        <v>7408.8</v>
      </c>
      <c r="O64" s="27">
        <f>IF('Year 4'!$F87="","",'Year 4'!$F87)</f>
        <v>2</v>
      </c>
      <c r="P64" s="352">
        <f>IF('Year 4'!$G87="","",'Year 4'!$G87)</f>
        <v>0.05</v>
      </c>
      <c r="Q64" s="353">
        <f>IF('Year 5'!$E87="","",'Year 5'!$E87)</f>
        <v>7779.2400000000007</v>
      </c>
      <c r="R64" s="27">
        <f>IF('Year 5'!$F87="","",'Year 5'!$F87)</f>
        <v>2</v>
      </c>
      <c r="S64" s="352">
        <f>IF('Year 5'!$G87="","",'Year 5'!$G87)</f>
        <v>0.05</v>
      </c>
    </row>
    <row r="65" spans="1:27" customFormat="1">
      <c r="B65" s="347"/>
      <c r="C65" s="358" t="s">
        <v>209</v>
      </c>
      <c r="D65" s="358"/>
      <c r="E65" s="358">
        <f>IF('Year 1'!$E88="","",'Year 1'!$E88)</f>
        <v>0</v>
      </c>
      <c r="F65" s="358">
        <f>IF('Year 1'!$F88="","",'Year 1'!$F88)</f>
        <v>0</v>
      </c>
      <c r="G65" s="359">
        <f>IF('Year 1'!$G88="","",'Year 1'!$G88)</f>
        <v>0.02</v>
      </c>
      <c r="H65" s="358">
        <f>IF('Year 2'!$E88="","",'Year 2'!$E88)</f>
        <v>0</v>
      </c>
      <c r="I65" s="358">
        <f>IF('Year 2'!$F88="","",'Year 2'!$F88)</f>
        <v>0</v>
      </c>
      <c r="J65" s="359">
        <f>IF('Year 2'!$G88="","",'Year 2'!$G88)</f>
        <v>0.02</v>
      </c>
      <c r="K65" s="358">
        <f>IF('Year 3'!$E88="","",'Year 3'!$E88)</f>
        <v>0</v>
      </c>
      <c r="L65" s="358">
        <f>IF('Year 3'!$F88="","",'Year 3'!$F88)</f>
        <v>0</v>
      </c>
      <c r="M65" s="359">
        <f>IF('Year 3'!$G88="","",'Year 3'!$G88)</f>
        <v>0.02</v>
      </c>
      <c r="N65" s="358">
        <f>IF('Year 4'!$E88="","",'Year 4'!$E88)</f>
        <v>0</v>
      </c>
      <c r="O65" s="358">
        <f>IF('Year 4'!$F88="","",'Year 4'!$F88)</f>
        <v>0</v>
      </c>
      <c r="P65" s="359">
        <f>IF('Year 4'!$G88="","",'Year 4'!$G88)</f>
        <v>0.02</v>
      </c>
      <c r="Q65" s="360">
        <f>IF('Year 5'!$E88="","",'Year 5'!$E88)</f>
        <v>0</v>
      </c>
      <c r="R65" s="358">
        <f>IF('Year 5'!$F88="","",'Year 5'!$F88)</f>
        <v>0</v>
      </c>
      <c r="S65" s="359">
        <f>IF('Year 5'!$G88="","",'Year 5'!$G88)</f>
        <v>0.02</v>
      </c>
    </row>
    <row r="66" spans="1:27" customFormat="1">
      <c r="B66" s="347"/>
      <c r="C66" s="27" t="s">
        <v>210</v>
      </c>
      <c r="D66" s="27"/>
      <c r="E66" s="27">
        <f>IF('Year 1'!$E89="","",'Year 1'!$E89)</f>
        <v>0</v>
      </c>
      <c r="F66" s="27">
        <f>IF('Year 1'!$F89="","",'Year 1'!$F89)</f>
        <v>0</v>
      </c>
      <c r="G66" s="352">
        <f>IF('Year 1'!$G89="","",'Year 1'!$G89)</f>
        <v>0.02</v>
      </c>
      <c r="H66" s="27">
        <f>IF('Year 2'!$E89="","",'Year 2'!$E89)</f>
        <v>0</v>
      </c>
      <c r="I66" s="27">
        <f>IF('Year 2'!$F89="","",'Year 2'!$F89)</f>
        <v>0</v>
      </c>
      <c r="J66" s="352">
        <f>IF('Year 2'!$G89="","",'Year 2'!$G89)</f>
        <v>0.02</v>
      </c>
      <c r="K66" s="27">
        <f>IF('Year 3'!$E89="","",'Year 3'!$E89)</f>
        <v>0</v>
      </c>
      <c r="L66" s="27">
        <f>IF('Year 3'!$F89="","",'Year 3'!$F89)</f>
        <v>0</v>
      </c>
      <c r="M66" s="352">
        <f>IF('Year 3'!$G89="","",'Year 3'!$G89)</f>
        <v>0.02</v>
      </c>
      <c r="N66" s="27">
        <f>IF('Year 4'!$E89="","",'Year 4'!$E89)</f>
        <v>0</v>
      </c>
      <c r="O66" s="27">
        <f>IF('Year 4'!$F89="","",'Year 4'!$F89)</f>
        <v>0</v>
      </c>
      <c r="P66" s="352">
        <f>IF('Year 4'!$G89="","",'Year 4'!$G89)</f>
        <v>0.02</v>
      </c>
      <c r="Q66" s="353">
        <f>IF('Year 5'!$E89="","",'Year 5'!$E89)</f>
        <v>0</v>
      </c>
      <c r="R66" s="27">
        <f>IF('Year 5'!$F89="","",'Year 5'!$F89)</f>
        <v>0</v>
      </c>
      <c r="S66" s="352">
        <f>IF('Year 5'!$G89="","",'Year 5'!$G89)</f>
        <v>0.02</v>
      </c>
    </row>
    <row r="67" spans="1:27" customFormat="1">
      <c r="B67" s="347"/>
      <c r="C67" s="358" t="s">
        <v>211</v>
      </c>
      <c r="D67" s="358"/>
      <c r="E67" s="358">
        <f>IF('Year 1'!$E90="","",'Year 1'!$E90)</f>
        <v>3200</v>
      </c>
      <c r="F67" s="358">
        <f>IF('Year 1'!$F90="","",'Year 1'!$F90)</f>
        <v>1</v>
      </c>
      <c r="G67" s="359">
        <f>IF('Year 1'!$G90="","",'Year 1'!$G90)</f>
        <v>0.02</v>
      </c>
      <c r="H67" s="358">
        <f>IF('Year 2'!$E90="","",'Year 2'!$E90)</f>
        <v>3264</v>
      </c>
      <c r="I67" s="358">
        <f>IF('Year 2'!$F90="","",'Year 2'!$F90)</f>
        <v>1</v>
      </c>
      <c r="J67" s="359">
        <f>IF('Year 2'!$G90="","",'Year 2'!$G90)</f>
        <v>0.02</v>
      </c>
      <c r="K67" s="358">
        <f>IF('Year 3'!$E90="","",'Year 3'!$E90)</f>
        <v>3329.28</v>
      </c>
      <c r="L67" s="358">
        <f>IF('Year 3'!$F90="","",'Year 3'!$F90)</f>
        <v>1</v>
      </c>
      <c r="M67" s="359">
        <f>IF('Year 3'!$G90="","",'Year 3'!$G90)</f>
        <v>0.02</v>
      </c>
      <c r="N67" s="358">
        <f>IF('Year 4'!$E90="","",'Year 4'!$E90)</f>
        <v>3395.8656000000001</v>
      </c>
      <c r="O67" s="358">
        <f>IF('Year 4'!$F90="","",'Year 4'!$F90)</f>
        <v>1</v>
      </c>
      <c r="P67" s="359">
        <f>IF('Year 4'!$G90="","",'Year 4'!$G90)</f>
        <v>0.02</v>
      </c>
      <c r="Q67" s="360">
        <f>IF('Year 5'!$E90="","",'Year 5'!$E90)</f>
        <v>3463.7829120000001</v>
      </c>
      <c r="R67" s="358">
        <f>IF('Year 5'!$F90="","",'Year 5'!$F90)</f>
        <v>1</v>
      </c>
      <c r="S67" s="359">
        <f>IF('Year 5'!$G90="","",'Year 5'!$G90)</f>
        <v>0.02</v>
      </c>
    </row>
    <row r="68" spans="1:27" customFormat="1">
      <c r="B68" s="347"/>
      <c r="C68" s="358" t="s">
        <v>234</v>
      </c>
      <c r="D68" s="358"/>
      <c r="E68" s="358">
        <f>IF('Year 1'!$E91="","",'Year 1'!$E91)</f>
        <v>0</v>
      </c>
      <c r="F68" s="358">
        <f>IF('Year 1'!$F91="","",'Year 1'!$F91)</f>
        <v>0</v>
      </c>
      <c r="G68" s="359">
        <f>IF('Year 1'!$G91="","",'Year 1'!$G91)</f>
        <v>0.02</v>
      </c>
      <c r="H68" s="358">
        <f>IF('Year 2'!$E91="","",'Year 2'!$E91)</f>
        <v>0</v>
      </c>
      <c r="I68" s="358">
        <f>IF('Year 2'!$F91="","",'Year 2'!$F91)</f>
        <v>0</v>
      </c>
      <c r="J68" s="359">
        <f>IF('Year 2'!$G91="","",'Year 2'!$G91)</f>
        <v>0.02</v>
      </c>
      <c r="K68" s="358">
        <f>IF('Year 3'!$E91="","",'Year 3'!$E91)</f>
        <v>0</v>
      </c>
      <c r="L68" s="358">
        <f>IF('Year 3'!$F91="","",'Year 3'!$F91)</f>
        <v>0</v>
      </c>
      <c r="M68" s="359">
        <f>IF('Year 3'!$G91="","",'Year 3'!$G91)</f>
        <v>0.02</v>
      </c>
      <c r="N68" s="358">
        <f>IF('Year 4'!$E91="","",'Year 4'!$E91)</f>
        <v>0</v>
      </c>
      <c r="O68" s="358">
        <f>IF('Year 4'!$F91="","",'Year 4'!$F91)</f>
        <v>0</v>
      </c>
      <c r="P68" s="359">
        <f>IF('Year 4'!$G91="","",'Year 4'!$G91)</f>
        <v>0.02</v>
      </c>
      <c r="Q68" s="360">
        <f>IF('Year 5'!$E91="","",'Year 5'!$E91)</f>
        <v>0</v>
      </c>
      <c r="R68" s="358">
        <f>IF('Year 5'!$F91="","",'Year 5'!$F91)</f>
        <v>0</v>
      </c>
      <c r="S68" s="359">
        <f>IF('Year 5'!$G91="","",'Year 5'!$G91)</f>
        <v>0.02</v>
      </c>
    </row>
    <row r="69" spans="1:27" customFormat="1">
      <c r="B69" s="347"/>
      <c r="C69" s="358" t="s">
        <v>215</v>
      </c>
      <c r="D69" s="358"/>
      <c r="E69" s="358">
        <f>IF('Year 1'!$E92="","",'Year 1'!$E92)</f>
        <v>1800</v>
      </c>
      <c r="F69" s="358">
        <f>IF('Year 1'!$F92="","",'Year 1'!$F92)</f>
        <v>1</v>
      </c>
      <c r="G69" s="359" t="str">
        <f>IF('Year 1'!$G92="","",'Year 1'!$G92)</f>
        <v/>
      </c>
      <c r="H69" s="358">
        <f>IF('Year 2'!$E92="","",'Year 2'!$E92)</f>
        <v>1800</v>
      </c>
      <c r="I69" s="358">
        <f>IF('Year 2'!$F92="","",'Year 2'!$F92)</f>
        <v>1</v>
      </c>
      <c r="J69" s="359">
        <f>IF('Year 2'!$G92="","",'Year 2'!$G92)</f>
        <v>0</v>
      </c>
      <c r="K69" s="358">
        <f>IF('Year 3'!$E92="","",'Year 3'!$E92)</f>
        <v>1800</v>
      </c>
      <c r="L69" s="358">
        <f>IF('Year 3'!$F92="","",'Year 3'!$F92)</f>
        <v>1</v>
      </c>
      <c r="M69" s="359">
        <f>IF('Year 3'!$G92="","",'Year 3'!$G92)</f>
        <v>0</v>
      </c>
      <c r="N69" s="358">
        <f>IF('Year 4'!$E92="","",'Year 4'!$E92)</f>
        <v>1800</v>
      </c>
      <c r="O69" s="358">
        <f>IF('Year 4'!$F92="","",'Year 4'!$F92)</f>
        <v>1</v>
      </c>
      <c r="P69" s="359">
        <f>IF('Year 4'!$G92="","",'Year 4'!$G92)</f>
        <v>0</v>
      </c>
      <c r="Q69" s="360">
        <f>IF('Year 5'!$E92="","",'Year 5'!$E92)</f>
        <v>1800</v>
      </c>
      <c r="R69" s="358">
        <f>IF('Year 5'!$F92="","",'Year 5'!$F92)</f>
        <v>1</v>
      </c>
      <c r="S69" s="359">
        <f>IF('Year 5'!$G92="","",'Year 5'!$G92)</f>
        <v>0</v>
      </c>
    </row>
    <row r="70" spans="1:27" customFormat="1">
      <c r="B70" s="347"/>
      <c r="C70" s="358" t="s">
        <v>216</v>
      </c>
      <c r="D70" s="358"/>
      <c r="E70" s="358">
        <f>IF('Year 1'!$E93="","",'Year 1'!$E93)</f>
        <v>0</v>
      </c>
      <c r="F70" s="358">
        <f>IF('Year 1'!$F93="","",'Year 1'!$F93)</f>
        <v>0</v>
      </c>
      <c r="G70" s="359" t="str">
        <f>IF('Year 1'!$G93="","",'Year 1'!$G93)</f>
        <v/>
      </c>
      <c r="H70" s="358">
        <f>IF('Year 2'!$E93="","",'Year 2'!$E93)</f>
        <v>0</v>
      </c>
      <c r="I70" s="358">
        <f>IF('Year 2'!$F93="","",'Year 2'!$F93)</f>
        <v>0</v>
      </c>
      <c r="J70" s="359">
        <f>IF('Year 2'!$G93="","",'Year 2'!$G93)</f>
        <v>0</v>
      </c>
      <c r="K70" s="358">
        <f>IF('Year 3'!$E93="","",'Year 3'!$E93)</f>
        <v>0</v>
      </c>
      <c r="L70" s="358">
        <f>IF('Year 3'!$F93="","",'Year 3'!$F93)</f>
        <v>0</v>
      </c>
      <c r="M70" s="359">
        <f>IF('Year 3'!$G93="","",'Year 3'!$G93)</f>
        <v>0</v>
      </c>
      <c r="N70" s="358">
        <f>IF('Year 4'!$E93="","",'Year 4'!$E93)</f>
        <v>0</v>
      </c>
      <c r="O70" s="358">
        <f>IF('Year 4'!$F93="","",'Year 4'!$F93)</f>
        <v>0</v>
      </c>
      <c r="P70" s="359">
        <f>IF('Year 4'!$G93="","",'Year 4'!$G93)</f>
        <v>0</v>
      </c>
      <c r="Q70" s="360">
        <f>IF('Year 5'!$E93="","",'Year 5'!$E93)</f>
        <v>0</v>
      </c>
      <c r="R70" s="358">
        <f>IF('Year 5'!$F93="","",'Year 5'!$F93)</f>
        <v>0</v>
      </c>
      <c r="S70" s="359">
        <f>IF('Year 5'!$G93="","",'Year 5'!$G93)</f>
        <v>0</v>
      </c>
    </row>
    <row r="71" spans="1:27" customFormat="1">
      <c r="B71" s="347"/>
      <c r="C71" s="358" t="s">
        <v>217</v>
      </c>
      <c r="D71" s="358"/>
      <c r="E71" s="358">
        <f>IF('Year 1'!$E94="","",'Year 1'!$E94)</f>
        <v>0</v>
      </c>
      <c r="F71" s="358">
        <f>IF('Year 1'!$F94="","",'Year 1'!$F94)</f>
        <v>0</v>
      </c>
      <c r="G71" s="359" t="str">
        <f>IF('Year 1'!$G94="","",'Year 1'!$G94)</f>
        <v/>
      </c>
      <c r="H71" s="358">
        <f>IF('Year 2'!$E94="","",'Year 2'!$E94)</f>
        <v>0</v>
      </c>
      <c r="I71" s="358">
        <f>IF('Year 2'!$F94="","",'Year 2'!$F94)</f>
        <v>0</v>
      </c>
      <c r="J71" s="359">
        <f>IF('Year 2'!$G94="","",'Year 2'!$G94)</f>
        <v>0</v>
      </c>
      <c r="K71" s="358">
        <f>IF('Year 3'!$E94="","",'Year 3'!$E94)</f>
        <v>0</v>
      </c>
      <c r="L71" s="358">
        <f>IF('Year 3'!$F94="","",'Year 3'!$F94)</f>
        <v>0</v>
      </c>
      <c r="M71" s="359">
        <f>IF('Year 3'!$G94="","",'Year 3'!$G94)</f>
        <v>0</v>
      </c>
      <c r="N71" s="358">
        <f>IF('Year 4'!$E94="","",'Year 4'!$E94)</f>
        <v>0</v>
      </c>
      <c r="O71" s="358">
        <f>IF('Year 4'!$F94="","",'Year 4'!$F94)</f>
        <v>0</v>
      </c>
      <c r="P71" s="359">
        <f>IF('Year 4'!$G94="","",'Year 4'!$G94)</f>
        <v>0</v>
      </c>
      <c r="Q71" s="360">
        <f>IF('Year 5'!$E94="","",'Year 5'!$E94)</f>
        <v>0</v>
      </c>
      <c r="R71" s="358">
        <f>IF('Year 5'!$F94="","",'Year 5'!$F94)</f>
        <v>0</v>
      </c>
      <c r="S71" s="359">
        <f>IF('Year 5'!$G94="","",'Year 5'!$G94)</f>
        <v>0</v>
      </c>
    </row>
    <row r="72" spans="1:27" customFormat="1">
      <c r="B72" s="347"/>
      <c r="C72" s="27" t="s">
        <v>218</v>
      </c>
      <c r="D72" s="27"/>
      <c r="E72" s="27">
        <f>IF('Year 1'!$E95="","",'Year 1'!$E95)</f>
        <v>0</v>
      </c>
      <c r="F72" s="27">
        <f>IF('Year 1'!$F95="","",'Year 1'!$F95)</f>
        <v>0</v>
      </c>
      <c r="G72" s="352" t="str">
        <f>IF('Year 1'!$G95="","",'Year 1'!$G95)</f>
        <v/>
      </c>
      <c r="H72" s="27">
        <f>IF('Year 2'!$E95="","",'Year 2'!$E95)</f>
        <v>0</v>
      </c>
      <c r="I72" s="27">
        <f>IF('Year 2'!$F95="","",'Year 2'!$F95)</f>
        <v>0</v>
      </c>
      <c r="J72" s="352">
        <f>IF('Year 2'!$G95="","",'Year 2'!$G95)</f>
        <v>0</v>
      </c>
      <c r="K72" s="27">
        <f>IF('Year 3'!$E95="","",'Year 3'!$E95)</f>
        <v>0</v>
      </c>
      <c r="L72" s="27">
        <f>IF('Year 3'!$F95="","",'Year 3'!$F95)</f>
        <v>0</v>
      </c>
      <c r="M72" s="352">
        <f>IF('Year 3'!$G95="","",'Year 3'!$G95)</f>
        <v>0</v>
      </c>
      <c r="N72" s="27">
        <f>IF('Year 4'!$E95="","",'Year 4'!$E95)</f>
        <v>0</v>
      </c>
      <c r="O72" s="27">
        <f>IF('Year 4'!$F95="","",'Year 4'!$F95)</f>
        <v>0</v>
      </c>
      <c r="P72" s="352">
        <f>IF('Year 4'!$G95="","",'Year 4'!$G95)</f>
        <v>0</v>
      </c>
      <c r="Q72" s="353">
        <f>IF('Year 5'!$E95="","",'Year 5'!$E95)</f>
        <v>0</v>
      </c>
      <c r="R72" s="27">
        <f>IF('Year 5'!$F95="","",'Year 5'!$F95)</f>
        <v>0</v>
      </c>
      <c r="S72" s="352">
        <f>IF('Year 5'!$G95="","",'Year 5'!$G95)</f>
        <v>0</v>
      </c>
    </row>
    <row r="73" spans="1:27" customFormat="1">
      <c r="A73" s="3"/>
      <c r="B73" s="347"/>
      <c r="C73" s="27"/>
      <c r="D73" s="27"/>
      <c r="E73" s="27" t="str">
        <f>IF('Year 1'!$E96="","",'Year 1'!$E96)</f>
        <v/>
      </c>
      <c r="F73" s="27">
        <f>IF('Year 1'!$F96="","",'Year 1'!$F96)</f>
        <v>4</v>
      </c>
      <c r="G73" s="352" t="str">
        <f>IF('Year 1'!$G96="","",'Year 1'!$G96)</f>
        <v/>
      </c>
      <c r="H73" s="27" t="str">
        <f>IF('Year 2'!$E96="","",'Year 2'!$E96)</f>
        <v/>
      </c>
      <c r="I73" s="27">
        <f>IF('Year 2'!$F96="","",'Year 2'!$F96)</f>
        <v>4</v>
      </c>
      <c r="J73" s="352" t="str">
        <f>IF('Year 2'!$G96="","",'Year 2'!$G96)</f>
        <v/>
      </c>
      <c r="K73" s="27" t="str">
        <f>IF('Year 3'!$E96="","",'Year 3'!$E96)</f>
        <v/>
      </c>
      <c r="L73" s="27">
        <f>IF('Year 3'!$F96="","",'Year 3'!$F96)</f>
        <v>4</v>
      </c>
      <c r="M73" s="352" t="str">
        <f>IF('Year 3'!$G96="","",'Year 3'!$G96)</f>
        <v/>
      </c>
      <c r="N73" s="27" t="str">
        <f>IF('Year 4'!$E96="","",'Year 4'!$E96)</f>
        <v/>
      </c>
      <c r="O73" s="27">
        <f>IF('Year 4'!$F96="","",'Year 4'!$F96)</f>
        <v>4</v>
      </c>
      <c r="P73" s="352" t="str">
        <f>IF('Year 4'!$G96="","",'Year 4'!$G96)</f>
        <v/>
      </c>
      <c r="Q73" s="353" t="str">
        <f>IF('Year 5'!$E96="","",'Year 5'!$E96)</f>
        <v/>
      </c>
      <c r="R73" s="27">
        <f>IF('Year 5'!$F96="","",'Year 5'!$F96)</f>
        <v>4</v>
      </c>
      <c r="S73" s="352" t="str">
        <f>IF('Year 5'!$G96="","",'Year 5'!$G96)</f>
        <v/>
      </c>
    </row>
    <row r="74" spans="1:27" customFormat="1">
      <c r="A74" s="3"/>
      <c r="B74" s="347"/>
      <c r="C74" s="27"/>
      <c r="D74" s="27"/>
      <c r="E74" s="27" t="str">
        <f>IF('Year 1'!D97="","",'Year 1'!D97)</f>
        <v>Number of Employees</v>
      </c>
      <c r="F74" s="27" t="str">
        <f>IF('Year 1'!$E97="","",'Year 1'!$E97)</f>
        <v>Hourly Rate</v>
      </c>
      <c r="G74" s="352" t="str">
        <f>IF('Year 1'!$F97="","",'Year 1'!$F97)</f>
        <v>Hours per week</v>
      </c>
      <c r="H74" s="27" t="str">
        <f>IF('Year 2'!G97="","",'Year 2'!G97)</f>
        <v/>
      </c>
      <c r="I74" s="27" t="str">
        <f>IF('Year 2'!$E97="","",'Year 2'!$E97)</f>
        <v>Hourly Rate</v>
      </c>
      <c r="J74" s="352" t="str">
        <f>IF('Year 2'!$F97="","",'Year 2'!$F97)</f>
        <v>Hours per week</v>
      </c>
      <c r="K74" s="27" t="str">
        <f>IF('Year 3'!J97="","",'Year 3'!J97)</f>
        <v/>
      </c>
      <c r="L74" s="27" t="str">
        <f>IF('Year 3'!$E97="","",'Year 3'!$E97)</f>
        <v>Hourly Rate</v>
      </c>
      <c r="M74" s="352" t="str">
        <f>IF('Year 3'!$F97="","",'Year 3'!$F97)</f>
        <v>Hours per week</v>
      </c>
      <c r="N74" s="27" t="str">
        <f>IF('Year 4'!M97="","",'Year 4'!M97)</f>
        <v/>
      </c>
      <c r="O74" s="27" t="str">
        <f>IF('Year 4'!$E97="","",'Year 4'!$E97)</f>
        <v>Hourly Rate</v>
      </c>
      <c r="P74" s="352" t="str">
        <f>IF('Year 4'!$F97="","",'Year 4'!$F97)</f>
        <v>Hours per week</v>
      </c>
      <c r="Q74" s="353" t="str">
        <f>IF('Year 5'!P97="","",'Year 5'!P97)</f>
        <v/>
      </c>
      <c r="R74" s="27" t="str">
        <f>IF('Year 5'!$E97="","",'Year 5'!$E97)</f>
        <v>Hourly Rate</v>
      </c>
      <c r="S74" s="352" t="str">
        <f>IF('Year 5'!$F97="","",'Year 5'!$F97)</f>
        <v>Hours per week</v>
      </c>
    </row>
    <row r="75" spans="1:27" customFormat="1">
      <c r="B75" s="347"/>
      <c r="C75" s="27" t="s">
        <v>212</v>
      </c>
      <c r="D75" s="27"/>
      <c r="E75" s="27">
        <f>IF('Year 1'!D98="","",'Year 1'!D98)</f>
        <v>3</v>
      </c>
      <c r="F75" s="27">
        <f>IF('Year 1'!$E98="","",'Year 1'!$E98)</f>
        <v>10</v>
      </c>
      <c r="G75" s="352">
        <f>IF('Year 1'!$F98="","",'Year 1'!$F98)</f>
        <v>40</v>
      </c>
      <c r="H75" s="27" t="str">
        <f>IF('Year 2'!G98="","",'Year 2'!G98)</f>
        <v/>
      </c>
      <c r="I75" s="27">
        <f>IF('Year 2'!$E98="","",'Year 2'!$E98)</f>
        <v>10</v>
      </c>
      <c r="J75" s="352">
        <f>IF('Year 2'!$F98="","",'Year 2'!$F98)</f>
        <v>40</v>
      </c>
      <c r="K75" s="27">
        <f>IF('Year 3'!J98="","",'Year 3'!J98)</f>
        <v>5200</v>
      </c>
      <c r="L75" s="27">
        <f>IF('Year 3'!$E98="","",'Year 3'!$E98)</f>
        <v>10</v>
      </c>
      <c r="M75" s="352">
        <f>IF('Year 3'!$F98="","",'Year 3'!$F98)</f>
        <v>40</v>
      </c>
      <c r="N75" s="27">
        <f>IF('Year 4'!M98="","",'Year 4'!M98)</f>
        <v>5200</v>
      </c>
      <c r="O75" s="27">
        <f>IF('Year 4'!$E98="","",'Year 4'!$E98)</f>
        <v>10</v>
      </c>
      <c r="P75" s="352">
        <f>IF('Year 4'!$F98="","",'Year 4'!$F98)</f>
        <v>40</v>
      </c>
      <c r="Q75" s="353">
        <f>IF('Year 5'!P98="","",'Year 5'!P98)</f>
        <v>5200</v>
      </c>
      <c r="R75" s="27">
        <f>IF('Year 5'!$E98="","",'Year 5'!$E98)</f>
        <v>10</v>
      </c>
      <c r="S75" s="352">
        <f>IF('Year 5'!$F98="","",'Year 5'!$F98)</f>
        <v>40</v>
      </c>
    </row>
    <row r="76" spans="1:27" customFormat="1">
      <c r="B76" s="347"/>
      <c r="C76" s="358" t="s">
        <v>213</v>
      </c>
      <c r="D76" s="358"/>
      <c r="E76" s="358">
        <f>IF('Year 1'!D99="","",'Year 1'!D99)</f>
        <v>2</v>
      </c>
      <c r="F76" s="358">
        <f>IF('Year 1'!$E99="","",'Year 1'!$E99)</f>
        <v>9</v>
      </c>
      <c r="G76" s="359">
        <f>IF('Year 1'!$F99="","",'Year 1'!$F99)</f>
        <v>20</v>
      </c>
      <c r="H76" s="358" t="str">
        <f>IF('Year 2'!G99="","",'Year 2'!G99)</f>
        <v/>
      </c>
      <c r="I76" s="358">
        <f>IF('Year 2'!$E99="","",'Year 2'!$E99)</f>
        <v>9</v>
      </c>
      <c r="J76" s="359">
        <f>IF('Year 2'!$F99="","",'Year 2'!$F99)</f>
        <v>20</v>
      </c>
      <c r="K76" s="358">
        <f>IF('Year 3'!J99="","",'Year 3'!J99)</f>
        <v>1560</v>
      </c>
      <c r="L76" s="358">
        <f>IF('Year 3'!$E99="","",'Year 3'!$E99)</f>
        <v>9</v>
      </c>
      <c r="M76" s="359">
        <f>IF('Year 3'!$F99="","",'Year 3'!$F99)</f>
        <v>20</v>
      </c>
      <c r="N76" s="358">
        <f>IF('Year 4'!M99="","",'Year 4'!M99)</f>
        <v>1560</v>
      </c>
      <c r="O76" s="358">
        <f>IF('Year 4'!$E99="","",'Year 4'!$E99)</f>
        <v>9</v>
      </c>
      <c r="P76" s="359">
        <f>IF('Year 4'!$F99="","",'Year 4'!$F99)</f>
        <v>20</v>
      </c>
      <c r="Q76" s="360">
        <f>IF('Year 5'!P99="","",'Year 5'!P99)</f>
        <v>1560</v>
      </c>
      <c r="R76" s="358">
        <f>IF('Year 5'!$E99="","",'Year 5'!$E99)</f>
        <v>9</v>
      </c>
      <c r="S76" s="359">
        <f>IF('Year 5'!$F99="","",'Year 5'!$F99)</f>
        <v>20</v>
      </c>
    </row>
    <row r="77" spans="1:27" customFormat="1">
      <c r="B77" s="347"/>
      <c r="C77" s="27" t="s">
        <v>24</v>
      </c>
      <c r="D77" s="27"/>
      <c r="E77" s="27">
        <f>IF('Year 1'!D100="","",'Year 1'!D100)</f>
        <v>0</v>
      </c>
      <c r="F77" s="27">
        <f>IF('Year 1'!$E100="","",'Year 1'!$E100)</f>
        <v>0</v>
      </c>
      <c r="G77" s="352">
        <f>IF('Year 1'!$F100="","",'Year 1'!$F100)</f>
        <v>0</v>
      </c>
      <c r="H77" s="27" t="str">
        <f>IF('Year 2'!G100="","",'Year 2'!G100)</f>
        <v/>
      </c>
      <c r="I77" s="27">
        <f>IF('Year 2'!$E100="","",'Year 2'!$E100)</f>
        <v>0</v>
      </c>
      <c r="J77" s="352">
        <f>IF('Year 2'!$F100="","",'Year 2'!$F100)</f>
        <v>0</v>
      </c>
      <c r="K77" s="27">
        <f>IF('Year 3'!J100="","",'Year 3'!J100)</f>
        <v>0</v>
      </c>
      <c r="L77" s="27">
        <f>IF('Year 3'!$E100="","",'Year 3'!$E100)</f>
        <v>0</v>
      </c>
      <c r="M77" s="352">
        <f>IF('Year 3'!$F100="","",'Year 3'!$F100)</f>
        <v>0</v>
      </c>
      <c r="N77" s="27">
        <f>IF('Year 4'!M100="","",'Year 4'!M100)</f>
        <v>0</v>
      </c>
      <c r="O77" s="27">
        <f>IF('Year 4'!$E100="","",'Year 4'!$E100)</f>
        <v>0</v>
      </c>
      <c r="P77" s="352">
        <f>IF('Year 4'!$F100="","",'Year 4'!$F100)</f>
        <v>0</v>
      </c>
      <c r="Q77" s="353">
        <f>IF('Year 5'!P100="","",'Year 5'!P100)</f>
        <v>0</v>
      </c>
      <c r="R77" s="27">
        <f>IF('Year 5'!$E100="","",'Year 5'!$E100)</f>
        <v>0</v>
      </c>
      <c r="S77" s="352">
        <f>IF('Year 5'!$F100="","",'Year 5'!$F100)</f>
        <v>0</v>
      </c>
    </row>
    <row r="78" spans="1:27" customFormat="1">
      <c r="A78" s="3"/>
      <c r="B78" s="347"/>
      <c r="C78" s="27"/>
      <c r="D78" s="27"/>
      <c r="E78" s="27">
        <f>IF('Year 1'!D101="","",'Year 1'!D101)</f>
        <v>5</v>
      </c>
      <c r="F78" s="27" t="str">
        <f>IF('Year 1'!$E101="","",'Year 1'!$E101)</f>
        <v/>
      </c>
      <c r="G78" s="352" t="str">
        <f>IF('Year 1'!$F101="","",'Year 1'!$F101)</f>
        <v/>
      </c>
      <c r="H78" s="27" t="str">
        <f>IF('Year 2'!G101="","",'Year 2'!G101)</f>
        <v/>
      </c>
      <c r="I78" s="27" t="str">
        <f>IF('Year 2'!$E101="","",'Year 2'!$E101)</f>
        <v/>
      </c>
      <c r="J78" s="352" t="str">
        <f>IF('Year 2'!$F101="","",'Year 2'!$F101)</f>
        <v/>
      </c>
      <c r="K78" s="27" t="str">
        <f>IF('Year 3'!J101="","",'Year 3'!J101)</f>
        <v/>
      </c>
      <c r="L78" s="27" t="str">
        <f>IF('Year 3'!$E101="","",'Year 3'!$E101)</f>
        <v/>
      </c>
      <c r="M78" s="352" t="str">
        <f>IF('Year 3'!$F101="","",'Year 3'!$F101)</f>
        <v/>
      </c>
      <c r="N78" s="27" t="str">
        <f>IF('Year 4'!M101="","",'Year 4'!M101)</f>
        <v/>
      </c>
      <c r="O78" s="27" t="str">
        <f>IF('Year 4'!$E101="","",'Year 4'!$E101)</f>
        <v/>
      </c>
      <c r="P78" s="352" t="str">
        <f>IF('Year 4'!$F101="","",'Year 4'!$F101)</f>
        <v/>
      </c>
      <c r="Q78" s="353" t="str">
        <f>IF('Year 5'!P101="","",'Year 5'!P101)</f>
        <v/>
      </c>
      <c r="R78" s="27" t="str">
        <f>IF('Year 5'!$E101="","",'Year 5'!$E101)</f>
        <v/>
      </c>
      <c r="S78" s="352" t="str">
        <f>IF('Year 5'!$F101="","",'Year 5'!$F101)</f>
        <v/>
      </c>
    </row>
    <row r="79" spans="1:27" customFormat="1">
      <c r="A79" s="3"/>
      <c r="B79" s="347" t="s">
        <v>221</v>
      </c>
      <c r="C79" s="27"/>
      <c r="D79" s="27"/>
      <c r="E79" s="27" t="str">
        <f>IF('Year 1'!D102="","",'Year 1'!D102)</f>
        <v/>
      </c>
      <c r="F79" s="27" t="str">
        <f>IF('Year 1'!$E102="","",'Year 1'!$E102)</f>
        <v/>
      </c>
      <c r="G79" s="352" t="str">
        <f>IF('Year 1'!$F102="","",'Year 1'!$F102)</f>
        <v/>
      </c>
      <c r="H79" s="27" t="str">
        <f>IF('Year 2'!G102="","",'Year 2'!G102)</f>
        <v/>
      </c>
      <c r="I79" s="27" t="str">
        <f>IF('Year 2'!$E102="","",'Year 2'!$E102)</f>
        <v/>
      </c>
      <c r="J79" s="352" t="str">
        <f>IF('Year 2'!$F102="","",'Year 2'!$F102)</f>
        <v/>
      </c>
      <c r="K79" s="27">
        <f>IF('Year 3'!J102="","",'Year 3'!J102)</f>
        <v>26001.279999999999</v>
      </c>
      <c r="L79" s="27" t="str">
        <f>IF('Year 3'!$E102="","",'Year 3'!$E102)</f>
        <v/>
      </c>
      <c r="M79" s="352" t="str">
        <f>IF('Year 3'!$F102="","",'Year 3'!$F102)</f>
        <v/>
      </c>
      <c r="N79" s="27">
        <f>IF('Year 4'!M102="","",'Year 4'!M102)</f>
        <v>26773.4656</v>
      </c>
      <c r="O79" s="27" t="str">
        <f>IF('Year 4'!$E102="","",'Year 4'!$E102)</f>
        <v/>
      </c>
      <c r="P79" s="352" t="str">
        <f>IF('Year 4'!$F102="","",'Year 4'!$F102)</f>
        <v/>
      </c>
      <c r="Q79" s="353">
        <f>IF('Year 5'!P102="","",'Year 5'!P102)</f>
        <v>27582.262912000002</v>
      </c>
      <c r="R79" s="27" t="str">
        <f>IF('Year 5'!$E102="","",'Year 5'!$E102)</f>
        <v/>
      </c>
      <c r="S79" s="352" t="str">
        <f>IF('Year 5'!$F102="","",'Year 5'!$F102)</f>
        <v/>
      </c>
    </row>
    <row r="80" spans="1:27" customFormat="1" ht="15.95" customHeight="1">
      <c r="B80" s="347"/>
      <c r="C80" s="27"/>
      <c r="D80" s="27"/>
      <c r="E80" s="27" t="str">
        <f>IF('Year 1'!$E103="","",'Year 1'!$E103)</f>
        <v>as % of Total Wage Costs</v>
      </c>
      <c r="F80" s="27" t="str">
        <f>IF('Year 1'!$F103="","",'Year 1'!$F103)</f>
        <v>or manually entered amount below (overrides wages)</v>
      </c>
      <c r="G80" s="352" t="str">
        <f>IF('Year 1'!$G103="","",'Year 1'!$G103)</f>
        <v/>
      </c>
      <c r="H80" s="27" t="str">
        <f>IF('Year 2'!$E103="","",'Year 2'!$E103)</f>
        <v>as % of Total Wage Costs</v>
      </c>
      <c r="I80" s="27" t="str">
        <f>IF('Year 2'!$F103="","",'Year 2'!$F103)</f>
        <v>or manually entered amount below (overrides wages)</v>
      </c>
      <c r="J80" s="352" t="str">
        <f>IF('Year 2'!$G103="","",'Year 2'!$G103)</f>
        <v/>
      </c>
      <c r="K80" s="27" t="str">
        <f>IF('Year 3'!$E103="","",'Year 3'!$E103)</f>
        <v>as % of Total Wage Costs</v>
      </c>
      <c r="L80" s="27" t="str">
        <f>IF('Year 3'!$F103="","",'Year 3'!$F103)</f>
        <v>or manually entered amount below (overrides wages)</v>
      </c>
      <c r="M80" s="352" t="str">
        <f>IF('Year 3'!$G103="","",'Year 3'!$G103)</f>
        <v/>
      </c>
      <c r="N80" s="27" t="str">
        <f>IF('Year 4'!$E103="","",'Year 4'!$E103)</f>
        <v>as % of Total Wage Costs</v>
      </c>
      <c r="O80" s="27" t="str">
        <f>IF('Year 4'!$F103="","",'Year 4'!$F103)</f>
        <v>or manually entered amount below (overrides wages)</v>
      </c>
      <c r="P80" s="352" t="str">
        <f>IF('Year 4'!$G103="","",'Year 4'!$G103)</f>
        <v/>
      </c>
      <c r="Q80" s="353" t="str">
        <f>IF('Year 5'!$E103="","",'Year 5'!$E103)</f>
        <v>as % of Total Wage Costs</v>
      </c>
      <c r="R80" s="27" t="str">
        <f>IF('Year 5'!$F103="","",'Year 5'!$F103)</f>
        <v>or manually entered amount below (overrides wages)</v>
      </c>
      <c r="S80" s="352" t="str">
        <f>IF('Year 5'!$G103="","",'Year 5'!$G103)</f>
        <v/>
      </c>
      <c r="AA80" s="3"/>
    </row>
    <row r="81" spans="1:19" customFormat="1">
      <c r="A81" s="3"/>
      <c r="B81" s="347" t="s">
        <v>223</v>
      </c>
      <c r="C81" s="27"/>
      <c r="D81" s="27"/>
      <c r="E81" s="27" t="str">
        <f>IF('Year 1'!$E104="","",'Year 1'!$E104)</f>
        <v/>
      </c>
      <c r="F81" s="27" t="str">
        <f>IF('Year 1'!$F104="","",'Year 1'!$F104)</f>
        <v/>
      </c>
      <c r="G81" s="352" t="str">
        <f>IF('Year 1'!$G104="","",'Year 1'!$G104)</f>
        <v/>
      </c>
      <c r="H81" s="27" t="str">
        <f>IF('Year 2'!$E104="","",'Year 2'!$E104)</f>
        <v/>
      </c>
      <c r="I81" s="27" t="str">
        <f>IF('Year 2'!$F104="","",'Year 2'!$F104)</f>
        <v/>
      </c>
      <c r="J81" s="352" t="str">
        <f>IF('Year 2'!$G104="","",'Year 2'!$G104)</f>
        <v/>
      </c>
      <c r="K81" s="27" t="str">
        <f>IF('Year 3'!$E104="","",'Year 3'!$E104)</f>
        <v/>
      </c>
      <c r="L81" s="27" t="str">
        <f>IF('Year 3'!$F104="","",'Year 3'!$F104)</f>
        <v/>
      </c>
      <c r="M81" s="352" t="str">
        <f>IF('Year 3'!$G104="","",'Year 3'!$G104)</f>
        <v/>
      </c>
      <c r="N81" s="27" t="str">
        <f>IF('Year 4'!$E104="","",'Year 4'!$E104)</f>
        <v/>
      </c>
      <c r="O81" s="27" t="str">
        <f>IF('Year 4'!$F104="","",'Year 4'!$F104)</f>
        <v/>
      </c>
      <c r="P81" s="352" t="str">
        <f>IF('Year 4'!$G104="","",'Year 4'!$G104)</f>
        <v/>
      </c>
      <c r="Q81" s="353" t="str">
        <f>IF('Year 5'!$E104="","",'Year 5'!$E104)</f>
        <v/>
      </c>
      <c r="R81" s="27" t="str">
        <f>IF('Year 5'!$F104="","",'Year 5'!$F104)</f>
        <v/>
      </c>
      <c r="S81" s="352" t="str">
        <f>IF('Year 5'!$G104="","",'Year 5'!$G104)</f>
        <v/>
      </c>
    </row>
    <row r="82" spans="1:19" customFormat="1">
      <c r="B82" s="347"/>
      <c r="C82" s="27" t="s">
        <v>224</v>
      </c>
      <c r="D82" s="27"/>
      <c r="E82" s="27">
        <f>IF('Year 1'!$E105="","",'Year 1'!$E105)</f>
        <v>6.2E-2</v>
      </c>
      <c r="F82" s="27">
        <f>IF('Year 1'!$F105="","",'Year 1'!$F105)</f>
        <v>102000</v>
      </c>
      <c r="G82" s="352" t="str">
        <f>IF('Year 1'!$G105="","",'Year 1'!$G105)</f>
        <v/>
      </c>
      <c r="H82" s="27">
        <f>IF('Year 2'!$E105="","",'Year 2'!$E105)</f>
        <v>6.2E-2</v>
      </c>
      <c r="I82" s="27">
        <f>IF('Year 2'!$F105="","",'Year 2'!$F105)</f>
        <v>102000</v>
      </c>
      <c r="J82" s="352" t="str">
        <f>IF('Year 2'!$G105="","",'Year 2'!$G105)</f>
        <v/>
      </c>
      <c r="K82" s="27">
        <f>IF('Year 3'!$E105="","",'Year 3'!$E105)</f>
        <v>6.2E-2</v>
      </c>
      <c r="L82" s="27">
        <f>IF('Year 3'!$F105="","",'Year 3'!$F105)</f>
        <v>102000</v>
      </c>
      <c r="M82" s="352" t="str">
        <f>IF('Year 3'!$G105="","",'Year 3'!$G105)</f>
        <v/>
      </c>
      <c r="N82" s="27">
        <f>IF('Year 4'!$E105="","",'Year 4'!$E105)</f>
        <v>6.2E-2</v>
      </c>
      <c r="O82" s="27">
        <f>IF('Year 4'!$F105="","",'Year 4'!$F105)</f>
        <v>102000</v>
      </c>
      <c r="P82" s="352" t="str">
        <f>IF('Year 4'!$G105="","",'Year 4'!$G105)</f>
        <v/>
      </c>
      <c r="Q82" s="353">
        <f>IF('Year 5'!$E105="","",'Year 5'!$E105)</f>
        <v>6.2E-2</v>
      </c>
      <c r="R82" s="27">
        <f>IF('Year 5'!$F105="","",'Year 5'!$F105)</f>
        <v>102000</v>
      </c>
      <c r="S82" s="352" t="str">
        <f>IF('Year 5'!$G105="","",'Year 5'!$G105)</f>
        <v/>
      </c>
    </row>
    <row r="83" spans="1:19" customFormat="1">
      <c r="B83" s="347"/>
      <c r="C83" s="358" t="s">
        <v>225</v>
      </c>
      <c r="D83" s="358"/>
      <c r="E83" s="358">
        <f>IF('Year 1'!$E106="","",'Year 1'!$E106)</f>
        <v>1.4500000000000001E-2</v>
      </c>
      <c r="F83" s="358" t="str">
        <f>IF('Year 1'!$F106="","",'Year 1'!$F106)</f>
        <v/>
      </c>
      <c r="G83" s="359" t="str">
        <f>IF('Year 1'!$G106="","",'Year 1'!$G106)</f>
        <v/>
      </c>
      <c r="H83" s="358">
        <f>IF('Year 2'!$E106="","",'Year 2'!$E106)</f>
        <v>1.4500000000000001E-2</v>
      </c>
      <c r="I83" s="358" t="str">
        <f>IF('Year 2'!$F106="","",'Year 2'!$F106)</f>
        <v/>
      </c>
      <c r="J83" s="359" t="str">
        <f>IF('Year 2'!$G106="","",'Year 2'!$G106)</f>
        <v/>
      </c>
      <c r="K83" s="358">
        <f>IF('Year 3'!$E106="","",'Year 3'!$E106)</f>
        <v>1.4500000000000001E-2</v>
      </c>
      <c r="L83" s="358" t="str">
        <f>IF('Year 3'!$F106="","",'Year 3'!$F106)</f>
        <v/>
      </c>
      <c r="M83" s="359" t="str">
        <f>IF('Year 3'!$G106="","",'Year 3'!$G106)</f>
        <v/>
      </c>
      <c r="N83" s="358">
        <f>IF('Year 4'!$E106="","",'Year 4'!$E106)</f>
        <v>1.4500000000000001E-2</v>
      </c>
      <c r="O83" s="358" t="str">
        <f>IF('Year 4'!$F106="","",'Year 4'!$F106)</f>
        <v/>
      </c>
      <c r="P83" s="359" t="str">
        <f>IF('Year 4'!$G106="","",'Year 4'!$G106)</f>
        <v/>
      </c>
      <c r="Q83" s="360">
        <f>IF('Year 5'!$E106="","",'Year 5'!$E106)</f>
        <v>1.4500000000000001E-2</v>
      </c>
      <c r="R83" s="358" t="str">
        <f>IF('Year 5'!$F106="","",'Year 5'!$F106)</f>
        <v/>
      </c>
      <c r="S83" s="359" t="str">
        <f>IF('Year 5'!$G106="","",'Year 5'!$G106)</f>
        <v/>
      </c>
    </row>
    <row r="84" spans="1:19" customFormat="1">
      <c r="B84" s="347"/>
      <c r="C84" s="358" t="s">
        <v>231</v>
      </c>
      <c r="D84" s="358"/>
      <c r="E84" s="358">
        <f>IF('Year 1'!$E107="","",'Year 1'!$E107)</f>
        <v>8.0000000000000002E-3</v>
      </c>
      <c r="F84" s="358">
        <f>IF('Year 1'!$F107="","",'Year 1'!$F107)</f>
        <v>7000</v>
      </c>
      <c r="G84" s="359" t="str">
        <f>IF('Year 1'!$G107="","",'Year 1'!$G107)</f>
        <v/>
      </c>
      <c r="H84" s="358">
        <f>IF('Year 2'!$E107="","",'Year 2'!$E107)</f>
        <v>8.0000000000000002E-3</v>
      </c>
      <c r="I84" s="358">
        <f>IF('Year 2'!$F107="","",'Year 2'!$F107)</f>
        <v>7000</v>
      </c>
      <c r="J84" s="359" t="str">
        <f>IF('Year 2'!$G107="","",'Year 2'!$G107)</f>
        <v/>
      </c>
      <c r="K84" s="358">
        <f>IF('Year 3'!$E107="","",'Year 3'!$E107)</f>
        <v>8.0000000000000002E-3</v>
      </c>
      <c r="L84" s="358">
        <f>IF('Year 3'!$F107="","",'Year 3'!$F107)</f>
        <v>7000</v>
      </c>
      <c r="M84" s="359" t="str">
        <f>IF('Year 3'!$G107="","",'Year 3'!$G107)</f>
        <v/>
      </c>
      <c r="N84" s="358">
        <f>IF('Year 4'!$E107="","",'Year 4'!$E107)</f>
        <v>8.0000000000000002E-3</v>
      </c>
      <c r="O84" s="358">
        <f>IF('Year 4'!$F107="","",'Year 4'!$F107)</f>
        <v>7000</v>
      </c>
      <c r="P84" s="359" t="str">
        <f>IF('Year 4'!$G107="","",'Year 4'!$G107)</f>
        <v/>
      </c>
      <c r="Q84" s="360">
        <f>IF('Year 5'!$E107="","",'Year 5'!$E107)</f>
        <v>8.0000000000000002E-3</v>
      </c>
      <c r="R84" s="358">
        <f>IF('Year 5'!$F107="","",'Year 5'!$F107)</f>
        <v>7000</v>
      </c>
      <c r="S84" s="359" t="str">
        <f>IF('Year 5'!$G107="","",'Year 5'!$G107)</f>
        <v/>
      </c>
    </row>
    <row r="85" spans="1:19" customFormat="1">
      <c r="B85" s="347"/>
      <c r="C85" s="27" t="s">
        <v>232</v>
      </c>
      <c r="D85" s="27"/>
      <c r="E85" s="27">
        <f>IF('Year 1'!$E108="","",'Year 1'!$E108)</f>
        <v>2.7E-2</v>
      </c>
      <c r="F85" s="27">
        <f>IF('Year 1'!$F108="","",'Year 1'!$F108)</f>
        <v>7000</v>
      </c>
      <c r="G85" s="352" t="str">
        <f>IF('Year 1'!$G108="","",'Year 1'!$G108)</f>
        <v/>
      </c>
      <c r="H85" s="27">
        <f>IF('Year 2'!$E108="","",'Year 2'!$E108)</f>
        <v>2.7E-2</v>
      </c>
      <c r="I85" s="27">
        <f>IF('Year 2'!$F108="","",'Year 2'!$F108)</f>
        <v>7000</v>
      </c>
      <c r="J85" s="352" t="str">
        <f>IF('Year 2'!$G108="","",'Year 2'!$G108)</f>
        <v/>
      </c>
      <c r="K85" s="27">
        <f>IF('Year 3'!$E108="","",'Year 3'!$E108)</f>
        <v>2.7E-2</v>
      </c>
      <c r="L85" s="27">
        <f>IF('Year 3'!$F108="","",'Year 3'!$F108)</f>
        <v>7000</v>
      </c>
      <c r="M85" s="352" t="str">
        <f>IF('Year 3'!$G108="","",'Year 3'!$G108)</f>
        <v/>
      </c>
      <c r="N85" s="27">
        <f>IF('Year 4'!$E108="","",'Year 4'!$E108)</f>
        <v>2.7E-2</v>
      </c>
      <c r="O85" s="27">
        <f>IF('Year 4'!$F108="","",'Year 4'!$F108)</f>
        <v>7000</v>
      </c>
      <c r="P85" s="352" t="str">
        <f>IF('Year 4'!$G108="","",'Year 4'!$G108)</f>
        <v/>
      </c>
      <c r="Q85" s="353">
        <f>IF('Year 5'!$E108="","",'Year 5'!$E108)</f>
        <v>2.7E-2</v>
      </c>
      <c r="R85" s="27">
        <f>IF('Year 5'!$F108="","",'Year 5'!$F108)</f>
        <v>7000</v>
      </c>
      <c r="S85" s="352" t="str">
        <f>IF('Year 5'!$G108="","",'Year 5'!$G108)</f>
        <v/>
      </c>
    </row>
    <row r="86" spans="1:19" customFormat="1">
      <c r="B86" s="347"/>
      <c r="C86" s="358" t="s">
        <v>226</v>
      </c>
      <c r="D86" s="358"/>
      <c r="E86" s="358">
        <f>IF('Year 1'!$E109="","",'Year 1'!$E109)</f>
        <v>1.4999999999999999E-2</v>
      </c>
      <c r="F86" s="358" t="str">
        <f>IF('Year 1'!$F109="","",'Year 1'!$F109)</f>
        <v/>
      </c>
      <c r="G86" s="359" t="str">
        <f>IF('Year 1'!$G109="","",'Year 1'!$G109)</f>
        <v/>
      </c>
      <c r="H86" s="358">
        <f>IF('Year 2'!$E109="","",'Year 2'!$E109)</f>
        <v>1.4999999999999999E-2</v>
      </c>
      <c r="I86" s="358" t="str">
        <f>IF('Year 2'!$F109="","",'Year 2'!$F109)</f>
        <v/>
      </c>
      <c r="J86" s="359" t="str">
        <f>IF('Year 2'!$G109="","",'Year 2'!$G109)</f>
        <v/>
      </c>
      <c r="K86" s="358">
        <f>IF('Year 3'!$E109="","",'Year 3'!$E109)</f>
        <v>1.4999999999999999E-2</v>
      </c>
      <c r="L86" s="358" t="str">
        <f>IF('Year 3'!$F109="","",'Year 3'!$F109)</f>
        <v/>
      </c>
      <c r="M86" s="359" t="str">
        <f>IF('Year 3'!$G109="","",'Year 3'!$G109)</f>
        <v/>
      </c>
      <c r="N86" s="358">
        <f>IF('Year 4'!$E109="","",'Year 4'!$E109)</f>
        <v>1.4999999999999999E-2</v>
      </c>
      <c r="O86" s="358" t="str">
        <f>IF('Year 4'!$F109="","",'Year 4'!$F109)</f>
        <v/>
      </c>
      <c r="P86" s="359" t="str">
        <f>IF('Year 4'!$G109="","",'Year 4'!$G109)</f>
        <v/>
      </c>
      <c r="Q86" s="360">
        <f>IF('Year 5'!$E109="","",'Year 5'!$E109)</f>
        <v>1.4999999999999999E-2</v>
      </c>
      <c r="R86" s="358" t="str">
        <f>IF('Year 5'!$F109="","",'Year 5'!$F109)</f>
        <v/>
      </c>
      <c r="S86" s="359" t="str">
        <f>IF('Year 5'!$G109="","",'Year 5'!$G109)</f>
        <v/>
      </c>
    </row>
    <row r="87" spans="1:19" customFormat="1">
      <c r="B87" s="347"/>
      <c r="C87" s="27" t="s">
        <v>227</v>
      </c>
      <c r="D87" s="27"/>
      <c r="E87" s="27">
        <f>IF('Year 1'!$E110="","",'Year 1'!$E110)</f>
        <v>0</v>
      </c>
      <c r="F87" s="27" t="str">
        <f>IF('Year 1'!$F110="","",'Year 1'!$F110)</f>
        <v/>
      </c>
      <c r="G87" s="352" t="str">
        <f>IF('Year 1'!$G110="","",'Year 1'!$G110)</f>
        <v/>
      </c>
      <c r="H87" s="27">
        <f>IF('Year 2'!$E110="","",'Year 2'!$E110)</f>
        <v>0</v>
      </c>
      <c r="I87" s="27" t="str">
        <f>IF('Year 2'!$F110="","",'Year 2'!$F110)</f>
        <v/>
      </c>
      <c r="J87" s="352" t="str">
        <f>IF('Year 2'!$G110="","",'Year 2'!$G110)</f>
        <v/>
      </c>
      <c r="K87" s="27">
        <f>IF('Year 3'!$E110="","",'Year 3'!$E110)</f>
        <v>0</v>
      </c>
      <c r="L87" s="27" t="str">
        <f>IF('Year 3'!$F110="","",'Year 3'!$F110)</f>
        <v/>
      </c>
      <c r="M87" s="352" t="str">
        <f>IF('Year 3'!$G110="","",'Year 3'!$G110)</f>
        <v/>
      </c>
      <c r="N87" s="27">
        <f>IF('Year 4'!$E110="","",'Year 4'!$E110)</f>
        <v>0</v>
      </c>
      <c r="O87" s="27" t="str">
        <f>IF('Year 4'!$F110="","",'Year 4'!$F110)</f>
        <v/>
      </c>
      <c r="P87" s="352" t="str">
        <f>IF('Year 4'!$G110="","",'Year 4'!$G110)</f>
        <v/>
      </c>
      <c r="Q87" s="353">
        <f>IF('Year 5'!$E110="","",'Year 5'!$E110)</f>
        <v>0</v>
      </c>
      <c r="R87" s="27" t="str">
        <f>IF('Year 5'!$F110="","",'Year 5'!$F110)</f>
        <v/>
      </c>
      <c r="S87" s="352" t="str">
        <f>IF('Year 5'!$G110="","",'Year 5'!$G110)</f>
        <v/>
      </c>
    </row>
    <row r="88" spans="1:19" customFormat="1">
      <c r="B88" s="347"/>
      <c r="C88" s="358" t="s">
        <v>228</v>
      </c>
      <c r="D88" s="358"/>
      <c r="E88" s="358">
        <f>IF('Year 1'!$E111="","",'Year 1'!$E111)</f>
        <v>0</v>
      </c>
      <c r="F88" s="358" t="str">
        <f>IF('Year 1'!$F111="","",'Year 1'!$F111)</f>
        <v/>
      </c>
      <c r="G88" s="359" t="str">
        <f>IF('Year 1'!$G111="","",'Year 1'!$G111)</f>
        <v/>
      </c>
      <c r="H88" s="358">
        <f>IF('Year 2'!$E111="","",'Year 2'!$E111)</f>
        <v>0</v>
      </c>
      <c r="I88" s="358" t="str">
        <f>IF('Year 2'!$F111="","",'Year 2'!$F111)</f>
        <v/>
      </c>
      <c r="J88" s="359" t="str">
        <f>IF('Year 2'!$G111="","",'Year 2'!$G111)</f>
        <v/>
      </c>
      <c r="K88" s="358">
        <f>IF('Year 3'!$E111="","",'Year 3'!$E111)</f>
        <v>0</v>
      </c>
      <c r="L88" s="358" t="str">
        <f>IF('Year 3'!$F111="","",'Year 3'!$F111)</f>
        <v/>
      </c>
      <c r="M88" s="359" t="str">
        <f>IF('Year 3'!$G111="","",'Year 3'!$G111)</f>
        <v/>
      </c>
      <c r="N88" s="358">
        <f>IF('Year 4'!$E111="","",'Year 4'!$E111)</f>
        <v>0</v>
      </c>
      <c r="O88" s="358" t="str">
        <f>IF('Year 4'!$F111="","",'Year 4'!$F111)</f>
        <v/>
      </c>
      <c r="P88" s="359" t="str">
        <f>IF('Year 4'!$G111="","",'Year 4'!$G111)</f>
        <v/>
      </c>
      <c r="Q88" s="360">
        <f>IF('Year 5'!$E111="","",'Year 5'!$E111)</f>
        <v>0</v>
      </c>
      <c r="R88" s="358" t="str">
        <f>IF('Year 5'!$F111="","",'Year 5'!$F111)</f>
        <v/>
      </c>
      <c r="S88" s="359" t="str">
        <f>IF('Year 5'!$G111="","",'Year 5'!$G111)</f>
        <v/>
      </c>
    </row>
    <row r="89" spans="1:19" customFormat="1">
      <c r="B89" s="347"/>
      <c r="C89" s="358" t="s">
        <v>229</v>
      </c>
      <c r="D89" s="358"/>
      <c r="E89" s="358">
        <f>IF('Year 1'!$E112="","",'Year 1'!$E112)</f>
        <v>0.04</v>
      </c>
      <c r="F89" s="358" t="str">
        <f>IF('Year 1'!$F112="","",'Year 1'!$F112)</f>
        <v/>
      </c>
      <c r="G89" s="359" t="str">
        <f>IF('Year 1'!$G112="","",'Year 1'!$G112)</f>
        <v/>
      </c>
      <c r="H89" s="358">
        <f>IF('Year 2'!$E112="","",'Year 2'!$E112)</f>
        <v>0.04</v>
      </c>
      <c r="I89" s="358" t="str">
        <f>IF('Year 2'!$F112="","",'Year 2'!$F112)</f>
        <v/>
      </c>
      <c r="J89" s="359" t="str">
        <f>IF('Year 2'!$G112="","",'Year 2'!$G112)</f>
        <v/>
      </c>
      <c r="K89" s="358">
        <f>IF('Year 3'!$E112="","",'Year 3'!$E112)</f>
        <v>0.04</v>
      </c>
      <c r="L89" s="358" t="str">
        <f>IF('Year 3'!$F112="","",'Year 3'!$F112)</f>
        <v/>
      </c>
      <c r="M89" s="359" t="str">
        <f>IF('Year 3'!$G112="","",'Year 3'!$G112)</f>
        <v/>
      </c>
      <c r="N89" s="358">
        <f>IF('Year 4'!$E112="","",'Year 4'!$E112)</f>
        <v>0.04</v>
      </c>
      <c r="O89" s="358" t="str">
        <f>IF('Year 4'!$F112="","",'Year 4'!$F112)</f>
        <v/>
      </c>
      <c r="P89" s="359" t="str">
        <f>IF('Year 4'!$G112="","",'Year 4'!$G112)</f>
        <v/>
      </c>
      <c r="Q89" s="360">
        <f>IF('Year 5'!$E112="","",'Year 5'!$E112)</f>
        <v>0.04</v>
      </c>
      <c r="R89" s="358" t="str">
        <f>IF('Year 5'!$F112="","",'Year 5'!$F112)</f>
        <v/>
      </c>
      <c r="S89" s="359" t="str">
        <f>IF('Year 5'!$G112="","",'Year 5'!$G112)</f>
        <v/>
      </c>
    </row>
    <row r="90" spans="1:19" customFormat="1">
      <c r="A90" s="3"/>
      <c r="B90" s="347" t="s">
        <v>230</v>
      </c>
      <c r="C90" s="27"/>
      <c r="D90" s="27"/>
      <c r="E90" s="27" t="str">
        <f>IF('Year 1'!$E113="","",'Year 1'!$E113)</f>
        <v/>
      </c>
      <c r="F90" s="27" t="str">
        <f>IF('Year 1'!$F113="","",'Year 1'!$F113)</f>
        <v/>
      </c>
      <c r="G90" s="352" t="str">
        <f>IF('Year 1'!$G113="","",'Year 1'!$G113)</f>
        <v/>
      </c>
      <c r="H90" s="27" t="str">
        <f>IF('Year 2'!$E113="","",'Year 2'!$E113)</f>
        <v/>
      </c>
      <c r="I90" s="27" t="str">
        <f>IF('Year 2'!$F113="","",'Year 2'!$F113)</f>
        <v/>
      </c>
      <c r="J90" s="352" t="str">
        <f>IF('Year 2'!$G113="","",'Year 2'!$G113)</f>
        <v/>
      </c>
      <c r="K90" s="27" t="str">
        <f>IF('Year 3'!$E113="","",'Year 3'!$E113)</f>
        <v/>
      </c>
      <c r="L90" s="27" t="str">
        <f>IF('Year 3'!$F113="","",'Year 3'!$F113)</f>
        <v/>
      </c>
      <c r="M90" s="352" t="str">
        <f>IF('Year 3'!$G113="","",'Year 3'!$G113)</f>
        <v/>
      </c>
      <c r="N90" s="27" t="str">
        <f>IF('Year 4'!$E113="","",'Year 4'!$E113)</f>
        <v/>
      </c>
      <c r="O90" s="27" t="str">
        <f>IF('Year 4'!$F113="","",'Year 4'!$F113)</f>
        <v/>
      </c>
      <c r="P90" s="352" t="str">
        <f>IF('Year 4'!$G113="","",'Year 4'!$G113)</f>
        <v/>
      </c>
      <c r="Q90" s="353" t="str">
        <f>IF('Year 5'!$E113="","",'Year 5'!$E113)</f>
        <v/>
      </c>
      <c r="R90" s="27" t="str">
        <f>IF('Year 5'!$F113="","",'Year 5'!$F113)</f>
        <v/>
      </c>
      <c r="S90" s="352" t="str">
        <f>IF('Year 5'!$G113="","",'Year 5'!$G113)</f>
        <v/>
      </c>
    </row>
    <row r="91" spans="1:19" customFormat="1">
      <c r="A91" s="3"/>
      <c r="B91" s="347"/>
      <c r="C91" s="27"/>
      <c r="D91" s="27"/>
      <c r="E91" s="27" t="str">
        <f>IF('Year 1'!$E114="","",'Year 1'!$E114)</f>
        <v/>
      </c>
      <c r="F91" s="27" t="str">
        <f>IF('Year 1'!$F114="","",'Year 1'!$F114)</f>
        <v/>
      </c>
      <c r="G91" s="352" t="str">
        <f>IF('Year 1'!$G114="","",'Year 1'!$G114)</f>
        <v/>
      </c>
      <c r="H91" s="27" t="str">
        <f>IF('Year 2'!$E114="","",'Year 2'!$E114)</f>
        <v/>
      </c>
      <c r="I91" s="27" t="str">
        <f>IF('Year 2'!$F114="","",'Year 2'!$F114)</f>
        <v/>
      </c>
      <c r="J91" s="352" t="str">
        <f>IF('Year 2'!$G114="","",'Year 2'!$G114)</f>
        <v/>
      </c>
      <c r="K91" s="27" t="str">
        <f>IF('Year 3'!$E114="","",'Year 3'!$E114)</f>
        <v/>
      </c>
      <c r="L91" s="27" t="str">
        <f>IF('Year 3'!$F114="","",'Year 3'!$F114)</f>
        <v/>
      </c>
      <c r="M91" s="352" t="str">
        <f>IF('Year 3'!$G114="","",'Year 3'!$G114)</f>
        <v/>
      </c>
      <c r="N91" s="27" t="str">
        <f>IF('Year 4'!$E114="","",'Year 4'!$E114)</f>
        <v/>
      </c>
      <c r="O91" s="27" t="str">
        <f>IF('Year 4'!$F114="","",'Year 4'!$F114)</f>
        <v/>
      </c>
      <c r="P91" s="352" t="str">
        <f>IF('Year 4'!$G114="","",'Year 4'!$G114)</f>
        <v/>
      </c>
      <c r="Q91" s="353" t="str">
        <f>IF('Year 5'!$E114="","",'Year 5'!$E114)</f>
        <v/>
      </c>
      <c r="R91" s="27" t="str">
        <f>IF('Year 5'!$F114="","",'Year 5'!$F114)</f>
        <v/>
      </c>
      <c r="S91" s="352" t="str">
        <f>IF('Year 5'!$G114="","",'Year 5'!$G114)</f>
        <v/>
      </c>
    </row>
    <row r="92" spans="1:19" customFormat="1">
      <c r="A92" s="3"/>
      <c r="B92" s="347" t="s">
        <v>17</v>
      </c>
      <c r="C92" s="27"/>
      <c r="D92" s="27"/>
      <c r="E92" s="27" t="str">
        <f>IF('Year 1'!$E117="","",'Year 1'!$E117)</f>
        <v>Year 1 (2020)</v>
      </c>
      <c r="F92" s="27" t="str">
        <f>IF('Year 1'!$F117="","",'Year 1'!$F117)</f>
        <v/>
      </c>
      <c r="G92" s="352" t="str">
        <f>IF('Year 1'!$G117="","",'Year 1'!$G117)</f>
        <v/>
      </c>
      <c r="H92" s="27" t="str">
        <f>IF('Year 2'!$E117="","",'Year 2'!$E117)</f>
        <v>Year 2 (2021)</v>
      </c>
      <c r="I92" s="27" t="str">
        <f>IF('Year 2'!$F117="","",'Year 2'!$F117)</f>
        <v/>
      </c>
      <c r="J92" s="352" t="str">
        <f>IF('Year 2'!$G117="","",'Year 2'!$G117)</f>
        <v/>
      </c>
      <c r="K92" s="27" t="str">
        <f>IF('Year 3'!$E117="","",'Year 3'!$E117)</f>
        <v>Year 3 (2022)</v>
      </c>
      <c r="L92" s="27" t="str">
        <f>IF('Year 3'!$F117="","",'Year 3'!$F117)</f>
        <v/>
      </c>
      <c r="M92" s="352" t="str">
        <f>IF('Year 3'!$G117="","",'Year 3'!$G117)</f>
        <v/>
      </c>
      <c r="N92" s="27" t="str">
        <f>IF('Year 4'!$E117="","",'Year 4'!$E117)</f>
        <v>Year 4 (2023)</v>
      </c>
      <c r="O92" s="27" t="str">
        <f>IF('Year 4'!$F117="","",'Year 4'!$F117)</f>
        <v/>
      </c>
      <c r="P92" s="352" t="str">
        <f>IF('Year 4'!$G117="","",'Year 4'!$G117)</f>
        <v/>
      </c>
      <c r="Q92" s="353" t="str">
        <f>IF('Year 5'!$E117="","",'Year 5'!$E117)</f>
        <v>Year 5 (2024)</v>
      </c>
      <c r="R92" s="27" t="str">
        <f>IF('Year 5'!$F117="","",'Year 5'!$F117)</f>
        <v/>
      </c>
      <c r="S92" s="352" t="str">
        <f>IF('Year 5'!$G117="","",'Year 5'!$G117)</f>
        <v/>
      </c>
    </row>
    <row r="93" spans="1:19" customFormat="1">
      <c r="A93" s="3"/>
      <c r="B93" s="347"/>
      <c r="C93" s="27"/>
      <c r="D93" s="27"/>
      <c r="E93" s="27" t="str">
        <f>IF('Year 1'!$E118="","",'Year 1'!$E118)</f>
        <v/>
      </c>
      <c r="F93" s="27" t="str">
        <f>IF('Year 1'!$F118="","",'Year 1'!$F118)</f>
        <v/>
      </c>
      <c r="G93" s="352" t="str">
        <f>IF('Year 1'!$G118="","",'Year 1'!$G118)</f>
        <v>Period</v>
      </c>
      <c r="H93" s="27" t="str">
        <f>IF('Year 2'!$E118="","",'Year 2'!$E118)</f>
        <v/>
      </c>
      <c r="I93" s="27" t="str">
        <f>IF('Year 2'!$F118="","",'Year 2'!$F118)</f>
        <v/>
      </c>
      <c r="J93" s="352" t="str">
        <f>IF('Year 2'!$G118="","",'Year 2'!$G118)</f>
        <v>Period</v>
      </c>
      <c r="K93" s="27" t="str">
        <f>IF('Year 3'!$E118="","",'Year 3'!$E118)</f>
        <v/>
      </c>
      <c r="L93" s="27" t="str">
        <f>IF('Year 3'!$F118="","",'Year 3'!$F118)</f>
        <v/>
      </c>
      <c r="M93" s="352" t="str">
        <f>IF('Year 3'!$G118="","",'Year 3'!$G118)</f>
        <v>Period</v>
      </c>
      <c r="N93" s="27" t="str">
        <f>IF('Year 4'!$E118="","",'Year 4'!$E118)</f>
        <v/>
      </c>
      <c r="O93" s="27" t="str">
        <f>IF('Year 4'!$F118="","",'Year 4'!$F118)</f>
        <v/>
      </c>
      <c r="P93" s="352" t="str">
        <f>IF('Year 4'!$G118="","",'Year 4'!$G118)</f>
        <v>Period</v>
      </c>
      <c r="Q93" s="353" t="str">
        <f>IF('Year 5'!$E118="","",'Year 5'!$E118)</f>
        <v/>
      </c>
      <c r="R93" s="27" t="str">
        <f>IF('Year 5'!$F118="","",'Year 5'!$F118)</f>
        <v/>
      </c>
      <c r="S93" s="352" t="str">
        <f>IF('Year 5'!$G118="","",'Year 5'!$G118)</f>
        <v>Period</v>
      </c>
    </row>
    <row r="94" spans="1:19" customFormat="1">
      <c r="A94" s="3"/>
      <c r="B94" s="347"/>
      <c r="C94" s="27"/>
      <c r="D94" s="27"/>
      <c r="E94" s="27" t="str">
        <f>IF('Year 1'!$E119="","",'Year 1'!$E119)</f>
        <v/>
      </c>
      <c r="F94" s="27" t="str">
        <f>IF('Year 1'!$F119="","",'Year 1'!$F119)</f>
        <v/>
      </c>
      <c r="G94" s="352" t="str">
        <f>IF('Year 1'!$G119="","",'Year 1'!$G119)</f>
        <v/>
      </c>
      <c r="H94" s="27" t="str">
        <f>IF('Year 2'!$E119="","",'Year 2'!$E119)</f>
        <v/>
      </c>
      <c r="I94" s="27" t="str">
        <f>IF('Year 2'!$F119="","",'Year 2'!$F119)</f>
        <v/>
      </c>
      <c r="J94" s="352" t="str">
        <f>IF('Year 2'!$G119="","",'Year 2'!$G119)</f>
        <v/>
      </c>
      <c r="K94" s="27" t="str">
        <f>IF('Year 3'!$E119="","",'Year 3'!$E119)</f>
        <v/>
      </c>
      <c r="L94" s="27" t="str">
        <f>IF('Year 3'!$F119="","",'Year 3'!$F119)</f>
        <v/>
      </c>
      <c r="M94" s="352" t="str">
        <f>IF('Year 3'!$G119="","",'Year 3'!$G119)</f>
        <v/>
      </c>
      <c r="N94" s="27" t="str">
        <f>IF('Year 4'!$E119="","",'Year 4'!$E119)</f>
        <v/>
      </c>
      <c r="O94" s="27" t="str">
        <f>IF('Year 4'!$F119="","",'Year 4'!$F119)</f>
        <v/>
      </c>
      <c r="P94" s="352" t="str">
        <f>IF('Year 4'!$G119="","",'Year 4'!$G119)</f>
        <v/>
      </c>
      <c r="Q94" s="353" t="str">
        <f>IF('Year 5'!$E119="","",'Year 5'!$E119)</f>
        <v/>
      </c>
      <c r="R94" s="27" t="str">
        <f>IF('Year 5'!$F119="","",'Year 5'!$F119)</f>
        <v/>
      </c>
      <c r="S94" s="352" t="str">
        <f>IF('Year 5'!$G119="","",'Year 5'!$G119)</f>
        <v/>
      </c>
    </row>
    <row r="95" spans="1:19" customFormat="1">
      <c r="A95" s="3"/>
      <c r="B95" s="347" t="s">
        <v>31</v>
      </c>
      <c r="C95" s="27"/>
      <c r="D95" s="27"/>
      <c r="E95" s="27" t="str">
        <f>IF('Year 1'!$E120="","",'Year 1'!$E120)</f>
        <v>Monthly Cost</v>
      </c>
      <c r="F95" s="27" t="str">
        <f>IF('Year 1'!$F120="","",'Year 1'!$F120)</f>
        <v>Units</v>
      </c>
      <c r="G95" s="352" t="str">
        <f>IF('Year 1'!$G120="","",'Year 1'!$G120)</f>
        <v/>
      </c>
      <c r="H95" s="27" t="str">
        <f>IF('Year 2'!$E120="","",'Year 2'!$E120)</f>
        <v>Monthly Cost</v>
      </c>
      <c r="I95" s="27" t="str">
        <f>IF('Year 2'!$F120="","",'Year 2'!$F120)</f>
        <v>Units</v>
      </c>
      <c r="J95" s="352" t="str">
        <f>IF('Year 2'!$G120="","",'Year 2'!$G120)</f>
        <v/>
      </c>
      <c r="K95" s="27" t="str">
        <f>IF('Year 3'!$E120="","",'Year 3'!$E120)</f>
        <v>Monthly Cost</v>
      </c>
      <c r="L95" s="27" t="str">
        <f>IF('Year 3'!$F120="","",'Year 3'!$F120)</f>
        <v>Units</v>
      </c>
      <c r="M95" s="352" t="str">
        <f>IF('Year 3'!$G120="","",'Year 3'!$G120)</f>
        <v/>
      </c>
      <c r="N95" s="27" t="str">
        <f>IF('Year 4'!$E120="","",'Year 4'!$E120)</f>
        <v>Monthly Cost</v>
      </c>
      <c r="O95" s="27" t="str">
        <f>IF('Year 4'!$F120="","",'Year 4'!$F120)</f>
        <v>Units</v>
      </c>
      <c r="P95" s="352" t="str">
        <f>IF('Year 4'!$G120="","",'Year 4'!$G120)</f>
        <v/>
      </c>
      <c r="Q95" s="353" t="str">
        <f>IF('Year 5'!$E120="","",'Year 5'!$E120)</f>
        <v>Monthly Cost</v>
      </c>
      <c r="R95" s="27" t="str">
        <f>IF('Year 5'!$F120="","",'Year 5'!$F120)</f>
        <v>Units</v>
      </c>
      <c r="S95" s="352" t="str">
        <f>IF('Year 5'!$G120="","",'Year 5'!$G120)</f>
        <v/>
      </c>
    </row>
    <row r="96" spans="1:19" customFormat="1">
      <c r="B96" s="347"/>
      <c r="C96" s="27" t="s">
        <v>205</v>
      </c>
      <c r="D96" s="27"/>
      <c r="E96" s="27">
        <f>IF('Year 1'!$E121="","",'Year 1'!$E121)</f>
        <v>500</v>
      </c>
      <c r="F96" s="27">
        <f>IF('Year 1'!$F121="","",'Year 1'!$F121)</f>
        <v>1</v>
      </c>
      <c r="G96" s="352" t="str">
        <f>IF('Year 1'!$G121="","",'Year 1'!$G121)</f>
        <v/>
      </c>
      <c r="H96" s="27">
        <f>IF('Year 2'!$E121="","",'Year 2'!$E121)</f>
        <v>500</v>
      </c>
      <c r="I96" s="27">
        <f>IF('Year 2'!$F121="","",'Year 2'!$F121)</f>
        <v>1</v>
      </c>
      <c r="J96" s="352" t="str">
        <f>IF('Year 2'!$G121="","",'Year 2'!$G121)</f>
        <v/>
      </c>
      <c r="K96" s="27">
        <f>IF('Year 3'!$E121="","",'Year 3'!$E121)</f>
        <v>500</v>
      </c>
      <c r="L96" s="27">
        <f>IF('Year 3'!$F121="","",'Year 3'!$F121)</f>
        <v>1</v>
      </c>
      <c r="M96" s="352" t="str">
        <f>IF('Year 3'!$G121="","",'Year 3'!$G121)</f>
        <v/>
      </c>
      <c r="N96" s="27">
        <f>IF('Year 4'!$E121="","",'Year 4'!$E121)</f>
        <v>500</v>
      </c>
      <c r="O96" s="27">
        <f>IF('Year 4'!$F121="","",'Year 4'!$F121)</f>
        <v>1</v>
      </c>
      <c r="P96" s="352" t="str">
        <f>IF('Year 4'!$G121="","",'Year 4'!$G121)</f>
        <v/>
      </c>
      <c r="Q96" s="353">
        <f>IF('Year 5'!$E121="","",'Year 5'!$E121)</f>
        <v>500</v>
      </c>
      <c r="R96" s="27">
        <f>IF('Year 5'!$F121="","",'Year 5'!$F121)</f>
        <v>1</v>
      </c>
      <c r="S96" s="352" t="str">
        <f>IF('Year 5'!$G121="","",'Year 5'!$G121)</f>
        <v/>
      </c>
    </row>
    <row r="97" spans="2:19" customFormat="1">
      <c r="B97" s="347"/>
      <c r="C97" s="358" t="s">
        <v>188</v>
      </c>
      <c r="D97" s="358"/>
      <c r="E97" s="358">
        <f>IF('Year 1'!$E122="","",'Year 1'!$E122)</f>
        <v>300</v>
      </c>
      <c r="F97" s="358">
        <f>IF('Year 1'!$F122="","",'Year 1'!$F122)</f>
        <v>2</v>
      </c>
      <c r="G97" s="359" t="str">
        <f>IF('Year 1'!$G122="","",'Year 1'!$G122)</f>
        <v/>
      </c>
      <c r="H97" s="358">
        <f>IF('Year 2'!$E122="","",'Year 2'!$E122)</f>
        <v>300</v>
      </c>
      <c r="I97" s="358">
        <f>IF('Year 2'!$F122="","",'Year 2'!$F122)</f>
        <v>2</v>
      </c>
      <c r="J97" s="359" t="str">
        <f>IF('Year 2'!$G122="","",'Year 2'!$G122)</f>
        <v/>
      </c>
      <c r="K97" s="358">
        <f>IF('Year 3'!$E122="","",'Year 3'!$E122)</f>
        <v>300</v>
      </c>
      <c r="L97" s="358">
        <f>IF('Year 3'!$F122="","",'Year 3'!$F122)</f>
        <v>2</v>
      </c>
      <c r="M97" s="359" t="str">
        <f>IF('Year 3'!$G122="","",'Year 3'!$G122)</f>
        <v/>
      </c>
      <c r="N97" s="358">
        <f>IF('Year 4'!$E122="","",'Year 4'!$E122)</f>
        <v>300</v>
      </c>
      <c r="O97" s="358">
        <f>IF('Year 4'!$F122="","",'Year 4'!$F122)</f>
        <v>2</v>
      </c>
      <c r="P97" s="359" t="str">
        <f>IF('Year 4'!$G122="","",'Year 4'!$G122)</f>
        <v/>
      </c>
      <c r="Q97" s="360">
        <f>IF('Year 5'!$E122="","",'Year 5'!$E122)</f>
        <v>300</v>
      </c>
      <c r="R97" s="358">
        <f>IF('Year 5'!$F122="","",'Year 5'!$F122)</f>
        <v>2</v>
      </c>
      <c r="S97" s="359" t="str">
        <f>IF('Year 5'!$G122="","",'Year 5'!$G122)</f>
        <v/>
      </c>
    </row>
    <row r="98" spans="2:19" customFormat="1">
      <c r="B98" s="347"/>
      <c r="C98" s="358" t="s">
        <v>189</v>
      </c>
      <c r="D98" s="358"/>
      <c r="E98" s="358">
        <f>IF('Year 1'!$E123="","",'Year 1'!$E123)</f>
        <v>0</v>
      </c>
      <c r="F98" s="358">
        <f>IF('Year 1'!$F123="","",'Year 1'!$F123)</f>
        <v>3</v>
      </c>
      <c r="G98" s="359" t="str">
        <f>IF('Year 1'!$G123="","",'Year 1'!$G123)</f>
        <v/>
      </c>
      <c r="H98" s="358">
        <f>IF('Year 2'!$E123="","",'Year 2'!$E123)</f>
        <v>0</v>
      </c>
      <c r="I98" s="358">
        <f>IF('Year 2'!$F123="","",'Year 2'!$F123)</f>
        <v>3</v>
      </c>
      <c r="J98" s="359" t="str">
        <f>IF('Year 2'!$G123="","",'Year 2'!$G123)</f>
        <v/>
      </c>
      <c r="K98" s="358">
        <f>IF('Year 3'!$E123="","",'Year 3'!$E123)</f>
        <v>0</v>
      </c>
      <c r="L98" s="358">
        <f>IF('Year 3'!$F123="","",'Year 3'!$F123)</f>
        <v>3</v>
      </c>
      <c r="M98" s="359" t="str">
        <f>IF('Year 3'!$G123="","",'Year 3'!$G123)</f>
        <v/>
      </c>
      <c r="N98" s="358">
        <f>IF('Year 4'!$E123="","",'Year 4'!$E123)</f>
        <v>0</v>
      </c>
      <c r="O98" s="358">
        <f>IF('Year 4'!$F123="","",'Year 4'!$F123)</f>
        <v>3</v>
      </c>
      <c r="P98" s="359" t="str">
        <f>IF('Year 4'!$G123="","",'Year 4'!$G123)</f>
        <v/>
      </c>
      <c r="Q98" s="360">
        <f>IF('Year 5'!$E123="","",'Year 5'!$E123)</f>
        <v>0</v>
      </c>
      <c r="R98" s="358">
        <f>IF('Year 5'!$F123="","",'Year 5'!$F123)</f>
        <v>3</v>
      </c>
      <c r="S98" s="359" t="str">
        <f>IF('Year 5'!$G123="","",'Year 5'!$G123)</f>
        <v/>
      </c>
    </row>
    <row r="99" spans="2:19" customFormat="1">
      <c r="B99" s="347"/>
      <c r="C99" s="358" t="s">
        <v>190</v>
      </c>
      <c r="D99" s="358"/>
      <c r="E99" s="358">
        <f>IF('Year 1'!$E124="","",'Year 1'!$E124)</f>
        <v>0</v>
      </c>
      <c r="F99" s="358">
        <f>IF('Year 1'!$F124="","",'Year 1'!$F124)</f>
        <v>1</v>
      </c>
      <c r="G99" s="359" t="str">
        <f>IF('Year 1'!$G124="","",'Year 1'!$G124)</f>
        <v/>
      </c>
      <c r="H99" s="358">
        <f>IF('Year 2'!$E124="","",'Year 2'!$E124)</f>
        <v>0</v>
      </c>
      <c r="I99" s="358">
        <f>IF('Year 2'!$F124="","",'Year 2'!$F124)</f>
        <v>1</v>
      </c>
      <c r="J99" s="359" t="str">
        <f>IF('Year 2'!$G124="","",'Year 2'!$G124)</f>
        <v/>
      </c>
      <c r="K99" s="358">
        <f>IF('Year 3'!$E124="","",'Year 3'!$E124)</f>
        <v>0</v>
      </c>
      <c r="L99" s="358">
        <f>IF('Year 3'!$F124="","",'Year 3'!$F124)</f>
        <v>1</v>
      </c>
      <c r="M99" s="359" t="str">
        <f>IF('Year 3'!$G124="","",'Year 3'!$G124)</f>
        <v/>
      </c>
      <c r="N99" s="358">
        <f>IF('Year 4'!$E124="","",'Year 4'!$E124)</f>
        <v>0</v>
      </c>
      <c r="O99" s="358">
        <f>IF('Year 4'!$F124="","",'Year 4'!$F124)</f>
        <v>1</v>
      </c>
      <c r="P99" s="359" t="str">
        <f>IF('Year 4'!$G124="","",'Year 4'!$G124)</f>
        <v/>
      </c>
      <c r="Q99" s="360">
        <f>IF('Year 5'!$E124="","",'Year 5'!$E124)</f>
        <v>0</v>
      </c>
      <c r="R99" s="358">
        <f>IF('Year 5'!$F124="","",'Year 5'!$F124)</f>
        <v>1</v>
      </c>
      <c r="S99" s="359" t="str">
        <f>IF('Year 5'!$G124="","",'Year 5'!$G124)</f>
        <v/>
      </c>
    </row>
    <row r="100" spans="2:19" customFormat="1">
      <c r="B100" s="347"/>
      <c r="C100" s="358" t="s">
        <v>191</v>
      </c>
      <c r="D100" s="358"/>
      <c r="E100" s="358">
        <f>IF('Year 1'!$E125="","",'Year 1'!$E125)</f>
        <v>200</v>
      </c>
      <c r="F100" s="358">
        <f>IF('Year 1'!$F125="","",'Year 1'!$F125)</f>
        <v>1</v>
      </c>
      <c r="G100" s="359" t="str">
        <f>IF('Year 1'!$G125="","",'Year 1'!$G125)</f>
        <v/>
      </c>
      <c r="H100" s="358">
        <f>IF('Year 2'!$E125="","",'Year 2'!$E125)</f>
        <v>200</v>
      </c>
      <c r="I100" s="358">
        <f>IF('Year 2'!$F125="","",'Year 2'!$F125)</f>
        <v>1</v>
      </c>
      <c r="J100" s="359" t="str">
        <f>IF('Year 2'!$G125="","",'Year 2'!$G125)</f>
        <v/>
      </c>
      <c r="K100" s="358">
        <f>IF('Year 3'!$E125="","",'Year 3'!$E125)</f>
        <v>200</v>
      </c>
      <c r="L100" s="358">
        <f>IF('Year 3'!$F125="","",'Year 3'!$F125)</f>
        <v>1</v>
      </c>
      <c r="M100" s="359" t="str">
        <f>IF('Year 3'!$G125="","",'Year 3'!$G125)</f>
        <v/>
      </c>
      <c r="N100" s="358">
        <f>IF('Year 4'!$E125="","",'Year 4'!$E125)</f>
        <v>200</v>
      </c>
      <c r="O100" s="358">
        <f>IF('Year 4'!$F125="","",'Year 4'!$F125)</f>
        <v>1</v>
      </c>
      <c r="P100" s="359" t="str">
        <f>IF('Year 4'!$G125="","",'Year 4'!$G125)</f>
        <v/>
      </c>
      <c r="Q100" s="360">
        <f>IF('Year 5'!$E125="","",'Year 5'!$E125)</f>
        <v>200</v>
      </c>
      <c r="R100" s="358">
        <f>IF('Year 5'!$F125="","",'Year 5'!$F125)</f>
        <v>1</v>
      </c>
      <c r="S100" s="359" t="str">
        <f>IF('Year 5'!$G125="","",'Year 5'!$G125)</f>
        <v/>
      </c>
    </row>
    <row r="101" spans="2:19" customFormat="1">
      <c r="B101" s="347"/>
      <c r="C101" s="358" t="s">
        <v>192</v>
      </c>
      <c r="D101" s="358"/>
      <c r="E101" s="358">
        <f>IF('Year 1'!$E126="","",'Year 1'!$E126)</f>
        <v>0</v>
      </c>
      <c r="F101" s="358">
        <f>IF('Year 1'!$F126="","",'Year 1'!$F126)</f>
        <v>2</v>
      </c>
      <c r="G101" s="359" t="str">
        <f>IF('Year 1'!$G126="","",'Year 1'!$G126)</f>
        <v/>
      </c>
      <c r="H101" s="358">
        <f>IF('Year 2'!$E126="","",'Year 2'!$E126)</f>
        <v>0</v>
      </c>
      <c r="I101" s="358">
        <f>IF('Year 2'!$F126="","",'Year 2'!$F126)</f>
        <v>2</v>
      </c>
      <c r="J101" s="359" t="str">
        <f>IF('Year 2'!$G126="","",'Year 2'!$G126)</f>
        <v/>
      </c>
      <c r="K101" s="358">
        <f>IF('Year 3'!$E126="","",'Year 3'!$E126)</f>
        <v>0</v>
      </c>
      <c r="L101" s="358">
        <f>IF('Year 3'!$F126="","",'Year 3'!$F126)</f>
        <v>2</v>
      </c>
      <c r="M101" s="359" t="str">
        <f>IF('Year 3'!$G126="","",'Year 3'!$G126)</f>
        <v/>
      </c>
      <c r="N101" s="358">
        <f>IF('Year 4'!$E126="","",'Year 4'!$E126)</f>
        <v>0</v>
      </c>
      <c r="O101" s="358">
        <f>IF('Year 4'!$F126="","",'Year 4'!$F126)</f>
        <v>2</v>
      </c>
      <c r="P101" s="359" t="str">
        <f>IF('Year 4'!$G126="","",'Year 4'!$G126)</f>
        <v/>
      </c>
      <c r="Q101" s="360">
        <f>IF('Year 5'!$E126="","",'Year 5'!$E126)</f>
        <v>0</v>
      </c>
      <c r="R101" s="358">
        <f>IF('Year 5'!$F126="","",'Year 5'!$F126)</f>
        <v>2</v>
      </c>
      <c r="S101" s="359" t="str">
        <f>IF('Year 5'!$G126="","",'Year 5'!$G126)</f>
        <v/>
      </c>
    </row>
    <row r="102" spans="2:19" customFormat="1">
      <c r="B102" s="347"/>
      <c r="C102" s="358" t="s">
        <v>193</v>
      </c>
      <c r="D102" s="358"/>
      <c r="E102" s="358">
        <f>IF('Year 1'!$E127="","",'Year 1'!$E127)</f>
        <v>0</v>
      </c>
      <c r="F102" s="358">
        <f>IF('Year 1'!$F127="","",'Year 1'!$F127)</f>
        <v>1</v>
      </c>
      <c r="G102" s="359" t="str">
        <f>IF('Year 1'!$G127="","",'Year 1'!$G127)</f>
        <v/>
      </c>
      <c r="H102" s="358">
        <f>IF('Year 2'!$E127="","",'Year 2'!$E127)</f>
        <v>0</v>
      </c>
      <c r="I102" s="358">
        <f>IF('Year 2'!$F127="","",'Year 2'!$F127)</f>
        <v>1</v>
      </c>
      <c r="J102" s="359" t="str">
        <f>IF('Year 2'!$G127="","",'Year 2'!$G127)</f>
        <v/>
      </c>
      <c r="K102" s="358">
        <f>IF('Year 3'!$E127="","",'Year 3'!$E127)</f>
        <v>0</v>
      </c>
      <c r="L102" s="358">
        <f>IF('Year 3'!$F127="","",'Year 3'!$F127)</f>
        <v>1</v>
      </c>
      <c r="M102" s="359" t="str">
        <f>IF('Year 3'!$G127="","",'Year 3'!$G127)</f>
        <v/>
      </c>
      <c r="N102" s="358">
        <f>IF('Year 4'!$E127="","",'Year 4'!$E127)</f>
        <v>0</v>
      </c>
      <c r="O102" s="358">
        <f>IF('Year 4'!$F127="","",'Year 4'!$F127)</f>
        <v>1</v>
      </c>
      <c r="P102" s="359" t="str">
        <f>IF('Year 4'!$G127="","",'Year 4'!$G127)</f>
        <v/>
      </c>
      <c r="Q102" s="360">
        <f>IF('Year 5'!$E127="","",'Year 5'!$E127)</f>
        <v>0</v>
      </c>
      <c r="R102" s="358">
        <f>IF('Year 5'!$F127="","",'Year 5'!$F127)</f>
        <v>1</v>
      </c>
      <c r="S102" s="359" t="str">
        <f>IF('Year 5'!$G127="","",'Year 5'!$G127)</f>
        <v/>
      </c>
    </row>
    <row r="103" spans="2:19" customFormat="1">
      <c r="B103" s="347"/>
      <c r="C103" s="358" t="s">
        <v>194</v>
      </c>
      <c r="D103" s="358"/>
      <c r="E103" s="358">
        <f>IF('Year 1'!$E128="","",'Year 1'!$E128)</f>
        <v>0</v>
      </c>
      <c r="F103" s="358">
        <f>IF('Year 1'!$F128="","",'Year 1'!$F128)</f>
        <v>1</v>
      </c>
      <c r="G103" s="359" t="str">
        <f>IF('Year 1'!$G128="","",'Year 1'!$G128)</f>
        <v/>
      </c>
      <c r="H103" s="358">
        <f>IF('Year 2'!$E128="","",'Year 2'!$E128)</f>
        <v>0</v>
      </c>
      <c r="I103" s="358">
        <f>IF('Year 2'!$F128="","",'Year 2'!$F128)</f>
        <v>1</v>
      </c>
      <c r="J103" s="359" t="str">
        <f>IF('Year 2'!$G128="","",'Year 2'!$G128)</f>
        <v/>
      </c>
      <c r="K103" s="358">
        <f>IF('Year 3'!$E128="","",'Year 3'!$E128)</f>
        <v>0</v>
      </c>
      <c r="L103" s="358">
        <f>IF('Year 3'!$F128="","",'Year 3'!$F128)</f>
        <v>1</v>
      </c>
      <c r="M103" s="359" t="str">
        <f>IF('Year 3'!$G128="","",'Year 3'!$G128)</f>
        <v/>
      </c>
      <c r="N103" s="358">
        <f>IF('Year 4'!$E128="","",'Year 4'!$E128)</f>
        <v>0</v>
      </c>
      <c r="O103" s="358">
        <f>IF('Year 4'!$F128="","",'Year 4'!$F128)</f>
        <v>1</v>
      </c>
      <c r="P103" s="359" t="str">
        <f>IF('Year 4'!$G128="","",'Year 4'!$G128)</f>
        <v/>
      </c>
      <c r="Q103" s="360">
        <f>IF('Year 5'!$E128="","",'Year 5'!$E128)</f>
        <v>0</v>
      </c>
      <c r="R103" s="358">
        <f>IF('Year 5'!$F128="","",'Year 5'!$F128)</f>
        <v>1</v>
      </c>
      <c r="S103" s="359" t="str">
        <f>IF('Year 5'!$G128="","",'Year 5'!$G128)</f>
        <v/>
      </c>
    </row>
    <row r="104" spans="2:19" customFormat="1">
      <c r="B104" s="347"/>
      <c r="C104" s="358" t="s">
        <v>195</v>
      </c>
      <c r="D104" s="358"/>
      <c r="E104" s="358">
        <f>IF('Year 1'!$E129="","",'Year 1'!$E129)</f>
        <v>0</v>
      </c>
      <c r="F104" s="358">
        <f>IF('Year 1'!$F129="","",'Year 1'!$F129)</f>
        <v>1</v>
      </c>
      <c r="G104" s="359" t="str">
        <f>IF('Year 1'!$G129="","",'Year 1'!$G129)</f>
        <v/>
      </c>
      <c r="H104" s="358">
        <f>IF('Year 2'!$E129="","",'Year 2'!$E129)</f>
        <v>0</v>
      </c>
      <c r="I104" s="358">
        <f>IF('Year 2'!$F129="","",'Year 2'!$F129)</f>
        <v>1</v>
      </c>
      <c r="J104" s="359" t="str">
        <f>IF('Year 2'!$G129="","",'Year 2'!$G129)</f>
        <v/>
      </c>
      <c r="K104" s="358">
        <f>IF('Year 3'!$E129="","",'Year 3'!$E129)</f>
        <v>0</v>
      </c>
      <c r="L104" s="358">
        <f>IF('Year 3'!$F129="","",'Year 3'!$F129)</f>
        <v>1</v>
      </c>
      <c r="M104" s="359" t="str">
        <f>IF('Year 3'!$G129="","",'Year 3'!$G129)</f>
        <v/>
      </c>
      <c r="N104" s="358">
        <f>IF('Year 4'!$E129="","",'Year 4'!$E129)</f>
        <v>0</v>
      </c>
      <c r="O104" s="358">
        <f>IF('Year 4'!$F129="","",'Year 4'!$F129)</f>
        <v>1</v>
      </c>
      <c r="P104" s="359" t="str">
        <f>IF('Year 4'!$G129="","",'Year 4'!$G129)</f>
        <v/>
      </c>
      <c r="Q104" s="360">
        <f>IF('Year 5'!$E129="","",'Year 5'!$E129)</f>
        <v>0</v>
      </c>
      <c r="R104" s="358">
        <f>IF('Year 5'!$F129="","",'Year 5'!$F129)</f>
        <v>1</v>
      </c>
      <c r="S104" s="359" t="str">
        <f>IF('Year 5'!$G129="","",'Year 5'!$G129)</f>
        <v/>
      </c>
    </row>
    <row r="105" spans="2:19" customFormat="1">
      <c r="B105" s="347"/>
      <c r="C105" s="358" t="s">
        <v>196</v>
      </c>
      <c r="D105" s="358"/>
      <c r="E105" s="358">
        <f>IF('Year 1'!$E130="","",'Year 1'!$E130)</f>
        <v>0</v>
      </c>
      <c r="F105" s="358">
        <f>IF('Year 1'!$F130="","",'Year 1'!$F130)</f>
        <v>1</v>
      </c>
      <c r="G105" s="359" t="str">
        <f>IF('Year 1'!$G130="","",'Year 1'!$G130)</f>
        <v/>
      </c>
      <c r="H105" s="358">
        <f>IF('Year 2'!$E130="","",'Year 2'!$E130)</f>
        <v>0</v>
      </c>
      <c r="I105" s="358">
        <f>IF('Year 2'!$F130="","",'Year 2'!$F130)</f>
        <v>1</v>
      </c>
      <c r="J105" s="359" t="str">
        <f>IF('Year 2'!$G130="","",'Year 2'!$G130)</f>
        <v/>
      </c>
      <c r="K105" s="358">
        <f>IF('Year 3'!$E130="","",'Year 3'!$E130)</f>
        <v>0</v>
      </c>
      <c r="L105" s="358">
        <f>IF('Year 3'!$F130="","",'Year 3'!$F130)</f>
        <v>1</v>
      </c>
      <c r="M105" s="359" t="str">
        <f>IF('Year 3'!$G130="","",'Year 3'!$G130)</f>
        <v/>
      </c>
      <c r="N105" s="358">
        <f>IF('Year 4'!$E130="","",'Year 4'!$E130)</f>
        <v>0</v>
      </c>
      <c r="O105" s="358">
        <f>IF('Year 4'!$F130="","",'Year 4'!$F130)</f>
        <v>1</v>
      </c>
      <c r="P105" s="359" t="str">
        <f>IF('Year 4'!$G130="","",'Year 4'!$G130)</f>
        <v/>
      </c>
      <c r="Q105" s="360">
        <f>IF('Year 5'!$E130="","",'Year 5'!$E130)</f>
        <v>0</v>
      </c>
      <c r="R105" s="358">
        <f>IF('Year 5'!$F130="","",'Year 5'!$F130)</f>
        <v>1</v>
      </c>
      <c r="S105" s="359" t="str">
        <f>IF('Year 5'!$G130="","",'Year 5'!$G130)</f>
        <v/>
      </c>
    </row>
    <row r="106" spans="2:19" customFormat="1">
      <c r="B106" s="347"/>
      <c r="C106" s="358" t="s">
        <v>32</v>
      </c>
      <c r="D106" s="358"/>
      <c r="E106" s="358">
        <f>IF('Year 1'!$E131="","",'Year 1'!$E131)</f>
        <v>200</v>
      </c>
      <c r="F106" s="358">
        <f>IF('Year 1'!$F131="","",'Year 1'!$F131)</f>
        <v>1</v>
      </c>
      <c r="G106" s="359" t="str">
        <f>IF('Year 1'!$G131="","",'Year 1'!$G131)</f>
        <v/>
      </c>
      <c r="H106" s="358">
        <f>IF('Year 2'!$E131="","",'Year 2'!$E131)</f>
        <v>200</v>
      </c>
      <c r="I106" s="358">
        <f>IF('Year 2'!$F131="","",'Year 2'!$F131)</f>
        <v>1</v>
      </c>
      <c r="J106" s="359" t="str">
        <f>IF('Year 2'!$G131="","",'Year 2'!$G131)</f>
        <v/>
      </c>
      <c r="K106" s="358">
        <f>IF('Year 3'!$E131="","",'Year 3'!$E131)</f>
        <v>200</v>
      </c>
      <c r="L106" s="358">
        <f>IF('Year 3'!$F131="","",'Year 3'!$F131)</f>
        <v>1</v>
      </c>
      <c r="M106" s="359" t="str">
        <f>IF('Year 3'!$G131="","",'Year 3'!$G131)</f>
        <v/>
      </c>
      <c r="N106" s="358">
        <f>IF('Year 4'!$E131="","",'Year 4'!$E131)</f>
        <v>200</v>
      </c>
      <c r="O106" s="358">
        <f>IF('Year 4'!$F131="","",'Year 4'!$F131)</f>
        <v>1</v>
      </c>
      <c r="P106" s="359" t="str">
        <f>IF('Year 4'!$G131="","",'Year 4'!$G131)</f>
        <v/>
      </c>
      <c r="Q106" s="360">
        <f>IF('Year 5'!$E131="","",'Year 5'!$E131)</f>
        <v>200</v>
      </c>
      <c r="R106" s="358">
        <f>IF('Year 5'!$F131="","",'Year 5'!$F131)</f>
        <v>1</v>
      </c>
      <c r="S106" s="359" t="str">
        <f>IF('Year 5'!$G131="","",'Year 5'!$G131)</f>
        <v/>
      </c>
    </row>
    <row r="107" spans="2:19" customFormat="1">
      <c r="B107" s="347"/>
      <c r="C107" s="358" t="s">
        <v>197</v>
      </c>
      <c r="D107" s="358"/>
      <c r="E107" s="358">
        <f>IF('Year 1'!$E132="","",'Year 1'!$E132)</f>
        <v>3000</v>
      </c>
      <c r="F107" s="358">
        <f>IF('Year 1'!$F132="","",'Year 1'!$F132)</f>
        <v>1</v>
      </c>
      <c r="G107" s="359" t="str">
        <f>IF('Year 1'!$G132="","",'Year 1'!$G132)</f>
        <v/>
      </c>
      <c r="H107" s="358">
        <f>IF('Year 2'!$E132="","",'Year 2'!$E132)</f>
        <v>3000</v>
      </c>
      <c r="I107" s="358">
        <f>IF('Year 2'!$F132="","",'Year 2'!$F132)</f>
        <v>1</v>
      </c>
      <c r="J107" s="359" t="str">
        <f>IF('Year 2'!$G132="","",'Year 2'!$G132)</f>
        <v/>
      </c>
      <c r="K107" s="358">
        <f>IF('Year 3'!$E132="","",'Year 3'!$E132)</f>
        <v>3000</v>
      </c>
      <c r="L107" s="358">
        <f>IF('Year 3'!$F132="","",'Year 3'!$F132)</f>
        <v>1</v>
      </c>
      <c r="M107" s="359" t="str">
        <f>IF('Year 3'!$G132="","",'Year 3'!$G132)</f>
        <v/>
      </c>
      <c r="N107" s="358">
        <f>IF('Year 4'!$E132="","",'Year 4'!$E132)</f>
        <v>3000</v>
      </c>
      <c r="O107" s="358">
        <f>IF('Year 4'!$F132="","",'Year 4'!$F132)</f>
        <v>1</v>
      </c>
      <c r="P107" s="359" t="str">
        <f>IF('Year 4'!$G132="","",'Year 4'!$G132)</f>
        <v/>
      </c>
      <c r="Q107" s="360">
        <f>IF('Year 5'!$E132="","",'Year 5'!$E132)</f>
        <v>3000</v>
      </c>
      <c r="R107" s="358">
        <f>IF('Year 5'!$F132="","",'Year 5'!$F132)</f>
        <v>1</v>
      </c>
      <c r="S107" s="359" t="str">
        <f>IF('Year 5'!$G132="","",'Year 5'!$G132)</f>
        <v/>
      </c>
    </row>
    <row r="108" spans="2:19" customFormat="1">
      <c r="B108" s="347"/>
      <c r="C108" s="358" t="s">
        <v>198</v>
      </c>
      <c r="D108" s="358"/>
      <c r="E108" s="358">
        <f>IF('Year 1'!$E133="","",'Year 1'!$E133)</f>
        <v>740</v>
      </c>
      <c r="F108" s="358">
        <f>IF('Year 1'!$F133="","",'Year 1'!$F133)</f>
        <v>1</v>
      </c>
      <c r="G108" s="359" t="str">
        <f>IF('Year 1'!$G133="","",'Year 1'!$G133)</f>
        <v/>
      </c>
      <c r="H108" s="358">
        <f>IF('Year 2'!$E133="","",'Year 2'!$E133)</f>
        <v>740</v>
      </c>
      <c r="I108" s="358">
        <f>IF('Year 2'!$F133="","",'Year 2'!$F133)</f>
        <v>1</v>
      </c>
      <c r="J108" s="359" t="str">
        <f>IF('Year 2'!$G133="","",'Year 2'!$G133)</f>
        <v/>
      </c>
      <c r="K108" s="358">
        <f>IF('Year 3'!$E133="","",'Year 3'!$E133)</f>
        <v>740</v>
      </c>
      <c r="L108" s="358">
        <f>IF('Year 3'!$F133="","",'Year 3'!$F133)</f>
        <v>1</v>
      </c>
      <c r="M108" s="359" t="str">
        <f>IF('Year 3'!$G133="","",'Year 3'!$G133)</f>
        <v/>
      </c>
      <c r="N108" s="358">
        <f>IF('Year 4'!$E133="","",'Year 4'!$E133)</f>
        <v>740</v>
      </c>
      <c r="O108" s="358">
        <f>IF('Year 4'!$F133="","",'Year 4'!$F133)</f>
        <v>1</v>
      </c>
      <c r="P108" s="359" t="str">
        <f>IF('Year 4'!$G133="","",'Year 4'!$G133)</f>
        <v/>
      </c>
      <c r="Q108" s="360">
        <f>IF('Year 5'!$E133="","",'Year 5'!$E133)</f>
        <v>740</v>
      </c>
      <c r="R108" s="358">
        <f>IF('Year 5'!$F133="","",'Year 5'!$F133)</f>
        <v>1</v>
      </c>
      <c r="S108" s="359" t="str">
        <f>IF('Year 5'!$G133="","",'Year 5'!$G133)</f>
        <v/>
      </c>
    </row>
    <row r="109" spans="2:19" customFormat="1">
      <c r="B109" s="347"/>
      <c r="C109" s="358" t="s">
        <v>199</v>
      </c>
      <c r="D109" s="358"/>
      <c r="E109" s="358">
        <f>IF('Year 1'!$E134="","",'Year 1'!$E134)</f>
        <v>0</v>
      </c>
      <c r="F109" s="358">
        <f>IF('Year 1'!$F134="","",'Year 1'!$F134)</f>
        <v>1</v>
      </c>
      <c r="G109" s="359" t="str">
        <f>IF('Year 1'!$G134="","",'Year 1'!$G134)</f>
        <v/>
      </c>
      <c r="H109" s="358">
        <f>IF('Year 2'!$E134="","",'Year 2'!$E134)</f>
        <v>0</v>
      </c>
      <c r="I109" s="358">
        <f>IF('Year 2'!$F134="","",'Year 2'!$F134)</f>
        <v>1</v>
      </c>
      <c r="J109" s="359" t="str">
        <f>IF('Year 2'!$G134="","",'Year 2'!$G134)</f>
        <v/>
      </c>
      <c r="K109" s="358">
        <f>IF('Year 3'!$E134="","",'Year 3'!$E134)</f>
        <v>0</v>
      </c>
      <c r="L109" s="358">
        <f>IF('Year 3'!$F134="","",'Year 3'!$F134)</f>
        <v>1</v>
      </c>
      <c r="M109" s="359" t="str">
        <f>IF('Year 3'!$G134="","",'Year 3'!$G134)</f>
        <v/>
      </c>
      <c r="N109" s="358">
        <f>IF('Year 4'!$E134="","",'Year 4'!$E134)</f>
        <v>0</v>
      </c>
      <c r="O109" s="358">
        <f>IF('Year 4'!$F134="","",'Year 4'!$F134)</f>
        <v>1</v>
      </c>
      <c r="P109" s="359" t="str">
        <f>IF('Year 4'!$G134="","",'Year 4'!$G134)</f>
        <v/>
      </c>
      <c r="Q109" s="360">
        <f>IF('Year 5'!$E134="","",'Year 5'!$E134)</f>
        <v>0</v>
      </c>
      <c r="R109" s="358">
        <f>IF('Year 5'!$F134="","",'Year 5'!$F134)</f>
        <v>1</v>
      </c>
      <c r="S109" s="359" t="str">
        <f>IF('Year 5'!$G134="","",'Year 5'!$G134)</f>
        <v/>
      </c>
    </row>
    <row r="110" spans="2:19" customFormat="1">
      <c r="B110" s="347"/>
      <c r="C110" s="358" t="s">
        <v>200</v>
      </c>
      <c r="D110" s="358"/>
      <c r="E110" s="358">
        <f>IF('Year 1'!$E135="","",'Year 1'!$E135)</f>
        <v>0</v>
      </c>
      <c r="F110" s="358">
        <f>IF('Year 1'!$F135="","",'Year 1'!$F135)</f>
        <v>1</v>
      </c>
      <c r="G110" s="359" t="str">
        <f>IF('Year 1'!$G135="","",'Year 1'!$G135)</f>
        <v/>
      </c>
      <c r="H110" s="358">
        <f>IF('Year 2'!$E135="","",'Year 2'!$E135)</f>
        <v>0</v>
      </c>
      <c r="I110" s="358">
        <f>IF('Year 2'!$F135="","",'Year 2'!$F135)</f>
        <v>1</v>
      </c>
      <c r="J110" s="359" t="str">
        <f>IF('Year 2'!$G135="","",'Year 2'!$G135)</f>
        <v/>
      </c>
      <c r="K110" s="358">
        <f>IF('Year 3'!$E135="","",'Year 3'!$E135)</f>
        <v>0</v>
      </c>
      <c r="L110" s="358">
        <f>IF('Year 3'!$F135="","",'Year 3'!$F135)</f>
        <v>1</v>
      </c>
      <c r="M110" s="359" t="str">
        <f>IF('Year 3'!$G135="","",'Year 3'!$G135)</f>
        <v/>
      </c>
      <c r="N110" s="358">
        <f>IF('Year 4'!$E135="","",'Year 4'!$E135)</f>
        <v>0</v>
      </c>
      <c r="O110" s="358">
        <f>IF('Year 4'!$F135="","",'Year 4'!$F135)</f>
        <v>1</v>
      </c>
      <c r="P110" s="359" t="str">
        <f>IF('Year 4'!$G135="","",'Year 4'!$G135)</f>
        <v/>
      </c>
      <c r="Q110" s="360">
        <f>IF('Year 5'!$E135="","",'Year 5'!$E135)</f>
        <v>0</v>
      </c>
      <c r="R110" s="358">
        <f>IF('Year 5'!$F135="","",'Year 5'!$F135)</f>
        <v>1</v>
      </c>
      <c r="S110" s="359" t="str">
        <f>IF('Year 5'!$G135="","",'Year 5'!$G135)</f>
        <v/>
      </c>
    </row>
    <row r="111" spans="2:19" customFormat="1">
      <c r="B111" s="347"/>
      <c r="C111" s="358" t="s">
        <v>201</v>
      </c>
      <c r="D111" s="358"/>
      <c r="E111" s="358">
        <f>IF('Year 1'!$E136="","",'Year 1'!$E136)</f>
        <v>0</v>
      </c>
      <c r="F111" s="358">
        <f>IF('Year 1'!$F136="","",'Year 1'!$F136)</f>
        <v>1</v>
      </c>
      <c r="G111" s="359" t="str">
        <f>IF('Year 1'!$G136="","",'Year 1'!$G136)</f>
        <v/>
      </c>
      <c r="H111" s="358">
        <f>IF('Year 2'!$E136="","",'Year 2'!$E136)</f>
        <v>0</v>
      </c>
      <c r="I111" s="358">
        <f>IF('Year 2'!$F136="","",'Year 2'!$F136)</f>
        <v>1</v>
      </c>
      <c r="J111" s="359" t="str">
        <f>IF('Year 2'!$G136="","",'Year 2'!$G136)</f>
        <v/>
      </c>
      <c r="K111" s="358">
        <f>IF('Year 3'!$E136="","",'Year 3'!$E136)</f>
        <v>0</v>
      </c>
      <c r="L111" s="358">
        <f>IF('Year 3'!$F136="","",'Year 3'!$F136)</f>
        <v>1</v>
      </c>
      <c r="M111" s="359" t="str">
        <f>IF('Year 3'!$G136="","",'Year 3'!$G136)</f>
        <v/>
      </c>
      <c r="N111" s="358">
        <f>IF('Year 4'!$E136="","",'Year 4'!$E136)</f>
        <v>0</v>
      </c>
      <c r="O111" s="358">
        <f>IF('Year 4'!$F136="","",'Year 4'!$F136)</f>
        <v>1</v>
      </c>
      <c r="P111" s="359" t="str">
        <f>IF('Year 4'!$G136="","",'Year 4'!$G136)</f>
        <v/>
      </c>
      <c r="Q111" s="360">
        <f>IF('Year 5'!$E136="","",'Year 5'!$E136)</f>
        <v>0</v>
      </c>
      <c r="R111" s="358">
        <f>IF('Year 5'!$F136="","",'Year 5'!$F136)</f>
        <v>1</v>
      </c>
      <c r="S111" s="359" t="str">
        <f>IF('Year 5'!$G136="","",'Year 5'!$G136)</f>
        <v/>
      </c>
    </row>
    <row r="112" spans="2:19" customFormat="1">
      <c r="B112" s="347"/>
      <c r="C112" s="358" t="s">
        <v>202</v>
      </c>
      <c r="D112" s="358"/>
      <c r="E112" s="358">
        <f>IF('Year 1'!$E137="","",'Year 1'!$E137)</f>
        <v>0</v>
      </c>
      <c r="F112" s="358">
        <f>IF('Year 1'!$F137="","",'Year 1'!$F137)</f>
        <v>1</v>
      </c>
      <c r="G112" s="359" t="str">
        <f>IF('Year 1'!$G137="","",'Year 1'!$G137)</f>
        <v/>
      </c>
      <c r="H112" s="358">
        <f>IF('Year 2'!$E137="","",'Year 2'!$E137)</f>
        <v>0</v>
      </c>
      <c r="I112" s="358">
        <f>IF('Year 2'!$F137="","",'Year 2'!$F137)</f>
        <v>1</v>
      </c>
      <c r="J112" s="359" t="str">
        <f>IF('Year 2'!$G137="","",'Year 2'!$G137)</f>
        <v/>
      </c>
      <c r="K112" s="358">
        <f>IF('Year 3'!$E137="","",'Year 3'!$E137)</f>
        <v>0</v>
      </c>
      <c r="L112" s="358">
        <f>IF('Year 3'!$F137="","",'Year 3'!$F137)</f>
        <v>1</v>
      </c>
      <c r="M112" s="359" t="str">
        <f>IF('Year 3'!$G137="","",'Year 3'!$G137)</f>
        <v/>
      </c>
      <c r="N112" s="358">
        <f>IF('Year 4'!$E137="","",'Year 4'!$E137)</f>
        <v>0</v>
      </c>
      <c r="O112" s="358">
        <f>IF('Year 4'!$F137="","",'Year 4'!$F137)</f>
        <v>1</v>
      </c>
      <c r="P112" s="359" t="str">
        <f>IF('Year 4'!$G137="","",'Year 4'!$G137)</f>
        <v/>
      </c>
      <c r="Q112" s="360">
        <f>IF('Year 5'!$E137="","",'Year 5'!$E137)</f>
        <v>0</v>
      </c>
      <c r="R112" s="358">
        <f>IF('Year 5'!$F137="","",'Year 5'!$F137)</f>
        <v>1</v>
      </c>
      <c r="S112" s="359" t="str">
        <f>IF('Year 5'!$G137="","",'Year 5'!$G137)</f>
        <v/>
      </c>
    </row>
    <row r="113" spans="1:19" customFormat="1">
      <c r="B113" s="347"/>
      <c r="C113" s="358" t="s">
        <v>203</v>
      </c>
      <c r="D113" s="358"/>
      <c r="E113" s="358">
        <f>IF('Year 1'!$E138="","",'Year 1'!$E138)</f>
        <v>150</v>
      </c>
      <c r="F113" s="358">
        <f>IF('Year 1'!$F138="","",'Year 1'!$F138)</f>
        <v>1</v>
      </c>
      <c r="G113" s="359" t="str">
        <f>IF('Year 1'!$G138="","",'Year 1'!$G138)</f>
        <v/>
      </c>
      <c r="H113" s="358">
        <f>IF('Year 2'!$E138="","",'Year 2'!$E138)</f>
        <v>150</v>
      </c>
      <c r="I113" s="358">
        <f>IF('Year 2'!$F138="","",'Year 2'!$F138)</f>
        <v>1</v>
      </c>
      <c r="J113" s="359" t="str">
        <f>IF('Year 2'!$G138="","",'Year 2'!$G138)</f>
        <v/>
      </c>
      <c r="K113" s="358">
        <f>IF('Year 3'!$E138="","",'Year 3'!$E138)</f>
        <v>150</v>
      </c>
      <c r="L113" s="358">
        <f>IF('Year 3'!$F138="","",'Year 3'!$F138)</f>
        <v>1</v>
      </c>
      <c r="M113" s="359" t="str">
        <f>IF('Year 3'!$G138="","",'Year 3'!$G138)</f>
        <v/>
      </c>
      <c r="N113" s="358">
        <f>IF('Year 4'!$E138="","",'Year 4'!$E138)</f>
        <v>150</v>
      </c>
      <c r="O113" s="358">
        <f>IF('Year 4'!$F138="","",'Year 4'!$F138)</f>
        <v>1</v>
      </c>
      <c r="P113" s="359" t="str">
        <f>IF('Year 4'!$G138="","",'Year 4'!$G138)</f>
        <v/>
      </c>
      <c r="Q113" s="360">
        <f>IF('Year 5'!$E138="","",'Year 5'!$E138)</f>
        <v>150</v>
      </c>
      <c r="R113" s="358">
        <f>IF('Year 5'!$F138="","",'Year 5'!$F138)</f>
        <v>1</v>
      </c>
      <c r="S113" s="359" t="str">
        <f>IF('Year 5'!$G138="","",'Year 5'!$G138)</f>
        <v/>
      </c>
    </row>
    <row r="114" spans="1:19" customFormat="1">
      <c r="B114" s="347"/>
      <c r="C114" s="27" t="s">
        <v>204</v>
      </c>
      <c r="D114" s="27"/>
      <c r="E114" s="27">
        <f>IF('Year 1'!$E139="","",'Year 1'!$E139)</f>
        <v>0</v>
      </c>
      <c r="F114" s="27">
        <f>IF('Year 1'!$F139="","",'Year 1'!$F139)</f>
        <v>1</v>
      </c>
      <c r="G114" s="352" t="str">
        <f>IF('Year 1'!$G139="","",'Year 1'!$G139)</f>
        <v/>
      </c>
      <c r="H114" s="27">
        <f>IF('Year 2'!$E139="","",'Year 2'!$E139)</f>
        <v>0</v>
      </c>
      <c r="I114" s="27">
        <f>IF('Year 2'!$F139="","",'Year 2'!$F139)</f>
        <v>1</v>
      </c>
      <c r="J114" s="352" t="str">
        <f>IF('Year 2'!$G139="","",'Year 2'!$G139)</f>
        <v/>
      </c>
      <c r="K114" s="27">
        <f>IF('Year 3'!$E139="","",'Year 3'!$E139)</f>
        <v>0</v>
      </c>
      <c r="L114" s="27">
        <f>IF('Year 3'!$F139="","",'Year 3'!$F139)</f>
        <v>1</v>
      </c>
      <c r="M114" s="352" t="str">
        <f>IF('Year 3'!$G139="","",'Year 3'!$G139)</f>
        <v/>
      </c>
      <c r="N114" s="27">
        <f>IF('Year 4'!$E139="","",'Year 4'!$E139)</f>
        <v>0</v>
      </c>
      <c r="O114" s="27">
        <f>IF('Year 4'!$F139="","",'Year 4'!$F139)</f>
        <v>1</v>
      </c>
      <c r="P114" s="352" t="str">
        <f>IF('Year 4'!$G139="","",'Year 4'!$G139)</f>
        <v/>
      </c>
      <c r="Q114" s="353">
        <f>IF('Year 5'!$E139="","",'Year 5'!$E139)</f>
        <v>0</v>
      </c>
      <c r="R114" s="27">
        <f>IF('Year 5'!$F139="","",'Year 5'!$F139)</f>
        <v>1</v>
      </c>
      <c r="S114" s="352" t="str">
        <f>IF('Year 5'!$G139="","",'Year 5'!$G139)</f>
        <v/>
      </c>
    </row>
    <row r="115" spans="1:19" customFormat="1">
      <c r="A115" s="3"/>
      <c r="B115" s="347"/>
      <c r="C115" s="27"/>
      <c r="D115" s="27"/>
      <c r="E115" s="27" t="str">
        <f>IF('Year 1'!$E140="","",'Year 1'!$E140)</f>
        <v/>
      </c>
      <c r="F115" s="27" t="str">
        <f>IF('Year 1'!$F140="","",'Year 1'!$F140)</f>
        <v/>
      </c>
      <c r="G115" s="352" t="str">
        <f>IF('Year 1'!$G140="","",'Year 1'!$G140)</f>
        <v/>
      </c>
      <c r="H115" s="27" t="str">
        <f>IF('Year 2'!$E140="","",'Year 2'!$E140)</f>
        <v/>
      </c>
      <c r="I115" s="27" t="str">
        <f>IF('Year 2'!$F140="","",'Year 2'!$F140)</f>
        <v/>
      </c>
      <c r="J115" s="352" t="str">
        <f>IF('Year 2'!$G140="","",'Year 2'!$G140)</f>
        <v/>
      </c>
      <c r="K115" s="27" t="str">
        <f>IF('Year 3'!$E140="","",'Year 3'!$E140)</f>
        <v/>
      </c>
      <c r="L115" s="27" t="str">
        <f>IF('Year 3'!$F140="","",'Year 3'!$F140)</f>
        <v/>
      </c>
      <c r="M115" s="352" t="str">
        <f>IF('Year 3'!$G140="","",'Year 3'!$G140)</f>
        <v/>
      </c>
      <c r="N115" s="27" t="str">
        <f>IF('Year 4'!$E140="","",'Year 4'!$E140)</f>
        <v/>
      </c>
      <c r="O115" s="27" t="str">
        <f>IF('Year 4'!$F140="","",'Year 4'!$F140)</f>
        <v/>
      </c>
      <c r="P115" s="352" t="str">
        <f>IF('Year 4'!$G140="","",'Year 4'!$G140)</f>
        <v/>
      </c>
      <c r="Q115" s="353" t="str">
        <f>IF('Year 5'!$E140="","",'Year 5'!$E140)</f>
        <v/>
      </c>
      <c r="R115" s="27" t="str">
        <f>IF('Year 5'!$F140="","",'Year 5'!$F140)</f>
        <v/>
      </c>
      <c r="S115" s="352" t="str">
        <f>IF('Year 5'!$G140="","",'Year 5'!$G140)</f>
        <v/>
      </c>
    </row>
    <row r="116" spans="1:19" customFormat="1">
      <c r="A116" s="3"/>
      <c r="B116" s="347"/>
      <c r="C116" s="27"/>
      <c r="D116" s="27"/>
      <c r="E116" s="27" t="str">
        <f>IF('Year 1'!$E153="","",'Year 1'!$E153)</f>
        <v/>
      </c>
      <c r="F116" s="27" t="str">
        <f>IF('Year 1'!$F153="","",'Year 1'!$F153)</f>
        <v/>
      </c>
      <c r="G116" s="352" t="str">
        <f>IF('Year 1'!$G153="","",'Year 1'!$G153)</f>
        <v/>
      </c>
      <c r="H116" s="27" t="str">
        <f>IF('Year 2'!$E153="","",'Year 2'!$E153)</f>
        <v/>
      </c>
      <c r="I116" s="27" t="str">
        <f>IF('Year 2'!$F153="","",'Year 2'!$F153)</f>
        <v/>
      </c>
      <c r="J116" s="352" t="str">
        <f>IF('Year 2'!$G153="","",'Year 2'!$G153)</f>
        <v/>
      </c>
      <c r="K116" s="27" t="str">
        <f>IF('Year 3'!$E153="","",'Year 3'!$E153)</f>
        <v/>
      </c>
      <c r="L116" s="27" t="str">
        <f>IF('Year 3'!$F153="","",'Year 3'!$F153)</f>
        <v/>
      </c>
      <c r="M116" s="352" t="str">
        <f>IF('Year 3'!$G153="","",'Year 3'!$G153)</f>
        <v/>
      </c>
      <c r="N116" s="27" t="str">
        <f>IF('Year 4'!$E153="","",'Year 4'!$E153)</f>
        <v/>
      </c>
      <c r="O116" s="27" t="str">
        <f>IF('Year 4'!$F153="","",'Year 4'!$F153)</f>
        <v/>
      </c>
      <c r="P116" s="352" t="str">
        <f>IF('Year 4'!$G153="","",'Year 4'!$G153)</f>
        <v/>
      </c>
      <c r="Q116" s="353" t="str">
        <f>IF('Year 5'!$E153="","",'Year 5'!$E153)</f>
        <v/>
      </c>
      <c r="R116" s="27" t="str">
        <f>IF('Year 5'!$F153="","",'Year 5'!$F153)</f>
        <v/>
      </c>
      <c r="S116" s="352" t="str">
        <f>IF('Year 5'!$G153="","",'Year 5'!$G153)</f>
        <v/>
      </c>
    </row>
    <row r="117" spans="1:19" customFormat="1">
      <c r="A117" s="3"/>
      <c r="B117" s="347" t="s">
        <v>376</v>
      </c>
      <c r="C117" s="27"/>
      <c r="D117" s="27"/>
      <c r="E117" s="27" t="str">
        <f>IF('Year 1'!$E154="","",'Year 1'!$E154)</f>
        <v>Rate (as % of Capital Expenditures)</v>
      </c>
      <c r="F117" s="27" t="str">
        <f>IF('Year 1'!$F154="","",'Year 1'!$F154)</f>
        <v/>
      </c>
      <c r="G117" s="352" t="str">
        <f>IF('Year 1'!$G154="","",'Year 1'!$G154)</f>
        <v/>
      </c>
      <c r="H117" s="27" t="str">
        <f>IF('Year 2'!$E154="","",'Year 2'!$E154)</f>
        <v>Rate (as % of Capital Expenditures)</v>
      </c>
      <c r="I117" s="27" t="str">
        <f>IF('Year 2'!$F154="","",'Year 2'!$F154)</f>
        <v/>
      </c>
      <c r="J117" s="352" t="str">
        <f>IF('Year 2'!$G154="","",'Year 2'!$G154)</f>
        <v/>
      </c>
      <c r="K117" s="27" t="str">
        <f>IF('Year 3'!$E154="","",'Year 3'!$E154)</f>
        <v>Rate (as % of Capital Expenditures)</v>
      </c>
      <c r="L117" s="27" t="str">
        <f>IF('Year 3'!$F154="","",'Year 3'!$F154)</f>
        <v/>
      </c>
      <c r="M117" s="352" t="str">
        <f>IF('Year 3'!$G154="","",'Year 3'!$G154)</f>
        <v/>
      </c>
      <c r="N117" s="27" t="str">
        <f>IF('Year 4'!$E154="","",'Year 4'!$E154)</f>
        <v>Rate (as % of Capital Expenditures)</v>
      </c>
      <c r="O117" s="27" t="str">
        <f>IF('Year 4'!$F154="","",'Year 4'!$F154)</f>
        <v/>
      </c>
      <c r="P117" s="352" t="str">
        <f>IF('Year 4'!$G154="","",'Year 4'!$G154)</f>
        <v/>
      </c>
      <c r="Q117" s="353" t="str">
        <f>IF('Year 5'!$E154="","",'Year 5'!$E154)</f>
        <v>Rate (as % of Capital Expenditures)</v>
      </c>
      <c r="R117" s="27" t="str">
        <f>IF('Year 5'!$F154="","",'Year 5'!$F154)</f>
        <v/>
      </c>
      <c r="S117" s="352" t="str">
        <f>IF('Year 5'!$G154="","",'Year 5'!$G154)</f>
        <v/>
      </c>
    </row>
    <row r="118" spans="1:19" customFormat="1">
      <c r="A118" s="3"/>
      <c r="B118" s="347"/>
      <c r="C118" s="27" t="s">
        <v>40</v>
      </c>
      <c r="D118" s="27"/>
      <c r="E118" s="27">
        <f>IF('Year 1'!$E155="","",'Year 1'!$E155)</f>
        <v>0.01</v>
      </c>
      <c r="F118" s="27" t="str">
        <f>IF('Year 1'!$F155="","",'Year 1'!$F155)</f>
        <v/>
      </c>
      <c r="G118" s="352" t="str">
        <f>IF('Year 1'!$G155="","",'Year 1'!$G155)</f>
        <v/>
      </c>
      <c r="H118" s="27">
        <f>IF('Year 2'!$E155="","",'Year 2'!$E155)</f>
        <v>0.01</v>
      </c>
      <c r="I118" s="27" t="str">
        <f>IF('Year 2'!$F155="","",'Year 2'!$F155)</f>
        <v/>
      </c>
      <c r="J118" s="352" t="str">
        <f>IF('Year 2'!$G155="","",'Year 2'!$G155)</f>
        <v/>
      </c>
      <c r="K118" s="27">
        <f>IF('Year 3'!$E155="","",'Year 3'!$E155)</f>
        <v>0.01</v>
      </c>
      <c r="L118" s="27" t="str">
        <f>IF('Year 3'!$F155="","",'Year 3'!$F155)</f>
        <v/>
      </c>
      <c r="M118" s="352" t="str">
        <f>IF('Year 3'!$G155="","",'Year 3'!$G155)</f>
        <v/>
      </c>
      <c r="N118" s="27">
        <f>IF('Year 4'!$E155="","",'Year 4'!$E155)</f>
        <v>0.01</v>
      </c>
      <c r="O118" s="27" t="str">
        <f>IF('Year 4'!$F155="","",'Year 4'!$F155)</f>
        <v/>
      </c>
      <c r="P118" s="352" t="str">
        <f>IF('Year 4'!$G155="","",'Year 4'!$G155)</f>
        <v/>
      </c>
      <c r="Q118" s="353">
        <f>IF('Year 5'!$E155="","",'Year 5'!$E155)</f>
        <v>0.01</v>
      </c>
      <c r="R118" s="27" t="str">
        <f>IF('Year 5'!$F155="","",'Year 5'!$F155)</f>
        <v/>
      </c>
      <c r="S118" s="352" t="str">
        <f>IF('Year 5'!$G155="","",'Year 5'!$G155)</f>
        <v/>
      </c>
    </row>
    <row r="119" spans="1:19" customFormat="1">
      <c r="A119" s="3"/>
      <c r="B119" s="347"/>
      <c r="C119" s="27"/>
      <c r="D119" s="27"/>
      <c r="E119" s="27" t="str">
        <f>IF('Year 1'!$E156="","",'Year 1'!$E156)</f>
        <v/>
      </c>
      <c r="F119" s="27" t="str">
        <f>IF('Year 1'!$F156="","",'Year 1'!$F156)</f>
        <v/>
      </c>
      <c r="G119" s="352" t="str">
        <f>IF('Year 1'!$G156="","",'Year 1'!$G156)</f>
        <v/>
      </c>
      <c r="H119" s="27" t="str">
        <f>IF('Year 2'!$E156="","",'Year 2'!$E156)</f>
        <v/>
      </c>
      <c r="I119" s="27" t="str">
        <f>IF('Year 2'!$F156="","",'Year 2'!$F156)</f>
        <v/>
      </c>
      <c r="J119" s="352" t="str">
        <f>IF('Year 2'!$G156="","",'Year 2'!$G156)</f>
        <v/>
      </c>
      <c r="K119" s="27" t="str">
        <f>IF('Year 3'!$E156="","",'Year 3'!$E156)</f>
        <v/>
      </c>
      <c r="L119" s="27" t="str">
        <f>IF('Year 3'!$F156="","",'Year 3'!$F156)</f>
        <v/>
      </c>
      <c r="M119" s="352" t="str">
        <f>IF('Year 3'!$G156="","",'Year 3'!$G156)</f>
        <v/>
      </c>
      <c r="N119" s="27" t="str">
        <f>IF('Year 4'!$E156="","",'Year 4'!$E156)</f>
        <v/>
      </c>
      <c r="O119" s="27" t="str">
        <f>IF('Year 4'!$F156="","",'Year 4'!$F156)</f>
        <v/>
      </c>
      <c r="P119" s="352" t="str">
        <f>IF('Year 4'!$G156="","",'Year 4'!$G156)</f>
        <v/>
      </c>
      <c r="Q119" s="353" t="str">
        <f>IF('Year 5'!$E156="","",'Year 5'!$E156)</f>
        <v/>
      </c>
      <c r="R119" s="27" t="str">
        <f>IF('Year 5'!$F156="","",'Year 5'!$F156)</f>
        <v/>
      </c>
      <c r="S119" s="352" t="str">
        <f>IF('Year 5'!$G156="","",'Year 5'!$G156)</f>
        <v/>
      </c>
    </row>
    <row r="120" spans="1:19" customFormat="1" ht="15.95" customHeight="1">
      <c r="A120" s="3"/>
      <c r="B120" s="347" t="s">
        <v>304</v>
      </c>
      <c r="C120" s="27"/>
      <c r="D120" s="27"/>
      <c r="E120" s="27"/>
      <c r="F120" s="27"/>
      <c r="G120" s="352"/>
      <c r="H120" s="27"/>
      <c r="I120" s="27"/>
      <c r="J120" s="352"/>
      <c r="K120" s="27"/>
      <c r="L120" s="27"/>
      <c r="M120" s="352"/>
      <c r="N120" s="27"/>
      <c r="O120" s="27"/>
      <c r="P120" s="352"/>
      <c r="Q120" s="353"/>
      <c r="R120" s="27"/>
      <c r="S120" s="352"/>
    </row>
    <row r="121" spans="1:19">
      <c r="A121" s="7"/>
      <c r="B121" s="347"/>
      <c r="E121" s="27" t="str">
        <f>IF('Year 1'!$D169="","",'Year 1'!$D169)</f>
        <v>Tax Rate</v>
      </c>
      <c r="F121" s="27" t="s">
        <v>291</v>
      </c>
      <c r="G121" s="352"/>
      <c r="H121" s="27" t="str">
        <f>IF('Year 2'!$D169="","",'Year 2'!$D169)</f>
        <v>Tax Rate</v>
      </c>
      <c r="I121" s="27" t="s">
        <v>291</v>
      </c>
      <c r="J121" s="352"/>
      <c r="K121" s="27" t="str">
        <f>IF('Year 3'!$D169="","",'Year 3'!$D169)</f>
        <v>Tax Rate</v>
      </c>
      <c r="L121" s="27" t="s">
        <v>291</v>
      </c>
      <c r="M121" s="352"/>
      <c r="N121" s="27" t="str">
        <f>IF('Year 4'!$D169="","",'Year 4'!$D169)</f>
        <v>Tax Rate</v>
      </c>
      <c r="O121" s="27" t="s">
        <v>291</v>
      </c>
      <c r="P121" s="352"/>
      <c r="Q121" s="353" t="str">
        <f>IF('Year 5'!$D169="","",'Year 5'!$D169)</f>
        <v>Tax Rate</v>
      </c>
      <c r="R121" s="27" t="s">
        <v>291</v>
      </c>
      <c r="S121" s="352"/>
    </row>
    <row r="122" spans="1:19" customFormat="1">
      <c r="B122" s="347"/>
      <c r="C122" s="27" t="s">
        <v>293</v>
      </c>
      <c r="D122" s="27"/>
      <c r="E122" s="27">
        <f>IF('Year 1'!$D170="","",'Year 1'!$D170)</f>
        <v>0.02</v>
      </c>
      <c r="F122" s="27" t="str">
        <f>IF('Year 1'!$E170="","",'Year 1'!$E170)</f>
        <v>Monthly</v>
      </c>
      <c r="G122" s="352"/>
      <c r="H122" s="27">
        <f>IF('Year 2'!$D170="","",'Year 2'!$D170)</f>
        <v>0.02</v>
      </c>
      <c r="I122" s="27" t="str">
        <f>IF('Year 2'!$E170="","",'Year 2'!$E170)</f>
        <v>Monthly</v>
      </c>
      <c r="J122" s="352"/>
      <c r="K122" s="27">
        <f>IF('Year 3'!$D170="","",'Year 3'!$D170)</f>
        <v>0.02</v>
      </c>
      <c r="L122" s="27" t="str">
        <f>IF('Year 3'!$E170="","",'Year 3'!$E170)</f>
        <v>Monthly</v>
      </c>
      <c r="M122" s="352"/>
      <c r="N122" s="27">
        <f>IF('Year 4'!$D170="","",'Year 4'!$D170)</f>
        <v>0.02</v>
      </c>
      <c r="O122" s="27" t="str">
        <f>IF('Year 4'!$E170="","",'Year 4'!$E170)</f>
        <v>Monthly</v>
      </c>
      <c r="P122" s="352"/>
      <c r="Q122" s="353">
        <f>IF('Year 5'!$D170="","",'Year 5'!$D170)</f>
        <v>0.02</v>
      </c>
      <c r="R122" s="27" t="str">
        <f>IF('Year 5'!$E170="","",'Year 5'!$E170)</f>
        <v>Monthly</v>
      </c>
      <c r="S122" s="352"/>
    </row>
    <row r="123" spans="1:19" customFormat="1">
      <c r="B123" s="347"/>
      <c r="C123" s="358" t="s">
        <v>294</v>
      </c>
      <c r="D123" s="358"/>
      <c r="E123" s="358">
        <f>IF('Year 1'!$D172="","",'Year 1'!$D172)</f>
        <v>0.01</v>
      </c>
      <c r="F123" s="358" t="str">
        <f>IF('Year 1'!$E172="","",'Year 1'!$E172)</f>
        <v>n.a.</v>
      </c>
      <c r="G123" s="359"/>
      <c r="H123" s="358">
        <f>IF('Year 2'!$D172="","",'Year 2'!$D172)</f>
        <v>0.01</v>
      </c>
      <c r="I123" s="358" t="str">
        <f>IF('Year 2'!$E172="","",'Year 2'!$E172)</f>
        <v>n.a.</v>
      </c>
      <c r="J123" s="359"/>
      <c r="K123" s="358">
        <f>IF('Year 3'!$D172="","",'Year 3'!$D172)</f>
        <v>0.01</v>
      </c>
      <c r="L123" s="358" t="str">
        <f>IF('Year 3'!$E172="","",'Year 3'!$E172)</f>
        <v>n.a.</v>
      </c>
      <c r="M123" s="359"/>
      <c r="N123" s="358">
        <f>IF('Year 4'!$D172="","",'Year 4'!$D172)</f>
        <v>0.01</v>
      </c>
      <c r="O123" s="358" t="str">
        <f>IF('Year 4'!$E172="","",'Year 4'!$E172)</f>
        <v>n.a.</v>
      </c>
      <c r="P123" s="359"/>
      <c r="Q123" s="360">
        <f>IF('Year 5'!$D172="","",'Year 5'!$D172)</f>
        <v>0.01</v>
      </c>
      <c r="R123" s="358" t="str">
        <f>IF('Year 5'!$E172="","",'Year 5'!$E172)</f>
        <v>n.a.</v>
      </c>
      <c r="S123" s="359"/>
    </row>
    <row r="124" spans="1:19" customFormat="1">
      <c r="B124" s="347"/>
      <c r="C124" s="358" t="s">
        <v>295</v>
      </c>
      <c r="D124" s="358"/>
      <c r="E124" s="358">
        <f>IF('Year 1'!$D174="","",'Year 1'!$D174)</f>
        <v>0.01</v>
      </c>
      <c r="F124" s="358" t="str">
        <f>IF('Year 1'!$E174="","",'Year 1'!$E174)</f>
        <v>Yearly</v>
      </c>
      <c r="G124" s="359"/>
      <c r="H124" s="358">
        <f>IF('Year 2'!$D174="","",'Year 2'!$D174)</f>
        <v>0.01</v>
      </c>
      <c r="I124" s="358" t="str">
        <f>IF('Year 2'!$E174="","",'Year 2'!$E174)</f>
        <v>Yearly</v>
      </c>
      <c r="J124" s="359"/>
      <c r="K124" s="358">
        <f>IF('Year 3'!$D174="","",'Year 3'!$D174)</f>
        <v>0.01</v>
      </c>
      <c r="L124" s="358" t="str">
        <f>IF('Year 3'!$E174="","",'Year 3'!$E174)</f>
        <v>Yearly</v>
      </c>
      <c r="M124" s="359"/>
      <c r="N124" s="358">
        <f>IF('Year 4'!$D174="","",'Year 4'!$D174)</f>
        <v>0.01</v>
      </c>
      <c r="O124" s="358" t="str">
        <f>IF('Year 4'!$E174="","",'Year 4'!$E174)</f>
        <v>Yearly</v>
      </c>
      <c r="P124" s="359"/>
      <c r="Q124" s="360">
        <f>IF('Year 5'!$D174="","",'Year 5'!$D174)</f>
        <v>0.01</v>
      </c>
      <c r="R124" s="358" t="str">
        <f>IF('Year 5'!$E174="","",'Year 5'!$E174)</f>
        <v>Yearly</v>
      </c>
      <c r="S124" s="359"/>
    </row>
    <row r="125" spans="1:19" customFormat="1">
      <c r="B125" s="347"/>
      <c r="C125" s="358" t="s">
        <v>296</v>
      </c>
      <c r="D125" s="358"/>
      <c r="E125" s="358">
        <f>IF('Year 1'!$D176="","",'Year 1'!$D176)</f>
        <v>0</v>
      </c>
      <c r="F125" s="358" t="str">
        <f>IF('Year 1'!$E176="","",'Year 1'!$E176)</f>
        <v>Quarterly</v>
      </c>
      <c r="G125" s="359"/>
      <c r="H125" s="358">
        <f>IF('Year 2'!$D176="","",'Year 2'!$D176)</f>
        <v>0</v>
      </c>
      <c r="I125" s="358" t="str">
        <f>IF('Year 2'!$E176="","",'Year 2'!$E176)</f>
        <v>Quarterly</v>
      </c>
      <c r="J125" s="359"/>
      <c r="K125" s="358">
        <f>IF('Year 3'!$D176="","",'Year 3'!$D176)</f>
        <v>0</v>
      </c>
      <c r="L125" s="358" t="str">
        <f>IF('Year 3'!$E176="","",'Year 3'!$E176)</f>
        <v>Quarterly</v>
      </c>
      <c r="M125" s="359"/>
      <c r="N125" s="358">
        <f>IF('Year 4'!$D176="","",'Year 4'!$D176)</f>
        <v>0</v>
      </c>
      <c r="O125" s="358" t="str">
        <f>IF('Year 4'!$E176="","",'Year 4'!$E176)</f>
        <v>Quarterly</v>
      </c>
      <c r="P125" s="359"/>
      <c r="Q125" s="360">
        <f>IF('Year 5'!$D176="","",'Year 5'!$D176)</f>
        <v>0</v>
      </c>
      <c r="R125" s="358" t="str">
        <f>IF('Year 5'!$E176="","",'Year 5'!$E176)</f>
        <v>Quarterly</v>
      </c>
      <c r="S125" s="359"/>
    </row>
    <row r="126" spans="1:19" customFormat="1">
      <c r="B126" s="347"/>
      <c r="C126" s="358"/>
      <c r="D126" s="358"/>
      <c r="E126" s="358"/>
      <c r="F126" s="358"/>
      <c r="G126" s="359"/>
      <c r="H126" s="358"/>
      <c r="I126" s="358"/>
      <c r="J126" s="359"/>
      <c r="K126" s="358"/>
      <c r="L126" s="358"/>
      <c r="M126" s="359"/>
      <c r="N126" s="358"/>
      <c r="O126" s="358"/>
      <c r="P126" s="359"/>
      <c r="Q126" s="360"/>
      <c r="R126" s="358"/>
      <c r="S126" s="359" t="str">
        <f>IF('Year 5'!$F178="","",'Year 5'!$F178)</f>
        <v/>
      </c>
    </row>
    <row r="127" spans="1:19" customFormat="1">
      <c r="B127" s="347"/>
      <c r="C127" s="27" t="s">
        <v>288</v>
      </c>
      <c r="D127" s="27"/>
      <c r="E127" s="27">
        <f>IF('Year 1'!$D179="","",'Year 1'!$D179)</f>
        <v>0.24</v>
      </c>
      <c r="F127" s="27" t="str">
        <f>IF('Year 1'!$E179="","",'Year 1'!$E179)</f>
        <v>Quarterly</v>
      </c>
      <c r="G127" s="352"/>
      <c r="H127" s="27">
        <f>IF('Year 2'!$D179="","",'Year 2'!$D179)</f>
        <v>0.24</v>
      </c>
      <c r="I127" s="27" t="str">
        <f>IF('Year 2'!$E179="","",'Year 2'!$E179)</f>
        <v>Quarterly</v>
      </c>
      <c r="J127" s="352"/>
      <c r="K127" s="27">
        <f>IF('Year 3'!$D179="","",'Year 3'!$D179)</f>
        <v>0.24</v>
      </c>
      <c r="L127" s="27" t="str">
        <f>IF('Year 3'!$E179="","",'Year 3'!$E179)</f>
        <v>Quarterly</v>
      </c>
      <c r="M127" s="352"/>
      <c r="N127" s="27">
        <f>IF('Year 4'!$D179="","",'Year 4'!$D179)</f>
        <v>0.24</v>
      </c>
      <c r="O127" s="27" t="str">
        <f>IF('Year 4'!$E179="","",'Year 4'!$E179)</f>
        <v>Quarterly</v>
      </c>
      <c r="P127" s="352" t="str">
        <f>IF('Year 4'!$F179="","",'Year 4'!$F179)</f>
        <v/>
      </c>
      <c r="Q127" s="353">
        <f>IF('Year 5'!$D179="","",'Year 5'!$D179)</f>
        <v>0.24</v>
      </c>
      <c r="R127" s="27" t="str">
        <f>IF('Year 5'!$E179="","",'Year 5'!$E179)</f>
        <v>Quarterly</v>
      </c>
      <c r="S127" s="352" t="str">
        <f>IF('Year 5'!$F179="","",'Year 5'!$F179)</f>
        <v/>
      </c>
    </row>
    <row r="128" spans="1:19" customFormat="1">
      <c r="B128" s="347"/>
      <c r="C128" s="27"/>
      <c r="D128" s="27"/>
      <c r="E128" s="27" t="str">
        <f>IF('Year 1'!D180="","",'Year 1'!D180)</f>
        <v/>
      </c>
      <c r="F128" s="27" t="str">
        <f>IF('Year 1'!$E180="","",'Year 1'!$E180)</f>
        <v/>
      </c>
      <c r="G128" s="352" t="str">
        <f>IF('Year 1'!$F180="","",'Year 1'!$F180)</f>
        <v/>
      </c>
      <c r="H128" s="27" t="str">
        <f>IF('Year 2'!G180="","",'Year 2'!G180)</f>
        <v>Paid</v>
      </c>
      <c r="I128" s="27" t="str">
        <f>IF('Year 2'!$E180="","",'Year 2'!$E180)</f>
        <v/>
      </c>
      <c r="J128" s="352" t="str">
        <f>IF('Year 2'!$F180="","",'Year 2'!$F180)</f>
        <v/>
      </c>
      <c r="K128" s="27">
        <f>IF('Year 3'!J180="","",'Year 3'!J180)</f>
        <v>0</v>
      </c>
      <c r="L128" s="27" t="str">
        <f>IF('Year 3'!$E180="","",'Year 3'!$E180)</f>
        <v/>
      </c>
      <c r="M128" s="352" t="str">
        <f>IF('Year 3'!$F180="","",'Year 3'!$F180)</f>
        <v/>
      </c>
      <c r="N128" s="27">
        <f>IF('Year 4'!M180="","",'Year 4'!M180)</f>
        <v>0</v>
      </c>
      <c r="O128" s="27" t="str">
        <f>IF('Year 4'!$E180="","",'Year 4'!$E180)</f>
        <v/>
      </c>
      <c r="P128" s="352" t="str">
        <f>IF('Year 4'!$F180="","",'Year 4'!$F180)</f>
        <v/>
      </c>
      <c r="Q128" s="353">
        <f>IF('Year 5'!P180="","",'Year 5'!P180)</f>
        <v>0</v>
      </c>
      <c r="R128" s="27" t="str">
        <f>IF('Year 5'!$E180="","",'Year 5'!$E180)</f>
        <v/>
      </c>
      <c r="S128" s="352" t="str">
        <f>IF('Year 5'!$F180="","",'Year 5'!$F180)</f>
        <v/>
      </c>
    </row>
    <row r="129" spans="1:19" customFormat="1">
      <c r="A129" s="3"/>
      <c r="B129" s="347" t="s">
        <v>35</v>
      </c>
      <c r="C129" s="38"/>
      <c r="D129" s="38"/>
      <c r="E129" s="38" t="str">
        <f>IF('Year 1'!D185="","",'Year 1'!D185)</f>
        <v/>
      </c>
      <c r="F129" s="38" t="str">
        <f>IF('Year 1'!$E185="","",'Year 1'!$E185)</f>
        <v>Year 1 (2020)</v>
      </c>
      <c r="G129" s="354" t="str">
        <f>IF('Year 1'!$F185="","",'Year 1'!$F185)</f>
        <v/>
      </c>
      <c r="H129" s="38" t="str">
        <f>IF('Year 2'!G185="","",'Year 2'!G185)</f>
        <v/>
      </c>
      <c r="I129" s="38" t="str">
        <f>IF('Year 2'!$E185="","",'Year 2'!$E185)</f>
        <v>Year 2 (2021)</v>
      </c>
      <c r="J129" s="354" t="str">
        <f>IF('Year 2'!$F185="","",'Year 2'!$F185)</f>
        <v/>
      </c>
      <c r="K129" s="38" t="str">
        <f>IF('Year 3'!J185="","",'Year 3'!J185)</f>
        <v>March</v>
      </c>
      <c r="L129" s="38" t="str">
        <f>IF('Year 3'!$E185="","",'Year 3'!$E185)</f>
        <v>Year 3 (2022)</v>
      </c>
      <c r="M129" s="354" t="str">
        <f>IF('Year 3'!$F185="","",'Year 3'!$F185)</f>
        <v/>
      </c>
      <c r="N129" s="38" t="str">
        <f>IF('Year 4'!M185="","",'Year 4'!M185)</f>
        <v>June</v>
      </c>
      <c r="O129" s="38" t="str">
        <f>IF('Year 4'!$E185="","",'Year 4'!$E185)</f>
        <v>Year 4 (2023)</v>
      </c>
      <c r="P129" s="354" t="str">
        <f>IF('Year 4'!$F185="","",'Year 4'!$F185)</f>
        <v/>
      </c>
      <c r="Q129" s="355" t="str">
        <f>IF('Year 5'!P185="","",'Year 5'!P185)</f>
        <v>September</v>
      </c>
      <c r="R129" s="38" t="str">
        <f>IF('Year 5'!$E185="","",'Year 5'!$E185)</f>
        <v>Year 5 (2024)</v>
      </c>
      <c r="S129" s="354" t="str">
        <f>IF('Year 5'!$F185="","",'Year 5'!$F185)</f>
        <v/>
      </c>
    </row>
    <row r="130" spans="1:19" customFormat="1">
      <c r="A130" s="3"/>
      <c r="B130" s="347"/>
      <c r="C130" s="27"/>
      <c r="D130" s="27"/>
      <c r="E130" s="27" t="str">
        <f>IF('Year 1'!D186="","",'Year 1'!D186)</f>
        <v/>
      </c>
      <c r="F130" s="27" t="str">
        <f>IF('Year 1'!$E186="","",'Year 1'!$E186)</f>
        <v/>
      </c>
      <c r="G130" s="352" t="str">
        <f>IF('Year 1'!$F186="","",'Year 1'!$F186)</f>
        <v/>
      </c>
      <c r="H130" s="27" t="str">
        <f>IF('Year 2'!G186="","",'Year 2'!G186)</f>
        <v>Period</v>
      </c>
      <c r="I130" s="27" t="str">
        <f>IF('Year 2'!$E186="","",'Year 2'!$E186)</f>
        <v/>
      </c>
      <c r="J130" s="352" t="str">
        <f>IF('Year 2'!$F186="","",'Year 2'!$F186)</f>
        <v/>
      </c>
      <c r="K130" s="27">
        <f>IF('Year 3'!J186="","",'Year 3'!J186)</f>
        <v>27</v>
      </c>
      <c r="L130" s="27" t="str">
        <f>IF('Year 3'!$E186="","",'Year 3'!$E186)</f>
        <v/>
      </c>
      <c r="M130" s="352" t="str">
        <f>IF('Year 3'!$F186="","",'Year 3'!$F186)</f>
        <v/>
      </c>
      <c r="N130" s="27">
        <f>IF('Year 4'!M186="","",'Year 4'!M186)</f>
        <v>42</v>
      </c>
      <c r="O130" s="27" t="str">
        <f>IF('Year 4'!$E186="","",'Year 4'!$E186)</f>
        <v/>
      </c>
      <c r="P130" s="352" t="str">
        <f>IF('Year 4'!$F186="","",'Year 4'!$F186)</f>
        <v/>
      </c>
      <c r="Q130" s="353">
        <f>IF('Year 5'!P186="","",'Year 5'!P186)</f>
        <v>57</v>
      </c>
      <c r="R130" s="27" t="str">
        <f>IF('Year 5'!$E186="","",'Year 5'!$E186)</f>
        <v/>
      </c>
      <c r="S130" s="352" t="str">
        <f>IF('Year 5'!$F186="","",'Year 5'!$F186)</f>
        <v/>
      </c>
    </row>
    <row r="131" spans="1:19" customFormat="1">
      <c r="A131" s="3"/>
      <c r="B131" s="347" t="s">
        <v>287</v>
      </c>
      <c r="C131" s="27"/>
      <c r="D131" s="27"/>
      <c r="E131" s="27" t="str">
        <f>IF('Year 1'!D187="","",'Year 1'!D187)</f>
        <v>Capex Period</v>
      </c>
      <c r="F131" s="27" t="str">
        <f>IF('Year 1'!$E187="","",'Year 1'!$E187)</f>
        <v>Capex Amount</v>
      </c>
      <c r="G131" s="352" t="str">
        <f>IF('Year 1'!$F187="","",'Year 1'!$F187)</f>
        <v/>
      </c>
      <c r="H131" s="27" t="str">
        <f>IF('Year 2'!G187="","",'Year 2'!G187)</f>
        <v/>
      </c>
      <c r="I131" s="27" t="str">
        <f>IF('Year 2'!$E187="","",'Year 2'!$E187)</f>
        <v>Capex Amount</v>
      </c>
      <c r="J131" s="352" t="str">
        <f>IF('Year 2'!$F187="","",'Year 2'!$F187)</f>
        <v/>
      </c>
      <c r="K131" s="27" t="str">
        <f>IF('Year 3'!J187="","",'Year 3'!J187)</f>
        <v/>
      </c>
      <c r="L131" s="27" t="str">
        <f>IF('Year 3'!$E187="","",'Year 3'!$E187)</f>
        <v>Capex Amount</v>
      </c>
      <c r="M131" s="352" t="str">
        <f>IF('Year 3'!$F187="","",'Year 3'!$F187)</f>
        <v/>
      </c>
      <c r="N131" s="27" t="str">
        <f>IF('Year 4'!M187="","",'Year 4'!M187)</f>
        <v/>
      </c>
      <c r="O131" s="27" t="str">
        <f>IF('Year 4'!$E187="","",'Year 4'!$E187)</f>
        <v>Capex Amount</v>
      </c>
      <c r="P131" s="352" t="str">
        <f>IF('Year 4'!$F187="","",'Year 4'!$F187)</f>
        <v/>
      </c>
      <c r="Q131" s="353" t="str">
        <f>IF('Year 5'!P187="","",'Year 5'!P187)</f>
        <v/>
      </c>
      <c r="R131" s="27" t="str">
        <f>IF('Year 5'!$E187="","",'Year 5'!$E187)</f>
        <v>Capex Amount</v>
      </c>
      <c r="S131" s="352" t="str">
        <f>IF('Year 5'!$F187="","",'Year 5'!$F187)</f>
        <v/>
      </c>
    </row>
    <row r="132" spans="1:19" customFormat="1">
      <c r="B132" s="347"/>
      <c r="C132" s="27" t="s">
        <v>236</v>
      </c>
      <c r="D132" s="27"/>
      <c r="E132" s="27">
        <f>IF('Year 1'!D188="","",'Year 1'!D188)</f>
        <v>1</v>
      </c>
      <c r="F132" s="27">
        <f>IF('Year 1'!$E188="","",'Year 1'!$E188)</f>
        <v>50000</v>
      </c>
      <c r="G132" s="352" t="str">
        <f>IF('Year 1'!$F188="","",'Year 1'!$F188)</f>
        <v/>
      </c>
      <c r="H132" s="27" t="str">
        <f>IF('Year 2'!G188="","",'Year 2'!G188)</f>
        <v/>
      </c>
      <c r="I132" s="27">
        <f>IF('Year 2'!$E188="","",'Year 2'!$E188)</f>
        <v>100000</v>
      </c>
      <c r="J132" s="352" t="str">
        <f>IF('Year 2'!$F188="","",'Year 2'!$F188)</f>
        <v/>
      </c>
      <c r="K132" s="27">
        <f>IF('Year 3'!J188="","",'Year 3'!J188)</f>
        <v>0</v>
      </c>
      <c r="L132" s="27">
        <f>IF('Year 3'!$E188="","",'Year 3'!$E188)</f>
        <v>100000</v>
      </c>
      <c r="M132" s="352" t="str">
        <f>IF('Year 3'!$F188="","",'Year 3'!$F188)</f>
        <v/>
      </c>
      <c r="N132" s="27">
        <f>IF('Year 4'!M188="","",'Year 4'!M188)</f>
        <v>0</v>
      </c>
      <c r="O132" s="27">
        <f>IF('Year 4'!$E188="","",'Year 4'!$E188)</f>
        <v>100000</v>
      </c>
      <c r="P132" s="352" t="str">
        <f>IF('Year 4'!$F188="","",'Year 4'!$F188)</f>
        <v/>
      </c>
      <c r="Q132" s="353">
        <f>IF('Year 5'!P188="","",'Year 5'!P188)</f>
        <v>0</v>
      </c>
      <c r="R132" s="27">
        <f>IF('Year 5'!$E188="","",'Year 5'!$E188)</f>
        <v>100000</v>
      </c>
      <c r="S132" s="352" t="str">
        <f>IF('Year 5'!$F188="","",'Year 5'!$F188)</f>
        <v/>
      </c>
    </row>
    <row r="133" spans="1:19" customFormat="1">
      <c r="B133" s="347"/>
      <c r="C133" s="358" t="s">
        <v>237</v>
      </c>
      <c r="D133" s="358"/>
      <c r="E133" s="358">
        <f>IF('Year 1'!D189="","",'Year 1'!D189)</f>
        <v>1</v>
      </c>
      <c r="F133" s="358">
        <f>IF('Year 1'!$E189="","",'Year 1'!$E189)</f>
        <v>300000</v>
      </c>
      <c r="G133" s="359" t="str">
        <f>IF('Year 1'!$F189="","",'Year 1'!$F189)</f>
        <v/>
      </c>
      <c r="H133" s="358" t="str">
        <f>IF('Year 2'!G189="","",'Year 2'!G189)</f>
        <v/>
      </c>
      <c r="I133" s="358">
        <f>IF('Year 2'!$E189="","",'Year 2'!$E189)</f>
        <v>1200000</v>
      </c>
      <c r="J133" s="359" t="str">
        <f>IF('Year 2'!$F189="","",'Year 2'!$F189)</f>
        <v/>
      </c>
      <c r="K133" s="358">
        <f>IF('Year 3'!J189="","",'Year 3'!J189)</f>
        <v>0</v>
      </c>
      <c r="L133" s="358">
        <f>IF('Year 3'!$E189="","",'Year 3'!$E189)</f>
        <v>1200000</v>
      </c>
      <c r="M133" s="359" t="str">
        <f>IF('Year 3'!$F189="","",'Year 3'!$F189)</f>
        <v/>
      </c>
      <c r="N133" s="358">
        <f>IF('Year 4'!M189="","",'Year 4'!M189)</f>
        <v>0</v>
      </c>
      <c r="O133" s="358">
        <f>IF('Year 4'!$E189="","",'Year 4'!$E189)</f>
        <v>1200000</v>
      </c>
      <c r="P133" s="359" t="str">
        <f>IF('Year 4'!$F189="","",'Year 4'!$F189)</f>
        <v/>
      </c>
      <c r="Q133" s="360">
        <f>IF('Year 5'!P189="","",'Year 5'!P189)</f>
        <v>0</v>
      </c>
      <c r="R133" s="358">
        <f>IF('Year 5'!$E189="","",'Year 5'!$E189)</f>
        <v>4000000</v>
      </c>
      <c r="S133" s="359" t="str">
        <f>IF('Year 5'!$F189="","",'Year 5'!$F189)</f>
        <v/>
      </c>
    </row>
    <row r="134" spans="1:19" customFormat="1">
      <c r="B134" s="347"/>
      <c r="C134" s="358" t="s">
        <v>238</v>
      </c>
      <c r="D134" s="358"/>
      <c r="E134" s="358">
        <f>IF('Year 1'!D190="","",'Year 1'!D190)</f>
        <v>6</v>
      </c>
      <c r="F134" s="358">
        <f>IF('Year 1'!$E190="","",'Year 1'!$E190)</f>
        <v>23000</v>
      </c>
      <c r="G134" s="359" t="str">
        <f>IF('Year 1'!$F190="","",'Year 1'!$F190)</f>
        <v/>
      </c>
      <c r="H134" s="358" t="str">
        <f>IF('Year 2'!G190="","",'Year 2'!G190)</f>
        <v/>
      </c>
      <c r="I134" s="358">
        <f>IF('Year 2'!$E190="","",'Year 2'!$E190)</f>
        <v>23000</v>
      </c>
      <c r="J134" s="359" t="str">
        <f>IF('Year 2'!$F190="","",'Year 2'!$F190)</f>
        <v/>
      </c>
      <c r="K134" s="358">
        <f>IF('Year 3'!J190="","",'Year 3'!J190)</f>
        <v>0</v>
      </c>
      <c r="L134" s="358">
        <f>IF('Year 3'!$E190="","",'Year 3'!$E190)</f>
        <v>23000</v>
      </c>
      <c r="M134" s="359" t="str">
        <f>IF('Year 3'!$F190="","",'Year 3'!$F190)</f>
        <v/>
      </c>
      <c r="N134" s="358">
        <f>IF('Year 4'!M190="","",'Year 4'!M190)</f>
        <v>0</v>
      </c>
      <c r="O134" s="358">
        <f>IF('Year 4'!$E190="","",'Year 4'!$E190)</f>
        <v>23000</v>
      </c>
      <c r="P134" s="359" t="str">
        <f>IF('Year 4'!$F190="","",'Year 4'!$F190)</f>
        <v/>
      </c>
      <c r="Q134" s="360">
        <f>IF('Year 5'!P190="","",'Year 5'!P190)</f>
        <v>0</v>
      </c>
      <c r="R134" s="358">
        <f>IF('Year 5'!$E190="","",'Year 5'!$E190)</f>
        <v>23000</v>
      </c>
      <c r="S134" s="359" t="str">
        <f>IF('Year 5'!$F190="","",'Year 5'!$F190)</f>
        <v/>
      </c>
    </row>
    <row r="135" spans="1:19" customFormat="1">
      <c r="B135" s="347"/>
      <c r="C135" s="27" t="s">
        <v>24</v>
      </c>
      <c r="D135" s="27"/>
      <c r="E135" s="27">
        <f>IF('Year 1'!D191="","",'Year 1'!D191)</f>
        <v>2</v>
      </c>
      <c r="F135" s="27">
        <f>IF('Year 1'!$E191="","",'Year 1'!$E191)</f>
        <v>3000</v>
      </c>
      <c r="G135" s="352" t="str">
        <f>IF('Year 1'!$F191="","",'Year 1'!$F191)</f>
        <v/>
      </c>
      <c r="H135" s="27" t="str">
        <f>IF('Year 2'!G191="","",'Year 2'!G191)</f>
        <v/>
      </c>
      <c r="I135" s="27">
        <f>IF('Year 2'!$E191="","",'Year 2'!$E191)</f>
        <v>1400</v>
      </c>
      <c r="J135" s="352" t="str">
        <f>IF('Year 2'!$F191="","",'Year 2'!$F191)</f>
        <v/>
      </c>
      <c r="K135" s="27">
        <f>IF('Year 3'!J191="","",'Year 3'!J191)</f>
        <v>0</v>
      </c>
      <c r="L135" s="27">
        <f>IF('Year 3'!$E191="","",'Year 3'!$E191)</f>
        <v>3000</v>
      </c>
      <c r="M135" s="352" t="str">
        <f>IF('Year 3'!$F191="","",'Year 3'!$F191)</f>
        <v/>
      </c>
      <c r="N135" s="27">
        <f>IF('Year 4'!M191="","",'Year 4'!M191)</f>
        <v>0</v>
      </c>
      <c r="O135" s="27">
        <f>IF('Year 4'!$E191="","",'Year 4'!$E191)</f>
        <v>3000</v>
      </c>
      <c r="P135" s="352" t="str">
        <f>IF('Year 4'!$F191="","",'Year 4'!$F191)</f>
        <v/>
      </c>
      <c r="Q135" s="353">
        <f>IF('Year 5'!P191="","",'Year 5'!P191)</f>
        <v>0</v>
      </c>
      <c r="R135" s="27">
        <f>IF('Year 5'!$E191="","",'Year 5'!$E191)</f>
        <v>20000</v>
      </c>
      <c r="S135" s="352" t="str">
        <f>IF('Year 5'!$F191="","",'Year 5'!$F191)</f>
        <v/>
      </c>
    </row>
    <row r="136" spans="1:19" customFormat="1">
      <c r="A136" s="3"/>
      <c r="B136" s="347"/>
      <c r="C136" s="27"/>
      <c r="D136" s="27"/>
      <c r="E136" s="27" t="str">
        <f>IF('Year 1'!D192="","",'Year 1'!D192)</f>
        <v/>
      </c>
      <c r="F136" s="27" t="str">
        <f>IF('Year 1'!$E192="","",'Year 1'!$E192)</f>
        <v/>
      </c>
      <c r="G136" s="352" t="str">
        <f>IF('Year 1'!$F192="","",'Year 1'!$F192)</f>
        <v/>
      </c>
      <c r="H136" s="27" t="str">
        <f>IF('Year 2'!G192="","",'Year 2'!G192)</f>
        <v/>
      </c>
      <c r="I136" s="27" t="str">
        <f>IF('Year 2'!$E192="","",'Year 2'!$E192)</f>
        <v/>
      </c>
      <c r="J136" s="352" t="str">
        <f>IF('Year 2'!$F192="","",'Year 2'!$F192)</f>
        <v/>
      </c>
      <c r="K136" s="27" t="str">
        <f>IF('Year 3'!J192="","",'Year 3'!J192)</f>
        <v/>
      </c>
      <c r="L136" s="27" t="str">
        <f>IF('Year 3'!$E192="","",'Year 3'!$E192)</f>
        <v/>
      </c>
      <c r="M136" s="352" t="str">
        <f>IF('Year 3'!$F192="","",'Year 3'!$F192)</f>
        <v/>
      </c>
      <c r="N136" s="27" t="str">
        <f>IF('Year 4'!M192="","",'Year 4'!M192)</f>
        <v/>
      </c>
      <c r="O136" s="27" t="str">
        <f>IF('Year 4'!$E192="","",'Year 4'!$E192)</f>
        <v/>
      </c>
      <c r="P136" s="352" t="str">
        <f>IF('Year 4'!$F192="","",'Year 4'!$F192)</f>
        <v/>
      </c>
      <c r="Q136" s="353" t="str">
        <f>IF('Year 5'!P192="","",'Year 5'!P192)</f>
        <v/>
      </c>
      <c r="R136" s="27" t="str">
        <f>IF('Year 5'!$E192="","",'Year 5'!$E192)</f>
        <v/>
      </c>
      <c r="S136" s="352" t="str">
        <f>IF('Year 5'!$F192="","",'Year 5'!$F192)</f>
        <v/>
      </c>
    </row>
    <row r="137" spans="1:19" customFormat="1">
      <c r="A137" s="3"/>
      <c r="B137" s="347" t="s">
        <v>286</v>
      </c>
      <c r="C137" s="27"/>
      <c r="D137" s="27"/>
      <c r="E137" s="27" t="str">
        <f>IF('Year 1'!D193="","",'Year 1'!D193)</f>
        <v>Capex Amount</v>
      </c>
      <c r="F137" s="27" t="str">
        <f>IF('Year 1'!$E193="","",'Year 1'!$E193)</f>
        <v>Capex Period</v>
      </c>
      <c r="G137" s="352" t="str">
        <f>IF('Year 1'!$F193="","",'Year 1'!$F193)</f>
        <v>Recurring every # periods</v>
      </c>
      <c r="H137" s="27" t="str">
        <f>IF('Year 2'!G193="","",'Year 2'!G193)</f>
        <v/>
      </c>
      <c r="I137" s="27" t="str">
        <f>IF('Year 2'!$E193="","",'Year 2'!$E193)</f>
        <v>Capex Period</v>
      </c>
      <c r="J137" s="352" t="str">
        <f>IF('Year 2'!$F193="","",'Year 2'!$F193)</f>
        <v>Recurring every # periods</v>
      </c>
      <c r="K137" s="27" t="str">
        <f>IF('Year 3'!J193="","",'Year 3'!J193)</f>
        <v/>
      </c>
      <c r="L137" s="27" t="str">
        <f>IF('Year 3'!$E193="","",'Year 3'!$E193)</f>
        <v>Capex Period</v>
      </c>
      <c r="M137" s="352" t="str">
        <f>IF('Year 3'!$F193="","",'Year 3'!$F193)</f>
        <v>Recurring every # periods</v>
      </c>
      <c r="N137" s="27" t="str">
        <f>IF('Year 4'!M193="","",'Year 4'!M193)</f>
        <v/>
      </c>
      <c r="O137" s="27" t="str">
        <f>IF('Year 4'!$E193="","",'Year 4'!$E193)</f>
        <v>Capex Period</v>
      </c>
      <c r="P137" s="352" t="str">
        <f>IF('Year 4'!$F193="","",'Year 4'!$F193)</f>
        <v>Recurring every # periods</v>
      </c>
      <c r="Q137" s="353" t="str">
        <f>IF('Year 5'!P193="","",'Year 5'!P193)</f>
        <v/>
      </c>
      <c r="R137" s="27" t="str">
        <f>IF('Year 5'!$E193="","",'Year 5'!$E193)</f>
        <v>Capex Period</v>
      </c>
      <c r="S137" s="352" t="str">
        <f>IF('Year 5'!$F193="","",'Year 5'!$F193)</f>
        <v>Recurring every # periods</v>
      </c>
    </row>
    <row r="138" spans="1:19" customFormat="1">
      <c r="B138" s="347"/>
      <c r="C138" s="27" t="s">
        <v>236</v>
      </c>
      <c r="D138" s="27"/>
      <c r="E138" s="27">
        <f>IF('Year 1'!D194="","",'Year 1'!D194)</f>
        <v>1200</v>
      </c>
      <c r="F138" s="27">
        <f>IF('Year 1'!$E194="","",'Year 1'!$E194)</f>
        <v>1</v>
      </c>
      <c r="G138" s="352">
        <f>IF('Year 1'!$F194="","",'Year 1'!$F194)</f>
        <v>7</v>
      </c>
      <c r="H138" s="27" t="str">
        <f>IF('Year 2'!G194="","",'Year 2'!G194)</f>
        <v/>
      </c>
      <c r="I138" s="27">
        <f>IF('Year 2'!$E194="","",'Year 2'!$E194)</f>
        <v>15</v>
      </c>
      <c r="J138" s="352">
        <f>IF('Year 2'!$F194="","",'Year 2'!$F194)</f>
        <v>7</v>
      </c>
      <c r="K138" s="27">
        <f>IF('Year 3'!J194="","",'Year 3'!J194)</f>
        <v>0</v>
      </c>
      <c r="L138" s="27">
        <f>IF('Year 3'!$E194="","",'Year 3'!$E194)</f>
        <v>29</v>
      </c>
      <c r="M138" s="352">
        <f>IF('Year 3'!$F194="","",'Year 3'!$F194)</f>
        <v>7</v>
      </c>
      <c r="N138" s="27">
        <f>IF('Year 4'!M194="","",'Year 4'!M194)</f>
        <v>0</v>
      </c>
      <c r="O138" s="27">
        <f>IF('Year 4'!$E194="","",'Year 4'!$E194)</f>
        <v>43</v>
      </c>
      <c r="P138" s="352">
        <f>IF('Year 4'!$F194="","",'Year 4'!$F194)</f>
        <v>7</v>
      </c>
      <c r="Q138" s="353">
        <f>IF('Year 5'!P194="","",'Year 5'!P194)</f>
        <v>1200</v>
      </c>
      <c r="R138" s="27">
        <f>IF('Year 5'!$E194="","",'Year 5'!$E194)</f>
        <v>50</v>
      </c>
      <c r="S138" s="352">
        <f>IF('Year 5'!$F194="","",'Year 5'!$F194)</f>
        <v>7</v>
      </c>
    </row>
    <row r="139" spans="1:19" customFormat="1">
      <c r="B139" s="347"/>
      <c r="C139" s="358" t="s">
        <v>237</v>
      </c>
      <c r="D139" s="358"/>
      <c r="E139" s="358">
        <f>IF('Year 1'!D195="","",'Year 1'!D195)</f>
        <v>1000</v>
      </c>
      <c r="F139" s="358">
        <f>IF('Year 1'!$E195="","",'Year 1'!$E195)</f>
        <v>3</v>
      </c>
      <c r="G139" s="359">
        <f>IF('Year 1'!$F195="","",'Year 1'!$F195)</f>
        <v>5</v>
      </c>
      <c r="H139" s="358" t="str">
        <f>IF('Year 2'!G195="","",'Year 2'!G195)</f>
        <v/>
      </c>
      <c r="I139" s="358">
        <f>IF('Year 2'!$E195="","",'Year 2'!$E195)</f>
        <v>18</v>
      </c>
      <c r="J139" s="359">
        <f>IF('Year 2'!$F195="","",'Year 2'!$F195)</f>
        <v>5</v>
      </c>
      <c r="K139" s="358">
        <f>IF('Year 3'!J195="","",'Year 3'!J195)</f>
        <v>0</v>
      </c>
      <c r="L139" s="358">
        <f>IF('Year 3'!$E195="","",'Year 3'!$E195)</f>
        <v>28</v>
      </c>
      <c r="M139" s="359">
        <f>IF('Year 3'!$F195="","",'Year 3'!$F195)</f>
        <v>5</v>
      </c>
      <c r="N139" s="358">
        <f>IF('Year 4'!M195="","",'Year 4'!M195)</f>
        <v>0</v>
      </c>
      <c r="O139" s="358">
        <f>IF('Year 4'!$E195="","",'Year 4'!$E195)</f>
        <v>43</v>
      </c>
      <c r="P139" s="359">
        <f>IF('Year 4'!$F195="","",'Year 4'!$F195)</f>
        <v>5</v>
      </c>
      <c r="Q139" s="360">
        <f>IF('Year 5'!P195="","",'Year 5'!P195)</f>
        <v>0</v>
      </c>
      <c r="R139" s="358">
        <f>IF('Year 5'!$E195="","",'Year 5'!$E195)</f>
        <v>53</v>
      </c>
      <c r="S139" s="359">
        <f>IF('Year 5'!$F195="","",'Year 5'!$F195)</f>
        <v>5</v>
      </c>
    </row>
    <row r="140" spans="1:19" customFormat="1">
      <c r="B140" s="347"/>
      <c r="C140" s="358" t="s">
        <v>238</v>
      </c>
      <c r="D140" s="358"/>
      <c r="E140" s="358">
        <f>IF('Year 1'!D196="","",'Year 1'!D196)</f>
        <v>1000</v>
      </c>
      <c r="F140" s="358">
        <f>IF('Year 1'!$E196="","",'Year 1'!$E196)</f>
        <v>1</v>
      </c>
      <c r="G140" s="359">
        <f>IF('Year 1'!$F196="","",'Year 1'!$F196)</f>
        <v>12</v>
      </c>
      <c r="H140" s="358" t="str">
        <f>IF('Year 2'!G196="","",'Year 2'!G196)</f>
        <v/>
      </c>
      <c r="I140" s="358">
        <f>IF('Year 2'!$E196="","",'Year 2'!$E196)</f>
        <v>13</v>
      </c>
      <c r="J140" s="359">
        <f>IF('Year 2'!$F196="","",'Year 2'!$F196)</f>
        <v>12</v>
      </c>
      <c r="K140" s="358">
        <f>IF('Year 3'!J196="","",'Year 3'!J196)</f>
        <v>0</v>
      </c>
      <c r="L140" s="358">
        <f>IF('Year 3'!$E196="","",'Year 3'!$E196)</f>
        <v>25</v>
      </c>
      <c r="M140" s="359">
        <f>IF('Year 3'!$F196="","",'Year 3'!$F196)</f>
        <v>12</v>
      </c>
      <c r="N140" s="358">
        <f>IF('Year 4'!M196="","",'Year 4'!M196)</f>
        <v>0</v>
      </c>
      <c r="O140" s="358">
        <f>IF('Year 4'!$E196="","",'Year 4'!$E196)</f>
        <v>37</v>
      </c>
      <c r="P140" s="359">
        <f>IF('Year 4'!$F196="","",'Year 4'!$F196)</f>
        <v>12</v>
      </c>
      <c r="Q140" s="360">
        <f>IF('Year 5'!P196="","",'Year 5'!P196)</f>
        <v>0</v>
      </c>
      <c r="R140" s="358">
        <f>IF('Year 5'!$E196="","",'Year 5'!$E196)</f>
        <v>49</v>
      </c>
      <c r="S140" s="359">
        <f>IF('Year 5'!$F196="","",'Year 5'!$F196)</f>
        <v>12</v>
      </c>
    </row>
    <row r="141" spans="1:19" customFormat="1">
      <c r="B141" s="347"/>
      <c r="C141" s="358" t="s">
        <v>36</v>
      </c>
      <c r="D141" s="358"/>
      <c r="E141" s="358">
        <f>IF('Year 1'!D197="","",'Year 1'!D197)</f>
        <v>3000</v>
      </c>
      <c r="F141" s="358">
        <f>IF('Year 1'!$E197="","",'Year 1'!$E197)</f>
        <v>1</v>
      </c>
      <c r="G141" s="359">
        <f>IF('Year 1'!$F197="","",'Year 1'!$F197)</f>
        <v>6</v>
      </c>
      <c r="H141" s="358" t="str">
        <f>IF('Year 2'!G197="","",'Year 2'!G197)</f>
        <v/>
      </c>
      <c r="I141" s="358">
        <f>IF('Year 2'!$E197="","",'Year 2'!$E197)</f>
        <v>13</v>
      </c>
      <c r="J141" s="359">
        <f>IF('Year 2'!$F197="","",'Year 2'!$F197)</f>
        <v>6</v>
      </c>
      <c r="K141" s="358">
        <f>IF('Year 3'!J197="","",'Year 3'!J197)</f>
        <v>0</v>
      </c>
      <c r="L141" s="358">
        <f>IF('Year 3'!$E197="","",'Year 3'!$E197)</f>
        <v>25</v>
      </c>
      <c r="M141" s="359">
        <f>IF('Year 3'!$F197="","",'Year 3'!$F197)</f>
        <v>6</v>
      </c>
      <c r="N141" s="358">
        <f>IF('Year 4'!M197="","",'Year 4'!M197)</f>
        <v>0</v>
      </c>
      <c r="O141" s="358">
        <f>IF('Year 4'!$E197="","",'Year 4'!$E197)</f>
        <v>37</v>
      </c>
      <c r="P141" s="359">
        <f>IF('Year 4'!$F197="","",'Year 4'!$F197)</f>
        <v>6</v>
      </c>
      <c r="Q141" s="360">
        <f>IF('Year 5'!P197="","",'Year 5'!P197)</f>
        <v>0</v>
      </c>
      <c r="R141" s="358">
        <f>IF('Year 5'!$E197="","",'Year 5'!$E197)</f>
        <v>49</v>
      </c>
      <c r="S141" s="359">
        <f>IF('Year 5'!$F197="","",'Year 5'!$F197)</f>
        <v>6</v>
      </c>
    </row>
    <row r="142" spans="1:19" customFormat="1">
      <c r="B142" s="347"/>
      <c r="C142" s="358" t="s">
        <v>37</v>
      </c>
      <c r="D142" s="358"/>
      <c r="E142" s="358">
        <f>IF('Year 1'!D198="","",'Year 1'!D198)</f>
        <v>900</v>
      </c>
      <c r="F142" s="358">
        <f>IF('Year 1'!$E198="","",'Year 1'!$E198)</f>
        <v>1</v>
      </c>
      <c r="G142" s="359">
        <f>IF('Year 1'!$F198="","",'Year 1'!$F198)</f>
        <v>0</v>
      </c>
      <c r="H142" s="358" t="str">
        <f>IF('Year 2'!G198="","",'Year 2'!G198)</f>
        <v/>
      </c>
      <c r="I142" s="358">
        <f>IF('Year 2'!$E198="","",'Year 2'!$E198)</f>
        <v>1</v>
      </c>
      <c r="J142" s="359">
        <f>IF('Year 2'!$F198="","",'Year 2'!$F198)</f>
        <v>0</v>
      </c>
      <c r="K142" s="358">
        <f>IF('Year 3'!J198="","",'Year 3'!J198)</f>
        <v>0</v>
      </c>
      <c r="L142" s="358">
        <f>IF('Year 3'!$E198="","",'Year 3'!$E198)</f>
        <v>1</v>
      </c>
      <c r="M142" s="359">
        <f>IF('Year 3'!$F198="","",'Year 3'!$F198)</f>
        <v>0</v>
      </c>
      <c r="N142" s="358">
        <f>IF('Year 4'!M198="","",'Year 4'!M198)</f>
        <v>0</v>
      </c>
      <c r="O142" s="358">
        <f>IF('Year 4'!$E198="","",'Year 4'!$E198)</f>
        <v>1</v>
      </c>
      <c r="P142" s="359">
        <f>IF('Year 4'!$F198="","",'Year 4'!$F198)</f>
        <v>0</v>
      </c>
      <c r="Q142" s="360">
        <f>IF('Year 5'!P198="","",'Year 5'!P198)</f>
        <v>0</v>
      </c>
      <c r="R142" s="358">
        <f>IF('Year 5'!$E198="","",'Year 5'!$E198)</f>
        <v>1</v>
      </c>
      <c r="S142" s="359">
        <f>IF('Year 5'!$F198="","",'Year 5'!$F198)</f>
        <v>0</v>
      </c>
    </row>
    <row r="143" spans="1:19" customFormat="1">
      <c r="B143" s="347"/>
      <c r="C143" s="27" t="s">
        <v>38</v>
      </c>
      <c r="D143" s="27"/>
      <c r="E143" s="27">
        <f>IF('Year 1'!D199="","",'Year 1'!D199)</f>
        <v>15000</v>
      </c>
      <c r="F143" s="27">
        <f>IF('Year 1'!$E199="","",'Year 1'!$E199)</f>
        <v>1</v>
      </c>
      <c r="G143" s="352">
        <f>IF('Year 1'!$F199="","",'Year 1'!$F199)</f>
        <v>24</v>
      </c>
      <c r="H143" s="27" t="str">
        <f>IF('Year 2'!G199="","",'Year 2'!G199)</f>
        <v/>
      </c>
      <c r="I143" s="27">
        <f>IF('Year 2'!$E199="","",'Year 2'!$E199)</f>
        <v>25</v>
      </c>
      <c r="J143" s="352">
        <f>IF('Year 2'!$F199="","",'Year 2'!$F199)</f>
        <v>24</v>
      </c>
      <c r="K143" s="27">
        <f>IF('Year 3'!J199="","",'Year 3'!J199)</f>
        <v>0</v>
      </c>
      <c r="L143" s="27">
        <f>IF('Year 3'!$E199="","",'Year 3'!$E199)</f>
        <v>25</v>
      </c>
      <c r="M143" s="352">
        <f>IF('Year 3'!$F199="","",'Year 3'!$F199)</f>
        <v>24</v>
      </c>
      <c r="N143" s="27">
        <f>IF('Year 4'!M199="","",'Year 4'!M199)</f>
        <v>0</v>
      </c>
      <c r="O143" s="27">
        <f>IF('Year 4'!$E199="","",'Year 4'!$E199)</f>
        <v>49</v>
      </c>
      <c r="P143" s="352">
        <f>IF('Year 4'!$F199="","",'Year 4'!$F199)</f>
        <v>24</v>
      </c>
      <c r="Q143" s="353">
        <f>IF('Year 5'!P199="","",'Year 5'!P199)</f>
        <v>0</v>
      </c>
      <c r="R143" s="27">
        <f>IF('Year 5'!$E199="","",'Year 5'!$E199)</f>
        <v>49</v>
      </c>
      <c r="S143" s="352">
        <f>IF('Year 5'!$F199="","",'Year 5'!$F199)</f>
        <v>24</v>
      </c>
    </row>
    <row r="144" spans="1:19" customFormat="1">
      <c r="A144" s="3"/>
      <c r="B144" s="347" t="s">
        <v>39</v>
      </c>
      <c r="C144" s="27"/>
      <c r="D144" s="27"/>
      <c r="E144" s="27" t="str">
        <f>IF('Year 1'!D200="","",'Year 1'!D200)</f>
        <v/>
      </c>
      <c r="F144" s="27" t="str">
        <f>IF('Year 1'!$E200="","",'Year 1'!$E200)</f>
        <v/>
      </c>
      <c r="G144" s="352" t="str">
        <f>IF('Year 1'!$F200="","",'Year 1'!$F200)</f>
        <v/>
      </c>
      <c r="H144" s="27" t="str">
        <f>IF('Year 2'!G200="","",'Year 2'!G200)</f>
        <v/>
      </c>
      <c r="I144" s="27" t="str">
        <f>IF('Year 2'!$E200="","",'Year 2'!$E200)</f>
        <v/>
      </c>
      <c r="J144" s="352" t="str">
        <f>IF('Year 2'!$F200="","",'Year 2'!$F200)</f>
        <v/>
      </c>
      <c r="K144" s="27">
        <f>IF('Year 3'!J200="","",'Year 3'!J200)</f>
        <v>0</v>
      </c>
      <c r="L144" s="27" t="str">
        <f>IF('Year 3'!$E200="","",'Year 3'!$E200)</f>
        <v/>
      </c>
      <c r="M144" s="352" t="str">
        <f>IF('Year 3'!$F200="","",'Year 3'!$F200)</f>
        <v/>
      </c>
      <c r="N144" s="27">
        <f>IF('Year 4'!M200="","",'Year 4'!M200)</f>
        <v>0</v>
      </c>
      <c r="O144" s="27" t="str">
        <f>IF('Year 4'!$E200="","",'Year 4'!$E200)</f>
        <v/>
      </c>
      <c r="P144" s="352" t="str">
        <f>IF('Year 4'!$F200="","",'Year 4'!$F200)</f>
        <v/>
      </c>
      <c r="Q144" s="353">
        <f>IF('Year 5'!P200="","",'Year 5'!P200)</f>
        <v>1200</v>
      </c>
      <c r="R144" s="27" t="str">
        <f>IF('Year 5'!$E200="","",'Year 5'!$E200)</f>
        <v/>
      </c>
      <c r="S144" s="352" t="str">
        <f>IF('Year 5'!$F200="","",'Year 5'!$F200)</f>
        <v/>
      </c>
    </row>
    <row r="145" spans="1:19" customFormat="1">
      <c r="A145" s="3"/>
      <c r="B145" s="347"/>
      <c r="C145" s="27"/>
      <c r="D145" s="27"/>
      <c r="E145" s="27" t="str">
        <f>IF('Year 1'!D201="","",'Year 1'!D201)</f>
        <v/>
      </c>
      <c r="F145" s="27" t="str">
        <f>IF('Year 1'!$E201="","",'Year 1'!$E201)</f>
        <v/>
      </c>
      <c r="G145" s="352" t="str">
        <f>IF('Year 1'!$F201="","",'Year 1'!$F201)</f>
        <v/>
      </c>
      <c r="H145" s="27" t="str">
        <f>IF('Year 2'!G201="","",'Year 2'!G201)</f>
        <v/>
      </c>
      <c r="I145" s="27" t="str">
        <f>IF('Year 2'!$E201="","",'Year 2'!$E201)</f>
        <v/>
      </c>
      <c r="J145" s="352" t="str">
        <f>IF('Year 2'!$F201="","",'Year 2'!$F201)</f>
        <v/>
      </c>
      <c r="K145" s="27" t="str">
        <f>IF('Year 3'!J201="","",'Year 3'!J201)</f>
        <v/>
      </c>
      <c r="L145" s="27" t="str">
        <f>IF('Year 3'!$E201="","",'Year 3'!$E201)</f>
        <v/>
      </c>
      <c r="M145" s="352" t="str">
        <f>IF('Year 3'!$F201="","",'Year 3'!$F201)</f>
        <v/>
      </c>
      <c r="N145" s="27" t="str">
        <f>IF('Year 4'!M201="","",'Year 4'!M201)</f>
        <v/>
      </c>
      <c r="O145" s="27" t="str">
        <f>IF('Year 4'!$E201="","",'Year 4'!$E201)</f>
        <v/>
      </c>
      <c r="P145" s="352" t="str">
        <f>IF('Year 4'!$F201="","",'Year 4'!$F201)</f>
        <v/>
      </c>
      <c r="Q145" s="353" t="str">
        <f>IF('Year 5'!P201="","",'Year 5'!P201)</f>
        <v/>
      </c>
      <c r="R145" s="27" t="str">
        <f>IF('Year 5'!$E201="","",'Year 5'!$E201)</f>
        <v/>
      </c>
      <c r="S145" s="352" t="str">
        <f>IF('Year 5'!$F201="","",'Year 5'!$F201)</f>
        <v/>
      </c>
    </row>
    <row r="146" spans="1:19" customFormat="1">
      <c r="A146" s="3"/>
      <c r="B146" s="347" t="s">
        <v>41</v>
      </c>
      <c r="C146" s="27"/>
      <c r="D146" s="27"/>
      <c r="E146" s="27" t="str">
        <f>IF('Year 1'!$E202="","",'Year 1'!$E202)</f>
        <v>Year 1 (2020)</v>
      </c>
      <c r="F146" s="27" t="str">
        <f>IF('Year 1'!$F202="","",'Year 1'!$F202)</f>
        <v/>
      </c>
      <c r="G146" s="352" t="str">
        <f>IF('Year 1'!$G202="","",'Year 1'!$G202)</f>
        <v/>
      </c>
      <c r="H146" s="27" t="str">
        <f>IF('Year 2'!$E202="","",'Year 2'!$E202)</f>
        <v>Year 2 (2021)</v>
      </c>
      <c r="I146" s="27" t="str">
        <f>IF('Year 2'!$F202="","",'Year 2'!$F202)</f>
        <v/>
      </c>
      <c r="J146" s="352" t="str">
        <f>IF('Year 2'!$G202="","",'Year 2'!$G202)</f>
        <v/>
      </c>
      <c r="K146" s="27" t="str">
        <f>IF('Year 3'!$E202="","",'Year 3'!$E202)</f>
        <v>Year 3 (2022)</v>
      </c>
      <c r="L146" s="27" t="str">
        <f>IF('Year 3'!$F202="","",'Year 3'!$F202)</f>
        <v/>
      </c>
      <c r="M146" s="352" t="str">
        <f>IF('Year 3'!$G202="","",'Year 3'!$G202)</f>
        <v/>
      </c>
      <c r="N146" s="27" t="str">
        <f>IF('Year 4'!$E202="","",'Year 4'!$E202)</f>
        <v>Year 4 (2023)</v>
      </c>
      <c r="O146" s="27" t="str">
        <f>IF('Year 4'!$F202="","",'Year 4'!$F202)</f>
        <v/>
      </c>
      <c r="P146" s="352" t="str">
        <f>IF('Year 4'!$G202="","",'Year 4'!$G202)</f>
        <v/>
      </c>
      <c r="Q146" s="353" t="str">
        <f>IF('Year 5'!$E202="","",'Year 5'!$E202)</f>
        <v>Year 5 (2024)</v>
      </c>
      <c r="R146" s="27" t="str">
        <f>IF('Year 5'!$F202="","",'Year 5'!$F202)</f>
        <v/>
      </c>
      <c r="S146" s="352" t="str">
        <f>IF('Year 5'!$G202="","",'Year 5'!$G202)</f>
        <v/>
      </c>
    </row>
    <row r="147" spans="1:19" customFormat="1">
      <c r="A147" s="3"/>
      <c r="B147" s="347"/>
      <c r="C147" s="27"/>
      <c r="D147" s="27"/>
      <c r="E147" s="27" t="str">
        <f>IF('Year 1'!$E203="","",'Year 1'!$E203)</f>
        <v/>
      </c>
      <c r="F147" s="27" t="str">
        <f>IF('Year 1'!$F203="","",'Year 1'!$F203)</f>
        <v/>
      </c>
      <c r="G147" s="352" t="str">
        <f>IF('Year 1'!$G203="","",'Year 1'!$G203)</f>
        <v>Period</v>
      </c>
      <c r="H147" s="27" t="str">
        <f>IF('Year 2'!$E203="","",'Year 2'!$E203)</f>
        <v/>
      </c>
      <c r="I147" s="27" t="str">
        <f>IF('Year 2'!$F203="","",'Year 2'!$F203)</f>
        <v/>
      </c>
      <c r="J147" s="352" t="str">
        <f>IF('Year 2'!$G203="","",'Year 2'!$G203)</f>
        <v>Period</v>
      </c>
      <c r="K147" s="27" t="str">
        <f>IF('Year 3'!$E203="","",'Year 3'!$E203)</f>
        <v/>
      </c>
      <c r="L147" s="27" t="str">
        <f>IF('Year 3'!$F203="","",'Year 3'!$F203)</f>
        <v/>
      </c>
      <c r="M147" s="352" t="str">
        <f>IF('Year 3'!$G203="","",'Year 3'!$G203)</f>
        <v>Period</v>
      </c>
      <c r="N147" s="27" t="str">
        <f>IF('Year 4'!$E203="","",'Year 4'!$E203)</f>
        <v/>
      </c>
      <c r="O147" s="27" t="str">
        <f>IF('Year 4'!$F203="","",'Year 4'!$F203)</f>
        <v/>
      </c>
      <c r="P147" s="352" t="str">
        <f>IF('Year 4'!$G203="","",'Year 4'!$G203)</f>
        <v>Period</v>
      </c>
      <c r="Q147" s="353" t="str">
        <f>IF('Year 5'!$E203="","",'Year 5'!$E203)</f>
        <v/>
      </c>
      <c r="R147" s="27" t="str">
        <f>IF('Year 5'!$F203="","",'Year 5'!$F203)</f>
        <v/>
      </c>
      <c r="S147" s="352" t="str">
        <f>IF('Year 5'!$G203="","",'Year 5'!$G203)</f>
        <v>Period</v>
      </c>
    </row>
    <row r="148" spans="1:19" customFormat="1">
      <c r="A148" s="3"/>
      <c r="B148" s="347" t="s">
        <v>148</v>
      </c>
      <c r="C148" s="27"/>
      <c r="D148" s="27"/>
      <c r="E148" s="27" t="str">
        <f>IF('Year 1'!$E204="","",'Year 1'!$E204)</f>
        <v xml:space="preserve">Payment period in days </v>
      </c>
      <c r="F148" s="27" t="str">
        <f>IF('Year 1'!$F204="","",'Year 1'!$F204)</f>
        <v/>
      </c>
      <c r="G148" s="352" t="str">
        <f>IF('Year 1'!$G204="","",'Year 1'!$G204)</f>
        <v/>
      </c>
      <c r="H148" s="27" t="str">
        <f>IF('Year 2'!$E204="","",'Year 2'!$E204)</f>
        <v xml:space="preserve">Payment period in days </v>
      </c>
      <c r="I148" s="27" t="str">
        <f>IF('Year 2'!$F204="","",'Year 2'!$F204)</f>
        <v/>
      </c>
      <c r="J148" s="352" t="str">
        <f>IF('Year 2'!$G204="","",'Year 2'!$G204)</f>
        <v/>
      </c>
      <c r="K148" s="27" t="str">
        <f>IF('Year 3'!$E204="","",'Year 3'!$E204)</f>
        <v xml:space="preserve">Payment period in days </v>
      </c>
      <c r="L148" s="27" t="str">
        <f>IF('Year 3'!$F204="","",'Year 3'!$F204)</f>
        <v/>
      </c>
      <c r="M148" s="352" t="str">
        <f>IF('Year 3'!$G204="","",'Year 3'!$G204)</f>
        <v/>
      </c>
      <c r="N148" s="27" t="str">
        <f>IF('Year 4'!$E204="","",'Year 4'!$E204)</f>
        <v xml:space="preserve">Payment period in days </v>
      </c>
      <c r="O148" s="27" t="str">
        <f>IF('Year 4'!$F204="","",'Year 4'!$F204)</f>
        <v/>
      </c>
      <c r="P148" s="352" t="str">
        <f>IF('Year 4'!$G204="","",'Year 4'!$G204)</f>
        <v/>
      </c>
      <c r="Q148" s="353" t="str">
        <f>IF('Year 5'!$E204="","",'Year 5'!$E204)</f>
        <v xml:space="preserve">Payment period in days </v>
      </c>
      <c r="R148" s="27" t="str">
        <f>IF('Year 5'!$F204="","",'Year 5'!$F204)</f>
        <v/>
      </c>
      <c r="S148" s="352" t="str">
        <f>IF('Year 5'!$G204="","",'Year 5'!$G204)</f>
        <v/>
      </c>
    </row>
    <row r="149" spans="1:19" customFormat="1">
      <c r="B149" s="347"/>
      <c r="C149" s="27" t="s">
        <v>328</v>
      </c>
      <c r="D149" s="27"/>
      <c r="E149" s="27">
        <f>IF('Year 1'!$E205="","",'Year 1'!$E205)</f>
        <v>30</v>
      </c>
      <c r="F149" s="27" t="str">
        <f>IF('Year 1'!$F205="","",'Year 1'!$F205)</f>
        <v/>
      </c>
      <c r="G149" s="352" t="str">
        <f>IF('Year 1'!$G205="","",'Year 1'!$G205)</f>
        <v/>
      </c>
      <c r="H149" s="27">
        <f>IF('Year 2'!$E205="","",'Year 2'!$E205)</f>
        <v>30</v>
      </c>
      <c r="I149" s="27" t="str">
        <f>IF('Year 2'!$F205="","",'Year 2'!$F205)</f>
        <v/>
      </c>
      <c r="J149" s="352" t="str">
        <f>IF('Year 2'!$G205="","",'Year 2'!$G205)</f>
        <v/>
      </c>
      <c r="K149" s="27">
        <f>IF('Year 3'!$E205="","",'Year 3'!$E205)</f>
        <v>30</v>
      </c>
      <c r="L149" s="27" t="str">
        <f>IF('Year 3'!$F205="","",'Year 3'!$F205)</f>
        <v/>
      </c>
      <c r="M149" s="352" t="str">
        <f>IF('Year 3'!$G205="","",'Year 3'!$G205)</f>
        <v/>
      </c>
      <c r="N149" s="27">
        <f>IF('Year 4'!$E205="","",'Year 4'!$E205)</f>
        <v>30</v>
      </c>
      <c r="O149" s="27" t="str">
        <f>IF('Year 4'!$F205="","",'Year 4'!$F205)</f>
        <v/>
      </c>
      <c r="P149" s="352" t="str">
        <f>IF('Year 4'!$G205="","",'Year 4'!$G205)</f>
        <v/>
      </c>
      <c r="Q149" s="353">
        <f>IF('Year 5'!$E205="","",'Year 5'!$E205)</f>
        <v>30</v>
      </c>
      <c r="R149" s="27" t="str">
        <f>IF('Year 5'!$F205="","",'Year 5'!$F205)</f>
        <v/>
      </c>
      <c r="S149" s="352" t="str">
        <f>IF('Year 5'!$G205="","",'Year 5'!$G205)</f>
        <v/>
      </c>
    </row>
    <row r="150" spans="1:19" customFormat="1">
      <c r="B150" s="347"/>
      <c r="C150" s="358" t="s">
        <v>329</v>
      </c>
      <c r="D150" s="358"/>
      <c r="E150" s="358">
        <f>IF('Year 1'!$E206="","",'Year 1'!$E206)</f>
        <v>0</v>
      </c>
      <c r="F150" s="358" t="str">
        <f>IF('Year 1'!$F206="","",'Year 1'!$F206)</f>
        <v/>
      </c>
      <c r="G150" s="359" t="str">
        <f>IF('Year 1'!$G206="","",'Year 1'!$G206)</f>
        <v/>
      </c>
      <c r="H150" s="358">
        <f>IF('Year 2'!$E206="","",'Year 2'!$E206)</f>
        <v>0</v>
      </c>
      <c r="I150" s="358" t="str">
        <f>IF('Year 2'!$F206="","",'Year 2'!$F206)</f>
        <v/>
      </c>
      <c r="J150" s="359" t="str">
        <f>IF('Year 2'!$G206="","",'Year 2'!$G206)</f>
        <v/>
      </c>
      <c r="K150" s="358">
        <f>IF('Year 3'!$E206="","",'Year 3'!$E206)</f>
        <v>0</v>
      </c>
      <c r="L150" s="358" t="str">
        <f>IF('Year 3'!$F206="","",'Year 3'!$F206)</f>
        <v/>
      </c>
      <c r="M150" s="359" t="str">
        <f>IF('Year 3'!$G206="","",'Year 3'!$G206)</f>
        <v/>
      </c>
      <c r="N150" s="358">
        <f>IF('Year 4'!$E206="","",'Year 4'!$E206)</f>
        <v>0</v>
      </c>
      <c r="O150" s="358" t="str">
        <f>IF('Year 4'!$F206="","",'Year 4'!$F206)</f>
        <v/>
      </c>
      <c r="P150" s="359" t="str">
        <f>IF('Year 4'!$G206="","",'Year 4'!$G206)</f>
        <v/>
      </c>
      <c r="Q150" s="360">
        <f>IF('Year 5'!$E206="","",'Year 5'!$E206)</f>
        <v>0</v>
      </c>
      <c r="R150" s="358" t="str">
        <f>IF('Year 5'!$F206="","",'Year 5'!$F206)</f>
        <v/>
      </c>
      <c r="S150" s="359" t="str">
        <f>IF('Year 5'!$G206="","",'Year 5'!$G206)</f>
        <v/>
      </c>
    </row>
    <row r="151" spans="1:19" customFormat="1">
      <c r="B151" s="347"/>
      <c r="C151" s="358" t="s">
        <v>330</v>
      </c>
      <c r="D151" s="358"/>
      <c r="E151" s="358">
        <f>IF('Year 1'!$E207="","",'Year 1'!$E207)</f>
        <v>15</v>
      </c>
      <c r="F151" s="358" t="str">
        <f>IF('Year 1'!$F207="","",'Year 1'!$F207)</f>
        <v/>
      </c>
      <c r="G151" s="359" t="str">
        <f>IF('Year 1'!$G207="","",'Year 1'!$G207)</f>
        <v/>
      </c>
      <c r="H151" s="358">
        <f>IF('Year 2'!$E207="","",'Year 2'!$E207)</f>
        <v>15</v>
      </c>
      <c r="I151" s="358" t="str">
        <f>IF('Year 2'!$F207="","",'Year 2'!$F207)</f>
        <v/>
      </c>
      <c r="J151" s="359" t="str">
        <f>IF('Year 2'!$G207="","",'Year 2'!$G207)</f>
        <v/>
      </c>
      <c r="K151" s="358">
        <f>IF('Year 3'!$E207="","",'Year 3'!$E207)</f>
        <v>15</v>
      </c>
      <c r="L151" s="358" t="str">
        <f>IF('Year 3'!$F207="","",'Year 3'!$F207)</f>
        <v/>
      </c>
      <c r="M151" s="359" t="str">
        <f>IF('Year 3'!$G207="","",'Year 3'!$G207)</f>
        <v/>
      </c>
      <c r="N151" s="358">
        <f>IF('Year 4'!$E207="","",'Year 4'!$E207)</f>
        <v>15</v>
      </c>
      <c r="O151" s="358" t="str">
        <f>IF('Year 4'!$F207="","",'Year 4'!$F207)</f>
        <v/>
      </c>
      <c r="P151" s="359" t="str">
        <f>IF('Year 4'!$G207="","",'Year 4'!$G207)</f>
        <v/>
      </c>
      <c r="Q151" s="360">
        <f>IF('Year 5'!$E207="","",'Year 5'!$E207)</f>
        <v>15</v>
      </c>
      <c r="R151" s="358" t="str">
        <f>IF('Year 5'!$F207="","",'Year 5'!$F207)</f>
        <v/>
      </c>
      <c r="S151" s="359" t="str">
        <f>IF('Year 5'!$G207="","",'Year 5'!$G207)</f>
        <v/>
      </c>
    </row>
    <row r="152" spans="1:19" customFormat="1">
      <c r="B152" s="347"/>
      <c r="C152" s="27" t="s">
        <v>331</v>
      </c>
      <c r="D152" s="27"/>
      <c r="E152" s="27">
        <f>IF('Year 1'!$E208="","",'Year 1'!$E208)</f>
        <v>30</v>
      </c>
      <c r="F152" s="27" t="str">
        <f>IF('Year 1'!$F208="","",'Year 1'!$F208)</f>
        <v/>
      </c>
      <c r="G152" s="352" t="str">
        <f>IF('Year 1'!$G208="","",'Year 1'!$G208)</f>
        <v/>
      </c>
      <c r="H152" s="27">
        <f>IF('Year 2'!$E208="","",'Year 2'!$E208)</f>
        <v>30</v>
      </c>
      <c r="I152" s="27" t="str">
        <f>IF('Year 2'!$F208="","",'Year 2'!$F208)</f>
        <v/>
      </c>
      <c r="J152" s="352" t="str">
        <f>IF('Year 2'!$G208="","",'Year 2'!$G208)</f>
        <v/>
      </c>
      <c r="K152" s="27">
        <f>IF('Year 3'!$E208="","",'Year 3'!$E208)</f>
        <v>30</v>
      </c>
      <c r="L152" s="27" t="str">
        <f>IF('Year 3'!$F208="","",'Year 3'!$F208)</f>
        <v/>
      </c>
      <c r="M152" s="352" t="str">
        <f>IF('Year 3'!$G208="","",'Year 3'!$G208)</f>
        <v/>
      </c>
      <c r="N152" s="27">
        <f>IF('Year 4'!$E208="","",'Year 4'!$E208)</f>
        <v>30</v>
      </c>
      <c r="O152" s="27" t="str">
        <f>IF('Year 4'!$F208="","",'Year 4'!$F208)</f>
        <v/>
      </c>
      <c r="P152" s="352" t="str">
        <f>IF('Year 4'!$G208="","",'Year 4'!$G208)</f>
        <v/>
      </c>
      <c r="Q152" s="353">
        <f>IF('Year 5'!$E208="","",'Year 5'!$E208)</f>
        <v>30</v>
      </c>
      <c r="R152" s="27" t="str">
        <f>IF('Year 5'!$F208="","",'Year 5'!$F208)</f>
        <v/>
      </c>
      <c r="S152" s="352" t="str">
        <f>IF('Year 5'!$G208="","",'Year 5'!$G208)</f>
        <v/>
      </c>
    </row>
    <row r="153" spans="1:19" customFormat="1">
      <c r="A153" s="3"/>
      <c r="B153" s="347" t="s">
        <v>150</v>
      </c>
      <c r="C153" s="27"/>
      <c r="D153" s="27"/>
      <c r="E153" s="27" t="str">
        <f>IF('Year 1'!$E209="","",'Year 1'!$E209)</f>
        <v/>
      </c>
      <c r="F153" s="27" t="str">
        <f>IF('Year 1'!$F209="","",'Year 1'!$F209)</f>
        <v/>
      </c>
      <c r="G153" s="352" t="str">
        <f>IF('Year 1'!$G209="","",'Year 1'!$G209)</f>
        <v/>
      </c>
      <c r="H153" s="27" t="str">
        <f>IF('Year 2'!$E209="","",'Year 2'!$E209)</f>
        <v/>
      </c>
      <c r="I153" s="27" t="str">
        <f>IF('Year 2'!$F209="","",'Year 2'!$F209)</f>
        <v/>
      </c>
      <c r="J153" s="352" t="str">
        <f>IF('Year 2'!$G209="","",'Year 2'!$G209)</f>
        <v/>
      </c>
      <c r="K153" s="27" t="str">
        <f>IF('Year 3'!$E209="","",'Year 3'!$E209)</f>
        <v/>
      </c>
      <c r="L153" s="27" t="str">
        <f>IF('Year 3'!$F209="","",'Year 3'!$F209)</f>
        <v/>
      </c>
      <c r="M153" s="352" t="str">
        <f>IF('Year 3'!$G209="","",'Year 3'!$G209)</f>
        <v/>
      </c>
      <c r="N153" s="27" t="str">
        <f>IF('Year 4'!$E209="","",'Year 4'!$E209)</f>
        <v/>
      </c>
      <c r="O153" s="27" t="str">
        <f>IF('Year 4'!$F209="","",'Year 4'!$F209)</f>
        <v/>
      </c>
      <c r="P153" s="352" t="str">
        <f>IF('Year 4'!$G209="","",'Year 4'!$G209)</f>
        <v/>
      </c>
      <c r="Q153" s="353" t="str">
        <f>IF('Year 5'!$E209="","",'Year 5'!$E209)</f>
        <v/>
      </c>
      <c r="R153" s="27" t="str">
        <f>IF('Year 5'!$F209="","",'Year 5'!$F209)</f>
        <v/>
      </c>
      <c r="S153" s="352" t="str">
        <f>IF('Year 5'!$G209="","",'Year 5'!$G209)</f>
        <v/>
      </c>
    </row>
    <row r="154" spans="1:19" customFormat="1">
      <c r="A154" s="3"/>
      <c r="B154" s="347"/>
      <c r="C154" s="27"/>
      <c r="D154" s="27"/>
      <c r="E154" s="27" t="str">
        <f>IF('Year 1'!$E210="","",'Year 1'!$E210)</f>
        <v/>
      </c>
      <c r="F154" s="27" t="str">
        <f>IF('Year 1'!$F210="","",'Year 1'!$F210)</f>
        <v/>
      </c>
      <c r="G154" s="352" t="str">
        <f>IF('Year 1'!$G210="","",'Year 1'!$G210)</f>
        <v/>
      </c>
      <c r="H154" s="27" t="str">
        <f>IF('Year 2'!$E210="","",'Year 2'!$E210)</f>
        <v/>
      </c>
      <c r="I154" s="27" t="str">
        <f>IF('Year 2'!$F210="","",'Year 2'!$F210)</f>
        <v/>
      </c>
      <c r="J154" s="352" t="str">
        <f>IF('Year 2'!$G210="","",'Year 2'!$G210)</f>
        <v/>
      </c>
      <c r="K154" s="27" t="str">
        <f>IF('Year 3'!$E210="","",'Year 3'!$E210)</f>
        <v/>
      </c>
      <c r="L154" s="27" t="str">
        <f>IF('Year 3'!$F210="","",'Year 3'!$F210)</f>
        <v/>
      </c>
      <c r="M154" s="352" t="str">
        <f>IF('Year 3'!$G210="","",'Year 3'!$G210)</f>
        <v/>
      </c>
      <c r="N154" s="27" t="str">
        <f>IF('Year 4'!$E210="","",'Year 4'!$E210)</f>
        <v/>
      </c>
      <c r="O154" s="27" t="str">
        <f>IF('Year 4'!$F210="","",'Year 4'!$F210)</f>
        <v/>
      </c>
      <c r="P154" s="352" t="str">
        <f>IF('Year 4'!$G210="","",'Year 4'!$G210)</f>
        <v/>
      </c>
      <c r="Q154" s="353" t="str">
        <f>IF('Year 5'!$E210="","",'Year 5'!$E210)</f>
        <v/>
      </c>
      <c r="R154" s="27" t="str">
        <f>IF('Year 5'!$F210="","",'Year 5'!$F210)</f>
        <v/>
      </c>
      <c r="S154" s="352" t="str">
        <f>IF('Year 5'!$G210="","",'Year 5'!$G210)</f>
        <v/>
      </c>
    </row>
    <row r="155" spans="1:19" customFormat="1">
      <c r="A155" s="3"/>
      <c r="B155" s="347" t="s">
        <v>149</v>
      </c>
      <c r="C155" s="27"/>
      <c r="D155" s="27"/>
      <c r="E155" s="27" t="str">
        <f>IF('Year 1'!$E215="","",'Year 1'!$E215)</f>
        <v xml:space="preserve">Payment period in days </v>
      </c>
      <c r="F155" s="27" t="str">
        <f>IF('Year 1'!$F215="","",'Year 1'!$F215)</f>
        <v/>
      </c>
      <c r="G155" s="352" t="str">
        <f>IF('Year 1'!$G215="","",'Year 1'!$G215)</f>
        <v/>
      </c>
      <c r="H155" s="27" t="str">
        <f>IF('Year 2'!$E215="","",'Year 2'!$E215)</f>
        <v xml:space="preserve">Payment period in days </v>
      </c>
      <c r="I155" s="27" t="str">
        <f>IF('Year 2'!$F215="","",'Year 2'!$F215)</f>
        <v/>
      </c>
      <c r="J155" s="352" t="str">
        <f>IF('Year 2'!$G215="","",'Year 2'!$G215)</f>
        <v/>
      </c>
      <c r="K155" s="27" t="str">
        <f>IF('Year 3'!$E215="","",'Year 3'!$E215)</f>
        <v xml:space="preserve">Payment period in days </v>
      </c>
      <c r="L155" s="27" t="str">
        <f>IF('Year 3'!$F215="","",'Year 3'!$F215)</f>
        <v/>
      </c>
      <c r="M155" s="352" t="str">
        <f>IF('Year 3'!$G215="","",'Year 3'!$G215)</f>
        <v/>
      </c>
      <c r="N155" s="27" t="str">
        <f>IF('Year 4'!$E215="","",'Year 4'!$E215)</f>
        <v xml:space="preserve">Payment period in days </v>
      </c>
      <c r="O155" s="27" t="str">
        <f>IF('Year 4'!$F215="","",'Year 4'!$F215)</f>
        <v/>
      </c>
      <c r="P155" s="352" t="str">
        <f>IF('Year 4'!$G215="","",'Year 4'!$G215)</f>
        <v/>
      </c>
      <c r="Q155" s="353" t="str">
        <f>IF('Year 5'!$E215="","",'Year 5'!$E215)</f>
        <v xml:space="preserve">Payment period in days </v>
      </c>
      <c r="R155" s="27" t="str">
        <f>IF('Year 5'!$F215="","",'Year 5'!$F215)</f>
        <v/>
      </c>
      <c r="S155" s="352" t="str">
        <f>IF('Year 5'!$G215="","",'Year 5'!$G215)</f>
        <v/>
      </c>
    </row>
    <row r="156" spans="1:19" customFormat="1">
      <c r="B156" s="347"/>
      <c r="C156" s="27" t="s">
        <v>332</v>
      </c>
      <c r="D156" s="27"/>
      <c r="E156" s="27">
        <f>IF('Year 1'!$E216="","",'Year 1'!$E216)</f>
        <v>14</v>
      </c>
      <c r="F156" s="27" t="str">
        <f>IF('Year 1'!$F216="","",'Year 1'!$F216)</f>
        <v/>
      </c>
      <c r="G156" s="352" t="str">
        <f>IF('Year 1'!$G216="","",'Year 1'!$G216)</f>
        <v/>
      </c>
      <c r="H156" s="27">
        <f>IF('Year 2'!$E216="","",'Year 2'!$E216)</f>
        <v>14</v>
      </c>
      <c r="I156" s="27" t="str">
        <f>IF('Year 2'!$F216="","",'Year 2'!$F216)</f>
        <v/>
      </c>
      <c r="J156" s="352" t="str">
        <f>IF('Year 2'!$G216="","",'Year 2'!$G216)</f>
        <v/>
      </c>
      <c r="K156" s="27">
        <f>IF('Year 3'!$E216="","",'Year 3'!$E216)</f>
        <v>14</v>
      </c>
      <c r="L156" s="27" t="str">
        <f>IF('Year 3'!$F216="","",'Year 3'!$F216)</f>
        <v/>
      </c>
      <c r="M156" s="352" t="str">
        <f>IF('Year 3'!$G216="","",'Year 3'!$G216)</f>
        <v/>
      </c>
      <c r="N156" s="27">
        <f>IF('Year 4'!$E216="","",'Year 4'!$E216)</f>
        <v>14</v>
      </c>
      <c r="O156" s="27" t="str">
        <f>IF('Year 4'!$F216="","",'Year 4'!$F216)</f>
        <v/>
      </c>
      <c r="P156" s="352" t="str">
        <f>IF('Year 4'!$G216="","",'Year 4'!$G216)</f>
        <v/>
      </c>
      <c r="Q156" s="353">
        <f>IF('Year 5'!$E216="","",'Year 5'!$E216)</f>
        <v>14</v>
      </c>
      <c r="R156" s="27" t="str">
        <f>IF('Year 5'!$F216="","",'Year 5'!$F216)</f>
        <v/>
      </c>
      <c r="S156" s="352" t="str">
        <f>IF('Year 5'!$G216="","",'Year 5'!$G216)</f>
        <v/>
      </c>
    </row>
    <row r="157" spans="1:19" customFormat="1">
      <c r="B157" s="347"/>
      <c r="C157" s="358" t="s">
        <v>333</v>
      </c>
      <c r="D157" s="358"/>
      <c r="E157" s="358">
        <f>IF('Year 1'!$E217="","",'Year 1'!$E217)</f>
        <v>14</v>
      </c>
      <c r="F157" s="358" t="str">
        <f>IF('Year 1'!$F217="","",'Year 1'!$F217)</f>
        <v/>
      </c>
      <c r="G157" s="359" t="str">
        <f>IF('Year 1'!$G217="","",'Year 1'!$G217)</f>
        <v/>
      </c>
      <c r="H157" s="358">
        <f>IF('Year 2'!$E217="","",'Year 2'!$E217)</f>
        <v>14</v>
      </c>
      <c r="I157" s="358" t="str">
        <f>IF('Year 2'!$F217="","",'Year 2'!$F217)</f>
        <v/>
      </c>
      <c r="J157" s="359" t="str">
        <f>IF('Year 2'!$G217="","",'Year 2'!$G217)</f>
        <v/>
      </c>
      <c r="K157" s="358">
        <f>IF('Year 3'!$E217="","",'Year 3'!$E217)</f>
        <v>14</v>
      </c>
      <c r="L157" s="358" t="str">
        <f>IF('Year 3'!$F217="","",'Year 3'!$F217)</f>
        <v/>
      </c>
      <c r="M157" s="359" t="str">
        <f>IF('Year 3'!$G217="","",'Year 3'!$G217)</f>
        <v/>
      </c>
      <c r="N157" s="358">
        <f>IF('Year 4'!$E217="","",'Year 4'!$E217)</f>
        <v>14</v>
      </c>
      <c r="O157" s="358" t="str">
        <f>IF('Year 4'!$F217="","",'Year 4'!$F217)</f>
        <v/>
      </c>
      <c r="P157" s="359" t="str">
        <f>IF('Year 4'!$G217="","",'Year 4'!$G217)</f>
        <v/>
      </c>
      <c r="Q157" s="360">
        <f>IF('Year 5'!$E217="","",'Year 5'!$E217)</f>
        <v>14</v>
      </c>
      <c r="R157" s="358" t="str">
        <f>IF('Year 5'!$F217="","",'Year 5'!$F217)</f>
        <v/>
      </c>
      <c r="S157" s="359" t="str">
        <f>IF('Year 5'!$G217="","",'Year 5'!$G217)</f>
        <v/>
      </c>
    </row>
    <row r="158" spans="1:19" customFormat="1">
      <c r="B158" s="347"/>
      <c r="C158" s="358" t="s">
        <v>334</v>
      </c>
      <c r="D158" s="358"/>
      <c r="E158" s="358">
        <f>IF('Year 1'!$E218="","",'Year 1'!$E218)</f>
        <v>14</v>
      </c>
      <c r="F158" s="358" t="str">
        <f>IF('Year 1'!$F218="","",'Year 1'!$F218)</f>
        <v/>
      </c>
      <c r="G158" s="359" t="str">
        <f>IF('Year 1'!$G218="","",'Year 1'!$G218)</f>
        <v/>
      </c>
      <c r="H158" s="358">
        <f>IF('Year 2'!$E218="","",'Year 2'!$E218)</f>
        <v>14</v>
      </c>
      <c r="I158" s="358" t="str">
        <f>IF('Year 2'!$F218="","",'Year 2'!$F218)</f>
        <v/>
      </c>
      <c r="J158" s="359" t="str">
        <f>IF('Year 2'!$G218="","",'Year 2'!$G218)</f>
        <v/>
      </c>
      <c r="K158" s="358">
        <f>IF('Year 3'!$E218="","",'Year 3'!$E218)</f>
        <v>14</v>
      </c>
      <c r="L158" s="358" t="str">
        <f>IF('Year 3'!$F218="","",'Year 3'!$F218)</f>
        <v/>
      </c>
      <c r="M158" s="359" t="str">
        <f>IF('Year 3'!$G218="","",'Year 3'!$G218)</f>
        <v/>
      </c>
      <c r="N158" s="358">
        <f>IF('Year 4'!$E218="","",'Year 4'!$E218)</f>
        <v>14</v>
      </c>
      <c r="O158" s="358" t="str">
        <f>IF('Year 4'!$F218="","",'Year 4'!$F218)</f>
        <v/>
      </c>
      <c r="P158" s="359" t="str">
        <f>IF('Year 4'!$G218="","",'Year 4'!$G218)</f>
        <v/>
      </c>
      <c r="Q158" s="360">
        <f>IF('Year 5'!$E218="","",'Year 5'!$E218)</f>
        <v>14</v>
      </c>
      <c r="R158" s="358" t="str">
        <f>IF('Year 5'!$F218="","",'Year 5'!$F218)</f>
        <v/>
      </c>
      <c r="S158" s="359" t="str">
        <f>IF('Year 5'!$G218="","",'Year 5'!$G218)</f>
        <v/>
      </c>
    </row>
    <row r="159" spans="1:19" customFormat="1">
      <c r="B159" s="347"/>
      <c r="C159" s="358" t="s">
        <v>335</v>
      </c>
      <c r="D159" s="358"/>
      <c r="E159" s="358">
        <f>IF('Year 1'!$E219="","",'Year 1'!$E219)</f>
        <v>14</v>
      </c>
      <c r="F159" s="358" t="str">
        <f>IF('Year 1'!$F219="","",'Year 1'!$F219)</f>
        <v/>
      </c>
      <c r="G159" s="359" t="str">
        <f>IF('Year 1'!$G219="","",'Year 1'!$G219)</f>
        <v/>
      </c>
      <c r="H159" s="358">
        <f>IF('Year 2'!$E219="","",'Year 2'!$E219)</f>
        <v>14</v>
      </c>
      <c r="I159" s="358" t="str">
        <f>IF('Year 2'!$F219="","",'Year 2'!$F219)</f>
        <v/>
      </c>
      <c r="J159" s="359" t="str">
        <f>IF('Year 2'!$G219="","",'Year 2'!$G219)</f>
        <v/>
      </c>
      <c r="K159" s="358">
        <f>IF('Year 3'!$E219="","",'Year 3'!$E219)</f>
        <v>14</v>
      </c>
      <c r="L159" s="358" t="str">
        <f>IF('Year 3'!$F219="","",'Year 3'!$F219)</f>
        <v/>
      </c>
      <c r="M159" s="359" t="str">
        <f>IF('Year 3'!$G219="","",'Year 3'!$G219)</f>
        <v/>
      </c>
      <c r="N159" s="358">
        <f>IF('Year 4'!$E219="","",'Year 4'!$E219)</f>
        <v>14</v>
      </c>
      <c r="O159" s="358" t="str">
        <f>IF('Year 4'!$F219="","",'Year 4'!$F219)</f>
        <v/>
      </c>
      <c r="P159" s="359" t="str">
        <f>IF('Year 4'!$G219="","",'Year 4'!$G219)</f>
        <v/>
      </c>
      <c r="Q159" s="360">
        <f>IF('Year 5'!$E219="","",'Year 5'!$E219)</f>
        <v>14</v>
      </c>
      <c r="R159" s="358" t="str">
        <f>IF('Year 5'!$F219="","",'Year 5'!$F219)</f>
        <v/>
      </c>
      <c r="S159" s="359" t="str">
        <f>IF('Year 5'!$G219="","",'Year 5'!$G219)</f>
        <v/>
      </c>
    </row>
    <row r="160" spans="1:19" customFormat="1">
      <c r="B160" s="347"/>
      <c r="C160" s="358" t="s">
        <v>336</v>
      </c>
      <c r="D160" s="358"/>
      <c r="E160" s="358">
        <f>IF('Year 1'!$E220="","",'Year 1'!$E220)</f>
        <v>30</v>
      </c>
      <c r="F160" s="358" t="str">
        <f>IF('Year 1'!$F220="","",'Year 1'!$F220)</f>
        <v/>
      </c>
      <c r="G160" s="359" t="str">
        <f>IF('Year 1'!$G220="","",'Year 1'!$G220)</f>
        <v/>
      </c>
      <c r="H160" s="358">
        <f>IF('Year 2'!$E220="","",'Year 2'!$E220)</f>
        <v>30</v>
      </c>
      <c r="I160" s="358" t="str">
        <f>IF('Year 2'!$F220="","",'Year 2'!$F220)</f>
        <v/>
      </c>
      <c r="J160" s="359" t="str">
        <f>IF('Year 2'!$G220="","",'Year 2'!$G220)</f>
        <v/>
      </c>
      <c r="K160" s="358">
        <f>IF('Year 3'!$E220="","",'Year 3'!$E220)</f>
        <v>30</v>
      </c>
      <c r="L160" s="358" t="str">
        <f>IF('Year 3'!$F220="","",'Year 3'!$F220)</f>
        <v/>
      </c>
      <c r="M160" s="359" t="str">
        <f>IF('Year 3'!$G220="","",'Year 3'!$G220)</f>
        <v/>
      </c>
      <c r="N160" s="358">
        <f>IF('Year 4'!$E220="","",'Year 4'!$E220)</f>
        <v>30</v>
      </c>
      <c r="O160" s="358" t="str">
        <f>IF('Year 4'!$F220="","",'Year 4'!$F220)</f>
        <v/>
      </c>
      <c r="P160" s="359" t="str">
        <f>IF('Year 4'!$G220="","",'Year 4'!$G220)</f>
        <v/>
      </c>
      <c r="Q160" s="360">
        <f>IF('Year 5'!$E220="","",'Year 5'!$E220)</f>
        <v>30</v>
      </c>
      <c r="R160" s="358" t="str">
        <f>IF('Year 5'!$F220="","",'Year 5'!$F220)</f>
        <v/>
      </c>
      <c r="S160" s="359" t="str">
        <f>IF('Year 5'!$G220="","",'Year 5'!$G220)</f>
        <v/>
      </c>
    </row>
    <row r="161" spans="2:19" customFormat="1">
      <c r="B161" s="347"/>
      <c r="C161" s="358" t="s">
        <v>337</v>
      </c>
      <c r="D161" s="358"/>
      <c r="E161" s="358">
        <f>IF('Year 1'!$E221="","",'Year 1'!$E221)</f>
        <v>30</v>
      </c>
      <c r="F161" s="358" t="str">
        <f>IF('Year 1'!$F221="","",'Year 1'!$F221)</f>
        <v/>
      </c>
      <c r="G161" s="359" t="str">
        <f>IF('Year 1'!$G221="","",'Year 1'!$G221)</f>
        <v/>
      </c>
      <c r="H161" s="358">
        <f>IF('Year 2'!$E221="","",'Year 2'!$E221)</f>
        <v>30</v>
      </c>
      <c r="I161" s="358" t="str">
        <f>IF('Year 2'!$F221="","",'Year 2'!$F221)</f>
        <v/>
      </c>
      <c r="J161" s="359" t="str">
        <f>IF('Year 2'!$G221="","",'Year 2'!$G221)</f>
        <v/>
      </c>
      <c r="K161" s="358">
        <f>IF('Year 3'!$E221="","",'Year 3'!$E221)</f>
        <v>30</v>
      </c>
      <c r="L161" s="358" t="str">
        <f>IF('Year 3'!$F221="","",'Year 3'!$F221)</f>
        <v/>
      </c>
      <c r="M161" s="359" t="str">
        <f>IF('Year 3'!$G221="","",'Year 3'!$G221)</f>
        <v/>
      </c>
      <c r="N161" s="358">
        <f>IF('Year 4'!$E221="","",'Year 4'!$E221)</f>
        <v>30</v>
      </c>
      <c r="O161" s="358" t="str">
        <f>IF('Year 4'!$F221="","",'Year 4'!$F221)</f>
        <v/>
      </c>
      <c r="P161" s="359" t="str">
        <f>IF('Year 4'!$G221="","",'Year 4'!$G221)</f>
        <v/>
      </c>
      <c r="Q161" s="360">
        <f>IF('Year 5'!$E221="","",'Year 5'!$E221)</f>
        <v>30</v>
      </c>
      <c r="R161" s="358" t="str">
        <f>IF('Year 5'!$F221="","",'Year 5'!$F221)</f>
        <v/>
      </c>
      <c r="S161" s="359" t="str">
        <f>IF('Year 5'!$G221="","",'Year 5'!$G221)</f>
        <v/>
      </c>
    </row>
    <row r="162" spans="2:19" customFormat="1">
      <c r="B162" s="347"/>
      <c r="C162" s="358" t="s">
        <v>338</v>
      </c>
      <c r="D162" s="358"/>
      <c r="E162" s="358">
        <f>IF('Year 1'!$E222="","",'Year 1'!$E222)</f>
        <v>0</v>
      </c>
      <c r="F162" s="358" t="str">
        <f>IF('Year 1'!$F222="","",'Year 1'!$F222)</f>
        <v/>
      </c>
      <c r="G162" s="359" t="str">
        <f>IF('Year 1'!$G222="","",'Year 1'!$G222)</f>
        <v/>
      </c>
      <c r="H162" s="358">
        <f>IF('Year 2'!$E222="","",'Year 2'!$E222)</f>
        <v>0</v>
      </c>
      <c r="I162" s="358" t="str">
        <f>IF('Year 2'!$F222="","",'Year 2'!$F222)</f>
        <v/>
      </c>
      <c r="J162" s="359" t="str">
        <f>IF('Year 2'!$G222="","",'Year 2'!$G222)</f>
        <v/>
      </c>
      <c r="K162" s="358">
        <f>IF('Year 3'!$E222="","",'Year 3'!$E222)</f>
        <v>0</v>
      </c>
      <c r="L162" s="358" t="str">
        <f>IF('Year 3'!$F222="","",'Year 3'!$F222)</f>
        <v/>
      </c>
      <c r="M162" s="359" t="str">
        <f>IF('Year 3'!$G222="","",'Year 3'!$G222)</f>
        <v/>
      </c>
      <c r="N162" s="358">
        <f>IF('Year 4'!$E222="","",'Year 4'!$E222)</f>
        <v>0</v>
      </c>
      <c r="O162" s="358" t="str">
        <f>IF('Year 4'!$F222="","",'Year 4'!$F222)</f>
        <v/>
      </c>
      <c r="P162" s="359" t="str">
        <f>IF('Year 4'!$G222="","",'Year 4'!$G222)</f>
        <v/>
      </c>
      <c r="Q162" s="360">
        <f>IF('Year 5'!$E222="","",'Year 5'!$E222)</f>
        <v>0</v>
      </c>
      <c r="R162" s="358" t="str">
        <f>IF('Year 5'!$F222="","",'Year 5'!$F222)</f>
        <v/>
      </c>
      <c r="S162" s="359" t="str">
        <f>IF('Year 5'!$G222="","",'Year 5'!$G222)</f>
        <v/>
      </c>
    </row>
    <row r="163" spans="2:19" customFormat="1">
      <c r="B163" s="347"/>
      <c r="C163" s="358" t="s">
        <v>339</v>
      </c>
      <c r="D163" s="358"/>
      <c r="E163" s="358">
        <f>IF('Year 1'!$E223="","",'Year 1'!$E223)</f>
        <v>14</v>
      </c>
      <c r="F163" s="358" t="str">
        <f>IF('Year 1'!$F223="","",'Year 1'!$F223)</f>
        <v/>
      </c>
      <c r="G163" s="359" t="str">
        <f>IF('Year 1'!$G223="","",'Year 1'!$G223)</f>
        <v/>
      </c>
      <c r="H163" s="358">
        <f>IF('Year 2'!$E223="","",'Year 2'!$E223)</f>
        <v>14</v>
      </c>
      <c r="I163" s="358" t="str">
        <f>IF('Year 2'!$F223="","",'Year 2'!$F223)</f>
        <v/>
      </c>
      <c r="J163" s="359" t="str">
        <f>IF('Year 2'!$G223="","",'Year 2'!$G223)</f>
        <v/>
      </c>
      <c r="K163" s="358">
        <f>IF('Year 3'!$E223="","",'Year 3'!$E223)</f>
        <v>14</v>
      </c>
      <c r="L163" s="358" t="str">
        <f>IF('Year 3'!$F223="","",'Year 3'!$F223)</f>
        <v/>
      </c>
      <c r="M163" s="359" t="str">
        <f>IF('Year 3'!$G223="","",'Year 3'!$G223)</f>
        <v/>
      </c>
      <c r="N163" s="358">
        <f>IF('Year 4'!$E223="","",'Year 4'!$E223)</f>
        <v>14</v>
      </c>
      <c r="O163" s="358" t="str">
        <f>IF('Year 4'!$F223="","",'Year 4'!$F223)</f>
        <v/>
      </c>
      <c r="P163" s="359" t="str">
        <f>IF('Year 4'!$G223="","",'Year 4'!$G223)</f>
        <v/>
      </c>
      <c r="Q163" s="360">
        <f>IF('Year 5'!$E223="","",'Year 5'!$E223)</f>
        <v>14</v>
      </c>
      <c r="R163" s="358" t="str">
        <f>IF('Year 5'!$F223="","",'Year 5'!$F223)</f>
        <v/>
      </c>
      <c r="S163" s="359" t="str">
        <f>IF('Year 5'!$G223="","",'Year 5'!$G223)</f>
        <v/>
      </c>
    </row>
    <row r="164" spans="2:19" customFormat="1">
      <c r="B164" s="347"/>
      <c r="C164" s="358" t="s">
        <v>340</v>
      </c>
      <c r="D164" s="358"/>
      <c r="E164" s="358">
        <f>IF('Year 1'!$E224="","",'Year 1'!$E224)</f>
        <v>12</v>
      </c>
      <c r="F164" s="358" t="str">
        <f>IF('Year 1'!$F224="","",'Year 1'!$F224)</f>
        <v/>
      </c>
      <c r="G164" s="359" t="str">
        <f>IF('Year 1'!$G224="","",'Year 1'!$G224)</f>
        <v/>
      </c>
      <c r="H164" s="358">
        <f>IF('Year 2'!$E224="","",'Year 2'!$E224)</f>
        <v>12</v>
      </c>
      <c r="I164" s="358" t="str">
        <f>IF('Year 2'!$F224="","",'Year 2'!$F224)</f>
        <v/>
      </c>
      <c r="J164" s="359" t="str">
        <f>IF('Year 2'!$G224="","",'Year 2'!$G224)</f>
        <v/>
      </c>
      <c r="K164" s="358">
        <f>IF('Year 3'!$E224="","",'Year 3'!$E224)</f>
        <v>12</v>
      </c>
      <c r="L164" s="358" t="str">
        <f>IF('Year 3'!$F224="","",'Year 3'!$F224)</f>
        <v/>
      </c>
      <c r="M164" s="359" t="str">
        <f>IF('Year 3'!$G224="","",'Year 3'!$G224)</f>
        <v/>
      </c>
      <c r="N164" s="358">
        <f>IF('Year 4'!$E224="","",'Year 4'!$E224)</f>
        <v>12</v>
      </c>
      <c r="O164" s="358" t="str">
        <f>IF('Year 4'!$F224="","",'Year 4'!$F224)</f>
        <v/>
      </c>
      <c r="P164" s="359" t="str">
        <f>IF('Year 4'!$G224="","",'Year 4'!$G224)</f>
        <v/>
      </c>
      <c r="Q164" s="360">
        <f>IF('Year 5'!$E224="","",'Year 5'!$E224)</f>
        <v>12</v>
      </c>
      <c r="R164" s="358" t="str">
        <f>IF('Year 5'!$F224="","",'Year 5'!$F224)</f>
        <v/>
      </c>
      <c r="S164" s="359" t="str">
        <f>IF('Year 5'!$G224="","",'Year 5'!$G224)</f>
        <v/>
      </c>
    </row>
    <row r="165" spans="2:19" customFormat="1">
      <c r="B165" s="347"/>
      <c r="C165" s="358" t="s">
        <v>341</v>
      </c>
      <c r="D165" s="358"/>
      <c r="E165" s="358">
        <f>IF('Year 1'!$E225="","",'Year 1'!$E225)</f>
        <v>12</v>
      </c>
      <c r="F165" s="358" t="str">
        <f>IF('Year 1'!$F225="","",'Year 1'!$F225)</f>
        <v/>
      </c>
      <c r="G165" s="359" t="str">
        <f>IF('Year 1'!$G225="","",'Year 1'!$G225)</f>
        <v/>
      </c>
      <c r="H165" s="358">
        <f>IF('Year 2'!$E225="","",'Year 2'!$E225)</f>
        <v>12</v>
      </c>
      <c r="I165" s="358" t="str">
        <f>IF('Year 2'!$F225="","",'Year 2'!$F225)</f>
        <v/>
      </c>
      <c r="J165" s="359" t="str">
        <f>IF('Year 2'!$G225="","",'Year 2'!$G225)</f>
        <v/>
      </c>
      <c r="K165" s="358">
        <f>IF('Year 3'!$E225="","",'Year 3'!$E225)</f>
        <v>12</v>
      </c>
      <c r="L165" s="358" t="str">
        <f>IF('Year 3'!$F225="","",'Year 3'!$F225)</f>
        <v/>
      </c>
      <c r="M165" s="359" t="str">
        <f>IF('Year 3'!$G225="","",'Year 3'!$G225)</f>
        <v/>
      </c>
      <c r="N165" s="358">
        <f>IF('Year 4'!$E225="","",'Year 4'!$E225)</f>
        <v>12</v>
      </c>
      <c r="O165" s="358" t="str">
        <f>IF('Year 4'!$F225="","",'Year 4'!$F225)</f>
        <v/>
      </c>
      <c r="P165" s="359" t="str">
        <f>IF('Year 4'!$G225="","",'Year 4'!$G225)</f>
        <v/>
      </c>
      <c r="Q165" s="360">
        <f>IF('Year 5'!$E225="","",'Year 5'!$E225)</f>
        <v>12</v>
      </c>
      <c r="R165" s="358" t="str">
        <f>IF('Year 5'!$F225="","",'Year 5'!$F225)</f>
        <v/>
      </c>
      <c r="S165" s="359" t="str">
        <f>IF('Year 5'!$G225="","",'Year 5'!$G225)</f>
        <v/>
      </c>
    </row>
    <row r="166" spans="2:19" customFormat="1">
      <c r="B166" s="347"/>
      <c r="C166" s="358" t="s">
        <v>342</v>
      </c>
      <c r="D166" s="358"/>
      <c r="E166" s="358">
        <f>IF('Year 1'!$E226="","",'Year 1'!$E226)</f>
        <v>12</v>
      </c>
      <c r="F166" s="358" t="str">
        <f>IF('Year 1'!$F226="","",'Year 1'!$F226)</f>
        <v/>
      </c>
      <c r="G166" s="359" t="str">
        <f>IF('Year 1'!$G226="","",'Year 1'!$G226)</f>
        <v/>
      </c>
      <c r="H166" s="358">
        <f>IF('Year 2'!$E226="","",'Year 2'!$E226)</f>
        <v>12</v>
      </c>
      <c r="I166" s="358" t="str">
        <f>IF('Year 2'!$F226="","",'Year 2'!$F226)</f>
        <v/>
      </c>
      <c r="J166" s="359" t="str">
        <f>IF('Year 2'!$G226="","",'Year 2'!$G226)</f>
        <v/>
      </c>
      <c r="K166" s="358">
        <f>IF('Year 3'!$E226="","",'Year 3'!$E226)</f>
        <v>12</v>
      </c>
      <c r="L166" s="358" t="str">
        <f>IF('Year 3'!$F226="","",'Year 3'!$F226)</f>
        <v/>
      </c>
      <c r="M166" s="359" t="str">
        <f>IF('Year 3'!$G226="","",'Year 3'!$G226)</f>
        <v/>
      </c>
      <c r="N166" s="358">
        <f>IF('Year 4'!$E226="","",'Year 4'!$E226)</f>
        <v>12</v>
      </c>
      <c r="O166" s="358" t="str">
        <f>IF('Year 4'!$F226="","",'Year 4'!$F226)</f>
        <v/>
      </c>
      <c r="P166" s="359" t="str">
        <f>IF('Year 4'!$G226="","",'Year 4'!$G226)</f>
        <v/>
      </c>
      <c r="Q166" s="360">
        <f>IF('Year 5'!$E226="","",'Year 5'!$E226)</f>
        <v>12</v>
      </c>
      <c r="R166" s="358" t="str">
        <f>IF('Year 5'!$F226="","",'Year 5'!$F226)</f>
        <v/>
      </c>
      <c r="S166" s="359" t="str">
        <f>IF('Year 5'!$G226="","",'Year 5'!$G226)</f>
        <v/>
      </c>
    </row>
    <row r="167" spans="2:19" customFormat="1">
      <c r="B167" s="347"/>
      <c r="C167" s="358" t="s">
        <v>343</v>
      </c>
      <c r="D167" s="358"/>
      <c r="E167" s="358">
        <f>IF('Year 1'!$E227="","",'Year 1'!$E227)</f>
        <v>12</v>
      </c>
      <c r="F167" s="358" t="str">
        <f>IF('Year 1'!$F227="","",'Year 1'!$F227)</f>
        <v/>
      </c>
      <c r="G167" s="359" t="str">
        <f>IF('Year 1'!$G227="","",'Year 1'!$G227)</f>
        <v/>
      </c>
      <c r="H167" s="358">
        <f>IF('Year 2'!$E227="","",'Year 2'!$E227)</f>
        <v>12</v>
      </c>
      <c r="I167" s="358" t="str">
        <f>IF('Year 2'!$F227="","",'Year 2'!$F227)</f>
        <v/>
      </c>
      <c r="J167" s="359" t="str">
        <f>IF('Year 2'!$G227="","",'Year 2'!$G227)</f>
        <v/>
      </c>
      <c r="K167" s="358">
        <f>IF('Year 3'!$E227="","",'Year 3'!$E227)</f>
        <v>12</v>
      </c>
      <c r="L167" s="358" t="str">
        <f>IF('Year 3'!$F227="","",'Year 3'!$F227)</f>
        <v/>
      </c>
      <c r="M167" s="359" t="str">
        <f>IF('Year 3'!$G227="","",'Year 3'!$G227)</f>
        <v/>
      </c>
      <c r="N167" s="358">
        <f>IF('Year 4'!$E227="","",'Year 4'!$E227)</f>
        <v>12</v>
      </c>
      <c r="O167" s="358" t="str">
        <f>IF('Year 4'!$F227="","",'Year 4'!$F227)</f>
        <v/>
      </c>
      <c r="P167" s="359" t="str">
        <f>IF('Year 4'!$G227="","",'Year 4'!$G227)</f>
        <v/>
      </c>
      <c r="Q167" s="360">
        <f>IF('Year 5'!$E227="","",'Year 5'!$E227)</f>
        <v>12</v>
      </c>
      <c r="R167" s="358" t="str">
        <f>IF('Year 5'!$F227="","",'Year 5'!$F227)</f>
        <v/>
      </c>
      <c r="S167" s="359" t="str">
        <f>IF('Year 5'!$G227="","",'Year 5'!$G227)</f>
        <v/>
      </c>
    </row>
    <row r="168" spans="2:19" customFormat="1">
      <c r="B168" s="347"/>
      <c r="C168" s="358" t="s">
        <v>344</v>
      </c>
      <c r="D168" s="358"/>
      <c r="E168" s="358">
        <f>IF('Year 1'!$E228="","",'Year 1'!$E228)</f>
        <v>12</v>
      </c>
      <c r="F168" s="358" t="str">
        <f>IF('Year 1'!$F228="","",'Year 1'!$F228)</f>
        <v/>
      </c>
      <c r="G168" s="359" t="str">
        <f>IF('Year 1'!$G228="","",'Year 1'!$G228)</f>
        <v/>
      </c>
      <c r="H168" s="358">
        <f>IF('Year 2'!$E228="","",'Year 2'!$E228)</f>
        <v>12</v>
      </c>
      <c r="I168" s="358" t="str">
        <f>IF('Year 2'!$F228="","",'Year 2'!$F228)</f>
        <v/>
      </c>
      <c r="J168" s="359" t="str">
        <f>IF('Year 2'!$G228="","",'Year 2'!$G228)</f>
        <v/>
      </c>
      <c r="K168" s="358">
        <f>IF('Year 3'!$E228="","",'Year 3'!$E228)</f>
        <v>12</v>
      </c>
      <c r="L168" s="358" t="str">
        <f>IF('Year 3'!$F228="","",'Year 3'!$F228)</f>
        <v/>
      </c>
      <c r="M168" s="359" t="str">
        <f>IF('Year 3'!$G228="","",'Year 3'!$G228)</f>
        <v/>
      </c>
      <c r="N168" s="358">
        <f>IF('Year 4'!$E228="","",'Year 4'!$E228)</f>
        <v>12</v>
      </c>
      <c r="O168" s="358" t="str">
        <f>IF('Year 4'!$F228="","",'Year 4'!$F228)</f>
        <v/>
      </c>
      <c r="P168" s="359" t="str">
        <f>IF('Year 4'!$G228="","",'Year 4'!$G228)</f>
        <v/>
      </c>
      <c r="Q168" s="360">
        <f>IF('Year 5'!$E228="","",'Year 5'!$E228)</f>
        <v>12</v>
      </c>
      <c r="R168" s="358" t="str">
        <f>IF('Year 5'!$F228="","",'Year 5'!$F228)</f>
        <v/>
      </c>
      <c r="S168" s="359" t="str">
        <f>IF('Year 5'!$G228="","",'Year 5'!$G228)</f>
        <v/>
      </c>
    </row>
    <row r="169" spans="2:19" customFormat="1">
      <c r="B169" s="347"/>
      <c r="C169" s="358" t="s">
        <v>345</v>
      </c>
      <c r="D169" s="358"/>
      <c r="E169" s="358">
        <f>IF('Year 1'!$E229="","",'Year 1'!$E229)</f>
        <v>12</v>
      </c>
      <c r="F169" s="358" t="str">
        <f>IF('Year 1'!$F229="","",'Year 1'!$F229)</f>
        <v/>
      </c>
      <c r="G169" s="359" t="str">
        <f>IF('Year 1'!$G229="","",'Year 1'!$G229)</f>
        <v/>
      </c>
      <c r="H169" s="358">
        <f>IF('Year 2'!$E229="","",'Year 2'!$E229)</f>
        <v>12</v>
      </c>
      <c r="I169" s="358" t="str">
        <f>IF('Year 2'!$F229="","",'Year 2'!$F229)</f>
        <v/>
      </c>
      <c r="J169" s="359" t="str">
        <f>IF('Year 2'!$G229="","",'Year 2'!$G229)</f>
        <v/>
      </c>
      <c r="K169" s="358">
        <f>IF('Year 3'!$E229="","",'Year 3'!$E229)</f>
        <v>12</v>
      </c>
      <c r="L169" s="358" t="str">
        <f>IF('Year 3'!$F229="","",'Year 3'!$F229)</f>
        <v/>
      </c>
      <c r="M169" s="359" t="str">
        <f>IF('Year 3'!$G229="","",'Year 3'!$G229)</f>
        <v/>
      </c>
      <c r="N169" s="358">
        <f>IF('Year 4'!$E229="","",'Year 4'!$E229)</f>
        <v>12</v>
      </c>
      <c r="O169" s="358" t="str">
        <f>IF('Year 4'!$F229="","",'Year 4'!$F229)</f>
        <v/>
      </c>
      <c r="P169" s="359" t="str">
        <f>IF('Year 4'!$G229="","",'Year 4'!$G229)</f>
        <v/>
      </c>
      <c r="Q169" s="360">
        <f>IF('Year 5'!$E229="","",'Year 5'!$E229)</f>
        <v>12</v>
      </c>
      <c r="R169" s="358" t="str">
        <f>IF('Year 5'!$F229="","",'Year 5'!$F229)</f>
        <v/>
      </c>
      <c r="S169" s="359" t="str">
        <f>IF('Year 5'!$G229="","",'Year 5'!$G229)</f>
        <v/>
      </c>
    </row>
    <row r="170" spans="2:19" customFormat="1">
      <c r="B170" s="347"/>
      <c r="C170" s="358" t="s">
        <v>346</v>
      </c>
      <c r="D170" s="358"/>
      <c r="E170" s="358">
        <f>IF('Year 1'!$E230="","",'Year 1'!$E230)</f>
        <v>12</v>
      </c>
      <c r="F170" s="358" t="str">
        <f>IF('Year 1'!$F230="","",'Year 1'!$F230)</f>
        <v/>
      </c>
      <c r="G170" s="359" t="str">
        <f>IF('Year 1'!$G230="","",'Year 1'!$G230)</f>
        <v/>
      </c>
      <c r="H170" s="358">
        <f>IF('Year 2'!$E230="","",'Year 2'!$E230)</f>
        <v>12</v>
      </c>
      <c r="I170" s="358" t="str">
        <f>IF('Year 2'!$F230="","",'Year 2'!$F230)</f>
        <v/>
      </c>
      <c r="J170" s="359" t="str">
        <f>IF('Year 2'!$G230="","",'Year 2'!$G230)</f>
        <v/>
      </c>
      <c r="K170" s="358">
        <f>IF('Year 3'!$E230="","",'Year 3'!$E230)</f>
        <v>12</v>
      </c>
      <c r="L170" s="358" t="str">
        <f>IF('Year 3'!$F230="","",'Year 3'!$F230)</f>
        <v/>
      </c>
      <c r="M170" s="359" t="str">
        <f>IF('Year 3'!$G230="","",'Year 3'!$G230)</f>
        <v/>
      </c>
      <c r="N170" s="358">
        <f>IF('Year 4'!$E230="","",'Year 4'!$E230)</f>
        <v>12</v>
      </c>
      <c r="O170" s="358" t="str">
        <f>IF('Year 4'!$F230="","",'Year 4'!$F230)</f>
        <v/>
      </c>
      <c r="P170" s="359" t="str">
        <f>IF('Year 4'!$G230="","",'Year 4'!$G230)</f>
        <v/>
      </c>
      <c r="Q170" s="360">
        <f>IF('Year 5'!$E230="","",'Year 5'!$E230)</f>
        <v>12</v>
      </c>
      <c r="R170" s="358" t="str">
        <f>IF('Year 5'!$F230="","",'Year 5'!$F230)</f>
        <v/>
      </c>
      <c r="S170" s="359" t="str">
        <f>IF('Year 5'!$G230="","",'Year 5'!$G230)</f>
        <v/>
      </c>
    </row>
    <row r="171" spans="2:19" customFormat="1">
      <c r="B171" s="347"/>
      <c r="C171" s="358" t="s">
        <v>347</v>
      </c>
      <c r="D171" s="358"/>
      <c r="E171" s="358">
        <f>IF('Year 1'!$E231="","",'Year 1'!$E231)</f>
        <v>12</v>
      </c>
      <c r="F171" s="358" t="str">
        <f>IF('Year 1'!$F231="","",'Year 1'!$F231)</f>
        <v/>
      </c>
      <c r="G171" s="359" t="str">
        <f>IF('Year 1'!$G231="","",'Year 1'!$G231)</f>
        <v/>
      </c>
      <c r="H171" s="358">
        <f>IF('Year 2'!$E231="","",'Year 2'!$E231)</f>
        <v>12</v>
      </c>
      <c r="I171" s="358" t="str">
        <f>IF('Year 2'!$F231="","",'Year 2'!$F231)</f>
        <v/>
      </c>
      <c r="J171" s="359" t="str">
        <f>IF('Year 2'!$G231="","",'Year 2'!$G231)</f>
        <v/>
      </c>
      <c r="K171" s="358">
        <f>IF('Year 3'!$E231="","",'Year 3'!$E231)</f>
        <v>12</v>
      </c>
      <c r="L171" s="358" t="str">
        <f>IF('Year 3'!$F231="","",'Year 3'!$F231)</f>
        <v/>
      </c>
      <c r="M171" s="359" t="str">
        <f>IF('Year 3'!$G231="","",'Year 3'!$G231)</f>
        <v/>
      </c>
      <c r="N171" s="358">
        <f>IF('Year 4'!$E231="","",'Year 4'!$E231)</f>
        <v>12</v>
      </c>
      <c r="O171" s="358" t="str">
        <f>IF('Year 4'!$F231="","",'Year 4'!$F231)</f>
        <v/>
      </c>
      <c r="P171" s="359" t="str">
        <f>IF('Year 4'!$G231="","",'Year 4'!$G231)</f>
        <v/>
      </c>
      <c r="Q171" s="360">
        <f>IF('Year 5'!$E231="","",'Year 5'!$E231)</f>
        <v>12</v>
      </c>
      <c r="R171" s="358" t="str">
        <f>IF('Year 5'!$F231="","",'Year 5'!$F231)</f>
        <v/>
      </c>
      <c r="S171" s="359" t="str">
        <f>IF('Year 5'!$G231="","",'Year 5'!$G231)</f>
        <v/>
      </c>
    </row>
    <row r="172" spans="2:19" customFormat="1">
      <c r="B172" s="347"/>
      <c r="C172" s="358" t="s">
        <v>348</v>
      </c>
      <c r="D172" s="358"/>
      <c r="E172" s="358">
        <f>IF('Year 1'!$E232="","",'Year 1'!$E232)</f>
        <v>12</v>
      </c>
      <c r="F172" s="358" t="str">
        <f>IF('Year 1'!$F232="","",'Year 1'!$F232)</f>
        <v/>
      </c>
      <c r="G172" s="359" t="str">
        <f>IF('Year 1'!$G232="","",'Year 1'!$G232)</f>
        <v/>
      </c>
      <c r="H172" s="358">
        <f>IF('Year 2'!$E232="","",'Year 2'!$E232)</f>
        <v>12</v>
      </c>
      <c r="I172" s="358" t="str">
        <f>IF('Year 2'!$F232="","",'Year 2'!$F232)</f>
        <v/>
      </c>
      <c r="J172" s="359" t="str">
        <f>IF('Year 2'!$G232="","",'Year 2'!$G232)</f>
        <v/>
      </c>
      <c r="K172" s="358">
        <f>IF('Year 3'!$E232="","",'Year 3'!$E232)</f>
        <v>12</v>
      </c>
      <c r="L172" s="358" t="str">
        <f>IF('Year 3'!$F232="","",'Year 3'!$F232)</f>
        <v/>
      </c>
      <c r="M172" s="359" t="str">
        <f>IF('Year 3'!$G232="","",'Year 3'!$G232)</f>
        <v/>
      </c>
      <c r="N172" s="358">
        <f>IF('Year 4'!$E232="","",'Year 4'!$E232)</f>
        <v>12</v>
      </c>
      <c r="O172" s="358" t="str">
        <f>IF('Year 4'!$F232="","",'Year 4'!$F232)</f>
        <v/>
      </c>
      <c r="P172" s="359" t="str">
        <f>IF('Year 4'!$G232="","",'Year 4'!$G232)</f>
        <v/>
      </c>
      <c r="Q172" s="360">
        <f>IF('Year 5'!$E232="","",'Year 5'!$E232)</f>
        <v>12</v>
      </c>
      <c r="R172" s="358" t="str">
        <f>IF('Year 5'!$F232="","",'Year 5'!$F232)</f>
        <v/>
      </c>
      <c r="S172" s="359" t="str">
        <f>IF('Year 5'!$G232="","",'Year 5'!$G232)</f>
        <v/>
      </c>
    </row>
    <row r="173" spans="2:19" customFormat="1">
      <c r="B173" s="347"/>
      <c r="C173" s="358" t="s">
        <v>349</v>
      </c>
      <c r="D173" s="358"/>
      <c r="E173" s="358">
        <f>IF('Year 1'!$E233="","",'Year 1'!$E233)</f>
        <v>12</v>
      </c>
      <c r="F173" s="358" t="str">
        <f>IF('Year 1'!$F233="","",'Year 1'!$F233)</f>
        <v/>
      </c>
      <c r="G173" s="359" t="str">
        <f>IF('Year 1'!$G233="","",'Year 1'!$G233)</f>
        <v/>
      </c>
      <c r="H173" s="358">
        <f>IF('Year 2'!$E233="","",'Year 2'!$E233)</f>
        <v>12</v>
      </c>
      <c r="I173" s="358" t="str">
        <f>IF('Year 2'!$F233="","",'Year 2'!$F233)</f>
        <v/>
      </c>
      <c r="J173" s="359" t="str">
        <f>IF('Year 2'!$G233="","",'Year 2'!$G233)</f>
        <v/>
      </c>
      <c r="K173" s="358">
        <f>IF('Year 3'!$E233="","",'Year 3'!$E233)</f>
        <v>12</v>
      </c>
      <c r="L173" s="358" t="str">
        <f>IF('Year 3'!$F233="","",'Year 3'!$F233)</f>
        <v/>
      </c>
      <c r="M173" s="359" t="str">
        <f>IF('Year 3'!$G233="","",'Year 3'!$G233)</f>
        <v/>
      </c>
      <c r="N173" s="358">
        <f>IF('Year 4'!$E233="","",'Year 4'!$E233)</f>
        <v>12</v>
      </c>
      <c r="O173" s="358" t="str">
        <f>IF('Year 4'!$F233="","",'Year 4'!$F233)</f>
        <v/>
      </c>
      <c r="P173" s="359" t="str">
        <f>IF('Year 4'!$G233="","",'Year 4'!$G233)</f>
        <v/>
      </c>
      <c r="Q173" s="360">
        <f>IF('Year 5'!$E233="","",'Year 5'!$E233)</f>
        <v>12</v>
      </c>
      <c r="R173" s="358" t="str">
        <f>IF('Year 5'!$F233="","",'Year 5'!$F233)</f>
        <v/>
      </c>
      <c r="S173" s="359" t="str">
        <f>IF('Year 5'!$G233="","",'Year 5'!$G233)</f>
        <v/>
      </c>
    </row>
    <row r="174" spans="2:19" customFormat="1">
      <c r="B174" s="347"/>
      <c r="C174" s="358" t="s">
        <v>350</v>
      </c>
      <c r="D174" s="358"/>
      <c r="E174" s="358">
        <f>IF('Year 1'!$E234="","",'Year 1'!$E234)</f>
        <v>12</v>
      </c>
      <c r="F174" s="358" t="str">
        <f>IF('Year 1'!$F234="","",'Year 1'!$F234)</f>
        <v/>
      </c>
      <c r="G174" s="359" t="str">
        <f>IF('Year 1'!$G234="","",'Year 1'!$G234)</f>
        <v/>
      </c>
      <c r="H174" s="358">
        <f>IF('Year 2'!$E234="","",'Year 2'!$E234)</f>
        <v>12</v>
      </c>
      <c r="I174" s="358" t="str">
        <f>IF('Year 2'!$F234="","",'Year 2'!$F234)</f>
        <v/>
      </c>
      <c r="J174" s="359" t="str">
        <f>IF('Year 2'!$G234="","",'Year 2'!$G234)</f>
        <v/>
      </c>
      <c r="K174" s="358">
        <f>IF('Year 3'!$E234="","",'Year 3'!$E234)</f>
        <v>12</v>
      </c>
      <c r="L174" s="358" t="str">
        <f>IF('Year 3'!$F234="","",'Year 3'!$F234)</f>
        <v/>
      </c>
      <c r="M174" s="359" t="str">
        <f>IF('Year 3'!$G234="","",'Year 3'!$G234)</f>
        <v/>
      </c>
      <c r="N174" s="358">
        <f>IF('Year 4'!$E234="","",'Year 4'!$E234)</f>
        <v>12</v>
      </c>
      <c r="O174" s="358" t="str">
        <f>IF('Year 4'!$F234="","",'Year 4'!$F234)</f>
        <v/>
      </c>
      <c r="P174" s="359" t="str">
        <f>IF('Year 4'!$G234="","",'Year 4'!$G234)</f>
        <v/>
      </c>
      <c r="Q174" s="360">
        <f>IF('Year 5'!$E234="","",'Year 5'!$E234)</f>
        <v>12</v>
      </c>
      <c r="R174" s="358" t="str">
        <f>IF('Year 5'!$F234="","",'Year 5'!$F234)</f>
        <v/>
      </c>
      <c r="S174" s="359" t="str">
        <f>IF('Year 5'!$G234="","",'Year 5'!$G234)</f>
        <v/>
      </c>
    </row>
    <row r="175" spans="2:19" customFormat="1">
      <c r="B175" s="347"/>
      <c r="C175" s="358" t="s">
        <v>351</v>
      </c>
      <c r="D175" s="358"/>
      <c r="E175" s="358">
        <f>IF('Year 1'!$E235="","",'Year 1'!$E235)</f>
        <v>12</v>
      </c>
      <c r="F175" s="358" t="str">
        <f>IF('Year 1'!$F235="","",'Year 1'!$F235)</f>
        <v/>
      </c>
      <c r="G175" s="359" t="str">
        <f>IF('Year 1'!$G235="","",'Year 1'!$G235)</f>
        <v/>
      </c>
      <c r="H175" s="358">
        <f>IF('Year 2'!$E235="","",'Year 2'!$E235)</f>
        <v>12</v>
      </c>
      <c r="I175" s="358" t="str">
        <f>IF('Year 2'!$F235="","",'Year 2'!$F235)</f>
        <v/>
      </c>
      <c r="J175" s="359" t="str">
        <f>IF('Year 2'!$G235="","",'Year 2'!$G235)</f>
        <v/>
      </c>
      <c r="K175" s="358">
        <f>IF('Year 3'!$E235="","",'Year 3'!$E235)</f>
        <v>12</v>
      </c>
      <c r="L175" s="358" t="str">
        <f>IF('Year 3'!$F235="","",'Year 3'!$F235)</f>
        <v/>
      </c>
      <c r="M175" s="359" t="str">
        <f>IF('Year 3'!$G235="","",'Year 3'!$G235)</f>
        <v/>
      </c>
      <c r="N175" s="358">
        <f>IF('Year 4'!$E235="","",'Year 4'!$E235)</f>
        <v>12</v>
      </c>
      <c r="O175" s="358" t="str">
        <f>IF('Year 4'!$F235="","",'Year 4'!$F235)</f>
        <v/>
      </c>
      <c r="P175" s="359" t="str">
        <f>IF('Year 4'!$G235="","",'Year 4'!$G235)</f>
        <v/>
      </c>
      <c r="Q175" s="360">
        <f>IF('Year 5'!$E235="","",'Year 5'!$E235)</f>
        <v>12</v>
      </c>
      <c r="R175" s="358" t="str">
        <f>IF('Year 5'!$F235="","",'Year 5'!$F235)</f>
        <v/>
      </c>
      <c r="S175" s="359" t="str">
        <f>IF('Year 5'!$G235="","",'Year 5'!$G235)</f>
        <v/>
      </c>
    </row>
    <row r="176" spans="2:19" customFormat="1">
      <c r="B176" s="347"/>
      <c r="C176" s="358" t="s">
        <v>352</v>
      </c>
      <c r="D176" s="358"/>
      <c r="E176" s="358">
        <f>IF('Year 1'!$E236="","",'Year 1'!$E236)</f>
        <v>12</v>
      </c>
      <c r="F176" s="358" t="str">
        <f>IF('Year 1'!$F236="","",'Year 1'!$F236)</f>
        <v/>
      </c>
      <c r="G176" s="359" t="str">
        <f>IF('Year 1'!$G236="","",'Year 1'!$G236)</f>
        <v/>
      </c>
      <c r="H176" s="358">
        <f>IF('Year 2'!$E236="","",'Year 2'!$E236)</f>
        <v>12</v>
      </c>
      <c r="I176" s="358" t="str">
        <f>IF('Year 2'!$F236="","",'Year 2'!$F236)</f>
        <v/>
      </c>
      <c r="J176" s="359" t="str">
        <f>IF('Year 2'!$G236="","",'Year 2'!$G236)</f>
        <v/>
      </c>
      <c r="K176" s="358">
        <f>IF('Year 3'!$E236="","",'Year 3'!$E236)</f>
        <v>12</v>
      </c>
      <c r="L176" s="358" t="str">
        <f>IF('Year 3'!$F236="","",'Year 3'!$F236)</f>
        <v/>
      </c>
      <c r="M176" s="359" t="str">
        <f>IF('Year 3'!$G236="","",'Year 3'!$G236)</f>
        <v/>
      </c>
      <c r="N176" s="358">
        <f>IF('Year 4'!$E236="","",'Year 4'!$E236)</f>
        <v>12</v>
      </c>
      <c r="O176" s="358" t="str">
        <f>IF('Year 4'!$F236="","",'Year 4'!$F236)</f>
        <v/>
      </c>
      <c r="P176" s="359" t="str">
        <f>IF('Year 4'!$G236="","",'Year 4'!$G236)</f>
        <v/>
      </c>
      <c r="Q176" s="360">
        <f>IF('Year 5'!$E236="","",'Year 5'!$E236)</f>
        <v>12</v>
      </c>
      <c r="R176" s="358" t="str">
        <f>IF('Year 5'!$F236="","",'Year 5'!$F236)</f>
        <v/>
      </c>
      <c r="S176" s="359" t="str">
        <f>IF('Year 5'!$G236="","",'Year 5'!$G236)</f>
        <v/>
      </c>
    </row>
    <row r="177" spans="1:19" customFormat="1">
      <c r="B177" s="347"/>
      <c r="C177" s="358" t="s">
        <v>353</v>
      </c>
      <c r="D177" s="358"/>
      <c r="E177" s="358">
        <f>IF('Year 1'!$E237="","",'Year 1'!$E237)</f>
        <v>12</v>
      </c>
      <c r="F177" s="358" t="str">
        <f>IF('Year 1'!$F237="","",'Year 1'!$F237)</f>
        <v/>
      </c>
      <c r="G177" s="359" t="str">
        <f>IF('Year 1'!$G237="","",'Year 1'!$G237)</f>
        <v/>
      </c>
      <c r="H177" s="358">
        <f>IF('Year 2'!$E237="","",'Year 2'!$E237)</f>
        <v>12</v>
      </c>
      <c r="I177" s="358" t="str">
        <f>IF('Year 2'!$F237="","",'Year 2'!$F237)</f>
        <v/>
      </c>
      <c r="J177" s="359" t="str">
        <f>IF('Year 2'!$G237="","",'Year 2'!$G237)</f>
        <v/>
      </c>
      <c r="K177" s="358">
        <f>IF('Year 3'!$E237="","",'Year 3'!$E237)</f>
        <v>12</v>
      </c>
      <c r="L177" s="358" t="str">
        <f>IF('Year 3'!$F237="","",'Year 3'!$F237)</f>
        <v/>
      </c>
      <c r="M177" s="359" t="str">
        <f>IF('Year 3'!$G237="","",'Year 3'!$G237)</f>
        <v/>
      </c>
      <c r="N177" s="358">
        <f>IF('Year 4'!$E237="","",'Year 4'!$E237)</f>
        <v>12</v>
      </c>
      <c r="O177" s="358" t="str">
        <f>IF('Year 4'!$F237="","",'Year 4'!$F237)</f>
        <v/>
      </c>
      <c r="P177" s="359" t="str">
        <f>IF('Year 4'!$G237="","",'Year 4'!$G237)</f>
        <v/>
      </c>
      <c r="Q177" s="360">
        <f>IF('Year 5'!$E237="","",'Year 5'!$E237)</f>
        <v>12</v>
      </c>
      <c r="R177" s="358" t="str">
        <f>IF('Year 5'!$F237="","",'Year 5'!$F237)</f>
        <v/>
      </c>
      <c r="S177" s="359" t="str">
        <f>IF('Year 5'!$G237="","",'Year 5'!$G237)</f>
        <v/>
      </c>
    </row>
    <row r="178" spans="1:19" customFormat="1">
      <c r="B178" s="347"/>
      <c r="C178" s="358" t="s">
        <v>354</v>
      </c>
      <c r="D178" s="358"/>
      <c r="E178" s="358">
        <f>IF('Year 1'!$E238="","",'Year 1'!$E238)</f>
        <v>12</v>
      </c>
      <c r="F178" s="358" t="str">
        <f>IF('Year 1'!$F238="","",'Year 1'!$F238)</f>
        <v/>
      </c>
      <c r="G178" s="359" t="str">
        <f>IF('Year 1'!$G238="","",'Year 1'!$G238)</f>
        <v/>
      </c>
      <c r="H178" s="358">
        <f>IF('Year 2'!$E238="","",'Year 2'!$E238)</f>
        <v>12</v>
      </c>
      <c r="I178" s="358" t="str">
        <f>IF('Year 2'!$F238="","",'Year 2'!$F238)</f>
        <v/>
      </c>
      <c r="J178" s="359" t="str">
        <f>IF('Year 2'!$G238="","",'Year 2'!$G238)</f>
        <v/>
      </c>
      <c r="K178" s="358">
        <f>IF('Year 3'!$E238="","",'Year 3'!$E238)</f>
        <v>12</v>
      </c>
      <c r="L178" s="358" t="str">
        <f>IF('Year 3'!$F238="","",'Year 3'!$F238)</f>
        <v/>
      </c>
      <c r="M178" s="359" t="str">
        <f>IF('Year 3'!$G238="","",'Year 3'!$G238)</f>
        <v/>
      </c>
      <c r="N178" s="358">
        <f>IF('Year 4'!$E238="","",'Year 4'!$E238)</f>
        <v>12</v>
      </c>
      <c r="O178" s="358" t="str">
        <f>IF('Year 4'!$F238="","",'Year 4'!$F238)</f>
        <v/>
      </c>
      <c r="P178" s="359" t="str">
        <f>IF('Year 4'!$G238="","",'Year 4'!$G238)</f>
        <v/>
      </c>
      <c r="Q178" s="360">
        <f>IF('Year 5'!$E238="","",'Year 5'!$E238)</f>
        <v>12</v>
      </c>
      <c r="R178" s="358" t="str">
        <f>IF('Year 5'!$F238="","",'Year 5'!$F238)</f>
        <v/>
      </c>
      <c r="S178" s="359" t="str">
        <f>IF('Year 5'!$G238="","",'Year 5'!$G238)</f>
        <v/>
      </c>
    </row>
    <row r="179" spans="1:19" customFormat="1">
      <c r="B179" s="347"/>
      <c r="C179" s="358" t="s">
        <v>355</v>
      </c>
      <c r="D179" s="358"/>
      <c r="E179" s="358">
        <f>IF('Year 1'!$E239="","",'Year 1'!$E239)</f>
        <v>12</v>
      </c>
      <c r="F179" s="358" t="str">
        <f>IF('Year 1'!$F239="","",'Year 1'!$F239)</f>
        <v/>
      </c>
      <c r="G179" s="359" t="str">
        <f>IF('Year 1'!$G239="","",'Year 1'!$G239)</f>
        <v/>
      </c>
      <c r="H179" s="358">
        <f>IF('Year 2'!$E239="","",'Year 2'!$E239)</f>
        <v>12</v>
      </c>
      <c r="I179" s="358" t="str">
        <f>IF('Year 2'!$F239="","",'Year 2'!$F239)</f>
        <v/>
      </c>
      <c r="J179" s="359" t="str">
        <f>IF('Year 2'!$G239="","",'Year 2'!$G239)</f>
        <v/>
      </c>
      <c r="K179" s="358">
        <f>IF('Year 3'!$E239="","",'Year 3'!$E239)</f>
        <v>12</v>
      </c>
      <c r="L179" s="358" t="str">
        <f>IF('Year 3'!$F239="","",'Year 3'!$F239)</f>
        <v/>
      </c>
      <c r="M179" s="359" t="str">
        <f>IF('Year 3'!$G239="","",'Year 3'!$G239)</f>
        <v/>
      </c>
      <c r="N179" s="358">
        <f>IF('Year 4'!$E239="","",'Year 4'!$E239)</f>
        <v>12</v>
      </c>
      <c r="O179" s="358" t="str">
        <f>IF('Year 4'!$F239="","",'Year 4'!$F239)</f>
        <v/>
      </c>
      <c r="P179" s="359" t="str">
        <f>IF('Year 4'!$G239="","",'Year 4'!$G239)</f>
        <v/>
      </c>
      <c r="Q179" s="360">
        <f>IF('Year 5'!$E239="","",'Year 5'!$E239)</f>
        <v>12</v>
      </c>
      <c r="R179" s="358" t="str">
        <f>IF('Year 5'!$F239="","",'Year 5'!$F239)</f>
        <v/>
      </c>
      <c r="S179" s="359" t="str">
        <f>IF('Year 5'!$G239="","",'Year 5'!$G239)</f>
        <v/>
      </c>
    </row>
    <row r="180" spans="1:19" customFormat="1">
      <c r="B180" s="347"/>
      <c r="C180" s="358" t="s">
        <v>356</v>
      </c>
      <c r="D180" s="358"/>
      <c r="E180" s="358">
        <f>IF('Year 1'!$E240="","",'Year 1'!$E240)</f>
        <v>12</v>
      </c>
      <c r="F180" s="358" t="str">
        <f>IF('Year 1'!$F240="","",'Year 1'!$F240)</f>
        <v/>
      </c>
      <c r="G180" s="359" t="str">
        <f>IF('Year 1'!$G240="","",'Year 1'!$G240)</f>
        <v/>
      </c>
      <c r="H180" s="358">
        <f>IF('Year 2'!$E240="","",'Year 2'!$E240)</f>
        <v>12</v>
      </c>
      <c r="I180" s="358" t="str">
        <f>IF('Year 2'!$F240="","",'Year 2'!$F240)</f>
        <v/>
      </c>
      <c r="J180" s="359" t="str">
        <f>IF('Year 2'!$G240="","",'Year 2'!$G240)</f>
        <v/>
      </c>
      <c r="K180" s="358">
        <f>IF('Year 3'!$E240="","",'Year 3'!$E240)</f>
        <v>12</v>
      </c>
      <c r="L180" s="358" t="str">
        <f>IF('Year 3'!$F240="","",'Year 3'!$F240)</f>
        <v/>
      </c>
      <c r="M180" s="359" t="str">
        <f>IF('Year 3'!$G240="","",'Year 3'!$G240)</f>
        <v/>
      </c>
      <c r="N180" s="358">
        <f>IF('Year 4'!$E240="","",'Year 4'!$E240)</f>
        <v>12</v>
      </c>
      <c r="O180" s="358" t="str">
        <f>IF('Year 4'!$F240="","",'Year 4'!$F240)</f>
        <v/>
      </c>
      <c r="P180" s="359" t="str">
        <f>IF('Year 4'!$G240="","",'Year 4'!$G240)</f>
        <v/>
      </c>
      <c r="Q180" s="360">
        <f>IF('Year 5'!$E240="","",'Year 5'!$E240)</f>
        <v>12</v>
      </c>
      <c r="R180" s="358" t="str">
        <f>IF('Year 5'!$F240="","",'Year 5'!$F240)</f>
        <v/>
      </c>
      <c r="S180" s="359" t="str">
        <f>IF('Year 5'!$G240="","",'Year 5'!$G240)</f>
        <v/>
      </c>
    </row>
    <row r="181" spans="1:19" customFormat="1">
      <c r="B181" s="347"/>
      <c r="C181" s="358" t="s">
        <v>357</v>
      </c>
      <c r="D181" s="358"/>
      <c r="E181" s="358">
        <f>IF('Year 1'!$E241="","",'Year 1'!$E241)</f>
        <v>12</v>
      </c>
      <c r="F181" s="358" t="str">
        <f>IF('Year 1'!$F241="","",'Year 1'!$F241)</f>
        <v/>
      </c>
      <c r="G181" s="359" t="str">
        <f>IF('Year 1'!$G241="","",'Year 1'!$G241)</f>
        <v/>
      </c>
      <c r="H181" s="358">
        <f>IF('Year 2'!$E241="","",'Year 2'!$E241)</f>
        <v>12</v>
      </c>
      <c r="I181" s="358" t="str">
        <f>IF('Year 2'!$F241="","",'Year 2'!$F241)</f>
        <v/>
      </c>
      <c r="J181" s="359" t="str">
        <f>IF('Year 2'!$G241="","",'Year 2'!$G241)</f>
        <v/>
      </c>
      <c r="K181" s="358">
        <f>IF('Year 3'!$E241="","",'Year 3'!$E241)</f>
        <v>12</v>
      </c>
      <c r="L181" s="358" t="str">
        <f>IF('Year 3'!$F241="","",'Year 3'!$F241)</f>
        <v/>
      </c>
      <c r="M181" s="359" t="str">
        <f>IF('Year 3'!$G241="","",'Year 3'!$G241)</f>
        <v/>
      </c>
      <c r="N181" s="358">
        <f>IF('Year 4'!$E241="","",'Year 4'!$E241)</f>
        <v>12</v>
      </c>
      <c r="O181" s="358" t="str">
        <f>IF('Year 4'!$F241="","",'Year 4'!$F241)</f>
        <v/>
      </c>
      <c r="P181" s="359" t="str">
        <f>IF('Year 4'!$G241="","",'Year 4'!$G241)</f>
        <v/>
      </c>
      <c r="Q181" s="360">
        <f>IF('Year 5'!$E241="","",'Year 5'!$E241)</f>
        <v>12</v>
      </c>
      <c r="R181" s="358" t="str">
        <f>IF('Year 5'!$F241="","",'Year 5'!$F241)</f>
        <v/>
      </c>
      <c r="S181" s="359" t="str">
        <f>IF('Year 5'!$G241="","",'Year 5'!$G241)</f>
        <v/>
      </c>
    </row>
    <row r="182" spans="1:19" customFormat="1">
      <c r="B182" s="347"/>
      <c r="C182" s="358" t="s">
        <v>358</v>
      </c>
      <c r="D182" s="358"/>
      <c r="E182" s="358">
        <f>IF('Year 1'!$E242="","",'Year 1'!$E242)</f>
        <v>12</v>
      </c>
      <c r="F182" s="358" t="str">
        <f>IF('Year 1'!$F242="","",'Year 1'!$F242)</f>
        <v/>
      </c>
      <c r="G182" s="359" t="str">
        <f>IF('Year 1'!$G242="","",'Year 1'!$G242)</f>
        <v/>
      </c>
      <c r="H182" s="358">
        <f>IF('Year 2'!$E242="","",'Year 2'!$E242)</f>
        <v>12</v>
      </c>
      <c r="I182" s="358" t="str">
        <f>IF('Year 2'!$F242="","",'Year 2'!$F242)</f>
        <v/>
      </c>
      <c r="J182" s="359" t="str">
        <f>IF('Year 2'!$G242="","",'Year 2'!$G242)</f>
        <v/>
      </c>
      <c r="K182" s="358">
        <f>IF('Year 3'!$E242="","",'Year 3'!$E242)</f>
        <v>12</v>
      </c>
      <c r="L182" s="358" t="str">
        <f>IF('Year 3'!$F242="","",'Year 3'!$F242)</f>
        <v/>
      </c>
      <c r="M182" s="359" t="str">
        <f>IF('Year 3'!$G242="","",'Year 3'!$G242)</f>
        <v/>
      </c>
      <c r="N182" s="358">
        <f>IF('Year 4'!$E242="","",'Year 4'!$E242)</f>
        <v>12</v>
      </c>
      <c r="O182" s="358" t="str">
        <f>IF('Year 4'!$F242="","",'Year 4'!$F242)</f>
        <v/>
      </c>
      <c r="P182" s="359" t="str">
        <f>IF('Year 4'!$G242="","",'Year 4'!$G242)</f>
        <v/>
      </c>
      <c r="Q182" s="360">
        <f>IF('Year 5'!$E242="","",'Year 5'!$E242)</f>
        <v>12</v>
      </c>
      <c r="R182" s="358" t="str">
        <f>IF('Year 5'!$F242="","",'Year 5'!$F242)</f>
        <v/>
      </c>
      <c r="S182" s="359" t="str">
        <f>IF('Year 5'!$G242="","",'Year 5'!$G242)</f>
        <v/>
      </c>
    </row>
    <row r="183" spans="1:19" customFormat="1">
      <c r="B183" s="347"/>
      <c r="C183" s="358" t="s">
        <v>359</v>
      </c>
      <c r="D183" s="358"/>
      <c r="E183" s="358">
        <f>IF('Year 1'!$E243="","",'Year 1'!$E243)</f>
        <v>30</v>
      </c>
      <c r="F183" s="358" t="str">
        <f>IF('Year 1'!$F243="","",'Year 1'!$F243)</f>
        <v/>
      </c>
      <c r="G183" s="359" t="str">
        <f>IF('Year 1'!$G243="","",'Year 1'!$G243)</f>
        <v/>
      </c>
      <c r="H183" s="358">
        <f>IF('Year 2'!$E243="","",'Year 2'!$E243)</f>
        <v>30</v>
      </c>
      <c r="I183" s="358" t="str">
        <f>IF('Year 2'!$F243="","",'Year 2'!$F243)</f>
        <v/>
      </c>
      <c r="J183" s="359" t="str">
        <f>IF('Year 2'!$G243="","",'Year 2'!$G243)</f>
        <v/>
      </c>
      <c r="K183" s="358">
        <f>IF('Year 3'!$E243="","",'Year 3'!$E243)</f>
        <v>30</v>
      </c>
      <c r="L183" s="358" t="str">
        <f>IF('Year 3'!$F243="","",'Year 3'!$F243)</f>
        <v/>
      </c>
      <c r="M183" s="359" t="str">
        <f>IF('Year 3'!$G243="","",'Year 3'!$G243)</f>
        <v/>
      </c>
      <c r="N183" s="358">
        <f>IF('Year 4'!$E243="","",'Year 4'!$E243)</f>
        <v>30</v>
      </c>
      <c r="O183" s="358" t="str">
        <f>IF('Year 4'!$F243="","",'Year 4'!$F243)</f>
        <v/>
      </c>
      <c r="P183" s="359" t="str">
        <f>IF('Year 4'!$G243="","",'Year 4'!$G243)</f>
        <v/>
      </c>
      <c r="Q183" s="360">
        <f>IF('Year 5'!$E243="","",'Year 5'!$E243)</f>
        <v>30</v>
      </c>
      <c r="R183" s="358" t="str">
        <f>IF('Year 5'!$F243="","",'Year 5'!$F243)</f>
        <v/>
      </c>
      <c r="S183" s="359" t="str">
        <f>IF('Year 5'!$G243="","",'Year 5'!$G243)</f>
        <v/>
      </c>
    </row>
    <row r="184" spans="1:19" customFormat="1">
      <c r="B184" s="347"/>
      <c r="C184" s="358" t="s">
        <v>360</v>
      </c>
      <c r="D184" s="358"/>
      <c r="E184" s="358">
        <f>IF('Year 1'!$E244="","",'Year 1'!$E244)</f>
        <v>60</v>
      </c>
      <c r="F184" s="358" t="str">
        <f>IF('Year 1'!$F244="","",'Year 1'!$F244)</f>
        <v/>
      </c>
      <c r="G184" s="359" t="str">
        <f>IF('Year 1'!$G244="","",'Year 1'!$G244)</f>
        <v/>
      </c>
      <c r="H184" s="358">
        <f>IF('Year 2'!$E244="","",'Year 2'!$E244)</f>
        <v>60</v>
      </c>
      <c r="I184" s="358" t="str">
        <f>IF('Year 2'!$F244="","",'Year 2'!$F244)</f>
        <v/>
      </c>
      <c r="J184" s="359" t="str">
        <f>IF('Year 2'!$G244="","",'Year 2'!$G244)</f>
        <v/>
      </c>
      <c r="K184" s="358">
        <f>IF('Year 3'!$E244="","",'Year 3'!$E244)</f>
        <v>60</v>
      </c>
      <c r="L184" s="358" t="str">
        <f>IF('Year 3'!$F244="","",'Year 3'!$F244)</f>
        <v/>
      </c>
      <c r="M184" s="359" t="str">
        <f>IF('Year 3'!$G244="","",'Year 3'!$G244)</f>
        <v/>
      </c>
      <c r="N184" s="358">
        <f>IF('Year 4'!$E244="","",'Year 4'!$E244)</f>
        <v>60</v>
      </c>
      <c r="O184" s="358" t="str">
        <f>IF('Year 4'!$F244="","",'Year 4'!$F244)</f>
        <v/>
      </c>
      <c r="P184" s="359" t="str">
        <f>IF('Year 4'!$G244="","",'Year 4'!$G244)</f>
        <v/>
      </c>
      <c r="Q184" s="360">
        <f>IF('Year 5'!$E244="","",'Year 5'!$E244)</f>
        <v>60</v>
      </c>
      <c r="R184" s="358" t="str">
        <f>IF('Year 5'!$F244="","",'Year 5'!$F244)</f>
        <v/>
      </c>
      <c r="S184" s="359" t="str">
        <f>IF('Year 5'!$G244="","",'Year 5'!$G244)</f>
        <v/>
      </c>
    </row>
    <row r="185" spans="1:19" customFormat="1">
      <c r="B185" s="361"/>
      <c r="C185" s="362" t="s">
        <v>361</v>
      </c>
      <c r="D185" s="362"/>
      <c r="E185" s="362">
        <f>IF('Year 1'!$E245="","",'Year 1'!$E245)</f>
        <v>90</v>
      </c>
      <c r="F185" s="362" t="str">
        <f>IF('Year 1'!$F245="","",'Year 1'!$F245)</f>
        <v/>
      </c>
      <c r="G185" s="363" t="str">
        <f>IF('Year 1'!$G245="","",'Year 1'!$G245)</f>
        <v/>
      </c>
      <c r="H185" s="362">
        <f>IF('Year 2'!$E245="","",'Year 2'!$E245)</f>
        <v>90</v>
      </c>
      <c r="I185" s="362" t="str">
        <f>IF('Year 2'!$F245="","",'Year 2'!$F245)</f>
        <v/>
      </c>
      <c r="J185" s="363" t="str">
        <f>IF('Year 2'!$G245="","",'Year 2'!$G245)</f>
        <v/>
      </c>
      <c r="K185" s="362">
        <f>IF('Year 3'!$E245="","",'Year 3'!$E245)</f>
        <v>90</v>
      </c>
      <c r="L185" s="362" t="str">
        <f>IF('Year 3'!$F245="","",'Year 3'!$F245)</f>
        <v/>
      </c>
      <c r="M185" s="363" t="str">
        <f>IF('Year 3'!$G245="","",'Year 3'!$G245)</f>
        <v/>
      </c>
      <c r="N185" s="362">
        <f>IF('Year 4'!$E245="","",'Year 4'!$E245)</f>
        <v>90</v>
      </c>
      <c r="O185" s="362" t="str">
        <f>IF('Year 4'!$F245="","",'Year 4'!$F245)</f>
        <v/>
      </c>
      <c r="P185" s="363" t="str">
        <f>IF('Year 4'!$G245="","",'Year 4'!$G245)</f>
        <v/>
      </c>
      <c r="Q185" s="364">
        <f>IF('Year 5'!$E245="","",'Year 5'!$E245)</f>
        <v>90</v>
      </c>
      <c r="R185" s="362" t="str">
        <f>IF('Year 5'!$F245="","",'Year 5'!$F245)</f>
        <v/>
      </c>
      <c r="S185" s="363" t="str">
        <f>IF('Year 5'!$G245="","",'Year 5'!$G245)</f>
        <v/>
      </c>
    </row>
    <row r="186" spans="1:19">
      <c r="A186" s="7"/>
    </row>
    <row r="187" spans="1:19">
      <c r="A187" s="7"/>
    </row>
    <row r="188" spans="1:19">
      <c r="A188" s="7"/>
    </row>
    <row r="189" spans="1:19">
      <c r="A189" s="7"/>
    </row>
    <row r="190" spans="1:19">
      <c r="A190" s="7"/>
    </row>
    <row r="191" spans="1:19">
      <c r="A191" s="7"/>
    </row>
    <row r="192" spans="1:19">
      <c r="A192" s="7"/>
    </row>
    <row r="193" spans="1:1">
      <c r="A193" s="7"/>
    </row>
    <row r="194" spans="1:1">
      <c r="A194" s="7"/>
    </row>
    <row r="195" spans="1:1">
      <c r="A195" s="7"/>
    </row>
    <row r="196" spans="1:1">
      <c r="A196" s="7"/>
    </row>
    <row r="197" spans="1:1">
      <c r="A197" s="7"/>
    </row>
    <row r="198" spans="1:1">
      <c r="A198" s="7"/>
    </row>
    <row r="199" spans="1:1">
      <c r="A199" s="7"/>
    </row>
    <row r="200" spans="1:1">
      <c r="A200" s="7"/>
    </row>
    <row r="201" spans="1:1">
      <c r="A201" s="7"/>
    </row>
    <row r="202" spans="1:1">
      <c r="A202" s="7"/>
    </row>
    <row r="203" spans="1:1">
      <c r="A203" s="7"/>
    </row>
    <row r="204" spans="1:1">
      <c r="A204" s="7"/>
    </row>
    <row r="205" spans="1:1">
      <c r="A205" s="7"/>
    </row>
    <row r="206" spans="1:1">
      <c r="A206" s="7"/>
    </row>
    <row r="207" spans="1:1">
      <c r="A207" s="7"/>
    </row>
    <row r="208" spans="1:1">
      <c r="A208" s="7"/>
    </row>
    <row r="209" spans="1:1">
      <c r="A209" s="7"/>
    </row>
    <row r="210" spans="1:1">
      <c r="A210" s="7"/>
    </row>
    <row r="211" spans="1:1">
      <c r="A211" s="7"/>
    </row>
    <row r="212" spans="1:1">
      <c r="A212" s="7"/>
    </row>
    <row r="213" spans="1:1">
      <c r="A213" s="7"/>
    </row>
    <row r="214" spans="1:1">
      <c r="A214" s="7"/>
    </row>
    <row r="215" spans="1:1">
      <c r="A215" s="7"/>
    </row>
    <row r="216" spans="1:1">
      <c r="A216" s="7"/>
    </row>
    <row r="217" spans="1:1">
      <c r="A217" s="7"/>
    </row>
    <row r="218" spans="1:1">
      <c r="A218" s="7"/>
    </row>
    <row r="219" spans="1:1">
      <c r="A219" s="7"/>
    </row>
    <row r="220" spans="1:1">
      <c r="A220" s="7"/>
    </row>
    <row r="221" spans="1:1">
      <c r="A221" s="7"/>
    </row>
    <row r="222" spans="1:1">
      <c r="A222" s="7"/>
    </row>
    <row r="223" spans="1:1">
      <c r="A223" s="7"/>
    </row>
    <row r="224" spans="1:1">
      <c r="A224" s="7"/>
    </row>
    <row r="225" spans="1:1">
      <c r="A225" s="7"/>
    </row>
    <row r="226" spans="1:1">
      <c r="A226" s="7"/>
    </row>
    <row r="227" spans="1:1">
      <c r="A227" s="7"/>
    </row>
    <row r="228" spans="1:1">
      <c r="A228" s="7"/>
    </row>
    <row r="229" spans="1:1">
      <c r="A229" s="7"/>
    </row>
    <row r="230" spans="1:1">
      <c r="A230" s="7"/>
    </row>
    <row r="231" spans="1:1">
      <c r="A231" s="7"/>
    </row>
    <row r="232" spans="1:1">
      <c r="A232" s="7"/>
    </row>
    <row r="233" spans="1:1">
      <c r="A233" s="7"/>
    </row>
    <row r="234" spans="1:1">
      <c r="A234" s="7"/>
    </row>
    <row r="235" spans="1:1">
      <c r="A235" s="7"/>
    </row>
    <row r="236" spans="1:1">
      <c r="A236" s="7"/>
    </row>
    <row r="237" spans="1:1">
      <c r="A237" s="7"/>
    </row>
    <row r="238" spans="1:1">
      <c r="A238" s="7"/>
    </row>
    <row r="239" spans="1:1">
      <c r="A239" s="7"/>
    </row>
    <row r="240" spans="1:1">
      <c r="A240" s="7"/>
    </row>
    <row r="241" spans="1:1">
      <c r="A241" s="7"/>
    </row>
    <row r="242" spans="1:1">
      <c r="A242" s="7"/>
    </row>
    <row r="243" spans="1:1">
      <c r="A243" s="7"/>
    </row>
    <row r="244" spans="1:1">
      <c r="A244" s="7"/>
    </row>
    <row r="245" spans="1:1">
      <c r="A245" s="7"/>
    </row>
    <row r="246" spans="1:1">
      <c r="A246" s="7"/>
    </row>
    <row r="247" spans="1:1">
      <c r="A247" s="7"/>
    </row>
    <row r="248" spans="1:1">
      <c r="A248" s="7"/>
    </row>
    <row r="249" spans="1:1">
      <c r="A249" s="7"/>
    </row>
    <row r="250" spans="1:1">
      <c r="A250" s="7"/>
    </row>
    <row r="251" spans="1:1">
      <c r="A251" s="7"/>
    </row>
    <row r="252" spans="1:1">
      <c r="A252" s="7"/>
    </row>
    <row r="253" spans="1:1">
      <c r="A253" s="7"/>
    </row>
    <row r="254" spans="1:1">
      <c r="A254" s="7"/>
    </row>
    <row r="255" spans="1:1">
      <c r="A255" s="7"/>
    </row>
    <row r="256" spans="1:1">
      <c r="A256" s="7"/>
    </row>
    <row r="257" spans="1:1">
      <c r="A257" s="7"/>
    </row>
    <row r="258" spans="1:1">
      <c r="A258" s="7"/>
    </row>
    <row r="259" spans="1:1">
      <c r="A259" s="7"/>
    </row>
    <row r="260" spans="1:1">
      <c r="A260" s="7"/>
    </row>
    <row r="261" spans="1:1">
      <c r="A261" s="7"/>
    </row>
    <row r="262" spans="1:1">
      <c r="A262" s="7"/>
    </row>
    <row r="263" spans="1:1">
      <c r="A263" s="7"/>
    </row>
    <row r="264" spans="1:1">
      <c r="A264" s="7"/>
    </row>
    <row r="265" spans="1:1">
      <c r="A265" s="7"/>
    </row>
    <row r="266" spans="1:1">
      <c r="A266" s="7"/>
    </row>
    <row r="267" spans="1:1">
      <c r="A267" s="7"/>
    </row>
    <row r="268" spans="1:1">
      <c r="A268" s="7"/>
    </row>
    <row r="269" spans="1:1">
      <c r="A269" s="7"/>
    </row>
    <row r="270" spans="1:1">
      <c r="A270" s="7"/>
    </row>
    <row r="271" spans="1:1">
      <c r="A271" s="7"/>
    </row>
    <row r="272" spans="1:1">
      <c r="A272" s="7"/>
    </row>
    <row r="273" spans="1:1">
      <c r="A273" s="7"/>
    </row>
    <row r="274" spans="1:1">
      <c r="A274" s="7"/>
    </row>
    <row r="275" spans="1:1">
      <c r="A275" s="7"/>
    </row>
    <row r="276" spans="1:1">
      <c r="A276" s="7"/>
    </row>
    <row r="277" spans="1:1">
      <c r="A277" s="7"/>
    </row>
    <row r="278" spans="1:1">
      <c r="A278" s="7"/>
    </row>
    <row r="279" spans="1:1">
      <c r="A279" s="7"/>
    </row>
    <row r="280" spans="1:1">
      <c r="A280" s="7"/>
    </row>
    <row r="281" spans="1:1">
      <c r="A281" s="7"/>
    </row>
    <row r="282" spans="1:1">
      <c r="A282" s="7"/>
    </row>
    <row r="283" spans="1:1">
      <c r="A283" s="7"/>
    </row>
    <row r="284" spans="1:1">
      <c r="A284" s="7"/>
    </row>
    <row r="285" spans="1:1">
      <c r="A285" s="7"/>
    </row>
    <row r="286" spans="1:1">
      <c r="A286" s="7"/>
    </row>
    <row r="287" spans="1:1">
      <c r="A287" s="7"/>
    </row>
    <row r="288" spans="1:1">
      <c r="A288" s="7"/>
    </row>
    <row r="289" spans="1:1">
      <c r="A289" s="7"/>
    </row>
    <row r="290" spans="1:1">
      <c r="A290" s="7"/>
    </row>
    <row r="291" spans="1:1">
      <c r="A291" s="7"/>
    </row>
    <row r="292" spans="1:1">
      <c r="A292" s="7"/>
    </row>
    <row r="293" spans="1:1">
      <c r="A293" s="7"/>
    </row>
    <row r="294" spans="1:1">
      <c r="A294" s="7"/>
    </row>
    <row r="295" spans="1:1">
      <c r="A295" s="7"/>
    </row>
    <row r="296" spans="1:1">
      <c r="A296" s="7"/>
    </row>
    <row r="297" spans="1:1">
      <c r="A297" s="7"/>
    </row>
    <row r="298" spans="1:1">
      <c r="A298" s="7"/>
    </row>
    <row r="299" spans="1:1">
      <c r="A299" s="7"/>
    </row>
    <row r="300" spans="1:1">
      <c r="A300" s="7"/>
    </row>
    <row r="301" spans="1:1">
      <c r="A301" s="7"/>
    </row>
    <row r="302" spans="1:1">
      <c r="A302" s="7"/>
    </row>
    <row r="303" spans="1:1">
      <c r="A303" s="7"/>
    </row>
    <row r="304" spans="1:1">
      <c r="A304" s="7"/>
    </row>
    <row r="305" spans="1:1">
      <c r="A305" s="7"/>
    </row>
    <row r="306" spans="1:1">
      <c r="A306" s="7"/>
    </row>
    <row r="307" spans="1:1">
      <c r="A307" s="7"/>
    </row>
    <row r="308" spans="1:1">
      <c r="A308" s="7"/>
    </row>
    <row r="309" spans="1:1">
      <c r="A309" s="7"/>
    </row>
    <row r="310" spans="1:1">
      <c r="A310" s="7"/>
    </row>
    <row r="311" spans="1:1">
      <c r="A311" s="7"/>
    </row>
    <row r="312" spans="1:1">
      <c r="A312" s="7"/>
    </row>
    <row r="313" spans="1:1">
      <c r="A313" s="7"/>
    </row>
    <row r="314" spans="1:1">
      <c r="A314" s="7"/>
    </row>
    <row r="315" spans="1:1">
      <c r="A315" s="7"/>
    </row>
    <row r="316" spans="1:1">
      <c r="A316" s="7"/>
    </row>
    <row r="317" spans="1:1">
      <c r="A317" s="7"/>
    </row>
    <row r="318" spans="1:1">
      <c r="A318" s="7"/>
    </row>
    <row r="319" spans="1:1">
      <c r="A319" s="7"/>
    </row>
    <row r="320" spans="1:1">
      <c r="A320" s="7"/>
    </row>
    <row r="321" spans="1:1">
      <c r="A321" s="7"/>
    </row>
    <row r="322" spans="1:1">
      <c r="A322" s="7"/>
    </row>
    <row r="323" spans="1:1">
      <c r="A323" s="7"/>
    </row>
    <row r="324" spans="1:1">
      <c r="A324" s="7"/>
    </row>
    <row r="325" spans="1:1">
      <c r="A325" s="7"/>
    </row>
    <row r="326" spans="1:1">
      <c r="A326" s="7"/>
    </row>
    <row r="327" spans="1:1">
      <c r="A327" s="7"/>
    </row>
    <row r="328" spans="1:1">
      <c r="A328" s="7"/>
    </row>
    <row r="329" spans="1:1">
      <c r="A329" s="7"/>
    </row>
    <row r="330" spans="1:1">
      <c r="A330" s="7"/>
    </row>
    <row r="331" spans="1:1">
      <c r="A331" s="7"/>
    </row>
    <row r="332" spans="1:1">
      <c r="A332" s="7"/>
    </row>
    <row r="333" spans="1:1">
      <c r="A333" s="7"/>
    </row>
    <row r="334" spans="1:1">
      <c r="A334" s="7"/>
    </row>
    <row r="335" spans="1:1">
      <c r="A335" s="7"/>
    </row>
    <row r="336" spans="1:1">
      <c r="A336" s="7"/>
    </row>
    <row r="337" spans="1:1">
      <c r="A337" s="7"/>
    </row>
    <row r="338" spans="1:1">
      <c r="A338" s="7"/>
    </row>
    <row r="339" spans="1:1">
      <c r="A339" s="7"/>
    </row>
    <row r="340" spans="1:1">
      <c r="A340" s="7"/>
    </row>
    <row r="341" spans="1:1">
      <c r="A341" s="7"/>
    </row>
    <row r="342" spans="1:1">
      <c r="A342" s="7"/>
    </row>
    <row r="343" spans="1:1">
      <c r="A343" s="7"/>
    </row>
    <row r="344" spans="1:1">
      <c r="A344" s="7"/>
    </row>
    <row r="345" spans="1:1">
      <c r="A345" s="7"/>
    </row>
    <row r="346" spans="1:1">
      <c r="A346" s="7"/>
    </row>
    <row r="347" spans="1:1">
      <c r="A347" s="7"/>
    </row>
    <row r="348" spans="1:1">
      <c r="A348" s="7"/>
    </row>
    <row r="349" spans="1:1">
      <c r="A349" s="7"/>
    </row>
    <row r="350" spans="1:1">
      <c r="A350" s="7"/>
    </row>
    <row r="351" spans="1:1">
      <c r="A351" s="7"/>
    </row>
    <row r="352" spans="1:1">
      <c r="A352" s="7"/>
    </row>
    <row r="353" spans="1:1">
      <c r="A353" s="7"/>
    </row>
    <row r="354" spans="1:1">
      <c r="A354" s="7"/>
    </row>
    <row r="355" spans="1:1">
      <c r="A355" s="7"/>
    </row>
    <row r="356" spans="1:1">
      <c r="A356" s="7"/>
    </row>
    <row r="357" spans="1:1">
      <c r="A357" s="7"/>
    </row>
    <row r="358" spans="1:1">
      <c r="A358" s="7"/>
    </row>
    <row r="359" spans="1:1">
      <c r="A359" s="7"/>
    </row>
    <row r="360" spans="1:1">
      <c r="A360" s="7"/>
    </row>
    <row r="361" spans="1:1">
      <c r="A361" s="7"/>
    </row>
    <row r="362" spans="1:1">
      <c r="A362" s="7"/>
    </row>
    <row r="363" spans="1:1">
      <c r="A363" s="7"/>
    </row>
    <row r="364" spans="1:1">
      <c r="A364" s="7"/>
    </row>
    <row r="365" spans="1:1">
      <c r="A365" s="7"/>
    </row>
    <row r="366" spans="1:1">
      <c r="A366" s="7"/>
    </row>
    <row r="367" spans="1:1">
      <c r="A367" s="7"/>
    </row>
    <row r="368" spans="1:1">
      <c r="A368" s="7"/>
    </row>
    <row r="369" spans="1:1">
      <c r="A369" s="7"/>
    </row>
    <row r="370" spans="1:1">
      <c r="A370" s="7"/>
    </row>
    <row r="371" spans="1:1">
      <c r="A371" s="7"/>
    </row>
    <row r="372" spans="1:1">
      <c r="A372" s="7"/>
    </row>
    <row r="373" spans="1:1">
      <c r="A373" s="7"/>
    </row>
    <row r="374" spans="1:1">
      <c r="A374" s="7"/>
    </row>
    <row r="375" spans="1:1">
      <c r="A375" s="7"/>
    </row>
    <row r="376" spans="1:1">
      <c r="A376" s="7"/>
    </row>
    <row r="377" spans="1:1">
      <c r="A377" s="7"/>
    </row>
    <row r="378" spans="1:1">
      <c r="A378" s="7"/>
    </row>
    <row r="379" spans="1:1">
      <c r="A379" s="7"/>
    </row>
    <row r="380" spans="1:1">
      <c r="A380" s="7"/>
    </row>
    <row r="381" spans="1:1">
      <c r="A381" s="7"/>
    </row>
    <row r="382" spans="1:1">
      <c r="A382" s="7"/>
    </row>
    <row r="383" spans="1:1">
      <c r="A383" s="7"/>
    </row>
    <row r="384" spans="1:1">
      <c r="A384" s="7"/>
    </row>
    <row r="385" spans="1:1">
      <c r="A385" s="7"/>
    </row>
    <row r="386" spans="1:1">
      <c r="A386" s="7"/>
    </row>
    <row r="387" spans="1:1">
      <c r="A387" s="7"/>
    </row>
    <row r="388" spans="1:1">
      <c r="A388" s="7"/>
    </row>
    <row r="389" spans="1:1">
      <c r="A389" s="7"/>
    </row>
    <row r="390" spans="1:1">
      <c r="A390" s="7"/>
    </row>
    <row r="391" spans="1:1">
      <c r="A391" s="7"/>
    </row>
    <row r="392" spans="1:1">
      <c r="A392" s="7"/>
    </row>
    <row r="393" spans="1:1">
      <c r="A393" s="7"/>
    </row>
    <row r="394" spans="1:1">
      <c r="A394" s="7"/>
    </row>
    <row r="395" spans="1:1">
      <c r="A395" s="7"/>
    </row>
    <row r="396" spans="1:1">
      <c r="A396" s="7"/>
    </row>
    <row r="397" spans="1:1">
      <c r="A397" s="7"/>
    </row>
    <row r="398" spans="1:1">
      <c r="A398" s="7"/>
    </row>
    <row r="399" spans="1:1">
      <c r="A399" s="7"/>
    </row>
    <row r="400" spans="1:1">
      <c r="A400" s="7"/>
    </row>
    <row r="401" spans="1:1">
      <c r="A401" s="7"/>
    </row>
    <row r="402" spans="1:1">
      <c r="A402" s="7"/>
    </row>
    <row r="403" spans="1:1">
      <c r="A403" s="7"/>
    </row>
    <row r="404" spans="1:1">
      <c r="A404" s="7"/>
    </row>
    <row r="405" spans="1:1">
      <c r="A405" s="7"/>
    </row>
    <row r="406" spans="1:1">
      <c r="A406" s="7"/>
    </row>
    <row r="407" spans="1:1">
      <c r="A407" s="7"/>
    </row>
    <row r="408" spans="1:1">
      <c r="A408" s="7"/>
    </row>
    <row r="409" spans="1:1">
      <c r="A409" s="7"/>
    </row>
    <row r="410" spans="1:1">
      <c r="A410" s="7"/>
    </row>
    <row r="411" spans="1:1">
      <c r="A411" s="7"/>
    </row>
    <row r="412" spans="1:1">
      <c r="A412" s="7"/>
    </row>
    <row r="413" spans="1:1">
      <c r="A413" s="7"/>
    </row>
    <row r="414" spans="1:1">
      <c r="A414" s="7"/>
    </row>
    <row r="415" spans="1:1">
      <c r="A415" s="7"/>
    </row>
    <row r="416" spans="1:1">
      <c r="A416" s="7"/>
    </row>
    <row r="417" spans="1:1">
      <c r="A417" s="7"/>
    </row>
    <row r="418" spans="1:1">
      <c r="A418" s="7"/>
    </row>
    <row r="419" spans="1:1">
      <c r="A419" s="7"/>
    </row>
    <row r="420" spans="1:1">
      <c r="A420" s="7"/>
    </row>
    <row r="421" spans="1:1">
      <c r="A421" s="7"/>
    </row>
    <row r="422" spans="1:1">
      <c r="A422" s="7"/>
    </row>
    <row r="423" spans="1:1">
      <c r="A423" s="7"/>
    </row>
    <row r="424" spans="1:1">
      <c r="A424" s="7"/>
    </row>
    <row r="425" spans="1:1">
      <c r="A425" s="7"/>
    </row>
    <row r="426" spans="1:1">
      <c r="A426" s="7"/>
    </row>
    <row r="427" spans="1:1">
      <c r="A427" s="7"/>
    </row>
    <row r="428" spans="1:1">
      <c r="A428" s="7"/>
    </row>
    <row r="429" spans="1:1">
      <c r="A429" s="7"/>
    </row>
    <row r="430" spans="1:1">
      <c r="A430" s="7"/>
    </row>
    <row r="431" spans="1:1">
      <c r="A431" s="7"/>
    </row>
    <row r="432" spans="1:1">
      <c r="A432" s="7"/>
    </row>
    <row r="433" spans="1:1">
      <c r="A433" s="7"/>
    </row>
    <row r="434" spans="1:1">
      <c r="A434" s="7"/>
    </row>
    <row r="435" spans="1:1">
      <c r="A435" s="7"/>
    </row>
    <row r="436" spans="1:1">
      <c r="A436" s="7"/>
    </row>
    <row r="437" spans="1:1">
      <c r="A437" s="7"/>
    </row>
    <row r="438" spans="1:1">
      <c r="A438" s="7"/>
    </row>
    <row r="439" spans="1:1">
      <c r="A439" s="7"/>
    </row>
    <row r="440" spans="1:1">
      <c r="A440" s="7"/>
    </row>
    <row r="441" spans="1:1">
      <c r="A441" s="7"/>
    </row>
    <row r="442" spans="1:1">
      <c r="A442" s="7"/>
    </row>
    <row r="443" spans="1:1">
      <c r="A443" s="7"/>
    </row>
    <row r="444" spans="1:1">
      <c r="A444" s="7"/>
    </row>
    <row r="445" spans="1:1">
      <c r="A445" s="7"/>
    </row>
    <row r="446" spans="1:1">
      <c r="A446" s="7"/>
    </row>
    <row r="447" spans="1:1">
      <c r="A447" s="7"/>
    </row>
    <row r="448" spans="1:1">
      <c r="A448" s="7"/>
    </row>
    <row r="449" spans="1:1">
      <c r="A449" s="7"/>
    </row>
    <row r="450" spans="1:1">
      <c r="A450" s="7"/>
    </row>
    <row r="451" spans="1:1">
      <c r="A451" s="7"/>
    </row>
    <row r="452" spans="1:1">
      <c r="A452" s="7"/>
    </row>
    <row r="453" spans="1:1">
      <c r="A453" s="7"/>
    </row>
    <row r="454" spans="1:1">
      <c r="A454" s="7"/>
    </row>
    <row r="455" spans="1:1">
      <c r="A455" s="7"/>
    </row>
    <row r="456" spans="1:1">
      <c r="A456" s="7"/>
    </row>
    <row r="457" spans="1:1">
      <c r="A457" s="7"/>
    </row>
    <row r="458" spans="1:1">
      <c r="A458" s="7"/>
    </row>
    <row r="459" spans="1:1">
      <c r="A459" s="7"/>
    </row>
    <row r="460" spans="1:1">
      <c r="A460" s="7"/>
    </row>
    <row r="461" spans="1:1">
      <c r="A461" s="7"/>
    </row>
    <row r="462" spans="1:1">
      <c r="A462" s="7"/>
    </row>
    <row r="463" spans="1:1">
      <c r="A463" s="7"/>
    </row>
    <row r="464" spans="1:1">
      <c r="A464" s="7"/>
    </row>
    <row r="465" spans="1:1">
      <c r="A465" s="7"/>
    </row>
    <row r="466" spans="1:1">
      <c r="A466" s="7"/>
    </row>
    <row r="467" spans="1:1">
      <c r="A467" s="7"/>
    </row>
    <row r="468" spans="1:1">
      <c r="A468" s="7"/>
    </row>
    <row r="469" spans="1:1">
      <c r="A469" s="7"/>
    </row>
    <row r="470" spans="1:1">
      <c r="A470" s="7"/>
    </row>
    <row r="471" spans="1:1">
      <c r="A471" s="7"/>
    </row>
    <row r="472" spans="1:1">
      <c r="A472" s="7"/>
    </row>
    <row r="473" spans="1:1">
      <c r="A473" s="7"/>
    </row>
    <row r="474" spans="1:1">
      <c r="A474" s="7"/>
    </row>
    <row r="475" spans="1:1">
      <c r="A475" s="7"/>
    </row>
    <row r="476" spans="1:1">
      <c r="A476" s="7"/>
    </row>
    <row r="477" spans="1:1">
      <c r="A477" s="7"/>
    </row>
    <row r="478" spans="1:1">
      <c r="A478" s="7"/>
    </row>
    <row r="479" spans="1:1">
      <c r="A479" s="7"/>
    </row>
    <row r="480" spans="1:1">
      <c r="A480" s="7"/>
    </row>
    <row r="481" spans="1:1">
      <c r="A481" s="7"/>
    </row>
    <row r="482" spans="1:1">
      <c r="A482" s="7"/>
    </row>
    <row r="483" spans="1:1">
      <c r="A483" s="7"/>
    </row>
    <row r="484" spans="1:1">
      <c r="A484" s="7"/>
    </row>
    <row r="485" spans="1:1">
      <c r="A485" s="7"/>
    </row>
    <row r="486" spans="1:1">
      <c r="A486" s="7"/>
    </row>
    <row r="487" spans="1:1">
      <c r="A487" s="7"/>
    </row>
    <row r="488" spans="1:1">
      <c r="A488" s="7"/>
    </row>
    <row r="489" spans="1:1">
      <c r="A489" s="7"/>
    </row>
    <row r="490" spans="1:1">
      <c r="A490" s="7"/>
    </row>
    <row r="491" spans="1:1">
      <c r="A491" s="7"/>
    </row>
    <row r="492" spans="1:1">
      <c r="A492" s="7"/>
    </row>
    <row r="493" spans="1:1">
      <c r="A493" s="7"/>
    </row>
    <row r="494" spans="1:1">
      <c r="A494" s="7"/>
    </row>
    <row r="495" spans="1:1">
      <c r="A495" s="7"/>
    </row>
    <row r="496" spans="1:1">
      <c r="A496" s="7"/>
    </row>
    <row r="497" spans="1:1">
      <c r="A497" s="7"/>
    </row>
    <row r="498" spans="1:1">
      <c r="A498" s="7"/>
    </row>
    <row r="499" spans="1:1">
      <c r="A499" s="7"/>
    </row>
    <row r="500" spans="1:1">
      <c r="A500" s="7"/>
    </row>
    <row r="501" spans="1:1">
      <c r="A501" s="7"/>
    </row>
    <row r="502" spans="1:1">
      <c r="A502" s="7"/>
    </row>
    <row r="503" spans="1:1">
      <c r="A503" s="7"/>
    </row>
    <row r="504" spans="1:1">
      <c r="A504" s="7"/>
    </row>
    <row r="505" spans="1:1">
      <c r="A505" s="7"/>
    </row>
    <row r="506" spans="1:1">
      <c r="A506" s="7"/>
    </row>
    <row r="507" spans="1:1">
      <c r="A507" s="7"/>
    </row>
    <row r="508" spans="1:1">
      <c r="A508" s="7"/>
    </row>
    <row r="509" spans="1:1">
      <c r="A509" s="7"/>
    </row>
    <row r="510" spans="1:1">
      <c r="A510" s="7"/>
    </row>
    <row r="511" spans="1:1">
      <c r="A511" s="7"/>
    </row>
    <row r="512" spans="1:1">
      <c r="A512" s="7"/>
    </row>
    <row r="513" spans="1:1">
      <c r="A513" s="7"/>
    </row>
    <row r="514" spans="1:1">
      <c r="A514" s="7"/>
    </row>
    <row r="515" spans="1:1">
      <c r="A515" s="7"/>
    </row>
    <row r="516" spans="1:1">
      <c r="A516" s="7"/>
    </row>
    <row r="517" spans="1:1">
      <c r="A517" s="7"/>
    </row>
    <row r="518" spans="1:1">
      <c r="A518" s="7"/>
    </row>
    <row r="519" spans="1:1">
      <c r="A519" s="7"/>
    </row>
    <row r="520" spans="1:1">
      <c r="A520" s="7"/>
    </row>
    <row r="521" spans="1:1">
      <c r="A521" s="7"/>
    </row>
    <row r="522" spans="1:1">
      <c r="A522" s="7"/>
    </row>
    <row r="523" spans="1:1">
      <c r="A523" s="7"/>
    </row>
    <row r="524" spans="1:1">
      <c r="A524" s="7"/>
    </row>
    <row r="525" spans="1:1">
      <c r="A525" s="7"/>
    </row>
    <row r="526" spans="1:1">
      <c r="A526" s="7"/>
    </row>
    <row r="527" spans="1:1">
      <c r="A527" s="7"/>
    </row>
    <row r="528" spans="1:1">
      <c r="A528" s="7"/>
    </row>
    <row r="529" spans="1:1">
      <c r="A529" s="7"/>
    </row>
    <row r="530" spans="1:1">
      <c r="A530" s="7"/>
    </row>
    <row r="531" spans="1:1">
      <c r="A531" s="7"/>
    </row>
    <row r="532" spans="1:1">
      <c r="A532" s="7"/>
    </row>
    <row r="533" spans="1:1">
      <c r="A533" s="7"/>
    </row>
    <row r="534" spans="1:1">
      <c r="A534" s="7"/>
    </row>
    <row r="535" spans="1:1">
      <c r="A535" s="7"/>
    </row>
    <row r="536" spans="1:1">
      <c r="A536" s="7"/>
    </row>
    <row r="537" spans="1:1">
      <c r="A537" s="7"/>
    </row>
    <row r="538" spans="1:1">
      <c r="A538" s="7"/>
    </row>
    <row r="539" spans="1:1">
      <c r="A539" s="7"/>
    </row>
    <row r="540" spans="1:1">
      <c r="A540" s="7"/>
    </row>
    <row r="541" spans="1:1">
      <c r="A541" s="7"/>
    </row>
    <row r="542" spans="1:1">
      <c r="A542" s="7"/>
    </row>
    <row r="543" spans="1:1">
      <c r="A543" s="7"/>
    </row>
    <row r="544" spans="1:1">
      <c r="A544" s="7"/>
    </row>
    <row r="545" spans="1:1">
      <c r="A545" s="7"/>
    </row>
    <row r="546" spans="1:1">
      <c r="A546" s="7"/>
    </row>
    <row r="547" spans="1:1">
      <c r="A547" s="7"/>
    </row>
    <row r="548" spans="1:1">
      <c r="A548" s="7"/>
    </row>
    <row r="549" spans="1:1">
      <c r="A549" s="7"/>
    </row>
    <row r="550" spans="1:1">
      <c r="A550" s="7"/>
    </row>
    <row r="551" spans="1:1">
      <c r="A551" s="7"/>
    </row>
    <row r="552" spans="1:1">
      <c r="A552" s="7"/>
    </row>
    <row r="553" spans="1:1">
      <c r="A553" s="7"/>
    </row>
    <row r="554" spans="1:1">
      <c r="A554" s="7"/>
    </row>
    <row r="555" spans="1:1">
      <c r="A555" s="7"/>
    </row>
    <row r="556" spans="1:1">
      <c r="A556" s="7"/>
    </row>
    <row r="557" spans="1:1">
      <c r="A557" s="7"/>
    </row>
    <row r="558" spans="1:1">
      <c r="A558" s="7"/>
    </row>
    <row r="559" spans="1:1">
      <c r="A559" s="7"/>
    </row>
    <row r="560" spans="1:1">
      <c r="A560" s="7"/>
    </row>
    <row r="561" spans="1:1">
      <c r="A561" s="7"/>
    </row>
    <row r="562" spans="1:1">
      <c r="A562" s="7"/>
    </row>
    <row r="563" spans="1:1">
      <c r="A563" s="7"/>
    </row>
    <row r="564" spans="1:1">
      <c r="A564" s="7"/>
    </row>
    <row r="565" spans="1:1">
      <c r="A565" s="7"/>
    </row>
    <row r="566" spans="1:1">
      <c r="A566" s="7"/>
    </row>
    <row r="567" spans="1:1">
      <c r="A567" s="7"/>
    </row>
    <row r="568" spans="1:1">
      <c r="A568" s="7"/>
    </row>
    <row r="569" spans="1:1">
      <c r="A569" s="7"/>
    </row>
    <row r="570" spans="1:1">
      <c r="A570" s="7"/>
    </row>
    <row r="571" spans="1:1">
      <c r="A571" s="7"/>
    </row>
    <row r="572" spans="1:1">
      <c r="A572" s="7"/>
    </row>
    <row r="573" spans="1:1">
      <c r="A573" s="7"/>
    </row>
    <row r="574" spans="1:1">
      <c r="A574" s="7"/>
    </row>
    <row r="575" spans="1:1">
      <c r="A575" s="7"/>
    </row>
    <row r="576" spans="1:1">
      <c r="A576" s="7"/>
    </row>
    <row r="577" spans="1:1">
      <c r="A577" s="7"/>
    </row>
    <row r="578" spans="1:1">
      <c r="A578" s="7"/>
    </row>
    <row r="579" spans="1:1">
      <c r="A579" s="7"/>
    </row>
    <row r="580" spans="1:1">
      <c r="A580" s="7"/>
    </row>
    <row r="581" spans="1:1">
      <c r="A581" s="7"/>
    </row>
    <row r="582" spans="1:1">
      <c r="A582" s="7"/>
    </row>
    <row r="583" spans="1:1">
      <c r="A583" s="7"/>
    </row>
    <row r="584" spans="1:1">
      <c r="A584" s="7"/>
    </row>
    <row r="585" spans="1:1">
      <c r="A585" s="7"/>
    </row>
    <row r="586" spans="1:1">
      <c r="A586" s="7"/>
    </row>
    <row r="587" spans="1:1">
      <c r="A587" s="7"/>
    </row>
    <row r="588" spans="1:1">
      <c r="A588" s="7"/>
    </row>
    <row r="589" spans="1:1">
      <c r="A589" s="7"/>
    </row>
    <row r="590" spans="1:1">
      <c r="A590" s="7"/>
    </row>
    <row r="591" spans="1:1">
      <c r="A591" s="7"/>
    </row>
    <row r="592" spans="1:1">
      <c r="A592" s="7"/>
    </row>
    <row r="593" spans="1:1">
      <c r="A593" s="7"/>
    </row>
    <row r="594" spans="1:1">
      <c r="A594" s="7"/>
    </row>
    <row r="595" spans="1:1">
      <c r="A595" s="7"/>
    </row>
    <row r="596" spans="1:1">
      <c r="A596" s="7"/>
    </row>
    <row r="597" spans="1:1">
      <c r="A597" s="7"/>
    </row>
    <row r="598" spans="1:1">
      <c r="A598" s="7"/>
    </row>
    <row r="599" spans="1:1">
      <c r="A599" s="7"/>
    </row>
    <row r="600" spans="1:1">
      <c r="A600" s="7"/>
    </row>
    <row r="601" spans="1:1">
      <c r="A601" s="7"/>
    </row>
    <row r="602" spans="1:1">
      <c r="A602" s="7"/>
    </row>
    <row r="603" spans="1:1">
      <c r="A603" s="7"/>
    </row>
    <row r="604" spans="1:1">
      <c r="A604" s="7"/>
    </row>
    <row r="605" spans="1:1">
      <c r="A605" s="7"/>
    </row>
    <row r="606" spans="1:1">
      <c r="A606" s="7"/>
    </row>
    <row r="607" spans="1:1">
      <c r="A607" s="7"/>
    </row>
    <row r="608" spans="1:1">
      <c r="A608" s="7"/>
    </row>
    <row r="609" spans="1:1">
      <c r="A609" s="7"/>
    </row>
    <row r="610" spans="1:1">
      <c r="A610" s="7"/>
    </row>
    <row r="611" spans="1:1">
      <c r="A611" s="7"/>
    </row>
    <row r="612" spans="1:1">
      <c r="A612" s="7"/>
    </row>
    <row r="613" spans="1:1">
      <c r="A613" s="7"/>
    </row>
    <row r="614" spans="1:1">
      <c r="A614" s="7"/>
    </row>
    <row r="615" spans="1:1">
      <c r="A615" s="7"/>
    </row>
    <row r="616" spans="1:1">
      <c r="A616" s="7"/>
    </row>
    <row r="617" spans="1:1">
      <c r="A617" s="7"/>
    </row>
    <row r="618" spans="1:1">
      <c r="A618" s="7"/>
    </row>
    <row r="619" spans="1:1">
      <c r="A619" s="7"/>
    </row>
    <row r="620" spans="1:1">
      <c r="A620" s="7"/>
    </row>
    <row r="621" spans="1:1">
      <c r="A621" s="7"/>
    </row>
    <row r="622" spans="1:1">
      <c r="A622" s="7"/>
    </row>
    <row r="623" spans="1:1">
      <c r="A623" s="7"/>
    </row>
    <row r="624" spans="1:1">
      <c r="A624" s="7"/>
    </row>
    <row r="625" spans="1:1">
      <c r="A625" s="7"/>
    </row>
    <row r="626" spans="1:1">
      <c r="A626" s="7"/>
    </row>
    <row r="627" spans="1:1">
      <c r="A627" s="7"/>
    </row>
    <row r="628" spans="1:1">
      <c r="A628" s="7"/>
    </row>
    <row r="629" spans="1:1">
      <c r="A629" s="7"/>
    </row>
    <row r="630" spans="1:1">
      <c r="A630" s="7"/>
    </row>
    <row r="631" spans="1:1">
      <c r="A631" s="7"/>
    </row>
    <row r="632" spans="1:1">
      <c r="A632" s="7"/>
    </row>
    <row r="633" spans="1:1">
      <c r="A633" s="7"/>
    </row>
    <row r="634" spans="1:1">
      <c r="A634" s="7"/>
    </row>
    <row r="635" spans="1:1">
      <c r="A635" s="7"/>
    </row>
    <row r="636" spans="1:1">
      <c r="A636" s="7"/>
    </row>
    <row r="637" spans="1:1">
      <c r="A637" s="7"/>
    </row>
    <row r="638" spans="1:1">
      <c r="A638" s="7"/>
    </row>
    <row r="639" spans="1:1">
      <c r="A639" s="7"/>
    </row>
    <row r="640" spans="1:1">
      <c r="A640" s="7"/>
    </row>
    <row r="641" spans="1:1">
      <c r="A641" s="7"/>
    </row>
    <row r="642" spans="1:1">
      <c r="A642" s="7"/>
    </row>
    <row r="643" spans="1:1">
      <c r="A643" s="7"/>
    </row>
    <row r="644" spans="1:1">
      <c r="A644" s="7"/>
    </row>
    <row r="645" spans="1:1">
      <c r="A645" s="7"/>
    </row>
    <row r="646" spans="1:1">
      <c r="A646" s="7"/>
    </row>
    <row r="647" spans="1:1">
      <c r="A647" s="7"/>
    </row>
    <row r="648" spans="1:1">
      <c r="A648" s="7"/>
    </row>
    <row r="649" spans="1:1">
      <c r="A649" s="7"/>
    </row>
    <row r="650" spans="1:1">
      <c r="A650" s="7"/>
    </row>
    <row r="651" spans="1:1">
      <c r="A651" s="7"/>
    </row>
    <row r="652" spans="1:1">
      <c r="A652" s="7"/>
    </row>
    <row r="653" spans="1:1">
      <c r="A653" s="7"/>
    </row>
    <row r="654" spans="1:1">
      <c r="A654" s="7"/>
    </row>
    <row r="655" spans="1:1">
      <c r="A655" s="7"/>
    </row>
    <row r="656" spans="1:1">
      <c r="A656" s="7"/>
    </row>
    <row r="657" spans="1:1">
      <c r="A657" s="7"/>
    </row>
    <row r="658" spans="1:1">
      <c r="A658" s="7"/>
    </row>
    <row r="659" spans="1:1">
      <c r="A659" s="7"/>
    </row>
    <row r="660" spans="1:1">
      <c r="A660" s="7"/>
    </row>
    <row r="661" spans="1:1">
      <c r="A661" s="7"/>
    </row>
    <row r="662" spans="1:1">
      <c r="A662" s="7"/>
    </row>
    <row r="663" spans="1:1">
      <c r="A663" s="7"/>
    </row>
    <row r="664" spans="1:1">
      <c r="A664" s="7"/>
    </row>
    <row r="665" spans="1:1">
      <c r="A665" s="7"/>
    </row>
    <row r="666" spans="1:1">
      <c r="A666" s="7"/>
    </row>
    <row r="667" spans="1:1">
      <c r="A667" s="7"/>
    </row>
    <row r="668" spans="1:1">
      <c r="A668" s="7"/>
    </row>
    <row r="669" spans="1:1">
      <c r="A669" s="7"/>
    </row>
    <row r="670" spans="1:1">
      <c r="A670" s="7"/>
    </row>
    <row r="671" spans="1:1">
      <c r="A671" s="7"/>
    </row>
    <row r="672" spans="1:1">
      <c r="A672" s="7"/>
    </row>
    <row r="673" spans="1:1">
      <c r="A673" s="7"/>
    </row>
    <row r="674" spans="1:1">
      <c r="A674" s="7"/>
    </row>
    <row r="675" spans="1:1">
      <c r="A675" s="7"/>
    </row>
    <row r="676" spans="1:1">
      <c r="A676" s="7"/>
    </row>
    <row r="677" spans="1:1">
      <c r="A677" s="7"/>
    </row>
    <row r="678" spans="1:1">
      <c r="A678" s="7"/>
    </row>
    <row r="679" spans="1:1">
      <c r="A679" s="7"/>
    </row>
    <row r="680" spans="1:1">
      <c r="A680" s="7"/>
    </row>
    <row r="681" spans="1:1">
      <c r="A681" s="7"/>
    </row>
    <row r="682" spans="1:1">
      <c r="A682" s="7"/>
    </row>
    <row r="683" spans="1:1">
      <c r="A683" s="7"/>
    </row>
    <row r="684" spans="1:1">
      <c r="A684" s="7"/>
    </row>
    <row r="685" spans="1:1">
      <c r="A685" s="7"/>
    </row>
    <row r="686" spans="1:1">
      <c r="A686" s="7"/>
    </row>
    <row r="687" spans="1:1">
      <c r="A687" s="7"/>
    </row>
    <row r="688" spans="1:1">
      <c r="A688" s="7"/>
    </row>
    <row r="689" spans="1:1">
      <c r="A689" s="7"/>
    </row>
    <row r="690" spans="1:1">
      <c r="A690" s="7"/>
    </row>
    <row r="691" spans="1:1">
      <c r="A691" s="7"/>
    </row>
    <row r="692" spans="1:1">
      <c r="A692" s="7"/>
    </row>
    <row r="693" spans="1:1">
      <c r="A693" s="7"/>
    </row>
    <row r="694" spans="1:1">
      <c r="A694" s="7"/>
    </row>
    <row r="695" spans="1:1">
      <c r="A695" s="7"/>
    </row>
    <row r="696" spans="1:1">
      <c r="A696" s="7"/>
    </row>
    <row r="697" spans="1:1">
      <c r="A697" s="7"/>
    </row>
    <row r="698" spans="1:1">
      <c r="A698" s="7"/>
    </row>
    <row r="699" spans="1:1">
      <c r="A699" s="7"/>
    </row>
    <row r="700" spans="1:1">
      <c r="A700" s="7"/>
    </row>
    <row r="701" spans="1:1">
      <c r="A701" s="7"/>
    </row>
    <row r="702" spans="1:1">
      <c r="A702" s="7"/>
    </row>
    <row r="703" spans="1:1">
      <c r="A703" s="7"/>
    </row>
    <row r="704" spans="1:1">
      <c r="A704" s="7"/>
    </row>
    <row r="705" spans="1:1">
      <c r="A705" s="7"/>
    </row>
    <row r="706" spans="1:1">
      <c r="A706" s="7"/>
    </row>
    <row r="707" spans="1:1">
      <c r="A707" s="7"/>
    </row>
    <row r="708" spans="1:1">
      <c r="A708" s="7"/>
    </row>
    <row r="709" spans="1:1">
      <c r="A709" s="7"/>
    </row>
    <row r="710" spans="1:1">
      <c r="A710" s="7"/>
    </row>
    <row r="711" spans="1:1">
      <c r="A711" s="7"/>
    </row>
    <row r="712" spans="1:1">
      <c r="A712" s="7"/>
    </row>
    <row r="713" spans="1:1">
      <c r="A713" s="7"/>
    </row>
    <row r="714" spans="1:1">
      <c r="A714" s="7"/>
    </row>
    <row r="715" spans="1:1">
      <c r="A715" s="7"/>
    </row>
    <row r="716" spans="1:1">
      <c r="A716" s="7"/>
    </row>
    <row r="717" spans="1:1">
      <c r="A717" s="7"/>
    </row>
    <row r="718" spans="1:1">
      <c r="A718" s="7"/>
    </row>
    <row r="719" spans="1:1">
      <c r="A719" s="7"/>
    </row>
    <row r="720" spans="1:1">
      <c r="A720" s="7"/>
    </row>
    <row r="721" spans="1:1">
      <c r="A721" s="7"/>
    </row>
    <row r="722" spans="1:1">
      <c r="A722" s="7"/>
    </row>
    <row r="723" spans="1:1">
      <c r="A723" s="7"/>
    </row>
    <row r="724" spans="1:1">
      <c r="A724" s="7"/>
    </row>
    <row r="725" spans="1:1">
      <c r="A725" s="7"/>
    </row>
    <row r="726" spans="1:1">
      <c r="A726" s="7"/>
    </row>
    <row r="727" spans="1:1">
      <c r="A727" s="7"/>
    </row>
    <row r="728" spans="1:1">
      <c r="A728" s="7"/>
    </row>
    <row r="729" spans="1:1">
      <c r="A729" s="7"/>
    </row>
    <row r="730" spans="1:1">
      <c r="A730" s="7"/>
    </row>
    <row r="731" spans="1:1">
      <c r="A731" s="7"/>
    </row>
    <row r="732" spans="1:1">
      <c r="A732" s="7"/>
    </row>
    <row r="733" spans="1:1">
      <c r="A733" s="7"/>
    </row>
    <row r="734" spans="1:1">
      <c r="A734" s="7"/>
    </row>
    <row r="735" spans="1:1">
      <c r="A735" s="7"/>
    </row>
    <row r="736" spans="1:1">
      <c r="A736" s="7"/>
    </row>
    <row r="737" spans="1:1">
      <c r="A737" s="7"/>
    </row>
    <row r="738" spans="1:1">
      <c r="A738" s="7"/>
    </row>
    <row r="739" spans="1:1">
      <c r="A739" s="7"/>
    </row>
    <row r="740" spans="1:1">
      <c r="A740" s="7"/>
    </row>
    <row r="741" spans="1:1">
      <c r="A741" s="7"/>
    </row>
    <row r="742" spans="1:1">
      <c r="A742" s="7"/>
    </row>
    <row r="743" spans="1:1">
      <c r="A743" s="7"/>
    </row>
    <row r="744" spans="1:1">
      <c r="A744" s="7"/>
    </row>
    <row r="745" spans="1:1">
      <c r="A745" s="7"/>
    </row>
    <row r="746" spans="1:1">
      <c r="A746" s="7"/>
    </row>
    <row r="747" spans="1:1">
      <c r="A747" s="7"/>
    </row>
    <row r="748" spans="1:1">
      <c r="A748" s="7"/>
    </row>
    <row r="749" spans="1:1">
      <c r="A749" s="7"/>
    </row>
    <row r="750" spans="1:1">
      <c r="A750" s="7"/>
    </row>
    <row r="751" spans="1:1">
      <c r="A751" s="7"/>
    </row>
    <row r="752" spans="1:1">
      <c r="A752" s="7"/>
    </row>
    <row r="753" spans="1:1">
      <c r="A753" s="7"/>
    </row>
    <row r="754" spans="1:1">
      <c r="A754" s="7"/>
    </row>
    <row r="755" spans="1:1">
      <c r="A755" s="7"/>
    </row>
    <row r="756" spans="1:1">
      <c r="A756" s="7"/>
    </row>
    <row r="757" spans="1:1">
      <c r="A757" s="7"/>
    </row>
    <row r="758" spans="1:1">
      <c r="A758" s="7"/>
    </row>
    <row r="759" spans="1:1">
      <c r="A759" s="7"/>
    </row>
    <row r="760" spans="1:1">
      <c r="A760" s="7"/>
    </row>
    <row r="761" spans="1:1">
      <c r="A761" s="7"/>
    </row>
    <row r="762" spans="1:1">
      <c r="A762" s="7"/>
    </row>
    <row r="763" spans="1:1">
      <c r="A763" s="7"/>
    </row>
    <row r="764" spans="1:1">
      <c r="A764" s="7"/>
    </row>
    <row r="765" spans="1:1">
      <c r="A765" s="7"/>
    </row>
    <row r="766" spans="1:1">
      <c r="A766" s="7"/>
    </row>
    <row r="767" spans="1:1">
      <c r="A767" s="7"/>
    </row>
    <row r="768" spans="1:1">
      <c r="A768" s="7"/>
    </row>
    <row r="769" spans="1:1">
      <c r="A769" s="7"/>
    </row>
    <row r="770" spans="1:1">
      <c r="A770" s="7"/>
    </row>
    <row r="771" spans="1:1">
      <c r="A771" s="7"/>
    </row>
    <row r="772" spans="1:1">
      <c r="A772" s="7"/>
    </row>
    <row r="773" spans="1:1">
      <c r="A773" s="7"/>
    </row>
    <row r="774" spans="1:1">
      <c r="A774" s="7"/>
    </row>
    <row r="775" spans="1:1">
      <c r="A775" s="7"/>
    </row>
    <row r="776" spans="1:1">
      <c r="A776" s="7"/>
    </row>
    <row r="777" spans="1:1">
      <c r="A777" s="7"/>
    </row>
    <row r="778" spans="1:1">
      <c r="A778" s="7"/>
    </row>
    <row r="779" spans="1:1">
      <c r="A779" s="7"/>
    </row>
    <row r="780" spans="1:1">
      <c r="A780" s="7"/>
    </row>
    <row r="781" spans="1:1">
      <c r="A781" s="7"/>
    </row>
    <row r="782" spans="1:1">
      <c r="A782" s="7"/>
    </row>
    <row r="783" spans="1:1">
      <c r="A783" s="7"/>
    </row>
    <row r="784" spans="1:1">
      <c r="A784" s="7"/>
    </row>
    <row r="785" spans="1:1">
      <c r="A785" s="7"/>
    </row>
    <row r="786" spans="1:1">
      <c r="A786" s="7"/>
    </row>
    <row r="787" spans="1:1">
      <c r="A787" s="7"/>
    </row>
    <row r="788" spans="1:1">
      <c r="A788" s="7"/>
    </row>
    <row r="789" spans="1:1">
      <c r="A789" s="7"/>
    </row>
    <row r="790" spans="1:1">
      <c r="A790" s="7"/>
    </row>
    <row r="791" spans="1:1">
      <c r="A791" s="7"/>
    </row>
    <row r="792" spans="1:1">
      <c r="A792" s="7"/>
    </row>
    <row r="793" spans="1:1">
      <c r="A793" s="7"/>
    </row>
    <row r="794" spans="1:1">
      <c r="A794" s="7"/>
    </row>
    <row r="795" spans="1:1">
      <c r="A795" s="7"/>
    </row>
    <row r="796" spans="1:1">
      <c r="A796" s="7"/>
    </row>
    <row r="797" spans="1:1">
      <c r="A797" s="7"/>
    </row>
    <row r="798" spans="1:1">
      <c r="A798" s="7"/>
    </row>
    <row r="799" spans="1:1">
      <c r="A799" s="7"/>
    </row>
    <row r="800" spans="1:1">
      <c r="A800" s="7"/>
    </row>
    <row r="801" spans="1:1">
      <c r="A801" s="7"/>
    </row>
    <row r="802" spans="1:1">
      <c r="A802" s="7"/>
    </row>
    <row r="803" spans="1:1">
      <c r="A803" s="7"/>
    </row>
    <row r="804" spans="1:1">
      <c r="A804" s="7"/>
    </row>
    <row r="805" spans="1:1">
      <c r="A805" s="7"/>
    </row>
    <row r="806" spans="1:1">
      <c r="A806" s="7"/>
    </row>
    <row r="807" spans="1:1">
      <c r="A807" s="7"/>
    </row>
    <row r="808" spans="1:1">
      <c r="A808" s="7"/>
    </row>
    <row r="809" spans="1:1">
      <c r="A809" s="7"/>
    </row>
    <row r="810" spans="1:1">
      <c r="A810" s="7"/>
    </row>
    <row r="811" spans="1:1">
      <c r="A811" s="7"/>
    </row>
    <row r="812" spans="1:1">
      <c r="A812" s="7"/>
    </row>
    <row r="813" spans="1:1">
      <c r="A813" s="7"/>
    </row>
    <row r="814" spans="1:1">
      <c r="A814" s="7"/>
    </row>
    <row r="815" spans="1:1">
      <c r="A815" s="7"/>
    </row>
    <row r="816" spans="1:1">
      <c r="A816" s="7"/>
    </row>
    <row r="817" spans="1:1">
      <c r="A817" s="7"/>
    </row>
    <row r="818" spans="1:1">
      <c r="A818" s="7"/>
    </row>
    <row r="819" spans="1:1">
      <c r="A819" s="7"/>
    </row>
    <row r="820" spans="1:1">
      <c r="A820" s="7"/>
    </row>
    <row r="821" spans="1:1">
      <c r="A821" s="7"/>
    </row>
    <row r="822" spans="1:1">
      <c r="A822" s="7"/>
    </row>
    <row r="823" spans="1:1">
      <c r="A823" s="7"/>
    </row>
    <row r="824" spans="1:1">
      <c r="A824" s="7"/>
    </row>
    <row r="825" spans="1:1">
      <c r="A825" s="7"/>
    </row>
    <row r="826" spans="1:1">
      <c r="A826" s="7"/>
    </row>
    <row r="827" spans="1:1">
      <c r="A827" s="7"/>
    </row>
    <row r="828" spans="1:1">
      <c r="A828" s="7"/>
    </row>
    <row r="829" spans="1:1">
      <c r="A829" s="7"/>
    </row>
    <row r="830" spans="1:1">
      <c r="A830" s="7"/>
    </row>
    <row r="831" spans="1:1">
      <c r="A831" s="7"/>
    </row>
    <row r="832" spans="1:1">
      <c r="A832" s="7"/>
    </row>
    <row r="833" spans="1:1">
      <c r="A833" s="7"/>
    </row>
    <row r="834" spans="1:1">
      <c r="A834" s="7"/>
    </row>
    <row r="835" spans="1:1">
      <c r="A835" s="7"/>
    </row>
    <row r="836" spans="1:1">
      <c r="A836" s="7"/>
    </row>
    <row r="837" spans="1:1">
      <c r="A837" s="7"/>
    </row>
    <row r="838" spans="1:1">
      <c r="A838" s="7"/>
    </row>
    <row r="839" spans="1:1">
      <c r="A839" s="7"/>
    </row>
    <row r="840" spans="1:1">
      <c r="A840" s="7"/>
    </row>
    <row r="841" spans="1:1">
      <c r="A841" s="7"/>
    </row>
    <row r="842" spans="1:1">
      <c r="A842" s="7"/>
    </row>
    <row r="843" spans="1:1">
      <c r="A843" s="7"/>
    </row>
    <row r="844" spans="1:1">
      <c r="A844" s="7"/>
    </row>
    <row r="845" spans="1:1">
      <c r="A845" s="7"/>
    </row>
    <row r="846" spans="1:1">
      <c r="A846" s="7"/>
    </row>
    <row r="847" spans="1:1">
      <c r="A847" s="7"/>
    </row>
    <row r="848" spans="1:1">
      <c r="A848" s="7"/>
    </row>
    <row r="849" spans="1:1">
      <c r="A849" s="7"/>
    </row>
    <row r="850" spans="1:1">
      <c r="A850" s="7"/>
    </row>
    <row r="851" spans="1:1">
      <c r="A851" s="7"/>
    </row>
    <row r="852" spans="1:1">
      <c r="A852" s="7"/>
    </row>
    <row r="853" spans="1:1">
      <c r="A853" s="7"/>
    </row>
    <row r="854" spans="1:1">
      <c r="A854" s="7"/>
    </row>
    <row r="855" spans="1:1">
      <c r="A855" s="7"/>
    </row>
    <row r="856" spans="1:1">
      <c r="A856" s="7"/>
    </row>
    <row r="857" spans="1:1">
      <c r="A857" s="7"/>
    </row>
    <row r="858" spans="1:1">
      <c r="A858" s="7"/>
    </row>
    <row r="859" spans="1:1">
      <c r="A859" s="7"/>
    </row>
    <row r="860" spans="1:1">
      <c r="A860" s="7"/>
    </row>
    <row r="861" spans="1:1">
      <c r="A861" s="7"/>
    </row>
    <row r="862" spans="1:1">
      <c r="A862" s="7"/>
    </row>
    <row r="863" spans="1:1">
      <c r="A863" s="7"/>
    </row>
    <row r="864" spans="1:1">
      <c r="A864" s="7"/>
    </row>
    <row r="865" spans="1:1">
      <c r="A865" s="7"/>
    </row>
    <row r="866" spans="1:1">
      <c r="A866" s="7"/>
    </row>
    <row r="867" spans="1:1">
      <c r="A867" s="7"/>
    </row>
    <row r="868" spans="1:1">
      <c r="A868" s="7"/>
    </row>
    <row r="869" spans="1:1">
      <c r="A869" s="7"/>
    </row>
    <row r="870" spans="1:1">
      <c r="A870" s="7"/>
    </row>
    <row r="871" spans="1:1">
      <c r="A871" s="7"/>
    </row>
    <row r="872" spans="1:1">
      <c r="A872" s="7"/>
    </row>
    <row r="873" spans="1:1">
      <c r="A873" s="7"/>
    </row>
    <row r="874" spans="1:1">
      <c r="A874" s="7"/>
    </row>
    <row r="875" spans="1:1">
      <c r="A875" s="7"/>
    </row>
    <row r="876" spans="1:1">
      <c r="A876" s="7"/>
    </row>
    <row r="877" spans="1:1">
      <c r="A877" s="7"/>
    </row>
    <row r="878" spans="1:1">
      <c r="A878" s="7"/>
    </row>
    <row r="879" spans="1:1">
      <c r="A879" s="7"/>
    </row>
    <row r="880" spans="1:1">
      <c r="A880" s="7"/>
    </row>
    <row r="881" spans="1:1">
      <c r="A881" s="7"/>
    </row>
    <row r="882" spans="1:1">
      <c r="A882" s="7"/>
    </row>
    <row r="883" spans="1:1">
      <c r="A883" s="7"/>
    </row>
    <row r="884" spans="1:1">
      <c r="A884" s="7"/>
    </row>
    <row r="885" spans="1:1">
      <c r="A885" s="7"/>
    </row>
    <row r="886" spans="1:1">
      <c r="A886" s="7"/>
    </row>
    <row r="887" spans="1:1">
      <c r="A887" s="7"/>
    </row>
    <row r="888" spans="1:1">
      <c r="A888" s="7"/>
    </row>
    <row r="889" spans="1:1">
      <c r="A889" s="7"/>
    </row>
    <row r="890" spans="1:1">
      <c r="A890" s="7"/>
    </row>
    <row r="891" spans="1:1">
      <c r="A891" s="7"/>
    </row>
    <row r="892" spans="1:1">
      <c r="A892" s="7"/>
    </row>
    <row r="893" spans="1:1">
      <c r="A893" s="7"/>
    </row>
    <row r="894" spans="1:1">
      <c r="A894" s="7"/>
    </row>
    <row r="895" spans="1:1">
      <c r="A895" s="7"/>
    </row>
    <row r="896" spans="1:1">
      <c r="A896" s="7"/>
    </row>
    <row r="897" spans="1:1">
      <c r="A897" s="7"/>
    </row>
    <row r="898" spans="1:1">
      <c r="A898" s="7"/>
    </row>
    <row r="899" spans="1:1">
      <c r="A899" s="7"/>
    </row>
    <row r="900" spans="1:1">
      <c r="A900" s="7"/>
    </row>
    <row r="901" spans="1:1">
      <c r="A901" s="7"/>
    </row>
    <row r="902" spans="1:1">
      <c r="A902" s="7"/>
    </row>
    <row r="903" spans="1:1">
      <c r="A903" s="7"/>
    </row>
    <row r="904" spans="1:1">
      <c r="A904" s="7"/>
    </row>
    <row r="905" spans="1:1">
      <c r="A905" s="7"/>
    </row>
    <row r="906" spans="1:1">
      <c r="A906" s="7"/>
    </row>
    <row r="907" spans="1:1">
      <c r="A907" s="7"/>
    </row>
    <row r="908" spans="1:1">
      <c r="A908" s="7"/>
    </row>
    <row r="909" spans="1:1">
      <c r="A909" s="7"/>
    </row>
    <row r="910" spans="1:1">
      <c r="A910" s="7"/>
    </row>
    <row r="911" spans="1:1">
      <c r="A911" s="7"/>
    </row>
    <row r="912" spans="1:1">
      <c r="A912" s="7"/>
    </row>
    <row r="913" spans="1:1">
      <c r="A913" s="7"/>
    </row>
    <row r="914" spans="1:1">
      <c r="A914" s="7"/>
    </row>
    <row r="915" spans="1:1">
      <c r="A915" s="7"/>
    </row>
    <row r="916" spans="1:1">
      <c r="A916" s="7"/>
    </row>
    <row r="917" spans="1:1">
      <c r="A917" s="7"/>
    </row>
    <row r="918" spans="1:1">
      <c r="A918" s="7"/>
    </row>
    <row r="919" spans="1:1">
      <c r="A919" s="7"/>
    </row>
    <row r="920" spans="1:1">
      <c r="A920" s="7"/>
    </row>
    <row r="921" spans="1:1">
      <c r="A921" s="7"/>
    </row>
    <row r="922" spans="1:1">
      <c r="A922" s="7"/>
    </row>
    <row r="923" spans="1:1">
      <c r="A923" s="7"/>
    </row>
    <row r="924" spans="1:1">
      <c r="A924" s="7"/>
    </row>
    <row r="925" spans="1:1">
      <c r="A925" s="7"/>
    </row>
    <row r="926" spans="1:1">
      <c r="A926" s="7"/>
    </row>
    <row r="927" spans="1:1">
      <c r="A927" s="7"/>
    </row>
    <row r="928" spans="1:1">
      <c r="A928" s="7"/>
    </row>
    <row r="929" spans="1:1">
      <c r="A929" s="7"/>
    </row>
    <row r="930" spans="1:1">
      <c r="A930" s="7"/>
    </row>
    <row r="931" spans="1:1">
      <c r="A931" s="7"/>
    </row>
    <row r="932" spans="1:1">
      <c r="A932" s="7"/>
    </row>
    <row r="933" spans="1:1">
      <c r="A933" s="7"/>
    </row>
    <row r="934" spans="1:1">
      <c r="A934" s="7"/>
    </row>
    <row r="935" spans="1:1">
      <c r="A935" s="7"/>
    </row>
    <row r="936" spans="1:1">
      <c r="A936" s="7"/>
    </row>
    <row r="937" spans="1:1">
      <c r="A937" s="7"/>
    </row>
    <row r="938" spans="1:1">
      <c r="A938" s="7"/>
    </row>
    <row r="939" spans="1:1">
      <c r="A939" s="7"/>
    </row>
    <row r="940" spans="1:1">
      <c r="A940" s="7"/>
    </row>
    <row r="941" spans="1:1">
      <c r="A941" s="7"/>
    </row>
    <row r="942" spans="1:1">
      <c r="A942" s="7"/>
    </row>
    <row r="943" spans="1:1">
      <c r="A943" s="7"/>
    </row>
    <row r="944" spans="1:1">
      <c r="A944" s="7"/>
    </row>
    <row r="945" spans="1:1">
      <c r="A945" s="7"/>
    </row>
    <row r="946" spans="1:1">
      <c r="A946" s="7"/>
    </row>
    <row r="947" spans="1:1">
      <c r="A947" s="7"/>
    </row>
    <row r="948" spans="1:1">
      <c r="A948" s="7"/>
    </row>
    <row r="949" spans="1:1">
      <c r="A949" s="7"/>
    </row>
    <row r="950" spans="1:1">
      <c r="A950" s="7"/>
    </row>
    <row r="951" spans="1:1">
      <c r="A951" s="7"/>
    </row>
    <row r="952" spans="1:1">
      <c r="A952" s="7"/>
    </row>
    <row r="953" spans="1:1">
      <c r="A953" s="7"/>
    </row>
    <row r="954" spans="1:1">
      <c r="A954" s="7"/>
    </row>
    <row r="955" spans="1:1">
      <c r="A955" s="7"/>
    </row>
    <row r="956" spans="1:1">
      <c r="A956" s="7"/>
    </row>
    <row r="957" spans="1:1">
      <c r="A957" s="7"/>
    </row>
    <row r="958" spans="1:1">
      <c r="A958" s="7"/>
    </row>
  </sheetData>
  <mergeCells count="5">
    <mergeCell ref="N2:P2"/>
    <mergeCell ref="Q2:S2"/>
    <mergeCell ref="E2:G2"/>
    <mergeCell ref="H2:J2"/>
    <mergeCell ref="K2:M2"/>
  </mergeCells>
  <hyperlinks>
    <hyperlink ref="B1" location="Introduction!A1" display="Return to Introduction Page"/>
  </hyperlinks>
  <pageMargins left="0.7" right="0.7" top="0.75" bottom="0.75" header="0.3" footer="0.3"/>
  <pageSetup paperSize="9" orientation="portrait" horizontalDpi="0" verticalDpi="0"/>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35"/>
  <sheetViews>
    <sheetView showGridLines="0" tabSelected="1" workbookViewId="0">
      <selection activeCell="B5" sqref="B5"/>
    </sheetView>
  </sheetViews>
  <sheetFormatPr defaultColWidth="11.125" defaultRowHeight="15" customHeight="1"/>
  <cols>
    <col min="1" max="1" width="7" style="119" customWidth="1"/>
    <col min="2" max="2" width="16.125" style="119" customWidth="1"/>
    <col min="3" max="3" width="13.875" style="119" customWidth="1"/>
    <col min="4" max="6" width="9.125" style="119" customWidth="1"/>
    <col min="7" max="11" width="17.125" style="109" customWidth="1"/>
    <col min="12" max="12" width="9.125" style="119" customWidth="1"/>
    <col min="13" max="13" width="15.875" style="119" customWidth="1"/>
    <col min="14" max="14" width="17.125" style="119" customWidth="1"/>
    <col min="15" max="15" width="18.875" style="119" customWidth="1"/>
    <col min="16" max="25" width="15" style="119" customWidth="1"/>
    <col min="26" max="26" width="13.375" style="119" customWidth="1"/>
    <col min="27" max="16384" width="11.125" style="119"/>
  </cols>
  <sheetData>
    <row r="1" spans="1:26" ht="39.950000000000003" customHeight="1">
      <c r="A1" s="2"/>
      <c r="B1" s="139" t="s">
        <v>86</v>
      </c>
      <c r="C1" s="138"/>
      <c r="G1" s="305" t="s">
        <v>382</v>
      </c>
      <c r="L1" s="120"/>
      <c r="M1" s="120"/>
      <c r="N1" s="120"/>
      <c r="O1" s="120"/>
      <c r="P1" s="120"/>
      <c r="Q1" s="120"/>
      <c r="R1" s="120"/>
      <c r="S1" s="120"/>
      <c r="T1" s="121"/>
      <c r="U1" s="121"/>
      <c r="V1" s="120"/>
      <c r="W1" s="120"/>
      <c r="X1" s="120"/>
      <c r="Y1" s="120"/>
      <c r="Z1" s="120"/>
    </row>
    <row r="2" spans="1:26" ht="15.75" customHeight="1">
      <c r="B2" s="138"/>
      <c r="C2" s="138"/>
      <c r="D2" s="120"/>
      <c r="E2" s="120"/>
      <c r="F2" s="120"/>
      <c r="G2" s="121"/>
      <c r="H2" s="121"/>
      <c r="I2" s="121"/>
      <c r="J2" s="121"/>
      <c r="K2" s="121"/>
      <c r="L2" s="120"/>
      <c r="M2" s="120"/>
      <c r="N2" s="120"/>
      <c r="O2" s="120"/>
      <c r="P2" s="120"/>
      <c r="Q2" s="120"/>
      <c r="R2" s="120"/>
      <c r="S2" s="120"/>
      <c r="T2" s="121"/>
      <c r="U2" s="121"/>
      <c r="V2" s="120"/>
      <c r="W2" s="120"/>
      <c r="X2" s="120"/>
      <c r="Y2" s="120"/>
      <c r="Z2" s="120"/>
    </row>
    <row r="3" spans="1:26" ht="27.75">
      <c r="B3" s="103" t="str">
        <f>"Summary Financials: "&amp;Introduction!$K$10</f>
        <v>Summary Financials: Unicorn Inc.</v>
      </c>
      <c r="C3" s="103"/>
      <c r="D3" s="103"/>
      <c r="E3" s="103"/>
      <c r="F3" s="103"/>
      <c r="G3" s="103"/>
      <c r="H3" s="103"/>
      <c r="I3" s="103"/>
      <c r="J3" s="103"/>
      <c r="K3" s="103"/>
      <c r="L3" s="122"/>
      <c r="Z3" s="120"/>
    </row>
    <row r="4" spans="1:26">
      <c r="B4" s="122"/>
      <c r="C4" s="122"/>
      <c r="D4" s="122"/>
      <c r="E4" s="122"/>
      <c r="F4" s="122"/>
      <c r="G4" s="123"/>
      <c r="H4" s="123"/>
      <c r="I4" s="123"/>
      <c r="J4" s="123"/>
      <c r="K4" s="123"/>
      <c r="L4" s="122"/>
      <c r="Z4" s="120"/>
    </row>
    <row r="5" spans="1:26" ht="20.25">
      <c r="B5" s="149" t="str">
        <f>"Income Statement: "&amp;Introduction!$K$10</f>
        <v>Income Statement: Unicorn Inc.</v>
      </c>
      <c r="C5" s="150"/>
      <c r="D5" s="150"/>
      <c r="E5" s="150"/>
      <c r="F5" s="150"/>
      <c r="G5" s="151" t="str">
        <f>'Year 1'!$E$3</f>
        <v>Year 1 (2020)</v>
      </c>
      <c r="H5" s="152" t="str">
        <f>'Year 2'!$E$3</f>
        <v>Year 2 (2021)</v>
      </c>
      <c r="I5" s="152" t="str">
        <f>'Year 3'!$E$3</f>
        <v>Year 3 (2022)</v>
      </c>
      <c r="J5" s="152" t="str">
        <f>'Year 4'!$E$3</f>
        <v>Year 4 (2023)</v>
      </c>
      <c r="K5" s="153" t="str">
        <f>'Year 5'!$E$3</f>
        <v>Year 5 (2024)</v>
      </c>
      <c r="L5" s="122"/>
      <c r="Z5" s="120"/>
    </row>
    <row r="6" spans="1:26">
      <c r="B6" s="144"/>
      <c r="C6" s="123"/>
      <c r="D6" s="123"/>
      <c r="E6" s="123"/>
      <c r="F6" s="123"/>
      <c r="G6" s="154"/>
      <c r="H6" s="155"/>
      <c r="I6" s="155"/>
      <c r="J6" s="155"/>
      <c r="K6" s="156"/>
      <c r="L6" s="122"/>
      <c r="Z6" s="120"/>
    </row>
    <row r="7" spans="1:26">
      <c r="A7" s="29"/>
      <c r="B7" s="144"/>
      <c r="C7" s="211" t="s">
        <v>251</v>
      </c>
      <c r="D7" s="212"/>
      <c r="E7" s="212"/>
      <c r="F7" s="212"/>
      <c r="G7" s="213">
        <f>'Year 1'!$T$12</f>
        <v>154200</v>
      </c>
      <c r="H7" s="214">
        <f>'Year 2'!$T$12</f>
        <v>200880</v>
      </c>
      <c r="I7" s="214">
        <f>'Year 3'!$T$12</f>
        <v>281280</v>
      </c>
      <c r="J7" s="214">
        <f>'Year 4'!$T$12</f>
        <v>393840</v>
      </c>
      <c r="K7" s="215">
        <f>'Year 5'!$T$12</f>
        <v>551520</v>
      </c>
      <c r="L7" s="122"/>
      <c r="Z7" s="120"/>
    </row>
    <row r="8" spans="1:26" ht="15.95" customHeight="1">
      <c r="B8" s="144"/>
      <c r="C8" s="216"/>
      <c r="D8" s="217"/>
      <c r="E8" s="217"/>
      <c r="F8" s="217"/>
      <c r="G8" s="218"/>
      <c r="H8" s="219"/>
      <c r="I8" s="219"/>
      <c r="J8" s="219"/>
      <c r="K8" s="220"/>
      <c r="L8" s="122"/>
      <c r="Z8" s="120"/>
    </row>
    <row r="9" spans="1:26">
      <c r="B9" s="144"/>
      <c r="C9" s="216" t="s">
        <v>252</v>
      </c>
      <c r="D9" s="217"/>
      <c r="E9" s="217"/>
      <c r="F9" s="217"/>
      <c r="G9" s="221">
        <f>'Year 1'!$T$20</f>
        <v>2890</v>
      </c>
      <c r="H9" s="222">
        <f>'Year 2'!$T$20</f>
        <v>4530</v>
      </c>
      <c r="I9" s="222">
        <f>'Year 3'!$T$20</f>
        <v>7230</v>
      </c>
      <c r="J9" s="222">
        <f>'Year 4'!$T$20</f>
        <v>11500</v>
      </c>
      <c r="K9" s="223">
        <f>'Year 5'!$T$20</f>
        <v>18360</v>
      </c>
      <c r="L9" s="122"/>
      <c r="Z9" s="120"/>
    </row>
    <row r="10" spans="1:26">
      <c r="B10" s="144"/>
      <c r="C10" s="216"/>
      <c r="D10" s="217"/>
      <c r="E10" s="217"/>
      <c r="F10" s="217"/>
      <c r="G10" s="218"/>
      <c r="H10" s="219"/>
      <c r="I10" s="219"/>
      <c r="J10" s="219"/>
      <c r="K10" s="220"/>
      <c r="L10" s="122"/>
      <c r="Z10" s="120"/>
    </row>
    <row r="11" spans="1:26">
      <c r="A11" s="120"/>
      <c r="B11" s="144"/>
      <c r="C11" s="216" t="s">
        <v>284</v>
      </c>
      <c r="D11" s="224"/>
      <c r="E11" s="217"/>
      <c r="F11" s="217"/>
      <c r="G11" s="221">
        <f>'Year 1'!$T$28</f>
        <v>93075</v>
      </c>
      <c r="H11" s="222">
        <f>'Year 2'!$T$28</f>
        <v>138690</v>
      </c>
      <c r="I11" s="222">
        <f>'Year 3'!$T$28</f>
        <v>222405</v>
      </c>
      <c r="J11" s="222">
        <f>'Year 4'!$T$28</f>
        <v>356475</v>
      </c>
      <c r="K11" s="223">
        <f>'Year 5'!$T$28</f>
        <v>570630</v>
      </c>
      <c r="L11" s="122"/>
    </row>
    <row r="12" spans="1:26">
      <c r="A12" s="29"/>
      <c r="B12" s="144"/>
      <c r="C12" s="216"/>
      <c r="D12" s="224"/>
      <c r="E12" s="217"/>
      <c r="F12" s="217"/>
      <c r="G12" s="218"/>
      <c r="H12" s="219"/>
      <c r="I12" s="219"/>
      <c r="J12" s="219"/>
      <c r="K12" s="220"/>
      <c r="L12" s="122"/>
    </row>
    <row r="13" spans="1:26">
      <c r="A13" s="29"/>
      <c r="B13" s="144"/>
      <c r="C13" s="225" t="s">
        <v>285</v>
      </c>
      <c r="D13" s="226"/>
      <c r="E13" s="226"/>
      <c r="F13" s="226"/>
      <c r="G13" s="227">
        <f>'Year 1'!$T$39</f>
        <v>5799</v>
      </c>
      <c r="H13" s="228">
        <f>'Year 2'!$T$39</f>
        <v>10200</v>
      </c>
      <c r="I13" s="228">
        <f>'Year 3'!$T$39</f>
        <v>10728</v>
      </c>
      <c r="J13" s="228">
        <f>'Year 4'!$T$39</f>
        <v>10728</v>
      </c>
      <c r="K13" s="229">
        <f>'Year 5'!$T$39</f>
        <v>10728</v>
      </c>
      <c r="L13" s="122"/>
    </row>
    <row r="14" spans="1:26" ht="15.75" thickBot="1">
      <c r="A14" s="29"/>
      <c r="B14" s="144"/>
      <c r="C14" s="121"/>
      <c r="D14" s="121"/>
      <c r="E14" s="121"/>
      <c r="F14" s="121"/>
      <c r="G14" s="163"/>
      <c r="H14" s="164"/>
      <c r="I14" s="164"/>
      <c r="J14" s="164"/>
      <c r="K14" s="165"/>
      <c r="L14" s="122"/>
      <c r="Z14" s="120"/>
    </row>
    <row r="15" spans="1:26" ht="16.5" customHeight="1" thickTop="1">
      <c r="A15" s="35"/>
      <c r="B15" s="271" t="s">
        <v>306</v>
      </c>
      <c r="C15" s="272"/>
      <c r="D15" s="273"/>
      <c r="E15" s="273"/>
      <c r="F15" s="273"/>
      <c r="G15" s="274">
        <f>'Year 1'!$T$41</f>
        <v>255964</v>
      </c>
      <c r="H15" s="275">
        <f>'Year 2'!$T$41</f>
        <v>354300</v>
      </c>
      <c r="I15" s="275">
        <f>'Year 3'!$T$41</f>
        <v>521643</v>
      </c>
      <c r="J15" s="275">
        <f>'Year 4'!$T$41</f>
        <v>772543</v>
      </c>
      <c r="K15" s="276">
        <f>'Year 5'!$T$41</f>
        <v>1151238</v>
      </c>
      <c r="L15" s="122"/>
      <c r="Z15" s="120"/>
    </row>
    <row r="16" spans="1:26">
      <c r="A16" s="29"/>
      <c r="B16" s="205" t="s">
        <v>6</v>
      </c>
      <c r="C16" s="130"/>
      <c r="D16" s="130"/>
      <c r="E16" s="130"/>
      <c r="F16" s="130"/>
      <c r="G16" s="270"/>
      <c r="H16" s="207">
        <f>(H15/G15)-1</f>
        <v>0.38417902517541536</v>
      </c>
      <c r="I16" s="207">
        <f t="shared" ref="I16:K16" si="0">(I15/H15)-1</f>
        <v>0.4723200677392041</v>
      </c>
      <c r="J16" s="207">
        <f t="shared" si="0"/>
        <v>0.48098028728459896</v>
      </c>
      <c r="K16" s="207">
        <f t="shared" si="0"/>
        <v>0.49019277891327739</v>
      </c>
      <c r="L16" s="124"/>
    </row>
    <row r="17" spans="1:26" ht="23.1" customHeight="1" thickBot="1">
      <c r="A17" s="30"/>
      <c r="B17" s="144"/>
      <c r="C17" s="121"/>
      <c r="D17" s="121"/>
      <c r="E17" s="121"/>
      <c r="F17" s="121"/>
      <c r="G17" s="157"/>
      <c r="H17" s="158"/>
      <c r="I17" s="158"/>
      <c r="J17" s="158"/>
      <c r="K17" s="159"/>
      <c r="L17" s="122"/>
    </row>
    <row r="18" spans="1:26" ht="16.5" customHeight="1" thickTop="1">
      <c r="A18" s="35"/>
      <c r="B18" s="199" t="s">
        <v>7</v>
      </c>
      <c r="C18" s="200"/>
      <c r="D18" s="201"/>
      <c r="E18" s="201"/>
      <c r="F18" s="201"/>
      <c r="G18" s="202">
        <f>'Year 1'!$T$50</f>
        <v>9714.3900000000012</v>
      </c>
      <c r="H18" s="203">
        <f>'Year 2'!$T$50</f>
        <v>13708.800000000003</v>
      </c>
      <c r="I18" s="203">
        <f>'Year 3'!$T$50</f>
        <v>20419.23</v>
      </c>
      <c r="J18" s="203">
        <f>'Year 4'!$T$50</f>
        <v>30627.629999999997</v>
      </c>
      <c r="K18" s="204">
        <f>'Year 5'!$T$50</f>
        <v>46271.579999999994</v>
      </c>
      <c r="L18" s="122"/>
      <c r="Z18" s="120"/>
    </row>
    <row r="19" spans="1:26" ht="12" customHeight="1">
      <c r="A19" s="29"/>
      <c r="B19" s="205" t="s">
        <v>380</v>
      </c>
      <c r="C19" s="206"/>
      <c r="D19" s="206"/>
      <c r="E19" s="206"/>
      <c r="F19" s="206"/>
      <c r="G19" s="207">
        <f>G18/G$15</f>
        <v>3.795217296182276E-2</v>
      </c>
      <c r="H19" s="207">
        <f t="shared" ref="H19" si="1">H18/H$15</f>
        <v>3.869263336155801E-2</v>
      </c>
      <c r="I19" s="207">
        <f t="shared" ref="I19" si="2">I18/I$15</f>
        <v>3.9144069794859702E-2</v>
      </c>
      <c r="J19" s="207">
        <f t="shared" ref="J19" si="3">J18/J$15</f>
        <v>3.9645210687301542E-2</v>
      </c>
      <c r="K19" s="207">
        <f t="shared" ref="K19" si="4">K18/K$15</f>
        <v>4.0192888004044337E-2</v>
      </c>
      <c r="L19" s="126"/>
      <c r="Z19" s="120"/>
    </row>
    <row r="20" spans="1:26" ht="16.5" customHeight="1" thickBot="1">
      <c r="A20" s="29"/>
      <c r="B20" s="205"/>
      <c r="C20" s="206"/>
      <c r="D20" s="206"/>
      <c r="E20" s="206"/>
      <c r="F20" s="206"/>
      <c r="G20" s="207"/>
      <c r="H20" s="208"/>
      <c r="I20" s="208"/>
      <c r="J20" s="208"/>
      <c r="K20" s="209"/>
      <c r="L20" s="122"/>
      <c r="Z20" s="120"/>
    </row>
    <row r="21" spans="1:26" ht="16.5" customHeight="1" thickTop="1">
      <c r="A21" s="35"/>
      <c r="B21" s="199" t="s">
        <v>8</v>
      </c>
      <c r="C21" s="200"/>
      <c r="D21" s="201"/>
      <c r="E21" s="201"/>
      <c r="F21" s="201"/>
      <c r="G21" s="202">
        <f>G15-G18</f>
        <v>246249.61</v>
      </c>
      <c r="H21" s="203">
        <f>H15-H18</f>
        <v>340591.2</v>
      </c>
      <c r="I21" s="203">
        <f>I15-I18</f>
        <v>501223.77</v>
      </c>
      <c r="J21" s="203">
        <f>J15-J18</f>
        <v>741915.37</v>
      </c>
      <c r="K21" s="204">
        <f>K15-K18</f>
        <v>1104966.42</v>
      </c>
      <c r="L21" s="122"/>
      <c r="Z21" s="120"/>
    </row>
    <row r="22" spans="1:26" ht="12" customHeight="1">
      <c r="A22" s="29"/>
      <c r="B22" s="205" t="s">
        <v>9</v>
      </c>
      <c r="C22" s="206"/>
      <c r="D22" s="206"/>
      <c r="E22" s="206"/>
      <c r="F22" s="206"/>
      <c r="G22" s="207">
        <f>G21/G$15</f>
        <v>0.96204782703817715</v>
      </c>
      <c r="H22" s="207">
        <f t="shared" ref="H22:K22" si="5">H21/H$15</f>
        <v>0.96130736663844207</v>
      </c>
      <c r="I22" s="207">
        <f t="shared" si="5"/>
        <v>0.96085593020514037</v>
      </c>
      <c r="J22" s="207">
        <f t="shared" si="5"/>
        <v>0.96035478931269846</v>
      </c>
      <c r="K22" s="207">
        <f t="shared" si="5"/>
        <v>0.95980711199595559</v>
      </c>
      <c r="L22" s="126"/>
      <c r="Z22" s="120"/>
    </row>
    <row r="23" spans="1:26">
      <c r="B23" s="144"/>
      <c r="C23" s="121"/>
      <c r="D23" s="121"/>
      <c r="E23" s="121"/>
      <c r="F23" s="121"/>
      <c r="G23" s="166"/>
      <c r="H23" s="167"/>
      <c r="I23" s="167"/>
      <c r="J23" s="167"/>
      <c r="K23" s="168"/>
      <c r="L23" s="122"/>
      <c r="Z23" s="120"/>
    </row>
    <row r="24" spans="1:26" ht="15.75">
      <c r="B24" s="210" t="s">
        <v>10</v>
      </c>
      <c r="C24" s="121"/>
      <c r="D24" s="121"/>
      <c r="E24" s="121"/>
      <c r="F24" s="121"/>
      <c r="G24" s="166"/>
      <c r="H24" s="167"/>
      <c r="I24" s="167"/>
      <c r="J24" s="167"/>
      <c r="K24" s="277"/>
      <c r="L24" s="122"/>
      <c r="Z24" s="120"/>
    </row>
    <row r="25" spans="1:26" ht="15.75" customHeight="1">
      <c r="A25" s="29"/>
      <c r="B25" s="144"/>
      <c r="C25" s="230" t="str">
        <f>'Year 1'!C56</f>
        <v>Commission on Product Revenue</v>
      </c>
      <c r="D25" s="231"/>
      <c r="E25" s="231"/>
      <c r="F25" s="231"/>
      <c r="G25" s="232">
        <f>'Year 1'!$T$56</f>
        <v>4626</v>
      </c>
      <c r="H25" s="233">
        <f>'Year 2'!$T$56</f>
        <v>6026.4000000000005</v>
      </c>
      <c r="I25" s="233">
        <f>'Year 3'!$T$56</f>
        <v>8438.3999999999978</v>
      </c>
      <c r="J25" s="233">
        <f>'Year 4'!$T$56</f>
        <v>11815.2</v>
      </c>
      <c r="K25" s="234">
        <f>'Year 5'!$T$56</f>
        <v>16545.599999999999</v>
      </c>
      <c r="L25" s="122"/>
      <c r="Z25" s="120"/>
    </row>
    <row r="26" spans="1:26" ht="15.75">
      <c r="A26" s="36"/>
      <c r="B26" s="144"/>
      <c r="C26" s="235" t="str">
        <f>'Year 1'!C57</f>
        <v>Commission on Service Revenue</v>
      </c>
      <c r="D26" s="236"/>
      <c r="E26" s="236"/>
      <c r="F26" s="236"/>
      <c r="G26" s="218">
        <f>'Year 1'!$T$57</f>
        <v>57.800000000000004</v>
      </c>
      <c r="H26" s="219">
        <f>'Year 2'!$T$57</f>
        <v>90.6</v>
      </c>
      <c r="I26" s="219">
        <f>'Year 3'!$T$57</f>
        <v>144.6</v>
      </c>
      <c r="J26" s="219">
        <f>'Year 4'!$T$57</f>
        <v>229.99999999999997</v>
      </c>
      <c r="K26" s="220">
        <f>'Year 5'!$T$57</f>
        <v>367.20000000000005</v>
      </c>
      <c r="L26" s="122"/>
      <c r="Z26" s="120"/>
    </row>
    <row r="27" spans="1:26">
      <c r="A27" s="29"/>
      <c r="B27" s="144"/>
      <c r="C27" s="235" t="str">
        <f>'Year 1'!C58</f>
        <v>Commission on Billable Hours Revenue</v>
      </c>
      <c r="D27" s="217"/>
      <c r="E27" s="217"/>
      <c r="F27" s="217"/>
      <c r="G27" s="218">
        <f>'Year 1'!$T$58</f>
        <v>930.75</v>
      </c>
      <c r="H27" s="219">
        <f>'Year 2'!$T$58</f>
        <v>1386.9</v>
      </c>
      <c r="I27" s="219">
        <f>'Year 3'!$T$58</f>
        <v>2224.0500000000002</v>
      </c>
      <c r="J27" s="219">
        <f>'Year 4'!$T$58</f>
        <v>3564.75</v>
      </c>
      <c r="K27" s="220">
        <f>'Year 5'!$T$58</f>
        <v>5706.3</v>
      </c>
      <c r="L27" s="122"/>
      <c r="Z27" s="120"/>
    </row>
    <row r="28" spans="1:26" ht="15.75" thickBot="1">
      <c r="A28" s="29"/>
      <c r="B28" s="144"/>
      <c r="C28" s="235" t="str">
        <f>'Year 1'!C59</f>
        <v>Commission on Subscription Revenue</v>
      </c>
      <c r="D28" s="217"/>
      <c r="E28" s="217"/>
      <c r="F28" s="217"/>
      <c r="G28" s="218">
        <f>'Year 1'!$T$59</f>
        <v>231.95999999999998</v>
      </c>
      <c r="H28" s="219">
        <f>'Year 2'!$T$59</f>
        <v>407.99999999999994</v>
      </c>
      <c r="I28" s="219">
        <f>'Year 3'!$T$59</f>
        <v>429.11999999999995</v>
      </c>
      <c r="J28" s="219">
        <f>'Year 4'!$T$59</f>
        <v>429.11999999999995</v>
      </c>
      <c r="K28" s="220">
        <f>'Year 5'!$T$59</f>
        <v>429.11999999999995</v>
      </c>
      <c r="L28" s="122"/>
      <c r="Z28" s="120"/>
    </row>
    <row r="29" spans="1:26" ht="16.5" thickTop="1">
      <c r="A29" s="29"/>
      <c r="B29" s="144"/>
      <c r="C29" s="237" t="s">
        <v>27</v>
      </c>
      <c r="D29" s="238"/>
      <c r="E29" s="238"/>
      <c r="F29" s="238"/>
      <c r="G29" s="239">
        <f>'Year 1'!$T$60</f>
        <v>5846.51</v>
      </c>
      <c r="H29" s="240">
        <f>'Year 2'!$T$60</f>
        <v>7911.9</v>
      </c>
      <c r="I29" s="240">
        <f>'Year 3'!$T$60</f>
        <v>11236.169999999998</v>
      </c>
      <c r="J29" s="240">
        <f>'Year 4'!$T$60</f>
        <v>16039.07</v>
      </c>
      <c r="K29" s="241">
        <f>'Year 5'!$T$60</f>
        <v>23048.22</v>
      </c>
      <c r="L29" s="122"/>
      <c r="Z29" s="120"/>
    </row>
    <row r="30" spans="1:26">
      <c r="A30" s="29"/>
      <c r="B30" s="144"/>
      <c r="C30" s="235" t="s">
        <v>320</v>
      </c>
      <c r="D30" s="217"/>
      <c r="E30" s="217"/>
      <c r="F30" s="217"/>
      <c r="G30" s="242">
        <f>'Year 1'!$T$63</f>
        <v>3084.0000000000005</v>
      </c>
      <c r="H30" s="243">
        <f>'Year 2'!$T$63</f>
        <v>4017.6</v>
      </c>
      <c r="I30" s="243">
        <f>'Year 3'!$T$63</f>
        <v>5625.6</v>
      </c>
      <c r="J30" s="243">
        <f>'Year 4'!$T$63</f>
        <v>7876.8000000000011</v>
      </c>
      <c r="K30" s="244">
        <f>'Year 5'!$T$63</f>
        <v>11030.4</v>
      </c>
      <c r="L30" s="122"/>
      <c r="Z30" s="120"/>
    </row>
    <row r="31" spans="1:26">
      <c r="A31" s="29"/>
      <c r="B31" s="144"/>
      <c r="C31" s="235" t="s">
        <v>321</v>
      </c>
      <c r="D31" s="217"/>
      <c r="E31" s="217"/>
      <c r="F31" s="217"/>
      <c r="G31" s="242">
        <f>'Year 1'!$T$64</f>
        <v>0</v>
      </c>
      <c r="H31" s="243">
        <f>'Year 2'!$T$64</f>
        <v>0</v>
      </c>
      <c r="I31" s="243">
        <f>'Year 3'!$T$64</f>
        <v>0</v>
      </c>
      <c r="J31" s="243">
        <f>'Year 4'!$T$64</f>
        <v>0</v>
      </c>
      <c r="K31" s="244">
        <f>'Year 5'!$T$64</f>
        <v>0</v>
      </c>
      <c r="L31" s="122"/>
      <c r="Z31" s="120"/>
    </row>
    <row r="32" spans="1:26">
      <c r="A32" s="29"/>
      <c r="B32" s="144"/>
      <c r="C32" s="235" t="s">
        <v>322</v>
      </c>
      <c r="D32" s="217"/>
      <c r="E32" s="217"/>
      <c r="F32" s="217"/>
      <c r="G32" s="242">
        <f>'Year 1'!$T$65</f>
        <v>27922.5</v>
      </c>
      <c r="H32" s="243">
        <f>'Year 2'!$T$65</f>
        <v>41607</v>
      </c>
      <c r="I32" s="243">
        <f>'Year 3'!$T$65</f>
        <v>66721.5</v>
      </c>
      <c r="J32" s="243">
        <f>'Year 4'!$T$65</f>
        <v>106942.5</v>
      </c>
      <c r="K32" s="244">
        <f>'Year 5'!$T$65</f>
        <v>171189</v>
      </c>
      <c r="L32" s="122"/>
      <c r="Z32" s="120"/>
    </row>
    <row r="33" spans="1:26" ht="15.75" thickBot="1">
      <c r="A33" s="29"/>
      <c r="B33" s="144"/>
      <c r="C33" s="235" t="s">
        <v>323</v>
      </c>
      <c r="D33" s="217"/>
      <c r="E33" s="217"/>
      <c r="F33" s="217"/>
      <c r="G33" s="242">
        <f>'Year 1'!$T$66</f>
        <v>446.39999999999992</v>
      </c>
      <c r="H33" s="243">
        <f>'Year 2'!$T$66</f>
        <v>669.59999999999991</v>
      </c>
      <c r="I33" s="243">
        <f>'Year 3'!$T$66</f>
        <v>669.59999999999991</v>
      </c>
      <c r="J33" s="243">
        <f>'Year 4'!$T$66</f>
        <v>669.59999999999991</v>
      </c>
      <c r="K33" s="244">
        <f>'Year 5'!$T$66</f>
        <v>669.59999999999991</v>
      </c>
      <c r="L33" s="122"/>
      <c r="Z33" s="120"/>
    </row>
    <row r="34" spans="1:26" ht="16.5" thickTop="1">
      <c r="A34" s="29"/>
      <c r="B34" s="144"/>
      <c r="C34" s="237" t="s">
        <v>207</v>
      </c>
      <c r="D34" s="238"/>
      <c r="E34" s="238"/>
      <c r="F34" s="238"/>
      <c r="G34" s="239">
        <f>'Year 1'!$T$67</f>
        <v>31452.899999999998</v>
      </c>
      <c r="H34" s="240">
        <f>'Year 2'!$T$67</f>
        <v>46294.2</v>
      </c>
      <c r="I34" s="240">
        <f>'Year 3'!$T$67</f>
        <v>73016.7</v>
      </c>
      <c r="J34" s="240">
        <f>'Year 4'!$T$67</f>
        <v>115488.89999999998</v>
      </c>
      <c r="K34" s="241">
        <f>'Year 5'!$T$67</f>
        <v>182888.99999999997</v>
      </c>
      <c r="L34" s="122"/>
      <c r="Z34" s="120"/>
    </row>
    <row r="35" spans="1:26">
      <c r="A35" s="29"/>
      <c r="B35" s="144"/>
      <c r="C35" s="235" t="s">
        <v>324</v>
      </c>
      <c r="D35" s="217"/>
      <c r="E35" s="217"/>
      <c r="F35" s="217"/>
      <c r="G35" s="242">
        <f>'Year 1'!$T$70</f>
        <v>2100</v>
      </c>
      <c r="H35" s="243">
        <f>'Year 2'!$T$70</f>
        <v>0</v>
      </c>
      <c r="I35" s="243">
        <f>'Year 3'!$T$70</f>
        <v>0</v>
      </c>
      <c r="J35" s="243">
        <f>'Year 4'!$T$70</f>
        <v>0</v>
      </c>
      <c r="K35" s="244">
        <f>'Year 5'!$T$70</f>
        <v>0</v>
      </c>
      <c r="L35" s="122"/>
      <c r="Z35" s="120"/>
    </row>
    <row r="36" spans="1:26">
      <c r="A36" s="29"/>
      <c r="B36" s="144"/>
      <c r="C36" s="235" t="s">
        <v>325</v>
      </c>
      <c r="D36" s="217"/>
      <c r="E36" s="217"/>
      <c r="F36" s="217"/>
      <c r="G36" s="242">
        <f>'Year 1'!$T$71</f>
        <v>450</v>
      </c>
      <c r="H36" s="243">
        <f>'Year 2'!$T$71</f>
        <v>0</v>
      </c>
      <c r="I36" s="243">
        <f>'Year 3'!$T$71</f>
        <v>0</v>
      </c>
      <c r="J36" s="243">
        <f>'Year 4'!$T$71</f>
        <v>0</v>
      </c>
      <c r="K36" s="244">
        <f>'Year 5'!$T$71</f>
        <v>0</v>
      </c>
      <c r="L36" s="122"/>
      <c r="Z36" s="120"/>
    </row>
    <row r="37" spans="1:26">
      <c r="A37" s="29"/>
      <c r="B37" s="144"/>
      <c r="C37" s="235" t="s">
        <v>326</v>
      </c>
      <c r="D37" s="217"/>
      <c r="E37" s="217"/>
      <c r="F37" s="217"/>
      <c r="G37" s="242">
        <f>'Year 1'!$T$72</f>
        <v>180</v>
      </c>
      <c r="H37" s="243">
        <f>'Year 2'!$T$72</f>
        <v>240</v>
      </c>
      <c r="I37" s="243">
        <f>'Year 3'!$T$72</f>
        <v>240</v>
      </c>
      <c r="J37" s="243">
        <f>'Year 4'!$T$72</f>
        <v>180</v>
      </c>
      <c r="K37" s="244">
        <f>'Year 5'!$T$72</f>
        <v>0</v>
      </c>
      <c r="L37" s="122"/>
      <c r="Z37" s="120"/>
    </row>
    <row r="38" spans="1:26" ht="15.75" thickBot="1">
      <c r="A38" s="29"/>
      <c r="B38" s="144"/>
      <c r="C38" s="235" t="s">
        <v>327</v>
      </c>
      <c r="D38" s="217"/>
      <c r="E38" s="217"/>
      <c r="F38" s="217"/>
      <c r="G38" s="242">
        <f>'Year 1'!$T$73</f>
        <v>4000</v>
      </c>
      <c r="H38" s="243">
        <f>'Year 2'!$T$73</f>
        <v>4800</v>
      </c>
      <c r="I38" s="243">
        <f>'Year 3'!$T$73</f>
        <v>1200</v>
      </c>
      <c r="J38" s="243">
        <f>'Year 4'!$T$73</f>
        <v>0</v>
      </c>
      <c r="K38" s="244">
        <f>'Year 5'!$T$73</f>
        <v>0</v>
      </c>
      <c r="L38" s="122"/>
      <c r="Z38" s="120"/>
    </row>
    <row r="39" spans="1:26" ht="16.5" thickTop="1">
      <c r="A39" s="29"/>
      <c r="B39" s="144"/>
      <c r="C39" s="237" t="s">
        <v>275</v>
      </c>
      <c r="D39" s="238"/>
      <c r="E39" s="238"/>
      <c r="F39" s="238"/>
      <c r="G39" s="239">
        <f>'Year 1'!$T$74</f>
        <v>6730</v>
      </c>
      <c r="H39" s="240">
        <f>'Year 2'!$T$74</f>
        <v>5040</v>
      </c>
      <c r="I39" s="240">
        <f>'Year 3'!$T$74</f>
        <v>1440</v>
      </c>
      <c r="J39" s="240">
        <f>'Year 4'!$T$74</f>
        <v>180</v>
      </c>
      <c r="K39" s="241">
        <f>'Year 5'!$T$74</f>
        <v>0</v>
      </c>
      <c r="L39" s="122"/>
      <c r="Z39" s="120"/>
    </row>
    <row r="40" spans="1:26">
      <c r="A40" s="29"/>
      <c r="B40" s="144"/>
      <c r="C40" s="235" t="s">
        <v>26</v>
      </c>
      <c r="D40" s="217"/>
      <c r="E40" s="217"/>
      <c r="F40" s="217"/>
      <c r="G40" s="242">
        <f>'Year 1'!$T$77</f>
        <v>8702.7760000000017</v>
      </c>
      <c r="H40" s="243">
        <f>'Year 2'!$T$77</f>
        <v>0</v>
      </c>
      <c r="I40" s="243">
        <f>'Year 3'!$T$77</f>
        <v>0</v>
      </c>
      <c r="J40" s="243">
        <f>'Year 4'!$T$77</f>
        <v>0</v>
      </c>
      <c r="K40" s="244">
        <f>'Year 5'!$T$77</f>
        <v>0</v>
      </c>
      <c r="L40" s="122"/>
      <c r="Z40" s="120"/>
    </row>
    <row r="41" spans="1:26" ht="15.75" thickBot="1">
      <c r="A41" s="29"/>
      <c r="B41" s="144"/>
      <c r="C41" s="245" t="s">
        <v>27</v>
      </c>
      <c r="D41" s="246"/>
      <c r="E41" s="246"/>
      <c r="F41" s="246"/>
      <c r="G41" s="247">
        <f>'Year 1'!$T$78</f>
        <v>12798.199999999997</v>
      </c>
      <c r="H41" s="248">
        <f>'Year 2'!$T$78</f>
        <v>0</v>
      </c>
      <c r="I41" s="248">
        <f>'Year 3'!$T$78</f>
        <v>0</v>
      </c>
      <c r="J41" s="248">
        <f>'Year 4'!$T$78</f>
        <v>0</v>
      </c>
      <c r="K41" s="249">
        <f>'Year 5'!$T$78</f>
        <v>0</v>
      </c>
      <c r="L41" s="122"/>
      <c r="Z41" s="120"/>
    </row>
    <row r="42" spans="1:26" ht="16.5" thickTop="1">
      <c r="A42" s="29"/>
      <c r="B42" s="144"/>
      <c r="C42" s="237" t="s">
        <v>24</v>
      </c>
      <c r="D42" s="238"/>
      <c r="E42" s="238"/>
      <c r="F42" s="238"/>
      <c r="G42" s="239">
        <f>'Year 1'!$T$79</f>
        <v>21500.976000000002</v>
      </c>
      <c r="H42" s="240">
        <f>'Year 2'!$T$79</f>
        <v>29761.200000000001</v>
      </c>
      <c r="I42" s="240">
        <f>'Year 3'!$T$79</f>
        <v>43818.012000000002</v>
      </c>
      <c r="J42" s="240">
        <f>'Year 4'!$T$79</f>
        <v>64893.612000000008</v>
      </c>
      <c r="K42" s="241">
        <f>'Year 5'!$T$79</f>
        <v>96703.992000000013</v>
      </c>
      <c r="L42" s="122"/>
      <c r="Z42" s="120"/>
    </row>
    <row r="43" spans="1:26" ht="15.75" customHeight="1" thickBot="1">
      <c r="A43" s="31"/>
      <c r="B43" s="144"/>
      <c r="C43" s="121"/>
      <c r="D43" s="121"/>
      <c r="E43" s="121"/>
      <c r="F43" s="121"/>
      <c r="G43" s="166"/>
      <c r="H43" s="167"/>
      <c r="I43" s="167"/>
      <c r="J43" s="167"/>
      <c r="K43" s="168"/>
      <c r="L43" s="122"/>
      <c r="Z43" s="120"/>
    </row>
    <row r="44" spans="1:26" ht="16.5" customHeight="1" thickTop="1">
      <c r="A44" s="35"/>
      <c r="B44" s="199" t="s">
        <v>381</v>
      </c>
      <c r="C44" s="200"/>
      <c r="D44" s="201"/>
      <c r="E44" s="201"/>
      <c r="F44" s="201"/>
      <c r="G44" s="202">
        <f>'Year 1'!$T$81</f>
        <v>65530.385999999999</v>
      </c>
      <c r="H44" s="203">
        <f>'Year 2'!$T$81</f>
        <v>89007.299999999988</v>
      </c>
      <c r="I44" s="203">
        <f>'Year 3'!$T$81</f>
        <v>129510.882</v>
      </c>
      <c r="J44" s="203">
        <f>'Year 4'!$T$81</f>
        <v>196601.58199999999</v>
      </c>
      <c r="K44" s="204">
        <f>'Year 5'!$T$81</f>
        <v>302641.212</v>
      </c>
      <c r="L44" s="122"/>
      <c r="Z44" s="120"/>
    </row>
    <row r="45" spans="1:26" ht="12" customHeight="1">
      <c r="A45" s="29"/>
      <c r="B45" s="205" t="s">
        <v>380</v>
      </c>
      <c r="C45" s="206"/>
      <c r="D45" s="206"/>
      <c r="E45" s="206"/>
      <c r="F45" s="206"/>
      <c r="G45" s="207">
        <f>G44/G$15</f>
        <v>0.25601407229141598</v>
      </c>
      <c r="H45" s="207">
        <f t="shared" ref="H45" si="6">H44/H$15</f>
        <v>0.25122015241320911</v>
      </c>
      <c r="I45" s="207">
        <f t="shared" ref="I45" si="7">I44/I$15</f>
        <v>0.24827493515680263</v>
      </c>
      <c r="J45" s="207">
        <f t="shared" ref="J45" si="8">J44/J$15</f>
        <v>0.25448626419500275</v>
      </c>
      <c r="K45" s="207">
        <f t="shared" ref="K45" si="9">K44/K$15</f>
        <v>0.26288327174745796</v>
      </c>
      <c r="L45" s="126"/>
      <c r="Z45" s="120"/>
    </row>
    <row r="46" spans="1:26">
      <c r="A46" s="29"/>
      <c r="B46" s="205"/>
      <c r="C46" s="206"/>
      <c r="D46" s="206"/>
      <c r="E46" s="206"/>
      <c r="F46" s="206"/>
      <c r="G46" s="207"/>
      <c r="H46" s="208"/>
      <c r="I46" s="208"/>
      <c r="J46" s="208"/>
      <c r="K46" s="209"/>
      <c r="L46" s="122"/>
      <c r="Z46" s="120"/>
    </row>
    <row r="47" spans="1:26" ht="15.75">
      <c r="A47" s="29"/>
      <c r="B47" s="210" t="s">
        <v>362</v>
      </c>
      <c r="C47" s="206"/>
      <c r="D47" s="206"/>
      <c r="E47" s="206"/>
      <c r="F47" s="206"/>
      <c r="G47" s="207"/>
      <c r="H47" s="208"/>
      <c r="I47" s="208"/>
      <c r="J47" s="208"/>
      <c r="K47" s="209"/>
      <c r="L47" s="122"/>
      <c r="Z47" s="120"/>
    </row>
    <row r="48" spans="1:26">
      <c r="B48" s="144"/>
      <c r="C48" s="230" t="s">
        <v>15</v>
      </c>
      <c r="D48" s="231"/>
      <c r="E48" s="231"/>
      <c r="F48" s="231"/>
      <c r="G48" s="250">
        <f>'Year 1'!$F$96+'Year 1'!$D$101</f>
        <v>9</v>
      </c>
      <c r="H48" s="251">
        <f>'Year 2'!$F$96+'Year 2'!$D$101</f>
        <v>9</v>
      </c>
      <c r="I48" s="251">
        <f>'Year 3'!$F$96+'Year 3'!$D$101</f>
        <v>9</v>
      </c>
      <c r="J48" s="251">
        <f>'Year 4'!$F$96+'Year 4'!$D$101</f>
        <v>9</v>
      </c>
      <c r="K48" s="252">
        <f>'Year 5'!$F$96+'Year 5'!$D$101</f>
        <v>9</v>
      </c>
      <c r="L48" s="122"/>
      <c r="Z48" s="120"/>
    </row>
    <row r="49" spans="1:26">
      <c r="B49" s="144"/>
      <c r="C49" s="235" t="s">
        <v>221</v>
      </c>
      <c r="D49" s="236"/>
      <c r="E49" s="236"/>
      <c r="F49" s="236"/>
      <c r="G49" s="242">
        <f>'Year 1'!$T$102</f>
        <v>294720</v>
      </c>
      <c r="H49" s="243">
        <f>'Year 2'!$T$102</f>
        <v>303168</v>
      </c>
      <c r="I49" s="243">
        <f>'Year 3'!$T$102</f>
        <v>312015.35999999999</v>
      </c>
      <c r="J49" s="243">
        <f>'Year 4'!$T$102</f>
        <v>321281.58720000001</v>
      </c>
      <c r="K49" s="253">
        <f>'Year 5'!$T$102</f>
        <v>330987.15494400001</v>
      </c>
      <c r="L49" s="122"/>
      <c r="Z49" s="120"/>
    </row>
    <row r="50" spans="1:26">
      <c r="B50" s="144"/>
      <c r="C50" s="254" t="s">
        <v>230</v>
      </c>
      <c r="D50" s="255"/>
      <c r="E50" s="255"/>
      <c r="F50" s="255"/>
      <c r="G50" s="256">
        <f>'Year 1'!$T$113</f>
        <v>99311.039999999994</v>
      </c>
      <c r="H50" s="257">
        <f>'Year 2'!$T$113</f>
        <v>99898.175999999992</v>
      </c>
      <c r="I50" s="257">
        <f>'Year 3'!$T$113</f>
        <v>100513.06751999998</v>
      </c>
      <c r="J50" s="257">
        <f>'Year 4'!$T$113</f>
        <v>101157.0703104</v>
      </c>
      <c r="K50" s="258">
        <f>'Year 5'!$T$113</f>
        <v>101831.60726860802</v>
      </c>
      <c r="L50" s="122"/>
      <c r="Z50" s="120"/>
    </row>
    <row r="51" spans="1:26" ht="15.75" thickBot="1">
      <c r="B51" s="144"/>
      <c r="C51" s="127"/>
      <c r="D51" s="127"/>
      <c r="E51" s="127"/>
      <c r="F51" s="127"/>
      <c r="G51" s="174"/>
      <c r="H51" s="175"/>
      <c r="I51" s="175"/>
      <c r="J51" s="175"/>
      <c r="K51" s="176"/>
      <c r="L51" s="122"/>
      <c r="Z51" s="120"/>
    </row>
    <row r="52" spans="1:26" ht="16.5" customHeight="1" thickTop="1">
      <c r="A52" s="35"/>
      <c r="B52" s="199" t="s">
        <v>362</v>
      </c>
      <c r="C52" s="200"/>
      <c r="D52" s="201"/>
      <c r="E52" s="201"/>
      <c r="F52" s="201"/>
      <c r="G52" s="202">
        <f>'Year 1'!$T$115</f>
        <v>394031.03999999986</v>
      </c>
      <c r="H52" s="203">
        <f>'Year 2'!$T$115</f>
        <v>403066.17599999998</v>
      </c>
      <c r="I52" s="203">
        <f>'Year 3'!$T$115</f>
        <v>412528.42751999997</v>
      </c>
      <c r="J52" s="203">
        <f>'Year 4'!$T$115</f>
        <v>422438.65751040011</v>
      </c>
      <c r="K52" s="204">
        <f>'Year 5'!$T$115</f>
        <v>432818.76221260795</v>
      </c>
      <c r="L52" s="122"/>
      <c r="Z52" s="120"/>
    </row>
    <row r="53" spans="1:26" ht="12" customHeight="1">
      <c r="A53" s="29"/>
      <c r="B53" s="205" t="s">
        <v>380</v>
      </c>
      <c r="C53" s="206"/>
      <c r="D53" s="206"/>
      <c r="E53" s="206"/>
      <c r="F53" s="206"/>
      <c r="G53" s="207">
        <f>G52/G$15</f>
        <v>1.539400228157084</v>
      </c>
      <c r="H53" s="207">
        <f t="shared" ref="H53" si="10">H52/H$15</f>
        <v>1.1376409144792548</v>
      </c>
      <c r="I53" s="207">
        <f t="shared" ref="I53" si="11">I52/I$15</f>
        <v>0.79082519562229336</v>
      </c>
      <c r="J53" s="207">
        <f t="shared" ref="J53" si="12">J52/J$15</f>
        <v>0.54681572095067865</v>
      </c>
      <c r="K53" s="207">
        <f t="shared" ref="K53" si="13">K52/K$15</f>
        <v>0.3759594125737753</v>
      </c>
      <c r="L53" s="126"/>
      <c r="Z53" s="120"/>
    </row>
    <row r="54" spans="1:26" ht="16.5" thickBot="1">
      <c r="A54" s="29"/>
      <c r="B54" s="145"/>
      <c r="C54" s="128"/>
      <c r="D54" s="128"/>
      <c r="E54" s="128"/>
      <c r="F54" s="128"/>
      <c r="G54" s="171"/>
      <c r="H54" s="172"/>
      <c r="I54" s="172"/>
      <c r="J54" s="172"/>
      <c r="K54" s="173"/>
      <c r="L54" s="122"/>
      <c r="Z54" s="120"/>
    </row>
    <row r="55" spans="1:26" ht="16.5" customHeight="1" thickTop="1">
      <c r="A55" s="35"/>
      <c r="B55" s="199" t="s">
        <v>17</v>
      </c>
      <c r="C55" s="200"/>
      <c r="D55" s="201"/>
      <c r="E55" s="201"/>
      <c r="F55" s="201"/>
      <c r="G55" s="202">
        <f>'Year 1'!$T$141</f>
        <v>64680</v>
      </c>
      <c r="H55" s="203">
        <f>'Year 2'!$T$141</f>
        <v>64680</v>
      </c>
      <c r="I55" s="203">
        <f>'Year 3'!$T$141</f>
        <v>64680</v>
      </c>
      <c r="J55" s="203">
        <f>'Year 4'!$T$141</f>
        <v>64680</v>
      </c>
      <c r="K55" s="204">
        <f>'Year 5'!$T$141</f>
        <v>64680</v>
      </c>
      <c r="L55" s="122"/>
      <c r="Z55" s="120"/>
    </row>
    <row r="56" spans="1:26" ht="12" customHeight="1">
      <c r="A56" s="29"/>
      <c r="B56" s="205" t="s">
        <v>380</v>
      </c>
      <c r="C56" s="206"/>
      <c r="D56" s="206"/>
      <c r="E56" s="206"/>
      <c r="F56" s="206"/>
      <c r="G56" s="207">
        <f>G55/G$15</f>
        <v>0.25269178478223503</v>
      </c>
      <c r="H56" s="207">
        <f t="shared" ref="H56" si="14">H55/H$15</f>
        <v>0.18255715495342931</v>
      </c>
      <c r="I56" s="207">
        <f t="shared" ref="I56" si="15">I55/I$15</f>
        <v>0.12399284568181687</v>
      </c>
      <c r="J56" s="207">
        <f t="shared" ref="J56" si="16">J55/J$15</f>
        <v>8.372349500286716E-2</v>
      </c>
      <c r="K56" s="207">
        <f t="shared" ref="K56" si="17">K55/K$15</f>
        <v>5.6182996044258443E-2</v>
      </c>
      <c r="L56" s="126"/>
      <c r="Z56" s="120"/>
    </row>
    <row r="57" spans="1:26" ht="16.5" thickBot="1">
      <c r="B57" s="145"/>
      <c r="C57" s="128"/>
      <c r="D57" s="128"/>
      <c r="E57" s="128"/>
      <c r="F57" s="128"/>
      <c r="G57" s="177"/>
      <c r="H57" s="178"/>
      <c r="I57" s="178"/>
      <c r="J57" s="178"/>
      <c r="K57" s="179"/>
      <c r="L57" s="123"/>
      <c r="Z57" s="120"/>
    </row>
    <row r="58" spans="1:26" ht="16.5" customHeight="1" thickTop="1">
      <c r="A58" s="35"/>
      <c r="B58" s="199" t="s">
        <v>18</v>
      </c>
      <c r="C58" s="200"/>
      <c r="D58" s="201"/>
      <c r="E58" s="201"/>
      <c r="F58" s="201"/>
      <c r="G58" s="202">
        <f>'Year 1'!$T$152</f>
        <v>-277991.81599999999</v>
      </c>
      <c r="H58" s="203">
        <f>'Year 2'!$T$152</f>
        <v>-216162.27599999998</v>
      </c>
      <c r="I58" s="203">
        <f>'Year 3'!$T$152</f>
        <v>-105495.53952000001</v>
      </c>
      <c r="J58" s="203">
        <f>'Year 4'!$T$152</f>
        <v>58195.130489599971</v>
      </c>
      <c r="K58" s="204">
        <f>'Year 5'!$T$152</f>
        <v>304826.44578739197</v>
      </c>
      <c r="L58" s="122"/>
      <c r="Z58" s="120"/>
    </row>
    <row r="59" spans="1:26" ht="12" customHeight="1">
      <c r="A59" s="29"/>
      <c r="B59" s="205" t="s">
        <v>380</v>
      </c>
      <c r="C59" s="206"/>
      <c r="D59" s="206"/>
      <c r="E59" s="206"/>
      <c r="F59" s="206"/>
      <c r="G59" s="207">
        <f>G58/G$15</f>
        <v>-1.0860582581925582</v>
      </c>
      <c r="H59" s="207">
        <f t="shared" ref="H59" si="18">H58/H$15</f>
        <v>-0.61011085520745123</v>
      </c>
      <c r="I59" s="207">
        <f t="shared" ref="I59" si="19">I58/I$15</f>
        <v>-0.20223704625577263</v>
      </c>
      <c r="J59" s="207">
        <f t="shared" ref="J59" si="20">J58/J$15</f>
        <v>7.5329309164150052E-2</v>
      </c>
      <c r="K59" s="207">
        <f t="shared" ref="K59" si="21">K58/K$15</f>
        <v>0.26478143163046386</v>
      </c>
      <c r="L59" s="126"/>
      <c r="Z59" s="120"/>
    </row>
    <row r="60" spans="1:26">
      <c r="B60" s="205"/>
      <c r="C60" s="206"/>
      <c r="D60" s="206"/>
      <c r="E60" s="206"/>
      <c r="F60" s="206"/>
      <c r="G60" s="207"/>
      <c r="H60" s="208"/>
      <c r="I60" s="208"/>
      <c r="J60" s="208"/>
      <c r="K60" s="209"/>
      <c r="L60" s="123"/>
      <c r="Z60" s="120"/>
    </row>
    <row r="61" spans="1:26">
      <c r="B61" s="146"/>
      <c r="C61" s="230" t="s">
        <v>19</v>
      </c>
      <c r="D61" s="231"/>
      <c r="E61" s="231"/>
      <c r="F61" s="231"/>
      <c r="G61" s="259">
        <f>IF((G58/G21)&lt;0,0,(G58/G21))</f>
        <v>0</v>
      </c>
      <c r="H61" s="259">
        <f>IF((H58/H21)&lt;0,0,(H58/H21))</f>
        <v>0</v>
      </c>
      <c r="I61" s="259">
        <f>IF((I58/I21)&lt;0,0,(I58/I21))</f>
        <v>0</v>
      </c>
      <c r="J61" s="259">
        <f>IF((J58/J21)&lt;0,0,(J58/J21))</f>
        <v>7.8439041490136502E-2</v>
      </c>
      <c r="K61" s="259">
        <f>IF((K58/K21)&lt;0,0,(K58/K21))</f>
        <v>0.27586942034617851</v>
      </c>
      <c r="L61" s="129"/>
      <c r="Z61" s="120"/>
    </row>
    <row r="62" spans="1:26">
      <c r="B62" s="146"/>
      <c r="C62" s="235" t="s">
        <v>20</v>
      </c>
      <c r="D62" s="236"/>
      <c r="E62" s="236"/>
      <c r="F62" s="236"/>
      <c r="G62" s="260">
        <f>IF(G58/G15&lt;0,0,G58/G15)</f>
        <v>0</v>
      </c>
      <c r="H62" s="261">
        <f>IF(H58/H15&lt;0,0,H58/H15)</f>
        <v>0</v>
      </c>
      <c r="I62" s="261">
        <f>IF(I58/I15&lt;0,0,I58/I15)</f>
        <v>0</v>
      </c>
      <c r="J62" s="261">
        <f>IF(J58/J15&lt;0,0,J58/J15)</f>
        <v>7.5329309164150052E-2</v>
      </c>
      <c r="K62" s="262">
        <f>IF(K58/K15&lt;0,0,K58/K15)</f>
        <v>0.26478143163046386</v>
      </c>
      <c r="L62" s="123"/>
      <c r="Z62" s="120"/>
    </row>
    <row r="63" spans="1:26">
      <c r="B63" s="146"/>
      <c r="C63" s="254" t="s">
        <v>21</v>
      </c>
      <c r="D63" s="255"/>
      <c r="E63" s="255"/>
      <c r="F63" s="255"/>
      <c r="G63" s="256" t="str">
        <f>IF(G61=0,"n/a",(G21-G61))</f>
        <v>n/a</v>
      </c>
      <c r="H63" s="257" t="str">
        <f>IF(H61=0,"n/a",(H21-H61))</f>
        <v>n/a</v>
      </c>
      <c r="I63" s="257" t="str">
        <f>IF(I61=0,"n/a",(I21-I61))</f>
        <v>n/a</v>
      </c>
      <c r="J63" s="257">
        <f>IF(J61=0,"n/a",(J21-J61))</f>
        <v>741915.29156095849</v>
      </c>
      <c r="K63" s="258">
        <f>IF(K61=0,"n/a",(K21-K61))</f>
        <v>1104966.1441305797</v>
      </c>
      <c r="L63" s="123"/>
      <c r="Z63" s="120"/>
    </row>
    <row r="64" spans="1:26" ht="15.75" thickBot="1">
      <c r="B64" s="147"/>
      <c r="C64" s="125"/>
      <c r="D64" s="125"/>
      <c r="E64" s="125"/>
      <c r="F64" s="125"/>
      <c r="G64" s="180"/>
      <c r="H64" s="181"/>
      <c r="I64" s="181"/>
      <c r="J64" s="181"/>
      <c r="K64" s="182"/>
      <c r="L64" s="123"/>
      <c r="Z64" s="120"/>
    </row>
    <row r="65" spans="1:26" ht="16.5" customHeight="1" thickTop="1">
      <c r="A65" s="35"/>
      <c r="B65" s="199" t="s">
        <v>22</v>
      </c>
      <c r="C65" s="200"/>
      <c r="D65" s="201"/>
      <c r="E65" s="201"/>
      <c r="F65" s="201"/>
      <c r="G65" s="202">
        <f>'Year 1'!$T$157</f>
        <v>-281896.98266666668</v>
      </c>
      <c r="H65" s="203">
        <f>'Year 2'!$T$157</f>
        <v>-216172.60933333333</v>
      </c>
      <c r="I65" s="203">
        <f>'Year 3'!$T$157</f>
        <v>-105517.53952000001</v>
      </c>
      <c r="J65" s="203">
        <f>'Year 4'!$T$157</f>
        <v>58119.130489599964</v>
      </c>
      <c r="K65" s="204">
        <f>'Year 5'!$T$157</f>
        <v>304597.27912072535</v>
      </c>
      <c r="L65" s="122"/>
      <c r="Z65" s="120"/>
    </row>
    <row r="66" spans="1:26" ht="12" customHeight="1">
      <c r="A66" s="29"/>
      <c r="B66" s="205" t="s">
        <v>380</v>
      </c>
      <c r="C66" s="206"/>
      <c r="D66" s="206"/>
      <c r="E66" s="206"/>
      <c r="F66" s="206"/>
      <c r="G66" s="207">
        <f>G65/G$15</f>
        <v>-1.1013149609580515</v>
      </c>
      <c r="H66" s="207">
        <f t="shared" ref="H66" si="22">H65/H$15</f>
        <v>-0.61014002069809015</v>
      </c>
      <c r="I66" s="207">
        <f t="shared" ref="I66" si="23">I65/I$15</f>
        <v>-0.20227922069307938</v>
      </c>
      <c r="J66" s="207">
        <f t="shared" ref="J66" si="24">J65/J$15</f>
        <v>7.5230932763095337E-2</v>
      </c>
      <c r="K66" s="207">
        <f t="shared" ref="K66" si="25">K65/K$15</f>
        <v>0.26458237056171302</v>
      </c>
      <c r="L66" s="126"/>
      <c r="Z66" s="120"/>
    </row>
    <row r="67" spans="1:26" ht="15.75" customHeight="1">
      <c r="B67" s="205"/>
      <c r="C67" s="206"/>
      <c r="D67" s="206"/>
      <c r="E67" s="206"/>
      <c r="F67" s="206"/>
      <c r="G67" s="207"/>
      <c r="H67" s="208"/>
      <c r="I67" s="208"/>
      <c r="J67" s="208"/>
      <c r="K67" s="209"/>
      <c r="L67" s="123"/>
      <c r="Z67" s="120"/>
    </row>
    <row r="68" spans="1:26">
      <c r="B68" s="148"/>
      <c r="C68" s="230" t="s">
        <v>95</v>
      </c>
      <c r="D68" s="231"/>
      <c r="E68" s="231"/>
      <c r="F68" s="231"/>
      <c r="G68" s="263">
        <f>'Year 1'!$T$166</f>
        <v>3583.333333333333</v>
      </c>
      <c r="H68" s="264">
        <f>'Year 2'!$T$166</f>
        <v>1583.3333333333328</v>
      </c>
      <c r="I68" s="264">
        <f>'Year 3'!$T$166</f>
        <v>83.333333333333243</v>
      </c>
      <c r="J68" s="264">
        <f>'Year 4'!$T$166</f>
        <v>0</v>
      </c>
      <c r="K68" s="265">
        <f>'Year 5'!$T$166</f>
        <v>0</v>
      </c>
      <c r="L68" s="122"/>
      <c r="Z68" s="120"/>
    </row>
    <row r="69" spans="1:26">
      <c r="B69" s="148"/>
      <c r="C69" s="254" t="s">
        <v>34</v>
      </c>
      <c r="D69" s="198"/>
      <c r="E69" s="198"/>
      <c r="F69" s="198"/>
      <c r="G69" s="256">
        <f>'Year 1'!$T$180</f>
        <v>0</v>
      </c>
      <c r="H69" s="257">
        <f>'Year 2'!$T$180</f>
        <v>0</v>
      </c>
      <c r="I69" s="257">
        <f>'Year 3'!$T$180</f>
        <v>0</v>
      </c>
      <c r="J69" s="257">
        <f>'Year 4'!$T$180</f>
        <v>0</v>
      </c>
      <c r="K69" s="266">
        <f>'Year 5'!$T$180</f>
        <v>0</v>
      </c>
      <c r="L69" s="122"/>
      <c r="Z69" s="120"/>
    </row>
    <row r="70" spans="1:26" ht="15.75" thickBot="1">
      <c r="B70" s="148"/>
      <c r="C70" s="121"/>
      <c r="D70" s="121"/>
      <c r="E70" s="121"/>
      <c r="F70" s="121"/>
      <c r="G70" s="160"/>
      <c r="H70" s="161"/>
      <c r="I70" s="161"/>
      <c r="J70" s="161"/>
      <c r="K70" s="162"/>
      <c r="L70" s="122"/>
      <c r="Z70" s="120"/>
    </row>
    <row r="71" spans="1:26" ht="16.5" customHeight="1" thickTop="1">
      <c r="A71" s="35"/>
      <c r="B71" s="199" t="s">
        <v>23</v>
      </c>
      <c r="C71" s="200"/>
      <c r="D71" s="201"/>
      <c r="E71" s="201"/>
      <c r="F71" s="201"/>
      <c r="G71" s="202">
        <f>'Year 1'!$T$183</f>
        <v>-288425.11599999998</v>
      </c>
      <c r="H71" s="203">
        <f>'Year 2'!$T$183</f>
        <v>-222644.59266666669</v>
      </c>
      <c r="I71" s="203">
        <f>'Year 3'!$T$183</f>
        <v>-112572.27285333334</v>
      </c>
      <c r="J71" s="203">
        <f>'Year 4'!$T$183</f>
        <v>48052.780489599972</v>
      </c>
      <c r="K71" s="204">
        <f>'Year 5'!$T$183</f>
        <v>290015.02912072529</v>
      </c>
      <c r="L71" s="122"/>
      <c r="Z71" s="120"/>
    </row>
    <row r="72" spans="1:26" ht="12" customHeight="1">
      <c r="A72" s="29"/>
      <c r="B72" s="267" t="s">
        <v>380</v>
      </c>
      <c r="C72" s="267"/>
      <c r="D72" s="267"/>
      <c r="E72" s="267"/>
      <c r="F72" s="267"/>
      <c r="G72" s="268">
        <f>G71/G$15</f>
        <v>-1.1268190683064805</v>
      </c>
      <c r="H72" s="268">
        <f t="shared" ref="H72" si="26">H71/H$15</f>
        <v>-0.62840697901966325</v>
      </c>
      <c r="I72" s="268">
        <f t="shared" ref="I72" si="27">I71/I$15</f>
        <v>-0.21580328472409932</v>
      </c>
      <c r="J72" s="268">
        <f t="shared" ref="J72" si="28">J71/J$15</f>
        <v>6.2200784279451075E-2</v>
      </c>
      <c r="K72" s="269">
        <f t="shared" ref="K72" si="29">K71/K$15</f>
        <v>0.25191578902079786</v>
      </c>
      <c r="L72" s="126"/>
      <c r="Z72" s="120"/>
    </row>
    <row r="73" spans="1:26">
      <c r="B73" s="120"/>
      <c r="C73" s="120"/>
      <c r="D73" s="120"/>
      <c r="E73" s="120"/>
      <c r="F73" s="120"/>
      <c r="G73" s="187"/>
      <c r="H73" s="188"/>
      <c r="I73" s="188"/>
      <c r="J73" s="188"/>
      <c r="K73" s="189"/>
      <c r="L73" s="122"/>
      <c r="Z73" s="120"/>
    </row>
    <row r="74" spans="1:26">
      <c r="B74" s="120"/>
      <c r="C74" s="120"/>
      <c r="D74" s="120"/>
      <c r="E74" s="120"/>
      <c r="F74" s="120"/>
      <c r="G74" s="187"/>
      <c r="H74" s="188"/>
      <c r="I74" s="188"/>
      <c r="J74" s="188"/>
      <c r="K74" s="304"/>
      <c r="L74" s="122"/>
      <c r="Z74" s="120"/>
    </row>
    <row r="75" spans="1:26" ht="20.25">
      <c r="B75" s="149" t="str">
        <f>"Working Capital: "&amp;Introduction!$K$10</f>
        <v>Working Capital: Unicorn Inc.</v>
      </c>
      <c r="C75" s="150"/>
      <c r="D75" s="150"/>
      <c r="E75" s="150"/>
      <c r="F75" s="150"/>
      <c r="G75" s="151" t="s">
        <v>1</v>
      </c>
      <c r="H75" s="152" t="s">
        <v>2</v>
      </c>
      <c r="I75" s="152" t="s">
        <v>3</v>
      </c>
      <c r="J75" s="152" t="s">
        <v>4</v>
      </c>
      <c r="K75" s="153" t="s">
        <v>5</v>
      </c>
      <c r="L75" s="122"/>
      <c r="Z75" s="120"/>
    </row>
    <row r="76" spans="1:26" ht="15.75" customHeight="1">
      <c r="B76" s="281"/>
      <c r="C76" s="131"/>
      <c r="D76" s="131"/>
      <c r="E76" s="131"/>
      <c r="F76" s="131"/>
      <c r="G76" s="183"/>
      <c r="H76" s="184"/>
      <c r="I76" s="184"/>
      <c r="J76" s="184"/>
      <c r="K76" s="282"/>
      <c r="L76" s="122"/>
      <c r="Z76" s="120"/>
    </row>
    <row r="77" spans="1:26" ht="15.75" customHeight="1">
      <c r="B77" s="281"/>
      <c r="C77" s="230" t="s">
        <v>148</v>
      </c>
      <c r="D77" s="231"/>
      <c r="E77" s="231"/>
      <c r="F77" s="231"/>
      <c r="G77" s="232">
        <f>'Year 1'!$T$209</f>
        <v>206536.5</v>
      </c>
      <c r="H77" s="233">
        <f>'Year 2'!$T$209</f>
        <v>280425</v>
      </c>
      <c r="I77" s="233">
        <f>'Year 3'!$T$209</f>
        <v>403210.5</v>
      </c>
      <c r="J77" s="233">
        <f>'Year 4'!$T$209</f>
        <v>582805.5</v>
      </c>
      <c r="K77" s="234">
        <f>'Year 5'!$T$209</f>
        <v>847563</v>
      </c>
      <c r="L77" s="122"/>
      <c r="Z77" s="120"/>
    </row>
    <row r="78" spans="1:26" ht="15.75" customHeight="1">
      <c r="B78" s="281"/>
      <c r="C78" s="235" t="s">
        <v>369</v>
      </c>
      <c r="D78" s="236"/>
      <c r="E78" s="236"/>
      <c r="F78" s="236"/>
      <c r="G78" s="280">
        <f>'Year 1'!$T$213</f>
        <v>46260</v>
      </c>
      <c r="H78" s="280">
        <f>'Year 1'!$T$213</f>
        <v>46260</v>
      </c>
      <c r="I78" s="280">
        <f>'Year 1'!$T$213</f>
        <v>46260</v>
      </c>
      <c r="J78" s="280">
        <f>'Year 1'!$T$213</f>
        <v>46260</v>
      </c>
      <c r="K78" s="283">
        <f>'Year 1'!$T$213</f>
        <v>46260</v>
      </c>
      <c r="L78" s="122"/>
      <c r="Z78" s="120"/>
    </row>
    <row r="79" spans="1:26" ht="15.75" customHeight="1">
      <c r="B79" s="281"/>
      <c r="C79" s="254" t="s">
        <v>149</v>
      </c>
      <c r="D79" s="255"/>
      <c r="E79" s="255"/>
      <c r="F79" s="255"/>
      <c r="G79" s="278">
        <f>'Year 1'!$T$246</f>
        <v>537109.11800000002</v>
      </c>
      <c r="H79" s="279">
        <f>'Year 2'!$T$246</f>
        <v>539518.57200000004</v>
      </c>
      <c r="I79" s="279">
        <f>'Year 3'!$T$246</f>
        <v>544967.04104000004</v>
      </c>
      <c r="J79" s="279">
        <f>'Year 4'!$T$246</f>
        <v>556952.62715413328</v>
      </c>
      <c r="K79" s="284">
        <f>'Year 5'!$T$246</f>
        <v>571278.20548121596</v>
      </c>
      <c r="L79" s="122"/>
      <c r="Z79" s="120"/>
    </row>
    <row r="80" spans="1:26" ht="15.75" customHeight="1" thickBot="1">
      <c r="B80" s="281"/>
      <c r="C80" s="131"/>
      <c r="D80" s="131"/>
      <c r="E80" s="131"/>
      <c r="F80" s="131"/>
      <c r="G80" s="183"/>
      <c r="H80" s="184"/>
      <c r="I80" s="184"/>
      <c r="J80" s="184"/>
      <c r="K80" s="282"/>
      <c r="L80" s="122"/>
      <c r="Z80" s="120"/>
    </row>
    <row r="81" spans="1:26" ht="16.5" customHeight="1" thickTop="1">
      <c r="A81" s="35"/>
      <c r="B81" s="285" t="s">
        <v>154</v>
      </c>
      <c r="C81" s="272"/>
      <c r="D81" s="273"/>
      <c r="E81" s="273"/>
      <c r="F81" s="273"/>
      <c r="G81" s="274">
        <f>'Year 1'!$T$248</f>
        <v>-284312.61800000002</v>
      </c>
      <c r="H81" s="275">
        <f>'Year 2'!$T$248</f>
        <v>-198829.57199999999</v>
      </c>
      <c r="I81" s="275">
        <f>'Year 3'!$T$248</f>
        <v>-57372.54103999996</v>
      </c>
      <c r="J81" s="275">
        <f>'Year 4'!$T$248</f>
        <v>144004.87284586672</v>
      </c>
      <c r="K81" s="286">
        <f>'Year 5'!$T$248</f>
        <v>441740.79451878404</v>
      </c>
      <c r="L81" s="122"/>
      <c r="Z81" s="120"/>
    </row>
    <row r="82" spans="1:26">
      <c r="B82" s="120"/>
      <c r="C82" s="120"/>
      <c r="D82" s="120"/>
      <c r="E82" s="120"/>
      <c r="F82" s="120"/>
      <c r="G82" s="187"/>
      <c r="H82" s="188"/>
      <c r="I82" s="188"/>
      <c r="J82" s="188"/>
      <c r="K82" s="189"/>
      <c r="L82" s="122"/>
      <c r="Z82" s="120"/>
    </row>
    <row r="83" spans="1:26">
      <c r="B83" s="120"/>
      <c r="C83" s="120"/>
      <c r="D83" s="120"/>
      <c r="E83" s="120"/>
      <c r="F83" s="120"/>
      <c r="G83" s="187"/>
      <c r="H83" s="188"/>
      <c r="I83" s="188"/>
      <c r="J83" s="188"/>
      <c r="K83" s="304"/>
      <c r="L83" s="122"/>
      <c r="Z83" s="120"/>
    </row>
    <row r="84" spans="1:26" ht="20.25">
      <c r="B84" s="149" t="str">
        <f>"Cash Flow Statement: "&amp;Introduction!$K$10</f>
        <v>Cash Flow Statement: Unicorn Inc.</v>
      </c>
      <c r="C84" s="150"/>
      <c r="D84" s="150"/>
      <c r="E84" s="150"/>
      <c r="F84" s="150"/>
      <c r="G84" s="151" t="s">
        <v>1</v>
      </c>
      <c r="H84" s="152" t="s">
        <v>2</v>
      </c>
      <c r="I84" s="152" t="s">
        <v>3</v>
      </c>
      <c r="J84" s="152" t="s">
        <v>4</v>
      </c>
      <c r="K84" s="153" t="s">
        <v>5</v>
      </c>
      <c r="L84" s="122"/>
      <c r="Z84" s="120"/>
    </row>
    <row r="85" spans="1:26" s="135" customFormat="1" ht="15.75">
      <c r="B85" s="292"/>
      <c r="C85" s="132"/>
      <c r="D85" s="132"/>
      <c r="E85" s="132"/>
      <c r="F85" s="133"/>
      <c r="G85" s="190"/>
      <c r="H85" s="191"/>
      <c r="I85" s="191"/>
      <c r="J85" s="191"/>
      <c r="K85" s="293"/>
      <c r="L85" s="134"/>
      <c r="Z85" s="136"/>
    </row>
    <row r="86" spans="1:26" ht="15.75">
      <c r="B86" s="294" t="s">
        <v>145</v>
      </c>
      <c r="C86" s="109"/>
      <c r="D86" s="121"/>
      <c r="E86" s="121"/>
      <c r="F86" s="121"/>
      <c r="G86" s="160"/>
      <c r="H86" s="161"/>
      <c r="I86" s="161"/>
      <c r="J86" s="161"/>
      <c r="K86" s="197"/>
      <c r="L86" s="122"/>
      <c r="Z86" s="120"/>
    </row>
    <row r="87" spans="1:26">
      <c r="B87" s="295"/>
      <c r="C87" s="230" t="s">
        <v>23</v>
      </c>
      <c r="D87" s="231"/>
      <c r="E87" s="231"/>
      <c r="F87" s="231"/>
      <c r="G87" s="287">
        <f>G71</f>
        <v>-288425.11599999998</v>
      </c>
      <c r="H87" s="287">
        <f>H71</f>
        <v>-222644.59266666669</v>
      </c>
      <c r="I87" s="287">
        <f>I71</f>
        <v>-112572.27285333334</v>
      </c>
      <c r="J87" s="287">
        <f>J71</f>
        <v>48052.780489599972</v>
      </c>
      <c r="K87" s="290">
        <f>K71</f>
        <v>290015.02912072529</v>
      </c>
      <c r="L87" s="122"/>
      <c r="Z87" s="120"/>
    </row>
    <row r="88" spans="1:26">
      <c r="B88" s="295"/>
      <c r="C88" s="235" t="s">
        <v>146</v>
      </c>
      <c r="D88" s="236"/>
      <c r="E88" s="236"/>
      <c r="F88" s="236"/>
      <c r="G88" s="288">
        <f>'Year 1'!$T254</f>
        <v>3905.1666666666674</v>
      </c>
      <c r="H88" s="289">
        <f>'Year 2'!$T254</f>
        <v>10.333333333333334</v>
      </c>
      <c r="I88" s="289">
        <f>'Year 3'!$T254</f>
        <v>22</v>
      </c>
      <c r="J88" s="289">
        <f>'Year 4'!$T254</f>
        <v>76</v>
      </c>
      <c r="K88" s="291">
        <f>'Year 5'!$T254</f>
        <v>229.16666666666669</v>
      </c>
      <c r="L88" s="122"/>
      <c r="Z88" s="120"/>
    </row>
    <row r="89" spans="1:26">
      <c r="B89" s="295"/>
      <c r="C89" s="235" t="s">
        <v>152</v>
      </c>
      <c r="D89" s="236"/>
      <c r="E89" s="236"/>
      <c r="F89" s="236"/>
      <c r="G89" s="288">
        <f>'Year 1'!$T255</f>
        <v>44668.128666666664</v>
      </c>
      <c r="H89" s="289">
        <f>'Year 2'!$T255</f>
        <v>44780.010666666662</v>
      </c>
      <c r="I89" s="289">
        <f>'Year 3'!$T255</f>
        <v>45415.749253333328</v>
      </c>
      <c r="J89" s="289">
        <f>'Year 4'!$T255</f>
        <v>46513.341985066669</v>
      </c>
      <c r="K89" s="291">
        <f>'Year 5'!$T255</f>
        <v>47753.272123434668</v>
      </c>
      <c r="L89" s="122"/>
      <c r="Z89" s="120"/>
    </row>
    <row r="90" spans="1:26">
      <c r="B90" s="295"/>
      <c r="C90" s="254" t="s">
        <v>147</v>
      </c>
      <c r="D90" s="255"/>
      <c r="E90" s="255"/>
      <c r="F90" s="255"/>
      <c r="G90" s="278">
        <f>'Year 1'!$T256</f>
        <v>403300</v>
      </c>
      <c r="H90" s="279">
        <f>'Year 2'!$T256</f>
        <v>12400</v>
      </c>
      <c r="I90" s="279">
        <f>'Year 3'!$T256</f>
        <v>26400</v>
      </c>
      <c r="J90" s="279">
        <f>'Year 4'!$T256</f>
        <v>11200</v>
      </c>
      <c r="K90" s="284">
        <f>'Year 5'!$T256</f>
        <v>26400</v>
      </c>
      <c r="L90" s="122"/>
      <c r="Z90" s="120"/>
    </row>
    <row r="91" spans="1:26" ht="15.75" thickBot="1">
      <c r="B91" s="295"/>
      <c r="C91" s="109"/>
      <c r="D91" s="121"/>
      <c r="E91" s="121"/>
      <c r="F91" s="121"/>
      <c r="G91" s="160"/>
      <c r="H91" s="161"/>
      <c r="I91" s="161"/>
      <c r="J91" s="161"/>
      <c r="K91" s="197"/>
      <c r="L91" s="122"/>
      <c r="Z91" s="120"/>
    </row>
    <row r="92" spans="1:26" ht="16.5" customHeight="1" thickTop="1">
      <c r="A92" s="35"/>
      <c r="B92" s="285" t="s">
        <v>145</v>
      </c>
      <c r="C92" s="272"/>
      <c r="D92" s="273"/>
      <c r="E92" s="273"/>
      <c r="F92" s="273"/>
      <c r="G92" s="274">
        <f>'Year 1'!$T257</f>
        <v>-643151.82066666661</v>
      </c>
      <c r="H92" s="275">
        <f>'Year 2'!$T257</f>
        <v>-190254.24866666662</v>
      </c>
      <c r="I92" s="275">
        <f>'Year 3'!$T257</f>
        <v>-93534.523600000015</v>
      </c>
      <c r="J92" s="275">
        <f>'Year 4'!$T257</f>
        <v>83442.122474666627</v>
      </c>
      <c r="K92" s="286">
        <f>'Year 5'!$T257</f>
        <v>311597.46791082661</v>
      </c>
      <c r="L92" s="122"/>
      <c r="Z92" s="120"/>
    </row>
    <row r="93" spans="1:26" ht="15.75">
      <c r="B93" s="295"/>
      <c r="C93" s="131"/>
      <c r="D93" s="131"/>
      <c r="E93" s="131"/>
      <c r="F93" s="131"/>
      <c r="G93" s="169"/>
      <c r="H93" s="170"/>
      <c r="I93" s="170"/>
      <c r="J93" s="170"/>
      <c r="K93" s="489"/>
      <c r="L93" s="122"/>
      <c r="Z93" s="120"/>
    </row>
    <row r="94" spans="1:26" ht="15.75">
      <c r="B94" s="294" t="s">
        <v>139</v>
      </c>
      <c r="C94" s="131"/>
      <c r="D94" s="131"/>
      <c r="E94" s="131"/>
      <c r="F94" s="131"/>
      <c r="G94" s="183"/>
      <c r="H94" s="184"/>
      <c r="I94" s="184"/>
      <c r="J94" s="184"/>
      <c r="K94" s="282"/>
      <c r="L94" s="122"/>
      <c r="Z94" s="120"/>
    </row>
    <row r="95" spans="1:26" ht="15.75">
      <c r="B95" s="281"/>
      <c r="C95" s="230" t="s">
        <v>23</v>
      </c>
      <c r="D95" s="231"/>
      <c r="E95" s="231"/>
      <c r="F95" s="231"/>
      <c r="G95" s="287">
        <f>G71</f>
        <v>-288425.11599999998</v>
      </c>
      <c r="H95" s="287">
        <f>H71</f>
        <v>-222644.59266666669</v>
      </c>
      <c r="I95" s="287">
        <f>I71</f>
        <v>-112572.27285333334</v>
      </c>
      <c r="J95" s="287">
        <f>J71</f>
        <v>48052.780489599972</v>
      </c>
      <c r="K95" s="290">
        <f>K71</f>
        <v>290015.02912072529</v>
      </c>
      <c r="L95" s="122"/>
      <c r="Z95" s="120"/>
    </row>
    <row r="96" spans="1:26">
      <c r="B96" s="196"/>
      <c r="C96" s="235" t="s">
        <v>45</v>
      </c>
      <c r="D96" s="236"/>
      <c r="E96" s="236"/>
      <c r="F96" s="236"/>
      <c r="G96" s="288">
        <f>'Year 1'!$T$155</f>
        <v>3905.1666666666674</v>
      </c>
      <c r="H96" s="289">
        <f>'Year 2'!$T$155</f>
        <v>10.333333333333334</v>
      </c>
      <c r="I96" s="289">
        <f>'Year 3'!$T$155</f>
        <v>22</v>
      </c>
      <c r="J96" s="289">
        <f>'Year 4'!$T$155</f>
        <v>76</v>
      </c>
      <c r="K96" s="291">
        <f>'Year 5'!$T$155</f>
        <v>229.16666666666669</v>
      </c>
      <c r="L96" s="122"/>
      <c r="Z96" s="120"/>
    </row>
    <row r="97" spans="1:26">
      <c r="B97" s="196"/>
      <c r="C97" s="254" t="s">
        <v>46</v>
      </c>
      <c r="D97" s="255"/>
      <c r="E97" s="255"/>
      <c r="F97" s="255"/>
      <c r="G97" s="278">
        <f>'Year 1'!$T$262</f>
        <v>-21799.628666666664</v>
      </c>
      <c r="H97" s="279">
        <f>'Year 2'!$T$262</f>
        <v>-11750.010666666662</v>
      </c>
      <c r="I97" s="279">
        <f>'Year 3'!$T$262</f>
        <v>1805.7507466666721</v>
      </c>
      <c r="J97" s="279">
        <f>'Year 4'!$T$262</f>
        <v>21483.158014933331</v>
      </c>
      <c r="K97" s="284">
        <f>'Year 5'!$T$262</f>
        <v>50676.727876565332</v>
      </c>
      <c r="L97" s="120"/>
      <c r="Z97" s="120"/>
    </row>
    <row r="98" spans="1:26" ht="15.75" thickBot="1">
      <c r="B98" s="196"/>
      <c r="C98" s="121"/>
      <c r="D98" s="121"/>
      <c r="E98" s="121"/>
      <c r="F98" s="121"/>
      <c r="G98" s="185"/>
      <c r="H98" s="186"/>
      <c r="I98" s="186"/>
      <c r="J98" s="186"/>
      <c r="K98" s="296"/>
      <c r="L98" s="120"/>
      <c r="Z98" s="120"/>
    </row>
    <row r="99" spans="1:26" ht="16.5" customHeight="1" thickTop="1">
      <c r="A99" s="35"/>
      <c r="B99" s="285" t="s">
        <v>140</v>
      </c>
      <c r="C99" s="272"/>
      <c r="D99" s="273"/>
      <c r="E99" s="273"/>
      <c r="F99" s="273"/>
      <c r="G99" s="274">
        <f>'Year 1'!$T$263</f>
        <v>-262720.32066666661</v>
      </c>
      <c r="H99" s="275">
        <f>'Year 2'!$T$263</f>
        <v>-210884.24866666662</v>
      </c>
      <c r="I99" s="275">
        <f>'Year 3'!$T$263</f>
        <v>-114356.02360000001</v>
      </c>
      <c r="J99" s="275">
        <f>'Year 4'!$T$263</f>
        <v>26645.622474666641</v>
      </c>
      <c r="K99" s="286">
        <f>'Year 5'!$T$263</f>
        <v>239567.46791082667</v>
      </c>
      <c r="L99" s="122"/>
      <c r="Z99" s="120"/>
    </row>
    <row r="100" spans="1:26" ht="15.75">
      <c r="B100" s="281"/>
      <c r="C100" s="131"/>
      <c r="D100" s="131"/>
      <c r="E100" s="131"/>
      <c r="F100" s="131"/>
      <c r="G100" s="192"/>
      <c r="H100" s="193"/>
      <c r="I100" s="193"/>
      <c r="J100" s="193"/>
      <c r="K100" s="297"/>
      <c r="L100" s="120"/>
      <c r="Z100" s="120"/>
    </row>
    <row r="101" spans="1:26" ht="15.75">
      <c r="B101" s="294" t="s">
        <v>141</v>
      </c>
      <c r="C101" s="131"/>
      <c r="D101" s="131"/>
      <c r="E101" s="131"/>
      <c r="F101" s="131"/>
      <c r="G101" s="183"/>
      <c r="H101" s="184"/>
      <c r="I101" s="184"/>
      <c r="J101" s="184"/>
      <c r="K101" s="282"/>
      <c r="L101" s="120"/>
      <c r="Z101" s="120"/>
    </row>
    <row r="102" spans="1:26">
      <c r="B102" s="196"/>
      <c r="C102" s="230" t="s">
        <v>47</v>
      </c>
      <c r="D102" s="231"/>
      <c r="E102" s="231"/>
      <c r="F102" s="231"/>
      <c r="G102" s="287">
        <f>'Year 1'!$T$266</f>
        <v>403300</v>
      </c>
      <c r="H102" s="287">
        <f>'Year 2'!$T$266</f>
        <v>12400</v>
      </c>
      <c r="I102" s="287">
        <f>'Year 3'!$T$266</f>
        <v>26400</v>
      </c>
      <c r="J102" s="287">
        <f>'Year 4'!$T$266</f>
        <v>11200</v>
      </c>
      <c r="K102" s="290">
        <f>'Year 5'!$T$266</f>
        <v>26400</v>
      </c>
      <c r="L102" s="120"/>
      <c r="Z102" s="120"/>
    </row>
    <row r="103" spans="1:26">
      <c r="B103" s="196"/>
      <c r="C103" s="254" t="s">
        <v>43</v>
      </c>
      <c r="D103" s="255"/>
      <c r="E103" s="255"/>
      <c r="F103" s="255"/>
      <c r="G103" s="278">
        <f>'Year 1'!$T$267</f>
        <v>0</v>
      </c>
      <c r="H103" s="279">
        <f>'Year 2'!$T$267</f>
        <v>0</v>
      </c>
      <c r="I103" s="279">
        <f>'Year 3'!$T$267</f>
        <v>0</v>
      </c>
      <c r="J103" s="279">
        <f>'Year 4'!$T$267</f>
        <v>0</v>
      </c>
      <c r="K103" s="284">
        <f>'Year 5'!$T$267</f>
        <v>0</v>
      </c>
      <c r="L103" s="120"/>
      <c r="Z103" s="120"/>
    </row>
    <row r="104" spans="1:26" ht="15.75" thickBot="1">
      <c r="B104" s="196"/>
      <c r="C104" s="121"/>
      <c r="D104" s="121"/>
      <c r="E104" s="121"/>
      <c r="F104" s="121"/>
      <c r="G104" s="160"/>
      <c r="H104" s="161"/>
      <c r="I104" s="161"/>
      <c r="J104" s="161"/>
      <c r="K104" s="197"/>
      <c r="L104" s="120"/>
      <c r="Z104" s="120"/>
    </row>
    <row r="105" spans="1:26" ht="16.5" customHeight="1" thickTop="1">
      <c r="A105" s="35"/>
      <c r="B105" s="285" t="s">
        <v>153</v>
      </c>
      <c r="C105" s="272"/>
      <c r="D105" s="273"/>
      <c r="E105" s="273"/>
      <c r="F105" s="273"/>
      <c r="G105" s="274">
        <f>'Year 1'!$T$268</f>
        <v>-403300</v>
      </c>
      <c r="H105" s="275">
        <f>'Year 2'!$T$268</f>
        <v>-12400</v>
      </c>
      <c r="I105" s="275">
        <f>'Year 3'!$T$268</f>
        <v>-26400</v>
      </c>
      <c r="J105" s="275">
        <f>'Year 4'!$T$268</f>
        <v>-11200</v>
      </c>
      <c r="K105" s="286">
        <f>'Year 5'!$T$268</f>
        <v>-26400</v>
      </c>
      <c r="L105" s="122"/>
      <c r="Z105" s="120"/>
    </row>
    <row r="106" spans="1:26" ht="15.75">
      <c r="B106" s="281"/>
      <c r="C106" s="131"/>
      <c r="D106" s="131"/>
      <c r="E106" s="131"/>
      <c r="F106" s="131"/>
      <c r="G106" s="192"/>
      <c r="H106" s="193"/>
      <c r="I106" s="193"/>
      <c r="J106" s="193"/>
      <c r="K106" s="297"/>
      <c r="L106" s="120"/>
      <c r="Z106" s="120"/>
    </row>
    <row r="107" spans="1:26" ht="15.75">
      <c r="B107" s="294" t="s">
        <v>142</v>
      </c>
      <c r="C107" s="131"/>
      <c r="D107" s="131"/>
      <c r="E107" s="131"/>
      <c r="F107" s="131"/>
      <c r="G107" s="183"/>
      <c r="H107" s="184"/>
      <c r="I107" s="184"/>
      <c r="J107" s="184"/>
      <c r="K107" s="282"/>
      <c r="L107" s="120"/>
      <c r="Z107" s="120"/>
    </row>
    <row r="108" spans="1:26">
      <c r="B108" s="196"/>
      <c r="C108" s="230" t="s">
        <v>44</v>
      </c>
      <c r="D108" s="231"/>
      <c r="E108" s="231"/>
      <c r="F108" s="231"/>
      <c r="G108" s="287">
        <f>'Year 1'!$T$271</f>
        <v>0</v>
      </c>
      <c r="H108" s="287">
        <f>'Year 2'!$T$271</f>
        <v>0</v>
      </c>
      <c r="I108" s="287">
        <f>'Year 3'!$T$271</f>
        <v>0</v>
      </c>
      <c r="J108" s="287">
        <f>'Year 4'!$T$271</f>
        <v>0</v>
      </c>
      <c r="K108" s="290">
        <f>'Year 5'!$T$271</f>
        <v>0</v>
      </c>
      <c r="L108" s="120"/>
      <c r="Z108" s="120"/>
    </row>
    <row r="109" spans="1:26">
      <c r="B109" s="196"/>
      <c r="C109" s="235" t="s">
        <v>122</v>
      </c>
      <c r="D109" s="236"/>
      <c r="E109" s="236"/>
      <c r="F109" s="236"/>
      <c r="G109" s="288">
        <f>'Year 1'!$T$272</f>
        <v>0</v>
      </c>
      <c r="H109" s="289">
        <f>'Year 2'!$T$272</f>
        <v>0</v>
      </c>
      <c r="I109" s="289">
        <f>'Year 3'!$T$272</f>
        <v>0</v>
      </c>
      <c r="J109" s="289">
        <f>'Year 4'!$T$272</f>
        <v>0</v>
      </c>
      <c r="K109" s="291">
        <f>'Year 5'!$T$272</f>
        <v>0</v>
      </c>
      <c r="L109" s="120"/>
      <c r="Z109" s="120"/>
    </row>
    <row r="110" spans="1:26">
      <c r="B110" s="196"/>
      <c r="C110" s="235" t="s">
        <v>121</v>
      </c>
      <c r="D110" s="236"/>
      <c r="E110" s="236"/>
      <c r="F110" s="236"/>
      <c r="G110" s="288">
        <f>'Year 1'!$T$273</f>
        <v>0</v>
      </c>
      <c r="H110" s="289">
        <f>'Year 2'!$T$273</f>
        <v>0</v>
      </c>
      <c r="I110" s="289">
        <f>'Year 3'!$T$273</f>
        <v>0</v>
      </c>
      <c r="J110" s="289">
        <f>'Year 4'!$T$273</f>
        <v>0</v>
      </c>
      <c r="K110" s="291">
        <f>'Year 5'!$T$273</f>
        <v>0</v>
      </c>
      <c r="L110" s="120"/>
      <c r="Z110" s="120"/>
    </row>
    <row r="111" spans="1:26">
      <c r="B111" s="196"/>
      <c r="C111" s="235" t="s">
        <v>124</v>
      </c>
      <c r="D111" s="236"/>
      <c r="E111" s="236"/>
      <c r="F111" s="236"/>
      <c r="G111" s="288">
        <f>'Year 1'!$T$274</f>
        <v>0</v>
      </c>
      <c r="H111" s="289">
        <f>'Year 2'!$T$274</f>
        <v>0</v>
      </c>
      <c r="I111" s="289">
        <f>'Year 3'!$T$274</f>
        <v>0</v>
      </c>
      <c r="J111" s="289">
        <f>'Year 4'!$T$274</f>
        <v>0</v>
      </c>
      <c r="K111" s="291">
        <f>'Year 5'!$T$274</f>
        <v>0</v>
      </c>
      <c r="L111" s="120"/>
      <c r="Z111" s="120"/>
    </row>
    <row r="112" spans="1:26">
      <c r="B112" s="196"/>
      <c r="C112" s="254" t="s">
        <v>125</v>
      </c>
      <c r="D112" s="255"/>
      <c r="E112" s="255"/>
      <c r="F112" s="255"/>
      <c r="G112" s="278">
        <f>'Year 1'!$T$282</f>
        <v>49999.999999999993</v>
      </c>
      <c r="H112" s="279">
        <f>'Year 2'!$T$282</f>
        <v>49999.999999999993</v>
      </c>
      <c r="I112" s="279">
        <f>'Year 3'!$T$282</f>
        <v>12500</v>
      </c>
      <c r="J112" s="279">
        <f>'Year 4'!$T$282</f>
        <v>0</v>
      </c>
      <c r="K112" s="284">
        <f>'Year 5'!$T$282</f>
        <v>0</v>
      </c>
      <c r="L112" s="120"/>
      <c r="Z112" s="120"/>
    </row>
    <row r="113" spans="1:26" ht="15.75" thickBot="1">
      <c r="B113" s="196"/>
      <c r="C113" s="121"/>
      <c r="D113" s="121"/>
      <c r="E113" s="121"/>
      <c r="F113" s="121"/>
      <c r="G113" s="160"/>
      <c r="H113" s="161"/>
      <c r="I113" s="161"/>
      <c r="J113" s="161"/>
      <c r="K113" s="197"/>
      <c r="L113" s="120"/>
      <c r="Z113" s="120"/>
    </row>
    <row r="114" spans="1:26" ht="16.5" customHeight="1" thickTop="1">
      <c r="A114" s="35"/>
      <c r="B114" s="285" t="s">
        <v>144</v>
      </c>
      <c r="C114" s="272"/>
      <c r="D114" s="273"/>
      <c r="E114" s="273"/>
      <c r="F114" s="273"/>
      <c r="G114" s="274">
        <f>'Year 1'!$T$283</f>
        <v>-49999.999999999993</v>
      </c>
      <c r="H114" s="275">
        <f>'Year 2'!$T$283</f>
        <v>-49999.999999999993</v>
      </c>
      <c r="I114" s="275">
        <f>'Year 3'!$T$283</f>
        <v>-12500</v>
      </c>
      <c r="J114" s="275">
        <f>'Year 4'!$T$283</f>
        <v>0</v>
      </c>
      <c r="K114" s="286">
        <f>'Year 5'!$T$283</f>
        <v>0</v>
      </c>
      <c r="L114" s="122"/>
      <c r="Z114" s="120"/>
    </row>
    <row r="115" spans="1:26" ht="15.75" thickBot="1">
      <c r="A115" s="120"/>
      <c r="B115" s="196"/>
      <c r="C115" s="121"/>
      <c r="D115" s="121"/>
      <c r="E115" s="121"/>
      <c r="F115" s="121"/>
      <c r="G115" s="194"/>
      <c r="H115" s="195"/>
      <c r="I115" s="195"/>
      <c r="J115" s="195"/>
      <c r="K115" s="298"/>
      <c r="L115" s="120"/>
      <c r="Z115" s="120"/>
    </row>
    <row r="116" spans="1:26" ht="16.5" customHeight="1" thickTop="1">
      <c r="A116" s="35"/>
      <c r="B116" s="285" t="s">
        <v>50</v>
      </c>
      <c r="C116" s="272"/>
      <c r="D116" s="273"/>
      <c r="E116" s="273"/>
      <c r="F116" s="273"/>
      <c r="G116" s="274">
        <f>'Year 1'!$T$285</f>
        <v>250000</v>
      </c>
      <c r="H116" s="275">
        <f>'Year 2'!$T$285</f>
        <v>-466020.32066666667</v>
      </c>
      <c r="I116" s="275">
        <f>'Year 3'!$T$285</f>
        <v>-739304.56933333329</v>
      </c>
      <c r="J116" s="275">
        <f>'Year 4'!$T$285</f>
        <v>-892560.59293333313</v>
      </c>
      <c r="K116" s="286">
        <f>'Year 5'!$T$285</f>
        <v>-877114.97045866644</v>
      </c>
      <c r="L116" s="122"/>
      <c r="Z116" s="120"/>
    </row>
    <row r="117" spans="1:26" ht="15" customHeight="1" thickBot="1">
      <c r="B117" s="196"/>
      <c r="C117" s="121"/>
      <c r="D117" s="121"/>
      <c r="E117" s="121"/>
      <c r="F117" s="121"/>
      <c r="G117" s="194"/>
      <c r="H117" s="195"/>
      <c r="I117" s="195"/>
      <c r="J117" s="195"/>
      <c r="K117" s="298"/>
    </row>
    <row r="118" spans="1:26" ht="16.5" customHeight="1" thickTop="1">
      <c r="A118" s="35"/>
      <c r="B118" s="285" t="s">
        <v>49</v>
      </c>
      <c r="C118" s="272"/>
      <c r="D118" s="273"/>
      <c r="E118" s="273"/>
      <c r="F118" s="273"/>
      <c r="G118" s="274">
        <f>'Year 1'!$T$286</f>
        <v>-716020.32066666661</v>
      </c>
      <c r="H118" s="275">
        <f>'Year 2'!$T$286</f>
        <v>-273284.24866666662</v>
      </c>
      <c r="I118" s="275">
        <f>'Year 3'!$T$286</f>
        <v>-153256.02360000001</v>
      </c>
      <c r="J118" s="275">
        <f>'Year 4'!$T$286</f>
        <v>15445.622474666641</v>
      </c>
      <c r="K118" s="286">
        <f>'Year 5'!$T$286</f>
        <v>213167.46791082667</v>
      </c>
      <c r="L118" s="122"/>
      <c r="Z118" s="120"/>
    </row>
    <row r="119" spans="1:26" ht="15.75" thickBot="1">
      <c r="A119" s="120"/>
      <c r="B119" s="196"/>
      <c r="C119" s="121"/>
      <c r="D119" s="121"/>
      <c r="E119" s="121"/>
      <c r="F119" s="121"/>
      <c r="G119" s="194"/>
      <c r="H119" s="195"/>
      <c r="I119" s="195"/>
      <c r="J119" s="195"/>
      <c r="K119" s="298"/>
      <c r="L119" s="120"/>
      <c r="Z119" s="120"/>
    </row>
    <row r="120" spans="1:26" ht="15.75" thickTop="1">
      <c r="A120" s="120"/>
      <c r="B120" s="299" t="s">
        <v>51</v>
      </c>
      <c r="C120" s="300"/>
      <c r="D120" s="273"/>
      <c r="E120" s="273"/>
      <c r="F120" s="273"/>
      <c r="G120" s="301">
        <f>'Year 1'!$T$287</f>
        <v>-466020.32066666661</v>
      </c>
      <c r="H120" s="302">
        <f>'Year 2'!$T$287</f>
        <v>-739304.56933333329</v>
      </c>
      <c r="I120" s="302">
        <f>'Year 3'!$T$287</f>
        <v>-892560.59293333325</v>
      </c>
      <c r="J120" s="302">
        <f>'Year 4'!$T$287</f>
        <v>-877114.97045866644</v>
      </c>
      <c r="K120" s="303">
        <f>'Year 5'!$T$287</f>
        <v>-663947.50254783977</v>
      </c>
      <c r="L120" s="120"/>
      <c r="Z120" s="120"/>
    </row>
    <row r="121" spans="1:26">
      <c r="A121" s="120"/>
      <c r="B121" s="120"/>
      <c r="C121" s="120"/>
      <c r="D121" s="120"/>
      <c r="E121" s="120"/>
      <c r="F121" s="120"/>
      <c r="G121" s="121"/>
      <c r="H121" s="121"/>
      <c r="I121" s="121"/>
      <c r="J121" s="121"/>
      <c r="K121" s="121"/>
      <c r="L121" s="120"/>
      <c r="Z121" s="120"/>
    </row>
    <row r="122" spans="1:26">
      <c r="A122" s="120"/>
      <c r="B122" s="120"/>
      <c r="C122" s="120"/>
      <c r="D122" s="120"/>
      <c r="E122" s="120"/>
      <c r="F122" s="120"/>
      <c r="G122" s="121"/>
      <c r="H122" s="121"/>
      <c r="I122" s="121"/>
      <c r="J122" s="121"/>
      <c r="K122" s="121"/>
      <c r="L122" s="120"/>
      <c r="Z122" s="120"/>
    </row>
    <row r="123" spans="1:26">
      <c r="A123" s="120"/>
      <c r="B123" s="120"/>
      <c r="C123" s="120"/>
      <c r="D123" s="120"/>
      <c r="E123" s="120"/>
      <c r="F123" s="120"/>
      <c r="G123" s="121"/>
      <c r="H123" s="121"/>
      <c r="I123" s="121"/>
      <c r="J123" s="121"/>
      <c r="K123" s="121"/>
      <c r="L123" s="120"/>
      <c r="Z123" s="120"/>
    </row>
    <row r="124" spans="1:26">
      <c r="A124" s="120"/>
      <c r="B124" s="120"/>
      <c r="C124" s="120"/>
      <c r="D124" s="120"/>
      <c r="E124" s="120"/>
      <c r="F124" s="120"/>
      <c r="G124" s="121"/>
      <c r="H124" s="121"/>
      <c r="I124" s="121"/>
      <c r="J124" s="121"/>
      <c r="K124" s="121"/>
      <c r="L124" s="120"/>
      <c r="Z124" s="120"/>
    </row>
    <row r="125" spans="1:26">
      <c r="A125" s="120"/>
      <c r="B125" s="120"/>
      <c r="C125" s="120"/>
      <c r="D125" s="120"/>
      <c r="E125" s="120"/>
      <c r="F125" s="120"/>
      <c r="G125" s="121"/>
      <c r="H125" s="121"/>
      <c r="I125" s="121"/>
      <c r="J125" s="121"/>
      <c r="K125" s="121"/>
      <c r="L125" s="120"/>
      <c r="Z125" s="120"/>
    </row>
    <row r="126" spans="1:26">
      <c r="A126" s="120"/>
      <c r="B126" s="120"/>
      <c r="C126" s="120"/>
      <c r="D126" s="120"/>
      <c r="E126" s="120"/>
      <c r="F126" s="120"/>
      <c r="G126" s="121"/>
      <c r="H126" s="121"/>
      <c r="I126" s="121"/>
      <c r="J126" s="121"/>
      <c r="K126" s="121"/>
      <c r="L126" s="120"/>
      <c r="Z126" s="120"/>
    </row>
    <row r="127" spans="1:26">
      <c r="A127" s="120"/>
      <c r="B127" s="120"/>
      <c r="C127" s="120"/>
      <c r="D127" s="120"/>
      <c r="E127" s="120"/>
      <c r="F127" s="120"/>
      <c r="G127" s="121"/>
      <c r="H127" s="121"/>
      <c r="I127" s="121"/>
      <c r="J127" s="121"/>
      <c r="K127" s="121"/>
      <c r="L127" s="120"/>
      <c r="Z127" s="120"/>
    </row>
    <row r="128" spans="1:26">
      <c r="A128" s="120"/>
      <c r="B128" s="120"/>
      <c r="C128" s="120"/>
      <c r="D128" s="120"/>
      <c r="E128" s="120"/>
      <c r="F128" s="120"/>
      <c r="G128" s="121"/>
      <c r="H128" s="121"/>
      <c r="I128" s="121"/>
      <c r="J128" s="121"/>
      <c r="K128" s="121"/>
      <c r="L128" s="120"/>
      <c r="Z128" s="120"/>
    </row>
    <row r="129" spans="1:26">
      <c r="A129" s="120"/>
      <c r="B129" s="120"/>
      <c r="C129" s="120"/>
      <c r="D129" s="120"/>
      <c r="E129" s="120"/>
      <c r="F129" s="120"/>
      <c r="G129" s="121"/>
      <c r="H129" s="121"/>
      <c r="I129" s="121"/>
      <c r="J129" s="121"/>
      <c r="K129" s="121"/>
      <c r="L129" s="120"/>
      <c r="Z129" s="120"/>
    </row>
    <row r="130" spans="1:26">
      <c r="A130" s="120"/>
      <c r="B130" s="120"/>
      <c r="C130" s="120"/>
      <c r="D130" s="120"/>
      <c r="E130" s="120"/>
      <c r="F130" s="120"/>
      <c r="G130" s="121"/>
      <c r="H130" s="121"/>
      <c r="I130" s="121"/>
      <c r="J130" s="121"/>
      <c r="K130" s="121"/>
      <c r="L130" s="120"/>
      <c r="Z130" s="120"/>
    </row>
    <row r="131" spans="1:26">
      <c r="A131" s="120"/>
      <c r="B131" s="120"/>
      <c r="C131" s="120"/>
      <c r="D131" s="120"/>
      <c r="E131" s="120"/>
      <c r="F131" s="120"/>
      <c r="G131" s="121"/>
      <c r="H131" s="121"/>
      <c r="I131" s="121"/>
      <c r="J131" s="121"/>
      <c r="K131" s="121"/>
      <c r="L131" s="120"/>
      <c r="Z131" s="120"/>
    </row>
    <row r="132" spans="1:26">
      <c r="A132" s="120"/>
      <c r="B132" s="120"/>
      <c r="C132" s="120"/>
      <c r="D132" s="120"/>
      <c r="E132" s="120"/>
      <c r="F132" s="120"/>
      <c r="G132" s="121"/>
      <c r="H132" s="121"/>
      <c r="I132" s="121"/>
      <c r="J132" s="121"/>
      <c r="K132" s="121"/>
      <c r="L132" s="120"/>
      <c r="Z132" s="120"/>
    </row>
    <row r="133" spans="1:26">
      <c r="A133" s="120"/>
      <c r="B133" s="120"/>
      <c r="C133" s="120"/>
      <c r="D133" s="120"/>
      <c r="E133" s="120"/>
      <c r="F133" s="120"/>
      <c r="G133" s="121"/>
      <c r="H133" s="121"/>
      <c r="I133" s="121"/>
      <c r="J133" s="121"/>
      <c r="K133" s="121"/>
      <c r="L133" s="120"/>
      <c r="Z133" s="120"/>
    </row>
    <row r="134" spans="1:26">
      <c r="A134" s="120"/>
      <c r="B134" s="120"/>
      <c r="C134" s="120"/>
      <c r="D134" s="120"/>
      <c r="E134" s="120"/>
      <c r="F134" s="120"/>
      <c r="G134" s="121"/>
      <c r="H134" s="121"/>
      <c r="I134" s="121"/>
      <c r="J134" s="121"/>
      <c r="K134" s="121"/>
      <c r="L134" s="120"/>
      <c r="Z134" s="120"/>
    </row>
    <row r="135" spans="1:26">
      <c r="A135" s="120"/>
      <c r="B135" s="120"/>
      <c r="C135" s="120"/>
      <c r="D135" s="120"/>
      <c r="E135" s="120"/>
      <c r="F135" s="120"/>
      <c r="G135" s="121"/>
      <c r="H135" s="121"/>
      <c r="I135" s="121"/>
      <c r="J135" s="121"/>
      <c r="K135" s="121"/>
      <c r="L135" s="120"/>
      <c r="Z135" s="120"/>
    </row>
    <row r="136" spans="1:26">
      <c r="A136" s="120"/>
      <c r="B136" s="120"/>
      <c r="C136" s="120"/>
      <c r="D136" s="120"/>
      <c r="E136" s="120"/>
      <c r="F136" s="120"/>
      <c r="G136" s="121"/>
      <c r="H136" s="121"/>
      <c r="I136" s="121"/>
      <c r="J136" s="121"/>
      <c r="K136" s="121"/>
      <c r="L136" s="120"/>
      <c r="M136" s="120"/>
      <c r="N136" s="120"/>
      <c r="O136" s="120"/>
      <c r="P136" s="120"/>
      <c r="Q136" s="120"/>
      <c r="R136" s="120"/>
      <c r="S136" s="120"/>
      <c r="T136" s="120"/>
      <c r="U136" s="120"/>
      <c r="V136" s="120"/>
      <c r="W136" s="120"/>
      <c r="X136" s="120"/>
      <c r="Y136" s="120"/>
      <c r="Z136" s="120"/>
    </row>
    <row r="137" spans="1:26">
      <c r="A137" s="120"/>
      <c r="B137" s="120"/>
      <c r="C137" s="120"/>
      <c r="D137" s="120"/>
      <c r="E137" s="120"/>
      <c r="F137" s="120"/>
      <c r="G137" s="121"/>
      <c r="H137" s="121"/>
      <c r="I137" s="121"/>
      <c r="J137" s="121"/>
      <c r="K137" s="121"/>
      <c r="L137" s="120"/>
      <c r="M137" s="120"/>
      <c r="N137" s="120"/>
      <c r="O137" s="120"/>
      <c r="P137" s="120"/>
      <c r="Q137" s="120"/>
      <c r="R137" s="120"/>
      <c r="S137" s="120"/>
      <c r="T137" s="120"/>
      <c r="U137" s="120"/>
      <c r="V137" s="120"/>
      <c r="W137" s="120"/>
      <c r="X137" s="120"/>
      <c r="Y137" s="120"/>
      <c r="Z137" s="120"/>
    </row>
    <row r="138" spans="1:26">
      <c r="A138" s="120"/>
      <c r="B138" s="120"/>
      <c r="C138" s="120"/>
      <c r="D138" s="120"/>
      <c r="E138" s="120"/>
      <c r="F138" s="120"/>
      <c r="G138" s="121"/>
      <c r="H138" s="121"/>
      <c r="I138" s="121"/>
      <c r="J138" s="121"/>
      <c r="K138" s="121"/>
      <c r="L138" s="120"/>
      <c r="M138" s="120"/>
      <c r="N138" s="120"/>
      <c r="O138" s="120"/>
      <c r="P138" s="120"/>
      <c r="Q138" s="120"/>
      <c r="R138" s="120"/>
      <c r="S138" s="120"/>
      <c r="T138" s="120"/>
      <c r="U138" s="120"/>
      <c r="V138" s="120"/>
      <c r="W138" s="120"/>
      <c r="X138" s="120"/>
      <c r="Y138" s="120"/>
      <c r="Z138" s="120"/>
    </row>
    <row r="139" spans="1:26">
      <c r="A139" s="120"/>
      <c r="B139" s="120"/>
      <c r="C139" s="120"/>
      <c r="D139" s="120"/>
      <c r="E139" s="120"/>
      <c r="F139" s="120"/>
      <c r="G139" s="121"/>
      <c r="H139" s="121"/>
      <c r="I139" s="121"/>
      <c r="J139" s="121"/>
      <c r="K139" s="121"/>
      <c r="L139" s="120"/>
      <c r="M139" s="120"/>
      <c r="N139" s="120"/>
      <c r="O139" s="120"/>
      <c r="P139" s="120"/>
      <c r="Q139" s="120"/>
      <c r="R139" s="120"/>
      <c r="S139" s="120"/>
      <c r="T139" s="120"/>
      <c r="U139" s="120"/>
      <c r="V139" s="120"/>
      <c r="W139" s="120"/>
      <c r="X139" s="120"/>
      <c r="Y139" s="120"/>
      <c r="Z139" s="120"/>
    </row>
    <row r="140" spans="1:26">
      <c r="A140" s="120"/>
      <c r="B140" s="120"/>
      <c r="C140" s="120"/>
      <c r="D140" s="120"/>
      <c r="E140" s="120"/>
      <c r="F140" s="120"/>
      <c r="G140" s="121"/>
      <c r="H140" s="121"/>
      <c r="I140" s="121"/>
      <c r="J140" s="121"/>
      <c r="K140" s="121"/>
      <c r="L140" s="120"/>
      <c r="M140" s="120"/>
      <c r="N140" s="120"/>
      <c r="O140" s="120"/>
      <c r="P140" s="120"/>
      <c r="Q140" s="120"/>
      <c r="R140" s="120"/>
      <c r="S140" s="120"/>
      <c r="T140" s="120"/>
      <c r="U140" s="120"/>
      <c r="V140" s="120"/>
      <c r="W140" s="120"/>
      <c r="X140" s="120"/>
      <c r="Y140" s="120"/>
      <c r="Z140" s="120"/>
    </row>
    <row r="141" spans="1:26">
      <c r="A141" s="120"/>
      <c r="B141" s="120"/>
      <c r="C141" s="120"/>
      <c r="D141" s="120"/>
      <c r="E141" s="120"/>
      <c r="F141" s="120"/>
      <c r="G141" s="121"/>
      <c r="H141" s="121"/>
      <c r="I141" s="121"/>
      <c r="J141" s="121"/>
      <c r="K141" s="121"/>
      <c r="L141" s="120"/>
      <c r="M141" s="120"/>
      <c r="N141" s="120"/>
      <c r="O141" s="120"/>
      <c r="P141" s="120"/>
      <c r="Q141" s="120"/>
      <c r="R141" s="120"/>
      <c r="S141" s="120"/>
      <c r="T141" s="120"/>
      <c r="U141" s="120"/>
      <c r="V141" s="120"/>
      <c r="W141" s="120"/>
      <c r="X141" s="120"/>
      <c r="Y141" s="120"/>
      <c r="Z141" s="120"/>
    </row>
    <row r="142" spans="1:26">
      <c r="A142" s="120"/>
      <c r="B142" s="120"/>
      <c r="C142" s="120"/>
      <c r="D142" s="120"/>
      <c r="E142" s="120"/>
      <c r="F142" s="120"/>
      <c r="G142" s="121"/>
      <c r="H142" s="121"/>
      <c r="I142" s="121"/>
      <c r="J142" s="121"/>
      <c r="K142" s="121"/>
      <c r="L142" s="120"/>
      <c r="M142" s="120"/>
      <c r="N142" s="120"/>
      <c r="O142" s="120"/>
      <c r="P142" s="120"/>
      <c r="Q142" s="120"/>
      <c r="R142" s="120"/>
      <c r="S142" s="120"/>
      <c r="T142" s="120"/>
      <c r="U142" s="120"/>
      <c r="V142" s="120"/>
      <c r="W142" s="120"/>
      <c r="X142" s="120"/>
      <c r="Y142" s="120"/>
      <c r="Z142" s="120"/>
    </row>
    <row r="143" spans="1:26">
      <c r="A143" s="120"/>
      <c r="B143" s="120"/>
      <c r="C143" s="120"/>
      <c r="D143" s="120"/>
      <c r="E143" s="120"/>
      <c r="F143" s="120"/>
      <c r="G143" s="121"/>
      <c r="H143" s="121"/>
      <c r="I143" s="121"/>
      <c r="J143" s="121"/>
      <c r="K143" s="121"/>
      <c r="L143" s="120"/>
      <c r="M143" s="120"/>
      <c r="N143" s="120"/>
      <c r="O143" s="120"/>
      <c r="P143" s="120"/>
      <c r="Q143" s="120"/>
      <c r="R143" s="120"/>
      <c r="S143" s="120"/>
      <c r="T143" s="120"/>
      <c r="U143" s="120"/>
      <c r="V143" s="120"/>
      <c r="W143" s="120"/>
      <c r="X143" s="120"/>
      <c r="Y143" s="120"/>
      <c r="Z143" s="120"/>
    </row>
    <row r="144" spans="1:26">
      <c r="A144" s="120"/>
      <c r="B144" s="120"/>
      <c r="C144" s="120"/>
      <c r="D144" s="120"/>
      <c r="E144" s="120"/>
      <c r="F144" s="120"/>
      <c r="G144" s="121"/>
      <c r="H144" s="121"/>
      <c r="I144" s="121"/>
      <c r="J144" s="121"/>
      <c r="K144" s="121"/>
      <c r="L144" s="120"/>
      <c r="M144" s="120"/>
      <c r="N144" s="120"/>
      <c r="O144" s="120"/>
      <c r="P144" s="120"/>
      <c r="Q144" s="120"/>
      <c r="R144" s="120"/>
      <c r="S144" s="120"/>
      <c r="T144" s="120"/>
      <c r="U144" s="120"/>
      <c r="V144" s="120"/>
      <c r="W144" s="120"/>
      <c r="X144" s="120"/>
      <c r="Y144" s="120"/>
      <c r="Z144" s="120"/>
    </row>
    <row r="145" spans="1:26">
      <c r="A145" s="120"/>
      <c r="B145" s="120"/>
      <c r="C145" s="120"/>
      <c r="D145" s="120"/>
      <c r="E145" s="120"/>
      <c r="F145" s="120"/>
      <c r="G145" s="121"/>
      <c r="H145" s="121"/>
      <c r="I145" s="121"/>
      <c r="J145" s="121"/>
      <c r="K145" s="121"/>
      <c r="L145" s="120"/>
      <c r="M145" s="120"/>
      <c r="N145" s="120"/>
      <c r="O145" s="120"/>
      <c r="P145" s="120"/>
      <c r="Q145" s="120"/>
      <c r="R145" s="120"/>
      <c r="S145" s="120"/>
      <c r="T145" s="120"/>
      <c r="U145" s="120"/>
      <c r="V145" s="120"/>
      <c r="W145" s="120"/>
      <c r="X145" s="120"/>
      <c r="Y145" s="120"/>
      <c r="Z145" s="120"/>
    </row>
    <row r="146" spans="1:26">
      <c r="A146" s="120"/>
      <c r="B146" s="120"/>
      <c r="C146" s="120"/>
      <c r="D146" s="120"/>
      <c r="E146" s="120"/>
      <c r="F146" s="120"/>
      <c r="G146" s="121"/>
      <c r="H146" s="121"/>
      <c r="I146" s="121"/>
      <c r="J146" s="121"/>
      <c r="K146" s="121"/>
      <c r="L146" s="120"/>
      <c r="M146" s="120"/>
      <c r="N146" s="120"/>
      <c r="O146" s="120"/>
      <c r="P146" s="120"/>
      <c r="Q146" s="120"/>
      <c r="R146" s="120"/>
      <c r="S146" s="120"/>
      <c r="T146" s="120"/>
      <c r="U146" s="120"/>
      <c r="V146" s="120"/>
      <c r="W146" s="120"/>
      <c r="X146" s="120"/>
      <c r="Y146" s="120"/>
      <c r="Z146" s="120"/>
    </row>
    <row r="147" spans="1:26">
      <c r="A147" s="120"/>
      <c r="B147" s="120"/>
      <c r="C147" s="120"/>
      <c r="D147" s="120"/>
      <c r="E147" s="120"/>
      <c r="F147" s="120"/>
      <c r="G147" s="121"/>
      <c r="H147" s="121"/>
      <c r="I147" s="121"/>
      <c r="J147" s="121"/>
      <c r="K147" s="121"/>
      <c r="L147" s="120"/>
      <c r="M147" s="120"/>
      <c r="N147" s="120"/>
      <c r="O147" s="120"/>
      <c r="P147" s="120"/>
      <c r="Q147" s="120"/>
      <c r="R147" s="120"/>
      <c r="S147" s="120"/>
      <c r="T147" s="120"/>
      <c r="U147" s="120"/>
      <c r="V147" s="120"/>
      <c r="W147" s="120"/>
      <c r="X147" s="120"/>
      <c r="Y147" s="120"/>
      <c r="Z147" s="120"/>
    </row>
    <row r="148" spans="1:26">
      <c r="A148" s="120"/>
      <c r="B148" s="120"/>
      <c r="C148" s="120"/>
      <c r="D148" s="120"/>
      <c r="E148" s="120"/>
      <c r="F148" s="120"/>
      <c r="G148" s="121"/>
      <c r="H148" s="121"/>
      <c r="I148" s="121"/>
      <c r="J148" s="121"/>
      <c r="K148" s="121"/>
      <c r="L148" s="120"/>
      <c r="M148" s="120"/>
      <c r="N148" s="120"/>
      <c r="O148" s="120"/>
      <c r="P148" s="120"/>
      <c r="Q148" s="120"/>
      <c r="R148" s="120"/>
      <c r="S148" s="120"/>
      <c r="T148" s="120"/>
      <c r="U148" s="120"/>
      <c r="V148" s="120"/>
      <c r="W148" s="120"/>
      <c r="X148" s="120"/>
      <c r="Y148" s="120"/>
      <c r="Z148" s="120"/>
    </row>
    <row r="149" spans="1:26">
      <c r="A149" s="120"/>
      <c r="B149" s="120"/>
      <c r="C149" s="120"/>
      <c r="D149" s="120"/>
      <c r="E149" s="120"/>
      <c r="F149" s="120"/>
      <c r="G149" s="121"/>
      <c r="H149" s="121"/>
      <c r="I149" s="121"/>
      <c r="J149" s="121"/>
      <c r="K149" s="121"/>
      <c r="L149" s="120"/>
      <c r="M149" s="120"/>
      <c r="N149" s="120"/>
      <c r="O149" s="120"/>
      <c r="P149" s="120"/>
      <c r="Q149" s="120"/>
      <c r="R149" s="120"/>
      <c r="S149" s="120"/>
      <c r="T149" s="120"/>
      <c r="U149" s="120"/>
      <c r="V149" s="120"/>
      <c r="W149" s="120"/>
      <c r="X149" s="120"/>
      <c r="Y149" s="120"/>
      <c r="Z149" s="120"/>
    </row>
    <row r="150" spans="1:26">
      <c r="A150" s="120"/>
      <c r="B150" s="120"/>
      <c r="C150" s="120"/>
      <c r="D150" s="120"/>
      <c r="E150" s="120"/>
      <c r="F150" s="120"/>
      <c r="G150" s="121"/>
      <c r="H150" s="121"/>
      <c r="I150" s="121"/>
      <c r="J150" s="121"/>
      <c r="K150" s="121"/>
      <c r="L150" s="120"/>
      <c r="M150" s="120"/>
      <c r="N150" s="120"/>
      <c r="O150" s="120"/>
      <c r="P150" s="120"/>
      <c r="Q150" s="120"/>
      <c r="R150" s="120"/>
      <c r="S150" s="120"/>
      <c r="T150" s="120"/>
      <c r="U150" s="120"/>
      <c r="V150" s="120"/>
      <c r="W150" s="120"/>
      <c r="X150" s="120"/>
      <c r="Y150" s="120"/>
      <c r="Z150" s="120"/>
    </row>
    <row r="151" spans="1:26">
      <c r="A151" s="120"/>
      <c r="B151" s="120"/>
      <c r="C151" s="120"/>
      <c r="D151" s="120"/>
      <c r="E151" s="120"/>
      <c r="F151" s="120"/>
      <c r="G151" s="121"/>
      <c r="H151" s="121"/>
      <c r="I151" s="121"/>
      <c r="J151" s="121"/>
      <c r="K151" s="121"/>
      <c r="L151" s="120"/>
      <c r="M151" s="120"/>
      <c r="N151" s="120"/>
      <c r="O151" s="120"/>
      <c r="P151" s="120"/>
      <c r="Q151" s="120"/>
      <c r="R151" s="120"/>
      <c r="S151" s="120"/>
      <c r="T151" s="120"/>
      <c r="U151" s="120"/>
      <c r="V151" s="120"/>
      <c r="W151" s="120"/>
      <c r="X151" s="120"/>
      <c r="Y151" s="120"/>
      <c r="Z151" s="120"/>
    </row>
    <row r="152" spans="1:26">
      <c r="A152" s="120"/>
      <c r="B152" s="120"/>
      <c r="C152" s="120"/>
      <c r="D152" s="120"/>
      <c r="E152" s="120"/>
      <c r="F152" s="120"/>
      <c r="G152" s="121"/>
      <c r="H152" s="121"/>
      <c r="I152" s="121"/>
      <c r="J152" s="121"/>
      <c r="K152" s="121"/>
      <c r="L152" s="120"/>
      <c r="M152" s="120"/>
      <c r="N152" s="120"/>
      <c r="O152" s="120"/>
      <c r="P152" s="120"/>
      <c r="Q152" s="120"/>
      <c r="R152" s="120"/>
      <c r="S152" s="120"/>
      <c r="T152" s="120"/>
      <c r="U152" s="120"/>
      <c r="V152" s="120"/>
      <c r="W152" s="120"/>
      <c r="X152" s="120"/>
      <c r="Y152" s="120"/>
      <c r="Z152" s="120"/>
    </row>
    <row r="153" spans="1:26">
      <c r="A153" s="120"/>
      <c r="B153" s="120"/>
      <c r="C153" s="120"/>
      <c r="D153" s="120"/>
      <c r="E153" s="120"/>
      <c r="F153" s="120"/>
      <c r="G153" s="121"/>
      <c r="H153" s="121"/>
      <c r="I153" s="121"/>
      <c r="J153" s="121"/>
      <c r="K153" s="121"/>
      <c r="L153" s="120"/>
      <c r="M153" s="120"/>
      <c r="N153" s="120"/>
      <c r="O153" s="120"/>
      <c r="P153" s="120"/>
      <c r="Q153" s="120"/>
      <c r="R153" s="120"/>
      <c r="S153" s="120"/>
      <c r="T153" s="120"/>
      <c r="U153" s="120"/>
      <c r="V153" s="120"/>
      <c r="W153" s="120"/>
      <c r="X153" s="120"/>
      <c r="Y153" s="120"/>
      <c r="Z153" s="120"/>
    </row>
    <row r="154" spans="1:26">
      <c r="A154" s="120"/>
      <c r="B154" s="120"/>
      <c r="C154" s="120"/>
      <c r="D154" s="120"/>
      <c r="E154" s="120"/>
      <c r="F154" s="120"/>
      <c r="G154" s="121"/>
      <c r="H154" s="121"/>
      <c r="I154" s="121"/>
      <c r="J154" s="121"/>
      <c r="K154" s="121"/>
      <c r="L154" s="120"/>
      <c r="M154" s="120"/>
      <c r="N154" s="120"/>
      <c r="O154" s="120"/>
      <c r="P154" s="120"/>
      <c r="Q154" s="120"/>
      <c r="R154" s="120"/>
      <c r="S154" s="120"/>
      <c r="T154" s="120"/>
      <c r="U154" s="120"/>
      <c r="V154" s="120"/>
      <c r="W154" s="120"/>
      <c r="X154" s="120"/>
      <c r="Y154" s="120"/>
      <c r="Z154" s="120"/>
    </row>
    <row r="155" spans="1:26">
      <c r="A155" s="120"/>
      <c r="B155" s="120"/>
      <c r="C155" s="120"/>
      <c r="D155" s="120"/>
      <c r="E155" s="120"/>
      <c r="F155" s="120"/>
      <c r="G155" s="121"/>
      <c r="H155" s="121"/>
      <c r="I155" s="121"/>
      <c r="J155" s="121"/>
      <c r="K155" s="121"/>
      <c r="L155" s="120"/>
      <c r="M155" s="120"/>
      <c r="N155" s="120"/>
      <c r="O155" s="120"/>
      <c r="P155" s="120"/>
      <c r="Q155" s="120"/>
      <c r="R155" s="120"/>
      <c r="S155" s="120"/>
      <c r="T155" s="120"/>
      <c r="U155" s="120"/>
      <c r="V155" s="120"/>
      <c r="W155" s="120"/>
      <c r="X155" s="120"/>
      <c r="Y155" s="120"/>
      <c r="Z155" s="120"/>
    </row>
    <row r="156" spans="1:26">
      <c r="A156" s="120"/>
      <c r="B156" s="120"/>
      <c r="C156" s="120"/>
      <c r="D156" s="120"/>
      <c r="E156" s="120"/>
      <c r="F156" s="120"/>
      <c r="G156" s="121"/>
      <c r="H156" s="121"/>
      <c r="I156" s="121"/>
      <c r="J156" s="121"/>
      <c r="K156" s="121"/>
      <c r="L156" s="120"/>
      <c r="M156" s="120"/>
      <c r="N156" s="120"/>
      <c r="O156" s="120"/>
      <c r="P156" s="120"/>
      <c r="Q156" s="120"/>
      <c r="R156" s="120"/>
      <c r="S156" s="120"/>
      <c r="T156" s="120"/>
      <c r="U156" s="120"/>
      <c r="V156" s="120"/>
      <c r="W156" s="120"/>
      <c r="X156" s="120"/>
      <c r="Y156" s="120"/>
      <c r="Z156" s="120"/>
    </row>
    <row r="157" spans="1:26">
      <c r="A157" s="120"/>
      <c r="B157" s="120"/>
      <c r="C157" s="120"/>
      <c r="D157" s="120"/>
      <c r="E157" s="120"/>
      <c r="F157" s="120"/>
      <c r="G157" s="121"/>
      <c r="H157" s="121"/>
      <c r="I157" s="121"/>
      <c r="J157" s="121"/>
      <c r="K157" s="121"/>
      <c r="L157" s="120"/>
      <c r="M157" s="120"/>
      <c r="N157" s="120"/>
      <c r="O157" s="120"/>
      <c r="P157" s="120"/>
      <c r="Q157" s="120"/>
      <c r="R157" s="120"/>
      <c r="S157" s="120"/>
      <c r="T157" s="120"/>
      <c r="U157" s="120"/>
      <c r="V157" s="120"/>
      <c r="W157" s="120"/>
      <c r="X157" s="120"/>
      <c r="Y157" s="120"/>
      <c r="Z157" s="120"/>
    </row>
    <row r="158" spans="1:26">
      <c r="A158" s="120"/>
      <c r="B158" s="120"/>
      <c r="C158" s="120"/>
      <c r="D158" s="120"/>
      <c r="E158" s="120"/>
      <c r="F158" s="120"/>
      <c r="G158" s="121"/>
      <c r="H158" s="121"/>
      <c r="I158" s="121"/>
      <c r="J158" s="121"/>
      <c r="K158" s="121"/>
      <c r="L158" s="120"/>
      <c r="M158" s="120"/>
      <c r="N158" s="120"/>
      <c r="O158" s="120"/>
      <c r="P158" s="120"/>
      <c r="Q158" s="120"/>
      <c r="R158" s="120"/>
      <c r="S158" s="120"/>
      <c r="T158" s="120"/>
      <c r="U158" s="120"/>
      <c r="V158" s="120"/>
      <c r="W158" s="120"/>
      <c r="X158" s="120"/>
      <c r="Y158" s="120"/>
      <c r="Z158" s="120"/>
    </row>
    <row r="159" spans="1:26">
      <c r="A159" s="120"/>
      <c r="B159" s="120"/>
      <c r="C159" s="120"/>
      <c r="D159" s="120"/>
      <c r="E159" s="120"/>
      <c r="F159" s="120"/>
      <c r="G159" s="121"/>
      <c r="H159" s="121"/>
      <c r="I159" s="121"/>
      <c r="J159" s="121"/>
      <c r="K159" s="121"/>
      <c r="L159" s="120"/>
      <c r="M159" s="120"/>
      <c r="N159" s="120"/>
      <c r="O159" s="120"/>
      <c r="P159" s="120"/>
      <c r="Q159" s="120"/>
      <c r="R159" s="120"/>
      <c r="S159" s="120"/>
      <c r="T159" s="120"/>
      <c r="U159" s="120"/>
      <c r="V159" s="120"/>
      <c r="W159" s="120"/>
      <c r="X159" s="120"/>
      <c r="Y159" s="120"/>
      <c r="Z159" s="120"/>
    </row>
    <row r="160" spans="1:26">
      <c r="A160" s="120"/>
      <c r="B160" s="120"/>
      <c r="C160" s="120"/>
      <c r="D160" s="120"/>
      <c r="E160" s="120"/>
      <c r="F160" s="120"/>
      <c r="G160" s="121"/>
      <c r="H160" s="121"/>
      <c r="I160" s="121"/>
      <c r="J160" s="121"/>
      <c r="K160" s="121"/>
      <c r="L160" s="120"/>
      <c r="M160" s="120"/>
      <c r="N160" s="120"/>
      <c r="O160" s="120"/>
      <c r="P160" s="120"/>
      <c r="Q160" s="120"/>
      <c r="R160" s="120"/>
      <c r="S160" s="120"/>
      <c r="T160" s="120"/>
      <c r="U160" s="120"/>
      <c r="V160" s="120"/>
      <c r="W160" s="120"/>
      <c r="X160" s="120"/>
      <c r="Y160" s="120"/>
      <c r="Z160" s="120"/>
    </row>
    <row r="161" spans="1:26">
      <c r="A161" s="120"/>
      <c r="B161" s="120"/>
      <c r="C161" s="120"/>
      <c r="D161" s="120"/>
      <c r="E161" s="120"/>
      <c r="F161" s="120"/>
      <c r="G161" s="121"/>
      <c r="H161" s="121"/>
      <c r="I161" s="121"/>
      <c r="J161" s="121"/>
      <c r="K161" s="121"/>
      <c r="L161" s="120"/>
      <c r="M161" s="120"/>
      <c r="N161" s="120"/>
      <c r="O161" s="120"/>
      <c r="P161" s="120"/>
      <c r="Q161" s="120"/>
      <c r="R161" s="120"/>
      <c r="S161" s="120"/>
      <c r="T161" s="120"/>
      <c r="U161" s="120"/>
      <c r="V161" s="120"/>
      <c r="W161" s="120"/>
      <c r="X161" s="120"/>
      <c r="Y161" s="120"/>
      <c r="Z161" s="120"/>
    </row>
    <row r="162" spans="1:26">
      <c r="A162" s="120"/>
      <c r="B162" s="120"/>
      <c r="C162" s="120"/>
      <c r="D162" s="120"/>
      <c r="E162" s="120"/>
      <c r="F162" s="120"/>
      <c r="G162" s="121"/>
      <c r="H162" s="121"/>
      <c r="I162" s="121"/>
      <c r="J162" s="121"/>
      <c r="K162" s="121"/>
      <c r="L162" s="120"/>
      <c r="M162" s="120"/>
      <c r="N162" s="120"/>
      <c r="O162" s="120"/>
      <c r="P162" s="120"/>
      <c r="Q162" s="120"/>
      <c r="R162" s="120"/>
      <c r="S162" s="120"/>
      <c r="T162" s="120"/>
      <c r="U162" s="120"/>
      <c r="V162" s="120"/>
      <c r="W162" s="120"/>
      <c r="X162" s="120"/>
      <c r="Y162" s="120"/>
      <c r="Z162" s="120"/>
    </row>
    <row r="163" spans="1:26">
      <c r="A163" s="120"/>
      <c r="B163" s="120"/>
      <c r="C163" s="120"/>
      <c r="D163" s="120"/>
      <c r="E163" s="120"/>
      <c r="F163" s="120"/>
      <c r="G163" s="121"/>
      <c r="H163" s="121"/>
      <c r="I163" s="121"/>
      <c r="J163" s="121"/>
      <c r="K163" s="121"/>
      <c r="L163" s="120"/>
      <c r="M163" s="120"/>
      <c r="N163" s="120"/>
      <c r="O163" s="120"/>
      <c r="P163" s="120"/>
      <c r="Q163" s="120"/>
      <c r="R163" s="120"/>
      <c r="S163" s="120"/>
      <c r="T163" s="120"/>
      <c r="U163" s="120"/>
      <c r="V163" s="120"/>
      <c r="W163" s="120"/>
      <c r="X163" s="120"/>
      <c r="Y163" s="120"/>
      <c r="Z163" s="120"/>
    </row>
    <row r="164" spans="1:26">
      <c r="A164" s="120"/>
      <c r="B164" s="120"/>
      <c r="C164" s="120"/>
      <c r="D164" s="120"/>
      <c r="E164" s="120"/>
      <c r="F164" s="120"/>
      <c r="G164" s="121"/>
      <c r="H164" s="121"/>
      <c r="I164" s="121"/>
      <c r="J164" s="121"/>
      <c r="K164" s="121"/>
      <c r="L164" s="120"/>
      <c r="M164" s="120"/>
      <c r="N164" s="120"/>
      <c r="O164" s="120"/>
      <c r="P164" s="120"/>
      <c r="Q164" s="120"/>
      <c r="R164" s="120"/>
      <c r="S164" s="120"/>
      <c r="T164" s="120"/>
      <c r="U164" s="120"/>
      <c r="V164" s="120"/>
      <c r="W164" s="120"/>
      <c r="X164" s="120"/>
      <c r="Y164" s="120"/>
      <c r="Z164" s="120"/>
    </row>
    <row r="165" spans="1:26">
      <c r="A165" s="120"/>
      <c r="B165" s="120"/>
      <c r="C165" s="120"/>
      <c r="D165" s="120"/>
      <c r="E165" s="120"/>
      <c r="F165" s="120"/>
      <c r="G165" s="121"/>
      <c r="H165" s="121"/>
      <c r="I165" s="121"/>
      <c r="J165" s="121"/>
      <c r="K165" s="121"/>
      <c r="L165" s="120"/>
      <c r="M165" s="120"/>
      <c r="N165" s="120"/>
      <c r="O165" s="120"/>
      <c r="P165" s="120"/>
      <c r="Q165" s="120"/>
      <c r="R165" s="120"/>
      <c r="S165" s="120"/>
      <c r="T165" s="120"/>
      <c r="U165" s="120"/>
      <c r="V165" s="120"/>
      <c r="W165" s="120"/>
      <c r="X165" s="120"/>
      <c r="Y165" s="120"/>
      <c r="Z165" s="120"/>
    </row>
    <row r="166" spans="1:26">
      <c r="A166" s="120"/>
      <c r="B166" s="120"/>
      <c r="C166" s="120"/>
      <c r="D166" s="120"/>
      <c r="E166" s="120"/>
      <c r="F166" s="120"/>
      <c r="G166" s="121"/>
      <c r="H166" s="121"/>
      <c r="I166" s="121"/>
      <c r="J166" s="121"/>
      <c r="K166" s="121"/>
      <c r="L166" s="120"/>
      <c r="M166" s="120"/>
      <c r="N166" s="120"/>
      <c r="O166" s="120"/>
      <c r="P166" s="120"/>
      <c r="Q166" s="120"/>
      <c r="R166" s="120"/>
      <c r="S166" s="120"/>
      <c r="T166" s="120"/>
      <c r="U166" s="120"/>
      <c r="V166" s="120"/>
      <c r="W166" s="120"/>
      <c r="X166" s="120"/>
      <c r="Y166" s="120"/>
      <c r="Z166" s="120"/>
    </row>
    <row r="167" spans="1:26">
      <c r="A167" s="120"/>
      <c r="B167" s="120"/>
      <c r="C167" s="120"/>
      <c r="D167" s="120"/>
      <c r="E167" s="120"/>
      <c r="F167" s="120"/>
      <c r="G167" s="121"/>
      <c r="H167" s="121"/>
      <c r="I167" s="121"/>
      <c r="J167" s="121"/>
      <c r="K167" s="121"/>
      <c r="L167" s="120"/>
      <c r="M167" s="120"/>
      <c r="N167" s="120"/>
      <c r="O167" s="120"/>
      <c r="P167" s="120"/>
      <c r="Q167" s="120"/>
      <c r="R167" s="120"/>
      <c r="S167" s="120"/>
      <c r="T167" s="120"/>
      <c r="U167" s="120"/>
      <c r="V167" s="120"/>
      <c r="W167" s="120"/>
      <c r="X167" s="120"/>
      <c r="Y167" s="120"/>
      <c r="Z167" s="120"/>
    </row>
    <row r="168" spans="1:26">
      <c r="A168" s="120"/>
      <c r="B168" s="120"/>
      <c r="C168" s="120"/>
      <c r="D168" s="120"/>
      <c r="E168" s="120"/>
      <c r="F168" s="120"/>
      <c r="G168" s="121"/>
      <c r="H168" s="121"/>
      <c r="I168" s="121"/>
      <c r="J168" s="121"/>
      <c r="K168" s="121"/>
      <c r="L168" s="120"/>
      <c r="M168" s="120"/>
      <c r="N168" s="120"/>
      <c r="O168" s="120"/>
      <c r="P168" s="120"/>
      <c r="Q168" s="120"/>
      <c r="R168" s="120"/>
      <c r="S168" s="120"/>
      <c r="T168" s="120"/>
      <c r="U168" s="120"/>
      <c r="V168" s="120"/>
      <c r="W168" s="120"/>
      <c r="X168" s="120"/>
      <c r="Y168" s="120"/>
      <c r="Z168" s="120"/>
    </row>
    <row r="169" spans="1:26">
      <c r="A169" s="120"/>
      <c r="B169" s="120"/>
      <c r="C169" s="120"/>
      <c r="D169" s="120"/>
      <c r="E169" s="120"/>
      <c r="F169" s="120"/>
      <c r="G169" s="121"/>
      <c r="H169" s="121"/>
      <c r="I169" s="121"/>
      <c r="J169" s="121"/>
      <c r="K169" s="121"/>
      <c r="L169" s="120"/>
      <c r="M169" s="120"/>
      <c r="N169" s="120"/>
      <c r="O169" s="120"/>
      <c r="P169" s="120"/>
      <c r="Q169" s="120"/>
      <c r="R169" s="120"/>
      <c r="S169" s="120"/>
      <c r="T169" s="120"/>
      <c r="U169" s="120"/>
      <c r="V169" s="120"/>
      <c r="W169" s="120"/>
      <c r="X169" s="120"/>
      <c r="Y169" s="120"/>
      <c r="Z169" s="120"/>
    </row>
    <row r="170" spans="1:26">
      <c r="A170" s="120"/>
      <c r="B170" s="120"/>
      <c r="C170" s="120"/>
      <c r="D170" s="120"/>
      <c r="E170" s="120"/>
      <c r="F170" s="120"/>
      <c r="G170" s="121"/>
      <c r="H170" s="121"/>
      <c r="I170" s="121"/>
      <c r="J170" s="121"/>
      <c r="K170" s="121"/>
      <c r="L170" s="120"/>
      <c r="M170" s="120"/>
      <c r="N170" s="120"/>
      <c r="O170" s="120"/>
      <c r="P170" s="120"/>
      <c r="Q170" s="120"/>
      <c r="R170" s="120"/>
      <c r="S170" s="120"/>
      <c r="T170" s="120"/>
      <c r="U170" s="120"/>
      <c r="V170" s="120"/>
      <c r="W170" s="120"/>
      <c r="X170" s="120"/>
      <c r="Y170" s="120"/>
      <c r="Z170" s="120"/>
    </row>
    <row r="171" spans="1:26">
      <c r="A171" s="120"/>
      <c r="B171" s="120"/>
      <c r="C171" s="120"/>
      <c r="D171" s="120"/>
      <c r="E171" s="120"/>
      <c r="F171" s="120"/>
      <c r="G171" s="121"/>
      <c r="H171" s="121"/>
      <c r="I171" s="121"/>
      <c r="J171" s="121"/>
      <c r="K171" s="121"/>
      <c r="L171" s="120"/>
      <c r="M171" s="120"/>
      <c r="N171" s="120"/>
      <c r="O171" s="120"/>
      <c r="P171" s="120"/>
      <c r="Q171" s="120"/>
      <c r="R171" s="120"/>
      <c r="S171" s="120"/>
      <c r="T171" s="120"/>
      <c r="U171" s="120"/>
      <c r="V171" s="120"/>
      <c r="W171" s="120"/>
      <c r="X171" s="120"/>
      <c r="Y171" s="120"/>
      <c r="Z171" s="120"/>
    </row>
    <row r="172" spans="1:26">
      <c r="A172" s="120"/>
      <c r="B172" s="120"/>
      <c r="C172" s="120"/>
      <c r="D172" s="120"/>
      <c r="E172" s="120"/>
      <c r="F172" s="120"/>
      <c r="G172" s="121"/>
      <c r="H172" s="121"/>
      <c r="I172" s="121"/>
      <c r="J172" s="121"/>
      <c r="K172" s="121"/>
      <c r="L172" s="120"/>
      <c r="M172" s="120"/>
      <c r="N172" s="120"/>
      <c r="O172" s="120"/>
      <c r="P172" s="120"/>
      <c r="Q172" s="120"/>
      <c r="R172" s="120"/>
      <c r="S172" s="120"/>
      <c r="T172" s="120"/>
      <c r="U172" s="120"/>
      <c r="V172" s="120"/>
      <c r="W172" s="120"/>
      <c r="X172" s="120"/>
      <c r="Y172" s="120"/>
      <c r="Z172" s="120"/>
    </row>
    <row r="173" spans="1:26">
      <c r="A173" s="120"/>
      <c r="B173" s="120"/>
      <c r="C173" s="120"/>
      <c r="D173" s="120"/>
      <c r="E173" s="120"/>
      <c r="F173" s="120"/>
      <c r="G173" s="121"/>
      <c r="H173" s="121"/>
      <c r="I173" s="121"/>
      <c r="J173" s="121"/>
      <c r="K173" s="121"/>
      <c r="L173" s="120"/>
      <c r="M173" s="120"/>
      <c r="N173" s="120"/>
      <c r="O173" s="120"/>
      <c r="P173" s="120"/>
      <c r="Q173" s="120"/>
      <c r="R173" s="120"/>
      <c r="S173" s="120"/>
      <c r="T173" s="120"/>
      <c r="U173" s="120"/>
      <c r="V173" s="120"/>
      <c r="W173" s="120"/>
      <c r="X173" s="120"/>
      <c r="Y173" s="120"/>
      <c r="Z173" s="120"/>
    </row>
    <row r="174" spans="1:26">
      <c r="A174" s="120"/>
      <c r="B174" s="120"/>
      <c r="C174" s="120"/>
      <c r="D174" s="120"/>
      <c r="E174" s="120"/>
      <c r="F174" s="120"/>
      <c r="G174" s="121"/>
      <c r="H174" s="121"/>
      <c r="I174" s="121"/>
      <c r="J174" s="121"/>
      <c r="K174" s="121"/>
      <c r="L174" s="120"/>
      <c r="M174" s="120"/>
      <c r="N174" s="120"/>
      <c r="O174" s="120"/>
      <c r="P174" s="120"/>
      <c r="Q174" s="120"/>
      <c r="R174" s="120"/>
      <c r="S174" s="120"/>
      <c r="T174" s="120"/>
      <c r="U174" s="120"/>
      <c r="V174" s="120"/>
      <c r="W174" s="120"/>
      <c r="X174" s="120"/>
      <c r="Y174" s="120"/>
      <c r="Z174" s="120"/>
    </row>
    <row r="175" spans="1:26">
      <c r="A175" s="120"/>
      <c r="B175" s="120"/>
      <c r="C175" s="120"/>
      <c r="D175" s="120"/>
      <c r="E175" s="120"/>
      <c r="F175" s="120"/>
      <c r="G175" s="121"/>
      <c r="H175" s="121"/>
      <c r="I175" s="121"/>
      <c r="J175" s="121"/>
      <c r="K175" s="121"/>
      <c r="L175" s="120"/>
      <c r="M175" s="120"/>
      <c r="N175" s="120"/>
      <c r="O175" s="120"/>
      <c r="P175" s="120"/>
      <c r="Q175" s="120"/>
      <c r="R175" s="120"/>
      <c r="S175" s="120"/>
      <c r="T175" s="120"/>
      <c r="U175" s="120"/>
      <c r="V175" s="120"/>
      <c r="W175" s="120"/>
      <c r="X175" s="120"/>
      <c r="Y175" s="120"/>
      <c r="Z175" s="120"/>
    </row>
    <row r="176" spans="1:26">
      <c r="A176" s="120"/>
      <c r="B176" s="120"/>
      <c r="C176" s="120"/>
      <c r="D176" s="120"/>
      <c r="E176" s="120"/>
      <c r="F176" s="120"/>
      <c r="G176" s="121"/>
      <c r="H176" s="121"/>
      <c r="I176" s="121"/>
      <c r="J176" s="121"/>
      <c r="K176" s="121"/>
      <c r="L176" s="120"/>
      <c r="M176" s="120"/>
      <c r="N176" s="120"/>
      <c r="O176" s="120"/>
      <c r="P176" s="120"/>
      <c r="Q176" s="120"/>
      <c r="R176" s="120"/>
      <c r="S176" s="120"/>
      <c r="T176" s="120"/>
      <c r="U176" s="120"/>
      <c r="V176" s="120"/>
      <c r="W176" s="120"/>
      <c r="X176" s="120"/>
      <c r="Y176" s="120"/>
      <c r="Z176" s="120"/>
    </row>
    <row r="177" spans="1:26">
      <c r="A177" s="120"/>
      <c r="B177" s="120"/>
      <c r="C177" s="120"/>
      <c r="D177" s="120"/>
      <c r="E177" s="120"/>
      <c r="F177" s="120"/>
      <c r="G177" s="121"/>
      <c r="H177" s="121"/>
      <c r="I177" s="121"/>
      <c r="J177" s="121"/>
      <c r="K177" s="121"/>
      <c r="L177" s="120"/>
      <c r="M177" s="120"/>
      <c r="N177" s="120"/>
      <c r="O177" s="120"/>
      <c r="P177" s="120"/>
      <c r="Q177" s="120"/>
      <c r="R177" s="120"/>
      <c r="S177" s="120"/>
      <c r="T177" s="120"/>
      <c r="U177" s="120"/>
      <c r="V177" s="120"/>
      <c r="W177" s="120"/>
      <c r="X177" s="120"/>
      <c r="Y177" s="120"/>
      <c r="Z177" s="120"/>
    </row>
    <row r="178" spans="1:26">
      <c r="A178" s="120"/>
      <c r="B178" s="120"/>
      <c r="C178" s="120"/>
      <c r="D178" s="120"/>
      <c r="E178" s="120"/>
      <c r="F178" s="120"/>
      <c r="G178" s="121"/>
      <c r="H178" s="121"/>
      <c r="I178" s="121"/>
      <c r="J178" s="121"/>
      <c r="K178" s="121"/>
      <c r="L178" s="120"/>
      <c r="M178" s="120"/>
      <c r="N178" s="120"/>
      <c r="O178" s="120"/>
      <c r="P178" s="120"/>
      <c r="Q178" s="120"/>
      <c r="R178" s="120"/>
      <c r="S178" s="120"/>
      <c r="T178" s="120"/>
      <c r="U178" s="120"/>
      <c r="V178" s="120"/>
      <c r="W178" s="120"/>
      <c r="X178" s="120"/>
      <c r="Y178" s="120"/>
      <c r="Z178" s="120"/>
    </row>
    <row r="179" spans="1:26">
      <c r="A179" s="120"/>
      <c r="B179" s="120"/>
      <c r="C179" s="120"/>
      <c r="D179" s="120"/>
      <c r="E179" s="120"/>
      <c r="F179" s="120"/>
      <c r="G179" s="121"/>
      <c r="H179" s="121"/>
      <c r="I179" s="121"/>
      <c r="J179" s="121"/>
      <c r="K179" s="121"/>
      <c r="L179" s="120"/>
      <c r="M179" s="120"/>
      <c r="N179" s="120"/>
      <c r="O179" s="120"/>
      <c r="P179" s="120"/>
      <c r="Q179" s="120"/>
      <c r="R179" s="120"/>
      <c r="S179" s="120"/>
      <c r="T179" s="120"/>
      <c r="U179" s="120"/>
      <c r="V179" s="120"/>
      <c r="W179" s="120"/>
      <c r="X179" s="120"/>
      <c r="Y179" s="120"/>
      <c r="Z179" s="120"/>
    </row>
    <row r="180" spans="1:26">
      <c r="A180" s="120"/>
      <c r="B180" s="120"/>
      <c r="C180" s="120"/>
      <c r="D180" s="120"/>
      <c r="E180" s="120"/>
      <c r="F180" s="120"/>
      <c r="G180" s="121"/>
      <c r="H180" s="121"/>
      <c r="I180" s="121"/>
      <c r="J180" s="121"/>
      <c r="K180" s="121"/>
      <c r="L180" s="120"/>
      <c r="M180" s="120"/>
      <c r="N180" s="120"/>
      <c r="O180" s="120"/>
      <c r="P180" s="120"/>
      <c r="Q180" s="120"/>
      <c r="R180" s="120"/>
      <c r="S180" s="120"/>
      <c r="T180" s="120"/>
      <c r="U180" s="120"/>
      <c r="V180" s="120"/>
      <c r="W180" s="120"/>
      <c r="X180" s="120"/>
      <c r="Y180" s="120"/>
      <c r="Z180" s="120"/>
    </row>
    <row r="181" spans="1:26">
      <c r="A181" s="120"/>
      <c r="B181" s="120"/>
      <c r="C181" s="120"/>
      <c r="D181" s="120"/>
      <c r="E181" s="120"/>
      <c r="F181" s="120"/>
      <c r="G181" s="121"/>
      <c r="H181" s="121"/>
      <c r="I181" s="121"/>
      <c r="J181" s="121"/>
      <c r="K181" s="121"/>
      <c r="L181" s="120"/>
      <c r="M181" s="120"/>
      <c r="N181" s="120"/>
      <c r="O181" s="120"/>
      <c r="P181" s="120"/>
      <c r="Q181" s="120"/>
      <c r="R181" s="120"/>
      <c r="S181" s="120"/>
      <c r="T181" s="120"/>
      <c r="U181" s="120"/>
      <c r="V181" s="120"/>
      <c r="W181" s="120"/>
      <c r="X181" s="120"/>
      <c r="Y181" s="120"/>
      <c r="Z181" s="120"/>
    </row>
    <row r="182" spans="1:26">
      <c r="A182" s="120"/>
      <c r="B182" s="120"/>
      <c r="C182" s="120"/>
      <c r="D182" s="120"/>
      <c r="E182" s="120"/>
      <c r="F182" s="120"/>
      <c r="G182" s="121"/>
      <c r="H182" s="121"/>
      <c r="I182" s="121"/>
      <c r="J182" s="121"/>
      <c r="K182" s="121"/>
      <c r="L182" s="120"/>
      <c r="M182" s="120"/>
      <c r="N182" s="120"/>
      <c r="O182" s="120"/>
      <c r="P182" s="120"/>
      <c r="Q182" s="120"/>
      <c r="R182" s="120"/>
      <c r="S182" s="120"/>
      <c r="T182" s="120"/>
      <c r="U182" s="120"/>
      <c r="V182" s="120"/>
      <c r="W182" s="120"/>
      <c r="X182" s="120"/>
      <c r="Y182" s="120"/>
      <c r="Z182" s="120"/>
    </row>
    <row r="183" spans="1:26">
      <c r="A183" s="120"/>
      <c r="B183" s="120"/>
      <c r="C183" s="120"/>
      <c r="D183" s="120"/>
      <c r="E183" s="120"/>
      <c r="F183" s="120"/>
      <c r="G183" s="121"/>
      <c r="H183" s="121"/>
      <c r="I183" s="121"/>
      <c r="J183" s="121"/>
      <c r="K183" s="121"/>
      <c r="L183" s="120"/>
      <c r="M183" s="120"/>
      <c r="N183" s="120"/>
      <c r="O183" s="120"/>
      <c r="P183" s="120"/>
      <c r="Q183" s="120"/>
      <c r="R183" s="120"/>
      <c r="S183" s="120"/>
      <c r="T183" s="120"/>
      <c r="U183" s="120"/>
      <c r="V183" s="120"/>
      <c r="W183" s="120"/>
      <c r="X183" s="120"/>
      <c r="Y183" s="120"/>
      <c r="Z183" s="120"/>
    </row>
    <row r="184" spans="1:26">
      <c r="A184" s="120"/>
      <c r="B184" s="120"/>
      <c r="C184" s="120"/>
      <c r="D184" s="120"/>
      <c r="E184" s="120"/>
      <c r="F184" s="120"/>
      <c r="G184" s="121"/>
      <c r="H184" s="121"/>
      <c r="I184" s="121"/>
      <c r="J184" s="121"/>
      <c r="K184" s="121"/>
      <c r="L184" s="120"/>
      <c r="M184" s="120"/>
      <c r="N184" s="120"/>
      <c r="O184" s="120"/>
      <c r="P184" s="120"/>
      <c r="Q184" s="120"/>
      <c r="R184" s="120"/>
      <c r="S184" s="120"/>
      <c r="T184" s="120"/>
      <c r="U184" s="120"/>
      <c r="V184" s="120"/>
      <c r="W184" s="120"/>
      <c r="X184" s="120"/>
      <c r="Y184" s="120"/>
      <c r="Z184" s="120"/>
    </row>
    <row r="185" spans="1:26">
      <c r="A185" s="120"/>
      <c r="B185" s="120"/>
      <c r="C185" s="120"/>
      <c r="D185" s="120"/>
      <c r="E185" s="120"/>
      <c r="F185" s="120"/>
      <c r="G185" s="121"/>
      <c r="H185" s="121"/>
      <c r="I185" s="121"/>
      <c r="J185" s="121"/>
      <c r="K185" s="121"/>
      <c r="L185" s="120"/>
      <c r="M185" s="120"/>
      <c r="N185" s="120"/>
      <c r="O185" s="120"/>
      <c r="P185" s="120"/>
      <c r="Q185" s="120"/>
      <c r="R185" s="120"/>
      <c r="S185" s="120"/>
      <c r="T185" s="120"/>
      <c r="U185" s="120"/>
      <c r="V185" s="120"/>
      <c r="W185" s="120"/>
      <c r="X185" s="120"/>
      <c r="Y185" s="120"/>
      <c r="Z185" s="120"/>
    </row>
    <row r="186" spans="1:26">
      <c r="A186" s="120"/>
      <c r="B186" s="120"/>
      <c r="C186" s="120"/>
      <c r="D186" s="120"/>
      <c r="E186" s="120"/>
      <c r="F186" s="120"/>
      <c r="G186" s="121"/>
      <c r="H186" s="121"/>
      <c r="I186" s="121"/>
      <c r="J186" s="121"/>
      <c r="K186" s="121"/>
      <c r="L186" s="120"/>
      <c r="M186" s="120"/>
      <c r="N186" s="120"/>
      <c r="O186" s="120"/>
      <c r="P186" s="120"/>
      <c r="Q186" s="120"/>
      <c r="R186" s="120"/>
      <c r="S186" s="120"/>
      <c r="T186" s="120"/>
      <c r="U186" s="120"/>
      <c r="V186" s="120"/>
      <c r="W186" s="120"/>
      <c r="X186" s="120"/>
      <c r="Y186" s="120"/>
      <c r="Z186" s="120"/>
    </row>
    <row r="187" spans="1:26">
      <c r="A187" s="120"/>
      <c r="B187" s="120"/>
      <c r="C187" s="120"/>
      <c r="D187" s="120"/>
      <c r="E187" s="120"/>
      <c r="F187" s="120"/>
      <c r="G187" s="121"/>
      <c r="H187" s="121"/>
      <c r="I187" s="121"/>
      <c r="J187" s="121"/>
      <c r="K187" s="121"/>
      <c r="L187" s="120"/>
      <c r="M187" s="120"/>
      <c r="N187" s="120"/>
      <c r="O187" s="120"/>
      <c r="P187" s="120"/>
      <c r="Q187" s="120"/>
      <c r="R187" s="120"/>
      <c r="S187" s="120"/>
      <c r="T187" s="120"/>
      <c r="U187" s="120"/>
      <c r="V187" s="120"/>
      <c r="W187" s="120"/>
      <c r="X187" s="120"/>
      <c r="Y187" s="120"/>
      <c r="Z187" s="120"/>
    </row>
    <row r="188" spans="1:26">
      <c r="A188" s="120"/>
      <c r="B188" s="120"/>
      <c r="C188" s="120"/>
      <c r="D188" s="120"/>
      <c r="E188" s="120"/>
      <c r="F188" s="120"/>
      <c r="G188" s="121"/>
      <c r="H188" s="121"/>
      <c r="I188" s="121"/>
      <c r="J188" s="121"/>
      <c r="K188" s="121"/>
      <c r="L188" s="120"/>
      <c r="M188" s="120"/>
      <c r="N188" s="120"/>
      <c r="O188" s="120"/>
      <c r="P188" s="120"/>
      <c r="Q188" s="120"/>
      <c r="R188" s="120"/>
      <c r="S188" s="120"/>
      <c r="T188" s="120"/>
      <c r="U188" s="120"/>
      <c r="V188" s="120"/>
      <c r="W188" s="120"/>
      <c r="X188" s="120"/>
      <c r="Y188" s="120"/>
      <c r="Z188" s="120"/>
    </row>
    <row r="189" spans="1:26">
      <c r="A189" s="120"/>
      <c r="B189" s="120"/>
      <c r="C189" s="120"/>
      <c r="D189" s="120"/>
      <c r="E189" s="120"/>
      <c r="F189" s="120"/>
      <c r="G189" s="121"/>
      <c r="H189" s="121"/>
      <c r="I189" s="121"/>
      <c r="J189" s="121"/>
      <c r="K189" s="121"/>
      <c r="L189" s="120"/>
      <c r="M189" s="120"/>
      <c r="N189" s="120"/>
      <c r="O189" s="120"/>
      <c r="P189" s="120"/>
      <c r="Q189" s="120"/>
      <c r="R189" s="120"/>
      <c r="S189" s="120"/>
      <c r="T189" s="120"/>
      <c r="U189" s="120"/>
      <c r="V189" s="120"/>
      <c r="W189" s="120"/>
      <c r="X189" s="120"/>
      <c r="Y189" s="120"/>
      <c r="Z189" s="120"/>
    </row>
    <row r="190" spans="1:26">
      <c r="A190" s="120"/>
      <c r="B190" s="120"/>
      <c r="C190" s="120"/>
      <c r="D190" s="120"/>
      <c r="E190" s="120"/>
      <c r="F190" s="120"/>
      <c r="G190" s="121"/>
      <c r="H190" s="121"/>
      <c r="I190" s="121"/>
      <c r="J190" s="121"/>
      <c r="K190" s="121"/>
      <c r="L190" s="120"/>
      <c r="M190" s="120"/>
      <c r="N190" s="120"/>
      <c r="O190" s="120"/>
      <c r="P190" s="120"/>
      <c r="Q190" s="120"/>
      <c r="R190" s="120"/>
      <c r="S190" s="120"/>
      <c r="T190" s="120"/>
      <c r="U190" s="120"/>
      <c r="V190" s="120"/>
      <c r="W190" s="120"/>
      <c r="X190" s="120"/>
      <c r="Y190" s="120"/>
      <c r="Z190" s="120"/>
    </row>
    <row r="191" spans="1:26">
      <c r="A191" s="120"/>
      <c r="B191" s="120"/>
      <c r="C191" s="120"/>
      <c r="D191" s="120"/>
      <c r="E191" s="120"/>
      <c r="F191" s="120"/>
      <c r="G191" s="121"/>
      <c r="H191" s="121"/>
      <c r="I191" s="121"/>
      <c r="J191" s="121"/>
      <c r="K191" s="121"/>
      <c r="L191" s="120"/>
      <c r="M191" s="120"/>
      <c r="N191" s="120"/>
      <c r="O191" s="120"/>
      <c r="P191" s="120"/>
      <c r="Q191" s="120"/>
      <c r="R191" s="120"/>
      <c r="S191" s="120"/>
      <c r="T191" s="120"/>
      <c r="U191" s="120"/>
      <c r="V191" s="120"/>
      <c r="W191" s="120"/>
      <c r="X191" s="120"/>
      <c r="Y191" s="120"/>
      <c r="Z191" s="120"/>
    </row>
    <row r="192" spans="1:26">
      <c r="A192" s="120"/>
      <c r="B192" s="120"/>
      <c r="C192" s="120"/>
      <c r="D192" s="120"/>
      <c r="E192" s="120"/>
      <c r="F192" s="120"/>
      <c r="G192" s="121"/>
      <c r="H192" s="121"/>
      <c r="I192" s="121"/>
      <c r="J192" s="121"/>
      <c r="K192" s="121"/>
      <c r="L192" s="120"/>
      <c r="M192" s="120"/>
      <c r="N192" s="120"/>
      <c r="O192" s="120"/>
      <c r="P192" s="120"/>
      <c r="Q192" s="120"/>
      <c r="R192" s="120"/>
      <c r="S192" s="120"/>
      <c r="T192" s="120"/>
      <c r="U192" s="120"/>
      <c r="V192" s="120"/>
      <c r="W192" s="120"/>
      <c r="X192" s="120"/>
      <c r="Y192" s="120"/>
      <c r="Z192" s="120"/>
    </row>
    <row r="193" spans="1:26">
      <c r="A193" s="120"/>
      <c r="B193" s="120"/>
      <c r="C193" s="120"/>
      <c r="D193" s="120"/>
      <c r="E193" s="120"/>
      <c r="F193" s="120"/>
      <c r="G193" s="121"/>
      <c r="H193" s="121"/>
      <c r="I193" s="121"/>
      <c r="J193" s="121"/>
      <c r="K193" s="121"/>
      <c r="L193" s="120"/>
      <c r="M193" s="120"/>
      <c r="N193" s="120"/>
      <c r="O193" s="120"/>
      <c r="P193" s="120"/>
      <c r="Q193" s="120"/>
      <c r="R193" s="120"/>
      <c r="S193" s="120"/>
      <c r="T193" s="120"/>
      <c r="U193" s="120"/>
      <c r="V193" s="120"/>
      <c r="W193" s="120"/>
      <c r="X193" s="120"/>
      <c r="Y193" s="120"/>
      <c r="Z193" s="120"/>
    </row>
    <row r="194" spans="1:26">
      <c r="A194" s="120"/>
      <c r="B194" s="120"/>
      <c r="C194" s="120"/>
      <c r="D194" s="120"/>
      <c r="E194" s="120"/>
      <c r="F194" s="120"/>
      <c r="G194" s="121"/>
      <c r="H194" s="121"/>
      <c r="I194" s="121"/>
      <c r="J194" s="121"/>
      <c r="K194" s="121"/>
      <c r="L194" s="120"/>
      <c r="M194" s="120"/>
      <c r="N194" s="120"/>
      <c r="O194" s="120"/>
      <c r="P194" s="120"/>
      <c r="Q194" s="120"/>
      <c r="R194" s="120"/>
      <c r="S194" s="120"/>
      <c r="T194" s="120"/>
      <c r="U194" s="120"/>
      <c r="V194" s="120"/>
      <c r="W194" s="120"/>
      <c r="X194" s="120"/>
      <c r="Y194" s="120"/>
      <c r="Z194" s="120"/>
    </row>
    <row r="195" spans="1:26">
      <c r="A195" s="120"/>
      <c r="B195" s="120"/>
      <c r="C195" s="120"/>
      <c r="D195" s="120"/>
      <c r="E195" s="120"/>
      <c r="F195" s="120"/>
      <c r="G195" s="121"/>
      <c r="H195" s="121"/>
      <c r="I195" s="121"/>
      <c r="J195" s="121"/>
      <c r="K195" s="121"/>
      <c r="L195" s="120"/>
      <c r="M195" s="120"/>
      <c r="N195" s="120"/>
      <c r="O195" s="120"/>
      <c r="P195" s="120"/>
      <c r="Q195" s="120"/>
      <c r="R195" s="120"/>
      <c r="S195" s="120"/>
      <c r="T195" s="120"/>
      <c r="U195" s="120"/>
      <c r="V195" s="120"/>
      <c r="W195" s="120"/>
      <c r="X195" s="120"/>
      <c r="Y195" s="120"/>
      <c r="Z195" s="120"/>
    </row>
    <row r="196" spans="1:26">
      <c r="A196" s="120"/>
      <c r="B196" s="120"/>
      <c r="C196" s="120"/>
      <c r="D196" s="120"/>
      <c r="E196" s="120"/>
      <c r="F196" s="120"/>
      <c r="G196" s="121"/>
      <c r="H196" s="121"/>
      <c r="I196" s="121"/>
      <c r="J196" s="121"/>
      <c r="K196" s="121"/>
      <c r="L196" s="120"/>
      <c r="M196" s="120"/>
      <c r="N196" s="120"/>
      <c r="O196" s="120"/>
      <c r="P196" s="120"/>
      <c r="Q196" s="120"/>
      <c r="R196" s="120"/>
      <c r="S196" s="120"/>
      <c r="T196" s="120"/>
      <c r="U196" s="120"/>
      <c r="V196" s="120"/>
      <c r="W196" s="120"/>
      <c r="X196" s="120"/>
      <c r="Y196" s="120"/>
      <c r="Z196" s="120"/>
    </row>
    <row r="197" spans="1:26">
      <c r="A197" s="120"/>
      <c r="B197" s="120"/>
      <c r="C197" s="120"/>
      <c r="D197" s="120"/>
      <c r="E197" s="120"/>
      <c r="F197" s="120"/>
      <c r="G197" s="121"/>
      <c r="H197" s="121"/>
      <c r="I197" s="121"/>
      <c r="J197" s="121"/>
      <c r="K197" s="121"/>
      <c r="L197" s="120"/>
      <c r="M197" s="120"/>
      <c r="N197" s="120"/>
      <c r="O197" s="120"/>
      <c r="P197" s="120"/>
      <c r="Q197" s="120"/>
      <c r="R197" s="120"/>
      <c r="S197" s="120"/>
      <c r="T197" s="120"/>
      <c r="U197" s="120"/>
      <c r="V197" s="120"/>
      <c r="W197" s="120"/>
      <c r="X197" s="120"/>
      <c r="Y197" s="120"/>
      <c r="Z197" s="120"/>
    </row>
    <row r="198" spans="1:26">
      <c r="A198" s="120"/>
      <c r="B198" s="120"/>
      <c r="C198" s="120"/>
      <c r="D198" s="120"/>
      <c r="E198" s="120"/>
      <c r="F198" s="120"/>
      <c r="G198" s="121"/>
      <c r="H198" s="121"/>
      <c r="I198" s="121"/>
      <c r="J198" s="121"/>
      <c r="K198" s="121"/>
      <c r="L198" s="120"/>
      <c r="M198" s="120"/>
      <c r="N198" s="120"/>
      <c r="O198" s="120"/>
      <c r="P198" s="120"/>
      <c r="Q198" s="120"/>
      <c r="R198" s="120"/>
      <c r="S198" s="120"/>
      <c r="T198" s="120"/>
      <c r="U198" s="120"/>
      <c r="V198" s="120"/>
      <c r="W198" s="120"/>
      <c r="X198" s="120"/>
      <c r="Y198" s="120"/>
      <c r="Z198" s="120"/>
    </row>
    <row r="199" spans="1:26">
      <c r="A199" s="120"/>
      <c r="B199" s="120"/>
      <c r="C199" s="120"/>
      <c r="D199" s="120"/>
      <c r="E199" s="120"/>
      <c r="F199" s="120"/>
      <c r="G199" s="121"/>
      <c r="H199" s="121"/>
      <c r="I199" s="121"/>
      <c r="J199" s="121"/>
      <c r="K199" s="121"/>
      <c r="L199" s="120"/>
      <c r="M199" s="120"/>
      <c r="N199" s="120"/>
      <c r="O199" s="120"/>
      <c r="P199" s="120"/>
      <c r="Q199" s="120"/>
      <c r="R199" s="120"/>
      <c r="S199" s="120"/>
      <c r="T199" s="120"/>
      <c r="U199" s="120"/>
      <c r="V199" s="120"/>
      <c r="W199" s="120"/>
      <c r="X199" s="120"/>
      <c r="Y199" s="120"/>
      <c r="Z199" s="120"/>
    </row>
    <row r="200" spans="1:26">
      <c r="A200" s="120"/>
      <c r="B200" s="120"/>
      <c r="C200" s="120"/>
      <c r="D200" s="120"/>
      <c r="E200" s="120"/>
      <c r="F200" s="120"/>
      <c r="G200" s="121"/>
      <c r="H200" s="121"/>
      <c r="I200" s="121"/>
      <c r="J200" s="121"/>
      <c r="K200" s="121"/>
      <c r="L200" s="120"/>
      <c r="M200" s="120"/>
      <c r="N200" s="120"/>
      <c r="O200" s="120"/>
      <c r="P200" s="120"/>
      <c r="Q200" s="120"/>
      <c r="R200" s="120"/>
      <c r="S200" s="120"/>
      <c r="T200" s="120"/>
      <c r="U200" s="120"/>
      <c r="V200" s="120"/>
      <c r="W200" s="120"/>
      <c r="X200" s="120"/>
      <c r="Y200" s="120"/>
      <c r="Z200" s="120"/>
    </row>
    <row r="201" spans="1:26">
      <c r="A201" s="120"/>
      <c r="B201" s="120"/>
      <c r="C201" s="120"/>
      <c r="D201" s="120"/>
      <c r="E201" s="120"/>
      <c r="F201" s="120"/>
      <c r="G201" s="121"/>
      <c r="H201" s="121"/>
      <c r="I201" s="121"/>
      <c r="J201" s="121"/>
      <c r="K201" s="121"/>
      <c r="L201" s="120"/>
      <c r="M201" s="120"/>
      <c r="N201" s="120"/>
      <c r="O201" s="120"/>
      <c r="P201" s="120"/>
      <c r="Q201" s="120"/>
      <c r="R201" s="120"/>
      <c r="S201" s="120"/>
      <c r="T201" s="120"/>
      <c r="U201" s="120"/>
      <c r="V201" s="120"/>
      <c r="W201" s="120"/>
      <c r="X201" s="120"/>
      <c r="Y201" s="120"/>
      <c r="Z201" s="120"/>
    </row>
    <row r="202" spans="1:26">
      <c r="A202" s="120"/>
      <c r="B202" s="120"/>
      <c r="C202" s="120"/>
      <c r="D202" s="120"/>
      <c r="E202" s="120"/>
      <c r="F202" s="120"/>
      <c r="G202" s="121"/>
      <c r="H202" s="121"/>
      <c r="I202" s="121"/>
      <c r="J202" s="121"/>
      <c r="K202" s="121"/>
      <c r="L202" s="120"/>
      <c r="M202" s="120"/>
      <c r="N202" s="120"/>
      <c r="O202" s="120"/>
      <c r="P202" s="120"/>
      <c r="Q202" s="120"/>
      <c r="R202" s="120"/>
      <c r="S202" s="120"/>
      <c r="T202" s="120"/>
      <c r="U202" s="120"/>
      <c r="V202" s="120"/>
      <c r="W202" s="120"/>
      <c r="X202" s="120"/>
      <c r="Y202" s="120"/>
      <c r="Z202" s="120"/>
    </row>
    <row r="203" spans="1:26">
      <c r="A203" s="120"/>
      <c r="B203" s="120"/>
      <c r="C203" s="120"/>
      <c r="D203" s="120"/>
      <c r="E203" s="120"/>
      <c r="F203" s="120"/>
      <c r="G203" s="121"/>
      <c r="H203" s="121"/>
      <c r="I203" s="121"/>
      <c r="J203" s="121"/>
      <c r="K203" s="121"/>
      <c r="L203" s="120"/>
      <c r="M203" s="120"/>
      <c r="N203" s="120"/>
      <c r="O203" s="120"/>
      <c r="P203" s="120"/>
      <c r="Q203" s="120"/>
      <c r="R203" s="120"/>
      <c r="S203" s="120"/>
      <c r="T203" s="120"/>
      <c r="U203" s="120"/>
      <c r="V203" s="120"/>
      <c r="W203" s="120"/>
      <c r="X203" s="120"/>
      <c r="Y203" s="120"/>
      <c r="Z203" s="120"/>
    </row>
    <row r="204" spans="1:26">
      <c r="A204" s="120"/>
      <c r="B204" s="120"/>
      <c r="C204" s="120"/>
      <c r="D204" s="120"/>
      <c r="E204" s="120"/>
      <c r="F204" s="120"/>
      <c r="G204" s="121"/>
      <c r="H204" s="121"/>
      <c r="I204" s="121"/>
      <c r="J204" s="121"/>
      <c r="K204" s="121"/>
      <c r="L204" s="120"/>
      <c r="M204" s="120"/>
      <c r="N204" s="120"/>
      <c r="O204" s="120"/>
      <c r="P204" s="120"/>
      <c r="Q204" s="120"/>
      <c r="R204" s="120"/>
      <c r="S204" s="120"/>
      <c r="T204" s="120"/>
      <c r="U204" s="120"/>
      <c r="V204" s="120"/>
      <c r="W204" s="120"/>
      <c r="X204" s="120"/>
      <c r="Y204" s="120"/>
      <c r="Z204" s="120"/>
    </row>
    <row r="205" spans="1:26">
      <c r="A205" s="120"/>
      <c r="B205" s="120"/>
      <c r="C205" s="120"/>
      <c r="D205" s="120"/>
      <c r="E205" s="120"/>
      <c r="F205" s="120"/>
      <c r="G205" s="121"/>
      <c r="H205" s="121"/>
      <c r="I205" s="121"/>
      <c r="J205" s="121"/>
      <c r="K205" s="121"/>
      <c r="L205" s="120"/>
      <c r="M205" s="120"/>
      <c r="N205" s="120"/>
      <c r="O205" s="120"/>
      <c r="P205" s="120"/>
      <c r="Q205" s="120"/>
      <c r="R205" s="120"/>
      <c r="S205" s="120"/>
      <c r="T205" s="120"/>
      <c r="U205" s="120"/>
      <c r="V205" s="120"/>
      <c r="W205" s="120"/>
      <c r="X205" s="120"/>
      <c r="Y205" s="120"/>
      <c r="Z205" s="120"/>
    </row>
    <row r="206" spans="1:26">
      <c r="A206" s="120"/>
      <c r="B206" s="120"/>
      <c r="C206" s="120"/>
      <c r="D206" s="120"/>
      <c r="E206" s="120"/>
      <c r="F206" s="120"/>
      <c r="G206" s="121"/>
      <c r="H206" s="121"/>
      <c r="I206" s="121"/>
      <c r="J206" s="121"/>
      <c r="K206" s="121"/>
      <c r="L206" s="120"/>
      <c r="M206" s="120"/>
      <c r="N206" s="120"/>
      <c r="O206" s="120"/>
      <c r="P206" s="120"/>
      <c r="Q206" s="120"/>
      <c r="R206" s="120"/>
      <c r="S206" s="120"/>
      <c r="T206" s="120"/>
      <c r="U206" s="120"/>
      <c r="V206" s="120"/>
      <c r="W206" s="120"/>
      <c r="X206" s="120"/>
      <c r="Y206" s="120"/>
      <c r="Z206" s="120"/>
    </row>
    <row r="207" spans="1:26">
      <c r="A207" s="120"/>
      <c r="B207" s="120"/>
      <c r="C207" s="120"/>
      <c r="D207" s="120"/>
      <c r="E207" s="120"/>
      <c r="F207" s="120"/>
      <c r="G207" s="121"/>
      <c r="H207" s="121"/>
      <c r="I207" s="121"/>
      <c r="J207" s="121"/>
      <c r="K207" s="121"/>
      <c r="L207" s="120"/>
      <c r="M207" s="120"/>
      <c r="N207" s="120"/>
      <c r="O207" s="120"/>
      <c r="P207" s="120"/>
      <c r="Q207" s="120"/>
      <c r="R207" s="120"/>
      <c r="S207" s="120"/>
      <c r="T207" s="120"/>
      <c r="U207" s="120"/>
      <c r="V207" s="120"/>
      <c r="W207" s="120"/>
      <c r="X207" s="120"/>
      <c r="Y207" s="120"/>
      <c r="Z207" s="120"/>
    </row>
    <row r="208" spans="1:26">
      <c r="A208" s="120"/>
      <c r="B208" s="120"/>
      <c r="C208" s="120"/>
      <c r="D208" s="120"/>
      <c r="E208" s="120"/>
      <c r="F208" s="120"/>
      <c r="G208" s="121"/>
      <c r="H208" s="121"/>
      <c r="I208" s="121"/>
      <c r="J208" s="121"/>
      <c r="K208" s="121"/>
      <c r="L208" s="120"/>
      <c r="M208" s="120"/>
      <c r="N208" s="120"/>
      <c r="O208" s="120"/>
      <c r="P208" s="120"/>
      <c r="Q208" s="120"/>
      <c r="R208" s="120"/>
      <c r="S208" s="120"/>
      <c r="T208" s="120"/>
      <c r="U208" s="120"/>
      <c r="V208" s="120"/>
      <c r="W208" s="120"/>
      <c r="X208" s="120"/>
      <c r="Y208" s="120"/>
      <c r="Z208" s="120"/>
    </row>
    <row r="209" spans="1:26">
      <c r="A209" s="120"/>
      <c r="B209" s="120"/>
      <c r="C209" s="120"/>
      <c r="D209" s="120"/>
      <c r="E209" s="120"/>
      <c r="F209" s="120"/>
      <c r="G209" s="121"/>
      <c r="H209" s="121"/>
      <c r="I209" s="121"/>
      <c r="J209" s="121"/>
      <c r="K209" s="121"/>
      <c r="L209" s="120"/>
      <c r="M209" s="120"/>
      <c r="N209" s="120"/>
      <c r="O209" s="120"/>
      <c r="P209" s="120"/>
      <c r="Q209" s="120"/>
      <c r="R209" s="120"/>
      <c r="S209" s="120"/>
      <c r="T209" s="120"/>
      <c r="U209" s="120"/>
      <c r="V209" s="120"/>
      <c r="W209" s="120"/>
      <c r="X209" s="120"/>
      <c r="Y209" s="120"/>
      <c r="Z209" s="120"/>
    </row>
    <row r="210" spans="1:26">
      <c r="A210" s="120"/>
      <c r="B210" s="120"/>
      <c r="C210" s="120"/>
      <c r="D210" s="120"/>
      <c r="E210" s="120"/>
      <c r="F210" s="120"/>
      <c r="G210" s="121"/>
      <c r="H210" s="121"/>
      <c r="I210" s="121"/>
      <c r="J210" s="121"/>
      <c r="K210" s="121"/>
      <c r="L210" s="120"/>
      <c r="M210" s="120"/>
      <c r="N210" s="120"/>
      <c r="O210" s="120"/>
      <c r="P210" s="120"/>
      <c r="Q210" s="120"/>
      <c r="R210" s="120"/>
      <c r="S210" s="120"/>
      <c r="T210" s="120"/>
      <c r="U210" s="120"/>
      <c r="V210" s="120"/>
      <c r="W210" s="120"/>
      <c r="X210" s="120"/>
      <c r="Y210" s="120"/>
      <c r="Z210" s="120"/>
    </row>
    <row r="211" spans="1:26">
      <c r="A211" s="120"/>
      <c r="B211" s="120"/>
      <c r="C211" s="120"/>
      <c r="D211" s="120"/>
      <c r="E211" s="120"/>
      <c r="F211" s="120"/>
      <c r="G211" s="121"/>
      <c r="H211" s="121"/>
      <c r="I211" s="121"/>
      <c r="J211" s="121"/>
      <c r="K211" s="121"/>
      <c r="L211" s="120"/>
      <c r="M211" s="120"/>
      <c r="N211" s="120"/>
      <c r="O211" s="120"/>
      <c r="P211" s="120"/>
      <c r="Q211" s="120"/>
      <c r="R211" s="120"/>
      <c r="S211" s="120"/>
      <c r="T211" s="120"/>
      <c r="U211" s="120"/>
      <c r="V211" s="120"/>
      <c r="W211" s="120"/>
      <c r="X211" s="120"/>
      <c r="Y211" s="120"/>
      <c r="Z211" s="120"/>
    </row>
    <row r="212" spans="1:26">
      <c r="A212" s="120"/>
      <c r="B212" s="120"/>
      <c r="C212" s="120"/>
      <c r="D212" s="120"/>
      <c r="E212" s="120"/>
      <c r="F212" s="120"/>
      <c r="G212" s="121"/>
      <c r="H212" s="121"/>
      <c r="I212" s="121"/>
      <c r="J212" s="121"/>
      <c r="K212" s="121"/>
      <c r="L212" s="120"/>
      <c r="M212" s="120"/>
      <c r="N212" s="120"/>
      <c r="O212" s="120"/>
      <c r="P212" s="120"/>
      <c r="Q212" s="120"/>
      <c r="R212" s="120"/>
      <c r="S212" s="120"/>
      <c r="T212" s="120"/>
      <c r="U212" s="120"/>
      <c r="V212" s="120"/>
      <c r="W212" s="120"/>
      <c r="X212" s="120"/>
      <c r="Y212" s="120"/>
      <c r="Z212" s="120"/>
    </row>
    <row r="213" spans="1:26">
      <c r="A213" s="120"/>
      <c r="B213" s="120"/>
      <c r="C213" s="120"/>
      <c r="D213" s="120"/>
      <c r="E213" s="120"/>
      <c r="F213" s="120"/>
      <c r="G213" s="121"/>
      <c r="H213" s="121"/>
      <c r="I213" s="121"/>
      <c r="J213" s="121"/>
      <c r="K213" s="121"/>
      <c r="L213" s="120"/>
      <c r="M213" s="120"/>
      <c r="N213" s="120"/>
      <c r="O213" s="120"/>
      <c r="P213" s="120"/>
      <c r="Q213" s="120"/>
      <c r="R213" s="120"/>
      <c r="S213" s="120"/>
      <c r="T213" s="120"/>
      <c r="U213" s="120"/>
      <c r="V213" s="120"/>
      <c r="W213" s="120"/>
      <c r="X213" s="120"/>
      <c r="Y213" s="120"/>
      <c r="Z213" s="120"/>
    </row>
    <row r="214" spans="1:26">
      <c r="A214" s="120"/>
      <c r="B214" s="120"/>
      <c r="C214" s="120"/>
      <c r="D214" s="120"/>
      <c r="E214" s="120"/>
      <c r="F214" s="120"/>
      <c r="G214" s="121"/>
      <c r="H214" s="121"/>
      <c r="I214" s="121"/>
      <c r="J214" s="121"/>
      <c r="K214" s="121"/>
      <c r="L214" s="120"/>
      <c r="M214" s="120"/>
      <c r="N214" s="120"/>
      <c r="O214" s="120"/>
      <c r="P214" s="120"/>
      <c r="Q214" s="120"/>
      <c r="R214" s="120"/>
      <c r="S214" s="120"/>
      <c r="T214" s="120"/>
      <c r="U214" s="120"/>
      <c r="V214" s="120"/>
      <c r="W214" s="120"/>
      <c r="X214" s="120"/>
      <c r="Y214" s="120"/>
      <c r="Z214" s="120"/>
    </row>
    <row r="215" spans="1:26">
      <c r="A215" s="120"/>
      <c r="B215" s="120"/>
      <c r="C215" s="120"/>
      <c r="D215" s="120"/>
      <c r="E215" s="120"/>
      <c r="F215" s="120"/>
      <c r="G215" s="121"/>
      <c r="H215" s="121"/>
      <c r="I215" s="121"/>
      <c r="J215" s="121"/>
      <c r="K215" s="121"/>
      <c r="L215" s="120"/>
      <c r="M215" s="120"/>
      <c r="N215" s="120"/>
      <c r="O215" s="120"/>
      <c r="P215" s="120"/>
      <c r="Q215" s="120"/>
      <c r="R215" s="120"/>
      <c r="S215" s="120"/>
      <c r="T215" s="120"/>
      <c r="U215" s="120"/>
      <c r="V215" s="120"/>
      <c r="W215" s="120"/>
      <c r="X215" s="120"/>
      <c r="Y215" s="120"/>
      <c r="Z215" s="120"/>
    </row>
    <row r="216" spans="1:26">
      <c r="A216" s="120"/>
      <c r="B216" s="120"/>
      <c r="C216" s="120"/>
      <c r="D216" s="120"/>
      <c r="E216" s="120"/>
      <c r="F216" s="120"/>
      <c r="G216" s="121"/>
      <c r="H216" s="121"/>
      <c r="I216" s="121"/>
      <c r="J216" s="121"/>
      <c r="K216" s="121"/>
      <c r="L216" s="120"/>
      <c r="M216" s="120"/>
      <c r="N216" s="120"/>
      <c r="O216" s="120"/>
      <c r="P216" s="120"/>
      <c r="Q216" s="120"/>
      <c r="R216" s="120"/>
      <c r="S216" s="120"/>
      <c r="T216" s="120"/>
      <c r="U216" s="120"/>
      <c r="V216" s="120"/>
      <c r="W216" s="120"/>
      <c r="X216" s="120"/>
      <c r="Y216" s="120"/>
      <c r="Z216" s="120"/>
    </row>
    <row r="217" spans="1:26">
      <c r="A217" s="120"/>
      <c r="B217" s="120"/>
      <c r="C217" s="120"/>
      <c r="D217" s="120"/>
      <c r="E217" s="120"/>
      <c r="F217" s="120"/>
      <c r="G217" s="121"/>
      <c r="H217" s="121"/>
      <c r="I217" s="121"/>
      <c r="J217" s="121"/>
      <c r="K217" s="121"/>
      <c r="L217" s="120"/>
      <c r="M217" s="120"/>
      <c r="N217" s="120"/>
      <c r="O217" s="120"/>
      <c r="P217" s="120"/>
      <c r="Q217" s="120"/>
      <c r="R217" s="120"/>
      <c r="S217" s="120"/>
      <c r="T217" s="120"/>
      <c r="U217" s="120"/>
      <c r="V217" s="120"/>
      <c r="W217" s="120"/>
      <c r="X217" s="120"/>
      <c r="Y217" s="120"/>
      <c r="Z217" s="120"/>
    </row>
    <row r="218" spans="1:26">
      <c r="A218" s="120"/>
      <c r="B218" s="120"/>
      <c r="C218" s="120"/>
      <c r="D218" s="120"/>
      <c r="E218" s="120"/>
      <c r="F218" s="120"/>
      <c r="G218" s="121"/>
      <c r="H218" s="121"/>
      <c r="I218" s="121"/>
      <c r="J218" s="121"/>
      <c r="K218" s="121"/>
      <c r="L218" s="120"/>
      <c r="M218" s="120"/>
      <c r="N218" s="120"/>
      <c r="O218" s="120"/>
      <c r="P218" s="120"/>
      <c r="Q218" s="120"/>
      <c r="R218" s="120"/>
      <c r="S218" s="120"/>
      <c r="T218" s="120"/>
      <c r="U218" s="120"/>
      <c r="V218" s="120"/>
      <c r="W218" s="120"/>
      <c r="X218" s="120"/>
      <c r="Y218" s="120"/>
      <c r="Z218" s="120"/>
    </row>
    <row r="219" spans="1:26">
      <c r="A219" s="120"/>
      <c r="B219" s="120"/>
      <c r="C219" s="120"/>
      <c r="D219" s="120"/>
      <c r="E219" s="120"/>
      <c r="F219" s="120"/>
      <c r="G219" s="121"/>
      <c r="H219" s="121"/>
      <c r="I219" s="121"/>
      <c r="J219" s="121"/>
      <c r="K219" s="121"/>
      <c r="L219" s="120"/>
      <c r="M219" s="120"/>
      <c r="N219" s="120"/>
      <c r="O219" s="120"/>
      <c r="P219" s="120"/>
      <c r="Q219" s="120"/>
      <c r="R219" s="120"/>
      <c r="S219" s="120"/>
      <c r="T219" s="120"/>
      <c r="U219" s="120"/>
      <c r="V219" s="120"/>
      <c r="W219" s="120"/>
      <c r="X219" s="120"/>
      <c r="Y219" s="120"/>
      <c r="Z219" s="120"/>
    </row>
    <row r="220" spans="1:26">
      <c r="A220" s="120"/>
      <c r="B220" s="120"/>
      <c r="C220" s="120"/>
      <c r="D220" s="120"/>
      <c r="E220" s="120"/>
      <c r="F220" s="120"/>
      <c r="G220" s="121"/>
      <c r="H220" s="121"/>
      <c r="I220" s="121"/>
      <c r="J220" s="121"/>
      <c r="K220" s="121"/>
      <c r="L220" s="120"/>
      <c r="M220" s="120"/>
      <c r="N220" s="120"/>
      <c r="O220" s="120"/>
      <c r="P220" s="120"/>
      <c r="Q220" s="120"/>
      <c r="R220" s="120"/>
      <c r="S220" s="120"/>
      <c r="T220" s="120"/>
      <c r="U220" s="120"/>
      <c r="V220" s="120"/>
      <c r="W220" s="120"/>
      <c r="X220" s="120"/>
      <c r="Y220" s="120"/>
      <c r="Z220" s="120"/>
    </row>
    <row r="221" spans="1:26">
      <c r="A221" s="120"/>
      <c r="B221" s="120"/>
      <c r="C221" s="120"/>
      <c r="D221" s="120"/>
      <c r="E221" s="120"/>
      <c r="F221" s="120"/>
      <c r="G221" s="121"/>
      <c r="H221" s="121"/>
      <c r="I221" s="121"/>
      <c r="J221" s="121"/>
      <c r="K221" s="121"/>
      <c r="L221" s="120"/>
      <c r="M221" s="120"/>
      <c r="N221" s="120"/>
      <c r="O221" s="120"/>
      <c r="P221" s="120"/>
      <c r="Q221" s="120"/>
      <c r="R221" s="120"/>
      <c r="S221" s="120"/>
      <c r="T221" s="120"/>
      <c r="U221" s="120"/>
      <c r="V221" s="120"/>
      <c r="W221" s="120"/>
      <c r="X221" s="120"/>
      <c r="Y221" s="120"/>
      <c r="Z221" s="120"/>
    </row>
    <row r="222" spans="1:26">
      <c r="A222" s="120"/>
      <c r="B222" s="120"/>
      <c r="C222" s="120"/>
      <c r="D222" s="120"/>
      <c r="E222" s="120"/>
      <c r="F222" s="120"/>
      <c r="G222" s="121"/>
      <c r="H222" s="121"/>
      <c r="I222" s="121"/>
      <c r="J222" s="121"/>
      <c r="K222" s="121"/>
      <c r="L222" s="120"/>
      <c r="M222" s="120"/>
      <c r="N222" s="120"/>
      <c r="O222" s="120"/>
      <c r="P222" s="120"/>
      <c r="Q222" s="120"/>
      <c r="R222" s="120"/>
      <c r="S222" s="120"/>
      <c r="T222" s="120"/>
      <c r="U222" s="120"/>
      <c r="V222" s="120"/>
      <c r="W222" s="120"/>
      <c r="X222" s="120"/>
      <c r="Y222" s="120"/>
      <c r="Z222" s="120"/>
    </row>
    <row r="223" spans="1:26">
      <c r="A223" s="120"/>
      <c r="B223" s="120"/>
      <c r="C223" s="120"/>
      <c r="D223" s="120"/>
      <c r="E223" s="120"/>
      <c r="F223" s="120"/>
      <c r="G223" s="121"/>
      <c r="H223" s="121"/>
      <c r="I223" s="121"/>
      <c r="J223" s="121"/>
      <c r="K223" s="121"/>
      <c r="L223" s="120"/>
      <c r="M223" s="120"/>
      <c r="N223" s="120"/>
      <c r="O223" s="120"/>
      <c r="P223" s="120"/>
      <c r="Q223" s="120"/>
      <c r="R223" s="120"/>
      <c r="S223" s="120"/>
      <c r="T223" s="120"/>
      <c r="U223" s="120"/>
      <c r="V223" s="120"/>
      <c r="W223" s="120"/>
      <c r="X223" s="120"/>
      <c r="Y223" s="120"/>
      <c r="Z223" s="120"/>
    </row>
    <row r="224" spans="1:26">
      <c r="A224" s="120"/>
      <c r="B224" s="120"/>
      <c r="C224" s="120"/>
      <c r="D224" s="120"/>
      <c r="E224" s="120"/>
      <c r="F224" s="120"/>
      <c r="G224" s="121"/>
      <c r="H224" s="121"/>
      <c r="I224" s="121"/>
      <c r="J224" s="121"/>
      <c r="K224" s="121"/>
      <c r="L224" s="120"/>
      <c r="M224" s="120"/>
      <c r="N224" s="120"/>
      <c r="O224" s="120"/>
      <c r="P224" s="120"/>
      <c r="Q224" s="120"/>
      <c r="R224" s="120"/>
      <c r="S224" s="120"/>
      <c r="T224" s="120"/>
      <c r="U224" s="120"/>
      <c r="V224" s="120"/>
      <c r="W224" s="120"/>
      <c r="X224" s="120"/>
      <c r="Y224" s="120"/>
      <c r="Z224" s="120"/>
    </row>
    <row r="225" spans="1:26">
      <c r="A225" s="120"/>
      <c r="B225" s="120"/>
      <c r="C225" s="120"/>
      <c r="D225" s="120"/>
      <c r="E225" s="120"/>
      <c r="F225" s="120"/>
      <c r="G225" s="121"/>
      <c r="H225" s="121"/>
      <c r="I225" s="121"/>
      <c r="J225" s="121"/>
      <c r="K225" s="121"/>
      <c r="L225" s="120"/>
      <c r="M225" s="120"/>
      <c r="N225" s="120"/>
      <c r="O225" s="120"/>
      <c r="P225" s="120"/>
      <c r="Q225" s="120"/>
      <c r="R225" s="120"/>
      <c r="S225" s="120"/>
      <c r="T225" s="120"/>
      <c r="U225" s="120"/>
      <c r="V225" s="120"/>
      <c r="W225" s="120"/>
      <c r="X225" s="120"/>
      <c r="Y225" s="120"/>
      <c r="Z225" s="120"/>
    </row>
    <row r="226" spans="1:26">
      <c r="A226" s="120"/>
      <c r="B226" s="120"/>
      <c r="C226" s="120"/>
      <c r="D226" s="120"/>
      <c r="E226" s="120"/>
      <c r="F226" s="120"/>
      <c r="G226" s="121"/>
      <c r="H226" s="121"/>
      <c r="I226" s="121"/>
      <c r="J226" s="121"/>
      <c r="K226" s="121"/>
      <c r="L226" s="120"/>
      <c r="M226" s="120"/>
      <c r="N226" s="120"/>
      <c r="O226" s="120"/>
      <c r="P226" s="120"/>
      <c r="Q226" s="120"/>
      <c r="R226" s="120"/>
      <c r="S226" s="120"/>
      <c r="T226" s="120"/>
      <c r="U226" s="120"/>
      <c r="V226" s="120"/>
      <c r="W226" s="120"/>
      <c r="X226" s="120"/>
      <c r="Y226" s="120"/>
      <c r="Z226" s="120"/>
    </row>
    <row r="227" spans="1:26">
      <c r="A227" s="120"/>
      <c r="B227" s="120"/>
      <c r="C227" s="120"/>
      <c r="D227" s="120"/>
      <c r="E227" s="120"/>
      <c r="F227" s="120"/>
      <c r="G227" s="121"/>
      <c r="H227" s="121"/>
      <c r="I227" s="121"/>
      <c r="J227" s="121"/>
      <c r="K227" s="121"/>
      <c r="L227" s="120"/>
      <c r="M227" s="120"/>
      <c r="N227" s="120"/>
      <c r="O227" s="120"/>
      <c r="P227" s="120"/>
      <c r="Q227" s="120"/>
      <c r="R227" s="120"/>
      <c r="S227" s="120"/>
      <c r="T227" s="120"/>
      <c r="U227" s="120"/>
      <c r="V227" s="120"/>
      <c r="W227" s="120"/>
      <c r="X227" s="120"/>
      <c r="Y227" s="120"/>
      <c r="Z227" s="120"/>
    </row>
    <row r="228" spans="1:26">
      <c r="A228" s="120"/>
      <c r="B228" s="120"/>
      <c r="C228" s="120"/>
      <c r="D228" s="120"/>
      <c r="E228" s="120"/>
      <c r="F228" s="120"/>
      <c r="G228" s="121"/>
      <c r="H228" s="121"/>
      <c r="I228" s="121"/>
      <c r="J228" s="121"/>
      <c r="K228" s="121"/>
      <c r="L228" s="120"/>
      <c r="M228" s="120"/>
      <c r="N228" s="120"/>
      <c r="O228" s="120"/>
      <c r="P228" s="120"/>
      <c r="Q228" s="120"/>
      <c r="R228" s="120"/>
      <c r="S228" s="120"/>
      <c r="T228" s="120"/>
      <c r="U228" s="120"/>
      <c r="V228" s="120"/>
      <c r="W228" s="120"/>
      <c r="X228" s="120"/>
      <c r="Y228" s="120"/>
      <c r="Z228" s="120"/>
    </row>
    <row r="229" spans="1:26">
      <c r="A229" s="120"/>
      <c r="B229" s="120"/>
      <c r="C229" s="120"/>
      <c r="D229" s="120"/>
      <c r="E229" s="120"/>
      <c r="F229" s="120"/>
      <c r="G229" s="121"/>
      <c r="H229" s="121"/>
      <c r="I229" s="121"/>
      <c r="J229" s="121"/>
      <c r="K229" s="121"/>
      <c r="L229" s="120"/>
      <c r="M229" s="120"/>
      <c r="N229" s="120"/>
      <c r="O229" s="120"/>
      <c r="P229" s="120"/>
      <c r="Q229" s="120"/>
      <c r="R229" s="120"/>
      <c r="S229" s="120"/>
      <c r="T229" s="120"/>
      <c r="U229" s="120"/>
      <c r="V229" s="120"/>
      <c r="W229" s="120"/>
      <c r="X229" s="120"/>
      <c r="Y229" s="120"/>
      <c r="Z229" s="120"/>
    </row>
    <row r="230" spans="1:26">
      <c r="A230" s="120"/>
      <c r="B230" s="120"/>
      <c r="C230" s="120"/>
      <c r="D230" s="120"/>
      <c r="E230" s="120"/>
      <c r="F230" s="120"/>
      <c r="G230" s="121"/>
      <c r="H230" s="121"/>
      <c r="I230" s="121"/>
      <c r="J230" s="121"/>
      <c r="K230" s="121"/>
      <c r="L230" s="120"/>
      <c r="M230" s="120"/>
      <c r="N230" s="120"/>
      <c r="O230" s="120"/>
      <c r="P230" s="120"/>
      <c r="Q230" s="120"/>
      <c r="R230" s="120"/>
      <c r="S230" s="120"/>
      <c r="T230" s="120"/>
      <c r="U230" s="120"/>
      <c r="V230" s="120"/>
      <c r="W230" s="120"/>
      <c r="X230" s="120"/>
      <c r="Y230" s="120"/>
      <c r="Z230" s="120"/>
    </row>
    <row r="231" spans="1:26">
      <c r="A231" s="120"/>
      <c r="B231" s="120"/>
      <c r="C231" s="120"/>
      <c r="D231" s="120"/>
      <c r="E231" s="120"/>
      <c r="F231" s="120"/>
      <c r="G231" s="121"/>
      <c r="H231" s="121"/>
      <c r="I231" s="121"/>
      <c r="J231" s="121"/>
      <c r="K231" s="121"/>
      <c r="L231" s="120"/>
      <c r="M231" s="120"/>
      <c r="N231" s="120"/>
      <c r="O231" s="120"/>
      <c r="P231" s="120"/>
      <c r="Q231" s="120"/>
      <c r="R231" s="120"/>
      <c r="S231" s="120"/>
      <c r="T231" s="120"/>
      <c r="U231" s="120"/>
      <c r="V231" s="120"/>
      <c r="W231" s="120"/>
      <c r="X231" s="120"/>
      <c r="Y231" s="120"/>
      <c r="Z231" s="120"/>
    </row>
    <row r="232" spans="1:26">
      <c r="A232" s="120"/>
      <c r="B232" s="120"/>
      <c r="C232" s="120"/>
      <c r="D232" s="120"/>
      <c r="E232" s="120"/>
      <c r="F232" s="120"/>
      <c r="G232" s="121"/>
      <c r="H232" s="121"/>
      <c r="I232" s="121"/>
      <c r="J232" s="121"/>
      <c r="K232" s="121"/>
      <c r="L232" s="120"/>
      <c r="M232" s="120"/>
      <c r="N232" s="120"/>
      <c r="O232" s="120"/>
      <c r="P232" s="120"/>
      <c r="Q232" s="120"/>
      <c r="R232" s="120"/>
      <c r="S232" s="120"/>
      <c r="T232" s="120"/>
      <c r="U232" s="120"/>
      <c r="V232" s="120"/>
      <c r="W232" s="120"/>
      <c r="X232" s="120"/>
      <c r="Y232" s="120"/>
      <c r="Z232" s="120"/>
    </row>
    <row r="233" spans="1:26">
      <c r="A233" s="120"/>
      <c r="B233" s="120"/>
      <c r="C233" s="120"/>
      <c r="D233" s="120"/>
      <c r="E233" s="120"/>
      <c r="F233" s="120"/>
      <c r="G233" s="121"/>
      <c r="H233" s="121"/>
      <c r="I233" s="121"/>
      <c r="J233" s="121"/>
      <c r="K233" s="121"/>
      <c r="L233" s="120"/>
      <c r="M233" s="120"/>
      <c r="N233" s="120"/>
      <c r="O233" s="120"/>
      <c r="P233" s="120"/>
      <c r="Q233" s="120"/>
      <c r="R233" s="120"/>
      <c r="S233" s="120"/>
      <c r="T233" s="120"/>
      <c r="U233" s="120"/>
      <c r="V233" s="120"/>
      <c r="W233" s="120"/>
      <c r="X233" s="120"/>
      <c r="Y233" s="120"/>
      <c r="Z233" s="120"/>
    </row>
    <row r="234" spans="1:26">
      <c r="A234" s="120"/>
      <c r="B234" s="120"/>
      <c r="C234" s="120"/>
      <c r="D234" s="120"/>
      <c r="E234" s="120"/>
      <c r="F234" s="120"/>
      <c r="G234" s="121"/>
      <c r="H234" s="121"/>
      <c r="I234" s="121"/>
      <c r="J234" s="121"/>
      <c r="K234" s="121"/>
      <c r="L234" s="120"/>
      <c r="M234" s="120"/>
      <c r="N234" s="120"/>
      <c r="O234" s="120"/>
      <c r="P234" s="120"/>
      <c r="Q234" s="120"/>
      <c r="R234" s="120"/>
      <c r="S234" s="120"/>
      <c r="T234" s="120"/>
      <c r="U234" s="120"/>
      <c r="V234" s="120"/>
      <c r="W234" s="120"/>
      <c r="X234" s="120"/>
      <c r="Y234" s="120"/>
      <c r="Z234" s="120"/>
    </row>
    <row r="235" spans="1:26">
      <c r="A235" s="120"/>
      <c r="B235" s="120"/>
      <c r="C235" s="120"/>
      <c r="D235" s="120"/>
      <c r="E235" s="120"/>
      <c r="F235" s="120"/>
      <c r="G235" s="121"/>
      <c r="H235" s="121"/>
      <c r="I235" s="121"/>
      <c r="J235" s="121"/>
      <c r="K235" s="121"/>
      <c r="L235" s="120"/>
      <c r="M235" s="120"/>
      <c r="N235" s="120"/>
      <c r="O235" s="120"/>
      <c r="P235" s="120"/>
      <c r="Q235" s="120"/>
      <c r="R235" s="120"/>
      <c r="S235" s="120"/>
      <c r="T235" s="120"/>
      <c r="U235" s="120"/>
      <c r="V235" s="120"/>
      <c r="W235" s="120"/>
      <c r="X235" s="120"/>
      <c r="Y235" s="120"/>
      <c r="Z235" s="120"/>
    </row>
    <row r="236" spans="1:26">
      <c r="A236" s="120"/>
      <c r="B236" s="120"/>
      <c r="C236" s="120"/>
      <c r="D236" s="120"/>
      <c r="E236" s="120"/>
      <c r="F236" s="120"/>
      <c r="G236" s="121"/>
      <c r="H236" s="121"/>
      <c r="I236" s="121"/>
      <c r="J236" s="121"/>
      <c r="K236" s="121"/>
      <c r="L236" s="120"/>
      <c r="M236" s="120"/>
      <c r="N236" s="120"/>
      <c r="O236" s="120"/>
      <c r="P236" s="120"/>
      <c r="Q236" s="120"/>
      <c r="R236" s="120"/>
      <c r="S236" s="120"/>
      <c r="T236" s="120"/>
      <c r="U236" s="120"/>
      <c r="V236" s="120"/>
      <c r="W236" s="120"/>
      <c r="X236" s="120"/>
      <c r="Y236" s="120"/>
      <c r="Z236" s="120"/>
    </row>
    <row r="237" spans="1:26">
      <c r="A237" s="120"/>
      <c r="B237" s="120"/>
      <c r="C237" s="120"/>
      <c r="D237" s="120"/>
      <c r="E237" s="120"/>
      <c r="F237" s="120"/>
      <c r="G237" s="121"/>
      <c r="H237" s="121"/>
      <c r="I237" s="121"/>
      <c r="J237" s="121"/>
      <c r="K237" s="121"/>
      <c r="L237" s="120"/>
      <c r="M237" s="120"/>
      <c r="N237" s="120"/>
      <c r="O237" s="120"/>
      <c r="P237" s="120"/>
      <c r="Q237" s="120"/>
      <c r="R237" s="120"/>
      <c r="S237" s="120"/>
      <c r="T237" s="120"/>
      <c r="U237" s="120"/>
      <c r="V237" s="120"/>
      <c r="W237" s="120"/>
      <c r="X237" s="120"/>
      <c r="Y237" s="120"/>
      <c r="Z237" s="120"/>
    </row>
    <row r="238" spans="1:26">
      <c r="A238" s="120"/>
      <c r="B238" s="120"/>
      <c r="C238" s="120"/>
      <c r="D238" s="120"/>
      <c r="E238" s="120"/>
      <c r="F238" s="120"/>
      <c r="G238" s="121"/>
      <c r="H238" s="121"/>
      <c r="I238" s="121"/>
      <c r="J238" s="121"/>
      <c r="K238" s="121"/>
      <c r="L238" s="120"/>
      <c r="M238" s="120"/>
      <c r="N238" s="120"/>
      <c r="O238" s="120"/>
      <c r="P238" s="120"/>
      <c r="Q238" s="120"/>
      <c r="R238" s="120"/>
      <c r="S238" s="120"/>
      <c r="T238" s="120"/>
      <c r="U238" s="120"/>
      <c r="V238" s="120"/>
      <c r="W238" s="120"/>
      <c r="X238" s="120"/>
      <c r="Y238" s="120"/>
      <c r="Z238" s="120"/>
    </row>
    <row r="239" spans="1:26">
      <c r="A239" s="120"/>
      <c r="B239" s="120"/>
      <c r="C239" s="120"/>
      <c r="D239" s="120"/>
      <c r="E239" s="120"/>
      <c r="F239" s="120"/>
      <c r="G239" s="121"/>
      <c r="H239" s="121"/>
      <c r="I239" s="121"/>
      <c r="J239" s="121"/>
      <c r="K239" s="121"/>
      <c r="L239" s="120"/>
      <c r="M239" s="120"/>
      <c r="N239" s="120"/>
      <c r="O239" s="120"/>
      <c r="P239" s="120"/>
      <c r="Q239" s="120"/>
      <c r="R239" s="120"/>
      <c r="S239" s="120"/>
      <c r="T239" s="120"/>
      <c r="U239" s="120"/>
      <c r="V239" s="120"/>
      <c r="W239" s="120"/>
      <c r="X239" s="120"/>
      <c r="Y239" s="120"/>
      <c r="Z239" s="120"/>
    </row>
    <row r="240" spans="1:26">
      <c r="A240" s="120"/>
      <c r="B240" s="120"/>
      <c r="C240" s="120"/>
      <c r="D240" s="120"/>
      <c r="E240" s="120"/>
      <c r="F240" s="120"/>
      <c r="G240" s="121"/>
      <c r="H240" s="121"/>
      <c r="I240" s="121"/>
      <c r="J240" s="121"/>
      <c r="K240" s="121"/>
      <c r="L240" s="120"/>
      <c r="M240" s="120"/>
      <c r="N240" s="120"/>
      <c r="O240" s="120"/>
      <c r="P240" s="120"/>
      <c r="Q240" s="120"/>
      <c r="R240" s="120"/>
      <c r="S240" s="120"/>
      <c r="T240" s="120"/>
      <c r="U240" s="120"/>
      <c r="V240" s="120"/>
      <c r="W240" s="120"/>
      <c r="X240" s="120"/>
      <c r="Y240" s="120"/>
      <c r="Z240" s="120"/>
    </row>
    <row r="241" spans="1:26">
      <c r="A241" s="120"/>
      <c r="B241" s="120"/>
      <c r="C241" s="120"/>
      <c r="D241" s="120"/>
      <c r="E241" s="120"/>
      <c r="F241" s="120"/>
      <c r="G241" s="121"/>
      <c r="H241" s="121"/>
      <c r="I241" s="121"/>
      <c r="J241" s="121"/>
      <c r="K241" s="121"/>
      <c r="L241" s="120"/>
      <c r="M241" s="120"/>
      <c r="N241" s="120"/>
      <c r="O241" s="120"/>
      <c r="P241" s="120"/>
      <c r="Q241" s="120"/>
      <c r="R241" s="120"/>
      <c r="S241" s="120"/>
      <c r="T241" s="120"/>
      <c r="U241" s="120"/>
      <c r="V241" s="120"/>
      <c r="W241" s="120"/>
      <c r="X241" s="120"/>
      <c r="Y241" s="120"/>
      <c r="Z241" s="120"/>
    </row>
    <row r="242" spans="1:26">
      <c r="A242" s="120"/>
      <c r="B242" s="120"/>
      <c r="C242" s="120"/>
      <c r="D242" s="120"/>
      <c r="E242" s="120"/>
      <c r="F242" s="120"/>
      <c r="G242" s="121"/>
      <c r="H242" s="121"/>
      <c r="I242" s="121"/>
      <c r="J242" s="121"/>
      <c r="K242" s="121"/>
      <c r="L242" s="120"/>
      <c r="M242" s="120"/>
      <c r="N242" s="120"/>
      <c r="O242" s="120"/>
      <c r="P242" s="120"/>
      <c r="Q242" s="120"/>
      <c r="R242" s="120"/>
      <c r="S242" s="120"/>
      <c r="T242" s="120"/>
      <c r="U242" s="120"/>
      <c r="V242" s="120"/>
      <c r="W242" s="120"/>
      <c r="X242" s="120"/>
      <c r="Y242" s="120"/>
      <c r="Z242" s="120"/>
    </row>
    <row r="243" spans="1:26">
      <c r="A243" s="120"/>
      <c r="B243" s="120"/>
      <c r="C243" s="120"/>
      <c r="D243" s="120"/>
      <c r="E243" s="120"/>
      <c r="F243" s="120"/>
      <c r="G243" s="121"/>
      <c r="H243" s="121"/>
      <c r="I243" s="121"/>
      <c r="J243" s="121"/>
      <c r="K243" s="121"/>
      <c r="L243" s="120"/>
      <c r="M243" s="120"/>
      <c r="N243" s="120"/>
      <c r="O243" s="120"/>
      <c r="P243" s="120"/>
      <c r="Q243" s="120"/>
      <c r="R243" s="120"/>
      <c r="S243" s="120"/>
      <c r="T243" s="120"/>
      <c r="U243" s="120"/>
      <c r="V243" s="120"/>
      <c r="W243" s="120"/>
      <c r="X243" s="120"/>
      <c r="Y243" s="120"/>
      <c r="Z243" s="120"/>
    </row>
    <row r="244" spans="1:26">
      <c r="A244" s="120"/>
      <c r="B244" s="120"/>
      <c r="C244" s="120"/>
      <c r="D244" s="120"/>
      <c r="E244" s="120"/>
      <c r="F244" s="120"/>
      <c r="G244" s="121"/>
      <c r="H244" s="121"/>
      <c r="I244" s="121"/>
      <c r="J244" s="121"/>
      <c r="K244" s="121"/>
      <c r="L244" s="120"/>
      <c r="M244" s="120"/>
      <c r="N244" s="120"/>
      <c r="O244" s="120"/>
      <c r="P244" s="120"/>
      <c r="Q244" s="120"/>
      <c r="R244" s="120"/>
      <c r="S244" s="120"/>
      <c r="T244" s="120"/>
      <c r="U244" s="120"/>
      <c r="V244" s="120"/>
      <c r="W244" s="120"/>
      <c r="X244" s="120"/>
      <c r="Y244" s="120"/>
      <c r="Z244" s="120"/>
    </row>
    <row r="245" spans="1:26">
      <c r="A245" s="120"/>
      <c r="B245" s="120"/>
      <c r="C245" s="120"/>
      <c r="D245" s="120"/>
      <c r="E245" s="120"/>
      <c r="F245" s="120"/>
      <c r="G245" s="121"/>
      <c r="H245" s="121"/>
      <c r="I245" s="121"/>
      <c r="J245" s="121"/>
      <c r="K245" s="121"/>
      <c r="L245" s="120"/>
      <c r="M245" s="120"/>
      <c r="N245" s="120"/>
      <c r="O245" s="120"/>
      <c r="P245" s="120"/>
      <c r="Q245" s="120"/>
      <c r="R245" s="120"/>
      <c r="S245" s="120"/>
      <c r="T245" s="120"/>
      <c r="U245" s="120"/>
      <c r="V245" s="120"/>
      <c r="W245" s="120"/>
      <c r="X245" s="120"/>
      <c r="Y245" s="120"/>
      <c r="Z245" s="120"/>
    </row>
    <row r="246" spans="1:26">
      <c r="A246" s="120"/>
      <c r="B246" s="120"/>
      <c r="C246" s="120"/>
      <c r="D246" s="120"/>
      <c r="E246" s="120"/>
      <c r="F246" s="120"/>
      <c r="G246" s="121"/>
      <c r="H246" s="121"/>
      <c r="I246" s="121"/>
      <c r="J246" s="121"/>
      <c r="K246" s="121"/>
      <c r="L246" s="120"/>
      <c r="M246" s="120"/>
      <c r="N246" s="120"/>
      <c r="O246" s="120"/>
      <c r="P246" s="120"/>
      <c r="Q246" s="120"/>
      <c r="R246" s="120"/>
      <c r="S246" s="120"/>
      <c r="T246" s="120"/>
      <c r="U246" s="120"/>
      <c r="V246" s="120"/>
      <c r="W246" s="120"/>
      <c r="X246" s="120"/>
      <c r="Y246" s="120"/>
      <c r="Z246" s="120"/>
    </row>
    <row r="247" spans="1:26">
      <c r="A247" s="120"/>
      <c r="B247" s="120"/>
      <c r="C247" s="120"/>
      <c r="D247" s="120"/>
      <c r="E247" s="120"/>
      <c r="F247" s="120"/>
      <c r="G247" s="121"/>
      <c r="H247" s="121"/>
      <c r="I247" s="121"/>
      <c r="J247" s="121"/>
      <c r="K247" s="121"/>
      <c r="L247" s="120"/>
      <c r="M247" s="120"/>
      <c r="N247" s="120"/>
      <c r="O247" s="120"/>
      <c r="P247" s="120"/>
      <c r="Q247" s="120"/>
      <c r="R247" s="120"/>
      <c r="S247" s="120"/>
      <c r="T247" s="120"/>
      <c r="U247" s="120"/>
      <c r="V247" s="120"/>
      <c r="W247" s="120"/>
      <c r="X247" s="120"/>
      <c r="Y247" s="120"/>
      <c r="Z247" s="120"/>
    </row>
    <row r="248" spans="1:26">
      <c r="A248" s="120"/>
      <c r="B248" s="120"/>
      <c r="C248" s="120"/>
      <c r="D248" s="120"/>
      <c r="E248" s="120"/>
      <c r="F248" s="120"/>
      <c r="G248" s="121"/>
      <c r="H248" s="121"/>
      <c r="I248" s="121"/>
      <c r="J248" s="121"/>
      <c r="K248" s="121"/>
      <c r="L248" s="120"/>
      <c r="M248" s="120"/>
      <c r="N248" s="120"/>
      <c r="O248" s="120"/>
      <c r="P248" s="120"/>
      <c r="Q248" s="120"/>
      <c r="R248" s="120"/>
      <c r="S248" s="120"/>
      <c r="T248" s="120"/>
      <c r="U248" s="120"/>
      <c r="V248" s="120"/>
      <c r="W248" s="120"/>
      <c r="X248" s="120"/>
      <c r="Y248" s="120"/>
      <c r="Z248" s="120"/>
    </row>
    <row r="249" spans="1:26">
      <c r="A249" s="120"/>
      <c r="B249" s="120"/>
      <c r="C249" s="120"/>
      <c r="D249" s="120"/>
      <c r="E249" s="120"/>
      <c r="F249" s="120"/>
      <c r="G249" s="121"/>
      <c r="H249" s="121"/>
      <c r="I249" s="121"/>
      <c r="J249" s="121"/>
      <c r="K249" s="121"/>
      <c r="L249" s="120"/>
      <c r="M249" s="120"/>
      <c r="N249" s="120"/>
      <c r="O249" s="120"/>
      <c r="P249" s="120"/>
      <c r="Q249" s="120"/>
      <c r="R249" s="120"/>
      <c r="S249" s="120"/>
      <c r="T249" s="120"/>
      <c r="U249" s="120"/>
      <c r="V249" s="120"/>
      <c r="W249" s="120"/>
      <c r="X249" s="120"/>
      <c r="Y249" s="120"/>
      <c r="Z249" s="120"/>
    </row>
    <row r="250" spans="1:26">
      <c r="A250" s="120"/>
      <c r="B250" s="120"/>
      <c r="C250" s="120"/>
      <c r="D250" s="120"/>
      <c r="E250" s="120"/>
      <c r="F250" s="120"/>
      <c r="G250" s="121"/>
      <c r="H250" s="121"/>
      <c r="I250" s="121"/>
      <c r="J250" s="121"/>
      <c r="K250" s="121"/>
      <c r="L250" s="120"/>
      <c r="M250" s="120"/>
      <c r="N250" s="120"/>
      <c r="O250" s="120"/>
      <c r="P250" s="120"/>
      <c r="Q250" s="120"/>
      <c r="R250" s="120"/>
      <c r="S250" s="120"/>
      <c r="T250" s="120"/>
      <c r="U250" s="120"/>
      <c r="V250" s="120"/>
      <c r="W250" s="120"/>
      <c r="X250" s="120"/>
      <c r="Y250" s="120"/>
      <c r="Z250" s="120"/>
    </row>
    <row r="251" spans="1:26">
      <c r="A251" s="120"/>
      <c r="B251" s="120"/>
      <c r="C251" s="120"/>
      <c r="D251" s="120"/>
      <c r="E251" s="120"/>
      <c r="F251" s="120"/>
      <c r="G251" s="121"/>
      <c r="H251" s="121"/>
      <c r="I251" s="121"/>
      <c r="J251" s="121"/>
      <c r="K251" s="121"/>
      <c r="L251" s="120"/>
      <c r="M251" s="120"/>
      <c r="N251" s="120"/>
      <c r="O251" s="120"/>
      <c r="P251" s="120"/>
      <c r="Q251" s="120"/>
      <c r="R251" s="120"/>
      <c r="S251" s="120"/>
      <c r="T251" s="120"/>
      <c r="U251" s="120"/>
      <c r="V251" s="120"/>
      <c r="W251" s="120"/>
      <c r="X251" s="120"/>
      <c r="Y251" s="120"/>
      <c r="Z251" s="120"/>
    </row>
    <row r="252" spans="1:26">
      <c r="A252" s="120"/>
      <c r="B252" s="120"/>
      <c r="C252" s="120"/>
      <c r="D252" s="120"/>
      <c r="E252" s="120"/>
      <c r="F252" s="120"/>
      <c r="G252" s="121"/>
      <c r="H252" s="121"/>
      <c r="I252" s="121"/>
      <c r="J252" s="121"/>
      <c r="K252" s="121"/>
      <c r="L252" s="120"/>
      <c r="M252" s="120"/>
      <c r="N252" s="120"/>
      <c r="O252" s="120"/>
      <c r="P252" s="120"/>
      <c r="Q252" s="120"/>
      <c r="R252" s="120"/>
      <c r="S252" s="120"/>
      <c r="T252" s="120"/>
      <c r="U252" s="120"/>
      <c r="V252" s="120"/>
      <c r="W252" s="120"/>
      <c r="X252" s="120"/>
      <c r="Y252" s="120"/>
      <c r="Z252" s="120"/>
    </row>
    <row r="253" spans="1:26">
      <c r="A253" s="120"/>
      <c r="B253" s="120"/>
      <c r="C253" s="120"/>
      <c r="D253" s="120"/>
      <c r="E253" s="120"/>
      <c r="F253" s="120"/>
      <c r="G253" s="121"/>
      <c r="H253" s="121"/>
      <c r="I253" s="121"/>
      <c r="J253" s="121"/>
      <c r="K253" s="121"/>
      <c r="L253" s="120"/>
      <c r="M253" s="120"/>
      <c r="N253" s="120"/>
      <c r="O253" s="120"/>
      <c r="P253" s="120"/>
      <c r="Q253" s="120"/>
      <c r="R253" s="120"/>
      <c r="S253" s="120"/>
      <c r="T253" s="120"/>
      <c r="U253" s="120"/>
      <c r="V253" s="120"/>
      <c r="W253" s="120"/>
      <c r="X253" s="120"/>
      <c r="Y253" s="120"/>
      <c r="Z253" s="120"/>
    </row>
    <row r="254" spans="1:26">
      <c r="A254" s="120"/>
      <c r="B254" s="120"/>
      <c r="C254" s="120"/>
      <c r="D254" s="120"/>
      <c r="E254" s="120"/>
      <c r="F254" s="120"/>
      <c r="G254" s="121"/>
      <c r="H254" s="121"/>
      <c r="I254" s="121"/>
      <c r="J254" s="121"/>
      <c r="K254" s="121"/>
      <c r="L254" s="120"/>
      <c r="M254" s="120"/>
      <c r="N254" s="120"/>
      <c r="O254" s="120"/>
      <c r="P254" s="120"/>
      <c r="Q254" s="120"/>
      <c r="R254" s="120"/>
      <c r="S254" s="120"/>
      <c r="T254" s="120"/>
      <c r="U254" s="120"/>
      <c r="V254" s="120"/>
      <c r="W254" s="120"/>
      <c r="X254" s="120"/>
      <c r="Y254" s="120"/>
      <c r="Z254" s="120"/>
    </row>
    <row r="255" spans="1:26">
      <c r="A255" s="120"/>
      <c r="B255" s="120"/>
      <c r="C255" s="120"/>
      <c r="D255" s="120"/>
      <c r="E255" s="120"/>
      <c r="F255" s="120"/>
      <c r="G255" s="121"/>
      <c r="H255" s="121"/>
      <c r="I255" s="121"/>
      <c r="J255" s="121"/>
      <c r="K255" s="121"/>
      <c r="L255" s="120"/>
      <c r="M255" s="120"/>
      <c r="N255" s="120"/>
      <c r="O255" s="120"/>
      <c r="P255" s="120"/>
      <c r="Q255" s="120"/>
      <c r="R255" s="120"/>
      <c r="S255" s="120"/>
      <c r="T255" s="120"/>
      <c r="U255" s="120"/>
      <c r="V255" s="120"/>
      <c r="W255" s="120"/>
      <c r="X255" s="120"/>
      <c r="Y255" s="120"/>
      <c r="Z255" s="120"/>
    </row>
    <row r="256" spans="1:26">
      <c r="A256" s="120"/>
      <c r="B256" s="120"/>
      <c r="C256" s="120"/>
      <c r="D256" s="120"/>
      <c r="E256" s="120"/>
      <c r="F256" s="120"/>
      <c r="G256" s="121"/>
      <c r="H256" s="121"/>
      <c r="I256" s="121"/>
      <c r="J256" s="121"/>
      <c r="K256" s="121"/>
      <c r="L256" s="120"/>
      <c r="M256" s="120"/>
      <c r="N256" s="120"/>
      <c r="O256" s="120"/>
      <c r="P256" s="120"/>
      <c r="Q256" s="120"/>
      <c r="R256" s="120"/>
      <c r="S256" s="120"/>
      <c r="T256" s="120"/>
      <c r="U256" s="120"/>
      <c r="V256" s="120"/>
      <c r="W256" s="120"/>
      <c r="X256" s="120"/>
      <c r="Y256" s="120"/>
      <c r="Z256" s="120"/>
    </row>
    <row r="257" spans="1:26">
      <c r="A257" s="120"/>
      <c r="B257" s="120"/>
      <c r="C257" s="120"/>
      <c r="D257" s="120"/>
      <c r="E257" s="120"/>
      <c r="F257" s="120"/>
      <c r="G257" s="121"/>
      <c r="H257" s="121"/>
      <c r="I257" s="121"/>
      <c r="J257" s="121"/>
      <c r="K257" s="121"/>
      <c r="L257" s="120"/>
      <c r="M257" s="120"/>
      <c r="N257" s="120"/>
      <c r="O257" s="120"/>
      <c r="P257" s="120"/>
      <c r="Q257" s="120"/>
      <c r="R257" s="120"/>
      <c r="S257" s="120"/>
      <c r="T257" s="120"/>
      <c r="U257" s="120"/>
      <c r="V257" s="120"/>
      <c r="W257" s="120"/>
      <c r="X257" s="120"/>
      <c r="Y257" s="120"/>
      <c r="Z257" s="120"/>
    </row>
    <row r="258" spans="1:26">
      <c r="A258" s="120"/>
      <c r="B258" s="120"/>
      <c r="C258" s="120"/>
      <c r="D258" s="120"/>
      <c r="E258" s="120"/>
      <c r="F258" s="120"/>
      <c r="G258" s="121"/>
      <c r="H258" s="121"/>
      <c r="I258" s="121"/>
      <c r="J258" s="121"/>
      <c r="K258" s="121"/>
      <c r="L258" s="120"/>
      <c r="M258" s="120"/>
      <c r="N258" s="120"/>
      <c r="O258" s="120"/>
      <c r="P258" s="120"/>
      <c r="Q258" s="120"/>
      <c r="R258" s="120"/>
      <c r="S258" s="120"/>
      <c r="T258" s="120"/>
      <c r="U258" s="120"/>
      <c r="V258" s="120"/>
      <c r="W258" s="120"/>
      <c r="X258" s="120"/>
      <c r="Y258" s="120"/>
      <c r="Z258" s="120"/>
    </row>
    <row r="259" spans="1:26">
      <c r="A259" s="120"/>
      <c r="B259" s="120"/>
      <c r="C259" s="120"/>
      <c r="D259" s="120"/>
      <c r="E259" s="120"/>
      <c r="F259" s="120"/>
      <c r="G259" s="121"/>
      <c r="H259" s="121"/>
      <c r="I259" s="121"/>
      <c r="J259" s="121"/>
      <c r="K259" s="121"/>
      <c r="L259" s="120"/>
      <c r="M259" s="120"/>
      <c r="N259" s="120"/>
      <c r="O259" s="120"/>
      <c r="P259" s="120"/>
      <c r="Q259" s="120"/>
      <c r="R259" s="120"/>
      <c r="S259" s="120"/>
      <c r="T259" s="120"/>
      <c r="U259" s="120"/>
      <c r="V259" s="120"/>
      <c r="W259" s="120"/>
      <c r="X259" s="120"/>
      <c r="Y259" s="120"/>
      <c r="Z259" s="120"/>
    </row>
    <row r="260" spans="1:26">
      <c r="A260" s="120"/>
      <c r="B260" s="120"/>
      <c r="C260" s="120"/>
      <c r="D260" s="120"/>
      <c r="E260" s="120"/>
      <c r="F260" s="120"/>
      <c r="G260" s="121"/>
      <c r="H260" s="121"/>
      <c r="I260" s="121"/>
      <c r="J260" s="121"/>
      <c r="K260" s="121"/>
      <c r="L260" s="120"/>
      <c r="M260" s="120"/>
      <c r="N260" s="120"/>
      <c r="O260" s="120"/>
      <c r="P260" s="120"/>
      <c r="Q260" s="120"/>
      <c r="R260" s="120"/>
      <c r="S260" s="120"/>
      <c r="T260" s="120"/>
      <c r="U260" s="120"/>
      <c r="V260" s="120"/>
      <c r="W260" s="120"/>
      <c r="X260" s="120"/>
      <c r="Y260" s="120"/>
      <c r="Z260" s="120"/>
    </row>
    <row r="261" spans="1:26">
      <c r="A261" s="120"/>
      <c r="B261" s="120"/>
      <c r="C261" s="120"/>
      <c r="D261" s="120"/>
      <c r="E261" s="120"/>
      <c r="F261" s="120"/>
      <c r="G261" s="121"/>
      <c r="H261" s="121"/>
      <c r="I261" s="121"/>
      <c r="J261" s="121"/>
      <c r="K261" s="121"/>
      <c r="L261" s="120"/>
      <c r="M261" s="120"/>
      <c r="N261" s="120"/>
      <c r="O261" s="120"/>
      <c r="P261" s="120"/>
      <c r="Q261" s="120"/>
      <c r="R261" s="120"/>
      <c r="S261" s="120"/>
      <c r="T261" s="120"/>
      <c r="U261" s="120"/>
      <c r="V261" s="120"/>
      <c r="W261" s="120"/>
      <c r="X261" s="120"/>
      <c r="Y261" s="120"/>
      <c r="Z261" s="120"/>
    </row>
    <row r="262" spans="1:26">
      <c r="A262" s="120"/>
      <c r="B262" s="120"/>
      <c r="C262" s="120"/>
      <c r="D262" s="120"/>
      <c r="E262" s="120"/>
      <c r="F262" s="120"/>
      <c r="G262" s="121"/>
      <c r="H262" s="121"/>
      <c r="I262" s="121"/>
      <c r="J262" s="121"/>
      <c r="K262" s="121"/>
      <c r="L262" s="120"/>
      <c r="M262" s="120"/>
      <c r="N262" s="120"/>
      <c r="O262" s="120"/>
      <c r="P262" s="120"/>
      <c r="Q262" s="120"/>
      <c r="R262" s="120"/>
      <c r="S262" s="120"/>
      <c r="T262" s="120"/>
      <c r="U262" s="120"/>
      <c r="V262" s="120"/>
      <c r="W262" s="120"/>
      <c r="X262" s="120"/>
      <c r="Y262" s="120"/>
      <c r="Z262" s="120"/>
    </row>
    <row r="263" spans="1:26">
      <c r="A263" s="120"/>
      <c r="B263" s="120"/>
      <c r="C263" s="120"/>
      <c r="D263" s="120"/>
      <c r="E263" s="120"/>
      <c r="F263" s="120"/>
      <c r="G263" s="121"/>
      <c r="H263" s="121"/>
      <c r="I263" s="121"/>
      <c r="J263" s="121"/>
      <c r="K263" s="121"/>
      <c r="L263" s="120"/>
      <c r="M263" s="120"/>
      <c r="N263" s="120"/>
      <c r="O263" s="120"/>
      <c r="P263" s="120"/>
      <c r="Q263" s="120"/>
      <c r="R263" s="120"/>
      <c r="S263" s="120"/>
      <c r="T263" s="120"/>
      <c r="U263" s="120"/>
      <c r="V263" s="120"/>
      <c r="W263" s="120"/>
      <c r="X263" s="120"/>
      <c r="Y263" s="120"/>
      <c r="Z263" s="120"/>
    </row>
    <row r="264" spans="1:26">
      <c r="A264" s="120"/>
      <c r="B264" s="120"/>
      <c r="C264" s="120"/>
      <c r="D264" s="120"/>
      <c r="E264" s="120"/>
      <c r="F264" s="120"/>
      <c r="G264" s="121"/>
      <c r="H264" s="121"/>
      <c r="I264" s="121"/>
      <c r="J264" s="121"/>
      <c r="K264" s="121"/>
      <c r="L264" s="120"/>
      <c r="M264" s="120"/>
      <c r="N264" s="120"/>
      <c r="O264" s="120"/>
      <c r="P264" s="120"/>
      <c r="Q264" s="120"/>
      <c r="R264" s="120"/>
      <c r="S264" s="120"/>
      <c r="T264" s="120"/>
      <c r="U264" s="120"/>
      <c r="V264" s="120"/>
      <c r="W264" s="120"/>
      <c r="X264" s="120"/>
      <c r="Y264" s="120"/>
      <c r="Z264" s="120"/>
    </row>
    <row r="265" spans="1:26">
      <c r="A265" s="120"/>
      <c r="B265" s="120"/>
      <c r="C265" s="120"/>
      <c r="D265" s="120"/>
      <c r="E265" s="120"/>
      <c r="F265" s="120"/>
      <c r="G265" s="121"/>
      <c r="H265" s="121"/>
      <c r="I265" s="121"/>
      <c r="J265" s="121"/>
      <c r="K265" s="121"/>
      <c r="L265" s="120"/>
      <c r="M265" s="120"/>
      <c r="N265" s="120"/>
      <c r="O265" s="120"/>
      <c r="P265" s="120"/>
      <c r="Q265" s="120"/>
      <c r="R265" s="120"/>
      <c r="S265" s="120"/>
      <c r="T265" s="120"/>
      <c r="U265" s="120"/>
      <c r="V265" s="120"/>
      <c r="W265" s="120"/>
      <c r="X265" s="120"/>
      <c r="Y265" s="120"/>
      <c r="Z265" s="120"/>
    </row>
    <row r="266" spans="1:26">
      <c r="A266" s="120"/>
      <c r="B266" s="120"/>
      <c r="C266" s="120"/>
      <c r="D266" s="120"/>
      <c r="E266" s="120"/>
      <c r="F266" s="120"/>
      <c r="G266" s="121"/>
      <c r="H266" s="121"/>
      <c r="I266" s="121"/>
      <c r="J266" s="121"/>
      <c r="K266" s="121"/>
      <c r="L266" s="120"/>
      <c r="M266" s="120"/>
      <c r="N266" s="120"/>
      <c r="O266" s="120"/>
      <c r="P266" s="120"/>
      <c r="Q266" s="120"/>
      <c r="R266" s="120"/>
      <c r="S266" s="120"/>
      <c r="T266" s="120"/>
      <c r="U266" s="120"/>
      <c r="V266" s="120"/>
      <c r="W266" s="120"/>
      <c r="X266" s="120"/>
      <c r="Y266" s="120"/>
      <c r="Z266" s="120"/>
    </row>
    <row r="267" spans="1:26">
      <c r="A267" s="120"/>
      <c r="B267" s="120"/>
      <c r="C267" s="120"/>
      <c r="D267" s="120"/>
      <c r="E267" s="120"/>
      <c r="F267" s="120"/>
      <c r="G267" s="121"/>
      <c r="H267" s="121"/>
      <c r="I267" s="121"/>
      <c r="J267" s="121"/>
      <c r="K267" s="121"/>
      <c r="L267" s="120"/>
      <c r="M267" s="120"/>
      <c r="N267" s="120"/>
      <c r="O267" s="120"/>
      <c r="P267" s="120"/>
      <c r="Q267" s="120"/>
      <c r="R267" s="120"/>
      <c r="S267" s="120"/>
      <c r="T267" s="120"/>
      <c r="U267" s="120"/>
      <c r="V267" s="120"/>
      <c r="W267" s="120"/>
      <c r="X267" s="120"/>
      <c r="Y267" s="120"/>
      <c r="Z267" s="120"/>
    </row>
    <row r="268" spans="1:26">
      <c r="A268" s="120"/>
      <c r="B268" s="120"/>
      <c r="C268" s="120"/>
      <c r="D268" s="120"/>
      <c r="E268" s="120"/>
      <c r="F268" s="120"/>
      <c r="G268" s="121"/>
      <c r="H268" s="121"/>
      <c r="I268" s="121"/>
      <c r="J268" s="121"/>
      <c r="K268" s="121"/>
      <c r="L268" s="120"/>
      <c r="M268" s="120"/>
      <c r="N268" s="120"/>
      <c r="O268" s="120"/>
      <c r="P268" s="120"/>
      <c r="Q268" s="120"/>
      <c r="R268" s="120"/>
      <c r="S268" s="120"/>
      <c r="T268" s="120"/>
      <c r="U268" s="120"/>
      <c r="V268" s="120"/>
      <c r="W268" s="120"/>
      <c r="X268" s="120"/>
      <c r="Y268" s="120"/>
      <c r="Z268" s="120"/>
    </row>
    <row r="269" spans="1:26">
      <c r="A269" s="120"/>
      <c r="B269" s="120"/>
      <c r="C269" s="120"/>
      <c r="D269" s="120"/>
      <c r="E269" s="120"/>
      <c r="F269" s="120"/>
      <c r="G269" s="121"/>
      <c r="H269" s="121"/>
      <c r="I269" s="121"/>
      <c r="J269" s="121"/>
      <c r="K269" s="121"/>
      <c r="L269" s="120"/>
      <c r="M269" s="120"/>
      <c r="N269" s="120"/>
      <c r="O269" s="120"/>
      <c r="P269" s="120"/>
      <c r="Q269" s="120"/>
      <c r="R269" s="120"/>
      <c r="S269" s="120"/>
      <c r="T269" s="120"/>
      <c r="U269" s="120"/>
      <c r="V269" s="120"/>
      <c r="W269" s="120"/>
      <c r="X269" s="120"/>
      <c r="Y269" s="120"/>
      <c r="Z269" s="120"/>
    </row>
    <row r="270" spans="1:26">
      <c r="A270" s="120"/>
      <c r="B270" s="120"/>
      <c r="C270" s="120"/>
      <c r="D270" s="120"/>
      <c r="E270" s="120"/>
      <c r="F270" s="120"/>
      <c r="G270" s="121"/>
      <c r="H270" s="121"/>
      <c r="I270" s="121"/>
      <c r="J270" s="121"/>
      <c r="K270" s="121"/>
      <c r="L270" s="120"/>
      <c r="M270" s="120"/>
      <c r="N270" s="120"/>
      <c r="O270" s="120"/>
      <c r="P270" s="120"/>
      <c r="Q270" s="120"/>
      <c r="R270" s="120"/>
      <c r="S270" s="120"/>
      <c r="T270" s="120"/>
      <c r="U270" s="120"/>
      <c r="V270" s="120"/>
      <c r="W270" s="120"/>
      <c r="X270" s="120"/>
      <c r="Y270" s="120"/>
      <c r="Z270" s="120"/>
    </row>
    <row r="271" spans="1:26">
      <c r="A271" s="120"/>
      <c r="B271" s="120"/>
      <c r="C271" s="120"/>
      <c r="D271" s="120"/>
      <c r="E271" s="120"/>
      <c r="F271" s="120"/>
      <c r="G271" s="121"/>
      <c r="H271" s="121"/>
      <c r="I271" s="121"/>
      <c r="J271" s="121"/>
      <c r="K271" s="121"/>
      <c r="L271" s="120"/>
      <c r="M271" s="120"/>
      <c r="N271" s="120"/>
      <c r="O271" s="120"/>
      <c r="P271" s="120"/>
      <c r="Q271" s="120"/>
      <c r="R271" s="120"/>
      <c r="S271" s="120"/>
      <c r="T271" s="120"/>
      <c r="U271" s="120"/>
      <c r="V271" s="120"/>
      <c r="W271" s="120"/>
      <c r="X271" s="120"/>
      <c r="Y271" s="120"/>
      <c r="Z271" s="120"/>
    </row>
    <row r="272" spans="1:26">
      <c r="A272" s="120"/>
      <c r="B272" s="120"/>
      <c r="C272" s="120"/>
      <c r="D272" s="120"/>
      <c r="E272" s="120"/>
      <c r="F272" s="120"/>
      <c r="G272" s="121"/>
      <c r="H272" s="121"/>
      <c r="I272" s="121"/>
      <c r="J272" s="121"/>
      <c r="K272" s="121"/>
      <c r="L272" s="120"/>
      <c r="M272" s="120"/>
      <c r="N272" s="120"/>
      <c r="O272" s="120"/>
      <c r="P272" s="120"/>
      <c r="Q272" s="120"/>
      <c r="R272" s="120"/>
      <c r="S272" s="120"/>
      <c r="T272" s="120"/>
      <c r="U272" s="120"/>
      <c r="V272" s="120"/>
      <c r="W272" s="120"/>
      <c r="X272" s="120"/>
      <c r="Y272" s="120"/>
      <c r="Z272" s="120"/>
    </row>
    <row r="273" spans="1:26">
      <c r="A273" s="120"/>
      <c r="B273" s="120"/>
      <c r="C273" s="120"/>
      <c r="D273" s="120"/>
      <c r="E273" s="120"/>
      <c r="F273" s="120"/>
      <c r="G273" s="121"/>
      <c r="H273" s="121"/>
      <c r="I273" s="121"/>
      <c r="J273" s="121"/>
      <c r="K273" s="121"/>
      <c r="L273" s="120"/>
      <c r="M273" s="120"/>
      <c r="N273" s="120"/>
      <c r="O273" s="120"/>
      <c r="P273" s="120"/>
      <c r="Q273" s="120"/>
      <c r="R273" s="120"/>
      <c r="S273" s="120"/>
      <c r="T273" s="120"/>
      <c r="U273" s="120"/>
      <c r="V273" s="120"/>
      <c r="W273" s="120"/>
      <c r="X273" s="120"/>
      <c r="Y273" s="120"/>
      <c r="Z273" s="120"/>
    </row>
    <row r="274" spans="1:26">
      <c r="A274" s="120"/>
      <c r="B274" s="120"/>
      <c r="C274" s="120"/>
      <c r="D274" s="120"/>
      <c r="E274" s="120"/>
      <c r="F274" s="120"/>
      <c r="G274" s="121"/>
      <c r="H274" s="121"/>
      <c r="I274" s="121"/>
      <c r="J274" s="121"/>
      <c r="K274" s="121"/>
      <c r="L274" s="120"/>
      <c r="M274" s="120"/>
      <c r="N274" s="120"/>
      <c r="O274" s="120"/>
      <c r="P274" s="120"/>
      <c r="Q274" s="120"/>
      <c r="R274" s="120"/>
      <c r="S274" s="120"/>
      <c r="T274" s="120"/>
      <c r="U274" s="120"/>
      <c r="V274" s="120"/>
      <c r="W274" s="120"/>
      <c r="X274" s="120"/>
      <c r="Y274" s="120"/>
      <c r="Z274" s="120"/>
    </row>
    <row r="275" spans="1:26">
      <c r="A275" s="120"/>
      <c r="B275" s="120"/>
      <c r="C275" s="120"/>
      <c r="D275" s="120"/>
      <c r="E275" s="120"/>
      <c r="F275" s="120"/>
      <c r="G275" s="121"/>
      <c r="H275" s="121"/>
      <c r="I275" s="121"/>
      <c r="J275" s="121"/>
      <c r="K275" s="121"/>
      <c r="L275" s="120"/>
      <c r="M275" s="120"/>
      <c r="N275" s="120"/>
      <c r="O275" s="120"/>
      <c r="P275" s="120"/>
      <c r="Q275" s="120"/>
      <c r="R275" s="120"/>
      <c r="S275" s="120"/>
      <c r="T275" s="120"/>
      <c r="U275" s="120"/>
      <c r="V275" s="120"/>
      <c r="W275" s="120"/>
      <c r="X275" s="120"/>
      <c r="Y275" s="120"/>
      <c r="Z275" s="120"/>
    </row>
    <row r="276" spans="1:26">
      <c r="A276" s="120"/>
      <c r="B276" s="120"/>
      <c r="C276" s="120"/>
      <c r="D276" s="120"/>
      <c r="E276" s="120"/>
      <c r="F276" s="120"/>
      <c r="G276" s="121"/>
      <c r="H276" s="121"/>
      <c r="I276" s="121"/>
      <c r="J276" s="121"/>
      <c r="K276" s="121"/>
      <c r="L276" s="120"/>
      <c r="M276" s="120"/>
      <c r="N276" s="120"/>
      <c r="O276" s="120"/>
      <c r="P276" s="120"/>
      <c r="Q276" s="120"/>
      <c r="R276" s="120"/>
      <c r="S276" s="120"/>
      <c r="T276" s="120"/>
      <c r="U276" s="120"/>
      <c r="V276" s="120"/>
      <c r="W276" s="120"/>
      <c r="X276" s="120"/>
      <c r="Y276" s="120"/>
      <c r="Z276" s="120"/>
    </row>
    <row r="277" spans="1:26">
      <c r="A277" s="120"/>
      <c r="B277" s="120"/>
      <c r="C277" s="120"/>
      <c r="D277" s="120"/>
      <c r="E277" s="120"/>
      <c r="F277" s="120"/>
      <c r="G277" s="121"/>
      <c r="H277" s="121"/>
      <c r="I277" s="121"/>
      <c r="J277" s="121"/>
      <c r="K277" s="121"/>
      <c r="L277" s="120"/>
      <c r="M277" s="120"/>
      <c r="N277" s="120"/>
      <c r="O277" s="120"/>
      <c r="P277" s="120"/>
      <c r="Q277" s="120"/>
      <c r="R277" s="120"/>
      <c r="S277" s="120"/>
      <c r="T277" s="120"/>
      <c r="U277" s="120"/>
      <c r="V277" s="120"/>
      <c r="W277" s="120"/>
      <c r="X277" s="120"/>
      <c r="Y277" s="120"/>
      <c r="Z277" s="120"/>
    </row>
    <row r="278" spans="1:26">
      <c r="A278" s="120"/>
      <c r="B278" s="120"/>
      <c r="C278" s="120"/>
      <c r="D278" s="120"/>
      <c r="E278" s="120"/>
      <c r="F278" s="120"/>
      <c r="G278" s="121"/>
      <c r="H278" s="121"/>
      <c r="I278" s="121"/>
      <c r="J278" s="121"/>
      <c r="K278" s="121"/>
      <c r="L278" s="120"/>
      <c r="M278" s="120"/>
      <c r="N278" s="120"/>
      <c r="O278" s="120"/>
      <c r="P278" s="120"/>
      <c r="Q278" s="120"/>
      <c r="R278" s="120"/>
      <c r="S278" s="120"/>
      <c r="T278" s="120"/>
      <c r="U278" s="120"/>
      <c r="V278" s="120"/>
      <c r="W278" s="120"/>
      <c r="X278" s="120"/>
      <c r="Y278" s="120"/>
      <c r="Z278" s="120"/>
    </row>
    <row r="279" spans="1:26">
      <c r="A279" s="120"/>
      <c r="B279" s="120"/>
      <c r="C279" s="120"/>
      <c r="D279" s="120"/>
      <c r="E279" s="120"/>
      <c r="F279" s="120"/>
      <c r="G279" s="121"/>
      <c r="H279" s="121"/>
      <c r="I279" s="121"/>
      <c r="J279" s="121"/>
      <c r="K279" s="121"/>
      <c r="L279" s="120"/>
      <c r="M279" s="120"/>
      <c r="N279" s="120"/>
      <c r="O279" s="120"/>
      <c r="P279" s="120"/>
      <c r="Q279" s="120"/>
      <c r="R279" s="120"/>
      <c r="S279" s="120"/>
      <c r="T279" s="120"/>
      <c r="U279" s="120"/>
      <c r="V279" s="120"/>
      <c r="W279" s="120"/>
      <c r="X279" s="120"/>
      <c r="Y279" s="120"/>
      <c r="Z279" s="120"/>
    </row>
    <row r="280" spans="1:26">
      <c r="A280" s="120"/>
      <c r="B280" s="120"/>
      <c r="C280" s="120"/>
      <c r="D280" s="120"/>
      <c r="E280" s="120"/>
      <c r="F280" s="120"/>
      <c r="G280" s="121"/>
      <c r="H280" s="121"/>
      <c r="I280" s="121"/>
      <c r="J280" s="121"/>
      <c r="K280" s="121"/>
      <c r="L280" s="120"/>
      <c r="M280" s="120"/>
      <c r="N280" s="120"/>
      <c r="O280" s="120"/>
      <c r="P280" s="120"/>
      <c r="Q280" s="120"/>
      <c r="R280" s="120"/>
      <c r="S280" s="120"/>
      <c r="T280" s="120"/>
      <c r="U280" s="120"/>
      <c r="V280" s="120"/>
      <c r="W280" s="120"/>
      <c r="X280" s="120"/>
      <c r="Y280" s="120"/>
      <c r="Z280" s="120"/>
    </row>
    <row r="281" spans="1:26">
      <c r="A281" s="120"/>
      <c r="B281" s="120"/>
      <c r="C281" s="120"/>
      <c r="D281" s="120"/>
      <c r="E281" s="120"/>
      <c r="F281" s="120"/>
      <c r="G281" s="121"/>
      <c r="H281" s="121"/>
      <c r="I281" s="121"/>
      <c r="J281" s="121"/>
      <c r="K281" s="121"/>
      <c r="L281" s="120"/>
      <c r="M281" s="120"/>
      <c r="N281" s="120"/>
      <c r="O281" s="120"/>
      <c r="P281" s="120"/>
      <c r="Q281" s="120"/>
      <c r="R281" s="120"/>
      <c r="S281" s="120"/>
      <c r="T281" s="120"/>
      <c r="U281" s="120"/>
      <c r="V281" s="120"/>
      <c r="W281" s="120"/>
      <c r="X281" s="120"/>
      <c r="Y281" s="120"/>
      <c r="Z281" s="120"/>
    </row>
    <row r="282" spans="1:26">
      <c r="A282" s="120"/>
      <c r="B282" s="120"/>
      <c r="C282" s="120"/>
      <c r="D282" s="120"/>
      <c r="E282" s="120"/>
      <c r="F282" s="120"/>
      <c r="G282" s="121"/>
      <c r="H282" s="121"/>
      <c r="I282" s="121"/>
      <c r="J282" s="121"/>
      <c r="K282" s="121"/>
      <c r="L282" s="120"/>
      <c r="M282" s="120"/>
      <c r="N282" s="120"/>
      <c r="O282" s="120"/>
      <c r="P282" s="120"/>
      <c r="Q282" s="120"/>
      <c r="R282" s="120"/>
      <c r="S282" s="120"/>
      <c r="T282" s="120"/>
      <c r="U282" s="120"/>
      <c r="V282" s="120"/>
      <c r="W282" s="120"/>
      <c r="X282" s="120"/>
      <c r="Y282" s="120"/>
      <c r="Z282" s="120"/>
    </row>
    <row r="283" spans="1:26">
      <c r="A283" s="120"/>
      <c r="B283" s="120"/>
      <c r="C283" s="120"/>
      <c r="D283" s="120"/>
      <c r="E283" s="120"/>
      <c r="F283" s="120"/>
      <c r="G283" s="121"/>
      <c r="H283" s="121"/>
      <c r="I283" s="121"/>
      <c r="J283" s="121"/>
      <c r="K283" s="121"/>
      <c r="L283" s="120"/>
      <c r="M283" s="120"/>
      <c r="N283" s="120"/>
      <c r="O283" s="120"/>
      <c r="P283" s="120"/>
      <c r="Q283" s="120"/>
      <c r="R283" s="120"/>
      <c r="S283" s="120"/>
      <c r="T283" s="120"/>
      <c r="U283" s="120"/>
      <c r="V283" s="120"/>
      <c r="W283" s="120"/>
      <c r="X283" s="120"/>
      <c r="Y283" s="120"/>
      <c r="Z283" s="120"/>
    </row>
    <row r="284" spans="1:26">
      <c r="A284" s="120"/>
      <c r="B284" s="120"/>
      <c r="C284" s="120"/>
      <c r="D284" s="120"/>
      <c r="E284" s="120"/>
      <c r="F284" s="120"/>
      <c r="G284" s="121"/>
      <c r="H284" s="121"/>
      <c r="I284" s="121"/>
      <c r="J284" s="121"/>
      <c r="K284" s="121"/>
      <c r="L284" s="120"/>
      <c r="M284" s="120"/>
      <c r="N284" s="120"/>
      <c r="O284" s="120"/>
      <c r="P284" s="120"/>
      <c r="Q284" s="120"/>
      <c r="R284" s="120"/>
      <c r="S284" s="120"/>
      <c r="T284" s="120"/>
      <c r="U284" s="120"/>
      <c r="V284" s="120"/>
      <c r="W284" s="120"/>
      <c r="X284" s="120"/>
      <c r="Y284" s="120"/>
      <c r="Z284" s="120"/>
    </row>
    <row r="285" spans="1:26">
      <c r="A285" s="120"/>
      <c r="B285" s="120"/>
      <c r="C285" s="120"/>
      <c r="D285" s="120"/>
      <c r="E285" s="120"/>
      <c r="F285" s="120"/>
      <c r="G285" s="121"/>
      <c r="H285" s="121"/>
      <c r="I285" s="121"/>
      <c r="J285" s="121"/>
      <c r="K285" s="121"/>
      <c r="L285" s="120"/>
      <c r="M285" s="120"/>
      <c r="N285" s="120"/>
      <c r="O285" s="120"/>
      <c r="P285" s="120"/>
      <c r="Q285" s="120"/>
      <c r="R285" s="120"/>
      <c r="S285" s="120"/>
      <c r="T285" s="120"/>
      <c r="U285" s="120"/>
      <c r="V285" s="120"/>
      <c r="W285" s="120"/>
      <c r="X285" s="120"/>
      <c r="Y285" s="120"/>
      <c r="Z285" s="120"/>
    </row>
    <row r="286" spans="1:26">
      <c r="A286" s="120"/>
      <c r="B286" s="120"/>
      <c r="C286" s="120"/>
      <c r="D286" s="120"/>
      <c r="E286" s="120"/>
      <c r="F286" s="120"/>
      <c r="G286" s="121"/>
      <c r="H286" s="121"/>
      <c r="I286" s="121"/>
      <c r="J286" s="121"/>
      <c r="K286" s="121"/>
      <c r="L286" s="120"/>
      <c r="M286" s="120"/>
      <c r="N286" s="120"/>
      <c r="O286" s="120"/>
      <c r="P286" s="120"/>
      <c r="Q286" s="120"/>
      <c r="R286" s="120"/>
      <c r="S286" s="120"/>
      <c r="T286" s="120"/>
      <c r="U286" s="120"/>
      <c r="V286" s="120"/>
      <c r="W286" s="120"/>
      <c r="X286" s="120"/>
      <c r="Y286" s="120"/>
      <c r="Z286" s="120"/>
    </row>
    <row r="287" spans="1:26">
      <c r="A287" s="120"/>
      <c r="B287" s="120"/>
      <c r="C287" s="120"/>
      <c r="D287" s="120"/>
      <c r="E287" s="120"/>
      <c r="F287" s="120"/>
      <c r="G287" s="121"/>
      <c r="H287" s="121"/>
      <c r="I287" s="121"/>
      <c r="J287" s="121"/>
      <c r="K287" s="121"/>
      <c r="L287" s="120"/>
      <c r="M287" s="120"/>
      <c r="N287" s="120"/>
      <c r="O287" s="120"/>
      <c r="P287" s="120"/>
      <c r="Q287" s="120"/>
      <c r="R287" s="120"/>
      <c r="S287" s="120"/>
      <c r="T287" s="120"/>
      <c r="U287" s="120"/>
      <c r="V287" s="120"/>
      <c r="W287" s="120"/>
      <c r="X287" s="120"/>
      <c r="Y287" s="120"/>
      <c r="Z287" s="120"/>
    </row>
    <row r="288" spans="1:26">
      <c r="A288" s="120"/>
      <c r="B288" s="120"/>
      <c r="C288" s="120"/>
      <c r="D288" s="120"/>
      <c r="E288" s="120"/>
      <c r="F288" s="120"/>
      <c r="G288" s="121"/>
      <c r="H288" s="121"/>
      <c r="I288" s="121"/>
      <c r="J288" s="121"/>
      <c r="K288" s="121"/>
      <c r="L288" s="120"/>
      <c r="M288" s="120"/>
      <c r="N288" s="120"/>
      <c r="O288" s="120"/>
      <c r="P288" s="120"/>
      <c r="Q288" s="120"/>
      <c r="R288" s="120"/>
      <c r="S288" s="120"/>
      <c r="T288" s="120"/>
      <c r="U288" s="120"/>
      <c r="V288" s="120"/>
      <c r="W288" s="120"/>
      <c r="X288" s="120"/>
      <c r="Y288" s="120"/>
      <c r="Z288" s="120"/>
    </row>
    <row r="289" spans="1:26">
      <c r="A289" s="120"/>
      <c r="B289" s="120"/>
      <c r="C289" s="120"/>
      <c r="D289" s="120"/>
      <c r="E289" s="120"/>
      <c r="F289" s="120"/>
      <c r="G289" s="121"/>
      <c r="H289" s="121"/>
      <c r="I289" s="121"/>
      <c r="J289" s="121"/>
      <c r="K289" s="121"/>
      <c r="L289" s="120"/>
      <c r="M289" s="120"/>
      <c r="N289" s="120"/>
      <c r="O289" s="120"/>
      <c r="P289" s="120"/>
      <c r="Q289" s="120"/>
      <c r="R289" s="120"/>
      <c r="S289" s="120"/>
      <c r="T289" s="120"/>
      <c r="U289" s="120"/>
      <c r="V289" s="120"/>
      <c r="W289" s="120"/>
      <c r="X289" s="120"/>
      <c r="Y289" s="120"/>
      <c r="Z289" s="120"/>
    </row>
    <row r="290" spans="1:26">
      <c r="A290" s="120"/>
      <c r="B290" s="120"/>
      <c r="C290" s="120"/>
      <c r="D290" s="120"/>
      <c r="E290" s="120"/>
      <c r="F290" s="120"/>
      <c r="G290" s="121"/>
      <c r="H290" s="121"/>
      <c r="I290" s="121"/>
      <c r="J290" s="121"/>
      <c r="K290" s="121"/>
      <c r="L290" s="120"/>
      <c r="M290" s="120"/>
      <c r="N290" s="120"/>
      <c r="O290" s="120"/>
      <c r="P290" s="120"/>
      <c r="Q290" s="120"/>
      <c r="R290" s="120"/>
      <c r="S290" s="120"/>
      <c r="T290" s="120"/>
      <c r="U290" s="120"/>
      <c r="V290" s="120"/>
      <c r="W290" s="120"/>
      <c r="X290" s="120"/>
      <c r="Y290" s="120"/>
      <c r="Z290" s="120"/>
    </row>
    <row r="291" spans="1:26">
      <c r="A291" s="120"/>
      <c r="B291" s="120"/>
      <c r="C291" s="120"/>
      <c r="D291" s="120"/>
      <c r="E291" s="120"/>
      <c r="F291" s="120"/>
      <c r="G291" s="121"/>
      <c r="H291" s="121"/>
      <c r="I291" s="121"/>
      <c r="J291" s="121"/>
      <c r="K291" s="121"/>
      <c r="L291" s="120"/>
      <c r="M291" s="120"/>
      <c r="N291" s="120"/>
      <c r="O291" s="120"/>
      <c r="P291" s="120"/>
      <c r="Q291" s="120"/>
      <c r="R291" s="120"/>
      <c r="S291" s="120"/>
      <c r="T291" s="120"/>
      <c r="U291" s="120"/>
      <c r="V291" s="120"/>
      <c r="W291" s="120"/>
      <c r="X291" s="120"/>
      <c r="Y291" s="120"/>
      <c r="Z291" s="120"/>
    </row>
    <row r="292" spans="1:26">
      <c r="A292" s="120"/>
      <c r="B292" s="120"/>
      <c r="C292" s="120"/>
      <c r="D292" s="120"/>
      <c r="E292" s="120"/>
      <c r="F292" s="120"/>
      <c r="G292" s="121"/>
      <c r="H292" s="121"/>
      <c r="I292" s="121"/>
      <c r="J292" s="121"/>
      <c r="K292" s="121"/>
      <c r="L292" s="120"/>
      <c r="M292" s="120"/>
      <c r="N292" s="120"/>
      <c r="O292" s="120"/>
      <c r="P292" s="120"/>
      <c r="Q292" s="120"/>
      <c r="R292" s="120"/>
      <c r="S292" s="120"/>
      <c r="T292" s="120"/>
      <c r="U292" s="120"/>
      <c r="V292" s="120"/>
      <c r="W292" s="120"/>
      <c r="X292" s="120"/>
      <c r="Y292" s="120"/>
      <c r="Z292" s="120"/>
    </row>
    <row r="293" spans="1:26">
      <c r="A293" s="120"/>
      <c r="B293" s="120"/>
      <c r="C293" s="120"/>
      <c r="D293" s="120"/>
      <c r="E293" s="120"/>
      <c r="F293" s="120"/>
      <c r="G293" s="121"/>
      <c r="H293" s="121"/>
      <c r="I293" s="121"/>
      <c r="J293" s="121"/>
      <c r="K293" s="121"/>
      <c r="L293" s="120"/>
      <c r="M293" s="120"/>
      <c r="N293" s="120"/>
      <c r="O293" s="120"/>
      <c r="P293" s="120"/>
      <c r="Q293" s="120"/>
      <c r="R293" s="120"/>
      <c r="S293" s="120"/>
      <c r="T293" s="120"/>
      <c r="U293" s="120"/>
      <c r="V293" s="120"/>
      <c r="W293" s="120"/>
      <c r="X293" s="120"/>
      <c r="Y293" s="120"/>
      <c r="Z293" s="120"/>
    </row>
    <row r="294" spans="1:26">
      <c r="A294" s="120"/>
      <c r="B294" s="120"/>
      <c r="C294" s="120"/>
      <c r="D294" s="120"/>
      <c r="E294" s="120"/>
      <c r="F294" s="120"/>
      <c r="G294" s="121"/>
      <c r="H294" s="121"/>
      <c r="I294" s="121"/>
      <c r="J294" s="121"/>
      <c r="K294" s="121"/>
      <c r="L294" s="120"/>
      <c r="M294" s="120"/>
      <c r="N294" s="120"/>
      <c r="O294" s="120"/>
      <c r="P294" s="120"/>
      <c r="Q294" s="120"/>
      <c r="R294" s="120"/>
      <c r="S294" s="120"/>
      <c r="T294" s="120"/>
      <c r="U294" s="120"/>
      <c r="V294" s="120"/>
      <c r="W294" s="120"/>
      <c r="X294" s="120"/>
      <c r="Y294" s="120"/>
      <c r="Z294" s="120"/>
    </row>
    <row r="295" spans="1:26">
      <c r="A295" s="120"/>
      <c r="B295" s="120"/>
      <c r="C295" s="120"/>
      <c r="D295" s="120"/>
      <c r="E295" s="120"/>
      <c r="F295" s="120"/>
      <c r="G295" s="121"/>
      <c r="H295" s="121"/>
      <c r="I295" s="121"/>
      <c r="J295" s="121"/>
      <c r="K295" s="121"/>
      <c r="L295" s="120"/>
      <c r="M295" s="120"/>
      <c r="N295" s="120"/>
      <c r="O295" s="120"/>
      <c r="P295" s="120"/>
      <c r="Q295" s="120"/>
      <c r="R295" s="120"/>
      <c r="S295" s="120"/>
      <c r="T295" s="120"/>
      <c r="U295" s="120"/>
      <c r="V295" s="120"/>
      <c r="W295" s="120"/>
      <c r="X295" s="120"/>
      <c r="Y295" s="120"/>
      <c r="Z295" s="120"/>
    </row>
    <row r="296" spans="1:26">
      <c r="A296" s="120"/>
      <c r="B296" s="120"/>
      <c r="C296" s="120"/>
      <c r="D296" s="120"/>
      <c r="E296" s="120"/>
      <c r="F296" s="120"/>
      <c r="G296" s="121"/>
      <c r="H296" s="121"/>
      <c r="I296" s="121"/>
      <c r="J296" s="121"/>
      <c r="K296" s="121"/>
      <c r="L296" s="120"/>
      <c r="M296" s="120"/>
      <c r="N296" s="120"/>
      <c r="O296" s="120"/>
      <c r="P296" s="120"/>
      <c r="Q296" s="120"/>
      <c r="R296" s="120"/>
      <c r="S296" s="120"/>
      <c r="T296" s="120"/>
      <c r="U296" s="120"/>
      <c r="V296" s="120"/>
      <c r="W296" s="120"/>
      <c r="X296" s="120"/>
      <c r="Y296" s="120"/>
      <c r="Z296" s="120"/>
    </row>
    <row r="297" spans="1:26">
      <c r="A297" s="120"/>
      <c r="B297" s="120"/>
      <c r="C297" s="120"/>
      <c r="D297" s="120"/>
      <c r="E297" s="120"/>
      <c r="F297" s="120"/>
      <c r="G297" s="121"/>
      <c r="H297" s="121"/>
      <c r="I297" s="121"/>
      <c r="J297" s="121"/>
      <c r="K297" s="121"/>
      <c r="L297" s="120"/>
      <c r="M297" s="120"/>
      <c r="N297" s="120"/>
      <c r="O297" s="120"/>
      <c r="P297" s="120"/>
      <c r="Q297" s="120"/>
      <c r="R297" s="120"/>
      <c r="S297" s="120"/>
      <c r="T297" s="120"/>
      <c r="U297" s="120"/>
      <c r="V297" s="120"/>
      <c r="W297" s="120"/>
      <c r="X297" s="120"/>
      <c r="Y297" s="120"/>
      <c r="Z297" s="120"/>
    </row>
    <row r="298" spans="1:26">
      <c r="A298" s="120"/>
      <c r="B298" s="120"/>
      <c r="C298" s="120"/>
      <c r="D298" s="120"/>
      <c r="E298" s="120"/>
      <c r="F298" s="120"/>
      <c r="G298" s="121"/>
      <c r="H298" s="121"/>
      <c r="I298" s="121"/>
      <c r="J298" s="121"/>
      <c r="K298" s="121"/>
      <c r="L298" s="120"/>
      <c r="M298" s="120"/>
      <c r="N298" s="120"/>
      <c r="O298" s="120"/>
      <c r="P298" s="120"/>
      <c r="Q298" s="120"/>
      <c r="R298" s="120"/>
      <c r="S298" s="120"/>
      <c r="T298" s="120"/>
      <c r="U298" s="120"/>
      <c r="V298" s="120"/>
      <c r="W298" s="120"/>
      <c r="X298" s="120"/>
      <c r="Y298" s="120"/>
      <c r="Z298" s="120"/>
    </row>
    <row r="299" spans="1:26">
      <c r="A299" s="120"/>
      <c r="B299" s="120"/>
      <c r="C299" s="120"/>
      <c r="D299" s="120"/>
      <c r="E299" s="120"/>
      <c r="F299" s="120"/>
      <c r="G299" s="121"/>
      <c r="H299" s="121"/>
      <c r="I299" s="121"/>
      <c r="J299" s="121"/>
      <c r="K299" s="121"/>
      <c r="L299" s="120"/>
      <c r="M299" s="120"/>
      <c r="N299" s="120"/>
      <c r="O299" s="120"/>
      <c r="P299" s="120"/>
      <c r="Q299" s="120"/>
      <c r="R299" s="120"/>
      <c r="S299" s="120"/>
      <c r="T299" s="120"/>
      <c r="U299" s="120"/>
      <c r="V299" s="120"/>
      <c r="W299" s="120"/>
      <c r="X299" s="120"/>
      <c r="Y299" s="120"/>
      <c r="Z299" s="120"/>
    </row>
    <row r="300" spans="1:26">
      <c r="A300" s="120"/>
      <c r="B300" s="120"/>
      <c r="C300" s="120"/>
      <c r="D300" s="120"/>
      <c r="E300" s="120"/>
      <c r="F300" s="120"/>
      <c r="G300" s="121"/>
      <c r="H300" s="121"/>
      <c r="I300" s="121"/>
      <c r="J300" s="121"/>
      <c r="K300" s="121"/>
      <c r="L300" s="120"/>
      <c r="M300" s="120"/>
      <c r="N300" s="120"/>
      <c r="O300" s="120"/>
      <c r="P300" s="120"/>
      <c r="Q300" s="120"/>
      <c r="R300" s="120"/>
      <c r="S300" s="120"/>
      <c r="T300" s="120"/>
      <c r="U300" s="120"/>
      <c r="V300" s="120"/>
      <c r="W300" s="120"/>
      <c r="X300" s="120"/>
      <c r="Y300" s="120"/>
      <c r="Z300" s="120"/>
    </row>
    <row r="301" spans="1:26">
      <c r="A301" s="120"/>
      <c r="B301" s="120"/>
      <c r="C301" s="120"/>
      <c r="D301" s="120"/>
      <c r="E301" s="120"/>
      <c r="F301" s="120"/>
      <c r="G301" s="121"/>
      <c r="H301" s="121"/>
      <c r="I301" s="121"/>
      <c r="J301" s="121"/>
      <c r="K301" s="121"/>
      <c r="L301" s="120"/>
      <c r="M301" s="120"/>
      <c r="N301" s="120"/>
      <c r="O301" s="120"/>
      <c r="P301" s="120"/>
      <c r="Q301" s="120"/>
      <c r="R301" s="120"/>
      <c r="S301" s="120"/>
      <c r="T301" s="120"/>
      <c r="U301" s="120"/>
      <c r="V301" s="120"/>
      <c r="W301" s="120"/>
      <c r="X301" s="120"/>
      <c r="Y301" s="120"/>
      <c r="Z301" s="120"/>
    </row>
    <row r="302" spans="1:26">
      <c r="A302" s="120"/>
      <c r="B302" s="120"/>
      <c r="C302" s="120"/>
      <c r="D302" s="120"/>
      <c r="E302" s="120"/>
      <c r="F302" s="120"/>
      <c r="G302" s="121"/>
      <c r="H302" s="121"/>
      <c r="I302" s="121"/>
      <c r="J302" s="121"/>
      <c r="K302" s="121"/>
      <c r="L302" s="120"/>
      <c r="M302" s="120"/>
      <c r="N302" s="120"/>
      <c r="O302" s="120"/>
      <c r="P302" s="120"/>
      <c r="Q302" s="120"/>
      <c r="R302" s="120"/>
      <c r="S302" s="120"/>
      <c r="T302" s="120"/>
      <c r="U302" s="120"/>
      <c r="V302" s="120"/>
      <c r="W302" s="120"/>
      <c r="X302" s="120"/>
      <c r="Y302" s="120"/>
      <c r="Z302" s="120"/>
    </row>
    <row r="303" spans="1:26">
      <c r="A303" s="120"/>
      <c r="B303" s="120"/>
      <c r="C303" s="120"/>
      <c r="D303" s="120"/>
      <c r="E303" s="120"/>
      <c r="F303" s="120"/>
      <c r="G303" s="121"/>
      <c r="H303" s="121"/>
      <c r="I303" s="121"/>
      <c r="J303" s="121"/>
      <c r="K303" s="121"/>
      <c r="L303" s="120"/>
      <c r="M303" s="120"/>
      <c r="N303" s="120"/>
      <c r="O303" s="120"/>
      <c r="P303" s="120"/>
      <c r="Q303" s="120"/>
      <c r="R303" s="120"/>
      <c r="S303" s="120"/>
      <c r="T303" s="120"/>
      <c r="U303" s="120"/>
      <c r="V303" s="120"/>
      <c r="W303" s="120"/>
      <c r="X303" s="120"/>
      <c r="Y303" s="120"/>
      <c r="Z303" s="120"/>
    </row>
    <row r="304" spans="1:26">
      <c r="A304" s="120"/>
      <c r="B304" s="120"/>
      <c r="C304" s="120"/>
      <c r="D304" s="120"/>
      <c r="E304" s="120"/>
      <c r="F304" s="120"/>
      <c r="G304" s="121"/>
      <c r="H304" s="121"/>
      <c r="I304" s="121"/>
      <c r="J304" s="121"/>
      <c r="K304" s="121"/>
      <c r="L304" s="120"/>
      <c r="M304" s="120"/>
      <c r="N304" s="120"/>
      <c r="O304" s="120"/>
      <c r="P304" s="120"/>
      <c r="Q304" s="120"/>
      <c r="R304" s="120"/>
      <c r="S304" s="120"/>
      <c r="T304" s="120"/>
      <c r="U304" s="120"/>
      <c r="V304" s="120"/>
      <c r="W304" s="120"/>
      <c r="X304" s="120"/>
      <c r="Y304" s="120"/>
      <c r="Z304" s="120"/>
    </row>
    <row r="305" spans="1:26">
      <c r="A305" s="120"/>
      <c r="B305" s="120"/>
      <c r="C305" s="120"/>
      <c r="D305" s="120"/>
      <c r="E305" s="120"/>
      <c r="F305" s="120"/>
      <c r="G305" s="121"/>
      <c r="H305" s="121"/>
      <c r="I305" s="121"/>
      <c r="J305" s="121"/>
      <c r="K305" s="121"/>
      <c r="L305" s="120"/>
      <c r="M305" s="120"/>
      <c r="N305" s="120"/>
      <c r="O305" s="120"/>
      <c r="P305" s="120"/>
      <c r="Q305" s="120"/>
      <c r="R305" s="120"/>
      <c r="S305" s="120"/>
      <c r="T305" s="120"/>
      <c r="U305" s="120"/>
      <c r="V305" s="120"/>
      <c r="W305" s="120"/>
      <c r="X305" s="120"/>
      <c r="Y305" s="120"/>
      <c r="Z305" s="120"/>
    </row>
    <row r="306" spans="1:26">
      <c r="A306" s="120"/>
      <c r="B306" s="120"/>
      <c r="C306" s="120"/>
      <c r="D306" s="120"/>
      <c r="E306" s="120"/>
      <c r="F306" s="120"/>
      <c r="G306" s="121"/>
      <c r="H306" s="121"/>
      <c r="I306" s="121"/>
      <c r="J306" s="121"/>
      <c r="K306" s="121"/>
      <c r="L306" s="120"/>
      <c r="M306" s="120"/>
      <c r="N306" s="120"/>
      <c r="O306" s="120"/>
      <c r="P306" s="120"/>
      <c r="Q306" s="120"/>
      <c r="R306" s="120"/>
      <c r="S306" s="120"/>
      <c r="T306" s="120"/>
      <c r="U306" s="120"/>
      <c r="V306" s="120"/>
      <c r="W306" s="120"/>
      <c r="X306" s="120"/>
      <c r="Y306" s="120"/>
      <c r="Z306" s="120"/>
    </row>
    <row r="307" spans="1:26">
      <c r="A307" s="120"/>
      <c r="B307" s="120"/>
      <c r="C307" s="120"/>
      <c r="D307" s="120"/>
      <c r="E307" s="120"/>
      <c r="F307" s="120"/>
      <c r="G307" s="121"/>
      <c r="H307" s="121"/>
      <c r="I307" s="121"/>
      <c r="J307" s="121"/>
      <c r="K307" s="121"/>
      <c r="L307" s="120"/>
      <c r="M307" s="120"/>
      <c r="N307" s="120"/>
      <c r="O307" s="120"/>
      <c r="P307" s="120"/>
      <c r="Q307" s="120"/>
      <c r="R307" s="120"/>
      <c r="S307" s="120"/>
      <c r="T307" s="120"/>
      <c r="U307" s="120"/>
      <c r="V307" s="120"/>
      <c r="W307" s="120"/>
      <c r="X307" s="120"/>
      <c r="Y307" s="120"/>
      <c r="Z307" s="120"/>
    </row>
    <row r="308" spans="1:26">
      <c r="A308" s="120"/>
      <c r="B308" s="120"/>
      <c r="C308" s="120"/>
      <c r="D308" s="120"/>
      <c r="E308" s="120"/>
      <c r="F308" s="120"/>
      <c r="G308" s="121"/>
      <c r="H308" s="121"/>
      <c r="I308" s="121"/>
      <c r="J308" s="121"/>
      <c r="K308" s="121"/>
      <c r="L308" s="120"/>
      <c r="M308" s="120"/>
      <c r="N308" s="120"/>
      <c r="O308" s="120"/>
      <c r="P308" s="120"/>
      <c r="Q308" s="120"/>
      <c r="R308" s="120"/>
      <c r="S308" s="120"/>
      <c r="T308" s="120"/>
      <c r="U308" s="120"/>
      <c r="V308" s="120"/>
      <c r="W308" s="120"/>
      <c r="X308" s="120"/>
      <c r="Y308" s="120"/>
      <c r="Z308" s="120"/>
    </row>
    <row r="309" spans="1:26">
      <c r="A309" s="120"/>
      <c r="B309" s="120"/>
      <c r="C309" s="120"/>
      <c r="D309" s="120"/>
      <c r="E309" s="120"/>
      <c r="F309" s="120"/>
      <c r="G309" s="121"/>
      <c r="H309" s="121"/>
      <c r="I309" s="121"/>
      <c r="J309" s="121"/>
      <c r="K309" s="121"/>
      <c r="L309" s="120"/>
      <c r="M309" s="120"/>
      <c r="N309" s="120"/>
      <c r="O309" s="120"/>
      <c r="P309" s="120"/>
      <c r="Q309" s="120"/>
      <c r="R309" s="120"/>
      <c r="S309" s="120"/>
      <c r="T309" s="120"/>
      <c r="U309" s="120"/>
      <c r="V309" s="120"/>
      <c r="W309" s="120"/>
      <c r="X309" s="120"/>
      <c r="Y309" s="120"/>
      <c r="Z309" s="120"/>
    </row>
    <row r="310" spans="1:26">
      <c r="A310" s="120"/>
      <c r="B310" s="120"/>
      <c r="C310" s="120"/>
      <c r="D310" s="120"/>
      <c r="E310" s="120"/>
      <c r="F310" s="120"/>
      <c r="G310" s="121"/>
      <c r="H310" s="121"/>
      <c r="I310" s="121"/>
      <c r="J310" s="121"/>
      <c r="K310" s="121"/>
      <c r="L310" s="120"/>
      <c r="M310" s="120"/>
      <c r="N310" s="120"/>
      <c r="O310" s="120"/>
      <c r="P310" s="120"/>
      <c r="Q310" s="120"/>
      <c r="R310" s="120"/>
      <c r="S310" s="120"/>
      <c r="T310" s="120"/>
      <c r="U310" s="120"/>
      <c r="V310" s="120"/>
      <c r="W310" s="120"/>
      <c r="X310" s="120"/>
      <c r="Y310" s="120"/>
      <c r="Z310" s="120"/>
    </row>
    <row r="311" spans="1:26">
      <c r="A311" s="120"/>
      <c r="B311" s="120"/>
      <c r="C311" s="120"/>
      <c r="D311" s="120"/>
      <c r="E311" s="120"/>
      <c r="F311" s="120"/>
      <c r="G311" s="121"/>
      <c r="H311" s="121"/>
      <c r="I311" s="121"/>
      <c r="J311" s="121"/>
      <c r="K311" s="121"/>
      <c r="L311" s="120"/>
      <c r="M311" s="120"/>
      <c r="N311" s="120"/>
      <c r="O311" s="120"/>
      <c r="P311" s="120"/>
      <c r="Q311" s="120"/>
      <c r="R311" s="120"/>
      <c r="S311" s="120"/>
      <c r="T311" s="120"/>
      <c r="U311" s="120"/>
      <c r="V311" s="120"/>
      <c r="W311" s="120"/>
      <c r="X311" s="120"/>
      <c r="Y311" s="120"/>
      <c r="Z311" s="120"/>
    </row>
    <row r="312" spans="1:26">
      <c r="A312" s="120"/>
      <c r="B312" s="120"/>
      <c r="C312" s="120"/>
      <c r="D312" s="120"/>
      <c r="E312" s="120"/>
      <c r="F312" s="120"/>
      <c r="G312" s="121"/>
      <c r="H312" s="121"/>
      <c r="I312" s="121"/>
      <c r="J312" s="121"/>
      <c r="K312" s="121"/>
      <c r="L312" s="120"/>
      <c r="M312" s="120"/>
      <c r="N312" s="120"/>
      <c r="O312" s="120"/>
      <c r="P312" s="120"/>
      <c r="Q312" s="120"/>
      <c r="R312" s="120"/>
      <c r="S312" s="120"/>
      <c r="T312" s="120"/>
      <c r="U312" s="120"/>
      <c r="V312" s="120"/>
      <c r="W312" s="120"/>
      <c r="X312" s="120"/>
      <c r="Y312" s="120"/>
      <c r="Z312" s="120"/>
    </row>
    <row r="313" spans="1:26">
      <c r="A313" s="120"/>
      <c r="B313" s="120"/>
      <c r="C313" s="120"/>
      <c r="D313" s="120"/>
      <c r="E313" s="120"/>
      <c r="F313" s="120"/>
      <c r="G313" s="121"/>
      <c r="H313" s="121"/>
      <c r="I313" s="121"/>
      <c r="J313" s="121"/>
      <c r="K313" s="121"/>
      <c r="L313" s="120"/>
      <c r="M313" s="120"/>
      <c r="N313" s="120"/>
      <c r="O313" s="120"/>
      <c r="P313" s="120"/>
      <c r="Q313" s="120"/>
      <c r="R313" s="120"/>
      <c r="S313" s="120"/>
      <c r="T313" s="120"/>
      <c r="U313" s="120"/>
      <c r="V313" s="120"/>
      <c r="W313" s="120"/>
      <c r="X313" s="120"/>
      <c r="Y313" s="120"/>
      <c r="Z313" s="120"/>
    </row>
    <row r="314" spans="1:26">
      <c r="A314" s="120"/>
      <c r="B314" s="120"/>
      <c r="C314" s="120"/>
      <c r="D314" s="120"/>
      <c r="E314" s="120"/>
      <c r="F314" s="120"/>
      <c r="G314" s="121"/>
      <c r="H314" s="121"/>
      <c r="I314" s="121"/>
      <c r="J314" s="121"/>
      <c r="K314" s="121"/>
      <c r="L314" s="120"/>
      <c r="M314" s="120"/>
      <c r="N314" s="120"/>
      <c r="O314" s="120"/>
      <c r="P314" s="120"/>
      <c r="Q314" s="120"/>
      <c r="R314" s="120"/>
      <c r="S314" s="120"/>
      <c r="T314" s="120"/>
      <c r="U314" s="120"/>
      <c r="V314" s="120"/>
      <c r="W314" s="120"/>
      <c r="X314" s="120"/>
      <c r="Y314" s="120"/>
      <c r="Z314" s="120"/>
    </row>
    <row r="315" spans="1:26">
      <c r="A315" s="120"/>
      <c r="B315" s="120"/>
      <c r="C315" s="120"/>
      <c r="D315" s="120"/>
      <c r="E315" s="120"/>
      <c r="F315" s="120"/>
      <c r="G315" s="121"/>
      <c r="H315" s="121"/>
      <c r="I315" s="121"/>
      <c r="J315" s="121"/>
      <c r="K315" s="121"/>
      <c r="L315" s="120"/>
      <c r="M315" s="120"/>
      <c r="N315" s="120"/>
      <c r="O315" s="120"/>
      <c r="P315" s="120"/>
      <c r="Q315" s="120"/>
      <c r="R315" s="120"/>
      <c r="S315" s="120"/>
      <c r="T315" s="120"/>
      <c r="U315" s="120"/>
      <c r="V315" s="120"/>
      <c r="W315" s="120"/>
      <c r="X315" s="120"/>
      <c r="Y315" s="120"/>
      <c r="Z315" s="120"/>
    </row>
    <row r="316" spans="1:26">
      <c r="A316" s="120"/>
      <c r="B316" s="120"/>
      <c r="C316" s="120"/>
      <c r="D316" s="120"/>
      <c r="E316" s="120"/>
      <c r="F316" s="120"/>
      <c r="G316" s="121"/>
      <c r="H316" s="121"/>
      <c r="I316" s="121"/>
      <c r="J316" s="121"/>
      <c r="K316" s="121"/>
      <c r="L316" s="120"/>
      <c r="M316" s="120"/>
      <c r="N316" s="120"/>
      <c r="O316" s="120"/>
      <c r="P316" s="120"/>
      <c r="Q316" s="120"/>
      <c r="R316" s="120"/>
      <c r="S316" s="120"/>
      <c r="T316" s="120"/>
      <c r="U316" s="120"/>
      <c r="V316" s="120"/>
      <c r="W316" s="120"/>
      <c r="X316" s="120"/>
      <c r="Y316" s="120"/>
      <c r="Z316" s="120"/>
    </row>
    <row r="317" spans="1:26">
      <c r="A317" s="120"/>
      <c r="B317" s="120"/>
      <c r="C317" s="120"/>
      <c r="D317" s="120"/>
      <c r="E317" s="120"/>
      <c r="F317" s="120"/>
      <c r="G317" s="121"/>
      <c r="H317" s="121"/>
      <c r="I317" s="121"/>
      <c r="J317" s="121"/>
      <c r="K317" s="121"/>
      <c r="L317" s="120"/>
      <c r="M317" s="120"/>
      <c r="N317" s="120"/>
      <c r="O317" s="120"/>
      <c r="P317" s="120"/>
      <c r="Q317" s="120"/>
      <c r="R317" s="120"/>
      <c r="S317" s="120"/>
      <c r="T317" s="120"/>
      <c r="U317" s="120"/>
      <c r="V317" s="120"/>
      <c r="W317" s="120"/>
      <c r="X317" s="120"/>
      <c r="Y317" s="120"/>
      <c r="Z317" s="120"/>
    </row>
    <row r="318" spans="1:26">
      <c r="A318" s="120"/>
      <c r="B318" s="120"/>
      <c r="C318" s="120"/>
      <c r="D318" s="120"/>
      <c r="E318" s="120"/>
      <c r="F318" s="120"/>
      <c r="G318" s="121"/>
      <c r="H318" s="121"/>
      <c r="I318" s="121"/>
      <c r="J318" s="121"/>
      <c r="K318" s="121"/>
      <c r="L318" s="120"/>
      <c r="M318" s="120"/>
      <c r="N318" s="120"/>
      <c r="O318" s="120"/>
      <c r="P318" s="120"/>
      <c r="Q318" s="120"/>
      <c r="R318" s="120"/>
      <c r="S318" s="120"/>
      <c r="T318" s="120"/>
      <c r="U318" s="120"/>
      <c r="V318" s="120"/>
      <c r="W318" s="120"/>
      <c r="X318" s="120"/>
      <c r="Y318" s="120"/>
      <c r="Z318" s="120"/>
    </row>
    <row r="319" spans="1:26">
      <c r="A319" s="120"/>
      <c r="B319" s="120"/>
      <c r="C319" s="120"/>
      <c r="D319" s="120"/>
      <c r="E319" s="120"/>
      <c r="F319" s="120"/>
      <c r="G319" s="121"/>
      <c r="H319" s="121"/>
      <c r="I319" s="121"/>
      <c r="J319" s="121"/>
      <c r="K319" s="121"/>
      <c r="L319" s="120"/>
      <c r="M319" s="120"/>
      <c r="N319" s="120"/>
      <c r="O319" s="120"/>
      <c r="P319" s="120"/>
      <c r="Q319" s="120"/>
      <c r="R319" s="120"/>
      <c r="S319" s="120"/>
      <c r="T319" s="120"/>
      <c r="U319" s="120"/>
      <c r="V319" s="120"/>
      <c r="W319" s="120"/>
      <c r="X319" s="120"/>
      <c r="Y319" s="120"/>
      <c r="Z319" s="120"/>
    </row>
    <row r="320" spans="1:26">
      <c r="A320" s="120"/>
      <c r="B320" s="120"/>
      <c r="C320" s="120"/>
      <c r="D320" s="120"/>
      <c r="E320" s="120"/>
      <c r="F320" s="120"/>
      <c r="G320" s="121"/>
      <c r="H320" s="121"/>
      <c r="I320" s="121"/>
      <c r="J320" s="121"/>
      <c r="K320" s="121"/>
      <c r="L320" s="120"/>
      <c r="M320" s="120"/>
      <c r="N320" s="120"/>
      <c r="O320" s="120"/>
      <c r="P320" s="120"/>
      <c r="Q320" s="120"/>
      <c r="R320" s="120"/>
      <c r="S320" s="120"/>
      <c r="T320" s="120"/>
      <c r="U320" s="120"/>
      <c r="V320" s="120"/>
      <c r="W320" s="120"/>
      <c r="X320" s="120"/>
      <c r="Y320" s="120"/>
      <c r="Z320" s="120"/>
    </row>
    <row r="321" spans="1:26">
      <c r="A321" s="120"/>
      <c r="B321" s="120"/>
      <c r="C321" s="120"/>
      <c r="D321" s="120"/>
      <c r="E321" s="120"/>
      <c r="F321" s="120"/>
      <c r="G321" s="121"/>
      <c r="H321" s="121"/>
      <c r="I321" s="121"/>
      <c r="J321" s="121"/>
      <c r="K321" s="121"/>
      <c r="L321" s="120"/>
      <c r="M321" s="120"/>
      <c r="N321" s="120"/>
      <c r="O321" s="120"/>
      <c r="P321" s="120"/>
      <c r="Q321" s="120"/>
      <c r="R321" s="120"/>
      <c r="S321" s="120"/>
      <c r="T321" s="120"/>
      <c r="U321" s="120"/>
      <c r="V321" s="120"/>
      <c r="W321" s="120"/>
      <c r="X321" s="120"/>
      <c r="Y321" s="120"/>
      <c r="Z321" s="120"/>
    </row>
    <row r="322" spans="1:26">
      <c r="A322" s="120"/>
      <c r="B322" s="120"/>
      <c r="C322" s="120"/>
      <c r="D322" s="120"/>
      <c r="E322" s="120"/>
      <c r="F322" s="120"/>
      <c r="G322" s="121"/>
      <c r="H322" s="121"/>
      <c r="I322" s="121"/>
      <c r="J322" s="121"/>
      <c r="K322" s="121"/>
      <c r="L322" s="120"/>
      <c r="M322" s="120"/>
      <c r="N322" s="120"/>
      <c r="O322" s="120"/>
      <c r="P322" s="120"/>
      <c r="Q322" s="120"/>
      <c r="R322" s="120"/>
      <c r="S322" s="120"/>
      <c r="T322" s="120"/>
      <c r="U322" s="120"/>
      <c r="V322" s="120"/>
      <c r="W322" s="120"/>
      <c r="X322" s="120"/>
      <c r="Y322" s="120"/>
      <c r="Z322" s="120"/>
    </row>
    <row r="323" spans="1:26">
      <c r="A323" s="120"/>
      <c r="B323" s="120"/>
      <c r="C323" s="120"/>
      <c r="D323" s="120"/>
      <c r="E323" s="120"/>
      <c r="F323" s="120"/>
      <c r="G323" s="121"/>
      <c r="H323" s="121"/>
      <c r="I323" s="121"/>
      <c r="J323" s="121"/>
      <c r="K323" s="121"/>
      <c r="L323" s="120"/>
      <c r="M323" s="120"/>
      <c r="N323" s="120"/>
      <c r="O323" s="120"/>
      <c r="P323" s="120"/>
      <c r="Q323" s="120"/>
      <c r="R323" s="120"/>
      <c r="S323" s="120"/>
      <c r="T323" s="120"/>
      <c r="U323" s="120"/>
      <c r="V323" s="120"/>
      <c r="W323" s="120"/>
      <c r="X323" s="120"/>
      <c r="Y323" s="120"/>
      <c r="Z323" s="120"/>
    </row>
    <row r="324" spans="1:26">
      <c r="A324" s="120"/>
      <c r="B324" s="120"/>
      <c r="C324" s="120"/>
      <c r="D324" s="120"/>
      <c r="E324" s="120"/>
      <c r="F324" s="120"/>
      <c r="G324" s="121"/>
      <c r="H324" s="121"/>
      <c r="I324" s="121"/>
      <c r="J324" s="121"/>
      <c r="K324" s="121"/>
      <c r="L324" s="120"/>
      <c r="M324" s="120"/>
      <c r="N324" s="120"/>
      <c r="O324" s="120"/>
      <c r="P324" s="120"/>
      <c r="Q324" s="120"/>
      <c r="R324" s="120"/>
      <c r="S324" s="120"/>
      <c r="T324" s="120"/>
      <c r="U324" s="120"/>
      <c r="V324" s="120"/>
      <c r="W324" s="120"/>
      <c r="X324" s="120"/>
      <c r="Y324" s="120"/>
      <c r="Z324" s="120"/>
    </row>
    <row r="325" spans="1:26">
      <c r="A325" s="120"/>
      <c r="B325" s="120"/>
      <c r="C325" s="120"/>
      <c r="D325" s="120"/>
      <c r="E325" s="120"/>
      <c r="F325" s="120"/>
      <c r="G325" s="121"/>
      <c r="H325" s="121"/>
      <c r="I325" s="121"/>
      <c r="J325" s="121"/>
      <c r="K325" s="121"/>
      <c r="L325" s="120"/>
      <c r="M325" s="120"/>
      <c r="N325" s="120"/>
      <c r="O325" s="120"/>
      <c r="P325" s="120"/>
      <c r="Q325" s="120"/>
      <c r="R325" s="120"/>
      <c r="S325" s="120"/>
      <c r="T325" s="120"/>
      <c r="U325" s="120"/>
      <c r="V325" s="120"/>
      <c r="W325" s="120"/>
      <c r="X325" s="120"/>
      <c r="Y325" s="120"/>
      <c r="Z325" s="120"/>
    </row>
    <row r="326" spans="1:26">
      <c r="A326" s="120"/>
      <c r="B326" s="120"/>
      <c r="C326" s="120"/>
      <c r="D326" s="120"/>
      <c r="E326" s="120"/>
      <c r="F326" s="120"/>
      <c r="G326" s="121"/>
      <c r="H326" s="121"/>
      <c r="I326" s="121"/>
      <c r="J326" s="121"/>
      <c r="K326" s="121"/>
      <c r="L326" s="120"/>
      <c r="M326" s="120"/>
      <c r="N326" s="120"/>
      <c r="O326" s="120"/>
      <c r="P326" s="120"/>
      <c r="Q326" s="120"/>
      <c r="R326" s="120"/>
      <c r="S326" s="120"/>
      <c r="T326" s="120"/>
      <c r="U326" s="120"/>
      <c r="V326" s="120"/>
      <c r="W326" s="120"/>
      <c r="X326" s="120"/>
      <c r="Y326" s="120"/>
      <c r="Z326" s="120"/>
    </row>
    <row r="327" spans="1:26">
      <c r="A327" s="120"/>
      <c r="B327" s="120"/>
      <c r="C327" s="120"/>
      <c r="D327" s="120"/>
      <c r="E327" s="120"/>
      <c r="F327" s="120"/>
      <c r="G327" s="121"/>
      <c r="H327" s="121"/>
      <c r="I327" s="121"/>
      <c r="J327" s="121"/>
      <c r="K327" s="121"/>
      <c r="L327" s="120"/>
      <c r="M327" s="120"/>
      <c r="N327" s="120"/>
      <c r="O327" s="120"/>
      <c r="P327" s="120"/>
      <c r="Q327" s="120"/>
      <c r="R327" s="120"/>
      <c r="S327" s="120"/>
      <c r="T327" s="120"/>
      <c r="U327" s="120"/>
      <c r="V327" s="120"/>
      <c r="W327" s="120"/>
      <c r="X327" s="120"/>
      <c r="Y327" s="120"/>
      <c r="Z327" s="120"/>
    </row>
    <row r="328" spans="1:26">
      <c r="A328" s="120"/>
      <c r="B328" s="120"/>
      <c r="C328" s="120"/>
      <c r="D328" s="120"/>
      <c r="E328" s="120"/>
      <c r="F328" s="120"/>
      <c r="G328" s="121"/>
      <c r="H328" s="121"/>
      <c r="I328" s="121"/>
      <c r="J328" s="121"/>
      <c r="K328" s="121"/>
      <c r="L328" s="120"/>
      <c r="M328" s="120"/>
      <c r="N328" s="120"/>
      <c r="O328" s="120"/>
      <c r="P328" s="120"/>
      <c r="Q328" s="120"/>
      <c r="R328" s="120"/>
      <c r="S328" s="120"/>
      <c r="T328" s="120"/>
      <c r="U328" s="120"/>
      <c r="V328" s="120"/>
      <c r="W328" s="120"/>
      <c r="X328" s="120"/>
      <c r="Y328" s="120"/>
      <c r="Z328" s="120"/>
    </row>
    <row r="329" spans="1:26">
      <c r="A329" s="120"/>
      <c r="B329" s="120"/>
      <c r="C329" s="120"/>
      <c r="D329" s="120"/>
      <c r="E329" s="120"/>
      <c r="F329" s="120"/>
      <c r="G329" s="121"/>
      <c r="H329" s="121"/>
      <c r="I329" s="121"/>
      <c r="J329" s="121"/>
      <c r="K329" s="121"/>
      <c r="L329" s="120"/>
      <c r="M329" s="120"/>
      <c r="N329" s="120"/>
      <c r="O329" s="120"/>
      <c r="P329" s="120"/>
      <c r="Q329" s="120"/>
      <c r="R329" s="120"/>
      <c r="S329" s="120"/>
      <c r="T329" s="120"/>
      <c r="U329" s="120"/>
      <c r="V329" s="120"/>
      <c r="W329" s="120"/>
      <c r="X329" s="120"/>
      <c r="Y329" s="120"/>
      <c r="Z329" s="120"/>
    </row>
    <row r="330" spans="1:26">
      <c r="A330" s="120"/>
      <c r="B330" s="120"/>
      <c r="C330" s="120"/>
      <c r="D330" s="120"/>
      <c r="E330" s="120"/>
      <c r="F330" s="120"/>
      <c r="G330" s="121"/>
      <c r="H330" s="121"/>
      <c r="I330" s="121"/>
      <c r="J330" s="121"/>
      <c r="K330" s="121"/>
      <c r="L330" s="120"/>
      <c r="M330" s="120"/>
      <c r="N330" s="120"/>
      <c r="O330" s="120"/>
      <c r="P330" s="120"/>
      <c r="Q330" s="120"/>
      <c r="R330" s="120"/>
      <c r="S330" s="120"/>
      <c r="T330" s="120"/>
      <c r="U330" s="120"/>
      <c r="V330" s="120"/>
      <c r="W330" s="120"/>
      <c r="X330" s="120"/>
      <c r="Y330" s="120"/>
      <c r="Z330" s="120"/>
    </row>
    <row r="331" spans="1:26">
      <c r="A331" s="120"/>
      <c r="B331" s="120"/>
      <c r="C331" s="120"/>
      <c r="D331" s="120"/>
      <c r="E331" s="120"/>
      <c r="F331" s="120"/>
      <c r="G331" s="121"/>
      <c r="H331" s="121"/>
      <c r="I331" s="121"/>
      <c r="J331" s="121"/>
      <c r="K331" s="121"/>
      <c r="L331" s="120"/>
      <c r="M331" s="120"/>
      <c r="N331" s="120"/>
      <c r="O331" s="120"/>
      <c r="P331" s="120"/>
      <c r="Q331" s="120"/>
      <c r="R331" s="120"/>
      <c r="S331" s="120"/>
      <c r="T331" s="120"/>
      <c r="U331" s="120"/>
      <c r="V331" s="120"/>
      <c r="W331" s="120"/>
      <c r="X331" s="120"/>
      <c r="Y331" s="120"/>
      <c r="Z331" s="120"/>
    </row>
    <row r="332" spans="1:26">
      <c r="A332" s="120"/>
      <c r="B332" s="120"/>
      <c r="C332" s="120"/>
      <c r="D332" s="120"/>
      <c r="E332" s="120"/>
      <c r="F332" s="120"/>
      <c r="G332" s="121"/>
      <c r="H332" s="121"/>
      <c r="I332" s="121"/>
      <c r="J332" s="121"/>
      <c r="K332" s="121"/>
      <c r="L332" s="120"/>
      <c r="M332" s="120"/>
      <c r="N332" s="120"/>
      <c r="O332" s="120"/>
      <c r="P332" s="120"/>
      <c r="Q332" s="120"/>
      <c r="R332" s="120"/>
      <c r="S332" s="120"/>
      <c r="T332" s="120"/>
      <c r="U332" s="120"/>
      <c r="V332" s="120"/>
      <c r="W332" s="120"/>
      <c r="X332" s="120"/>
      <c r="Y332" s="120"/>
      <c r="Z332" s="120"/>
    </row>
    <row r="333" spans="1:26">
      <c r="A333" s="120"/>
      <c r="B333" s="120"/>
      <c r="C333" s="120"/>
      <c r="D333" s="120"/>
      <c r="E333" s="120"/>
      <c r="F333" s="120"/>
      <c r="G333" s="121"/>
      <c r="H333" s="121"/>
      <c r="I333" s="121"/>
      <c r="J333" s="121"/>
      <c r="K333" s="121"/>
      <c r="L333" s="120"/>
      <c r="M333" s="120"/>
      <c r="N333" s="120"/>
      <c r="O333" s="120"/>
      <c r="P333" s="120"/>
      <c r="Q333" s="120"/>
      <c r="R333" s="120"/>
      <c r="S333" s="120"/>
      <c r="T333" s="120"/>
      <c r="U333" s="120"/>
      <c r="V333" s="120"/>
      <c r="W333" s="120"/>
      <c r="X333" s="120"/>
      <c r="Y333" s="120"/>
      <c r="Z333" s="120"/>
    </row>
    <row r="334" spans="1:26">
      <c r="A334" s="120"/>
      <c r="B334" s="120"/>
      <c r="C334" s="120"/>
      <c r="D334" s="120"/>
      <c r="E334" s="120"/>
      <c r="F334" s="120"/>
      <c r="G334" s="121"/>
      <c r="H334" s="121"/>
      <c r="I334" s="121"/>
      <c r="J334" s="121"/>
      <c r="K334" s="121"/>
      <c r="L334" s="120"/>
      <c r="M334" s="120"/>
      <c r="N334" s="120"/>
      <c r="O334" s="120"/>
      <c r="P334" s="120"/>
      <c r="Q334" s="120"/>
      <c r="R334" s="120"/>
      <c r="S334" s="120"/>
      <c r="T334" s="120"/>
      <c r="U334" s="120"/>
      <c r="V334" s="120"/>
      <c r="W334" s="120"/>
      <c r="X334" s="120"/>
      <c r="Y334" s="120"/>
      <c r="Z334" s="120"/>
    </row>
    <row r="335" spans="1:26">
      <c r="A335" s="120"/>
      <c r="B335" s="120"/>
      <c r="C335" s="120"/>
      <c r="D335" s="120"/>
      <c r="E335" s="120"/>
      <c r="F335" s="120"/>
      <c r="G335" s="121"/>
      <c r="H335" s="121"/>
      <c r="I335" s="121"/>
      <c r="J335" s="121"/>
      <c r="K335" s="121"/>
      <c r="L335" s="120"/>
      <c r="M335" s="120"/>
      <c r="N335" s="120"/>
      <c r="O335" s="120"/>
      <c r="P335" s="120"/>
      <c r="Q335" s="120"/>
      <c r="R335" s="120"/>
      <c r="S335" s="120"/>
      <c r="T335" s="120"/>
      <c r="U335" s="120"/>
      <c r="V335" s="120"/>
      <c r="W335" s="120"/>
      <c r="X335" s="120"/>
      <c r="Y335" s="120"/>
      <c r="Z335" s="120"/>
    </row>
    <row r="336" spans="1:26">
      <c r="A336" s="120"/>
      <c r="B336" s="120"/>
      <c r="C336" s="120"/>
      <c r="D336" s="120"/>
      <c r="E336" s="120"/>
      <c r="F336" s="120"/>
      <c r="G336" s="121"/>
      <c r="H336" s="121"/>
      <c r="I336" s="121"/>
      <c r="J336" s="121"/>
      <c r="K336" s="121"/>
      <c r="L336" s="120"/>
      <c r="M336" s="120"/>
      <c r="N336" s="120"/>
      <c r="O336" s="120"/>
      <c r="P336" s="120"/>
      <c r="Q336" s="120"/>
      <c r="R336" s="120"/>
      <c r="S336" s="120"/>
      <c r="T336" s="120"/>
      <c r="U336" s="120"/>
      <c r="V336" s="120"/>
      <c r="W336" s="120"/>
      <c r="X336" s="120"/>
      <c r="Y336" s="120"/>
      <c r="Z336" s="120"/>
    </row>
    <row r="337" spans="1:26">
      <c r="A337" s="120"/>
      <c r="B337" s="120"/>
      <c r="C337" s="120"/>
      <c r="D337" s="120"/>
      <c r="E337" s="120"/>
      <c r="F337" s="120"/>
      <c r="G337" s="121"/>
      <c r="H337" s="121"/>
      <c r="I337" s="121"/>
      <c r="J337" s="121"/>
      <c r="K337" s="121"/>
      <c r="L337" s="120"/>
      <c r="M337" s="120"/>
      <c r="N337" s="120"/>
      <c r="O337" s="120"/>
      <c r="P337" s="120"/>
      <c r="Q337" s="120"/>
      <c r="R337" s="120"/>
      <c r="S337" s="120"/>
      <c r="T337" s="120"/>
      <c r="U337" s="120"/>
      <c r="V337" s="120"/>
      <c r="W337" s="120"/>
      <c r="X337" s="120"/>
      <c r="Y337" s="120"/>
      <c r="Z337" s="120"/>
    </row>
    <row r="338" spans="1:26">
      <c r="A338" s="120"/>
      <c r="B338" s="120"/>
      <c r="C338" s="120"/>
      <c r="D338" s="120"/>
      <c r="E338" s="120"/>
      <c r="F338" s="120"/>
      <c r="G338" s="121"/>
      <c r="H338" s="121"/>
      <c r="I338" s="121"/>
      <c r="J338" s="121"/>
      <c r="K338" s="121"/>
      <c r="L338" s="120"/>
      <c r="M338" s="120"/>
      <c r="N338" s="120"/>
      <c r="O338" s="120"/>
      <c r="P338" s="120"/>
      <c r="Q338" s="120"/>
      <c r="R338" s="120"/>
      <c r="S338" s="120"/>
      <c r="T338" s="120"/>
      <c r="U338" s="120"/>
      <c r="V338" s="120"/>
      <c r="W338" s="120"/>
      <c r="X338" s="120"/>
      <c r="Y338" s="120"/>
      <c r="Z338" s="120"/>
    </row>
    <row r="339" spans="1:26">
      <c r="A339" s="120"/>
      <c r="B339" s="120"/>
      <c r="C339" s="120"/>
      <c r="D339" s="120"/>
      <c r="E339" s="120"/>
      <c r="F339" s="120"/>
      <c r="G339" s="121"/>
      <c r="H339" s="121"/>
      <c r="I339" s="121"/>
      <c r="J339" s="121"/>
      <c r="K339" s="121"/>
      <c r="L339" s="120"/>
      <c r="M339" s="120"/>
      <c r="N339" s="120"/>
      <c r="O339" s="120"/>
      <c r="P339" s="120"/>
      <c r="Q339" s="120"/>
      <c r="R339" s="120"/>
      <c r="S339" s="120"/>
      <c r="T339" s="120"/>
      <c r="U339" s="120"/>
      <c r="V339" s="120"/>
      <c r="W339" s="120"/>
      <c r="X339" s="120"/>
      <c r="Y339" s="120"/>
      <c r="Z339" s="120"/>
    </row>
    <row r="340" spans="1:26">
      <c r="A340" s="120"/>
      <c r="B340" s="120"/>
      <c r="C340" s="120"/>
      <c r="D340" s="120"/>
      <c r="E340" s="120"/>
      <c r="F340" s="120"/>
      <c r="G340" s="121"/>
      <c r="H340" s="121"/>
      <c r="I340" s="121"/>
      <c r="J340" s="121"/>
      <c r="K340" s="121"/>
      <c r="L340" s="120"/>
      <c r="M340" s="120"/>
      <c r="N340" s="120"/>
      <c r="O340" s="120"/>
      <c r="P340" s="120"/>
      <c r="Q340" s="120"/>
      <c r="R340" s="120"/>
      <c r="S340" s="120"/>
      <c r="T340" s="120"/>
      <c r="U340" s="120"/>
      <c r="V340" s="120"/>
      <c r="W340" s="120"/>
      <c r="X340" s="120"/>
      <c r="Y340" s="120"/>
      <c r="Z340" s="120"/>
    </row>
    <row r="341" spans="1:26">
      <c r="A341" s="120"/>
      <c r="B341" s="120"/>
      <c r="C341" s="120"/>
      <c r="D341" s="120"/>
      <c r="E341" s="120"/>
      <c r="F341" s="120"/>
      <c r="G341" s="121"/>
      <c r="H341" s="121"/>
      <c r="I341" s="121"/>
      <c r="J341" s="121"/>
      <c r="K341" s="121"/>
      <c r="L341" s="120"/>
      <c r="M341" s="120"/>
      <c r="N341" s="120"/>
      <c r="O341" s="120"/>
      <c r="P341" s="120"/>
      <c r="Q341" s="120"/>
      <c r="R341" s="120"/>
      <c r="S341" s="120"/>
      <c r="T341" s="120"/>
      <c r="U341" s="120"/>
      <c r="V341" s="120"/>
      <c r="W341" s="120"/>
      <c r="X341" s="120"/>
      <c r="Y341" s="120"/>
      <c r="Z341" s="120"/>
    </row>
    <row r="342" spans="1:26">
      <c r="A342" s="120"/>
      <c r="B342" s="120"/>
      <c r="C342" s="120"/>
      <c r="D342" s="120"/>
      <c r="E342" s="120"/>
      <c r="F342" s="120"/>
      <c r="G342" s="121"/>
      <c r="H342" s="121"/>
      <c r="I342" s="121"/>
      <c r="J342" s="121"/>
      <c r="K342" s="121"/>
      <c r="L342" s="120"/>
      <c r="M342" s="120"/>
      <c r="N342" s="120"/>
      <c r="O342" s="120"/>
      <c r="P342" s="120"/>
      <c r="Q342" s="120"/>
      <c r="R342" s="120"/>
      <c r="S342" s="120"/>
      <c r="T342" s="120"/>
      <c r="U342" s="120"/>
      <c r="V342" s="120"/>
      <c r="W342" s="120"/>
      <c r="X342" s="120"/>
      <c r="Y342" s="120"/>
      <c r="Z342" s="120"/>
    </row>
    <row r="343" spans="1:26">
      <c r="A343" s="120"/>
      <c r="B343" s="120"/>
      <c r="C343" s="120"/>
      <c r="D343" s="120"/>
      <c r="E343" s="120"/>
      <c r="F343" s="120"/>
      <c r="G343" s="121"/>
      <c r="H343" s="121"/>
      <c r="I343" s="121"/>
      <c r="J343" s="121"/>
      <c r="K343" s="121"/>
      <c r="L343" s="120"/>
      <c r="M343" s="120"/>
      <c r="N343" s="120"/>
      <c r="O343" s="120"/>
      <c r="P343" s="120"/>
      <c r="Q343" s="120"/>
      <c r="R343" s="120"/>
      <c r="S343" s="120"/>
      <c r="T343" s="120"/>
      <c r="U343" s="120"/>
      <c r="V343" s="120"/>
      <c r="W343" s="120"/>
      <c r="X343" s="120"/>
      <c r="Y343" s="120"/>
      <c r="Z343" s="120"/>
    </row>
    <row r="344" spans="1:26">
      <c r="A344" s="120"/>
      <c r="B344" s="120"/>
      <c r="C344" s="120"/>
      <c r="D344" s="120"/>
      <c r="E344" s="120"/>
      <c r="F344" s="120"/>
      <c r="G344" s="121"/>
      <c r="H344" s="121"/>
      <c r="I344" s="121"/>
      <c r="J344" s="121"/>
      <c r="K344" s="121"/>
      <c r="L344" s="120"/>
      <c r="M344" s="120"/>
      <c r="N344" s="120"/>
      <c r="O344" s="120"/>
      <c r="P344" s="120"/>
      <c r="Q344" s="120"/>
      <c r="R344" s="120"/>
      <c r="S344" s="120"/>
      <c r="T344" s="120"/>
      <c r="U344" s="120"/>
      <c r="V344" s="120"/>
      <c r="W344" s="120"/>
      <c r="X344" s="120"/>
      <c r="Y344" s="120"/>
      <c r="Z344" s="120"/>
    </row>
    <row r="345" spans="1:26">
      <c r="A345" s="120"/>
      <c r="B345" s="120"/>
      <c r="C345" s="120"/>
      <c r="D345" s="120"/>
      <c r="E345" s="120"/>
      <c r="F345" s="120"/>
      <c r="G345" s="121"/>
      <c r="H345" s="121"/>
      <c r="I345" s="121"/>
      <c r="J345" s="121"/>
      <c r="K345" s="121"/>
      <c r="L345" s="120"/>
      <c r="M345" s="120"/>
      <c r="N345" s="120"/>
      <c r="O345" s="120"/>
      <c r="P345" s="120"/>
      <c r="Q345" s="120"/>
      <c r="R345" s="120"/>
      <c r="S345" s="120"/>
      <c r="T345" s="120"/>
      <c r="U345" s="120"/>
      <c r="V345" s="120"/>
      <c r="W345" s="120"/>
      <c r="X345" s="120"/>
      <c r="Y345" s="120"/>
      <c r="Z345" s="120"/>
    </row>
    <row r="346" spans="1:26">
      <c r="A346" s="120"/>
      <c r="B346" s="120"/>
      <c r="C346" s="120"/>
      <c r="D346" s="120"/>
      <c r="E346" s="120"/>
      <c r="F346" s="120"/>
      <c r="G346" s="121"/>
      <c r="H346" s="121"/>
      <c r="I346" s="121"/>
      <c r="J346" s="121"/>
      <c r="K346" s="121"/>
      <c r="L346" s="120"/>
      <c r="M346" s="120"/>
      <c r="N346" s="120"/>
      <c r="O346" s="120"/>
      <c r="P346" s="120"/>
      <c r="Q346" s="120"/>
      <c r="R346" s="120"/>
      <c r="S346" s="120"/>
      <c r="T346" s="120"/>
      <c r="U346" s="120"/>
      <c r="V346" s="120"/>
      <c r="W346" s="120"/>
      <c r="X346" s="120"/>
      <c r="Y346" s="120"/>
      <c r="Z346" s="120"/>
    </row>
    <row r="347" spans="1:26">
      <c r="A347" s="120"/>
      <c r="B347" s="120"/>
      <c r="C347" s="120"/>
      <c r="D347" s="120"/>
      <c r="E347" s="120"/>
      <c r="F347" s="120"/>
      <c r="G347" s="121"/>
      <c r="H347" s="121"/>
      <c r="I347" s="121"/>
      <c r="J347" s="121"/>
      <c r="K347" s="121"/>
      <c r="L347" s="120"/>
      <c r="M347" s="120"/>
      <c r="N347" s="120"/>
      <c r="O347" s="120"/>
      <c r="P347" s="120"/>
      <c r="Q347" s="120"/>
      <c r="R347" s="120"/>
      <c r="S347" s="120"/>
      <c r="T347" s="120"/>
      <c r="U347" s="120"/>
      <c r="V347" s="120"/>
      <c r="W347" s="120"/>
      <c r="X347" s="120"/>
      <c r="Y347" s="120"/>
      <c r="Z347" s="120"/>
    </row>
    <row r="348" spans="1:26">
      <c r="A348" s="120"/>
      <c r="B348" s="120"/>
      <c r="C348" s="120"/>
      <c r="D348" s="120"/>
      <c r="E348" s="120"/>
      <c r="F348" s="120"/>
      <c r="G348" s="121"/>
      <c r="H348" s="121"/>
      <c r="I348" s="121"/>
      <c r="J348" s="121"/>
      <c r="K348" s="121"/>
      <c r="L348" s="120"/>
      <c r="M348" s="120"/>
      <c r="N348" s="120"/>
      <c r="O348" s="120"/>
      <c r="P348" s="120"/>
      <c r="Q348" s="120"/>
      <c r="R348" s="120"/>
      <c r="S348" s="120"/>
      <c r="T348" s="120"/>
      <c r="U348" s="120"/>
      <c r="V348" s="120"/>
      <c r="W348" s="120"/>
      <c r="X348" s="120"/>
      <c r="Y348" s="120"/>
      <c r="Z348" s="120"/>
    </row>
    <row r="349" spans="1:26">
      <c r="A349" s="120"/>
      <c r="B349" s="120"/>
      <c r="C349" s="120"/>
      <c r="D349" s="120"/>
      <c r="E349" s="120"/>
      <c r="F349" s="120"/>
      <c r="G349" s="121"/>
      <c r="H349" s="121"/>
      <c r="I349" s="121"/>
      <c r="J349" s="121"/>
      <c r="K349" s="121"/>
      <c r="L349" s="120"/>
      <c r="M349" s="120"/>
      <c r="N349" s="120"/>
      <c r="O349" s="120"/>
      <c r="P349" s="120"/>
      <c r="Q349" s="120"/>
      <c r="R349" s="120"/>
      <c r="S349" s="120"/>
      <c r="T349" s="120"/>
      <c r="U349" s="120"/>
      <c r="V349" s="120"/>
      <c r="W349" s="120"/>
      <c r="X349" s="120"/>
      <c r="Y349" s="120"/>
      <c r="Z349" s="120"/>
    </row>
    <row r="350" spans="1:26">
      <c r="A350" s="120"/>
      <c r="B350" s="120"/>
      <c r="C350" s="120"/>
      <c r="D350" s="120"/>
      <c r="E350" s="120"/>
      <c r="F350" s="120"/>
      <c r="G350" s="121"/>
      <c r="H350" s="121"/>
      <c r="I350" s="121"/>
      <c r="J350" s="121"/>
      <c r="K350" s="121"/>
      <c r="L350" s="120"/>
      <c r="M350" s="120"/>
      <c r="N350" s="120"/>
      <c r="O350" s="120"/>
      <c r="P350" s="120"/>
      <c r="Q350" s="120"/>
      <c r="R350" s="120"/>
      <c r="S350" s="120"/>
      <c r="T350" s="120"/>
      <c r="U350" s="120"/>
      <c r="V350" s="120"/>
      <c r="W350" s="120"/>
      <c r="X350" s="120"/>
      <c r="Y350" s="120"/>
      <c r="Z350" s="120"/>
    </row>
    <row r="351" spans="1:26">
      <c r="A351" s="120"/>
      <c r="B351" s="120"/>
      <c r="C351" s="120"/>
      <c r="D351" s="120"/>
      <c r="E351" s="120"/>
      <c r="F351" s="120"/>
      <c r="G351" s="121"/>
      <c r="H351" s="121"/>
      <c r="I351" s="121"/>
      <c r="J351" s="121"/>
      <c r="K351" s="121"/>
      <c r="L351" s="120"/>
      <c r="M351" s="120"/>
      <c r="N351" s="120"/>
      <c r="O351" s="120"/>
      <c r="P351" s="120"/>
      <c r="Q351" s="120"/>
      <c r="R351" s="120"/>
      <c r="S351" s="120"/>
      <c r="T351" s="120"/>
      <c r="U351" s="120"/>
      <c r="V351" s="120"/>
      <c r="W351" s="120"/>
      <c r="X351" s="120"/>
      <c r="Y351" s="120"/>
      <c r="Z351" s="120"/>
    </row>
    <row r="352" spans="1:26">
      <c r="A352" s="120"/>
      <c r="B352" s="120"/>
      <c r="C352" s="120"/>
      <c r="D352" s="120"/>
      <c r="E352" s="120"/>
      <c r="F352" s="120"/>
      <c r="G352" s="121"/>
      <c r="H352" s="121"/>
      <c r="I352" s="121"/>
      <c r="J352" s="121"/>
      <c r="K352" s="121"/>
      <c r="L352" s="120"/>
      <c r="M352" s="120"/>
      <c r="N352" s="120"/>
      <c r="O352" s="120"/>
      <c r="P352" s="120"/>
      <c r="Q352" s="120"/>
      <c r="R352" s="120"/>
      <c r="S352" s="120"/>
      <c r="T352" s="120"/>
      <c r="U352" s="120"/>
      <c r="V352" s="120"/>
      <c r="W352" s="120"/>
      <c r="X352" s="120"/>
      <c r="Y352" s="120"/>
      <c r="Z352" s="120"/>
    </row>
    <row r="353" spans="1:26">
      <c r="A353" s="120"/>
      <c r="B353" s="120"/>
      <c r="C353" s="120"/>
      <c r="D353" s="120"/>
      <c r="E353" s="120"/>
      <c r="F353" s="120"/>
      <c r="G353" s="121"/>
      <c r="H353" s="121"/>
      <c r="I353" s="121"/>
      <c r="J353" s="121"/>
      <c r="K353" s="121"/>
      <c r="L353" s="120"/>
      <c r="M353" s="120"/>
      <c r="N353" s="120"/>
      <c r="O353" s="120"/>
      <c r="P353" s="120"/>
      <c r="Q353" s="120"/>
      <c r="R353" s="120"/>
      <c r="S353" s="120"/>
      <c r="T353" s="120"/>
      <c r="U353" s="120"/>
      <c r="V353" s="120"/>
      <c r="W353" s="120"/>
      <c r="X353" s="120"/>
      <c r="Y353" s="120"/>
      <c r="Z353" s="120"/>
    </row>
    <row r="354" spans="1:26">
      <c r="A354" s="120"/>
      <c r="B354" s="120"/>
      <c r="C354" s="120"/>
      <c r="D354" s="120"/>
      <c r="E354" s="120"/>
      <c r="F354" s="120"/>
      <c r="G354" s="121"/>
      <c r="H354" s="121"/>
      <c r="I354" s="121"/>
      <c r="J354" s="121"/>
      <c r="K354" s="121"/>
      <c r="L354" s="120"/>
      <c r="M354" s="120"/>
      <c r="N354" s="120"/>
      <c r="O354" s="120"/>
      <c r="P354" s="120"/>
      <c r="Q354" s="120"/>
      <c r="R354" s="120"/>
      <c r="S354" s="120"/>
      <c r="T354" s="120"/>
      <c r="U354" s="120"/>
      <c r="V354" s="120"/>
      <c r="W354" s="120"/>
      <c r="X354" s="120"/>
      <c r="Y354" s="120"/>
      <c r="Z354" s="120"/>
    </row>
    <row r="355" spans="1:26">
      <c r="A355" s="120"/>
      <c r="B355" s="120"/>
      <c r="C355" s="120"/>
      <c r="D355" s="120"/>
      <c r="E355" s="120"/>
      <c r="F355" s="120"/>
      <c r="G355" s="121"/>
      <c r="H355" s="121"/>
      <c r="I355" s="121"/>
      <c r="J355" s="121"/>
      <c r="K355" s="121"/>
      <c r="L355" s="120"/>
      <c r="M355" s="120"/>
      <c r="N355" s="120"/>
      <c r="O355" s="120"/>
      <c r="P355" s="120"/>
      <c r="Q355" s="120"/>
      <c r="R355" s="120"/>
      <c r="S355" s="120"/>
      <c r="T355" s="120"/>
      <c r="U355" s="120"/>
      <c r="V355" s="120"/>
      <c r="W355" s="120"/>
      <c r="X355" s="120"/>
      <c r="Y355" s="120"/>
      <c r="Z355" s="120"/>
    </row>
    <row r="356" spans="1:26">
      <c r="A356" s="120"/>
      <c r="B356" s="120"/>
      <c r="C356" s="120"/>
      <c r="D356" s="120"/>
      <c r="E356" s="120"/>
      <c r="F356" s="120"/>
      <c r="G356" s="121"/>
      <c r="H356" s="121"/>
      <c r="I356" s="121"/>
      <c r="J356" s="121"/>
      <c r="K356" s="121"/>
      <c r="L356" s="120"/>
      <c r="M356" s="120"/>
      <c r="N356" s="120"/>
      <c r="O356" s="120"/>
      <c r="P356" s="120"/>
      <c r="Q356" s="120"/>
      <c r="R356" s="120"/>
      <c r="S356" s="120"/>
      <c r="T356" s="120"/>
      <c r="U356" s="120"/>
      <c r="V356" s="120"/>
      <c r="W356" s="120"/>
      <c r="X356" s="120"/>
      <c r="Y356" s="120"/>
      <c r="Z356" s="120"/>
    </row>
    <row r="357" spans="1:26">
      <c r="A357" s="120"/>
      <c r="B357" s="120"/>
      <c r="C357" s="120"/>
      <c r="D357" s="120"/>
      <c r="E357" s="120"/>
      <c r="F357" s="120"/>
      <c r="G357" s="121"/>
      <c r="H357" s="121"/>
      <c r="I357" s="121"/>
      <c r="J357" s="121"/>
      <c r="K357" s="121"/>
      <c r="L357" s="120"/>
      <c r="M357" s="120"/>
      <c r="N357" s="120"/>
      <c r="O357" s="120"/>
      <c r="P357" s="120"/>
      <c r="Q357" s="120"/>
      <c r="R357" s="120"/>
      <c r="S357" s="120"/>
      <c r="T357" s="120"/>
      <c r="U357" s="120"/>
      <c r="V357" s="120"/>
      <c r="W357" s="120"/>
      <c r="X357" s="120"/>
      <c r="Y357" s="120"/>
      <c r="Z357" s="120"/>
    </row>
    <row r="358" spans="1:26">
      <c r="A358" s="120"/>
      <c r="B358" s="120"/>
      <c r="C358" s="120"/>
      <c r="D358" s="120"/>
      <c r="E358" s="120"/>
      <c r="F358" s="120"/>
      <c r="G358" s="121"/>
      <c r="H358" s="121"/>
      <c r="I358" s="121"/>
      <c r="J358" s="121"/>
      <c r="K358" s="121"/>
      <c r="L358" s="120"/>
      <c r="M358" s="120"/>
      <c r="N358" s="120"/>
      <c r="O358" s="120"/>
      <c r="P358" s="120"/>
      <c r="Q358" s="120"/>
      <c r="R358" s="120"/>
      <c r="S358" s="120"/>
      <c r="T358" s="120"/>
      <c r="U358" s="120"/>
      <c r="V358" s="120"/>
      <c r="W358" s="120"/>
      <c r="X358" s="120"/>
      <c r="Y358" s="120"/>
      <c r="Z358" s="120"/>
    </row>
    <row r="359" spans="1:26">
      <c r="A359" s="120"/>
      <c r="B359" s="120"/>
      <c r="C359" s="120"/>
      <c r="D359" s="120"/>
      <c r="E359" s="120"/>
      <c r="F359" s="120"/>
      <c r="G359" s="121"/>
      <c r="H359" s="121"/>
      <c r="I359" s="121"/>
      <c r="J359" s="121"/>
      <c r="K359" s="121"/>
      <c r="L359" s="120"/>
      <c r="M359" s="120"/>
      <c r="N359" s="120"/>
      <c r="O359" s="120"/>
      <c r="P359" s="120"/>
      <c r="Q359" s="120"/>
      <c r="R359" s="120"/>
      <c r="S359" s="120"/>
      <c r="T359" s="120"/>
      <c r="U359" s="120"/>
      <c r="V359" s="120"/>
      <c r="W359" s="120"/>
      <c r="X359" s="120"/>
      <c r="Y359" s="120"/>
      <c r="Z359" s="120"/>
    </row>
    <row r="360" spans="1:26">
      <c r="A360" s="120"/>
      <c r="B360" s="120"/>
      <c r="C360" s="120"/>
      <c r="D360" s="120"/>
      <c r="E360" s="120"/>
      <c r="F360" s="120"/>
      <c r="G360" s="121"/>
      <c r="H360" s="121"/>
      <c r="I360" s="121"/>
      <c r="J360" s="121"/>
      <c r="K360" s="121"/>
      <c r="L360" s="120"/>
      <c r="M360" s="120"/>
      <c r="N360" s="120"/>
      <c r="O360" s="120"/>
      <c r="P360" s="120"/>
      <c r="Q360" s="120"/>
      <c r="R360" s="120"/>
      <c r="S360" s="120"/>
      <c r="T360" s="120"/>
      <c r="U360" s="120"/>
      <c r="V360" s="120"/>
      <c r="W360" s="120"/>
      <c r="X360" s="120"/>
      <c r="Y360" s="120"/>
      <c r="Z360" s="120"/>
    </row>
    <row r="361" spans="1:26">
      <c r="A361" s="120"/>
      <c r="B361" s="120"/>
      <c r="C361" s="120"/>
      <c r="D361" s="120"/>
      <c r="E361" s="120"/>
      <c r="F361" s="120"/>
      <c r="G361" s="121"/>
      <c r="H361" s="121"/>
      <c r="I361" s="121"/>
      <c r="J361" s="121"/>
      <c r="K361" s="121"/>
      <c r="L361" s="120"/>
      <c r="M361" s="120"/>
      <c r="N361" s="120"/>
      <c r="O361" s="120"/>
      <c r="P361" s="120"/>
      <c r="Q361" s="120"/>
      <c r="R361" s="120"/>
      <c r="S361" s="120"/>
      <c r="T361" s="120"/>
      <c r="U361" s="120"/>
      <c r="V361" s="120"/>
      <c r="W361" s="120"/>
      <c r="X361" s="120"/>
      <c r="Y361" s="120"/>
      <c r="Z361" s="120"/>
    </row>
    <row r="362" spans="1:26">
      <c r="A362" s="120"/>
      <c r="B362" s="120"/>
      <c r="C362" s="120"/>
      <c r="D362" s="120"/>
      <c r="E362" s="120"/>
      <c r="F362" s="120"/>
      <c r="G362" s="121"/>
      <c r="H362" s="121"/>
      <c r="I362" s="121"/>
      <c r="J362" s="121"/>
      <c r="K362" s="121"/>
      <c r="L362" s="120"/>
      <c r="M362" s="120"/>
      <c r="N362" s="120"/>
      <c r="O362" s="120"/>
      <c r="P362" s="120"/>
      <c r="Q362" s="120"/>
      <c r="R362" s="120"/>
      <c r="S362" s="120"/>
      <c r="T362" s="120"/>
      <c r="U362" s="120"/>
      <c r="V362" s="120"/>
      <c r="W362" s="120"/>
      <c r="X362" s="120"/>
      <c r="Y362" s="120"/>
      <c r="Z362" s="120"/>
    </row>
    <row r="363" spans="1:26">
      <c r="A363" s="120"/>
      <c r="B363" s="120"/>
      <c r="C363" s="120"/>
      <c r="D363" s="120"/>
      <c r="E363" s="120"/>
      <c r="F363" s="120"/>
      <c r="G363" s="121"/>
      <c r="H363" s="121"/>
      <c r="I363" s="121"/>
      <c r="J363" s="121"/>
      <c r="K363" s="121"/>
      <c r="L363" s="120"/>
      <c r="M363" s="120"/>
      <c r="N363" s="120"/>
      <c r="O363" s="120"/>
      <c r="P363" s="120"/>
      <c r="Q363" s="120"/>
      <c r="R363" s="120"/>
      <c r="S363" s="120"/>
      <c r="T363" s="120"/>
      <c r="U363" s="120"/>
      <c r="V363" s="120"/>
      <c r="W363" s="120"/>
      <c r="X363" s="120"/>
      <c r="Y363" s="120"/>
      <c r="Z363" s="120"/>
    </row>
    <row r="364" spans="1:26">
      <c r="A364" s="120"/>
      <c r="B364" s="120"/>
      <c r="C364" s="120"/>
      <c r="D364" s="120"/>
      <c r="E364" s="120"/>
      <c r="F364" s="120"/>
      <c r="G364" s="121"/>
      <c r="H364" s="121"/>
      <c r="I364" s="121"/>
      <c r="J364" s="121"/>
      <c r="K364" s="121"/>
      <c r="L364" s="120"/>
      <c r="M364" s="120"/>
      <c r="N364" s="120"/>
      <c r="O364" s="120"/>
      <c r="P364" s="120"/>
      <c r="Q364" s="120"/>
      <c r="R364" s="120"/>
      <c r="S364" s="120"/>
      <c r="T364" s="120"/>
      <c r="U364" s="120"/>
      <c r="V364" s="120"/>
      <c r="W364" s="120"/>
      <c r="X364" s="120"/>
      <c r="Y364" s="120"/>
      <c r="Z364" s="120"/>
    </row>
    <row r="365" spans="1:26">
      <c r="A365" s="120"/>
      <c r="B365" s="120"/>
      <c r="C365" s="120"/>
      <c r="D365" s="120"/>
      <c r="E365" s="120"/>
      <c r="F365" s="120"/>
      <c r="G365" s="121"/>
      <c r="H365" s="121"/>
      <c r="I365" s="121"/>
      <c r="J365" s="121"/>
      <c r="K365" s="121"/>
      <c r="L365" s="120"/>
      <c r="M365" s="120"/>
      <c r="N365" s="120"/>
      <c r="O365" s="120"/>
      <c r="P365" s="120"/>
      <c r="Q365" s="120"/>
      <c r="R365" s="120"/>
      <c r="S365" s="120"/>
      <c r="T365" s="120"/>
      <c r="U365" s="120"/>
      <c r="V365" s="120"/>
      <c r="W365" s="120"/>
      <c r="X365" s="120"/>
      <c r="Y365" s="120"/>
      <c r="Z365" s="120"/>
    </row>
    <row r="366" spans="1:26">
      <c r="A366" s="120"/>
      <c r="B366" s="120"/>
      <c r="C366" s="120"/>
      <c r="D366" s="120"/>
      <c r="E366" s="120"/>
      <c r="F366" s="120"/>
      <c r="G366" s="121"/>
      <c r="H366" s="121"/>
      <c r="I366" s="121"/>
      <c r="J366" s="121"/>
      <c r="K366" s="121"/>
      <c r="L366" s="120"/>
      <c r="M366" s="120"/>
      <c r="N366" s="120"/>
      <c r="O366" s="120"/>
      <c r="P366" s="120"/>
      <c r="Q366" s="120"/>
      <c r="R366" s="120"/>
      <c r="S366" s="120"/>
      <c r="T366" s="120"/>
      <c r="U366" s="120"/>
      <c r="V366" s="120"/>
      <c r="W366" s="120"/>
      <c r="X366" s="120"/>
      <c r="Y366" s="120"/>
      <c r="Z366" s="120"/>
    </row>
    <row r="367" spans="1:26">
      <c r="A367" s="120"/>
      <c r="B367" s="120"/>
      <c r="C367" s="120"/>
      <c r="D367" s="120"/>
      <c r="E367" s="120"/>
      <c r="F367" s="120"/>
      <c r="G367" s="121"/>
      <c r="H367" s="121"/>
      <c r="I367" s="121"/>
      <c r="J367" s="121"/>
      <c r="K367" s="121"/>
      <c r="L367" s="120"/>
      <c r="M367" s="120"/>
      <c r="N367" s="120"/>
      <c r="O367" s="120"/>
      <c r="P367" s="120"/>
      <c r="Q367" s="120"/>
      <c r="R367" s="120"/>
      <c r="S367" s="120"/>
      <c r="T367" s="120"/>
      <c r="U367" s="120"/>
      <c r="V367" s="120"/>
      <c r="W367" s="120"/>
      <c r="X367" s="120"/>
      <c r="Y367" s="120"/>
      <c r="Z367" s="120"/>
    </row>
    <row r="368" spans="1:26">
      <c r="A368" s="120"/>
      <c r="B368" s="120"/>
      <c r="C368" s="120"/>
      <c r="D368" s="120"/>
      <c r="E368" s="120"/>
      <c r="F368" s="120"/>
      <c r="G368" s="121"/>
      <c r="H368" s="121"/>
      <c r="I368" s="121"/>
      <c r="J368" s="121"/>
      <c r="K368" s="121"/>
      <c r="L368" s="120"/>
      <c r="M368" s="120"/>
      <c r="N368" s="120"/>
      <c r="O368" s="120"/>
      <c r="P368" s="120"/>
      <c r="Q368" s="120"/>
      <c r="R368" s="120"/>
      <c r="S368" s="120"/>
      <c r="T368" s="120"/>
      <c r="U368" s="120"/>
      <c r="V368" s="120"/>
      <c r="W368" s="120"/>
      <c r="X368" s="120"/>
      <c r="Y368" s="120"/>
      <c r="Z368" s="120"/>
    </row>
    <row r="369" spans="1:26">
      <c r="A369" s="120"/>
      <c r="B369" s="120"/>
      <c r="C369" s="120"/>
      <c r="D369" s="120"/>
      <c r="E369" s="120"/>
      <c r="F369" s="120"/>
      <c r="G369" s="121"/>
      <c r="H369" s="121"/>
      <c r="I369" s="121"/>
      <c r="J369" s="121"/>
      <c r="K369" s="121"/>
      <c r="L369" s="120"/>
      <c r="M369" s="120"/>
      <c r="N369" s="120"/>
      <c r="O369" s="120"/>
      <c r="P369" s="120"/>
      <c r="Q369" s="120"/>
      <c r="R369" s="120"/>
      <c r="S369" s="120"/>
      <c r="T369" s="120"/>
      <c r="U369" s="120"/>
      <c r="V369" s="120"/>
      <c r="W369" s="120"/>
      <c r="X369" s="120"/>
      <c r="Y369" s="120"/>
      <c r="Z369" s="120"/>
    </row>
    <row r="370" spans="1:26">
      <c r="A370" s="120"/>
      <c r="B370" s="120"/>
      <c r="C370" s="120"/>
      <c r="D370" s="120"/>
      <c r="E370" s="120"/>
      <c r="F370" s="120"/>
      <c r="G370" s="121"/>
      <c r="H370" s="121"/>
      <c r="I370" s="121"/>
      <c r="J370" s="121"/>
      <c r="K370" s="121"/>
      <c r="L370" s="120"/>
      <c r="M370" s="120"/>
      <c r="N370" s="120"/>
      <c r="O370" s="120"/>
      <c r="P370" s="120"/>
      <c r="Q370" s="120"/>
      <c r="R370" s="120"/>
      <c r="S370" s="120"/>
      <c r="T370" s="120"/>
      <c r="U370" s="120"/>
      <c r="V370" s="120"/>
      <c r="W370" s="120"/>
      <c r="X370" s="120"/>
      <c r="Y370" s="120"/>
      <c r="Z370" s="120"/>
    </row>
    <row r="371" spans="1:26">
      <c r="A371" s="120"/>
      <c r="B371" s="120"/>
      <c r="C371" s="120"/>
      <c r="D371" s="120"/>
      <c r="E371" s="120"/>
      <c r="F371" s="120"/>
      <c r="G371" s="121"/>
      <c r="H371" s="121"/>
      <c r="I371" s="121"/>
      <c r="J371" s="121"/>
      <c r="K371" s="121"/>
      <c r="L371" s="120"/>
      <c r="M371" s="120"/>
      <c r="N371" s="120"/>
      <c r="O371" s="120"/>
      <c r="P371" s="120"/>
      <c r="Q371" s="120"/>
      <c r="R371" s="120"/>
      <c r="S371" s="120"/>
      <c r="T371" s="120"/>
      <c r="U371" s="120"/>
      <c r="V371" s="120"/>
      <c r="W371" s="120"/>
      <c r="X371" s="120"/>
      <c r="Y371" s="120"/>
      <c r="Z371" s="120"/>
    </row>
    <row r="372" spans="1:26">
      <c r="A372" s="120"/>
      <c r="B372" s="120"/>
      <c r="C372" s="120"/>
      <c r="D372" s="120"/>
      <c r="E372" s="120"/>
      <c r="F372" s="120"/>
      <c r="G372" s="121"/>
      <c r="H372" s="121"/>
      <c r="I372" s="121"/>
      <c r="J372" s="121"/>
      <c r="K372" s="121"/>
      <c r="L372" s="120"/>
      <c r="M372" s="120"/>
      <c r="N372" s="120"/>
      <c r="O372" s="120"/>
      <c r="P372" s="120"/>
      <c r="Q372" s="120"/>
      <c r="R372" s="120"/>
      <c r="S372" s="120"/>
      <c r="T372" s="120"/>
      <c r="U372" s="120"/>
      <c r="V372" s="120"/>
      <c r="W372" s="120"/>
      <c r="X372" s="120"/>
      <c r="Y372" s="120"/>
      <c r="Z372" s="120"/>
    </row>
    <row r="373" spans="1:26">
      <c r="A373" s="120"/>
      <c r="B373" s="120"/>
      <c r="C373" s="120"/>
      <c r="D373" s="120"/>
      <c r="E373" s="120"/>
      <c r="F373" s="120"/>
      <c r="G373" s="121"/>
      <c r="H373" s="121"/>
      <c r="I373" s="121"/>
      <c r="J373" s="121"/>
      <c r="K373" s="121"/>
      <c r="L373" s="120"/>
      <c r="M373" s="120"/>
      <c r="N373" s="120"/>
      <c r="O373" s="120"/>
      <c r="P373" s="120"/>
      <c r="Q373" s="120"/>
      <c r="R373" s="120"/>
      <c r="S373" s="120"/>
      <c r="T373" s="120"/>
      <c r="U373" s="120"/>
      <c r="V373" s="120"/>
      <c r="W373" s="120"/>
      <c r="X373" s="120"/>
      <c r="Y373" s="120"/>
      <c r="Z373" s="120"/>
    </row>
    <row r="374" spans="1:26">
      <c r="A374" s="120"/>
      <c r="B374" s="120"/>
      <c r="C374" s="120"/>
      <c r="D374" s="120"/>
      <c r="E374" s="120"/>
      <c r="F374" s="120"/>
      <c r="G374" s="121"/>
      <c r="H374" s="121"/>
      <c r="I374" s="121"/>
      <c r="J374" s="121"/>
      <c r="K374" s="121"/>
      <c r="L374" s="120"/>
      <c r="M374" s="120"/>
      <c r="N374" s="120"/>
      <c r="O374" s="120"/>
      <c r="P374" s="120"/>
      <c r="Q374" s="120"/>
      <c r="R374" s="120"/>
      <c r="S374" s="120"/>
      <c r="T374" s="120"/>
      <c r="U374" s="120"/>
      <c r="V374" s="120"/>
      <c r="W374" s="120"/>
      <c r="X374" s="120"/>
      <c r="Y374" s="120"/>
      <c r="Z374" s="120"/>
    </row>
    <row r="375" spans="1:26">
      <c r="A375" s="120"/>
      <c r="B375" s="120"/>
      <c r="C375" s="120"/>
      <c r="D375" s="120"/>
      <c r="E375" s="120"/>
      <c r="F375" s="120"/>
      <c r="G375" s="121"/>
      <c r="H375" s="121"/>
      <c r="I375" s="121"/>
      <c r="J375" s="121"/>
      <c r="K375" s="121"/>
      <c r="L375" s="120"/>
      <c r="M375" s="120"/>
      <c r="N375" s="120"/>
      <c r="O375" s="120"/>
      <c r="P375" s="120"/>
      <c r="Q375" s="120"/>
      <c r="R375" s="120"/>
      <c r="S375" s="120"/>
      <c r="T375" s="120"/>
      <c r="U375" s="120"/>
      <c r="V375" s="120"/>
      <c r="W375" s="120"/>
      <c r="X375" s="120"/>
      <c r="Y375" s="120"/>
      <c r="Z375" s="120"/>
    </row>
    <row r="376" spans="1:26">
      <c r="A376" s="120"/>
      <c r="B376" s="120"/>
      <c r="C376" s="120"/>
      <c r="D376" s="120"/>
      <c r="E376" s="120"/>
      <c r="F376" s="120"/>
      <c r="G376" s="121"/>
      <c r="H376" s="121"/>
      <c r="I376" s="121"/>
      <c r="J376" s="121"/>
      <c r="K376" s="121"/>
      <c r="L376" s="120"/>
      <c r="M376" s="120"/>
      <c r="N376" s="120"/>
      <c r="O376" s="120"/>
      <c r="P376" s="120"/>
      <c r="Q376" s="120"/>
      <c r="R376" s="120"/>
      <c r="S376" s="120"/>
      <c r="T376" s="120"/>
      <c r="U376" s="120"/>
      <c r="V376" s="120"/>
      <c r="W376" s="120"/>
      <c r="X376" s="120"/>
      <c r="Y376" s="120"/>
      <c r="Z376" s="120"/>
    </row>
    <row r="377" spans="1:26">
      <c r="A377" s="120"/>
      <c r="B377" s="120"/>
      <c r="C377" s="120"/>
      <c r="D377" s="120"/>
      <c r="E377" s="120"/>
      <c r="F377" s="120"/>
      <c r="G377" s="121"/>
      <c r="H377" s="121"/>
      <c r="I377" s="121"/>
      <c r="J377" s="121"/>
      <c r="K377" s="121"/>
      <c r="L377" s="120"/>
      <c r="M377" s="120"/>
      <c r="N377" s="120"/>
      <c r="O377" s="120"/>
      <c r="P377" s="120"/>
      <c r="Q377" s="120"/>
      <c r="R377" s="120"/>
      <c r="S377" s="120"/>
      <c r="T377" s="120"/>
      <c r="U377" s="120"/>
      <c r="V377" s="120"/>
      <c r="W377" s="120"/>
      <c r="X377" s="120"/>
      <c r="Y377" s="120"/>
      <c r="Z377" s="120"/>
    </row>
    <row r="378" spans="1:26">
      <c r="A378" s="120"/>
      <c r="B378" s="120"/>
      <c r="C378" s="120"/>
      <c r="D378" s="120"/>
      <c r="E378" s="120"/>
      <c r="F378" s="120"/>
      <c r="G378" s="121"/>
      <c r="H378" s="121"/>
      <c r="I378" s="121"/>
      <c r="J378" s="121"/>
      <c r="K378" s="121"/>
      <c r="L378" s="120"/>
      <c r="M378" s="120"/>
      <c r="N378" s="120"/>
      <c r="O378" s="120"/>
      <c r="P378" s="120"/>
      <c r="Q378" s="120"/>
      <c r="R378" s="120"/>
      <c r="S378" s="120"/>
      <c r="T378" s="120"/>
      <c r="U378" s="120"/>
      <c r="V378" s="120"/>
      <c r="W378" s="120"/>
      <c r="X378" s="120"/>
      <c r="Y378" s="120"/>
      <c r="Z378" s="120"/>
    </row>
    <row r="379" spans="1:26">
      <c r="A379" s="120"/>
      <c r="B379" s="120"/>
      <c r="C379" s="120"/>
      <c r="D379" s="120"/>
      <c r="E379" s="120"/>
      <c r="F379" s="120"/>
      <c r="G379" s="121"/>
      <c r="H379" s="121"/>
      <c r="I379" s="121"/>
      <c r="J379" s="121"/>
      <c r="K379" s="121"/>
      <c r="L379" s="120"/>
      <c r="M379" s="120"/>
      <c r="N379" s="120"/>
      <c r="O379" s="120"/>
      <c r="P379" s="120"/>
      <c r="Q379" s="120"/>
      <c r="R379" s="120"/>
      <c r="S379" s="120"/>
      <c r="T379" s="120"/>
      <c r="U379" s="120"/>
      <c r="V379" s="120"/>
      <c r="W379" s="120"/>
      <c r="X379" s="120"/>
      <c r="Y379" s="120"/>
      <c r="Z379" s="120"/>
    </row>
    <row r="380" spans="1:26">
      <c r="A380" s="120"/>
      <c r="B380" s="120"/>
      <c r="C380" s="120"/>
      <c r="D380" s="120"/>
      <c r="E380" s="120"/>
      <c r="F380" s="120"/>
      <c r="G380" s="121"/>
      <c r="H380" s="121"/>
      <c r="I380" s="121"/>
      <c r="J380" s="121"/>
      <c r="K380" s="121"/>
      <c r="L380" s="120"/>
      <c r="M380" s="120"/>
      <c r="N380" s="120"/>
      <c r="O380" s="120"/>
      <c r="P380" s="120"/>
      <c r="Q380" s="120"/>
      <c r="R380" s="120"/>
      <c r="S380" s="120"/>
      <c r="T380" s="120"/>
      <c r="U380" s="120"/>
      <c r="V380" s="120"/>
      <c r="W380" s="120"/>
      <c r="X380" s="120"/>
      <c r="Y380" s="120"/>
      <c r="Z380" s="120"/>
    </row>
    <row r="381" spans="1:26">
      <c r="A381" s="120"/>
      <c r="B381" s="120"/>
      <c r="C381" s="120"/>
      <c r="D381" s="120"/>
      <c r="E381" s="120"/>
      <c r="F381" s="120"/>
      <c r="G381" s="121"/>
      <c r="H381" s="121"/>
      <c r="I381" s="121"/>
      <c r="J381" s="121"/>
      <c r="K381" s="121"/>
      <c r="L381" s="120"/>
      <c r="M381" s="120"/>
      <c r="N381" s="120"/>
      <c r="O381" s="120"/>
      <c r="P381" s="120"/>
      <c r="Q381" s="120"/>
      <c r="R381" s="120"/>
      <c r="S381" s="120"/>
      <c r="T381" s="120"/>
      <c r="U381" s="120"/>
      <c r="V381" s="120"/>
      <c r="W381" s="120"/>
      <c r="X381" s="120"/>
      <c r="Y381" s="120"/>
      <c r="Z381" s="120"/>
    </row>
    <row r="382" spans="1:26">
      <c r="A382" s="120"/>
      <c r="B382" s="120"/>
      <c r="C382" s="120"/>
      <c r="D382" s="120"/>
      <c r="E382" s="120"/>
      <c r="F382" s="120"/>
      <c r="G382" s="121"/>
      <c r="H382" s="121"/>
      <c r="I382" s="121"/>
      <c r="J382" s="121"/>
      <c r="K382" s="121"/>
      <c r="L382" s="120"/>
      <c r="M382" s="120"/>
      <c r="N382" s="120"/>
      <c r="O382" s="120"/>
      <c r="P382" s="120"/>
      <c r="Q382" s="120"/>
      <c r="R382" s="120"/>
      <c r="S382" s="120"/>
      <c r="T382" s="120"/>
      <c r="U382" s="120"/>
      <c r="V382" s="120"/>
      <c r="W382" s="120"/>
      <c r="X382" s="120"/>
      <c r="Y382" s="120"/>
      <c r="Z382" s="120"/>
    </row>
    <row r="383" spans="1:26">
      <c r="A383" s="120"/>
      <c r="B383" s="120"/>
      <c r="C383" s="120"/>
      <c r="D383" s="120"/>
      <c r="E383" s="120"/>
      <c r="F383" s="120"/>
      <c r="G383" s="121"/>
      <c r="H383" s="121"/>
      <c r="I383" s="121"/>
      <c r="J383" s="121"/>
      <c r="K383" s="121"/>
      <c r="L383" s="120"/>
      <c r="M383" s="120"/>
      <c r="N383" s="120"/>
      <c r="O383" s="120"/>
      <c r="P383" s="120"/>
      <c r="Q383" s="120"/>
      <c r="R383" s="120"/>
      <c r="S383" s="120"/>
      <c r="T383" s="120"/>
      <c r="U383" s="120"/>
      <c r="V383" s="120"/>
      <c r="W383" s="120"/>
      <c r="X383" s="120"/>
      <c r="Y383" s="120"/>
      <c r="Z383" s="120"/>
    </row>
    <row r="384" spans="1:26">
      <c r="A384" s="120"/>
      <c r="B384" s="120"/>
      <c r="C384" s="120"/>
      <c r="D384" s="120"/>
      <c r="E384" s="120"/>
      <c r="F384" s="120"/>
      <c r="G384" s="121"/>
      <c r="H384" s="121"/>
      <c r="I384" s="121"/>
      <c r="J384" s="121"/>
      <c r="K384" s="121"/>
      <c r="L384" s="120"/>
      <c r="M384" s="120"/>
      <c r="N384" s="120"/>
      <c r="O384" s="120"/>
      <c r="P384" s="120"/>
      <c r="Q384" s="120"/>
      <c r="R384" s="120"/>
      <c r="S384" s="120"/>
      <c r="T384" s="120"/>
      <c r="U384" s="120"/>
      <c r="V384" s="120"/>
      <c r="W384" s="120"/>
      <c r="X384" s="120"/>
      <c r="Y384" s="120"/>
      <c r="Z384" s="120"/>
    </row>
    <row r="385" spans="1:26">
      <c r="A385" s="120"/>
      <c r="B385" s="120"/>
      <c r="C385" s="120"/>
      <c r="D385" s="120"/>
      <c r="E385" s="120"/>
      <c r="F385" s="120"/>
      <c r="G385" s="121"/>
      <c r="H385" s="121"/>
      <c r="I385" s="121"/>
      <c r="J385" s="121"/>
      <c r="K385" s="121"/>
      <c r="L385" s="120"/>
      <c r="M385" s="120"/>
      <c r="N385" s="120"/>
      <c r="O385" s="120"/>
      <c r="P385" s="120"/>
      <c r="Q385" s="120"/>
      <c r="R385" s="120"/>
      <c r="S385" s="120"/>
      <c r="T385" s="120"/>
      <c r="U385" s="120"/>
      <c r="V385" s="120"/>
      <c r="W385" s="120"/>
      <c r="X385" s="120"/>
      <c r="Y385" s="120"/>
      <c r="Z385" s="120"/>
    </row>
    <row r="386" spans="1:26">
      <c r="A386" s="120"/>
      <c r="B386" s="120"/>
      <c r="C386" s="120"/>
      <c r="D386" s="120"/>
      <c r="E386" s="120"/>
      <c r="F386" s="120"/>
      <c r="G386" s="121"/>
      <c r="H386" s="121"/>
      <c r="I386" s="121"/>
      <c r="J386" s="121"/>
      <c r="K386" s="121"/>
      <c r="L386" s="120"/>
      <c r="M386" s="120"/>
      <c r="N386" s="120"/>
      <c r="O386" s="120"/>
      <c r="P386" s="120"/>
      <c r="Q386" s="120"/>
      <c r="R386" s="120"/>
      <c r="S386" s="120"/>
      <c r="T386" s="120"/>
      <c r="U386" s="120"/>
      <c r="V386" s="120"/>
      <c r="W386" s="120"/>
      <c r="X386" s="120"/>
      <c r="Y386" s="120"/>
      <c r="Z386" s="120"/>
    </row>
    <row r="387" spans="1:26">
      <c r="A387" s="120"/>
      <c r="B387" s="120"/>
      <c r="C387" s="120"/>
      <c r="D387" s="120"/>
      <c r="E387" s="120"/>
      <c r="F387" s="120"/>
      <c r="G387" s="121"/>
      <c r="H387" s="121"/>
      <c r="I387" s="121"/>
      <c r="J387" s="121"/>
      <c r="K387" s="121"/>
      <c r="L387" s="120"/>
      <c r="M387" s="120"/>
      <c r="N387" s="120"/>
      <c r="O387" s="120"/>
      <c r="P387" s="120"/>
      <c r="Q387" s="120"/>
      <c r="R387" s="120"/>
      <c r="S387" s="120"/>
      <c r="T387" s="120"/>
      <c r="U387" s="120"/>
      <c r="V387" s="120"/>
      <c r="W387" s="120"/>
      <c r="X387" s="120"/>
      <c r="Y387" s="120"/>
      <c r="Z387" s="120"/>
    </row>
    <row r="388" spans="1:26">
      <c r="A388" s="120"/>
      <c r="B388" s="120"/>
      <c r="C388" s="120"/>
      <c r="D388" s="120"/>
      <c r="E388" s="120"/>
      <c r="F388" s="120"/>
      <c r="G388" s="121"/>
      <c r="H388" s="121"/>
      <c r="I388" s="121"/>
      <c r="J388" s="121"/>
      <c r="K388" s="121"/>
      <c r="L388" s="120"/>
      <c r="M388" s="120"/>
      <c r="N388" s="120"/>
      <c r="O388" s="120"/>
      <c r="P388" s="120"/>
      <c r="Q388" s="120"/>
      <c r="R388" s="120"/>
      <c r="S388" s="120"/>
      <c r="T388" s="120"/>
      <c r="U388" s="120"/>
      <c r="V388" s="120"/>
      <c r="W388" s="120"/>
      <c r="X388" s="120"/>
      <c r="Y388" s="120"/>
      <c r="Z388" s="120"/>
    </row>
    <row r="389" spans="1:26">
      <c r="A389" s="120"/>
      <c r="B389" s="120"/>
      <c r="C389" s="120"/>
      <c r="D389" s="120"/>
      <c r="E389" s="120"/>
      <c r="F389" s="120"/>
      <c r="G389" s="121"/>
      <c r="H389" s="121"/>
      <c r="I389" s="121"/>
      <c r="J389" s="121"/>
      <c r="K389" s="121"/>
      <c r="L389" s="120"/>
      <c r="M389" s="120"/>
      <c r="N389" s="120"/>
      <c r="O389" s="120"/>
      <c r="P389" s="120"/>
      <c r="Q389" s="120"/>
      <c r="R389" s="120"/>
      <c r="S389" s="120"/>
      <c r="T389" s="120"/>
      <c r="U389" s="120"/>
      <c r="V389" s="120"/>
      <c r="W389" s="120"/>
      <c r="X389" s="120"/>
      <c r="Y389" s="120"/>
      <c r="Z389" s="120"/>
    </row>
    <row r="390" spans="1:26">
      <c r="A390" s="120"/>
      <c r="B390" s="120"/>
      <c r="C390" s="120"/>
      <c r="D390" s="120"/>
      <c r="E390" s="120"/>
      <c r="F390" s="120"/>
      <c r="G390" s="121"/>
      <c r="H390" s="121"/>
      <c r="I390" s="121"/>
      <c r="J390" s="121"/>
      <c r="K390" s="121"/>
      <c r="L390" s="120"/>
      <c r="M390" s="120"/>
      <c r="N390" s="120"/>
      <c r="O390" s="120"/>
      <c r="P390" s="120"/>
      <c r="Q390" s="120"/>
      <c r="R390" s="120"/>
      <c r="S390" s="120"/>
      <c r="T390" s="120"/>
      <c r="U390" s="120"/>
      <c r="V390" s="120"/>
      <c r="W390" s="120"/>
      <c r="X390" s="120"/>
      <c r="Y390" s="120"/>
      <c r="Z390" s="120"/>
    </row>
    <row r="391" spans="1:26">
      <c r="A391" s="120"/>
      <c r="B391" s="120"/>
      <c r="C391" s="120"/>
      <c r="D391" s="120"/>
      <c r="E391" s="120"/>
      <c r="F391" s="120"/>
      <c r="G391" s="121"/>
      <c r="H391" s="121"/>
      <c r="I391" s="121"/>
      <c r="J391" s="121"/>
      <c r="K391" s="121"/>
      <c r="L391" s="120"/>
      <c r="M391" s="120"/>
      <c r="N391" s="120"/>
      <c r="O391" s="120"/>
      <c r="P391" s="120"/>
      <c r="Q391" s="120"/>
      <c r="R391" s="120"/>
      <c r="S391" s="120"/>
      <c r="T391" s="120"/>
      <c r="U391" s="120"/>
      <c r="V391" s="120"/>
      <c r="W391" s="120"/>
      <c r="X391" s="120"/>
      <c r="Y391" s="120"/>
      <c r="Z391" s="120"/>
    </row>
    <row r="392" spans="1:26">
      <c r="A392" s="120"/>
      <c r="B392" s="120"/>
      <c r="C392" s="120"/>
      <c r="D392" s="120"/>
      <c r="E392" s="120"/>
      <c r="F392" s="120"/>
      <c r="G392" s="121"/>
      <c r="H392" s="121"/>
      <c r="I392" s="121"/>
      <c r="J392" s="121"/>
      <c r="K392" s="121"/>
      <c r="L392" s="120"/>
      <c r="M392" s="120"/>
      <c r="N392" s="120"/>
      <c r="O392" s="120"/>
      <c r="P392" s="120"/>
      <c r="Q392" s="120"/>
      <c r="R392" s="120"/>
      <c r="S392" s="120"/>
      <c r="T392" s="120"/>
      <c r="U392" s="120"/>
      <c r="V392" s="120"/>
      <c r="W392" s="120"/>
      <c r="X392" s="120"/>
      <c r="Y392" s="120"/>
      <c r="Z392" s="120"/>
    </row>
    <row r="393" spans="1:26">
      <c r="A393" s="120"/>
      <c r="B393" s="120"/>
      <c r="C393" s="120"/>
      <c r="D393" s="120"/>
      <c r="E393" s="120"/>
      <c r="F393" s="120"/>
      <c r="G393" s="121"/>
      <c r="H393" s="121"/>
      <c r="I393" s="121"/>
      <c r="J393" s="121"/>
      <c r="K393" s="121"/>
      <c r="L393" s="120"/>
      <c r="M393" s="120"/>
      <c r="N393" s="120"/>
      <c r="O393" s="120"/>
      <c r="P393" s="120"/>
      <c r="Q393" s="120"/>
      <c r="R393" s="120"/>
      <c r="S393" s="120"/>
      <c r="T393" s="120"/>
      <c r="U393" s="120"/>
      <c r="V393" s="120"/>
      <c r="W393" s="120"/>
      <c r="X393" s="120"/>
      <c r="Y393" s="120"/>
      <c r="Z393" s="120"/>
    </row>
    <row r="394" spans="1:26">
      <c r="A394" s="120"/>
      <c r="B394" s="120"/>
      <c r="C394" s="120"/>
      <c r="D394" s="120"/>
      <c r="E394" s="120"/>
      <c r="F394" s="120"/>
      <c r="G394" s="121"/>
      <c r="H394" s="121"/>
      <c r="I394" s="121"/>
      <c r="J394" s="121"/>
      <c r="K394" s="121"/>
      <c r="L394" s="120"/>
      <c r="M394" s="120"/>
      <c r="N394" s="120"/>
      <c r="O394" s="120"/>
      <c r="P394" s="120"/>
      <c r="Q394" s="120"/>
      <c r="R394" s="120"/>
      <c r="S394" s="120"/>
      <c r="T394" s="120"/>
      <c r="U394" s="120"/>
      <c r="V394" s="120"/>
      <c r="W394" s="120"/>
      <c r="X394" s="120"/>
      <c r="Y394" s="120"/>
      <c r="Z394" s="120"/>
    </row>
    <row r="395" spans="1:26">
      <c r="A395" s="120"/>
      <c r="B395" s="120"/>
      <c r="C395" s="120"/>
      <c r="D395" s="120"/>
      <c r="E395" s="120"/>
      <c r="F395" s="120"/>
      <c r="G395" s="121"/>
      <c r="H395" s="121"/>
      <c r="I395" s="121"/>
      <c r="J395" s="121"/>
      <c r="K395" s="121"/>
      <c r="L395" s="120"/>
      <c r="M395" s="120"/>
      <c r="N395" s="120"/>
      <c r="O395" s="120"/>
      <c r="P395" s="120"/>
      <c r="Q395" s="120"/>
      <c r="R395" s="120"/>
      <c r="S395" s="120"/>
      <c r="T395" s="120"/>
      <c r="U395" s="120"/>
      <c r="V395" s="120"/>
      <c r="W395" s="120"/>
      <c r="X395" s="120"/>
      <c r="Y395" s="120"/>
      <c r="Z395" s="120"/>
    </row>
    <row r="396" spans="1:26">
      <c r="A396" s="120"/>
      <c r="B396" s="120"/>
      <c r="C396" s="120"/>
      <c r="D396" s="120"/>
      <c r="E396" s="120"/>
      <c r="F396" s="120"/>
      <c r="G396" s="121"/>
      <c r="H396" s="121"/>
      <c r="I396" s="121"/>
      <c r="J396" s="121"/>
      <c r="K396" s="121"/>
      <c r="L396" s="120"/>
      <c r="M396" s="120"/>
      <c r="N396" s="120"/>
      <c r="O396" s="120"/>
      <c r="P396" s="120"/>
      <c r="Q396" s="120"/>
      <c r="R396" s="120"/>
      <c r="S396" s="120"/>
      <c r="T396" s="120"/>
      <c r="U396" s="120"/>
      <c r="V396" s="120"/>
      <c r="W396" s="120"/>
      <c r="X396" s="120"/>
      <c r="Y396" s="120"/>
      <c r="Z396" s="120"/>
    </row>
    <row r="397" spans="1:26">
      <c r="A397" s="120"/>
      <c r="B397" s="120"/>
      <c r="C397" s="120"/>
      <c r="D397" s="120"/>
      <c r="E397" s="120"/>
      <c r="F397" s="120"/>
      <c r="G397" s="121"/>
      <c r="H397" s="121"/>
      <c r="I397" s="121"/>
      <c r="J397" s="121"/>
      <c r="K397" s="121"/>
      <c r="L397" s="120"/>
      <c r="M397" s="120"/>
      <c r="N397" s="120"/>
      <c r="O397" s="120"/>
      <c r="P397" s="120"/>
      <c r="Q397" s="120"/>
      <c r="R397" s="120"/>
      <c r="S397" s="120"/>
      <c r="T397" s="120"/>
      <c r="U397" s="120"/>
      <c r="V397" s="120"/>
      <c r="W397" s="120"/>
      <c r="X397" s="120"/>
      <c r="Y397" s="120"/>
      <c r="Z397" s="120"/>
    </row>
    <row r="398" spans="1:26">
      <c r="A398" s="120"/>
      <c r="B398" s="120"/>
      <c r="C398" s="120"/>
      <c r="D398" s="120"/>
      <c r="E398" s="120"/>
      <c r="F398" s="120"/>
      <c r="G398" s="121"/>
      <c r="H398" s="121"/>
      <c r="I398" s="121"/>
      <c r="J398" s="121"/>
      <c r="K398" s="121"/>
      <c r="L398" s="120"/>
      <c r="M398" s="120"/>
      <c r="N398" s="120"/>
      <c r="O398" s="120"/>
      <c r="P398" s="120"/>
      <c r="Q398" s="120"/>
      <c r="R398" s="120"/>
      <c r="S398" s="120"/>
      <c r="T398" s="120"/>
      <c r="U398" s="120"/>
      <c r="V398" s="120"/>
      <c r="W398" s="120"/>
      <c r="X398" s="120"/>
      <c r="Y398" s="120"/>
      <c r="Z398" s="120"/>
    </row>
    <row r="399" spans="1:26">
      <c r="A399" s="120"/>
      <c r="B399" s="120"/>
      <c r="C399" s="120"/>
      <c r="D399" s="120"/>
      <c r="E399" s="120"/>
      <c r="F399" s="120"/>
      <c r="G399" s="121"/>
      <c r="H399" s="121"/>
      <c r="I399" s="121"/>
      <c r="J399" s="121"/>
      <c r="K399" s="121"/>
      <c r="L399" s="120"/>
      <c r="M399" s="120"/>
      <c r="N399" s="120"/>
      <c r="O399" s="120"/>
      <c r="P399" s="120"/>
      <c r="Q399" s="120"/>
      <c r="R399" s="120"/>
      <c r="S399" s="120"/>
      <c r="T399" s="120"/>
      <c r="U399" s="120"/>
      <c r="V399" s="120"/>
      <c r="W399" s="120"/>
      <c r="X399" s="120"/>
      <c r="Y399" s="120"/>
      <c r="Z399" s="120"/>
    </row>
    <row r="400" spans="1:26">
      <c r="A400" s="120"/>
      <c r="B400" s="120"/>
      <c r="C400" s="120"/>
      <c r="D400" s="120"/>
      <c r="E400" s="120"/>
      <c r="F400" s="120"/>
      <c r="G400" s="121"/>
      <c r="H400" s="121"/>
      <c r="I400" s="121"/>
      <c r="J400" s="121"/>
      <c r="K400" s="121"/>
      <c r="L400" s="120"/>
      <c r="M400" s="120"/>
      <c r="N400" s="120"/>
      <c r="O400" s="120"/>
      <c r="P400" s="120"/>
      <c r="Q400" s="120"/>
      <c r="R400" s="120"/>
      <c r="S400" s="120"/>
      <c r="T400" s="120"/>
      <c r="U400" s="120"/>
      <c r="V400" s="120"/>
      <c r="W400" s="120"/>
      <c r="X400" s="120"/>
      <c r="Y400" s="120"/>
      <c r="Z400" s="120"/>
    </row>
    <row r="401" spans="1:26">
      <c r="A401" s="120"/>
      <c r="B401" s="120"/>
      <c r="C401" s="120"/>
      <c r="D401" s="120"/>
      <c r="E401" s="120"/>
      <c r="F401" s="120"/>
      <c r="G401" s="121"/>
      <c r="H401" s="121"/>
      <c r="I401" s="121"/>
      <c r="J401" s="121"/>
      <c r="K401" s="121"/>
      <c r="L401" s="120"/>
      <c r="M401" s="120"/>
      <c r="N401" s="120"/>
      <c r="O401" s="120"/>
      <c r="P401" s="120"/>
      <c r="Q401" s="120"/>
      <c r="R401" s="120"/>
      <c r="S401" s="120"/>
      <c r="T401" s="120"/>
      <c r="U401" s="120"/>
      <c r="V401" s="120"/>
      <c r="W401" s="120"/>
      <c r="X401" s="120"/>
      <c r="Y401" s="120"/>
      <c r="Z401" s="120"/>
    </row>
    <row r="402" spans="1:26">
      <c r="A402" s="120"/>
      <c r="B402" s="120"/>
      <c r="C402" s="120"/>
      <c r="D402" s="120"/>
      <c r="E402" s="120"/>
      <c r="F402" s="120"/>
      <c r="G402" s="121"/>
      <c r="H402" s="121"/>
      <c r="I402" s="121"/>
      <c r="J402" s="121"/>
      <c r="K402" s="121"/>
      <c r="L402" s="120"/>
      <c r="M402" s="120"/>
      <c r="N402" s="120"/>
      <c r="O402" s="120"/>
      <c r="P402" s="120"/>
      <c r="Q402" s="120"/>
      <c r="R402" s="120"/>
      <c r="S402" s="120"/>
      <c r="T402" s="120"/>
      <c r="U402" s="120"/>
      <c r="V402" s="120"/>
      <c r="W402" s="120"/>
      <c r="X402" s="120"/>
      <c r="Y402" s="120"/>
      <c r="Z402" s="120"/>
    </row>
    <row r="403" spans="1:26">
      <c r="A403" s="120"/>
      <c r="B403" s="120"/>
      <c r="C403" s="120"/>
      <c r="D403" s="120"/>
      <c r="E403" s="120"/>
      <c r="F403" s="120"/>
      <c r="G403" s="121"/>
      <c r="H403" s="121"/>
      <c r="I403" s="121"/>
      <c r="J403" s="121"/>
      <c r="K403" s="121"/>
      <c r="L403" s="120"/>
      <c r="M403" s="120"/>
      <c r="N403" s="120"/>
      <c r="O403" s="120"/>
      <c r="P403" s="120"/>
      <c r="Q403" s="120"/>
      <c r="R403" s="120"/>
      <c r="S403" s="120"/>
      <c r="T403" s="120"/>
      <c r="U403" s="120"/>
      <c r="V403" s="120"/>
      <c r="W403" s="120"/>
      <c r="X403" s="120"/>
      <c r="Y403" s="120"/>
      <c r="Z403" s="120"/>
    </row>
    <row r="404" spans="1:26">
      <c r="A404" s="120"/>
      <c r="B404" s="120"/>
      <c r="C404" s="120"/>
      <c r="D404" s="120"/>
      <c r="E404" s="120"/>
      <c r="F404" s="120"/>
      <c r="G404" s="121"/>
      <c r="H404" s="121"/>
      <c r="I404" s="121"/>
      <c r="J404" s="121"/>
      <c r="K404" s="121"/>
      <c r="L404" s="120"/>
      <c r="M404" s="120"/>
      <c r="N404" s="120"/>
      <c r="O404" s="120"/>
      <c r="P404" s="120"/>
      <c r="Q404" s="120"/>
      <c r="R404" s="120"/>
      <c r="S404" s="120"/>
      <c r="T404" s="120"/>
      <c r="U404" s="120"/>
      <c r="V404" s="120"/>
      <c r="W404" s="120"/>
      <c r="X404" s="120"/>
      <c r="Y404" s="120"/>
      <c r="Z404" s="120"/>
    </row>
    <row r="405" spans="1:26">
      <c r="A405" s="120"/>
      <c r="B405" s="120"/>
      <c r="C405" s="120"/>
      <c r="D405" s="120"/>
      <c r="E405" s="120"/>
      <c r="F405" s="120"/>
      <c r="G405" s="121"/>
      <c r="H405" s="121"/>
      <c r="I405" s="121"/>
      <c r="J405" s="121"/>
      <c r="K405" s="121"/>
      <c r="L405" s="120"/>
      <c r="M405" s="120"/>
      <c r="N405" s="120"/>
      <c r="O405" s="120"/>
      <c r="P405" s="120"/>
      <c r="Q405" s="120"/>
      <c r="R405" s="120"/>
      <c r="S405" s="120"/>
      <c r="T405" s="120"/>
      <c r="U405" s="120"/>
      <c r="V405" s="120"/>
      <c r="W405" s="120"/>
      <c r="X405" s="120"/>
      <c r="Y405" s="120"/>
      <c r="Z405" s="120"/>
    </row>
    <row r="406" spans="1:26">
      <c r="A406" s="120"/>
      <c r="B406" s="120"/>
      <c r="C406" s="120"/>
      <c r="D406" s="120"/>
      <c r="E406" s="120"/>
      <c r="F406" s="120"/>
      <c r="G406" s="121"/>
      <c r="H406" s="121"/>
      <c r="I406" s="121"/>
      <c r="J406" s="121"/>
      <c r="K406" s="121"/>
      <c r="L406" s="120"/>
      <c r="M406" s="120"/>
      <c r="N406" s="120"/>
      <c r="O406" s="120"/>
      <c r="P406" s="120"/>
      <c r="Q406" s="120"/>
      <c r="R406" s="120"/>
      <c r="S406" s="120"/>
      <c r="T406" s="120"/>
      <c r="U406" s="120"/>
      <c r="V406" s="120"/>
      <c r="W406" s="120"/>
      <c r="X406" s="120"/>
      <c r="Y406" s="120"/>
      <c r="Z406" s="120"/>
    </row>
    <row r="407" spans="1:26">
      <c r="A407" s="120"/>
      <c r="B407" s="120"/>
      <c r="C407" s="120"/>
      <c r="D407" s="120"/>
      <c r="E407" s="120"/>
      <c r="F407" s="120"/>
      <c r="G407" s="121"/>
      <c r="H407" s="121"/>
      <c r="I407" s="121"/>
      <c r="J407" s="121"/>
      <c r="K407" s="121"/>
      <c r="L407" s="120"/>
      <c r="M407" s="120"/>
      <c r="N407" s="120"/>
      <c r="O407" s="120"/>
      <c r="P407" s="120"/>
      <c r="Q407" s="120"/>
      <c r="R407" s="120"/>
      <c r="S407" s="120"/>
      <c r="T407" s="120"/>
      <c r="U407" s="120"/>
      <c r="V407" s="120"/>
      <c r="W407" s="120"/>
      <c r="X407" s="120"/>
      <c r="Y407" s="120"/>
      <c r="Z407" s="120"/>
    </row>
    <row r="408" spans="1:26">
      <c r="A408" s="120"/>
      <c r="B408" s="120"/>
      <c r="C408" s="120"/>
      <c r="D408" s="120"/>
      <c r="E408" s="120"/>
      <c r="F408" s="120"/>
      <c r="G408" s="121"/>
      <c r="H408" s="121"/>
      <c r="I408" s="121"/>
      <c r="J408" s="121"/>
      <c r="K408" s="121"/>
      <c r="L408" s="120"/>
      <c r="M408" s="120"/>
      <c r="N408" s="120"/>
      <c r="O408" s="120"/>
      <c r="P408" s="120"/>
      <c r="Q408" s="120"/>
      <c r="R408" s="120"/>
      <c r="S408" s="120"/>
      <c r="T408" s="120"/>
      <c r="U408" s="120"/>
      <c r="V408" s="120"/>
      <c r="W408" s="120"/>
      <c r="X408" s="120"/>
      <c r="Y408" s="120"/>
      <c r="Z408" s="120"/>
    </row>
    <row r="409" spans="1:26">
      <c r="A409" s="120"/>
      <c r="B409" s="120"/>
      <c r="C409" s="120"/>
      <c r="D409" s="120"/>
      <c r="E409" s="120"/>
      <c r="F409" s="120"/>
      <c r="G409" s="121"/>
      <c r="H409" s="121"/>
      <c r="I409" s="121"/>
      <c r="J409" s="121"/>
      <c r="K409" s="121"/>
      <c r="L409" s="120"/>
      <c r="M409" s="120"/>
      <c r="N409" s="120"/>
      <c r="O409" s="120"/>
      <c r="P409" s="120"/>
      <c r="Q409" s="120"/>
      <c r="R409" s="120"/>
      <c r="S409" s="120"/>
      <c r="T409" s="120"/>
      <c r="U409" s="120"/>
      <c r="V409" s="120"/>
      <c r="W409" s="120"/>
      <c r="X409" s="120"/>
      <c r="Y409" s="120"/>
      <c r="Z409" s="120"/>
    </row>
    <row r="410" spans="1:26">
      <c r="A410" s="120"/>
      <c r="B410" s="120"/>
      <c r="C410" s="120"/>
      <c r="D410" s="120"/>
      <c r="E410" s="120"/>
      <c r="F410" s="120"/>
      <c r="G410" s="121"/>
      <c r="H410" s="121"/>
      <c r="I410" s="121"/>
      <c r="J410" s="121"/>
      <c r="K410" s="121"/>
      <c r="L410" s="120"/>
      <c r="M410" s="120"/>
      <c r="N410" s="120"/>
      <c r="O410" s="120"/>
      <c r="P410" s="120"/>
      <c r="Q410" s="120"/>
      <c r="R410" s="120"/>
      <c r="S410" s="120"/>
      <c r="T410" s="120"/>
      <c r="U410" s="120"/>
      <c r="V410" s="120"/>
      <c r="W410" s="120"/>
      <c r="X410" s="120"/>
      <c r="Y410" s="120"/>
      <c r="Z410" s="120"/>
    </row>
    <row r="411" spans="1:26">
      <c r="A411" s="120"/>
      <c r="B411" s="120"/>
      <c r="C411" s="120"/>
      <c r="D411" s="120"/>
      <c r="E411" s="120"/>
      <c r="F411" s="120"/>
      <c r="G411" s="121"/>
      <c r="H411" s="121"/>
      <c r="I411" s="121"/>
      <c r="J411" s="121"/>
      <c r="K411" s="121"/>
      <c r="L411" s="120"/>
      <c r="M411" s="120"/>
      <c r="N411" s="120"/>
      <c r="O411" s="120"/>
      <c r="P411" s="120"/>
      <c r="Q411" s="120"/>
      <c r="R411" s="120"/>
      <c r="S411" s="120"/>
      <c r="T411" s="120"/>
      <c r="U411" s="120"/>
      <c r="V411" s="120"/>
      <c r="W411" s="120"/>
      <c r="X411" s="120"/>
      <c r="Y411" s="120"/>
      <c r="Z411" s="120"/>
    </row>
    <row r="412" spans="1:26">
      <c r="A412" s="120"/>
      <c r="B412" s="120"/>
      <c r="C412" s="120"/>
      <c r="D412" s="120"/>
      <c r="E412" s="120"/>
      <c r="F412" s="120"/>
      <c r="G412" s="121"/>
      <c r="H412" s="121"/>
      <c r="I412" s="121"/>
      <c r="J412" s="121"/>
      <c r="K412" s="121"/>
      <c r="L412" s="120"/>
      <c r="M412" s="120"/>
      <c r="N412" s="120"/>
      <c r="O412" s="120"/>
      <c r="P412" s="120"/>
      <c r="Q412" s="120"/>
      <c r="R412" s="120"/>
      <c r="S412" s="120"/>
      <c r="T412" s="120"/>
      <c r="U412" s="120"/>
      <c r="V412" s="120"/>
      <c r="W412" s="120"/>
      <c r="X412" s="120"/>
      <c r="Y412" s="120"/>
      <c r="Z412" s="120"/>
    </row>
    <row r="413" spans="1:26">
      <c r="A413" s="120"/>
      <c r="B413" s="120"/>
      <c r="C413" s="120"/>
      <c r="D413" s="120"/>
      <c r="E413" s="120"/>
      <c r="F413" s="120"/>
      <c r="G413" s="121"/>
      <c r="H413" s="121"/>
      <c r="I413" s="121"/>
      <c r="J413" s="121"/>
      <c r="K413" s="121"/>
      <c r="L413" s="120"/>
      <c r="M413" s="120"/>
      <c r="N413" s="120"/>
      <c r="O413" s="120"/>
      <c r="P413" s="120"/>
      <c r="Q413" s="120"/>
      <c r="R413" s="120"/>
      <c r="S413" s="120"/>
      <c r="T413" s="120"/>
      <c r="U413" s="120"/>
      <c r="V413" s="120"/>
      <c r="W413" s="120"/>
      <c r="X413" s="120"/>
      <c r="Y413" s="120"/>
      <c r="Z413" s="120"/>
    </row>
    <row r="414" spans="1:26">
      <c r="A414" s="120"/>
      <c r="B414" s="120"/>
      <c r="C414" s="120"/>
      <c r="D414" s="120"/>
      <c r="E414" s="120"/>
      <c r="F414" s="120"/>
      <c r="G414" s="121"/>
      <c r="H414" s="121"/>
      <c r="I414" s="121"/>
      <c r="J414" s="121"/>
      <c r="K414" s="121"/>
      <c r="L414" s="120"/>
      <c r="M414" s="120"/>
      <c r="N414" s="120"/>
      <c r="O414" s="120"/>
      <c r="P414" s="120"/>
      <c r="Q414" s="120"/>
      <c r="R414" s="120"/>
      <c r="S414" s="120"/>
      <c r="T414" s="120"/>
      <c r="U414" s="120"/>
      <c r="V414" s="120"/>
      <c r="W414" s="120"/>
      <c r="X414" s="120"/>
      <c r="Y414" s="120"/>
      <c r="Z414" s="120"/>
    </row>
    <row r="415" spans="1:26">
      <c r="A415" s="120"/>
      <c r="B415" s="120"/>
      <c r="C415" s="120"/>
      <c r="D415" s="120"/>
      <c r="E415" s="120"/>
      <c r="F415" s="120"/>
      <c r="G415" s="121"/>
      <c r="H415" s="121"/>
      <c r="I415" s="121"/>
      <c r="J415" s="121"/>
      <c r="K415" s="121"/>
      <c r="L415" s="120"/>
      <c r="M415" s="120"/>
      <c r="N415" s="120"/>
      <c r="O415" s="120"/>
      <c r="P415" s="120"/>
      <c r="Q415" s="120"/>
      <c r="R415" s="120"/>
      <c r="S415" s="120"/>
      <c r="T415" s="120"/>
      <c r="U415" s="120"/>
      <c r="V415" s="120"/>
      <c r="W415" s="120"/>
      <c r="X415" s="120"/>
      <c r="Y415" s="120"/>
      <c r="Z415" s="120"/>
    </row>
    <row r="416" spans="1:26">
      <c r="A416" s="120"/>
      <c r="B416" s="120"/>
      <c r="C416" s="120"/>
      <c r="D416" s="120"/>
      <c r="E416" s="120"/>
      <c r="F416" s="120"/>
      <c r="G416" s="121"/>
      <c r="H416" s="121"/>
      <c r="I416" s="121"/>
      <c r="J416" s="121"/>
      <c r="K416" s="121"/>
      <c r="L416" s="120"/>
      <c r="M416" s="120"/>
      <c r="N416" s="120"/>
      <c r="O416" s="120"/>
      <c r="P416" s="120"/>
      <c r="Q416" s="120"/>
      <c r="R416" s="120"/>
      <c r="S416" s="120"/>
      <c r="T416" s="120"/>
      <c r="U416" s="120"/>
      <c r="V416" s="120"/>
      <c r="W416" s="120"/>
      <c r="X416" s="120"/>
      <c r="Y416" s="120"/>
      <c r="Z416" s="120"/>
    </row>
    <row r="417" spans="1:26">
      <c r="A417" s="120"/>
      <c r="B417" s="120"/>
      <c r="C417" s="120"/>
      <c r="D417" s="120"/>
      <c r="E417" s="120"/>
      <c r="F417" s="120"/>
      <c r="G417" s="121"/>
      <c r="H417" s="121"/>
      <c r="I417" s="121"/>
      <c r="J417" s="121"/>
      <c r="K417" s="121"/>
      <c r="L417" s="120"/>
      <c r="M417" s="120"/>
      <c r="N417" s="120"/>
      <c r="O417" s="120"/>
      <c r="P417" s="120"/>
      <c r="Q417" s="120"/>
      <c r="R417" s="120"/>
      <c r="S417" s="120"/>
      <c r="T417" s="120"/>
      <c r="U417" s="120"/>
      <c r="V417" s="120"/>
      <c r="W417" s="120"/>
      <c r="X417" s="120"/>
      <c r="Y417" s="120"/>
      <c r="Z417" s="120"/>
    </row>
    <row r="418" spans="1:26">
      <c r="A418" s="120"/>
      <c r="B418" s="120"/>
      <c r="C418" s="120"/>
      <c r="D418" s="120"/>
      <c r="E418" s="120"/>
      <c r="F418" s="120"/>
      <c r="G418" s="121"/>
      <c r="H418" s="121"/>
      <c r="I418" s="121"/>
      <c r="J418" s="121"/>
      <c r="K418" s="121"/>
      <c r="L418" s="120"/>
      <c r="M418" s="120"/>
      <c r="N418" s="120"/>
      <c r="O418" s="120"/>
      <c r="P418" s="120"/>
      <c r="Q418" s="120"/>
      <c r="R418" s="120"/>
      <c r="S418" s="120"/>
      <c r="T418" s="120"/>
      <c r="U418" s="120"/>
      <c r="V418" s="120"/>
      <c r="W418" s="120"/>
      <c r="X418" s="120"/>
      <c r="Y418" s="120"/>
      <c r="Z418" s="120"/>
    </row>
    <row r="419" spans="1:26">
      <c r="A419" s="120"/>
      <c r="B419" s="120"/>
      <c r="C419" s="120"/>
      <c r="D419" s="120"/>
      <c r="E419" s="120"/>
      <c r="F419" s="120"/>
      <c r="G419" s="121"/>
      <c r="H419" s="121"/>
      <c r="I419" s="121"/>
      <c r="J419" s="121"/>
      <c r="K419" s="121"/>
      <c r="L419" s="120"/>
      <c r="M419" s="120"/>
      <c r="N419" s="120"/>
      <c r="O419" s="120"/>
      <c r="P419" s="120"/>
      <c r="Q419" s="120"/>
      <c r="R419" s="120"/>
      <c r="S419" s="120"/>
      <c r="T419" s="120"/>
      <c r="U419" s="120"/>
      <c r="V419" s="120"/>
      <c r="W419" s="120"/>
      <c r="X419" s="120"/>
      <c r="Y419" s="120"/>
      <c r="Z419" s="120"/>
    </row>
    <row r="420" spans="1:26">
      <c r="A420" s="120"/>
      <c r="B420" s="120"/>
      <c r="C420" s="120"/>
      <c r="D420" s="120"/>
      <c r="E420" s="120"/>
      <c r="F420" s="120"/>
      <c r="G420" s="121"/>
      <c r="H420" s="121"/>
      <c r="I420" s="121"/>
      <c r="J420" s="121"/>
      <c r="K420" s="121"/>
      <c r="L420" s="120"/>
      <c r="M420" s="120"/>
      <c r="N420" s="120"/>
      <c r="O420" s="120"/>
      <c r="P420" s="120"/>
      <c r="Q420" s="120"/>
      <c r="R420" s="120"/>
      <c r="S420" s="120"/>
      <c r="T420" s="120"/>
      <c r="U420" s="120"/>
      <c r="V420" s="120"/>
      <c r="W420" s="120"/>
      <c r="X420" s="120"/>
      <c r="Y420" s="120"/>
      <c r="Z420" s="120"/>
    </row>
    <row r="421" spans="1:26">
      <c r="A421" s="120"/>
      <c r="B421" s="120"/>
      <c r="C421" s="120"/>
      <c r="D421" s="120"/>
      <c r="E421" s="120"/>
      <c r="F421" s="120"/>
      <c r="G421" s="121"/>
      <c r="H421" s="121"/>
      <c r="I421" s="121"/>
      <c r="J421" s="121"/>
      <c r="K421" s="121"/>
      <c r="L421" s="120"/>
      <c r="M421" s="120"/>
      <c r="N421" s="120"/>
      <c r="O421" s="120"/>
      <c r="P421" s="120"/>
      <c r="Q421" s="120"/>
      <c r="R421" s="120"/>
      <c r="S421" s="120"/>
      <c r="T421" s="120"/>
      <c r="U421" s="120"/>
      <c r="V421" s="120"/>
      <c r="W421" s="120"/>
      <c r="X421" s="120"/>
      <c r="Y421" s="120"/>
      <c r="Z421" s="120"/>
    </row>
    <row r="422" spans="1:26">
      <c r="A422" s="120"/>
      <c r="B422" s="120"/>
      <c r="C422" s="120"/>
      <c r="D422" s="120"/>
      <c r="E422" s="120"/>
      <c r="F422" s="120"/>
      <c r="G422" s="121"/>
      <c r="H422" s="121"/>
      <c r="I422" s="121"/>
      <c r="J422" s="121"/>
      <c r="K422" s="121"/>
      <c r="L422" s="120"/>
      <c r="M422" s="120"/>
      <c r="N422" s="120"/>
      <c r="O422" s="120"/>
      <c r="P422" s="120"/>
      <c r="Q422" s="120"/>
      <c r="R422" s="120"/>
      <c r="S422" s="120"/>
      <c r="T422" s="120"/>
      <c r="U422" s="120"/>
      <c r="V422" s="120"/>
      <c r="W422" s="120"/>
      <c r="X422" s="120"/>
      <c r="Y422" s="120"/>
      <c r="Z422" s="120"/>
    </row>
    <row r="423" spans="1:26">
      <c r="A423" s="120"/>
      <c r="B423" s="120"/>
      <c r="C423" s="120"/>
      <c r="D423" s="120"/>
      <c r="E423" s="120"/>
      <c r="F423" s="120"/>
      <c r="G423" s="121"/>
      <c r="H423" s="121"/>
      <c r="I423" s="121"/>
      <c r="J423" s="121"/>
      <c r="K423" s="121"/>
      <c r="L423" s="120"/>
      <c r="M423" s="120"/>
      <c r="N423" s="120"/>
      <c r="O423" s="120"/>
      <c r="P423" s="120"/>
      <c r="Q423" s="120"/>
      <c r="R423" s="120"/>
      <c r="S423" s="120"/>
      <c r="T423" s="120"/>
      <c r="U423" s="120"/>
      <c r="V423" s="120"/>
      <c r="W423" s="120"/>
      <c r="X423" s="120"/>
      <c r="Y423" s="120"/>
      <c r="Z423" s="120"/>
    </row>
    <row r="424" spans="1:26">
      <c r="A424" s="120"/>
      <c r="B424" s="120"/>
      <c r="C424" s="120"/>
      <c r="D424" s="120"/>
      <c r="E424" s="120"/>
      <c r="F424" s="120"/>
      <c r="G424" s="121"/>
      <c r="H424" s="121"/>
      <c r="I424" s="121"/>
      <c r="J424" s="121"/>
      <c r="K424" s="121"/>
      <c r="L424" s="120"/>
      <c r="M424" s="120"/>
      <c r="N424" s="120"/>
      <c r="O424" s="120"/>
      <c r="P424" s="120"/>
      <c r="Q424" s="120"/>
      <c r="R424" s="120"/>
      <c r="S424" s="120"/>
      <c r="T424" s="120"/>
      <c r="U424" s="120"/>
      <c r="V424" s="120"/>
      <c r="W424" s="120"/>
      <c r="X424" s="120"/>
      <c r="Y424" s="120"/>
      <c r="Z424" s="120"/>
    </row>
    <row r="425" spans="1:26">
      <c r="A425" s="120"/>
      <c r="B425" s="120"/>
      <c r="C425" s="120"/>
      <c r="D425" s="120"/>
      <c r="E425" s="120"/>
      <c r="F425" s="120"/>
      <c r="G425" s="121"/>
      <c r="H425" s="121"/>
      <c r="I425" s="121"/>
      <c r="J425" s="121"/>
      <c r="K425" s="121"/>
      <c r="L425" s="120"/>
      <c r="M425" s="120"/>
      <c r="N425" s="120"/>
      <c r="O425" s="120"/>
      <c r="P425" s="120"/>
      <c r="Q425" s="120"/>
      <c r="R425" s="120"/>
      <c r="S425" s="120"/>
      <c r="T425" s="120"/>
      <c r="U425" s="120"/>
      <c r="V425" s="120"/>
      <c r="W425" s="120"/>
      <c r="X425" s="120"/>
      <c r="Y425" s="120"/>
      <c r="Z425" s="120"/>
    </row>
    <row r="426" spans="1:26">
      <c r="A426" s="120"/>
      <c r="B426" s="120"/>
      <c r="C426" s="120"/>
      <c r="D426" s="120"/>
      <c r="E426" s="120"/>
      <c r="F426" s="120"/>
      <c r="G426" s="121"/>
      <c r="H426" s="121"/>
      <c r="I426" s="121"/>
      <c r="J426" s="121"/>
      <c r="K426" s="121"/>
      <c r="L426" s="120"/>
      <c r="M426" s="120"/>
      <c r="N426" s="120"/>
      <c r="O426" s="120"/>
      <c r="P426" s="120"/>
      <c r="Q426" s="120"/>
      <c r="R426" s="120"/>
      <c r="S426" s="120"/>
      <c r="T426" s="120"/>
      <c r="U426" s="120"/>
      <c r="V426" s="120"/>
      <c r="W426" s="120"/>
      <c r="X426" s="120"/>
      <c r="Y426" s="120"/>
      <c r="Z426" s="120"/>
    </row>
    <row r="427" spans="1:26">
      <c r="A427" s="120"/>
      <c r="B427" s="120"/>
      <c r="C427" s="120"/>
      <c r="D427" s="120"/>
      <c r="E427" s="120"/>
      <c r="F427" s="120"/>
      <c r="G427" s="121"/>
      <c r="H427" s="121"/>
      <c r="I427" s="121"/>
      <c r="J427" s="121"/>
      <c r="K427" s="121"/>
      <c r="L427" s="120"/>
      <c r="M427" s="120"/>
      <c r="N427" s="120"/>
      <c r="O427" s="120"/>
      <c r="P427" s="120"/>
      <c r="Q427" s="120"/>
      <c r="R427" s="120"/>
      <c r="S427" s="120"/>
      <c r="T427" s="120"/>
      <c r="U427" s="120"/>
      <c r="V427" s="120"/>
      <c r="W427" s="120"/>
      <c r="X427" s="120"/>
      <c r="Y427" s="120"/>
      <c r="Z427" s="120"/>
    </row>
    <row r="428" spans="1:26">
      <c r="A428" s="120"/>
      <c r="B428" s="120"/>
      <c r="C428" s="120"/>
      <c r="D428" s="120"/>
      <c r="E428" s="120"/>
      <c r="F428" s="120"/>
      <c r="G428" s="121"/>
      <c r="H428" s="121"/>
      <c r="I428" s="121"/>
      <c r="J428" s="121"/>
      <c r="K428" s="121"/>
      <c r="L428" s="120"/>
      <c r="M428" s="120"/>
      <c r="N428" s="120"/>
      <c r="O428" s="120"/>
      <c r="P428" s="120"/>
      <c r="Q428" s="120"/>
      <c r="R428" s="120"/>
      <c r="S428" s="120"/>
      <c r="T428" s="120"/>
      <c r="U428" s="120"/>
      <c r="V428" s="120"/>
      <c r="W428" s="120"/>
      <c r="X428" s="120"/>
      <c r="Y428" s="120"/>
      <c r="Z428" s="120"/>
    </row>
    <row r="429" spans="1:26">
      <c r="A429" s="120"/>
      <c r="B429" s="120"/>
      <c r="C429" s="120"/>
      <c r="D429" s="120"/>
      <c r="E429" s="120"/>
      <c r="F429" s="120"/>
      <c r="G429" s="121"/>
      <c r="H429" s="121"/>
      <c r="I429" s="121"/>
      <c r="J429" s="121"/>
      <c r="K429" s="121"/>
      <c r="L429" s="120"/>
      <c r="M429" s="120"/>
      <c r="N429" s="120"/>
      <c r="O429" s="120"/>
      <c r="P429" s="120"/>
      <c r="Q429" s="120"/>
      <c r="R429" s="120"/>
      <c r="S429" s="120"/>
      <c r="T429" s="120"/>
      <c r="U429" s="120"/>
      <c r="V429" s="120"/>
      <c r="W429" s="120"/>
      <c r="X429" s="120"/>
      <c r="Y429" s="120"/>
      <c r="Z429" s="120"/>
    </row>
    <row r="430" spans="1:26">
      <c r="A430" s="120"/>
      <c r="B430" s="120"/>
      <c r="C430" s="120"/>
      <c r="D430" s="120"/>
      <c r="E430" s="120"/>
      <c r="F430" s="120"/>
      <c r="G430" s="121"/>
      <c r="H430" s="121"/>
      <c r="I430" s="121"/>
      <c r="J430" s="121"/>
      <c r="K430" s="121"/>
      <c r="L430" s="120"/>
      <c r="M430" s="120"/>
      <c r="N430" s="120"/>
      <c r="O430" s="120"/>
      <c r="P430" s="120"/>
      <c r="Q430" s="120"/>
      <c r="R430" s="120"/>
      <c r="S430" s="120"/>
      <c r="T430" s="120"/>
      <c r="U430" s="120"/>
      <c r="V430" s="120"/>
      <c r="W430" s="120"/>
      <c r="X430" s="120"/>
      <c r="Y430" s="120"/>
      <c r="Z430" s="120"/>
    </row>
    <row r="431" spans="1:26">
      <c r="A431" s="120"/>
      <c r="B431" s="120"/>
      <c r="C431" s="120"/>
      <c r="D431" s="120"/>
      <c r="E431" s="120"/>
      <c r="F431" s="120"/>
      <c r="G431" s="121"/>
      <c r="H431" s="121"/>
      <c r="I431" s="121"/>
      <c r="J431" s="121"/>
      <c r="K431" s="121"/>
      <c r="L431" s="120"/>
      <c r="M431" s="120"/>
      <c r="N431" s="120"/>
      <c r="O431" s="120"/>
      <c r="P431" s="120"/>
      <c r="Q431" s="120"/>
      <c r="R431" s="120"/>
      <c r="S431" s="120"/>
      <c r="T431" s="120"/>
      <c r="U431" s="120"/>
      <c r="V431" s="120"/>
      <c r="W431" s="120"/>
      <c r="X431" s="120"/>
      <c r="Y431" s="120"/>
      <c r="Z431" s="120"/>
    </row>
    <row r="432" spans="1:26">
      <c r="A432" s="120"/>
      <c r="B432" s="120"/>
      <c r="C432" s="120"/>
      <c r="D432" s="120"/>
      <c r="E432" s="120"/>
      <c r="F432" s="120"/>
      <c r="G432" s="121"/>
      <c r="H432" s="121"/>
      <c r="I432" s="121"/>
      <c r="J432" s="121"/>
      <c r="K432" s="121"/>
      <c r="L432" s="120"/>
      <c r="M432" s="120"/>
      <c r="N432" s="120"/>
      <c r="O432" s="120"/>
      <c r="P432" s="120"/>
      <c r="Q432" s="120"/>
      <c r="R432" s="120"/>
      <c r="S432" s="120"/>
      <c r="T432" s="120"/>
      <c r="U432" s="120"/>
      <c r="V432" s="120"/>
      <c r="W432" s="120"/>
      <c r="X432" s="120"/>
      <c r="Y432" s="120"/>
      <c r="Z432" s="120"/>
    </row>
    <row r="433" spans="1:26">
      <c r="A433" s="120"/>
      <c r="B433" s="120"/>
      <c r="C433" s="120"/>
      <c r="D433" s="120"/>
      <c r="E433" s="120"/>
      <c r="F433" s="120"/>
      <c r="G433" s="121"/>
      <c r="H433" s="121"/>
      <c r="I433" s="121"/>
      <c r="J433" s="121"/>
      <c r="K433" s="121"/>
      <c r="L433" s="120"/>
      <c r="M433" s="120"/>
      <c r="N433" s="120"/>
      <c r="O433" s="120"/>
      <c r="P433" s="120"/>
      <c r="Q433" s="120"/>
      <c r="R433" s="120"/>
      <c r="S433" s="120"/>
      <c r="T433" s="120"/>
      <c r="U433" s="120"/>
      <c r="V433" s="120"/>
      <c r="W433" s="120"/>
      <c r="X433" s="120"/>
      <c r="Y433" s="120"/>
      <c r="Z433" s="120"/>
    </row>
    <row r="434" spans="1:26">
      <c r="A434" s="120"/>
      <c r="B434" s="120"/>
      <c r="C434" s="120"/>
      <c r="D434" s="120"/>
      <c r="E434" s="120"/>
      <c r="F434" s="120"/>
      <c r="G434" s="121"/>
      <c r="H434" s="121"/>
      <c r="I434" s="121"/>
      <c r="J434" s="121"/>
      <c r="K434" s="121"/>
      <c r="L434" s="120"/>
      <c r="M434" s="120"/>
      <c r="N434" s="120"/>
      <c r="O434" s="120"/>
      <c r="P434" s="120"/>
      <c r="Q434" s="120"/>
      <c r="R434" s="120"/>
      <c r="S434" s="120"/>
      <c r="T434" s="120"/>
      <c r="U434" s="120"/>
      <c r="V434" s="120"/>
      <c r="W434" s="120"/>
      <c r="X434" s="120"/>
      <c r="Y434" s="120"/>
      <c r="Z434" s="120"/>
    </row>
    <row r="435" spans="1:26">
      <c r="A435" s="120"/>
      <c r="B435" s="120"/>
      <c r="C435" s="120"/>
      <c r="D435" s="120"/>
      <c r="E435" s="120"/>
      <c r="F435" s="120"/>
      <c r="G435" s="121"/>
      <c r="H435" s="121"/>
      <c r="I435" s="121"/>
      <c r="J435" s="121"/>
      <c r="K435" s="121"/>
      <c r="L435" s="120"/>
      <c r="M435" s="120"/>
      <c r="N435" s="120"/>
      <c r="O435" s="120"/>
      <c r="P435" s="120"/>
      <c r="Q435" s="120"/>
      <c r="R435" s="120"/>
      <c r="S435" s="120"/>
      <c r="T435" s="120"/>
      <c r="U435" s="120"/>
      <c r="V435" s="120"/>
      <c r="W435" s="120"/>
      <c r="X435" s="120"/>
      <c r="Y435" s="120"/>
      <c r="Z435" s="120"/>
    </row>
    <row r="436" spans="1:26">
      <c r="A436" s="120"/>
      <c r="B436" s="120"/>
      <c r="C436" s="120"/>
      <c r="D436" s="120"/>
      <c r="E436" s="120"/>
      <c r="F436" s="120"/>
      <c r="G436" s="121"/>
      <c r="H436" s="121"/>
      <c r="I436" s="121"/>
      <c r="J436" s="121"/>
      <c r="K436" s="121"/>
      <c r="L436" s="120"/>
      <c r="M436" s="120"/>
      <c r="N436" s="120"/>
      <c r="O436" s="120"/>
      <c r="P436" s="120"/>
      <c r="Q436" s="120"/>
      <c r="R436" s="120"/>
      <c r="S436" s="120"/>
      <c r="T436" s="120"/>
      <c r="U436" s="120"/>
      <c r="V436" s="120"/>
      <c r="W436" s="120"/>
      <c r="X436" s="120"/>
      <c r="Y436" s="120"/>
      <c r="Z436" s="120"/>
    </row>
    <row r="437" spans="1:26">
      <c r="A437" s="120"/>
      <c r="B437" s="120"/>
      <c r="C437" s="120"/>
      <c r="D437" s="120"/>
      <c r="E437" s="120"/>
      <c r="F437" s="120"/>
      <c r="G437" s="121"/>
      <c r="H437" s="121"/>
      <c r="I437" s="121"/>
      <c r="J437" s="121"/>
      <c r="K437" s="121"/>
      <c r="L437" s="120"/>
      <c r="M437" s="120"/>
      <c r="N437" s="120"/>
      <c r="O437" s="120"/>
      <c r="P437" s="120"/>
      <c r="Q437" s="120"/>
      <c r="R437" s="120"/>
      <c r="S437" s="120"/>
      <c r="T437" s="120"/>
      <c r="U437" s="120"/>
      <c r="V437" s="120"/>
      <c r="W437" s="120"/>
      <c r="X437" s="120"/>
      <c r="Y437" s="120"/>
      <c r="Z437" s="120"/>
    </row>
    <row r="438" spans="1:26">
      <c r="A438" s="120"/>
      <c r="B438" s="120"/>
      <c r="C438" s="120"/>
      <c r="D438" s="120"/>
      <c r="E438" s="120"/>
      <c r="F438" s="120"/>
      <c r="G438" s="121"/>
      <c r="H438" s="121"/>
      <c r="I438" s="121"/>
      <c r="J438" s="121"/>
      <c r="K438" s="121"/>
      <c r="L438" s="120"/>
      <c r="M438" s="120"/>
      <c r="N438" s="120"/>
      <c r="O438" s="120"/>
      <c r="P438" s="120"/>
      <c r="Q438" s="120"/>
      <c r="R438" s="120"/>
      <c r="S438" s="120"/>
      <c r="T438" s="120"/>
      <c r="U438" s="120"/>
      <c r="V438" s="120"/>
      <c r="W438" s="120"/>
      <c r="X438" s="120"/>
      <c r="Y438" s="120"/>
      <c r="Z438" s="120"/>
    </row>
    <row r="439" spans="1:26">
      <c r="A439" s="120"/>
      <c r="B439" s="120"/>
      <c r="C439" s="120"/>
      <c r="D439" s="120"/>
      <c r="E439" s="120"/>
      <c r="F439" s="120"/>
      <c r="G439" s="121"/>
      <c r="H439" s="121"/>
      <c r="I439" s="121"/>
      <c r="J439" s="121"/>
      <c r="K439" s="121"/>
      <c r="L439" s="120"/>
      <c r="M439" s="120"/>
      <c r="N439" s="120"/>
      <c r="O439" s="120"/>
      <c r="P439" s="120"/>
      <c r="Q439" s="120"/>
      <c r="R439" s="120"/>
      <c r="S439" s="120"/>
      <c r="T439" s="120"/>
      <c r="U439" s="120"/>
      <c r="V439" s="120"/>
      <c r="W439" s="120"/>
      <c r="X439" s="120"/>
      <c r="Y439" s="120"/>
      <c r="Z439" s="120"/>
    </row>
    <row r="440" spans="1:26">
      <c r="A440" s="120"/>
      <c r="B440" s="120"/>
      <c r="C440" s="120"/>
      <c r="D440" s="120"/>
      <c r="E440" s="120"/>
      <c r="F440" s="120"/>
      <c r="G440" s="121"/>
      <c r="H440" s="121"/>
      <c r="I440" s="121"/>
      <c r="J440" s="121"/>
      <c r="K440" s="121"/>
      <c r="L440" s="120"/>
      <c r="M440" s="120"/>
      <c r="N440" s="120"/>
      <c r="O440" s="120"/>
      <c r="P440" s="120"/>
      <c r="Q440" s="120"/>
      <c r="R440" s="120"/>
      <c r="S440" s="120"/>
      <c r="T440" s="120"/>
      <c r="U440" s="120"/>
      <c r="V440" s="120"/>
      <c r="W440" s="120"/>
      <c r="X440" s="120"/>
      <c r="Y440" s="120"/>
      <c r="Z440" s="120"/>
    </row>
    <row r="441" spans="1:26">
      <c r="A441" s="120"/>
      <c r="B441" s="120"/>
      <c r="C441" s="120"/>
      <c r="D441" s="120"/>
      <c r="E441" s="120"/>
      <c r="F441" s="120"/>
      <c r="G441" s="121"/>
      <c r="H441" s="121"/>
      <c r="I441" s="121"/>
      <c r="J441" s="121"/>
      <c r="K441" s="121"/>
      <c r="L441" s="120"/>
      <c r="M441" s="120"/>
      <c r="N441" s="120"/>
      <c r="O441" s="120"/>
      <c r="P441" s="120"/>
      <c r="Q441" s="120"/>
      <c r="R441" s="120"/>
      <c r="S441" s="120"/>
      <c r="T441" s="120"/>
      <c r="U441" s="120"/>
      <c r="V441" s="120"/>
      <c r="W441" s="120"/>
      <c r="X441" s="120"/>
      <c r="Y441" s="120"/>
      <c r="Z441" s="120"/>
    </row>
    <row r="442" spans="1:26">
      <c r="A442" s="120"/>
      <c r="B442" s="120"/>
      <c r="C442" s="120"/>
      <c r="D442" s="120"/>
      <c r="E442" s="120"/>
      <c r="F442" s="120"/>
      <c r="G442" s="121"/>
      <c r="H442" s="121"/>
      <c r="I442" s="121"/>
      <c r="J442" s="121"/>
      <c r="K442" s="121"/>
      <c r="L442" s="120"/>
      <c r="M442" s="120"/>
      <c r="N442" s="120"/>
      <c r="O442" s="120"/>
      <c r="P442" s="120"/>
      <c r="Q442" s="120"/>
      <c r="R442" s="120"/>
      <c r="S442" s="120"/>
      <c r="T442" s="120"/>
      <c r="U442" s="120"/>
      <c r="V442" s="120"/>
      <c r="W442" s="120"/>
      <c r="X442" s="120"/>
      <c r="Y442" s="120"/>
      <c r="Z442" s="120"/>
    </row>
    <row r="443" spans="1:26">
      <c r="A443" s="120"/>
      <c r="B443" s="120"/>
      <c r="C443" s="120"/>
      <c r="D443" s="120"/>
      <c r="E443" s="120"/>
      <c r="F443" s="120"/>
      <c r="G443" s="121"/>
      <c r="H443" s="121"/>
      <c r="I443" s="121"/>
      <c r="J443" s="121"/>
      <c r="K443" s="121"/>
      <c r="L443" s="120"/>
      <c r="M443" s="120"/>
      <c r="N443" s="120"/>
      <c r="O443" s="120"/>
      <c r="P443" s="120"/>
      <c r="Q443" s="120"/>
      <c r="R443" s="120"/>
      <c r="S443" s="120"/>
      <c r="T443" s="120"/>
      <c r="U443" s="120"/>
      <c r="V443" s="120"/>
      <c r="W443" s="120"/>
      <c r="X443" s="120"/>
      <c r="Y443" s="120"/>
      <c r="Z443" s="120"/>
    </row>
    <row r="444" spans="1:26">
      <c r="A444" s="120"/>
      <c r="B444" s="120"/>
      <c r="C444" s="120"/>
      <c r="D444" s="120"/>
      <c r="E444" s="120"/>
      <c r="F444" s="120"/>
      <c r="G444" s="121"/>
      <c r="H444" s="121"/>
      <c r="I444" s="121"/>
      <c r="J444" s="121"/>
      <c r="K444" s="121"/>
      <c r="L444" s="120"/>
      <c r="M444" s="120"/>
      <c r="N444" s="120"/>
      <c r="O444" s="120"/>
      <c r="P444" s="120"/>
      <c r="Q444" s="120"/>
      <c r="R444" s="120"/>
      <c r="S444" s="120"/>
      <c r="T444" s="120"/>
      <c r="U444" s="120"/>
      <c r="V444" s="120"/>
      <c r="W444" s="120"/>
      <c r="X444" s="120"/>
      <c r="Y444" s="120"/>
      <c r="Z444" s="120"/>
    </row>
    <row r="445" spans="1:26">
      <c r="A445" s="120"/>
      <c r="B445" s="120"/>
      <c r="C445" s="120"/>
      <c r="D445" s="120"/>
      <c r="E445" s="120"/>
      <c r="F445" s="120"/>
      <c r="G445" s="121"/>
      <c r="H445" s="121"/>
      <c r="I445" s="121"/>
      <c r="J445" s="121"/>
      <c r="K445" s="121"/>
      <c r="L445" s="120"/>
      <c r="M445" s="120"/>
      <c r="N445" s="120"/>
      <c r="O445" s="120"/>
      <c r="P445" s="120"/>
      <c r="Q445" s="120"/>
      <c r="R445" s="120"/>
      <c r="S445" s="120"/>
      <c r="T445" s="120"/>
      <c r="U445" s="120"/>
      <c r="V445" s="120"/>
      <c r="W445" s="120"/>
      <c r="X445" s="120"/>
      <c r="Y445" s="120"/>
      <c r="Z445" s="120"/>
    </row>
    <row r="446" spans="1:26">
      <c r="A446" s="120"/>
      <c r="B446" s="120"/>
      <c r="C446" s="120"/>
      <c r="D446" s="120"/>
      <c r="E446" s="120"/>
      <c r="F446" s="120"/>
      <c r="G446" s="121"/>
      <c r="H446" s="121"/>
      <c r="I446" s="121"/>
      <c r="J446" s="121"/>
      <c r="K446" s="121"/>
      <c r="L446" s="120"/>
      <c r="M446" s="120"/>
      <c r="N446" s="120"/>
      <c r="O446" s="120"/>
      <c r="P446" s="120"/>
      <c r="Q446" s="120"/>
      <c r="R446" s="120"/>
      <c r="S446" s="120"/>
      <c r="T446" s="120"/>
      <c r="U446" s="120"/>
      <c r="V446" s="120"/>
      <c r="W446" s="120"/>
      <c r="X446" s="120"/>
      <c r="Y446" s="120"/>
      <c r="Z446" s="120"/>
    </row>
    <row r="447" spans="1:26">
      <c r="A447" s="120"/>
      <c r="B447" s="120"/>
      <c r="C447" s="120"/>
      <c r="D447" s="120"/>
      <c r="E447" s="120"/>
      <c r="F447" s="120"/>
      <c r="G447" s="121"/>
      <c r="H447" s="121"/>
      <c r="I447" s="121"/>
      <c r="J447" s="121"/>
      <c r="K447" s="121"/>
      <c r="L447" s="120"/>
      <c r="M447" s="120"/>
      <c r="N447" s="120"/>
      <c r="O447" s="120"/>
      <c r="P447" s="120"/>
      <c r="Q447" s="120"/>
      <c r="R447" s="120"/>
      <c r="S447" s="120"/>
      <c r="T447" s="120"/>
      <c r="U447" s="120"/>
      <c r="V447" s="120"/>
      <c r="W447" s="120"/>
      <c r="X447" s="120"/>
      <c r="Y447" s="120"/>
      <c r="Z447" s="120"/>
    </row>
    <row r="448" spans="1:26">
      <c r="A448" s="120"/>
      <c r="B448" s="120"/>
      <c r="C448" s="120"/>
      <c r="D448" s="120"/>
      <c r="E448" s="120"/>
      <c r="F448" s="120"/>
      <c r="G448" s="121"/>
      <c r="H448" s="121"/>
      <c r="I448" s="121"/>
      <c r="J448" s="121"/>
      <c r="K448" s="121"/>
      <c r="L448" s="120"/>
      <c r="M448" s="120"/>
      <c r="N448" s="120"/>
      <c r="O448" s="120"/>
      <c r="P448" s="120"/>
      <c r="Q448" s="120"/>
      <c r="R448" s="120"/>
      <c r="S448" s="120"/>
      <c r="T448" s="120"/>
      <c r="U448" s="120"/>
      <c r="V448" s="120"/>
      <c r="W448" s="120"/>
      <c r="X448" s="120"/>
      <c r="Y448" s="120"/>
      <c r="Z448" s="120"/>
    </row>
    <row r="449" spans="1:26">
      <c r="A449" s="120"/>
      <c r="B449" s="120"/>
      <c r="C449" s="120"/>
      <c r="D449" s="120"/>
      <c r="E449" s="120"/>
      <c r="F449" s="120"/>
      <c r="G449" s="121"/>
      <c r="H449" s="121"/>
      <c r="I449" s="121"/>
      <c r="J449" s="121"/>
      <c r="K449" s="121"/>
      <c r="L449" s="120"/>
      <c r="M449" s="120"/>
      <c r="N449" s="120"/>
      <c r="O449" s="120"/>
      <c r="P449" s="120"/>
      <c r="Q449" s="120"/>
      <c r="R449" s="120"/>
      <c r="S449" s="120"/>
      <c r="T449" s="120"/>
      <c r="U449" s="120"/>
      <c r="V449" s="120"/>
      <c r="W449" s="120"/>
      <c r="X449" s="120"/>
      <c r="Y449" s="120"/>
      <c r="Z449" s="120"/>
    </row>
    <row r="450" spans="1:26">
      <c r="A450" s="120"/>
      <c r="B450" s="120"/>
      <c r="C450" s="120"/>
      <c r="D450" s="120"/>
      <c r="E450" s="120"/>
      <c r="F450" s="120"/>
      <c r="G450" s="121"/>
      <c r="H450" s="121"/>
      <c r="I450" s="121"/>
      <c r="J450" s="121"/>
      <c r="K450" s="121"/>
      <c r="L450" s="120"/>
      <c r="M450" s="120"/>
      <c r="N450" s="120"/>
      <c r="O450" s="120"/>
      <c r="P450" s="120"/>
      <c r="Q450" s="120"/>
      <c r="R450" s="120"/>
      <c r="S450" s="120"/>
      <c r="T450" s="120"/>
      <c r="U450" s="120"/>
      <c r="V450" s="120"/>
      <c r="W450" s="120"/>
      <c r="X450" s="120"/>
      <c r="Y450" s="120"/>
      <c r="Z450" s="120"/>
    </row>
    <row r="451" spans="1:26">
      <c r="A451" s="120"/>
      <c r="B451" s="120"/>
      <c r="C451" s="120"/>
      <c r="D451" s="120"/>
      <c r="E451" s="120"/>
      <c r="F451" s="120"/>
      <c r="G451" s="121"/>
      <c r="H451" s="121"/>
      <c r="I451" s="121"/>
      <c r="J451" s="121"/>
      <c r="K451" s="121"/>
      <c r="L451" s="120"/>
      <c r="M451" s="120"/>
      <c r="N451" s="120"/>
      <c r="O451" s="120"/>
      <c r="P451" s="120"/>
      <c r="Q451" s="120"/>
      <c r="R451" s="120"/>
      <c r="S451" s="120"/>
      <c r="T451" s="120"/>
      <c r="U451" s="120"/>
      <c r="V451" s="120"/>
      <c r="W451" s="120"/>
      <c r="X451" s="120"/>
      <c r="Y451" s="120"/>
      <c r="Z451" s="120"/>
    </row>
    <row r="452" spans="1:26">
      <c r="A452" s="120"/>
      <c r="B452" s="120"/>
      <c r="C452" s="120"/>
      <c r="D452" s="120"/>
      <c r="E452" s="120"/>
      <c r="F452" s="120"/>
      <c r="G452" s="121"/>
      <c r="H452" s="121"/>
      <c r="I452" s="121"/>
      <c r="J452" s="121"/>
      <c r="K452" s="121"/>
      <c r="L452" s="120"/>
      <c r="M452" s="120"/>
      <c r="N452" s="120"/>
      <c r="O452" s="120"/>
      <c r="P452" s="120"/>
      <c r="Q452" s="120"/>
      <c r="R452" s="120"/>
      <c r="S452" s="120"/>
      <c r="T452" s="120"/>
      <c r="U452" s="120"/>
      <c r="V452" s="120"/>
      <c r="W452" s="120"/>
      <c r="X452" s="120"/>
      <c r="Y452" s="120"/>
      <c r="Z452" s="120"/>
    </row>
    <row r="453" spans="1:26">
      <c r="A453" s="120"/>
      <c r="B453" s="120"/>
      <c r="C453" s="120"/>
      <c r="D453" s="120"/>
      <c r="E453" s="120"/>
      <c r="F453" s="120"/>
      <c r="G453" s="121"/>
      <c r="H453" s="121"/>
      <c r="I453" s="121"/>
      <c r="J453" s="121"/>
      <c r="K453" s="121"/>
      <c r="L453" s="120"/>
      <c r="M453" s="120"/>
      <c r="N453" s="120"/>
      <c r="O453" s="120"/>
      <c r="P453" s="120"/>
      <c r="Q453" s="120"/>
      <c r="R453" s="120"/>
      <c r="S453" s="120"/>
      <c r="T453" s="120"/>
      <c r="U453" s="120"/>
      <c r="V453" s="120"/>
      <c r="W453" s="120"/>
      <c r="X453" s="120"/>
      <c r="Y453" s="120"/>
      <c r="Z453" s="120"/>
    </row>
    <row r="454" spans="1:26">
      <c r="A454" s="120"/>
      <c r="B454" s="120"/>
      <c r="C454" s="120"/>
      <c r="D454" s="120"/>
      <c r="E454" s="120"/>
      <c r="F454" s="120"/>
      <c r="G454" s="121"/>
      <c r="H454" s="121"/>
      <c r="I454" s="121"/>
      <c r="J454" s="121"/>
      <c r="K454" s="121"/>
      <c r="L454" s="120"/>
      <c r="M454" s="120"/>
      <c r="N454" s="120"/>
      <c r="O454" s="120"/>
      <c r="P454" s="120"/>
      <c r="Q454" s="120"/>
      <c r="R454" s="120"/>
      <c r="S454" s="120"/>
      <c r="T454" s="120"/>
      <c r="U454" s="120"/>
      <c r="V454" s="120"/>
      <c r="W454" s="120"/>
      <c r="X454" s="120"/>
      <c r="Y454" s="120"/>
      <c r="Z454" s="120"/>
    </row>
    <row r="455" spans="1:26">
      <c r="A455" s="120"/>
      <c r="B455" s="120"/>
      <c r="C455" s="120"/>
      <c r="D455" s="120"/>
      <c r="E455" s="120"/>
      <c r="F455" s="120"/>
      <c r="G455" s="121"/>
      <c r="H455" s="121"/>
      <c r="I455" s="121"/>
      <c r="J455" s="121"/>
      <c r="K455" s="121"/>
      <c r="L455" s="120"/>
      <c r="M455" s="120"/>
      <c r="N455" s="120"/>
      <c r="O455" s="120"/>
      <c r="P455" s="120"/>
      <c r="Q455" s="120"/>
      <c r="R455" s="120"/>
      <c r="S455" s="120"/>
      <c r="T455" s="120"/>
      <c r="U455" s="120"/>
      <c r="V455" s="120"/>
      <c r="W455" s="120"/>
      <c r="X455" s="120"/>
      <c r="Y455" s="120"/>
      <c r="Z455" s="120"/>
    </row>
    <row r="456" spans="1:26">
      <c r="A456" s="120"/>
      <c r="B456" s="120"/>
      <c r="C456" s="120"/>
      <c r="D456" s="120"/>
      <c r="E456" s="120"/>
      <c r="F456" s="120"/>
      <c r="G456" s="121"/>
      <c r="H456" s="121"/>
      <c r="I456" s="121"/>
      <c r="J456" s="121"/>
      <c r="K456" s="121"/>
      <c r="L456" s="120"/>
      <c r="M456" s="120"/>
      <c r="N456" s="120"/>
      <c r="O456" s="120"/>
      <c r="P456" s="120"/>
      <c r="Q456" s="120"/>
      <c r="R456" s="120"/>
      <c r="S456" s="120"/>
      <c r="T456" s="120"/>
      <c r="U456" s="120"/>
      <c r="V456" s="120"/>
      <c r="W456" s="120"/>
      <c r="X456" s="120"/>
      <c r="Y456" s="120"/>
      <c r="Z456" s="120"/>
    </row>
    <row r="457" spans="1:26">
      <c r="A457" s="120"/>
      <c r="B457" s="120"/>
      <c r="C457" s="120"/>
      <c r="D457" s="120"/>
      <c r="E457" s="120"/>
      <c r="F457" s="120"/>
      <c r="G457" s="121"/>
      <c r="H457" s="121"/>
      <c r="I457" s="121"/>
      <c r="J457" s="121"/>
      <c r="K457" s="121"/>
      <c r="L457" s="120"/>
      <c r="M457" s="120"/>
      <c r="N457" s="120"/>
      <c r="O457" s="120"/>
      <c r="P457" s="120"/>
      <c r="Q457" s="120"/>
      <c r="R457" s="120"/>
      <c r="S457" s="120"/>
      <c r="T457" s="120"/>
      <c r="U457" s="120"/>
      <c r="V457" s="120"/>
      <c r="W457" s="120"/>
      <c r="X457" s="120"/>
      <c r="Y457" s="120"/>
      <c r="Z457" s="120"/>
    </row>
    <row r="458" spans="1:26">
      <c r="A458" s="120"/>
      <c r="B458" s="120"/>
      <c r="C458" s="120"/>
      <c r="D458" s="120"/>
      <c r="E458" s="120"/>
      <c r="F458" s="120"/>
      <c r="G458" s="121"/>
      <c r="H458" s="121"/>
      <c r="I458" s="121"/>
      <c r="J458" s="121"/>
      <c r="K458" s="121"/>
      <c r="L458" s="120"/>
      <c r="M458" s="120"/>
      <c r="N458" s="120"/>
      <c r="O458" s="120"/>
      <c r="P458" s="120"/>
      <c r="Q458" s="120"/>
      <c r="R458" s="120"/>
      <c r="S458" s="120"/>
      <c r="T458" s="120"/>
      <c r="U458" s="120"/>
      <c r="V458" s="120"/>
      <c r="W458" s="120"/>
      <c r="X458" s="120"/>
      <c r="Y458" s="120"/>
      <c r="Z458" s="120"/>
    </row>
    <row r="459" spans="1:26">
      <c r="A459" s="120"/>
      <c r="B459" s="120"/>
      <c r="C459" s="120"/>
      <c r="D459" s="120"/>
      <c r="E459" s="120"/>
      <c r="F459" s="120"/>
      <c r="G459" s="121"/>
      <c r="H459" s="121"/>
      <c r="I459" s="121"/>
      <c r="J459" s="121"/>
      <c r="K459" s="121"/>
      <c r="L459" s="120"/>
      <c r="M459" s="120"/>
      <c r="N459" s="120"/>
      <c r="O459" s="120"/>
      <c r="P459" s="120"/>
      <c r="Q459" s="120"/>
      <c r="R459" s="120"/>
      <c r="S459" s="120"/>
      <c r="T459" s="120"/>
      <c r="U459" s="120"/>
      <c r="V459" s="120"/>
      <c r="W459" s="120"/>
      <c r="X459" s="120"/>
      <c r="Y459" s="120"/>
      <c r="Z459" s="120"/>
    </row>
    <row r="460" spans="1:26">
      <c r="A460" s="120"/>
      <c r="B460" s="120"/>
      <c r="C460" s="120"/>
      <c r="D460" s="120"/>
      <c r="E460" s="120"/>
      <c r="F460" s="120"/>
      <c r="G460" s="121"/>
      <c r="H460" s="121"/>
      <c r="I460" s="121"/>
      <c r="J460" s="121"/>
      <c r="K460" s="121"/>
      <c r="L460" s="120"/>
      <c r="M460" s="120"/>
      <c r="N460" s="120"/>
      <c r="O460" s="120"/>
      <c r="P460" s="120"/>
      <c r="Q460" s="120"/>
      <c r="R460" s="120"/>
      <c r="S460" s="120"/>
      <c r="T460" s="120"/>
      <c r="U460" s="120"/>
      <c r="V460" s="120"/>
      <c r="W460" s="120"/>
      <c r="X460" s="120"/>
      <c r="Y460" s="120"/>
      <c r="Z460" s="120"/>
    </row>
    <row r="461" spans="1:26">
      <c r="A461" s="120"/>
      <c r="B461" s="120"/>
      <c r="C461" s="120"/>
      <c r="D461" s="120"/>
      <c r="E461" s="120"/>
      <c r="F461" s="120"/>
      <c r="G461" s="121"/>
      <c r="H461" s="121"/>
      <c r="I461" s="121"/>
      <c r="J461" s="121"/>
      <c r="K461" s="121"/>
      <c r="L461" s="120"/>
      <c r="M461" s="120"/>
      <c r="N461" s="120"/>
      <c r="O461" s="120"/>
      <c r="P461" s="120"/>
      <c r="Q461" s="120"/>
      <c r="R461" s="120"/>
      <c r="S461" s="120"/>
      <c r="T461" s="120"/>
      <c r="U461" s="120"/>
      <c r="V461" s="120"/>
      <c r="W461" s="120"/>
      <c r="X461" s="120"/>
      <c r="Y461" s="120"/>
      <c r="Z461" s="120"/>
    </row>
    <row r="462" spans="1:26">
      <c r="A462" s="120"/>
      <c r="B462" s="120"/>
      <c r="C462" s="120"/>
      <c r="D462" s="120"/>
      <c r="E462" s="120"/>
      <c r="F462" s="120"/>
      <c r="G462" s="121"/>
      <c r="H462" s="121"/>
      <c r="I462" s="121"/>
      <c r="J462" s="121"/>
      <c r="K462" s="121"/>
      <c r="L462" s="120"/>
      <c r="M462" s="120"/>
      <c r="N462" s="120"/>
      <c r="O462" s="120"/>
      <c r="P462" s="120"/>
      <c r="Q462" s="120"/>
      <c r="R462" s="120"/>
      <c r="S462" s="120"/>
      <c r="T462" s="120"/>
      <c r="U462" s="120"/>
      <c r="V462" s="120"/>
      <c r="W462" s="120"/>
      <c r="X462" s="120"/>
      <c r="Y462" s="120"/>
      <c r="Z462" s="120"/>
    </row>
    <row r="463" spans="1:26">
      <c r="A463" s="120"/>
      <c r="B463" s="120"/>
      <c r="C463" s="120"/>
      <c r="D463" s="120"/>
      <c r="E463" s="120"/>
      <c r="F463" s="120"/>
      <c r="G463" s="121"/>
      <c r="H463" s="121"/>
      <c r="I463" s="121"/>
      <c r="J463" s="121"/>
      <c r="K463" s="121"/>
      <c r="L463" s="120"/>
      <c r="M463" s="120"/>
      <c r="N463" s="120"/>
      <c r="O463" s="120"/>
      <c r="P463" s="120"/>
      <c r="Q463" s="120"/>
      <c r="R463" s="120"/>
      <c r="S463" s="120"/>
      <c r="T463" s="120"/>
      <c r="U463" s="120"/>
      <c r="V463" s="120"/>
      <c r="W463" s="120"/>
      <c r="X463" s="120"/>
      <c r="Y463" s="120"/>
      <c r="Z463" s="120"/>
    </row>
    <row r="464" spans="1:26">
      <c r="A464" s="120"/>
      <c r="B464" s="120"/>
      <c r="C464" s="120"/>
      <c r="D464" s="120"/>
      <c r="E464" s="120"/>
      <c r="F464" s="120"/>
      <c r="G464" s="121"/>
      <c r="H464" s="121"/>
      <c r="I464" s="121"/>
      <c r="J464" s="121"/>
      <c r="K464" s="121"/>
      <c r="L464" s="120"/>
      <c r="M464" s="120"/>
      <c r="N464" s="120"/>
      <c r="O464" s="120"/>
      <c r="P464" s="120"/>
      <c r="Q464" s="120"/>
      <c r="R464" s="120"/>
      <c r="S464" s="120"/>
      <c r="T464" s="120"/>
      <c r="U464" s="120"/>
      <c r="V464" s="120"/>
      <c r="W464" s="120"/>
      <c r="X464" s="120"/>
      <c r="Y464" s="120"/>
      <c r="Z464" s="120"/>
    </row>
    <row r="465" spans="1:26">
      <c r="A465" s="120"/>
      <c r="B465" s="120"/>
      <c r="C465" s="120"/>
      <c r="D465" s="120"/>
      <c r="E465" s="120"/>
      <c r="F465" s="120"/>
      <c r="G465" s="121"/>
      <c r="H465" s="121"/>
      <c r="I465" s="121"/>
      <c r="J465" s="121"/>
      <c r="K465" s="121"/>
      <c r="L465" s="120"/>
      <c r="M465" s="120"/>
      <c r="N465" s="120"/>
      <c r="O465" s="120"/>
      <c r="P465" s="120"/>
      <c r="Q465" s="120"/>
      <c r="R465" s="120"/>
      <c r="S465" s="120"/>
      <c r="T465" s="120"/>
      <c r="U465" s="120"/>
      <c r="V465" s="120"/>
      <c r="W465" s="120"/>
      <c r="X465" s="120"/>
      <c r="Y465" s="120"/>
      <c r="Z465" s="120"/>
    </row>
    <row r="466" spans="1:26">
      <c r="A466" s="120"/>
      <c r="B466" s="120"/>
      <c r="C466" s="120"/>
      <c r="D466" s="120"/>
      <c r="E466" s="120"/>
      <c r="F466" s="120"/>
      <c r="G466" s="121"/>
      <c r="H466" s="121"/>
      <c r="I466" s="121"/>
      <c r="J466" s="121"/>
      <c r="K466" s="121"/>
      <c r="L466" s="120"/>
      <c r="M466" s="120"/>
      <c r="N466" s="120"/>
      <c r="O466" s="120"/>
      <c r="P466" s="120"/>
      <c r="Q466" s="120"/>
      <c r="R466" s="120"/>
      <c r="S466" s="120"/>
      <c r="T466" s="120"/>
      <c r="U466" s="120"/>
      <c r="V466" s="120"/>
      <c r="W466" s="120"/>
      <c r="X466" s="120"/>
      <c r="Y466" s="120"/>
      <c r="Z466" s="120"/>
    </row>
    <row r="467" spans="1:26">
      <c r="A467" s="120"/>
      <c r="B467" s="120"/>
      <c r="C467" s="120"/>
      <c r="D467" s="120"/>
      <c r="E467" s="120"/>
      <c r="F467" s="120"/>
      <c r="G467" s="121"/>
      <c r="H467" s="121"/>
      <c r="I467" s="121"/>
      <c r="J467" s="121"/>
      <c r="K467" s="121"/>
      <c r="L467" s="120"/>
      <c r="M467" s="120"/>
      <c r="N467" s="120"/>
      <c r="O467" s="120"/>
      <c r="P467" s="120"/>
      <c r="Q467" s="120"/>
      <c r="R467" s="120"/>
      <c r="S467" s="120"/>
      <c r="T467" s="120"/>
      <c r="U467" s="120"/>
      <c r="V467" s="120"/>
      <c r="W467" s="120"/>
      <c r="X467" s="120"/>
      <c r="Y467" s="120"/>
      <c r="Z467" s="120"/>
    </row>
    <row r="468" spans="1:26">
      <c r="A468" s="120"/>
      <c r="B468" s="120"/>
      <c r="C468" s="120"/>
      <c r="D468" s="120"/>
      <c r="E468" s="120"/>
      <c r="F468" s="120"/>
      <c r="G468" s="121"/>
      <c r="H468" s="121"/>
      <c r="I468" s="121"/>
      <c r="J468" s="121"/>
      <c r="K468" s="121"/>
      <c r="L468" s="120"/>
      <c r="M468" s="120"/>
      <c r="N468" s="120"/>
      <c r="O468" s="120"/>
      <c r="P468" s="120"/>
      <c r="Q468" s="120"/>
      <c r="R468" s="120"/>
      <c r="S468" s="120"/>
      <c r="T468" s="120"/>
      <c r="U468" s="120"/>
      <c r="V468" s="120"/>
      <c r="W468" s="120"/>
      <c r="X468" s="120"/>
      <c r="Y468" s="120"/>
      <c r="Z468" s="120"/>
    </row>
    <row r="469" spans="1:26">
      <c r="A469" s="120"/>
      <c r="B469" s="120"/>
      <c r="C469" s="120"/>
      <c r="D469" s="120"/>
      <c r="E469" s="120"/>
      <c r="F469" s="120"/>
      <c r="G469" s="121"/>
      <c r="H469" s="121"/>
      <c r="I469" s="121"/>
      <c r="J469" s="121"/>
      <c r="K469" s="121"/>
      <c r="L469" s="120"/>
      <c r="M469" s="120"/>
      <c r="N469" s="120"/>
      <c r="O469" s="120"/>
      <c r="P469" s="120"/>
      <c r="Q469" s="120"/>
      <c r="R469" s="120"/>
      <c r="S469" s="120"/>
      <c r="T469" s="120"/>
      <c r="U469" s="120"/>
      <c r="V469" s="120"/>
      <c r="W469" s="120"/>
      <c r="X469" s="120"/>
      <c r="Y469" s="120"/>
      <c r="Z469" s="120"/>
    </row>
    <row r="470" spans="1:26">
      <c r="A470" s="120"/>
      <c r="B470" s="120"/>
      <c r="C470" s="120"/>
      <c r="D470" s="120"/>
      <c r="E470" s="120"/>
      <c r="F470" s="120"/>
      <c r="G470" s="121"/>
      <c r="H470" s="121"/>
      <c r="I470" s="121"/>
      <c r="J470" s="121"/>
      <c r="K470" s="121"/>
      <c r="L470" s="120"/>
      <c r="M470" s="120"/>
      <c r="N470" s="120"/>
      <c r="O470" s="120"/>
      <c r="P470" s="120"/>
      <c r="Q470" s="120"/>
      <c r="R470" s="120"/>
      <c r="S470" s="120"/>
      <c r="T470" s="120"/>
      <c r="U470" s="120"/>
      <c r="V470" s="120"/>
      <c r="W470" s="120"/>
      <c r="X470" s="120"/>
      <c r="Y470" s="120"/>
      <c r="Z470" s="120"/>
    </row>
    <row r="471" spans="1:26">
      <c r="A471" s="120"/>
      <c r="B471" s="120"/>
      <c r="C471" s="120"/>
      <c r="D471" s="120"/>
      <c r="E471" s="120"/>
      <c r="F471" s="120"/>
      <c r="G471" s="121"/>
      <c r="H471" s="121"/>
      <c r="I471" s="121"/>
      <c r="J471" s="121"/>
      <c r="K471" s="121"/>
      <c r="L471" s="120"/>
      <c r="M471" s="120"/>
      <c r="N471" s="120"/>
      <c r="O471" s="120"/>
      <c r="P471" s="120"/>
      <c r="Q471" s="120"/>
      <c r="R471" s="120"/>
      <c r="S471" s="120"/>
      <c r="T471" s="120"/>
      <c r="U471" s="120"/>
      <c r="V471" s="120"/>
      <c r="W471" s="120"/>
      <c r="X471" s="120"/>
      <c r="Y471" s="120"/>
      <c r="Z471" s="120"/>
    </row>
    <row r="472" spans="1:26">
      <c r="A472" s="120"/>
      <c r="B472" s="120"/>
      <c r="C472" s="120"/>
      <c r="D472" s="120"/>
      <c r="E472" s="120"/>
      <c r="F472" s="120"/>
      <c r="G472" s="121"/>
      <c r="H472" s="121"/>
      <c r="I472" s="121"/>
      <c r="J472" s="121"/>
      <c r="K472" s="121"/>
      <c r="L472" s="120"/>
      <c r="M472" s="120"/>
      <c r="N472" s="120"/>
      <c r="O472" s="120"/>
      <c r="P472" s="120"/>
      <c r="Q472" s="120"/>
      <c r="R472" s="120"/>
      <c r="S472" s="120"/>
      <c r="T472" s="120"/>
      <c r="U472" s="120"/>
      <c r="V472" s="120"/>
      <c r="W472" s="120"/>
      <c r="X472" s="120"/>
      <c r="Y472" s="120"/>
      <c r="Z472" s="120"/>
    </row>
    <row r="473" spans="1:26">
      <c r="A473" s="120"/>
      <c r="B473" s="120"/>
      <c r="C473" s="120"/>
      <c r="D473" s="120"/>
      <c r="E473" s="120"/>
      <c r="F473" s="120"/>
      <c r="G473" s="121"/>
      <c r="H473" s="121"/>
      <c r="I473" s="121"/>
      <c r="J473" s="121"/>
      <c r="K473" s="121"/>
      <c r="L473" s="120"/>
      <c r="M473" s="120"/>
      <c r="N473" s="120"/>
      <c r="O473" s="120"/>
      <c r="P473" s="120"/>
      <c r="Q473" s="120"/>
      <c r="R473" s="120"/>
      <c r="S473" s="120"/>
      <c r="T473" s="120"/>
      <c r="U473" s="120"/>
      <c r="V473" s="120"/>
      <c r="W473" s="120"/>
      <c r="X473" s="120"/>
      <c r="Y473" s="120"/>
      <c r="Z473" s="120"/>
    </row>
    <row r="474" spans="1:26">
      <c r="A474" s="120"/>
      <c r="B474" s="120"/>
      <c r="C474" s="120"/>
      <c r="D474" s="120"/>
      <c r="E474" s="120"/>
      <c r="F474" s="120"/>
      <c r="G474" s="121"/>
      <c r="H474" s="121"/>
      <c r="I474" s="121"/>
      <c r="J474" s="121"/>
      <c r="K474" s="121"/>
      <c r="L474" s="120"/>
      <c r="M474" s="120"/>
      <c r="N474" s="120"/>
      <c r="O474" s="120"/>
      <c r="P474" s="120"/>
      <c r="Q474" s="120"/>
      <c r="R474" s="120"/>
      <c r="S474" s="120"/>
      <c r="T474" s="120"/>
      <c r="U474" s="120"/>
      <c r="V474" s="120"/>
      <c r="W474" s="120"/>
      <c r="X474" s="120"/>
      <c r="Y474" s="120"/>
      <c r="Z474" s="120"/>
    </row>
    <row r="475" spans="1:26">
      <c r="A475" s="120"/>
      <c r="B475" s="120"/>
      <c r="C475" s="120"/>
      <c r="D475" s="120"/>
      <c r="E475" s="120"/>
      <c r="F475" s="120"/>
      <c r="G475" s="121"/>
      <c r="H475" s="121"/>
      <c r="I475" s="121"/>
      <c r="J475" s="121"/>
      <c r="K475" s="121"/>
      <c r="L475" s="120"/>
      <c r="M475" s="120"/>
      <c r="N475" s="120"/>
      <c r="O475" s="120"/>
      <c r="P475" s="120"/>
      <c r="Q475" s="120"/>
      <c r="R475" s="120"/>
      <c r="S475" s="120"/>
      <c r="T475" s="120"/>
      <c r="U475" s="120"/>
      <c r="V475" s="120"/>
      <c r="W475" s="120"/>
      <c r="X475" s="120"/>
      <c r="Y475" s="120"/>
      <c r="Z475" s="120"/>
    </row>
    <row r="476" spans="1:26">
      <c r="A476" s="120"/>
      <c r="B476" s="120"/>
      <c r="C476" s="120"/>
      <c r="D476" s="120"/>
      <c r="E476" s="120"/>
      <c r="F476" s="120"/>
      <c r="G476" s="121"/>
      <c r="H476" s="121"/>
      <c r="I476" s="121"/>
      <c r="J476" s="121"/>
      <c r="K476" s="121"/>
      <c r="L476" s="120"/>
      <c r="M476" s="120"/>
      <c r="N476" s="120"/>
      <c r="O476" s="120"/>
      <c r="P476" s="120"/>
      <c r="Q476" s="120"/>
      <c r="R476" s="120"/>
      <c r="S476" s="120"/>
      <c r="T476" s="120"/>
      <c r="U476" s="120"/>
      <c r="V476" s="120"/>
      <c r="W476" s="120"/>
      <c r="X476" s="120"/>
      <c r="Y476" s="120"/>
      <c r="Z476" s="120"/>
    </row>
    <row r="477" spans="1:26">
      <c r="A477" s="120"/>
      <c r="B477" s="120"/>
      <c r="C477" s="120"/>
      <c r="D477" s="120"/>
      <c r="E477" s="120"/>
      <c r="F477" s="120"/>
      <c r="G477" s="121"/>
      <c r="H477" s="121"/>
      <c r="I477" s="121"/>
      <c r="J477" s="121"/>
      <c r="K477" s="121"/>
      <c r="L477" s="120"/>
      <c r="M477" s="120"/>
      <c r="N477" s="120"/>
      <c r="O477" s="120"/>
      <c r="P477" s="120"/>
      <c r="Q477" s="120"/>
      <c r="R477" s="120"/>
      <c r="S477" s="120"/>
      <c r="T477" s="120"/>
      <c r="U477" s="120"/>
      <c r="V477" s="120"/>
      <c r="W477" s="120"/>
      <c r="X477" s="120"/>
      <c r="Y477" s="120"/>
      <c r="Z477" s="120"/>
    </row>
    <row r="478" spans="1:26">
      <c r="A478" s="120"/>
      <c r="B478" s="120"/>
      <c r="C478" s="120"/>
      <c r="D478" s="120"/>
      <c r="E478" s="120"/>
      <c r="F478" s="120"/>
      <c r="G478" s="121"/>
      <c r="H478" s="121"/>
      <c r="I478" s="121"/>
      <c r="J478" s="121"/>
      <c r="K478" s="121"/>
      <c r="L478" s="120"/>
      <c r="M478" s="120"/>
      <c r="N478" s="120"/>
      <c r="O478" s="120"/>
      <c r="P478" s="120"/>
      <c r="Q478" s="120"/>
      <c r="R478" s="120"/>
      <c r="S478" s="120"/>
      <c r="T478" s="120"/>
      <c r="U478" s="120"/>
      <c r="V478" s="120"/>
      <c r="W478" s="120"/>
      <c r="X478" s="120"/>
      <c r="Y478" s="120"/>
      <c r="Z478" s="120"/>
    </row>
    <row r="479" spans="1:26">
      <c r="A479" s="120"/>
      <c r="B479" s="120"/>
      <c r="C479" s="120"/>
      <c r="D479" s="120"/>
      <c r="E479" s="120"/>
      <c r="F479" s="120"/>
      <c r="G479" s="121"/>
      <c r="H479" s="121"/>
      <c r="I479" s="121"/>
      <c r="J479" s="121"/>
      <c r="K479" s="121"/>
      <c r="L479" s="120"/>
      <c r="M479" s="120"/>
      <c r="N479" s="120"/>
      <c r="O479" s="120"/>
      <c r="P479" s="120"/>
      <c r="Q479" s="120"/>
      <c r="R479" s="120"/>
      <c r="S479" s="120"/>
      <c r="T479" s="120"/>
      <c r="U479" s="120"/>
      <c r="V479" s="120"/>
      <c r="W479" s="120"/>
      <c r="X479" s="120"/>
      <c r="Y479" s="120"/>
      <c r="Z479" s="120"/>
    </row>
    <row r="480" spans="1:26">
      <c r="A480" s="120"/>
      <c r="B480" s="120"/>
      <c r="C480" s="120"/>
      <c r="D480" s="120"/>
      <c r="E480" s="120"/>
      <c r="F480" s="120"/>
      <c r="G480" s="121"/>
      <c r="H480" s="121"/>
      <c r="I480" s="121"/>
      <c r="J480" s="121"/>
      <c r="K480" s="121"/>
      <c r="L480" s="120"/>
      <c r="M480" s="120"/>
      <c r="N480" s="120"/>
      <c r="O480" s="120"/>
      <c r="P480" s="120"/>
      <c r="Q480" s="120"/>
      <c r="R480" s="120"/>
      <c r="S480" s="120"/>
      <c r="T480" s="120"/>
      <c r="U480" s="120"/>
      <c r="V480" s="120"/>
      <c r="W480" s="120"/>
      <c r="X480" s="120"/>
      <c r="Y480" s="120"/>
      <c r="Z480" s="120"/>
    </row>
    <row r="481" spans="1:26">
      <c r="A481" s="120"/>
      <c r="B481" s="120"/>
      <c r="C481" s="120"/>
      <c r="D481" s="120"/>
      <c r="E481" s="120"/>
      <c r="F481" s="120"/>
      <c r="G481" s="121"/>
      <c r="H481" s="121"/>
      <c r="I481" s="121"/>
      <c r="J481" s="121"/>
      <c r="K481" s="121"/>
      <c r="L481" s="120"/>
      <c r="M481" s="120"/>
      <c r="N481" s="120"/>
      <c r="O481" s="120"/>
      <c r="P481" s="120"/>
      <c r="Q481" s="120"/>
      <c r="R481" s="120"/>
      <c r="S481" s="120"/>
      <c r="T481" s="120"/>
      <c r="U481" s="120"/>
      <c r="V481" s="120"/>
      <c r="W481" s="120"/>
      <c r="X481" s="120"/>
      <c r="Y481" s="120"/>
      <c r="Z481" s="120"/>
    </row>
    <row r="482" spans="1:26">
      <c r="A482" s="120"/>
      <c r="B482" s="120"/>
      <c r="C482" s="120"/>
      <c r="D482" s="120"/>
      <c r="E482" s="120"/>
      <c r="F482" s="120"/>
      <c r="G482" s="121"/>
      <c r="H482" s="121"/>
      <c r="I482" s="121"/>
      <c r="J482" s="121"/>
      <c r="K482" s="121"/>
      <c r="L482" s="120"/>
      <c r="M482" s="120"/>
      <c r="N482" s="120"/>
      <c r="O482" s="120"/>
      <c r="P482" s="120"/>
      <c r="Q482" s="120"/>
      <c r="R482" s="120"/>
      <c r="S482" s="120"/>
      <c r="T482" s="120"/>
      <c r="U482" s="120"/>
      <c r="V482" s="120"/>
      <c r="W482" s="120"/>
      <c r="X482" s="120"/>
      <c r="Y482" s="120"/>
      <c r="Z482" s="120"/>
    </row>
    <row r="483" spans="1:26">
      <c r="A483" s="120"/>
      <c r="B483" s="120"/>
      <c r="C483" s="120"/>
      <c r="D483" s="120"/>
      <c r="E483" s="120"/>
      <c r="F483" s="120"/>
      <c r="G483" s="121"/>
      <c r="H483" s="121"/>
      <c r="I483" s="121"/>
      <c r="J483" s="121"/>
      <c r="K483" s="121"/>
      <c r="L483" s="120"/>
      <c r="M483" s="120"/>
      <c r="N483" s="120"/>
      <c r="O483" s="120"/>
      <c r="P483" s="120"/>
      <c r="Q483" s="120"/>
      <c r="R483" s="120"/>
      <c r="S483" s="120"/>
      <c r="T483" s="120"/>
      <c r="U483" s="120"/>
      <c r="V483" s="120"/>
      <c r="W483" s="120"/>
      <c r="X483" s="120"/>
      <c r="Y483" s="120"/>
      <c r="Z483" s="120"/>
    </row>
    <row r="484" spans="1:26">
      <c r="A484" s="120"/>
      <c r="B484" s="120"/>
      <c r="C484" s="120"/>
      <c r="D484" s="120"/>
      <c r="E484" s="120"/>
      <c r="F484" s="120"/>
      <c r="G484" s="121"/>
      <c r="H484" s="121"/>
      <c r="I484" s="121"/>
      <c r="J484" s="121"/>
      <c r="K484" s="121"/>
      <c r="L484" s="120"/>
      <c r="M484" s="120"/>
      <c r="N484" s="120"/>
      <c r="O484" s="120"/>
      <c r="P484" s="120"/>
      <c r="Q484" s="120"/>
      <c r="R484" s="120"/>
      <c r="S484" s="120"/>
      <c r="T484" s="120"/>
      <c r="U484" s="120"/>
      <c r="V484" s="120"/>
      <c r="W484" s="120"/>
      <c r="X484" s="120"/>
      <c r="Y484" s="120"/>
      <c r="Z484" s="120"/>
    </row>
    <row r="485" spans="1:26">
      <c r="A485" s="120"/>
      <c r="B485" s="120"/>
      <c r="C485" s="120"/>
      <c r="D485" s="120"/>
      <c r="E485" s="120"/>
      <c r="F485" s="120"/>
      <c r="G485" s="121"/>
      <c r="H485" s="121"/>
      <c r="I485" s="121"/>
      <c r="J485" s="121"/>
      <c r="K485" s="121"/>
      <c r="L485" s="120"/>
      <c r="M485" s="120"/>
      <c r="N485" s="120"/>
      <c r="O485" s="120"/>
      <c r="P485" s="120"/>
      <c r="Q485" s="120"/>
      <c r="R485" s="120"/>
      <c r="S485" s="120"/>
      <c r="T485" s="120"/>
      <c r="U485" s="120"/>
      <c r="V485" s="120"/>
      <c r="W485" s="120"/>
      <c r="X485" s="120"/>
      <c r="Y485" s="120"/>
      <c r="Z485" s="120"/>
    </row>
    <row r="486" spans="1:26">
      <c r="A486" s="120"/>
      <c r="B486" s="120"/>
      <c r="C486" s="120"/>
      <c r="D486" s="120"/>
      <c r="E486" s="120"/>
      <c r="F486" s="120"/>
      <c r="G486" s="121"/>
      <c r="H486" s="121"/>
      <c r="I486" s="121"/>
      <c r="J486" s="121"/>
      <c r="K486" s="121"/>
      <c r="L486" s="120"/>
      <c r="M486" s="120"/>
      <c r="N486" s="120"/>
      <c r="O486" s="120"/>
      <c r="P486" s="120"/>
      <c r="Q486" s="120"/>
      <c r="R486" s="120"/>
      <c r="S486" s="120"/>
      <c r="T486" s="120"/>
      <c r="U486" s="120"/>
      <c r="V486" s="120"/>
      <c r="W486" s="120"/>
      <c r="X486" s="120"/>
      <c r="Y486" s="120"/>
      <c r="Z486" s="120"/>
    </row>
    <row r="487" spans="1:26">
      <c r="A487" s="120"/>
      <c r="B487" s="120"/>
      <c r="C487" s="120"/>
      <c r="D487" s="120"/>
      <c r="E487" s="120"/>
      <c r="F487" s="120"/>
      <c r="G487" s="121"/>
      <c r="H487" s="121"/>
      <c r="I487" s="121"/>
      <c r="J487" s="121"/>
      <c r="K487" s="121"/>
      <c r="L487" s="120"/>
      <c r="M487" s="120"/>
      <c r="N487" s="120"/>
      <c r="O487" s="120"/>
      <c r="P487" s="120"/>
      <c r="Q487" s="120"/>
      <c r="R487" s="120"/>
      <c r="S487" s="120"/>
      <c r="T487" s="120"/>
      <c r="U487" s="120"/>
      <c r="V487" s="120"/>
      <c r="W487" s="120"/>
      <c r="X487" s="120"/>
      <c r="Y487" s="120"/>
      <c r="Z487" s="120"/>
    </row>
    <row r="488" spans="1:26">
      <c r="A488" s="120"/>
      <c r="B488" s="120"/>
      <c r="C488" s="120"/>
      <c r="D488" s="120"/>
      <c r="E488" s="120"/>
      <c r="F488" s="120"/>
      <c r="G488" s="121"/>
      <c r="H488" s="121"/>
      <c r="I488" s="121"/>
      <c r="J488" s="121"/>
      <c r="K488" s="121"/>
      <c r="L488" s="120"/>
      <c r="M488" s="120"/>
      <c r="N488" s="120"/>
      <c r="O488" s="120"/>
      <c r="P488" s="120"/>
      <c r="Q488" s="120"/>
      <c r="R488" s="120"/>
      <c r="S488" s="120"/>
      <c r="T488" s="120"/>
      <c r="U488" s="120"/>
      <c r="V488" s="120"/>
      <c r="W488" s="120"/>
      <c r="X488" s="120"/>
      <c r="Y488" s="120"/>
      <c r="Z488" s="120"/>
    </row>
    <row r="489" spans="1:26">
      <c r="A489" s="120"/>
      <c r="B489" s="120"/>
      <c r="C489" s="120"/>
      <c r="D489" s="120"/>
      <c r="E489" s="120"/>
      <c r="F489" s="120"/>
      <c r="G489" s="121"/>
      <c r="H489" s="121"/>
      <c r="I489" s="121"/>
      <c r="J489" s="121"/>
      <c r="K489" s="121"/>
      <c r="L489" s="120"/>
      <c r="M489" s="120"/>
      <c r="N489" s="120"/>
      <c r="O489" s="120"/>
      <c r="P489" s="120"/>
      <c r="Q489" s="120"/>
      <c r="R489" s="120"/>
      <c r="S489" s="120"/>
      <c r="T489" s="120"/>
      <c r="U489" s="120"/>
      <c r="V489" s="120"/>
      <c r="W489" s="120"/>
      <c r="X489" s="120"/>
      <c r="Y489" s="120"/>
      <c r="Z489" s="120"/>
    </row>
    <row r="490" spans="1:26">
      <c r="A490" s="120"/>
      <c r="B490" s="120"/>
      <c r="C490" s="120"/>
      <c r="D490" s="120"/>
      <c r="E490" s="120"/>
      <c r="F490" s="120"/>
      <c r="G490" s="121"/>
      <c r="H490" s="121"/>
      <c r="I490" s="121"/>
      <c r="J490" s="121"/>
      <c r="K490" s="121"/>
      <c r="L490" s="120"/>
      <c r="M490" s="120"/>
      <c r="N490" s="120"/>
      <c r="O490" s="120"/>
      <c r="P490" s="120"/>
      <c r="Q490" s="120"/>
      <c r="R490" s="120"/>
      <c r="S490" s="120"/>
      <c r="T490" s="120"/>
      <c r="U490" s="120"/>
      <c r="V490" s="120"/>
      <c r="W490" s="120"/>
      <c r="X490" s="120"/>
      <c r="Y490" s="120"/>
      <c r="Z490" s="120"/>
    </row>
    <row r="491" spans="1:26">
      <c r="A491" s="120"/>
      <c r="B491" s="120"/>
      <c r="C491" s="120"/>
      <c r="D491" s="120"/>
      <c r="E491" s="120"/>
      <c r="F491" s="120"/>
      <c r="G491" s="121"/>
      <c r="H491" s="121"/>
      <c r="I491" s="121"/>
      <c r="J491" s="121"/>
      <c r="K491" s="121"/>
      <c r="L491" s="120"/>
      <c r="M491" s="120"/>
      <c r="N491" s="120"/>
      <c r="O491" s="120"/>
      <c r="P491" s="120"/>
      <c r="Q491" s="120"/>
      <c r="R491" s="120"/>
      <c r="S491" s="120"/>
      <c r="T491" s="120"/>
      <c r="U491" s="120"/>
      <c r="V491" s="120"/>
      <c r="W491" s="120"/>
      <c r="X491" s="120"/>
      <c r="Y491" s="120"/>
      <c r="Z491" s="120"/>
    </row>
    <row r="492" spans="1:26">
      <c r="A492" s="120"/>
      <c r="B492" s="120"/>
      <c r="C492" s="120"/>
      <c r="D492" s="120"/>
      <c r="E492" s="120"/>
      <c r="F492" s="120"/>
      <c r="G492" s="121"/>
      <c r="H492" s="121"/>
      <c r="I492" s="121"/>
      <c r="J492" s="121"/>
      <c r="K492" s="121"/>
      <c r="L492" s="120"/>
      <c r="M492" s="120"/>
      <c r="N492" s="120"/>
      <c r="O492" s="120"/>
      <c r="P492" s="120"/>
      <c r="Q492" s="120"/>
      <c r="R492" s="120"/>
      <c r="S492" s="120"/>
      <c r="T492" s="120"/>
      <c r="U492" s="120"/>
      <c r="V492" s="120"/>
      <c r="W492" s="120"/>
      <c r="X492" s="120"/>
      <c r="Y492" s="120"/>
      <c r="Z492" s="120"/>
    </row>
    <row r="493" spans="1:26">
      <c r="A493" s="120"/>
      <c r="B493" s="120"/>
      <c r="C493" s="120"/>
      <c r="D493" s="120"/>
      <c r="E493" s="120"/>
      <c r="F493" s="120"/>
      <c r="G493" s="121"/>
      <c r="H493" s="121"/>
      <c r="I493" s="121"/>
      <c r="J493" s="121"/>
      <c r="K493" s="121"/>
      <c r="L493" s="120"/>
      <c r="M493" s="120"/>
      <c r="N493" s="120"/>
      <c r="O493" s="120"/>
      <c r="P493" s="120"/>
      <c r="Q493" s="120"/>
      <c r="R493" s="120"/>
      <c r="S493" s="120"/>
      <c r="T493" s="120"/>
      <c r="U493" s="120"/>
      <c r="V493" s="120"/>
      <c r="W493" s="120"/>
      <c r="X493" s="120"/>
      <c r="Y493" s="120"/>
      <c r="Z493" s="120"/>
    </row>
    <row r="494" spans="1:26">
      <c r="A494" s="120"/>
      <c r="B494" s="120"/>
      <c r="C494" s="120"/>
      <c r="D494" s="120"/>
      <c r="E494" s="120"/>
      <c r="F494" s="120"/>
      <c r="G494" s="121"/>
      <c r="H494" s="121"/>
      <c r="I494" s="121"/>
      <c r="J494" s="121"/>
      <c r="K494" s="121"/>
      <c r="L494" s="120"/>
      <c r="M494" s="120"/>
      <c r="N494" s="120"/>
      <c r="O494" s="120"/>
      <c r="P494" s="120"/>
      <c r="Q494" s="120"/>
      <c r="R494" s="120"/>
      <c r="S494" s="120"/>
      <c r="T494" s="120"/>
      <c r="U494" s="120"/>
      <c r="V494" s="120"/>
      <c r="W494" s="120"/>
      <c r="X494" s="120"/>
      <c r="Y494" s="120"/>
      <c r="Z494" s="120"/>
    </row>
    <row r="495" spans="1:26">
      <c r="A495" s="120"/>
      <c r="B495" s="120"/>
      <c r="C495" s="120"/>
      <c r="D495" s="120"/>
      <c r="E495" s="120"/>
      <c r="F495" s="120"/>
      <c r="G495" s="121"/>
      <c r="H495" s="121"/>
      <c r="I495" s="121"/>
      <c r="J495" s="121"/>
      <c r="K495" s="121"/>
      <c r="L495" s="120"/>
      <c r="M495" s="120"/>
      <c r="N495" s="120"/>
      <c r="O495" s="120"/>
      <c r="P495" s="120"/>
      <c r="Q495" s="120"/>
      <c r="R495" s="120"/>
      <c r="S495" s="120"/>
      <c r="T495" s="120"/>
      <c r="U495" s="120"/>
      <c r="V495" s="120"/>
      <c r="W495" s="120"/>
      <c r="X495" s="120"/>
      <c r="Y495" s="120"/>
      <c r="Z495" s="120"/>
    </row>
    <row r="496" spans="1:26">
      <c r="A496" s="120"/>
      <c r="B496" s="120"/>
      <c r="C496" s="120"/>
      <c r="D496" s="120"/>
      <c r="E496" s="120"/>
      <c r="F496" s="120"/>
      <c r="G496" s="121"/>
      <c r="H496" s="121"/>
      <c r="I496" s="121"/>
      <c r="J496" s="121"/>
      <c r="K496" s="121"/>
      <c r="L496" s="120"/>
      <c r="M496" s="120"/>
      <c r="N496" s="120"/>
      <c r="O496" s="120"/>
      <c r="P496" s="120"/>
      <c r="Q496" s="120"/>
      <c r="R496" s="120"/>
      <c r="S496" s="120"/>
      <c r="T496" s="120"/>
      <c r="U496" s="120"/>
      <c r="V496" s="120"/>
      <c r="W496" s="120"/>
      <c r="X496" s="120"/>
      <c r="Y496" s="120"/>
      <c r="Z496" s="120"/>
    </row>
    <row r="497" spans="1:26">
      <c r="A497" s="120"/>
      <c r="B497" s="120"/>
      <c r="C497" s="120"/>
      <c r="D497" s="120"/>
      <c r="E497" s="120"/>
      <c r="F497" s="120"/>
      <c r="G497" s="121"/>
      <c r="H497" s="121"/>
      <c r="I497" s="121"/>
      <c r="J497" s="121"/>
      <c r="K497" s="121"/>
      <c r="L497" s="120"/>
      <c r="M497" s="120"/>
      <c r="N497" s="120"/>
      <c r="O497" s="120"/>
      <c r="P497" s="120"/>
      <c r="Q497" s="120"/>
      <c r="R497" s="120"/>
      <c r="S497" s="120"/>
      <c r="T497" s="120"/>
      <c r="U497" s="120"/>
      <c r="V497" s="120"/>
      <c r="W497" s="120"/>
      <c r="X497" s="120"/>
      <c r="Y497" s="120"/>
      <c r="Z497" s="120"/>
    </row>
    <row r="498" spans="1:26">
      <c r="A498" s="120"/>
      <c r="B498" s="120"/>
      <c r="C498" s="120"/>
      <c r="D498" s="120"/>
      <c r="E498" s="120"/>
      <c r="F498" s="120"/>
      <c r="G498" s="121"/>
      <c r="H498" s="121"/>
      <c r="I498" s="121"/>
      <c r="J498" s="121"/>
      <c r="K498" s="121"/>
      <c r="L498" s="120"/>
      <c r="M498" s="120"/>
      <c r="N498" s="120"/>
      <c r="O498" s="120"/>
      <c r="P498" s="120"/>
      <c r="Q498" s="120"/>
      <c r="R498" s="120"/>
      <c r="S498" s="120"/>
      <c r="T498" s="120"/>
      <c r="U498" s="120"/>
      <c r="V498" s="120"/>
      <c r="W498" s="120"/>
      <c r="X498" s="120"/>
      <c r="Y498" s="120"/>
      <c r="Z498" s="120"/>
    </row>
    <row r="499" spans="1:26">
      <c r="A499" s="120"/>
      <c r="B499" s="120"/>
      <c r="C499" s="120"/>
      <c r="D499" s="120"/>
      <c r="E499" s="120"/>
      <c r="F499" s="120"/>
      <c r="G499" s="121"/>
      <c r="H499" s="121"/>
      <c r="I499" s="121"/>
      <c r="J499" s="121"/>
      <c r="K499" s="121"/>
      <c r="L499" s="120"/>
      <c r="M499" s="120"/>
      <c r="N499" s="120"/>
      <c r="O499" s="120"/>
      <c r="P499" s="120"/>
      <c r="Q499" s="120"/>
      <c r="R499" s="120"/>
      <c r="S499" s="120"/>
      <c r="T499" s="120"/>
      <c r="U499" s="120"/>
      <c r="V499" s="120"/>
      <c r="W499" s="120"/>
      <c r="X499" s="120"/>
      <c r="Y499" s="120"/>
      <c r="Z499" s="120"/>
    </row>
    <row r="500" spans="1:26">
      <c r="A500" s="120"/>
      <c r="B500" s="120"/>
      <c r="C500" s="120"/>
      <c r="D500" s="120"/>
      <c r="E500" s="120"/>
      <c r="F500" s="120"/>
      <c r="G500" s="121"/>
      <c r="H500" s="121"/>
      <c r="I500" s="121"/>
      <c r="J500" s="121"/>
      <c r="K500" s="121"/>
      <c r="L500" s="120"/>
      <c r="M500" s="120"/>
      <c r="N500" s="120"/>
      <c r="O500" s="120"/>
      <c r="P500" s="120"/>
      <c r="Q500" s="120"/>
      <c r="R500" s="120"/>
      <c r="S500" s="120"/>
      <c r="T500" s="120"/>
      <c r="U500" s="120"/>
      <c r="V500" s="120"/>
      <c r="W500" s="120"/>
      <c r="X500" s="120"/>
      <c r="Y500" s="120"/>
      <c r="Z500" s="120"/>
    </row>
    <row r="501" spans="1:26">
      <c r="A501" s="120"/>
      <c r="B501" s="120"/>
      <c r="C501" s="120"/>
      <c r="D501" s="120"/>
      <c r="E501" s="120"/>
      <c r="F501" s="120"/>
      <c r="G501" s="121"/>
      <c r="H501" s="121"/>
      <c r="I501" s="121"/>
      <c r="J501" s="121"/>
      <c r="K501" s="121"/>
      <c r="L501" s="120"/>
      <c r="M501" s="120"/>
      <c r="N501" s="120"/>
      <c r="O501" s="120"/>
      <c r="P501" s="120"/>
      <c r="Q501" s="120"/>
      <c r="R501" s="120"/>
      <c r="S501" s="120"/>
      <c r="T501" s="120"/>
      <c r="U501" s="120"/>
      <c r="V501" s="120"/>
      <c r="W501" s="120"/>
      <c r="X501" s="120"/>
      <c r="Y501" s="120"/>
      <c r="Z501" s="120"/>
    </row>
    <row r="502" spans="1:26">
      <c r="A502" s="120"/>
      <c r="B502" s="120"/>
      <c r="C502" s="120"/>
      <c r="D502" s="120"/>
      <c r="E502" s="120"/>
      <c r="F502" s="120"/>
      <c r="G502" s="121"/>
      <c r="H502" s="121"/>
      <c r="I502" s="121"/>
      <c r="J502" s="121"/>
      <c r="K502" s="121"/>
      <c r="L502" s="120"/>
      <c r="M502" s="120"/>
      <c r="N502" s="120"/>
      <c r="O502" s="120"/>
      <c r="P502" s="120"/>
      <c r="Q502" s="120"/>
      <c r="R502" s="120"/>
      <c r="S502" s="120"/>
      <c r="T502" s="120"/>
      <c r="U502" s="120"/>
      <c r="V502" s="120"/>
      <c r="W502" s="120"/>
      <c r="X502" s="120"/>
      <c r="Y502" s="120"/>
      <c r="Z502" s="120"/>
    </row>
    <row r="503" spans="1:26">
      <c r="A503" s="120"/>
      <c r="B503" s="120"/>
      <c r="C503" s="120"/>
      <c r="D503" s="120"/>
      <c r="E503" s="120"/>
      <c r="F503" s="120"/>
      <c r="G503" s="121"/>
      <c r="H503" s="121"/>
      <c r="I503" s="121"/>
      <c r="J503" s="121"/>
      <c r="K503" s="121"/>
      <c r="L503" s="120"/>
      <c r="M503" s="120"/>
      <c r="N503" s="120"/>
      <c r="O503" s="120"/>
      <c r="P503" s="120"/>
      <c r="Q503" s="120"/>
      <c r="R503" s="120"/>
      <c r="S503" s="120"/>
      <c r="T503" s="120"/>
      <c r="U503" s="120"/>
      <c r="V503" s="120"/>
      <c r="W503" s="120"/>
      <c r="X503" s="120"/>
      <c r="Y503" s="120"/>
      <c r="Z503" s="120"/>
    </row>
    <row r="504" spans="1:26">
      <c r="A504" s="120"/>
      <c r="B504" s="120"/>
      <c r="C504" s="120"/>
      <c r="D504" s="120"/>
      <c r="E504" s="120"/>
      <c r="F504" s="120"/>
      <c r="G504" s="121"/>
      <c r="H504" s="121"/>
      <c r="I504" s="121"/>
      <c r="J504" s="121"/>
      <c r="K504" s="121"/>
      <c r="L504" s="120"/>
      <c r="M504" s="120"/>
      <c r="N504" s="120"/>
      <c r="O504" s="120"/>
      <c r="P504" s="120"/>
      <c r="Q504" s="120"/>
      <c r="R504" s="120"/>
      <c r="S504" s="120"/>
      <c r="T504" s="120"/>
      <c r="U504" s="120"/>
      <c r="V504" s="120"/>
      <c r="W504" s="120"/>
      <c r="X504" s="120"/>
      <c r="Y504" s="120"/>
      <c r="Z504" s="120"/>
    </row>
    <row r="505" spans="1:26">
      <c r="A505" s="120"/>
      <c r="B505" s="120"/>
      <c r="C505" s="120"/>
      <c r="D505" s="120"/>
      <c r="E505" s="120"/>
      <c r="F505" s="120"/>
      <c r="G505" s="121"/>
      <c r="H505" s="121"/>
      <c r="I505" s="121"/>
      <c r="J505" s="121"/>
      <c r="K505" s="121"/>
      <c r="L505" s="120"/>
      <c r="M505" s="120"/>
      <c r="N505" s="120"/>
      <c r="O505" s="120"/>
      <c r="P505" s="120"/>
      <c r="Q505" s="120"/>
      <c r="R505" s="120"/>
      <c r="S505" s="120"/>
      <c r="T505" s="120"/>
      <c r="U505" s="120"/>
      <c r="V505" s="120"/>
      <c r="W505" s="120"/>
      <c r="X505" s="120"/>
      <c r="Y505" s="120"/>
      <c r="Z505" s="120"/>
    </row>
    <row r="506" spans="1:26">
      <c r="A506" s="120"/>
      <c r="B506" s="120"/>
      <c r="C506" s="120"/>
      <c r="D506" s="120"/>
      <c r="E506" s="120"/>
      <c r="F506" s="120"/>
      <c r="G506" s="121"/>
      <c r="H506" s="121"/>
      <c r="I506" s="121"/>
      <c r="J506" s="121"/>
      <c r="K506" s="121"/>
      <c r="L506" s="120"/>
      <c r="M506" s="120"/>
      <c r="N506" s="120"/>
      <c r="O506" s="120"/>
      <c r="P506" s="120"/>
      <c r="Q506" s="120"/>
      <c r="R506" s="120"/>
      <c r="S506" s="120"/>
      <c r="T506" s="120"/>
      <c r="U506" s="120"/>
      <c r="V506" s="120"/>
      <c r="W506" s="120"/>
      <c r="X506" s="120"/>
      <c r="Y506" s="120"/>
      <c r="Z506" s="120"/>
    </row>
    <row r="507" spans="1:26">
      <c r="A507" s="120"/>
      <c r="B507" s="120"/>
      <c r="C507" s="120"/>
      <c r="D507" s="120"/>
      <c r="E507" s="120"/>
      <c r="F507" s="120"/>
      <c r="G507" s="121"/>
      <c r="H507" s="121"/>
      <c r="I507" s="121"/>
      <c r="J507" s="121"/>
      <c r="K507" s="121"/>
      <c r="L507" s="120"/>
      <c r="M507" s="120"/>
      <c r="N507" s="120"/>
      <c r="O507" s="120"/>
      <c r="P507" s="120"/>
      <c r="Q507" s="120"/>
      <c r="R507" s="120"/>
      <c r="S507" s="120"/>
      <c r="T507" s="120"/>
      <c r="U507" s="120"/>
      <c r="V507" s="120"/>
      <c r="W507" s="120"/>
      <c r="X507" s="120"/>
      <c r="Y507" s="120"/>
      <c r="Z507" s="120"/>
    </row>
    <row r="508" spans="1:26">
      <c r="A508" s="120"/>
      <c r="B508" s="120"/>
      <c r="C508" s="120"/>
      <c r="D508" s="120"/>
      <c r="E508" s="120"/>
      <c r="F508" s="120"/>
      <c r="G508" s="121"/>
      <c r="H508" s="121"/>
      <c r="I508" s="121"/>
      <c r="J508" s="121"/>
      <c r="K508" s="121"/>
      <c r="L508" s="120"/>
      <c r="M508" s="120"/>
      <c r="N508" s="120"/>
      <c r="O508" s="120"/>
      <c r="P508" s="120"/>
      <c r="Q508" s="120"/>
      <c r="R508" s="120"/>
      <c r="S508" s="120"/>
      <c r="T508" s="120"/>
      <c r="U508" s="120"/>
      <c r="V508" s="120"/>
      <c r="W508" s="120"/>
      <c r="X508" s="120"/>
      <c r="Y508" s="120"/>
      <c r="Z508" s="120"/>
    </row>
    <row r="509" spans="1:26">
      <c r="A509" s="120"/>
      <c r="B509" s="120"/>
      <c r="C509" s="120"/>
      <c r="D509" s="120"/>
      <c r="E509" s="120"/>
      <c r="F509" s="120"/>
      <c r="G509" s="121"/>
      <c r="H509" s="121"/>
      <c r="I509" s="121"/>
      <c r="J509" s="121"/>
      <c r="K509" s="121"/>
      <c r="L509" s="120"/>
      <c r="M509" s="120"/>
      <c r="N509" s="120"/>
      <c r="O509" s="120"/>
      <c r="P509" s="120"/>
      <c r="Q509" s="120"/>
      <c r="R509" s="120"/>
      <c r="S509" s="120"/>
      <c r="T509" s="120"/>
      <c r="U509" s="120"/>
      <c r="V509" s="120"/>
      <c r="W509" s="120"/>
      <c r="X509" s="120"/>
      <c r="Y509" s="120"/>
      <c r="Z509" s="120"/>
    </row>
    <row r="510" spans="1:26">
      <c r="A510" s="120"/>
      <c r="B510" s="120"/>
      <c r="C510" s="120"/>
      <c r="D510" s="120"/>
      <c r="E510" s="120"/>
      <c r="F510" s="120"/>
      <c r="G510" s="121"/>
      <c r="H510" s="121"/>
      <c r="I510" s="121"/>
      <c r="J510" s="121"/>
      <c r="K510" s="121"/>
      <c r="L510" s="120"/>
      <c r="M510" s="120"/>
      <c r="N510" s="120"/>
      <c r="O510" s="120"/>
      <c r="P510" s="120"/>
      <c r="Q510" s="120"/>
      <c r="R510" s="120"/>
      <c r="S510" s="120"/>
      <c r="T510" s="120"/>
      <c r="U510" s="120"/>
      <c r="V510" s="120"/>
      <c r="W510" s="120"/>
      <c r="X510" s="120"/>
      <c r="Y510" s="120"/>
      <c r="Z510" s="120"/>
    </row>
    <row r="511" spans="1:26">
      <c r="A511" s="120"/>
      <c r="B511" s="120"/>
      <c r="C511" s="120"/>
      <c r="D511" s="120"/>
      <c r="E511" s="120"/>
      <c r="F511" s="120"/>
      <c r="G511" s="121"/>
      <c r="H511" s="121"/>
      <c r="I511" s="121"/>
      <c r="J511" s="121"/>
      <c r="K511" s="121"/>
      <c r="L511" s="120"/>
      <c r="M511" s="120"/>
      <c r="N511" s="120"/>
      <c r="O511" s="120"/>
      <c r="P511" s="120"/>
      <c r="Q511" s="120"/>
      <c r="R511" s="120"/>
      <c r="S511" s="120"/>
      <c r="T511" s="120"/>
      <c r="U511" s="120"/>
      <c r="V511" s="120"/>
      <c r="W511" s="120"/>
      <c r="X511" s="120"/>
      <c r="Y511" s="120"/>
      <c r="Z511" s="120"/>
    </row>
    <row r="512" spans="1:26">
      <c r="A512" s="120"/>
      <c r="B512" s="120"/>
      <c r="C512" s="120"/>
      <c r="D512" s="120"/>
      <c r="E512" s="120"/>
      <c r="F512" s="120"/>
      <c r="G512" s="121"/>
      <c r="H512" s="121"/>
      <c r="I512" s="121"/>
      <c r="J512" s="121"/>
      <c r="K512" s="121"/>
      <c r="L512" s="120"/>
      <c r="M512" s="120"/>
      <c r="N512" s="120"/>
      <c r="O512" s="120"/>
      <c r="P512" s="120"/>
      <c r="Q512" s="120"/>
      <c r="R512" s="120"/>
      <c r="S512" s="120"/>
      <c r="T512" s="120"/>
      <c r="U512" s="120"/>
      <c r="V512" s="120"/>
      <c r="W512" s="120"/>
      <c r="X512" s="120"/>
      <c r="Y512" s="120"/>
      <c r="Z512" s="120"/>
    </row>
    <row r="513" spans="1:26">
      <c r="A513" s="120"/>
      <c r="B513" s="120"/>
      <c r="C513" s="120"/>
      <c r="D513" s="120"/>
      <c r="E513" s="120"/>
      <c r="F513" s="120"/>
      <c r="G513" s="121"/>
      <c r="H513" s="121"/>
      <c r="I513" s="121"/>
      <c r="J513" s="121"/>
      <c r="K513" s="121"/>
      <c r="L513" s="120"/>
      <c r="M513" s="120"/>
      <c r="N513" s="120"/>
      <c r="O513" s="120"/>
      <c r="P513" s="120"/>
      <c r="Q513" s="120"/>
      <c r="R513" s="120"/>
      <c r="S513" s="120"/>
      <c r="T513" s="120"/>
      <c r="U513" s="120"/>
      <c r="V513" s="120"/>
      <c r="W513" s="120"/>
      <c r="X513" s="120"/>
      <c r="Y513" s="120"/>
      <c r="Z513" s="120"/>
    </row>
    <row r="514" spans="1:26">
      <c r="A514" s="120"/>
      <c r="B514" s="120"/>
      <c r="C514" s="120"/>
      <c r="D514" s="120"/>
      <c r="E514" s="120"/>
      <c r="F514" s="120"/>
      <c r="G514" s="121"/>
      <c r="H514" s="121"/>
      <c r="I514" s="121"/>
      <c r="J514" s="121"/>
      <c r="K514" s="121"/>
      <c r="L514" s="120"/>
      <c r="M514" s="120"/>
      <c r="N514" s="120"/>
      <c r="O514" s="120"/>
      <c r="P514" s="120"/>
      <c r="Q514" s="120"/>
      <c r="R514" s="120"/>
      <c r="S514" s="120"/>
      <c r="T514" s="120"/>
      <c r="U514" s="120"/>
      <c r="V514" s="120"/>
      <c r="W514" s="120"/>
      <c r="X514" s="120"/>
      <c r="Y514" s="120"/>
      <c r="Z514" s="120"/>
    </row>
    <row r="515" spans="1:26">
      <c r="A515" s="120"/>
      <c r="B515" s="120"/>
      <c r="C515" s="120"/>
      <c r="D515" s="120"/>
      <c r="E515" s="120"/>
      <c r="F515" s="120"/>
      <c r="G515" s="121"/>
      <c r="H515" s="121"/>
      <c r="I515" s="121"/>
      <c r="J515" s="121"/>
      <c r="K515" s="121"/>
      <c r="L515" s="120"/>
      <c r="M515" s="120"/>
      <c r="N515" s="120"/>
      <c r="O515" s="120"/>
      <c r="P515" s="120"/>
      <c r="Q515" s="120"/>
      <c r="R515" s="120"/>
      <c r="S515" s="120"/>
      <c r="T515" s="120"/>
      <c r="U515" s="120"/>
      <c r="V515" s="120"/>
      <c r="W515" s="120"/>
      <c r="X515" s="120"/>
      <c r="Y515" s="120"/>
      <c r="Z515" s="120"/>
    </row>
    <row r="516" spans="1:26">
      <c r="A516" s="120"/>
      <c r="B516" s="120"/>
      <c r="C516" s="120"/>
      <c r="D516" s="120"/>
      <c r="E516" s="120"/>
      <c r="F516" s="120"/>
      <c r="G516" s="121"/>
      <c r="H516" s="121"/>
      <c r="I516" s="121"/>
      <c r="J516" s="121"/>
      <c r="K516" s="121"/>
      <c r="L516" s="120"/>
      <c r="M516" s="120"/>
      <c r="N516" s="120"/>
      <c r="O516" s="120"/>
      <c r="P516" s="120"/>
      <c r="Q516" s="120"/>
      <c r="R516" s="120"/>
      <c r="S516" s="120"/>
      <c r="T516" s="120"/>
      <c r="U516" s="120"/>
      <c r="V516" s="120"/>
      <c r="W516" s="120"/>
      <c r="X516" s="120"/>
      <c r="Y516" s="120"/>
      <c r="Z516" s="120"/>
    </row>
    <row r="517" spans="1:26">
      <c r="A517" s="120"/>
      <c r="B517" s="120"/>
      <c r="C517" s="120"/>
      <c r="D517" s="120"/>
      <c r="E517" s="120"/>
      <c r="F517" s="120"/>
      <c r="G517" s="121"/>
      <c r="H517" s="121"/>
      <c r="I517" s="121"/>
      <c r="J517" s="121"/>
      <c r="K517" s="121"/>
      <c r="L517" s="120"/>
      <c r="M517" s="120"/>
      <c r="N517" s="120"/>
      <c r="O517" s="120"/>
      <c r="P517" s="120"/>
      <c r="Q517" s="120"/>
      <c r="R517" s="120"/>
      <c r="S517" s="120"/>
      <c r="T517" s="120"/>
      <c r="U517" s="120"/>
      <c r="V517" s="120"/>
      <c r="W517" s="120"/>
      <c r="X517" s="120"/>
      <c r="Y517" s="120"/>
      <c r="Z517" s="120"/>
    </row>
    <row r="518" spans="1:26">
      <c r="A518" s="120"/>
      <c r="B518" s="120"/>
      <c r="C518" s="120"/>
      <c r="D518" s="120"/>
      <c r="E518" s="120"/>
      <c r="F518" s="120"/>
      <c r="G518" s="121"/>
      <c r="H518" s="121"/>
      <c r="I518" s="121"/>
      <c r="J518" s="121"/>
      <c r="K518" s="121"/>
      <c r="L518" s="120"/>
      <c r="M518" s="120"/>
      <c r="N518" s="120"/>
      <c r="O518" s="120"/>
      <c r="P518" s="120"/>
      <c r="Q518" s="120"/>
      <c r="R518" s="120"/>
      <c r="S518" s="120"/>
      <c r="T518" s="120"/>
      <c r="U518" s="120"/>
      <c r="V518" s="120"/>
      <c r="W518" s="120"/>
      <c r="X518" s="120"/>
      <c r="Y518" s="120"/>
      <c r="Z518" s="120"/>
    </row>
    <row r="519" spans="1:26">
      <c r="A519" s="120"/>
      <c r="B519" s="120"/>
      <c r="C519" s="120"/>
      <c r="D519" s="120"/>
      <c r="E519" s="120"/>
      <c r="F519" s="120"/>
      <c r="G519" s="121"/>
      <c r="H519" s="121"/>
      <c r="I519" s="121"/>
      <c r="J519" s="121"/>
      <c r="K519" s="121"/>
      <c r="L519" s="120"/>
      <c r="M519" s="120"/>
      <c r="N519" s="120"/>
      <c r="O519" s="120"/>
      <c r="P519" s="120"/>
      <c r="Q519" s="120"/>
      <c r="R519" s="120"/>
      <c r="S519" s="120"/>
      <c r="T519" s="120"/>
      <c r="U519" s="120"/>
      <c r="V519" s="120"/>
      <c r="W519" s="120"/>
      <c r="X519" s="120"/>
      <c r="Y519" s="120"/>
      <c r="Z519" s="120"/>
    </row>
    <row r="520" spans="1:26">
      <c r="A520" s="120"/>
      <c r="B520" s="120"/>
      <c r="C520" s="120"/>
      <c r="D520" s="120"/>
      <c r="E520" s="120"/>
      <c r="F520" s="120"/>
      <c r="G520" s="121"/>
      <c r="H520" s="121"/>
      <c r="I520" s="121"/>
      <c r="J520" s="121"/>
      <c r="K520" s="121"/>
      <c r="L520" s="120"/>
      <c r="M520" s="120"/>
      <c r="N520" s="120"/>
      <c r="O520" s="120"/>
      <c r="P520" s="120"/>
      <c r="Q520" s="120"/>
      <c r="R520" s="120"/>
      <c r="S520" s="120"/>
      <c r="T520" s="120"/>
      <c r="U520" s="120"/>
      <c r="V520" s="120"/>
      <c r="W520" s="120"/>
      <c r="X520" s="120"/>
      <c r="Y520" s="120"/>
      <c r="Z520" s="120"/>
    </row>
    <row r="521" spans="1:26">
      <c r="A521" s="120"/>
      <c r="B521" s="120"/>
      <c r="C521" s="120"/>
      <c r="D521" s="120"/>
      <c r="E521" s="120"/>
      <c r="F521" s="120"/>
      <c r="G521" s="121"/>
      <c r="H521" s="121"/>
      <c r="I521" s="121"/>
      <c r="J521" s="121"/>
      <c r="K521" s="121"/>
      <c r="L521" s="120"/>
      <c r="M521" s="120"/>
      <c r="N521" s="120"/>
      <c r="O521" s="120"/>
      <c r="P521" s="120"/>
      <c r="Q521" s="120"/>
      <c r="R521" s="120"/>
      <c r="S521" s="120"/>
      <c r="T521" s="120"/>
      <c r="U521" s="120"/>
      <c r="V521" s="120"/>
      <c r="W521" s="120"/>
      <c r="X521" s="120"/>
      <c r="Y521" s="120"/>
      <c r="Z521" s="120"/>
    </row>
    <row r="522" spans="1:26">
      <c r="A522" s="120"/>
      <c r="B522" s="120"/>
      <c r="C522" s="120"/>
      <c r="D522" s="120"/>
      <c r="E522" s="120"/>
      <c r="F522" s="120"/>
      <c r="G522" s="121"/>
      <c r="H522" s="121"/>
      <c r="I522" s="121"/>
      <c r="J522" s="121"/>
      <c r="K522" s="121"/>
      <c r="L522" s="120"/>
      <c r="M522" s="120"/>
      <c r="N522" s="120"/>
      <c r="O522" s="120"/>
      <c r="P522" s="120"/>
      <c r="Q522" s="120"/>
      <c r="R522" s="120"/>
      <c r="S522" s="120"/>
      <c r="T522" s="120"/>
      <c r="U522" s="120"/>
      <c r="V522" s="120"/>
      <c r="W522" s="120"/>
      <c r="X522" s="120"/>
      <c r="Y522" s="120"/>
      <c r="Z522" s="120"/>
    </row>
    <row r="523" spans="1:26">
      <c r="A523" s="120"/>
      <c r="B523" s="120"/>
      <c r="C523" s="120"/>
      <c r="D523" s="120"/>
      <c r="E523" s="120"/>
      <c r="F523" s="120"/>
      <c r="G523" s="121"/>
      <c r="H523" s="121"/>
      <c r="I523" s="121"/>
      <c r="J523" s="121"/>
      <c r="K523" s="121"/>
      <c r="L523" s="120"/>
      <c r="M523" s="120"/>
      <c r="N523" s="120"/>
      <c r="O523" s="120"/>
      <c r="P523" s="120"/>
      <c r="Q523" s="120"/>
      <c r="R523" s="120"/>
      <c r="S523" s="120"/>
      <c r="T523" s="120"/>
      <c r="U523" s="120"/>
      <c r="V523" s="120"/>
      <c r="W523" s="120"/>
      <c r="X523" s="120"/>
      <c r="Y523" s="120"/>
      <c r="Z523" s="120"/>
    </row>
    <row r="524" spans="1:26">
      <c r="A524" s="120"/>
      <c r="B524" s="120"/>
      <c r="C524" s="120"/>
      <c r="D524" s="120"/>
      <c r="E524" s="120"/>
      <c r="F524" s="120"/>
      <c r="G524" s="121"/>
      <c r="H524" s="121"/>
      <c r="I524" s="121"/>
      <c r="J524" s="121"/>
      <c r="K524" s="121"/>
      <c r="L524" s="120"/>
      <c r="M524" s="120"/>
      <c r="N524" s="120"/>
      <c r="O524" s="120"/>
      <c r="P524" s="120"/>
      <c r="Q524" s="120"/>
      <c r="R524" s="120"/>
      <c r="S524" s="120"/>
      <c r="T524" s="120"/>
      <c r="U524" s="120"/>
      <c r="V524" s="120"/>
      <c r="W524" s="120"/>
      <c r="X524" s="120"/>
      <c r="Y524" s="120"/>
      <c r="Z524" s="120"/>
    </row>
    <row r="525" spans="1:26">
      <c r="A525" s="120"/>
      <c r="B525" s="120"/>
      <c r="C525" s="120"/>
      <c r="D525" s="120"/>
      <c r="E525" s="120"/>
      <c r="F525" s="120"/>
      <c r="G525" s="121"/>
      <c r="H525" s="121"/>
      <c r="I525" s="121"/>
      <c r="J525" s="121"/>
      <c r="K525" s="121"/>
      <c r="L525" s="120"/>
      <c r="M525" s="120"/>
      <c r="N525" s="120"/>
      <c r="O525" s="120"/>
      <c r="P525" s="120"/>
      <c r="Q525" s="120"/>
      <c r="R525" s="120"/>
      <c r="S525" s="120"/>
      <c r="T525" s="120"/>
      <c r="U525" s="120"/>
      <c r="V525" s="120"/>
      <c r="W525" s="120"/>
      <c r="X525" s="120"/>
      <c r="Y525" s="120"/>
      <c r="Z525" s="120"/>
    </row>
    <row r="526" spans="1:26">
      <c r="A526" s="120"/>
      <c r="B526" s="120"/>
      <c r="C526" s="120"/>
      <c r="D526" s="120"/>
      <c r="E526" s="120"/>
      <c r="F526" s="120"/>
      <c r="G526" s="121"/>
      <c r="H526" s="121"/>
      <c r="I526" s="121"/>
      <c r="J526" s="121"/>
      <c r="K526" s="121"/>
      <c r="L526" s="120"/>
      <c r="M526" s="120"/>
      <c r="N526" s="120"/>
      <c r="O526" s="120"/>
      <c r="P526" s="120"/>
      <c r="Q526" s="120"/>
      <c r="R526" s="120"/>
      <c r="S526" s="120"/>
      <c r="T526" s="120"/>
      <c r="U526" s="120"/>
      <c r="V526" s="120"/>
      <c r="W526" s="120"/>
      <c r="X526" s="120"/>
      <c r="Y526" s="120"/>
      <c r="Z526" s="120"/>
    </row>
    <row r="527" spans="1:26">
      <c r="A527" s="120"/>
      <c r="B527" s="120"/>
      <c r="C527" s="120"/>
      <c r="D527" s="120"/>
      <c r="E527" s="120"/>
      <c r="F527" s="120"/>
      <c r="G527" s="121"/>
      <c r="H527" s="121"/>
      <c r="I527" s="121"/>
      <c r="J527" s="121"/>
      <c r="K527" s="121"/>
      <c r="L527" s="120"/>
      <c r="M527" s="120"/>
      <c r="N527" s="120"/>
      <c r="O527" s="120"/>
      <c r="P527" s="120"/>
      <c r="Q527" s="120"/>
      <c r="R527" s="120"/>
      <c r="S527" s="120"/>
      <c r="T527" s="120"/>
      <c r="U527" s="120"/>
      <c r="V527" s="120"/>
      <c r="W527" s="120"/>
      <c r="X527" s="120"/>
      <c r="Y527" s="120"/>
      <c r="Z527" s="120"/>
    </row>
    <row r="528" spans="1:26">
      <c r="A528" s="120"/>
      <c r="B528" s="120"/>
      <c r="C528" s="120"/>
      <c r="D528" s="120"/>
      <c r="E528" s="120"/>
      <c r="F528" s="120"/>
      <c r="G528" s="121"/>
      <c r="H528" s="121"/>
      <c r="I528" s="121"/>
      <c r="J528" s="121"/>
      <c r="K528" s="121"/>
      <c r="L528" s="120"/>
      <c r="M528" s="120"/>
      <c r="N528" s="120"/>
      <c r="O528" s="120"/>
      <c r="P528" s="120"/>
      <c r="Q528" s="120"/>
      <c r="R528" s="120"/>
      <c r="S528" s="120"/>
      <c r="T528" s="120"/>
      <c r="U528" s="120"/>
      <c r="V528" s="120"/>
      <c r="W528" s="120"/>
      <c r="X528" s="120"/>
      <c r="Y528" s="120"/>
      <c r="Z528" s="120"/>
    </row>
    <row r="529" spans="1:26">
      <c r="A529" s="120"/>
      <c r="B529" s="120"/>
      <c r="C529" s="120"/>
      <c r="D529" s="120"/>
      <c r="E529" s="120"/>
      <c r="F529" s="120"/>
      <c r="G529" s="121"/>
      <c r="H529" s="121"/>
      <c r="I529" s="121"/>
      <c r="J529" s="121"/>
      <c r="K529" s="121"/>
      <c r="L529" s="120"/>
      <c r="M529" s="120"/>
      <c r="N529" s="120"/>
      <c r="O529" s="120"/>
      <c r="P529" s="120"/>
      <c r="Q529" s="120"/>
      <c r="R529" s="120"/>
      <c r="S529" s="120"/>
      <c r="T529" s="120"/>
      <c r="U529" s="120"/>
      <c r="V529" s="120"/>
      <c r="W529" s="120"/>
      <c r="X529" s="120"/>
      <c r="Y529" s="120"/>
      <c r="Z529" s="120"/>
    </row>
    <row r="530" spans="1:26">
      <c r="A530" s="120"/>
      <c r="B530" s="120"/>
      <c r="C530" s="120"/>
      <c r="D530" s="120"/>
      <c r="E530" s="120"/>
      <c r="F530" s="120"/>
      <c r="G530" s="121"/>
      <c r="H530" s="121"/>
      <c r="I530" s="121"/>
      <c r="J530" s="121"/>
      <c r="K530" s="121"/>
      <c r="L530" s="120"/>
      <c r="M530" s="120"/>
      <c r="N530" s="120"/>
      <c r="O530" s="120"/>
      <c r="P530" s="120"/>
      <c r="Q530" s="120"/>
      <c r="R530" s="120"/>
      <c r="S530" s="120"/>
      <c r="T530" s="120"/>
      <c r="U530" s="120"/>
      <c r="V530" s="120"/>
      <c r="W530" s="120"/>
      <c r="X530" s="120"/>
      <c r="Y530" s="120"/>
      <c r="Z530" s="120"/>
    </row>
    <row r="531" spans="1:26">
      <c r="A531" s="120"/>
      <c r="B531" s="120"/>
      <c r="C531" s="120"/>
      <c r="D531" s="120"/>
      <c r="E531" s="120"/>
      <c r="F531" s="120"/>
      <c r="G531" s="121"/>
      <c r="H531" s="121"/>
      <c r="I531" s="121"/>
      <c r="J531" s="121"/>
      <c r="K531" s="121"/>
      <c r="L531" s="120"/>
      <c r="M531" s="120"/>
      <c r="N531" s="120"/>
      <c r="O531" s="120"/>
      <c r="P531" s="120"/>
      <c r="Q531" s="120"/>
      <c r="R531" s="120"/>
      <c r="S531" s="120"/>
      <c r="T531" s="120"/>
      <c r="U531" s="120"/>
      <c r="V531" s="120"/>
      <c r="W531" s="120"/>
      <c r="X531" s="120"/>
      <c r="Y531" s="120"/>
      <c r="Z531" s="120"/>
    </row>
    <row r="532" spans="1:26">
      <c r="A532" s="120"/>
      <c r="B532" s="120"/>
      <c r="C532" s="120"/>
      <c r="D532" s="120"/>
      <c r="E532" s="120"/>
      <c r="F532" s="120"/>
      <c r="G532" s="121"/>
      <c r="H532" s="121"/>
      <c r="I532" s="121"/>
      <c r="J532" s="121"/>
      <c r="K532" s="121"/>
      <c r="L532" s="120"/>
      <c r="M532" s="120"/>
      <c r="N532" s="120"/>
      <c r="O532" s="120"/>
      <c r="P532" s="120"/>
      <c r="Q532" s="120"/>
      <c r="R532" s="120"/>
      <c r="S532" s="120"/>
      <c r="T532" s="120"/>
      <c r="U532" s="120"/>
      <c r="V532" s="120"/>
      <c r="W532" s="120"/>
      <c r="X532" s="120"/>
      <c r="Y532" s="120"/>
      <c r="Z532" s="120"/>
    </row>
    <row r="533" spans="1:26">
      <c r="A533" s="120"/>
      <c r="B533" s="120"/>
      <c r="C533" s="120"/>
      <c r="D533" s="120"/>
      <c r="E533" s="120"/>
      <c r="F533" s="120"/>
      <c r="G533" s="121"/>
      <c r="H533" s="121"/>
      <c r="I533" s="121"/>
      <c r="J533" s="121"/>
      <c r="K533" s="121"/>
      <c r="L533" s="120"/>
      <c r="M533" s="120"/>
      <c r="N533" s="120"/>
      <c r="O533" s="120"/>
      <c r="P533" s="120"/>
      <c r="Q533" s="120"/>
      <c r="R533" s="120"/>
      <c r="S533" s="120"/>
      <c r="T533" s="120"/>
      <c r="U533" s="120"/>
      <c r="V533" s="120"/>
      <c r="W533" s="120"/>
      <c r="X533" s="120"/>
      <c r="Y533" s="120"/>
      <c r="Z533" s="120"/>
    </row>
    <row r="534" spans="1:26">
      <c r="A534" s="120"/>
      <c r="B534" s="120"/>
      <c r="C534" s="120"/>
      <c r="D534" s="120"/>
      <c r="E534" s="120"/>
      <c r="F534" s="120"/>
      <c r="G534" s="121"/>
      <c r="H534" s="121"/>
      <c r="I534" s="121"/>
      <c r="J534" s="121"/>
      <c r="K534" s="121"/>
      <c r="L534" s="120"/>
      <c r="M534" s="120"/>
      <c r="N534" s="120"/>
      <c r="O534" s="120"/>
      <c r="P534" s="120"/>
      <c r="Q534" s="120"/>
      <c r="R534" s="120"/>
      <c r="S534" s="120"/>
      <c r="T534" s="120"/>
      <c r="U534" s="120"/>
      <c r="V534" s="120"/>
      <c r="W534" s="120"/>
      <c r="X534" s="120"/>
      <c r="Y534" s="120"/>
      <c r="Z534" s="120"/>
    </row>
    <row r="535" spans="1:26">
      <c r="A535" s="120"/>
      <c r="B535" s="120"/>
      <c r="C535" s="120"/>
      <c r="D535" s="120"/>
      <c r="E535" s="120"/>
      <c r="F535" s="120"/>
      <c r="G535" s="121"/>
      <c r="H535" s="121"/>
      <c r="I535" s="121"/>
      <c r="J535" s="121"/>
      <c r="K535" s="121"/>
      <c r="L535" s="120"/>
      <c r="M535" s="120"/>
      <c r="N535" s="120"/>
      <c r="O535" s="120"/>
      <c r="P535" s="120"/>
      <c r="Q535" s="120"/>
      <c r="R535" s="120"/>
      <c r="S535" s="120"/>
      <c r="T535" s="120"/>
      <c r="U535" s="120"/>
      <c r="V535" s="120"/>
      <c r="W535" s="120"/>
      <c r="X535" s="120"/>
      <c r="Y535" s="120"/>
      <c r="Z535" s="120"/>
    </row>
    <row r="536" spans="1:26">
      <c r="A536" s="120"/>
      <c r="B536" s="120"/>
      <c r="C536" s="120"/>
      <c r="D536" s="120"/>
      <c r="E536" s="120"/>
      <c r="F536" s="120"/>
      <c r="G536" s="121"/>
      <c r="H536" s="121"/>
      <c r="I536" s="121"/>
      <c r="J536" s="121"/>
      <c r="K536" s="121"/>
      <c r="L536" s="120"/>
      <c r="M536" s="120"/>
      <c r="N536" s="120"/>
      <c r="O536" s="120"/>
      <c r="P536" s="120"/>
      <c r="Q536" s="120"/>
      <c r="R536" s="120"/>
      <c r="S536" s="120"/>
      <c r="T536" s="120"/>
      <c r="U536" s="120"/>
      <c r="V536" s="120"/>
      <c r="W536" s="120"/>
      <c r="X536" s="120"/>
      <c r="Y536" s="120"/>
      <c r="Z536" s="120"/>
    </row>
    <row r="537" spans="1:26">
      <c r="A537" s="120"/>
      <c r="B537" s="120"/>
      <c r="C537" s="120"/>
      <c r="D537" s="120"/>
      <c r="E537" s="120"/>
      <c r="F537" s="120"/>
      <c r="G537" s="121"/>
      <c r="H537" s="121"/>
      <c r="I537" s="121"/>
      <c r="J537" s="121"/>
      <c r="K537" s="121"/>
      <c r="L537" s="120"/>
      <c r="M537" s="120"/>
      <c r="N537" s="120"/>
      <c r="O537" s="120"/>
      <c r="P537" s="120"/>
      <c r="Q537" s="120"/>
      <c r="R537" s="120"/>
      <c r="S537" s="120"/>
      <c r="T537" s="120"/>
      <c r="U537" s="120"/>
      <c r="V537" s="120"/>
      <c r="W537" s="120"/>
      <c r="X537" s="120"/>
      <c r="Y537" s="120"/>
      <c r="Z537" s="120"/>
    </row>
    <row r="538" spans="1:26">
      <c r="A538" s="120"/>
      <c r="B538" s="120"/>
      <c r="C538" s="120"/>
      <c r="D538" s="120"/>
      <c r="E538" s="120"/>
      <c r="F538" s="120"/>
      <c r="G538" s="121"/>
      <c r="H538" s="121"/>
      <c r="I538" s="121"/>
      <c r="J538" s="121"/>
      <c r="K538" s="121"/>
      <c r="L538" s="120"/>
      <c r="M538" s="120"/>
      <c r="N538" s="120"/>
      <c r="O538" s="120"/>
      <c r="P538" s="120"/>
      <c r="Q538" s="120"/>
      <c r="R538" s="120"/>
      <c r="S538" s="120"/>
      <c r="T538" s="120"/>
      <c r="U538" s="120"/>
      <c r="V538" s="120"/>
      <c r="W538" s="120"/>
      <c r="X538" s="120"/>
      <c r="Y538" s="120"/>
      <c r="Z538" s="120"/>
    </row>
    <row r="539" spans="1:26">
      <c r="A539" s="120"/>
      <c r="B539" s="120"/>
      <c r="C539" s="120"/>
      <c r="D539" s="120"/>
      <c r="E539" s="120"/>
      <c r="F539" s="120"/>
      <c r="G539" s="121"/>
      <c r="H539" s="121"/>
      <c r="I539" s="121"/>
      <c r="J539" s="121"/>
      <c r="K539" s="121"/>
      <c r="L539" s="120"/>
      <c r="M539" s="120"/>
      <c r="N539" s="120"/>
      <c r="O539" s="120"/>
      <c r="P539" s="120"/>
      <c r="Q539" s="120"/>
      <c r="R539" s="120"/>
      <c r="S539" s="120"/>
      <c r="T539" s="120"/>
      <c r="U539" s="120"/>
      <c r="V539" s="120"/>
      <c r="W539" s="120"/>
      <c r="X539" s="120"/>
      <c r="Y539" s="120"/>
      <c r="Z539" s="120"/>
    </row>
    <row r="540" spans="1:26">
      <c r="A540" s="120"/>
      <c r="B540" s="120"/>
      <c r="C540" s="120"/>
      <c r="D540" s="120"/>
      <c r="E540" s="120"/>
      <c r="F540" s="120"/>
      <c r="G540" s="121"/>
      <c r="H540" s="121"/>
      <c r="I540" s="121"/>
      <c r="J540" s="121"/>
      <c r="K540" s="121"/>
      <c r="L540" s="120"/>
      <c r="M540" s="120"/>
      <c r="N540" s="120"/>
      <c r="O540" s="120"/>
      <c r="P540" s="120"/>
      <c r="Q540" s="120"/>
      <c r="R540" s="120"/>
      <c r="S540" s="120"/>
      <c r="T540" s="120"/>
      <c r="U540" s="120"/>
      <c r="V540" s="120"/>
      <c r="W540" s="120"/>
      <c r="X540" s="120"/>
      <c r="Y540" s="120"/>
      <c r="Z540" s="120"/>
    </row>
    <row r="541" spans="1:26">
      <c r="A541" s="120"/>
      <c r="B541" s="120"/>
      <c r="C541" s="120"/>
      <c r="D541" s="120"/>
      <c r="E541" s="120"/>
      <c r="F541" s="120"/>
      <c r="G541" s="121"/>
      <c r="H541" s="121"/>
      <c r="I541" s="121"/>
      <c r="J541" s="121"/>
      <c r="K541" s="121"/>
      <c r="L541" s="120"/>
      <c r="M541" s="120"/>
      <c r="N541" s="120"/>
      <c r="O541" s="120"/>
      <c r="P541" s="120"/>
      <c r="Q541" s="120"/>
      <c r="R541" s="120"/>
      <c r="S541" s="120"/>
      <c r="T541" s="120"/>
      <c r="U541" s="120"/>
      <c r="V541" s="120"/>
      <c r="W541" s="120"/>
      <c r="X541" s="120"/>
      <c r="Y541" s="120"/>
      <c r="Z541" s="120"/>
    </row>
    <row r="542" spans="1:26">
      <c r="A542" s="120"/>
      <c r="B542" s="120"/>
      <c r="C542" s="120"/>
      <c r="D542" s="120"/>
      <c r="E542" s="120"/>
      <c r="F542" s="120"/>
      <c r="G542" s="121"/>
      <c r="H542" s="121"/>
      <c r="I542" s="121"/>
      <c r="J542" s="121"/>
      <c r="K542" s="121"/>
      <c r="L542" s="120"/>
      <c r="M542" s="120"/>
      <c r="N542" s="120"/>
      <c r="O542" s="120"/>
      <c r="P542" s="120"/>
      <c r="Q542" s="120"/>
      <c r="R542" s="120"/>
      <c r="S542" s="120"/>
      <c r="T542" s="120"/>
      <c r="U542" s="120"/>
      <c r="V542" s="120"/>
      <c r="W542" s="120"/>
      <c r="X542" s="120"/>
      <c r="Y542" s="120"/>
      <c r="Z542" s="120"/>
    </row>
    <row r="543" spans="1:26">
      <c r="A543" s="120"/>
      <c r="B543" s="120"/>
      <c r="C543" s="120"/>
      <c r="D543" s="120"/>
      <c r="E543" s="120"/>
      <c r="F543" s="120"/>
      <c r="G543" s="121"/>
      <c r="H543" s="121"/>
      <c r="I543" s="121"/>
      <c r="J543" s="121"/>
      <c r="K543" s="121"/>
      <c r="L543" s="120"/>
      <c r="M543" s="120"/>
      <c r="N543" s="120"/>
      <c r="O543" s="120"/>
      <c r="P543" s="120"/>
      <c r="Q543" s="120"/>
      <c r="R543" s="120"/>
      <c r="S543" s="120"/>
      <c r="T543" s="120"/>
      <c r="U543" s="120"/>
      <c r="V543" s="120"/>
      <c r="W543" s="120"/>
      <c r="X543" s="120"/>
      <c r="Y543" s="120"/>
      <c r="Z543" s="120"/>
    </row>
    <row r="544" spans="1:26">
      <c r="A544" s="120"/>
      <c r="B544" s="120"/>
      <c r="C544" s="120"/>
      <c r="D544" s="120"/>
      <c r="E544" s="120"/>
      <c r="F544" s="120"/>
      <c r="G544" s="121"/>
      <c r="H544" s="121"/>
      <c r="I544" s="121"/>
      <c r="J544" s="121"/>
      <c r="K544" s="121"/>
      <c r="L544" s="120"/>
      <c r="M544" s="120"/>
      <c r="N544" s="120"/>
      <c r="O544" s="120"/>
      <c r="P544" s="120"/>
      <c r="Q544" s="120"/>
      <c r="R544" s="120"/>
      <c r="S544" s="120"/>
      <c r="T544" s="120"/>
      <c r="U544" s="120"/>
      <c r="V544" s="120"/>
      <c r="W544" s="120"/>
      <c r="X544" s="120"/>
      <c r="Y544" s="120"/>
      <c r="Z544" s="120"/>
    </row>
    <row r="545" spans="1:26">
      <c r="A545" s="120"/>
      <c r="B545" s="120"/>
      <c r="C545" s="120"/>
      <c r="D545" s="120"/>
      <c r="E545" s="120"/>
      <c r="F545" s="120"/>
      <c r="G545" s="121"/>
      <c r="H545" s="121"/>
      <c r="I545" s="121"/>
      <c r="J545" s="121"/>
      <c r="K545" s="121"/>
      <c r="L545" s="120"/>
      <c r="M545" s="120"/>
      <c r="N545" s="120"/>
      <c r="O545" s="120"/>
      <c r="P545" s="120"/>
      <c r="Q545" s="120"/>
      <c r="R545" s="120"/>
      <c r="S545" s="120"/>
      <c r="T545" s="120"/>
      <c r="U545" s="120"/>
      <c r="V545" s="120"/>
      <c r="W545" s="120"/>
      <c r="X545" s="120"/>
      <c r="Y545" s="120"/>
      <c r="Z545" s="120"/>
    </row>
    <row r="546" spans="1:26">
      <c r="A546" s="120"/>
      <c r="B546" s="120"/>
      <c r="C546" s="120"/>
      <c r="D546" s="120"/>
      <c r="E546" s="120"/>
      <c r="F546" s="120"/>
      <c r="G546" s="121"/>
      <c r="H546" s="121"/>
      <c r="I546" s="121"/>
      <c r="J546" s="121"/>
      <c r="K546" s="121"/>
      <c r="L546" s="120"/>
      <c r="M546" s="120"/>
      <c r="N546" s="120"/>
      <c r="O546" s="120"/>
      <c r="P546" s="120"/>
      <c r="Q546" s="120"/>
      <c r="R546" s="120"/>
      <c r="S546" s="120"/>
      <c r="T546" s="120"/>
      <c r="U546" s="120"/>
      <c r="V546" s="120"/>
      <c r="W546" s="120"/>
      <c r="X546" s="120"/>
      <c r="Y546" s="120"/>
      <c r="Z546" s="120"/>
    </row>
    <row r="547" spans="1:26">
      <c r="A547" s="120"/>
      <c r="B547" s="120"/>
      <c r="C547" s="120"/>
      <c r="D547" s="120"/>
      <c r="E547" s="120"/>
      <c r="F547" s="120"/>
      <c r="G547" s="121"/>
      <c r="H547" s="121"/>
      <c r="I547" s="121"/>
      <c r="J547" s="121"/>
      <c r="K547" s="121"/>
      <c r="L547" s="120"/>
      <c r="M547" s="120"/>
      <c r="N547" s="120"/>
      <c r="O547" s="120"/>
      <c r="P547" s="120"/>
      <c r="Q547" s="120"/>
      <c r="R547" s="120"/>
      <c r="S547" s="120"/>
      <c r="T547" s="120"/>
      <c r="U547" s="120"/>
      <c r="V547" s="120"/>
      <c r="W547" s="120"/>
      <c r="X547" s="120"/>
      <c r="Y547" s="120"/>
      <c r="Z547" s="120"/>
    </row>
    <row r="548" spans="1:26">
      <c r="A548" s="120"/>
      <c r="B548" s="120"/>
      <c r="C548" s="120"/>
      <c r="D548" s="120"/>
      <c r="E548" s="120"/>
      <c r="F548" s="120"/>
      <c r="G548" s="121"/>
      <c r="H548" s="121"/>
      <c r="I548" s="121"/>
      <c r="J548" s="121"/>
      <c r="K548" s="121"/>
      <c r="L548" s="120"/>
      <c r="M548" s="120"/>
      <c r="N548" s="120"/>
      <c r="O548" s="120"/>
      <c r="P548" s="120"/>
      <c r="Q548" s="120"/>
      <c r="R548" s="120"/>
      <c r="S548" s="120"/>
      <c r="T548" s="120"/>
      <c r="U548" s="120"/>
      <c r="V548" s="120"/>
      <c r="W548" s="120"/>
      <c r="X548" s="120"/>
      <c r="Y548" s="120"/>
      <c r="Z548" s="120"/>
    </row>
    <row r="549" spans="1:26">
      <c r="A549" s="120"/>
      <c r="B549" s="120"/>
      <c r="C549" s="120"/>
      <c r="D549" s="120"/>
      <c r="E549" s="120"/>
      <c r="F549" s="120"/>
      <c r="G549" s="121"/>
      <c r="H549" s="121"/>
      <c r="I549" s="121"/>
      <c r="J549" s="121"/>
      <c r="K549" s="121"/>
      <c r="L549" s="120"/>
      <c r="M549" s="120"/>
      <c r="N549" s="120"/>
      <c r="O549" s="120"/>
      <c r="P549" s="120"/>
      <c r="Q549" s="120"/>
      <c r="R549" s="120"/>
      <c r="S549" s="120"/>
      <c r="T549" s="120"/>
      <c r="U549" s="120"/>
      <c r="V549" s="120"/>
      <c r="W549" s="120"/>
      <c r="X549" s="120"/>
      <c r="Y549" s="120"/>
      <c r="Z549" s="120"/>
    </row>
    <row r="550" spans="1:26">
      <c r="A550" s="120"/>
      <c r="B550" s="120"/>
      <c r="C550" s="120"/>
      <c r="D550" s="120"/>
      <c r="E550" s="120"/>
      <c r="F550" s="120"/>
      <c r="G550" s="121"/>
      <c r="H550" s="121"/>
      <c r="I550" s="121"/>
      <c r="J550" s="121"/>
      <c r="K550" s="121"/>
      <c r="L550" s="120"/>
      <c r="M550" s="120"/>
      <c r="N550" s="120"/>
      <c r="O550" s="120"/>
      <c r="P550" s="120"/>
      <c r="Q550" s="120"/>
      <c r="R550" s="120"/>
      <c r="S550" s="120"/>
      <c r="T550" s="120"/>
      <c r="U550" s="120"/>
      <c r="V550" s="120"/>
      <c r="W550" s="120"/>
      <c r="X550" s="120"/>
      <c r="Y550" s="120"/>
      <c r="Z550" s="120"/>
    </row>
    <row r="551" spans="1:26">
      <c r="A551" s="120"/>
      <c r="B551" s="120"/>
      <c r="C551" s="120"/>
      <c r="D551" s="120"/>
      <c r="E551" s="120"/>
      <c r="F551" s="120"/>
      <c r="G551" s="121"/>
      <c r="H551" s="121"/>
      <c r="I551" s="121"/>
      <c r="J551" s="121"/>
      <c r="K551" s="121"/>
      <c r="L551" s="120"/>
      <c r="M551" s="120"/>
      <c r="N551" s="120"/>
      <c r="O551" s="120"/>
      <c r="P551" s="120"/>
      <c r="Q551" s="120"/>
      <c r="R551" s="120"/>
      <c r="S551" s="120"/>
      <c r="T551" s="120"/>
      <c r="U551" s="120"/>
      <c r="V551" s="120"/>
      <c r="W551" s="120"/>
      <c r="X551" s="120"/>
      <c r="Y551" s="120"/>
      <c r="Z551" s="120"/>
    </row>
    <row r="552" spans="1:26">
      <c r="A552" s="120"/>
      <c r="B552" s="120"/>
      <c r="C552" s="120"/>
      <c r="D552" s="120"/>
      <c r="E552" s="120"/>
      <c r="F552" s="120"/>
      <c r="G552" s="121"/>
      <c r="H552" s="121"/>
      <c r="I552" s="121"/>
      <c r="J552" s="121"/>
      <c r="K552" s="121"/>
      <c r="L552" s="120"/>
      <c r="M552" s="120"/>
      <c r="N552" s="120"/>
      <c r="O552" s="120"/>
      <c r="P552" s="120"/>
      <c r="Q552" s="120"/>
      <c r="R552" s="120"/>
      <c r="S552" s="120"/>
      <c r="T552" s="120"/>
      <c r="U552" s="120"/>
      <c r="V552" s="120"/>
      <c r="W552" s="120"/>
      <c r="X552" s="120"/>
      <c r="Y552" s="120"/>
      <c r="Z552" s="120"/>
    </row>
    <row r="553" spans="1:26">
      <c r="A553" s="120"/>
      <c r="B553" s="120"/>
      <c r="C553" s="120"/>
      <c r="D553" s="120"/>
      <c r="E553" s="120"/>
      <c r="F553" s="120"/>
      <c r="G553" s="121"/>
      <c r="H553" s="121"/>
      <c r="I553" s="121"/>
      <c r="J553" s="121"/>
      <c r="K553" s="121"/>
      <c r="L553" s="120"/>
      <c r="M553" s="120"/>
      <c r="N553" s="120"/>
      <c r="O553" s="120"/>
      <c r="P553" s="120"/>
      <c r="Q553" s="120"/>
      <c r="R553" s="120"/>
      <c r="S553" s="120"/>
      <c r="T553" s="120"/>
      <c r="U553" s="120"/>
      <c r="V553" s="120"/>
      <c r="W553" s="120"/>
      <c r="X553" s="120"/>
      <c r="Y553" s="120"/>
      <c r="Z553" s="120"/>
    </row>
    <row r="554" spans="1:26">
      <c r="A554" s="120"/>
      <c r="B554" s="120"/>
      <c r="C554" s="120"/>
      <c r="D554" s="120"/>
      <c r="E554" s="120"/>
      <c r="F554" s="120"/>
      <c r="G554" s="121"/>
      <c r="H554" s="121"/>
      <c r="I554" s="121"/>
      <c r="J554" s="121"/>
      <c r="K554" s="121"/>
      <c r="L554" s="120"/>
      <c r="M554" s="120"/>
      <c r="N554" s="120"/>
      <c r="O554" s="120"/>
      <c r="P554" s="120"/>
      <c r="Q554" s="120"/>
      <c r="R554" s="120"/>
      <c r="S554" s="120"/>
      <c r="T554" s="120"/>
      <c r="U554" s="120"/>
      <c r="V554" s="120"/>
      <c r="W554" s="120"/>
      <c r="X554" s="120"/>
      <c r="Y554" s="120"/>
      <c r="Z554" s="120"/>
    </row>
    <row r="555" spans="1:26">
      <c r="A555" s="120"/>
      <c r="B555" s="120"/>
      <c r="C555" s="120"/>
      <c r="D555" s="120"/>
      <c r="E555" s="120"/>
      <c r="F555" s="120"/>
      <c r="G555" s="121"/>
      <c r="H555" s="121"/>
      <c r="I555" s="121"/>
      <c r="J555" s="121"/>
      <c r="K555" s="121"/>
      <c r="L555" s="120"/>
      <c r="M555" s="120"/>
      <c r="N555" s="120"/>
      <c r="O555" s="120"/>
      <c r="P555" s="120"/>
      <c r="Q555" s="120"/>
      <c r="R555" s="120"/>
      <c r="S555" s="120"/>
      <c r="T555" s="120"/>
      <c r="U555" s="120"/>
      <c r="V555" s="120"/>
      <c r="W555" s="120"/>
      <c r="X555" s="120"/>
      <c r="Y555" s="120"/>
      <c r="Z555" s="120"/>
    </row>
    <row r="556" spans="1:26">
      <c r="A556" s="120"/>
      <c r="B556" s="120"/>
      <c r="C556" s="120"/>
      <c r="D556" s="120"/>
      <c r="E556" s="120"/>
      <c r="F556" s="120"/>
      <c r="G556" s="121"/>
      <c r="H556" s="121"/>
      <c r="I556" s="121"/>
      <c r="J556" s="121"/>
      <c r="K556" s="121"/>
      <c r="L556" s="120"/>
      <c r="M556" s="120"/>
      <c r="N556" s="120"/>
      <c r="O556" s="120"/>
      <c r="P556" s="120"/>
      <c r="Q556" s="120"/>
      <c r="R556" s="120"/>
      <c r="S556" s="120"/>
      <c r="T556" s="120"/>
      <c r="U556" s="120"/>
      <c r="V556" s="120"/>
      <c r="W556" s="120"/>
      <c r="X556" s="120"/>
      <c r="Y556" s="120"/>
      <c r="Z556" s="120"/>
    </row>
    <row r="557" spans="1:26">
      <c r="A557" s="120"/>
      <c r="B557" s="120"/>
      <c r="C557" s="120"/>
      <c r="D557" s="120"/>
      <c r="E557" s="120"/>
      <c r="F557" s="120"/>
      <c r="G557" s="121"/>
      <c r="H557" s="121"/>
      <c r="I557" s="121"/>
      <c r="J557" s="121"/>
      <c r="K557" s="121"/>
      <c r="L557" s="120"/>
      <c r="M557" s="120"/>
      <c r="N557" s="120"/>
      <c r="O557" s="120"/>
      <c r="P557" s="120"/>
      <c r="Q557" s="120"/>
      <c r="R557" s="120"/>
      <c r="S557" s="120"/>
      <c r="T557" s="120"/>
      <c r="U557" s="120"/>
      <c r="V557" s="120"/>
      <c r="W557" s="120"/>
      <c r="X557" s="120"/>
      <c r="Y557" s="120"/>
      <c r="Z557" s="120"/>
    </row>
    <row r="558" spans="1:26">
      <c r="A558" s="120"/>
      <c r="B558" s="120"/>
      <c r="C558" s="120"/>
      <c r="D558" s="120"/>
      <c r="E558" s="120"/>
      <c r="F558" s="120"/>
      <c r="G558" s="121"/>
      <c r="H558" s="121"/>
      <c r="I558" s="121"/>
      <c r="J558" s="121"/>
      <c r="K558" s="121"/>
      <c r="L558" s="120"/>
      <c r="M558" s="120"/>
      <c r="N558" s="120"/>
      <c r="O558" s="120"/>
      <c r="P558" s="120"/>
      <c r="Q558" s="120"/>
      <c r="R558" s="120"/>
      <c r="S558" s="120"/>
      <c r="T558" s="120"/>
      <c r="U558" s="120"/>
      <c r="V558" s="120"/>
      <c r="W558" s="120"/>
      <c r="X558" s="120"/>
      <c r="Y558" s="120"/>
      <c r="Z558" s="120"/>
    </row>
    <row r="559" spans="1:26">
      <c r="A559" s="120"/>
      <c r="B559" s="120"/>
      <c r="C559" s="120"/>
      <c r="D559" s="120"/>
      <c r="E559" s="120"/>
      <c r="F559" s="120"/>
      <c r="G559" s="121"/>
      <c r="H559" s="121"/>
      <c r="I559" s="121"/>
      <c r="J559" s="121"/>
      <c r="K559" s="121"/>
      <c r="L559" s="120"/>
      <c r="M559" s="120"/>
      <c r="N559" s="120"/>
      <c r="O559" s="120"/>
      <c r="P559" s="120"/>
      <c r="Q559" s="120"/>
      <c r="R559" s="120"/>
      <c r="S559" s="120"/>
      <c r="T559" s="120"/>
      <c r="U559" s="120"/>
      <c r="V559" s="120"/>
      <c r="W559" s="120"/>
      <c r="X559" s="120"/>
      <c r="Y559" s="120"/>
      <c r="Z559" s="120"/>
    </row>
    <row r="560" spans="1:26">
      <c r="A560" s="120"/>
      <c r="B560" s="120"/>
      <c r="C560" s="120"/>
      <c r="D560" s="120"/>
      <c r="E560" s="120"/>
      <c r="F560" s="120"/>
      <c r="G560" s="121"/>
      <c r="H560" s="121"/>
      <c r="I560" s="121"/>
      <c r="J560" s="121"/>
      <c r="K560" s="121"/>
      <c r="L560" s="120"/>
      <c r="M560" s="120"/>
      <c r="N560" s="120"/>
      <c r="O560" s="120"/>
      <c r="P560" s="120"/>
      <c r="Q560" s="120"/>
      <c r="R560" s="120"/>
      <c r="S560" s="120"/>
      <c r="T560" s="120"/>
      <c r="U560" s="120"/>
      <c r="V560" s="120"/>
      <c r="W560" s="120"/>
      <c r="X560" s="120"/>
      <c r="Y560" s="120"/>
      <c r="Z560" s="120"/>
    </row>
    <row r="561" spans="1:26">
      <c r="A561" s="120"/>
      <c r="B561" s="120"/>
      <c r="C561" s="120"/>
      <c r="D561" s="120"/>
      <c r="E561" s="120"/>
      <c r="F561" s="120"/>
      <c r="G561" s="121"/>
      <c r="H561" s="121"/>
      <c r="I561" s="121"/>
      <c r="J561" s="121"/>
      <c r="K561" s="121"/>
      <c r="L561" s="120"/>
      <c r="M561" s="120"/>
      <c r="N561" s="120"/>
      <c r="O561" s="120"/>
      <c r="P561" s="120"/>
      <c r="Q561" s="120"/>
      <c r="R561" s="120"/>
      <c r="S561" s="120"/>
      <c r="T561" s="120"/>
      <c r="U561" s="120"/>
      <c r="V561" s="120"/>
      <c r="W561" s="120"/>
      <c r="X561" s="120"/>
      <c r="Y561" s="120"/>
      <c r="Z561" s="120"/>
    </row>
    <row r="562" spans="1:26">
      <c r="A562" s="120"/>
      <c r="B562" s="120"/>
      <c r="C562" s="120"/>
      <c r="D562" s="120"/>
      <c r="E562" s="120"/>
      <c r="F562" s="120"/>
      <c r="G562" s="121"/>
      <c r="H562" s="121"/>
      <c r="I562" s="121"/>
      <c r="J562" s="121"/>
      <c r="K562" s="121"/>
      <c r="L562" s="120"/>
      <c r="M562" s="120"/>
      <c r="N562" s="120"/>
      <c r="O562" s="120"/>
      <c r="P562" s="120"/>
      <c r="Q562" s="120"/>
      <c r="R562" s="120"/>
      <c r="S562" s="120"/>
      <c r="T562" s="120"/>
      <c r="U562" s="120"/>
      <c r="V562" s="120"/>
      <c r="W562" s="120"/>
      <c r="X562" s="120"/>
      <c r="Y562" s="120"/>
      <c r="Z562" s="120"/>
    </row>
    <row r="563" spans="1:26">
      <c r="A563" s="120"/>
      <c r="B563" s="120"/>
      <c r="C563" s="120"/>
      <c r="D563" s="120"/>
      <c r="E563" s="120"/>
      <c r="F563" s="120"/>
      <c r="G563" s="121"/>
      <c r="H563" s="121"/>
      <c r="I563" s="121"/>
      <c r="J563" s="121"/>
      <c r="K563" s="121"/>
      <c r="L563" s="120"/>
      <c r="M563" s="120"/>
      <c r="N563" s="120"/>
      <c r="O563" s="120"/>
      <c r="P563" s="120"/>
      <c r="Q563" s="120"/>
      <c r="R563" s="120"/>
      <c r="S563" s="120"/>
      <c r="T563" s="120"/>
      <c r="U563" s="120"/>
      <c r="V563" s="120"/>
      <c r="W563" s="120"/>
      <c r="X563" s="120"/>
      <c r="Y563" s="120"/>
      <c r="Z563" s="120"/>
    </row>
    <row r="564" spans="1:26">
      <c r="A564" s="120"/>
      <c r="B564" s="120"/>
      <c r="C564" s="120"/>
      <c r="D564" s="120"/>
      <c r="E564" s="120"/>
      <c r="F564" s="120"/>
      <c r="G564" s="121"/>
      <c r="H564" s="121"/>
      <c r="I564" s="121"/>
      <c r="J564" s="121"/>
      <c r="K564" s="121"/>
      <c r="L564" s="120"/>
      <c r="M564" s="120"/>
      <c r="N564" s="120"/>
      <c r="O564" s="120"/>
      <c r="P564" s="120"/>
      <c r="Q564" s="120"/>
      <c r="R564" s="120"/>
      <c r="S564" s="120"/>
      <c r="T564" s="120"/>
      <c r="U564" s="120"/>
      <c r="V564" s="120"/>
      <c r="W564" s="120"/>
      <c r="X564" s="120"/>
      <c r="Y564" s="120"/>
      <c r="Z564" s="120"/>
    </row>
    <row r="565" spans="1:26">
      <c r="A565" s="120"/>
      <c r="B565" s="120"/>
      <c r="C565" s="120"/>
      <c r="D565" s="120"/>
      <c r="E565" s="120"/>
      <c r="F565" s="120"/>
      <c r="G565" s="121"/>
      <c r="H565" s="121"/>
      <c r="I565" s="121"/>
      <c r="J565" s="121"/>
      <c r="K565" s="121"/>
      <c r="L565" s="120"/>
      <c r="M565" s="120"/>
      <c r="N565" s="120"/>
      <c r="O565" s="120"/>
      <c r="P565" s="120"/>
      <c r="Q565" s="120"/>
      <c r="R565" s="120"/>
      <c r="S565" s="120"/>
      <c r="T565" s="120"/>
      <c r="U565" s="120"/>
      <c r="V565" s="120"/>
      <c r="W565" s="120"/>
      <c r="X565" s="120"/>
      <c r="Y565" s="120"/>
      <c r="Z565" s="120"/>
    </row>
    <row r="566" spans="1:26">
      <c r="A566" s="120"/>
      <c r="B566" s="120"/>
      <c r="C566" s="120"/>
      <c r="D566" s="120"/>
      <c r="E566" s="120"/>
      <c r="F566" s="120"/>
      <c r="G566" s="121"/>
      <c r="H566" s="121"/>
      <c r="I566" s="121"/>
      <c r="J566" s="121"/>
      <c r="K566" s="121"/>
      <c r="L566" s="120"/>
      <c r="M566" s="120"/>
      <c r="N566" s="120"/>
      <c r="O566" s="120"/>
      <c r="P566" s="120"/>
      <c r="Q566" s="120"/>
      <c r="R566" s="120"/>
      <c r="S566" s="120"/>
      <c r="T566" s="120"/>
      <c r="U566" s="120"/>
      <c r="V566" s="120"/>
      <c r="W566" s="120"/>
      <c r="X566" s="120"/>
      <c r="Y566" s="120"/>
      <c r="Z566" s="120"/>
    </row>
    <row r="567" spans="1:26">
      <c r="A567" s="120"/>
      <c r="B567" s="120"/>
      <c r="C567" s="120"/>
      <c r="D567" s="120"/>
      <c r="E567" s="120"/>
      <c r="F567" s="120"/>
      <c r="G567" s="121"/>
      <c r="H567" s="121"/>
      <c r="I567" s="121"/>
      <c r="J567" s="121"/>
      <c r="K567" s="121"/>
      <c r="L567" s="120"/>
      <c r="M567" s="120"/>
      <c r="N567" s="120"/>
      <c r="O567" s="120"/>
      <c r="P567" s="120"/>
      <c r="Q567" s="120"/>
      <c r="R567" s="120"/>
      <c r="S567" s="120"/>
      <c r="T567" s="120"/>
      <c r="U567" s="120"/>
      <c r="V567" s="120"/>
      <c r="W567" s="120"/>
      <c r="X567" s="120"/>
      <c r="Y567" s="120"/>
      <c r="Z567" s="120"/>
    </row>
    <row r="568" spans="1:26">
      <c r="A568" s="120"/>
      <c r="B568" s="120"/>
      <c r="C568" s="120"/>
      <c r="D568" s="120"/>
      <c r="E568" s="120"/>
      <c r="F568" s="120"/>
      <c r="G568" s="121"/>
      <c r="H568" s="121"/>
      <c r="I568" s="121"/>
      <c r="J568" s="121"/>
      <c r="K568" s="121"/>
      <c r="L568" s="120"/>
      <c r="M568" s="120"/>
      <c r="N568" s="120"/>
      <c r="O568" s="120"/>
      <c r="P568" s="120"/>
      <c r="Q568" s="120"/>
      <c r="R568" s="120"/>
      <c r="S568" s="120"/>
      <c r="T568" s="120"/>
      <c r="U568" s="120"/>
      <c r="V568" s="120"/>
      <c r="W568" s="120"/>
      <c r="X568" s="120"/>
      <c r="Y568" s="120"/>
      <c r="Z568" s="120"/>
    </row>
    <row r="569" spans="1:26">
      <c r="A569" s="120"/>
      <c r="B569" s="120"/>
      <c r="C569" s="120"/>
      <c r="D569" s="120"/>
      <c r="E569" s="120"/>
      <c r="F569" s="120"/>
      <c r="G569" s="121"/>
      <c r="H569" s="121"/>
      <c r="I569" s="121"/>
      <c r="J569" s="121"/>
      <c r="K569" s="121"/>
      <c r="L569" s="120"/>
      <c r="M569" s="120"/>
      <c r="N569" s="120"/>
      <c r="O569" s="120"/>
      <c r="P569" s="120"/>
      <c r="Q569" s="120"/>
      <c r="R569" s="120"/>
      <c r="S569" s="120"/>
      <c r="T569" s="120"/>
      <c r="U569" s="120"/>
      <c r="V569" s="120"/>
      <c r="W569" s="120"/>
      <c r="X569" s="120"/>
      <c r="Y569" s="120"/>
      <c r="Z569" s="120"/>
    </row>
    <row r="570" spans="1:26">
      <c r="A570" s="120"/>
      <c r="B570" s="120"/>
      <c r="C570" s="120"/>
      <c r="D570" s="120"/>
      <c r="E570" s="120"/>
      <c r="F570" s="120"/>
      <c r="G570" s="121"/>
      <c r="H570" s="121"/>
      <c r="I570" s="121"/>
      <c r="J570" s="121"/>
      <c r="K570" s="121"/>
      <c r="L570" s="120"/>
      <c r="M570" s="120"/>
      <c r="N570" s="120"/>
      <c r="O570" s="120"/>
      <c r="P570" s="120"/>
      <c r="Q570" s="120"/>
      <c r="R570" s="120"/>
      <c r="S570" s="120"/>
      <c r="T570" s="120"/>
      <c r="U570" s="120"/>
      <c r="V570" s="120"/>
      <c r="W570" s="120"/>
      <c r="X570" s="120"/>
      <c r="Y570" s="120"/>
      <c r="Z570" s="120"/>
    </row>
    <row r="571" spans="1:26">
      <c r="A571" s="120"/>
      <c r="B571" s="120"/>
      <c r="C571" s="120"/>
      <c r="D571" s="120"/>
      <c r="E571" s="120"/>
      <c r="F571" s="120"/>
      <c r="G571" s="121"/>
      <c r="H571" s="121"/>
      <c r="I571" s="121"/>
      <c r="J571" s="121"/>
      <c r="K571" s="121"/>
      <c r="L571" s="120"/>
      <c r="M571" s="120"/>
      <c r="N571" s="120"/>
      <c r="O571" s="120"/>
      <c r="P571" s="120"/>
      <c r="Q571" s="120"/>
      <c r="R571" s="120"/>
      <c r="S571" s="120"/>
      <c r="T571" s="120"/>
      <c r="U571" s="120"/>
      <c r="V571" s="120"/>
      <c r="W571" s="120"/>
      <c r="X571" s="120"/>
      <c r="Y571" s="120"/>
      <c r="Z571" s="120"/>
    </row>
    <row r="572" spans="1:26">
      <c r="A572" s="120"/>
      <c r="B572" s="120"/>
      <c r="C572" s="120"/>
      <c r="D572" s="120"/>
      <c r="E572" s="120"/>
      <c r="F572" s="120"/>
      <c r="G572" s="121"/>
      <c r="H572" s="121"/>
      <c r="I572" s="121"/>
      <c r="J572" s="121"/>
      <c r="K572" s="121"/>
      <c r="L572" s="120"/>
      <c r="M572" s="120"/>
      <c r="N572" s="120"/>
      <c r="O572" s="120"/>
      <c r="P572" s="120"/>
      <c r="Q572" s="120"/>
      <c r="R572" s="120"/>
      <c r="S572" s="120"/>
      <c r="T572" s="120"/>
      <c r="U572" s="120"/>
      <c r="V572" s="120"/>
      <c r="W572" s="120"/>
      <c r="X572" s="120"/>
      <c r="Y572" s="120"/>
      <c r="Z572" s="120"/>
    </row>
    <row r="573" spans="1:26">
      <c r="A573" s="120"/>
      <c r="B573" s="120"/>
      <c r="C573" s="120"/>
      <c r="D573" s="120"/>
      <c r="E573" s="120"/>
      <c r="F573" s="120"/>
      <c r="G573" s="121"/>
      <c r="H573" s="121"/>
      <c r="I573" s="121"/>
      <c r="J573" s="121"/>
      <c r="K573" s="121"/>
      <c r="L573" s="120"/>
      <c r="M573" s="120"/>
      <c r="N573" s="120"/>
      <c r="O573" s="120"/>
      <c r="P573" s="120"/>
      <c r="Q573" s="120"/>
      <c r="R573" s="120"/>
      <c r="S573" s="120"/>
      <c r="T573" s="120"/>
      <c r="U573" s="120"/>
      <c r="V573" s="120"/>
      <c r="W573" s="120"/>
      <c r="X573" s="120"/>
      <c r="Y573" s="120"/>
      <c r="Z573" s="120"/>
    </row>
    <row r="574" spans="1:26">
      <c r="A574" s="120"/>
      <c r="B574" s="120"/>
      <c r="C574" s="120"/>
      <c r="D574" s="120"/>
      <c r="E574" s="120"/>
      <c r="F574" s="120"/>
      <c r="G574" s="121"/>
      <c r="H574" s="121"/>
      <c r="I574" s="121"/>
      <c r="J574" s="121"/>
      <c r="K574" s="121"/>
      <c r="L574" s="120"/>
      <c r="M574" s="120"/>
      <c r="N574" s="120"/>
      <c r="O574" s="120"/>
      <c r="P574" s="120"/>
      <c r="Q574" s="120"/>
      <c r="R574" s="120"/>
      <c r="S574" s="120"/>
      <c r="T574" s="120"/>
      <c r="U574" s="120"/>
      <c r="V574" s="120"/>
      <c r="W574" s="120"/>
      <c r="X574" s="120"/>
      <c r="Y574" s="120"/>
      <c r="Z574" s="120"/>
    </row>
    <row r="575" spans="1:26">
      <c r="A575" s="120"/>
      <c r="B575" s="120"/>
      <c r="C575" s="120"/>
      <c r="D575" s="120"/>
      <c r="E575" s="120"/>
      <c r="F575" s="120"/>
      <c r="G575" s="121"/>
      <c r="H575" s="121"/>
      <c r="I575" s="121"/>
      <c r="J575" s="121"/>
      <c r="K575" s="121"/>
      <c r="L575" s="120"/>
      <c r="M575" s="120"/>
      <c r="N575" s="120"/>
      <c r="O575" s="120"/>
      <c r="P575" s="120"/>
      <c r="Q575" s="120"/>
      <c r="R575" s="120"/>
      <c r="S575" s="120"/>
      <c r="T575" s="120"/>
      <c r="U575" s="120"/>
      <c r="V575" s="120"/>
      <c r="W575" s="120"/>
      <c r="X575" s="120"/>
      <c r="Y575" s="120"/>
      <c r="Z575" s="120"/>
    </row>
    <row r="576" spans="1:26">
      <c r="A576" s="120"/>
      <c r="B576" s="120"/>
      <c r="C576" s="120"/>
      <c r="D576" s="120"/>
      <c r="E576" s="120"/>
      <c r="F576" s="120"/>
      <c r="G576" s="121"/>
      <c r="H576" s="121"/>
      <c r="I576" s="121"/>
      <c r="J576" s="121"/>
      <c r="K576" s="121"/>
      <c r="L576" s="120"/>
      <c r="M576" s="120"/>
      <c r="N576" s="120"/>
      <c r="O576" s="120"/>
      <c r="P576" s="120"/>
      <c r="Q576" s="120"/>
      <c r="R576" s="120"/>
      <c r="S576" s="120"/>
      <c r="T576" s="120"/>
      <c r="U576" s="120"/>
      <c r="V576" s="120"/>
      <c r="W576" s="120"/>
      <c r="X576" s="120"/>
      <c r="Y576" s="120"/>
      <c r="Z576" s="120"/>
    </row>
    <row r="577" spans="1:26">
      <c r="A577" s="120"/>
      <c r="B577" s="120"/>
      <c r="C577" s="120"/>
      <c r="D577" s="120"/>
      <c r="E577" s="120"/>
      <c r="F577" s="120"/>
      <c r="G577" s="121"/>
      <c r="H577" s="121"/>
      <c r="I577" s="121"/>
      <c r="J577" s="121"/>
      <c r="K577" s="121"/>
      <c r="L577" s="120"/>
      <c r="M577" s="120"/>
      <c r="N577" s="120"/>
      <c r="O577" s="120"/>
      <c r="P577" s="120"/>
      <c r="Q577" s="120"/>
      <c r="R577" s="120"/>
      <c r="S577" s="120"/>
      <c r="T577" s="120"/>
      <c r="U577" s="120"/>
      <c r="V577" s="120"/>
      <c r="W577" s="120"/>
      <c r="X577" s="120"/>
      <c r="Y577" s="120"/>
      <c r="Z577" s="120"/>
    </row>
    <row r="578" spans="1:26">
      <c r="A578" s="120"/>
      <c r="B578" s="120"/>
      <c r="C578" s="120"/>
      <c r="D578" s="120"/>
      <c r="E578" s="120"/>
      <c r="F578" s="120"/>
      <c r="G578" s="121"/>
      <c r="H578" s="121"/>
      <c r="I578" s="121"/>
      <c r="J578" s="121"/>
      <c r="K578" s="121"/>
      <c r="L578" s="120"/>
      <c r="M578" s="120"/>
      <c r="N578" s="120"/>
      <c r="O578" s="120"/>
      <c r="P578" s="120"/>
      <c r="Q578" s="120"/>
      <c r="R578" s="120"/>
      <c r="S578" s="120"/>
      <c r="T578" s="120"/>
      <c r="U578" s="120"/>
      <c r="V578" s="120"/>
      <c r="W578" s="120"/>
      <c r="X578" s="120"/>
      <c r="Y578" s="120"/>
      <c r="Z578" s="120"/>
    </row>
    <row r="579" spans="1:26">
      <c r="A579" s="120"/>
      <c r="B579" s="120"/>
      <c r="C579" s="120"/>
      <c r="D579" s="120"/>
      <c r="E579" s="120"/>
      <c r="F579" s="120"/>
      <c r="G579" s="121"/>
      <c r="H579" s="121"/>
      <c r="I579" s="121"/>
      <c r="J579" s="121"/>
      <c r="K579" s="121"/>
      <c r="L579" s="120"/>
      <c r="M579" s="120"/>
      <c r="N579" s="120"/>
      <c r="O579" s="120"/>
      <c r="P579" s="120"/>
      <c r="Q579" s="120"/>
      <c r="R579" s="120"/>
      <c r="S579" s="120"/>
      <c r="T579" s="120"/>
      <c r="U579" s="120"/>
      <c r="V579" s="120"/>
      <c r="W579" s="120"/>
      <c r="X579" s="120"/>
      <c r="Y579" s="120"/>
      <c r="Z579" s="120"/>
    </row>
    <row r="580" spans="1:26">
      <c r="A580" s="120"/>
      <c r="B580" s="120"/>
      <c r="C580" s="120"/>
      <c r="D580" s="120"/>
      <c r="E580" s="120"/>
      <c r="F580" s="120"/>
      <c r="G580" s="121"/>
      <c r="H580" s="121"/>
      <c r="I580" s="121"/>
      <c r="J580" s="121"/>
      <c r="K580" s="121"/>
      <c r="L580" s="120"/>
      <c r="M580" s="120"/>
      <c r="N580" s="120"/>
      <c r="O580" s="120"/>
      <c r="P580" s="120"/>
      <c r="Q580" s="120"/>
      <c r="R580" s="120"/>
      <c r="S580" s="120"/>
      <c r="T580" s="120"/>
      <c r="U580" s="120"/>
      <c r="V580" s="120"/>
      <c r="W580" s="120"/>
      <c r="X580" s="120"/>
      <c r="Y580" s="120"/>
      <c r="Z580" s="120"/>
    </row>
    <row r="581" spans="1:26">
      <c r="A581" s="120"/>
      <c r="B581" s="120"/>
      <c r="C581" s="120"/>
      <c r="D581" s="120"/>
      <c r="E581" s="120"/>
      <c r="F581" s="120"/>
      <c r="G581" s="121"/>
      <c r="H581" s="121"/>
      <c r="I581" s="121"/>
      <c r="J581" s="121"/>
      <c r="K581" s="121"/>
      <c r="L581" s="120"/>
      <c r="M581" s="120"/>
      <c r="N581" s="120"/>
      <c r="O581" s="120"/>
      <c r="P581" s="120"/>
      <c r="Q581" s="120"/>
      <c r="R581" s="120"/>
      <c r="S581" s="120"/>
      <c r="T581" s="120"/>
      <c r="U581" s="120"/>
      <c r="V581" s="120"/>
      <c r="W581" s="120"/>
      <c r="X581" s="120"/>
      <c r="Y581" s="120"/>
      <c r="Z581" s="120"/>
    </row>
    <row r="582" spans="1:26">
      <c r="A582" s="120"/>
      <c r="B582" s="120"/>
      <c r="C582" s="120"/>
      <c r="D582" s="120"/>
      <c r="E582" s="120"/>
      <c r="F582" s="120"/>
      <c r="G582" s="121"/>
      <c r="H582" s="121"/>
      <c r="I582" s="121"/>
      <c r="J582" s="121"/>
      <c r="K582" s="121"/>
      <c r="L582" s="120"/>
      <c r="M582" s="120"/>
      <c r="N582" s="120"/>
      <c r="O582" s="120"/>
      <c r="P582" s="120"/>
      <c r="Q582" s="120"/>
      <c r="R582" s="120"/>
      <c r="S582" s="120"/>
      <c r="T582" s="120"/>
      <c r="U582" s="120"/>
      <c r="V582" s="120"/>
      <c r="W582" s="120"/>
      <c r="X582" s="120"/>
      <c r="Y582" s="120"/>
      <c r="Z582" s="120"/>
    </row>
    <row r="583" spans="1:26">
      <c r="A583" s="120"/>
      <c r="B583" s="120"/>
      <c r="C583" s="120"/>
      <c r="D583" s="120"/>
      <c r="E583" s="120"/>
      <c r="F583" s="120"/>
      <c r="G583" s="121"/>
      <c r="H583" s="121"/>
      <c r="I583" s="121"/>
      <c r="J583" s="121"/>
      <c r="K583" s="121"/>
      <c r="L583" s="120"/>
      <c r="M583" s="120"/>
      <c r="N583" s="120"/>
      <c r="O583" s="120"/>
      <c r="P583" s="120"/>
      <c r="Q583" s="120"/>
      <c r="R583" s="120"/>
      <c r="S583" s="120"/>
      <c r="T583" s="120"/>
      <c r="U583" s="120"/>
      <c r="V583" s="120"/>
      <c r="W583" s="120"/>
      <c r="X583" s="120"/>
      <c r="Y583" s="120"/>
      <c r="Z583" s="120"/>
    </row>
    <row r="584" spans="1:26">
      <c r="A584" s="120"/>
      <c r="B584" s="120"/>
      <c r="C584" s="120"/>
      <c r="D584" s="120"/>
      <c r="E584" s="120"/>
      <c r="F584" s="120"/>
      <c r="G584" s="121"/>
      <c r="H584" s="121"/>
      <c r="I584" s="121"/>
      <c r="J584" s="121"/>
      <c r="K584" s="121"/>
      <c r="L584" s="120"/>
      <c r="M584" s="120"/>
      <c r="N584" s="120"/>
      <c r="O584" s="120"/>
      <c r="P584" s="120"/>
      <c r="Q584" s="120"/>
      <c r="R584" s="120"/>
      <c r="S584" s="120"/>
      <c r="T584" s="120"/>
      <c r="U584" s="120"/>
      <c r="V584" s="120"/>
      <c r="W584" s="120"/>
      <c r="X584" s="120"/>
      <c r="Y584" s="120"/>
      <c r="Z584" s="120"/>
    </row>
    <row r="585" spans="1:26">
      <c r="A585" s="120"/>
      <c r="B585" s="120"/>
      <c r="C585" s="120"/>
      <c r="D585" s="120"/>
      <c r="E585" s="120"/>
      <c r="F585" s="120"/>
      <c r="G585" s="121"/>
      <c r="H585" s="121"/>
      <c r="I585" s="121"/>
      <c r="J585" s="121"/>
      <c r="K585" s="121"/>
      <c r="L585" s="120"/>
      <c r="M585" s="120"/>
      <c r="N585" s="120"/>
      <c r="O585" s="120"/>
      <c r="P585" s="120"/>
      <c r="Q585" s="120"/>
      <c r="R585" s="120"/>
      <c r="S585" s="120"/>
      <c r="T585" s="120"/>
      <c r="U585" s="120"/>
      <c r="V585" s="120"/>
      <c r="W585" s="120"/>
      <c r="X585" s="120"/>
      <c r="Y585" s="120"/>
      <c r="Z585" s="120"/>
    </row>
    <row r="586" spans="1:26">
      <c r="A586" s="120"/>
      <c r="B586" s="120"/>
      <c r="C586" s="120"/>
      <c r="D586" s="120"/>
      <c r="E586" s="120"/>
      <c r="F586" s="120"/>
      <c r="G586" s="121"/>
      <c r="H586" s="121"/>
      <c r="I586" s="121"/>
      <c r="J586" s="121"/>
      <c r="K586" s="121"/>
      <c r="L586" s="120"/>
      <c r="M586" s="120"/>
      <c r="N586" s="120"/>
      <c r="O586" s="120"/>
      <c r="P586" s="120"/>
      <c r="Q586" s="120"/>
      <c r="R586" s="120"/>
      <c r="S586" s="120"/>
      <c r="T586" s="120"/>
      <c r="U586" s="120"/>
      <c r="V586" s="120"/>
      <c r="W586" s="120"/>
      <c r="X586" s="120"/>
      <c r="Y586" s="120"/>
      <c r="Z586" s="120"/>
    </row>
    <row r="587" spans="1:26">
      <c r="A587" s="120"/>
      <c r="B587" s="120"/>
      <c r="C587" s="120"/>
      <c r="D587" s="120"/>
      <c r="E587" s="120"/>
      <c r="F587" s="120"/>
      <c r="G587" s="121"/>
      <c r="H587" s="121"/>
      <c r="I587" s="121"/>
      <c r="J587" s="121"/>
      <c r="K587" s="121"/>
      <c r="L587" s="120"/>
      <c r="M587" s="120"/>
      <c r="N587" s="120"/>
      <c r="O587" s="120"/>
      <c r="P587" s="120"/>
      <c r="Q587" s="120"/>
      <c r="R587" s="120"/>
      <c r="S587" s="120"/>
      <c r="T587" s="120"/>
      <c r="U587" s="120"/>
      <c r="V587" s="120"/>
      <c r="W587" s="120"/>
      <c r="X587" s="120"/>
      <c r="Y587" s="120"/>
      <c r="Z587" s="120"/>
    </row>
    <row r="588" spans="1:26">
      <c r="A588" s="120"/>
      <c r="B588" s="120"/>
      <c r="C588" s="120"/>
      <c r="D588" s="120"/>
      <c r="E588" s="120"/>
      <c r="F588" s="120"/>
      <c r="G588" s="121"/>
      <c r="H588" s="121"/>
      <c r="I588" s="121"/>
      <c r="J588" s="121"/>
      <c r="K588" s="121"/>
      <c r="L588" s="120"/>
      <c r="M588" s="120"/>
      <c r="N588" s="120"/>
      <c r="O588" s="120"/>
      <c r="P588" s="120"/>
      <c r="Q588" s="120"/>
      <c r="R588" s="120"/>
      <c r="S588" s="120"/>
      <c r="T588" s="120"/>
      <c r="U588" s="120"/>
      <c r="V588" s="120"/>
      <c r="W588" s="120"/>
      <c r="X588" s="120"/>
      <c r="Y588" s="120"/>
      <c r="Z588" s="120"/>
    </row>
    <row r="589" spans="1:26">
      <c r="A589" s="120"/>
      <c r="B589" s="120"/>
      <c r="C589" s="120"/>
      <c r="D589" s="120"/>
      <c r="E589" s="120"/>
      <c r="F589" s="120"/>
      <c r="G589" s="121"/>
      <c r="H589" s="121"/>
      <c r="I589" s="121"/>
      <c r="J589" s="121"/>
      <c r="K589" s="121"/>
      <c r="L589" s="120"/>
      <c r="M589" s="120"/>
      <c r="N589" s="120"/>
      <c r="O589" s="120"/>
      <c r="P589" s="120"/>
      <c r="Q589" s="120"/>
      <c r="R589" s="120"/>
      <c r="S589" s="120"/>
      <c r="T589" s="120"/>
      <c r="U589" s="120"/>
      <c r="V589" s="120"/>
      <c r="W589" s="120"/>
      <c r="X589" s="120"/>
      <c r="Y589" s="120"/>
      <c r="Z589" s="120"/>
    </row>
    <row r="590" spans="1:26">
      <c r="A590" s="120"/>
      <c r="B590" s="120"/>
      <c r="C590" s="120"/>
      <c r="D590" s="120"/>
      <c r="E590" s="120"/>
      <c r="F590" s="120"/>
      <c r="G590" s="121"/>
      <c r="H590" s="121"/>
      <c r="I590" s="121"/>
      <c r="J590" s="121"/>
      <c r="K590" s="121"/>
      <c r="L590" s="120"/>
      <c r="M590" s="120"/>
      <c r="N590" s="120"/>
      <c r="O590" s="120"/>
      <c r="P590" s="120"/>
      <c r="Q590" s="120"/>
      <c r="R590" s="120"/>
      <c r="S590" s="120"/>
      <c r="T590" s="120"/>
      <c r="U590" s="120"/>
      <c r="V590" s="120"/>
      <c r="W590" s="120"/>
      <c r="X590" s="120"/>
      <c r="Y590" s="120"/>
      <c r="Z590" s="120"/>
    </row>
    <row r="591" spans="1:26">
      <c r="A591" s="120"/>
      <c r="B591" s="120"/>
      <c r="C591" s="120"/>
      <c r="D591" s="120"/>
      <c r="E591" s="120"/>
      <c r="F591" s="120"/>
      <c r="G591" s="121"/>
      <c r="H591" s="121"/>
      <c r="I591" s="121"/>
      <c r="J591" s="121"/>
      <c r="K591" s="121"/>
      <c r="L591" s="120"/>
      <c r="M591" s="120"/>
      <c r="N591" s="120"/>
      <c r="O591" s="120"/>
      <c r="P591" s="120"/>
      <c r="Q591" s="120"/>
      <c r="R591" s="120"/>
      <c r="S591" s="120"/>
      <c r="T591" s="120"/>
      <c r="U591" s="120"/>
      <c r="V591" s="120"/>
      <c r="W591" s="120"/>
      <c r="X591" s="120"/>
      <c r="Y591" s="120"/>
      <c r="Z591" s="120"/>
    </row>
    <row r="592" spans="1:26">
      <c r="A592" s="120"/>
      <c r="B592" s="120"/>
      <c r="C592" s="120"/>
      <c r="D592" s="120"/>
      <c r="E592" s="120"/>
      <c r="F592" s="120"/>
      <c r="G592" s="121"/>
      <c r="H592" s="121"/>
      <c r="I592" s="121"/>
      <c r="J592" s="121"/>
      <c r="K592" s="121"/>
      <c r="L592" s="120"/>
      <c r="M592" s="120"/>
      <c r="N592" s="120"/>
      <c r="O592" s="120"/>
      <c r="P592" s="120"/>
      <c r="Q592" s="120"/>
      <c r="R592" s="120"/>
      <c r="S592" s="120"/>
      <c r="T592" s="120"/>
      <c r="U592" s="120"/>
      <c r="V592" s="120"/>
      <c r="W592" s="120"/>
      <c r="X592" s="120"/>
      <c r="Y592" s="120"/>
      <c r="Z592" s="120"/>
    </row>
    <row r="593" spans="1:26">
      <c r="A593" s="120"/>
      <c r="B593" s="120"/>
      <c r="C593" s="120"/>
      <c r="D593" s="120"/>
      <c r="E593" s="120"/>
      <c r="F593" s="120"/>
      <c r="G593" s="121"/>
      <c r="H593" s="121"/>
      <c r="I593" s="121"/>
      <c r="J593" s="121"/>
      <c r="K593" s="121"/>
      <c r="L593" s="120"/>
      <c r="M593" s="120"/>
      <c r="N593" s="120"/>
      <c r="O593" s="120"/>
      <c r="P593" s="120"/>
      <c r="Q593" s="120"/>
      <c r="R593" s="120"/>
      <c r="S593" s="120"/>
      <c r="T593" s="120"/>
      <c r="U593" s="120"/>
      <c r="V593" s="120"/>
      <c r="W593" s="120"/>
      <c r="X593" s="120"/>
      <c r="Y593" s="120"/>
      <c r="Z593" s="120"/>
    </row>
    <row r="594" spans="1:26">
      <c r="A594" s="120"/>
      <c r="B594" s="120"/>
      <c r="C594" s="120"/>
      <c r="D594" s="120"/>
      <c r="E594" s="120"/>
      <c r="F594" s="120"/>
      <c r="G594" s="121"/>
      <c r="H594" s="121"/>
      <c r="I594" s="121"/>
      <c r="J594" s="121"/>
      <c r="K594" s="121"/>
      <c r="L594" s="120"/>
      <c r="M594" s="120"/>
      <c r="N594" s="120"/>
      <c r="O594" s="120"/>
      <c r="P594" s="120"/>
      <c r="Q594" s="120"/>
      <c r="R594" s="120"/>
      <c r="S594" s="120"/>
      <c r="T594" s="120"/>
      <c r="U594" s="120"/>
      <c r="V594" s="120"/>
      <c r="W594" s="120"/>
      <c r="X594" s="120"/>
      <c r="Y594" s="120"/>
      <c r="Z594" s="120"/>
    </row>
    <row r="595" spans="1:26">
      <c r="A595" s="120"/>
      <c r="B595" s="120"/>
      <c r="C595" s="120"/>
      <c r="D595" s="120"/>
      <c r="E595" s="120"/>
      <c r="F595" s="120"/>
      <c r="G595" s="121"/>
      <c r="H595" s="121"/>
      <c r="I595" s="121"/>
      <c r="J595" s="121"/>
      <c r="K595" s="121"/>
      <c r="L595" s="120"/>
      <c r="M595" s="120"/>
      <c r="N595" s="120"/>
      <c r="O595" s="120"/>
      <c r="P595" s="120"/>
      <c r="Q595" s="120"/>
      <c r="R595" s="120"/>
      <c r="S595" s="120"/>
      <c r="T595" s="120"/>
      <c r="U595" s="120"/>
      <c r="V595" s="120"/>
      <c r="W595" s="120"/>
      <c r="X595" s="120"/>
      <c r="Y595" s="120"/>
      <c r="Z595" s="120"/>
    </row>
    <row r="596" spans="1:26">
      <c r="A596" s="120"/>
      <c r="B596" s="120"/>
      <c r="C596" s="120"/>
      <c r="D596" s="120"/>
      <c r="E596" s="120"/>
      <c r="F596" s="120"/>
      <c r="G596" s="121"/>
      <c r="H596" s="121"/>
      <c r="I596" s="121"/>
      <c r="J596" s="121"/>
      <c r="K596" s="121"/>
      <c r="L596" s="120"/>
      <c r="M596" s="120"/>
      <c r="N596" s="120"/>
      <c r="O596" s="120"/>
      <c r="P596" s="120"/>
      <c r="Q596" s="120"/>
      <c r="R596" s="120"/>
      <c r="S596" s="120"/>
      <c r="T596" s="120"/>
      <c r="U596" s="120"/>
      <c r="V596" s="120"/>
      <c r="W596" s="120"/>
      <c r="X596" s="120"/>
      <c r="Y596" s="120"/>
      <c r="Z596" s="120"/>
    </row>
    <row r="597" spans="1:26">
      <c r="A597" s="120"/>
      <c r="B597" s="120"/>
      <c r="C597" s="120"/>
      <c r="D597" s="120"/>
      <c r="E597" s="120"/>
      <c r="F597" s="120"/>
      <c r="G597" s="121"/>
      <c r="H597" s="121"/>
      <c r="I597" s="121"/>
      <c r="J597" s="121"/>
      <c r="K597" s="121"/>
      <c r="L597" s="120"/>
      <c r="M597" s="120"/>
      <c r="N597" s="120"/>
      <c r="O597" s="120"/>
      <c r="P597" s="120"/>
      <c r="Q597" s="120"/>
      <c r="R597" s="120"/>
      <c r="S597" s="120"/>
      <c r="T597" s="120"/>
      <c r="U597" s="120"/>
      <c r="V597" s="120"/>
      <c r="W597" s="120"/>
      <c r="X597" s="120"/>
      <c r="Y597" s="120"/>
      <c r="Z597" s="120"/>
    </row>
    <row r="598" spans="1:26">
      <c r="A598" s="120"/>
      <c r="B598" s="120"/>
      <c r="C598" s="120"/>
      <c r="D598" s="120"/>
      <c r="E598" s="120"/>
      <c r="F598" s="120"/>
      <c r="G598" s="121"/>
      <c r="H598" s="121"/>
      <c r="I598" s="121"/>
      <c r="J598" s="121"/>
      <c r="K598" s="121"/>
      <c r="L598" s="120"/>
      <c r="M598" s="120"/>
      <c r="N598" s="120"/>
      <c r="O598" s="120"/>
      <c r="P598" s="120"/>
      <c r="Q598" s="120"/>
      <c r="R598" s="120"/>
      <c r="S598" s="120"/>
      <c r="T598" s="120"/>
      <c r="U598" s="120"/>
      <c r="V598" s="120"/>
      <c r="W598" s="120"/>
      <c r="X598" s="120"/>
      <c r="Y598" s="120"/>
      <c r="Z598" s="120"/>
    </row>
    <row r="599" spans="1:26">
      <c r="A599" s="120"/>
      <c r="B599" s="120"/>
      <c r="C599" s="120"/>
      <c r="D599" s="120"/>
      <c r="E599" s="120"/>
      <c r="F599" s="120"/>
      <c r="G599" s="121"/>
      <c r="H599" s="121"/>
      <c r="I599" s="121"/>
      <c r="J599" s="121"/>
      <c r="K599" s="121"/>
      <c r="L599" s="120"/>
      <c r="M599" s="120"/>
      <c r="N599" s="120"/>
      <c r="O599" s="120"/>
      <c r="P599" s="120"/>
      <c r="Q599" s="120"/>
      <c r="R599" s="120"/>
      <c r="S599" s="120"/>
      <c r="T599" s="120"/>
      <c r="U599" s="120"/>
      <c r="V599" s="120"/>
      <c r="W599" s="120"/>
      <c r="X599" s="120"/>
      <c r="Y599" s="120"/>
      <c r="Z599" s="120"/>
    </row>
    <row r="600" spans="1:26">
      <c r="A600" s="120"/>
      <c r="B600" s="120"/>
      <c r="C600" s="120"/>
      <c r="D600" s="120"/>
      <c r="E600" s="120"/>
      <c r="F600" s="120"/>
      <c r="G600" s="121"/>
      <c r="H600" s="121"/>
      <c r="I600" s="121"/>
      <c r="J600" s="121"/>
      <c r="K600" s="121"/>
      <c r="L600" s="120"/>
      <c r="M600" s="120"/>
      <c r="N600" s="120"/>
      <c r="O600" s="120"/>
      <c r="P600" s="120"/>
      <c r="Q600" s="120"/>
      <c r="R600" s="120"/>
      <c r="S600" s="120"/>
      <c r="T600" s="120"/>
      <c r="U600" s="120"/>
      <c r="V600" s="120"/>
      <c r="W600" s="120"/>
      <c r="X600" s="120"/>
      <c r="Y600" s="120"/>
      <c r="Z600" s="120"/>
    </row>
    <row r="601" spans="1:26">
      <c r="A601" s="120"/>
      <c r="B601" s="120"/>
      <c r="C601" s="120"/>
      <c r="D601" s="120"/>
      <c r="E601" s="120"/>
      <c r="F601" s="120"/>
      <c r="G601" s="121"/>
      <c r="H601" s="121"/>
      <c r="I601" s="121"/>
      <c r="J601" s="121"/>
      <c r="K601" s="121"/>
      <c r="L601" s="120"/>
      <c r="M601" s="120"/>
      <c r="N601" s="120"/>
      <c r="O601" s="120"/>
      <c r="P601" s="120"/>
      <c r="Q601" s="120"/>
      <c r="R601" s="120"/>
      <c r="S601" s="120"/>
      <c r="T601" s="120"/>
      <c r="U601" s="120"/>
      <c r="V601" s="120"/>
      <c r="W601" s="120"/>
      <c r="X601" s="120"/>
      <c r="Y601" s="120"/>
      <c r="Z601" s="120"/>
    </row>
    <row r="602" spans="1:26">
      <c r="A602" s="120"/>
      <c r="B602" s="120"/>
      <c r="C602" s="120"/>
      <c r="D602" s="120"/>
      <c r="E602" s="120"/>
      <c r="F602" s="120"/>
      <c r="G602" s="121"/>
      <c r="H602" s="121"/>
      <c r="I602" s="121"/>
      <c r="J602" s="121"/>
      <c r="K602" s="121"/>
      <c r="L602" s="120"/>
      <c r="M602" s="120"/>
      <c r="N602" s="120"/>
      <c r="O602" s="120"/>
      <c r="P602" s="120"/>
      <c r="Q602" s="120"/>
      <c r="R602" s="120"/>
      <c r="S602" s="120"/>
      <c r="T602" s="120"/>
      <c r="U602" s="120"/>
      <c r="V602" s="120"/>
      <c r="W602" s="120"/>
      <c r="X602" s="120"/>
      <c r="Y602" s="120"/>
      <c r="Z602" s="120"/>
    </row>
    <row r="603" spans="1:26">
      <c r="A603" s="120"/>
      <c r="B603" s="120"/>
      <c r="C603" s="120"/>
      <c r="D603" s="120"/>
      <c r="E603" s="120"/>
      <c r="F603" s="120"/>
      <c r="G603" s="121"/>
      <c r="H603" s="121"/>
      <c r="I603" s="121"/>
      <c r="J603" s="121"/>
      <c r="K603" s="121"/>
      <c r="L603" s="120"/>
      <c r="M603" s="120"/>
      <c r="N603" s="120"/>
      <c r="O603" s="120"/>
      <c r="P603" s="120"/>
      <c r="Q603" s="120"/>
      <c r="R603" s="120"/>
      <c r="S603" s="120"/>
      <c r="T603" s="120"/>
      <c r="U603" s="120"/>
      <c r="V603" s="120"/>
      <c r="W603" s="120"/>
      <c r="X603" s="120"/>
      <c r="Y603" s="120"/>
      <c r="Z603" s="120"/>
    </row>
    <row r="604" spans="1:26">
      <c r="A604" s="120"/>
      <c r="B604" s="120"/>
      <c r="C604" s="120"/>
      <c r="D604" s="120"/>
      <c r="E604" s="120"/>
      <c r="F604" s="120"/>
      <c r="G604" s="121"/>
      <c r="H604" s="121"/>
      <c r="I604" s="121"/>
      <c r="J604" s="121"/>
      <c r="K604" s="121"/>
      <c r="L604" s="120"/>
      <c r="M604" s="120"/>
      <c r="N604" s="120"/>
      <c r="O604" s="120"/>
      <c r="P604" s="120"/>
      <c r="Q604" s="120"/>
      <c r="R604" s="120"/>
      <c r="S604" s="120"/>
      <c r="T604" s="120"/>
      <c r="U604" s="120"/>
      <c r="V604" s="120"/>
      <c r="W604" s="120"/>
      <c r="X604" s="120"/>
      <c r="Y604" s="120"/>
      <c r="Z604" s="120"/>
    </row>
    <row r="605" spans="1:26">
      <c r="A605" s="120"/>
      <c r="B605" s="120"/>
      <c r="C605" s="120"/>
      <c r="D605" s="120"/>
      <c r="E605" s="120"/>
      <c r="F605" s="120"/>
      <c r="G605" s="121"/>
      <c r="H605" s="121"/>
      <c r="I605" s="121"/>
      <c r="J605" s="121"/>
      <c r="K605" s="121"/>
      <c r="L605" s="120"/>
      <c r="M605" s="120"/>
      <c r="N605" s="120"/>
      <c r="O605" s="120"/>
      <c r="P605" s="120"/>
      <c r="Q605" s="120"/>
      <c r="R605" s="120"/>
      <c r="S605" s="120"/>
      <c r="T605" s="120"/>
      <c r="U605" s="120"/>
      <c r="V605" s="120"/>
      <c r="W605" s="120"/>
      <c r="X605" s="120"/>
      <c r="Y605" s="120"/>
      <c r="Z605" s="120"/>
    </row>
    <row r="606" spans="1:26">
      <c r="A606" s="120"/>
      <c r="B606" s="120"/>
      <c r="C606" s="120"/>
      <c r="D606" s="120"/>
      <c r="E606" s="120"/>
      <c r="F606" s="120"/>
      <c r="G606" s="121"/>
      <c r="H606" s="121"/>
      <c r="I606" s="121"/>
      <c r="J606" s="121"/>
      <c r="K606" s="121"/>
      <c r="L606" s="120"/>
      <c r="M606" s="120"/>
      <c r="N606" s="120"/>
      <c r="O606" s="120"/>
      <c r="P606" s="120"/>
      <c r="Q606" s="120"/>
      <c r="R606" s="120"/>
      <c r="S606" s="120"/>
      <c r="T606" s="120"/>
      <c r="U606" s="120"/>
      <c r="V606" s="120"/>
      <c r="W606" s="120"/>
      <c r="X606" s="120"/>
      <c r="Y606" s="120"/>
      <c r="Z606" s="120"/>
    </row>
    <row r="607" spans="1:26">
      <c r="A607" s="120"/>
      <c r="B607" s="120"/>
      <c r="C607" s="120"/>
      <c r="D607" s="120"/>
      <c r="E607" s="120"/>
      <c r="F607" s="120"/>
      <c r="G607" s="121"/>
      <c r="H607" s="121"/>
      <c r="I607" s="121"/>
      <c r="J607" s="121"/>
      <c r="K607" s="121"/>
      <c r="L607" s="120"/>
      <c r="M607" s="120"/>
      <c r="N607" s="120"/>
      <c r="O607" s="120"/>
      <c r="P607" s="120"/>
      <c r="Q607" s="120"/>
      <c r="R607" s="120"/>
      <c r="S607" s="120"/>
      <c r="T607" s="120"/>
      <c r="U607" s="120"/>
      <c r="V607" s="120"/>
      <c r="W607" s="120"/>
      <c r="X607" s="120"/>
      <c r="Y607" s="120"/>
      <c r="Z607" s="120"/>
    </row>
    <row r="608" spans="1:26">
      <c r="A608" s="120"/>
      <c r="B608" s="120"/>
      <c r="C608" s="120"/>
      <c r="D608" s="120"/>
      <c r="E608" s="120"/>
      <c r="F608" s="120"/>
      <c r="G608" s="121"/>
      <c r="H608" s="121"/>
      <c r="I608" s="121"/>
      <c r="J608" s="121"/>
      <c r="K608" s="121"/>
      <c r="L608" s="120"/>
      <c r="M608" s="120"/>
      <c r="N608" s="120"/>
      <c r="O608" s="120"/>
      <c r="P608" s="120"/>
      <c r="Q608" s="120"/>
      <c r="R608" s="120"/>
      <c r="S608" s="120"/>
      <c r="T608" s="120"/>
      <c r="U608" s="120"/>
      <c r="V608" s="120"/>
      <c r="W608" s="120"/>
      <c r="X608" s="120"/>
      <c r="Y608" s="120"/>
      <c r="Z608" s="120"/>
    </row>
    <row r="609" spans="1:26">
      <c r="A609" s="120"/>
      <c r="B609" s="120"/>
      <c r="C609" s="120"/>
      <c r="D609" s="120"/>
      <c r="E609" s="120"/>
      <c r="F609" s="120"/>
      <c r="G609" s="121"/>
      <c r="H609" s="121"/>
      <c r="I609" s="121"/>
      <c r="J609" s="121"/>
      <c r="K609" s="121"/>
      <c r="L609" s="120"/>
      <c r="M609" s="120"/>
      <c r="N609" s="120"/>
      <c r="O609" s="120"/>
      <c r="P609" s="120"/>
      <c r="Q609" s="120"/>
      <c r="R609" s="120"/>
      <c r="S609" s="120"/>
      <c r="T609" s="120"/>
      <c r="U609" s="120"/>
      <c r="V609" s="120"/>
      <c r="W609" s="120"/>
      <c r="X609" s="120"/>
      <c r="Y609" s="120"/>
      <c r="Z609" s="120"/>
    </row>
    <row r="610" spans="1:26">
      <c r="A610" s="120"/>
      <c r="B610" s="120"/>
      <c r="C610" s="120"/>
      <c r="D610" s="120"/>
      <c r="E610" s="120"/>
      <c r="F610" s="120"/>
      <c r="G610" s="121"/>
      <c r="H610" s="121"/>
      <c r="I610" s="121"/>
      <c r="J610" s="121"/>
      <c r="K610" s="121"/>
      <c r="L610" s="120"/>
      <c r="M610" s="120"/>
      <c r="N610" s="120"/>
      <c r="O610" s="120"/>
      <c r="P610" s="120"/>
      <c r="Q610" s="120"/>
      <c r="R610" s="120"/>
      <c r="S610" s="120"/>
      <c r="T610" s="120"/>
      <c r="U610" s="120"/>
      <c r="V610" s="120"/>
      <c r="W610" s="120"/>
      <c r="X610" s="120"/>
      <c r="Y610" s="120"/>
      <c r="Z610" s="120"/>
    </row>
    <row r="611" spans="1:26">
      <c r="A611" s="120"/>
      <c r="B611" s="120"/>
      <c r="C611" s="120"/>
      <c r="D611" s="120"/>
      <c r="E611" s="120"/>
      <c r="F611" s="120"/>
      <c r="G611" s="121"/>
      <c r="H611" s="121"/>
      <c r="I611" s="121"/>
      <c r="J611" s="121"/>
      <c r="K611" s="121"/>
      <c r="L611" s="120"/>
      <c r="M611" s="120"/>
      <c r="N611" s="120"/>
      <c r="O611" s="120"/>
      <c r="P611" s="120"/>
      <c r="Q611" s="120"/>
      <c r="R611" s="120"/>
      <c r="S611" s="120"/>
      <c r="T611" s="120"/>
      <c r="U611" s="120"/>
      <c r="V611" s="120"/>
      <c r="W611" s="120"/>
      <c r="X611" s="120"/>
      <c r="Y611" s="120"/>
      <c r="Z611" s="120"/>
    </row>
    <row r="612" spans="1:26">
      <c r="A612" s="120"/>
      <c r="B612" s="120"/>
      <c r="C612" s="120"/>
      <c r="D612" s="120"/>
      <c r="E612" s="120"/>
      <c r="F612" s="120"/>
      <c r="G612" s="121"/>
      <c r="H612" s="121"/>
      <c r="I612" s="121"/>
      <c r="J612" s="121"/>
      <c r="K612" s="121"/>
      <c r="L612" s="120"/>
      <c r="M612" s="120"/>
      <c r="N612" s="120"/>
      <c r="O612" s="120"/>
      <c r="P612" s="120"/>
      <c r="Q612" s="120"/>
      <c r="R612" s="120"/>
      <c r="S612" s="120"/>
      <c r="T612" s="120"/>
      <c r="U612" s="120"/>
      <c r="V612" s="120"/>
      <c r="W612" s="120"/>
      <c r="X612" s="120"/>
      <c r="Y612" s="120"/>
      <c r="Z612" s="120"/>
    </row>
    <row r="613" spans="1:26">
      <c r="A613" s="120"/>
      <c r="B613" s="120"/>
      <c r="C613" s="120"/>
      <c r="D613" s="120"/>
      <c r="E613" s="120"/>
      <c r="F613" s="120"/>
      <c r="G613" s="121"/>
      <c r="H613" s="121"/>
      <c r="I613" s="121"/>
      <c r="J613" s="121"/>
      <c r="K613" s="121"/>
      <c r="L613" s="120"/>
      <c r="M613" s="120"/>
      <c r="N613" s="120"/>
      <c r="O613" s="120"/>
      <c r="P613" s="120"/>
      <c r="Q613" s="120"/>
      <c r="R613" s="120"/>
      <c r="S613" s="120"/>
      <c r="T613" s="120"/>
      <c r="U613" s="120"/>
      <c r="V613" s="120"/>
      <c r="W613" s="120"/>
      <c r="X613" s="120"/>
      <c r="Y613" s="120"/>
      <c r="Z613" s="120"/>
    </row>
    <row r="614" spans="1:26">
      <c r="A614" s="120"/>
      <c r="B614" s="120"/>
      <c r="C614" s="120"/>
      <c r="D614" s="120"/>
      <c r="E614" s="120"/>
      <c r="F614" s="120"/>
      <c r="G614" s="121"/>
      <c r="H614" s="121"/>
      <c r="I614" s="121"/>
      <c r="J614" s="121"/>
      <c r="K614" s="121"/>
      <c r="L614" s="120"/>
      <c r="M614" s="120"/>
      <c r="N614" s="120"/>
      <c r="O614" s="120"/>
      <c r="P614" s="120"/>
      <c r="Q614" s="120"/>
      <c r="R614" s="120"/>
      <c r="S614" s="120"/>
      <c r="T614" s="120"/>
      <c r="U614" s="120"/>
      <c r="V614" s="120"/>
      <c r="W614" s="120"/>
      <c r="X614" s="120"/>
      <c r="Y614" s="120"/>
      <c r="Z614" s="120"/>
    </row>
    <row r="615" spans="1:26">
      <c r="A615" s="120"/>
      <c r="B615" s="120"/>
      <c r="C615" s="120"/>
      <c r="D615" s="120"/>
      <c r="E615" s="120"/>
      <c r="F615" s="120"/>
      <c r="G615" s="121"/>
      <c r="H615" s="121"/>
      <c r="I615" s="121"/>
      <c r="J615" s="121"/>
      <c r="K615" s="121"/>
      <c r="L615" s="120"/>
      <c r="M615" s="120"/>
      <c r="N615" s="120"/>
      <c r="O615" s="120"/>
      <c r="P615" s="120"/>
      <c r="Q615" s="120"/>
      <c r="R615" s="120"/>
      <c r="S615" s="120"/>
      <c r="T615" s="120"/>
      <c r="U615" s="120"/>
      <c r="V615" s="120"/>
      <c r="W615" s="120"/>
      <c r="X615" s="120"/>
      <c r="Y615" s="120"/>
      <c r="Z615" s="120"/>
    </row>
    <row r="616" spans="1:26">
      <c r="A616" s="120"/>
      <c r="B616" s="120"/>
      <c r="C616" s="120"/>
      <c r="D616" s="120"/>
      <c r="E616" s="120"/>
      <c r="F616" s="120"/>
      <c r="G616" s="121"/>
      <c r="H616" s="121"/>
      <c r="I616" s="121"/>
      <c r="J616" s="121"/>
      <c r="K616" s="121"/>
      <c r="L616" s="120"/>
      <c r="M616" s="120"/>
      <c r="N616" s="120"/>
      <c r="O616" s="120"/>
      <c r="P616" s="120"/>
      <c r="Q616" s="120"/>
      <c r="R616" s="120"/>
      <c r="S616" s="120"/>
      <c r="T616" s="120"/>
      <c r="U616" s="120"/>
      <c r="V616" s="120"/>
      <c r="W616" s="120"/>
      <c r="X616" s="120"/>
      <c r="Y616" s="120"/>
      <c r="Z616" s="120"/>
    </row>
    <row r="617" spans="1:26">
      <c r="A617" s="120"/>
      <c r="B617" s="120"/>
      <c r="C617" s="120"/>
      <c r="D617" s="120"/>
      <c r="E617" s="120"/>
      <c r="F617" s="120"/>
      <c r="G617" s="121"/>
      <c r="H617" s="121"/>
      <c r="I617" s="121"/>
      <c r="J617" s="121"/>
      <c r="K617" s="121"/>
      <c r="L617" s="120"/>
      <c r="M617" s="120"/>
      <c r="N617" s="120"/>
      <c r="O617" s="120"/>
      <c r="P617" s="120"/>
      <c r="Q617" s="120"/>
      <c r="R617" s="120"/>
      <c r="S617" s="120"/>
      <c r="T617" s="120"/>
      <c r="U617" s="120"/>
      <c r="V617" s="120"/>
      <c r="W617" s="120"/>
      <c r="X617" s="120"/>
      <c r="Y617" s="120"/>
      <c r="Z617" s="120"/>
    </row>
    <row r="618" spans="1:26">
      <c r="A618" s="120"/>
      <c r="B618" s="120"/>
      <c r="C618" s="120"/>
      <c r="D618" s="120"/>
      <c r="E618" s="120"/>
      <c r="F618" s="120"/>
      <c r="G618" s="121"/>
      <c r="H618" s="121"/>
      <c r="I618" s="121"/>
      <c r="J618" s="121"/>
      <c r="K618" s="121"/>
      <c r="L618" s="120"/>
      <c r="M618" s="120"/>
      <c r="N618" s="120"/>
      <c r="O618" s="120"/>
      <c r="P618" s="120"/>
      <c r="Q618" s="120"/>
      <c r="R618" s="120"/>
      <c r="S618" s="120"/>
      <c r="T618" s="120"/>
      <c r="U618" s="120"/>
      <c r="V618" s="120"/>
      <c r="W618" s="120"/>
      <c r="X618" s="120"/>
      <c r="Y618" s="120"/>
      <c r="Z618" s="120"/>
    </row>
    <row r="619" spans="1:26">
      <c r="A619" s="120"/>
      <c r="B619" s="120"/>
      <c r="C619" s="120"/>
      <c r="D619" s="120"/>
      <c r="E619" s="120"/>
      <c r="F619" s="120"/>
      <c r="G619" s="121"/>
      <c r="H619" s="121"/>
      <c r="I619" s="121"/>
      <c r="J619" s="121"/>
      <c r="K619" s="121"/>
      <c r="L619" s="120"/>
      <c r="M619" s="120"/>
      <c r="N619" s="120"/>
      <c r="O619" s="120"/>
      <c r="P619" s="120"/>
      <c r="Q619" s="120"/>
      <c r="R619" s="120"/>
      <c r="S619" s="120"/>
      <c r="T619" s="120"/>
      <c r="U619" s="120"/>
      <c r="V619" s="120"/>
      <c r="W619" s="120"/>
      <c r="X619" s="120"/>
      <c r="Y619" s="120"/>
      <c r="Z619" s="120"/>
    </row>
    <row r="620" spans="1:26">
      <c r="A620" s="120"/>
      <c r="B620" s="120"/>
      <c r="C620" s="120"/>
      <c r="D620" s="120"/>
      <c r="E620" s="120"/>
      <c r="F620" s="120"/>
      <c r="G620" s="121"/>
      <c r="H620" s="121"/>
      <c r="I620" s="121"/>
      <c r="J620" s="121"/>
      <c r="K620" s="121"/>
      <c r="L620" s="120"/>
      <c r="M620" s="120"/>
      <c r="N620" s="120"/>
      <c r="O620" s="120"/>
      <c r="P620" s="120"/>
      <c r="Q620" s="120"/>
      <c r="R620" s="120"/>
      <c r="S620" s="120"/>
      <c r="T620" s="120"/>
      <c r="U620" s="120"/>
      <c r="V620" s="120"/>
      <c r="W620" s="120"/>
      <c r="X620" s="120"/>
      <c r="Y620" s="120"/>
      <c r="Z620" s="120"/>
    </row>
    <row r="621" spans="1:26">
      <c r="A621" s="120"/>
      <c r="B621" s="120"/>
      <c r="C621" s="120"/>
      <c r="D621" s="120"/>
      <c r="E621" s="120"/>
      <c r="F621" s="120"/>
      <c r="G621" s="121"/>
      <c r="H621" s="121"/>
      <c r="I621" s="121"/>
      <c r="J621" s="121"/>
      <c r="K621" s="121"/>
      <c r="L621" s="120"/>
      <c r="M621" s="120"/>
      <c r="N621" s="120"/>
      <c r="O621" s="120"/>
      <c r="P621" s="120"/>
      <c r="Q621" s="120"/>
      <c r="R621" s="120"/>
      <c r="S621" s="120"/>
      <c r="T621" s="120"/>
      <c r="U621" s="120"/>
      <c r="V621" s="120"/>
      <c r="W621" s="120"/>
      <c r="X621" s="120"/>
      <c r="Y621" s="120"/>
      <c r="Z621" s="120"/>
    </row>
    <row r="622" spans="1:26">
      <c r="A622" s="120"/>
      <c r="B622" s="120"/>
      <c r="C622" s="120"/>
      <c r="D622" s="120"/>
      <c r="E622" s="120"/>
      <c r="F622" s="120"/>
      <c r="G622" s="121"/>
      <c r="H622" s="121"/>
      <c r="I622" s="121"/>
      <c r="J622" s="121"/>
      <c r="K622" s="121"/>
      <c r="L622" s="120"/>
      <c r="M622" s="120"/>
      <c r="N622" s="120"/>
      <c r="O622" s="120"/>
      <c r="P622" s="120"/>
      <c r="Q622" s="120"/>
      <c r="R622" s="120"/>
      <c r="S622" s="120"/>
      <c r="T622" s="120"/>
      <c r="U622" s="120"/>
      <c r="V622" s="120"/>
      <c r="W622" s="120"/>
      <c r="X622" s="120"/>
      <c r="Y622" s="120"/>
      <c r="Z622" s="120"/>
    </row>
    <row r="623" spans="1:26">
      <c r="A623" s="120"/>
      <c r="B623" s="120"/>
      <c r="C623" s="120"/>
      <c r="D623" s="120"/>
      <c r="E623" s="120"/>
      <c r="F623" s="120"/>
      <c r="G623" s="121"/>
      <c r="H623" s="121"/>
      <c r="I623" s="121"/>
      <c r="J623" s="121"/>
      <c r="K623" s="121"/>
      <c r="L623" s="120"/>
      <c r="M623" s="120"/>
      <c r="N623" s="120"/>
      <c r="O623" s="120"/>
      <c r="P623" s="120"/>
      <c r="Q623" s="120"/>
      <c r="R623" s="120"/>
      <c r="S623" s="120"/>
      <c r="T623" s="120"/>
      <c r="U623" s="120"/>
      <c r="V623" s="120"/>
      <c r="W623" s="120"/>
      <c r="X623" s="120"/>
      <c r="Y623" s="120"/>
      <c r="Z623" s="120"/>
    </row>
    <row r="624" spans="1:26">
      <c r="A624" s="120"/>
      <c r="B624" s="120"/>
      <c r="C624" s="120"/>
      <c r="D624" s="120"/>
      <c r="E624" s="120"/>
      <c r="F624" s="120"/>
      <c r="G624" s="121"/>
      <c r="H624" s="121"/>
      <c r="I624" s="121"/>
      <c r="J624" s="121"/>
      <c r="K624" s="121"/>
      <c r="L624" s="120"/>
      <c r="M624" s="120"/>
      <c r="N624" s="120"/>
      <c r="O624" s="120"/>
      <c r="P624" s="120"/>
      <c r="Q624" s="120"/>
      <c r="R624" s="120"/>
      <c r="S624" s="120"/>
      <c r="T624" s="120"/>
      <c r="U624" s="120"/>
      <c r="V624" s="120"/>
      <c r="W624" s="120"/>
      <c r="X624" s="120"/>
      <c r="Y624" s="120"/>
      <c r="Z624" s="120"/>
    </row>
    <row r="625" spans="1:26">
      <c r="A625" s="120"/>
      <c r="B625" s="120"/>
      <c r="C625" s="120"/>
      <c r="D625" s="120"/>
      <c r="E625" s="120"/>
      <c r="F625" s="120"/>
      <c r="G625" s="121"/>
      <c r="H625" s="121"/>
      <c r="I625" s="121"/>
      <c r="J625" s="121"/>
      <c r="K625" s="121"/>
      <c r="L625" s="120"/>
      <c r="M625" s="120"/>
      <c r="N625" s="120"/>
      <c r="O625" s="120"/>
      <c r="P625" s="120"/>
      <c r="Q625" s="120"/>
      <c r="R625" s="120"/>
      <c r="S625" s="120"/>
      <c r="T625" s="120"/>
      <c r="U625" s="120"/>
      <c r="V625" s="120"/>
      <c r="W625" s="120"/>
      <c r="X625" s="120"/>
      <c r="Y625" s="120"/>
      <c r="Z625" s="120"/>
    </row>
    <row r="626" spans="1:26">
      <c r="A626" s="120"/>
      <c r="B626" s="120"/>
      <c r="C626" s="120"/>
      <c r="D626" s="120"/>
      <c r="E626" s="120"/>
      <c r="F626" s="120"/>
      <c r="G626" s="121"/>
      <c r="H626" s="121"/>
      <c r="I626" s="121"/>
      <c r="J626" s="121"/>
      <c r="K626" s="121"/>
      <c r="L626" s="120"/>
      <c r="M626" s="120"/>
      <c r="N626" s="120"/>
      <c r="O626" s="120"/>
      <c r="P626" s="120"/>
      <c r="Q626" s="120"/>
      <c r="R626" s="120"/>
      <c r="S626" s="120"/>
      <c r="T626" s="120"/>
      <c r="U626" s="120"/>
      <c r="V626" s="120"/>
      <c r="W626" s="120"/>
      <c r="X626" s="120"/>
      <c r="Y626" s="120"/>
      <c r="Z626" s="120"/>
    </row>
    <row r="627" spans="1:26">
      <c r="A627" s="120"/>
      <c r="B627" s="120"/>
      <c r="C627" s="120"/>
      <c r="D627" s="120"/>
      <c r="E627" s="120"/>
      <c r="F627" s="120"/>
      <c r="G627" s="121"/>
      <c r="H627" s="121"/>
      <c r="I627" s="121"/>
      <c r="J627" s="121"/>
      <c r="K627" s="121"/>
      <c r="L627" s="120"/>
      <c r="M627" s="120"/>
      <c r="N627" s="120"/>
      <c r="O627" s="120"/>
      <c r="P627" s="120"/>
      <c r="Q627" s="120"/>
      <c r="R627" s="120"/>
      <c r="S627" s="120"/>
      <c r="T627" s="120"/>
      <c r="U627" s="120"/>
      <c r="V627" s="120"/>
      <c r="W627" s="120"/>
      <c r="X627" s="120"/>
      <c r="Y627" s="120"/>
      <c r="Z627" s="120"/>
    </row>
    <row r="628" spans="1:26">
      <c r="A628" s="120"/>
      <c r="B628" s="120"/>
      <c r="C628" s="120"/>
      <c r="D628" s="120"/>
      <c r="E628" s="120"/>
      <c r="F628" s="120"/>
      <c r="G628" s="121"/>
      <c r="H628" s="121"/>
      <c r="I628" s="121"/>
      <c r="J628" s="121"/>
      <c r="K628" s="121"/>
      <c r="L628" s="120"/>
      <c r="M628" s="120"/>
      <c r="N628" s="120"/>
      <c r="O628" s="120"/>
      <c r="P628" s="120"/>
      <c r="Q628" s="120"/>
      <c r="R628" s="120"/>
      <c r="S628" s="120"/>
      <c r="T628" s="120"/>
      <c r="U628" s="120"/>
      <c r="V628" s="120"/>
      <c r="W628" s="120"/>
      <c r="X628" s="120"/>
      <c r="Y628" s="120"/>
      <c r="Z628" s="120"/>
    </row>
    <row r="629" spans="1:26">
      <c r="A629" s="120"/>
      <c r="B629" s="120"/>
      <c r="C629" s="120"/>
      <c r="D629" s="120"/>
      <c r="E629" s="120"/>
      <c r="F629" s="120"/>
      <c r="G629" s="121"/>
      <c r="H629" s="121"/>
      <c r="I629" s="121"/>
      <c r="J629" s="121"/>
      <c r="K629" s="121"/>
      <c r="L629" s="120"/>
      <c r="M629" s="120"/>
      <c r="N629" s="120"/>
      <c r="O629" s="120"/>
      <c r="P629" s="120"/>
      <c r="Q629" s="120"/>
      <c r="R629" s="120"/>
      <c r="S629" s="120"/>
      <c r="T629" s="120"/>
      <c r="U629" s="120"/>
      <c r="V629" s="120"/>
      <c r="W629" s="120"/>
      <c r="X629" s="120"/>
      <c r="Y629" s="120"/>
      <c r="Z629" s="120"/>
    </row>
    <row r="630" spans="1:26">
      <c r="A630" s="120"/>
      <c r="B630" s="120"/>
      <c r="C630" s="120"/>
      <c r="D630" s="120"/>
      <c r="E630" s="120"/>
      <c r="F630" s="120"/>
      <c r="G630" s="121"/>
      <c r="H630" s="121"/>
      <c r="I630" s="121"/>
      <c r="J630" s="121"/>
      <c r="K630" s="121"/>
      <c r="L630" s="120"/>
      <c r="M630" s="120"/>
      <c r="N630" s="120"/>
      <c r="O630" s="120"/>
      <c r="P630" s="120"/>
      <c r="Q630" s="120"/>
      <c r="R630" s="120"/>
      <c r="S630" s="120"/>
      <c r="T630" s="120"/>
      <c r="U630" s="120"/>
      <c r="V630" s="120"/>
      <c r="W630" s="120"/>
      <c r="X630" s="120"/>
      <c r="Y630" s="120"/>
      <c r="Z630" s="120"/>
    </row>
    <row r="631" spans="1:26">
      <c r="A631" s="120"/>
      <c r="B631" s="120"/>
      <c r="C631" s="120"/>
      <c r="D631" s="120"/>
      <c r="E631" s="120"/>
      <c r="F631" s="120"/>
      <c r="G631" s="121"/>
      <c r="H631" s="121"/>
      <c r="I631" s="121"/>
      <c r="J631" s="121"/>
      <c r="K631" s="121"/>
      <c r="L631" s="120"/>
      <c r="M631" s="120"/>
      <c r="N631" s="120"/>
      <c r="O631" s="120"/>
      <c r="P631" s="120"/>
      <c r="Q631" s="120"/>
      <c r="R631" s="120"/>
      <c r="S631" s="120"/>
      <c r="T631" s="120"/>
      <c r="U631" s="120"/>
      <c r="V631" s="120"/>
      <c r="W631" s="120"/>
      <c r="X631" s="120"/>
      <c r="Y631" s="120"/>
      <c r="Z631" s="120"/>
    </row>
    <row r="632" spans="1:26">
      <c r="A632" s="120"/>
      <c r="B632" s="120"/>
      <c r="C632" s="120"/>
      <c r="D632" s="120"/>
      <c r="E632" s="120"/>
      <c r="F632" s="120"/>
      <c r="G632" s="121"/>
      <c r="H632" s="121"/>
      <c r="I632" s="121"/>
      <c r="J632" s="121"/>
      <c r="K632" s="121"/>
      <c r="L632" s="120"/>
      <c r="M632" s="120"/>
      <c r="N632" s="120"/>
      <c r="O632" s="120"/>
      <c r="P632" s="120"/>
      <c r="Q632" s="120"/>
      <c r="R632" s="120"/>
      <c r="S632" s="120"/>
      <c r="T632" s="120"/>
      <c r="U632" s="120"/>
      <c r="V632" s="120"/>
      <c r="W632" s="120"/>
      <c r="X632" s="120"/>
      <c r="Y632" s="120"/>
      <c r="Z632" s="120"/>
    </row>
    <row r="633" spans="1:26">
      <c r="A633" s="120"/>
      <c r="B633" s="120"/>
      <c r="C633" s="120"/>
      <c r="D633" s="120"/>
      <c r="E633" s="120"/>
      <c r="F633" s="120"/>
      <c r="G633" s="121"/>
      <c r="H633" s="121"/>
      <c r="I633" s="121"/>
      <c r="J633" s="121"/>
      <c r="K633" s="121"/>
      <c r="L633" s="120"/>
      <c r="M633" s="120"/>
      <c r="N633" s="120"/>
      <c r="O633" s="120"/>
      <c r="P633" s="120"/>
      <c r="Q633" s="120"/>
      <c r="R633" s="120"/>
      <c r="S633" s="120"/>
      <c r="T633" s="120"/>
      <c r="U633" s="120"/>
      <c r="V633" s="120"/>
      <c r="W633" s="120"/>
      <c r="X633" s="120"/>
      <c r="Y633" s="120"/>
      <c r="Z633" s="120"/>
    </row>
    <row r="634" spans="1:26">
      <c r="A634" s="120"/>
      <c r="B634" s="120"/>
      <c r="C634" s="120"/>
      <c r="D634" s="120"/>
      <c r="E634" s="120"/>
      <c r="F634" s="120"/>
      <c r="G634" s="121"/>
      <c r="H634" s="121"/>
      <c r="I634" s="121"/>
      <c r="J634" s="121"/>
      <c r="K634" s="121"/>
      <c r="L634" s="120"/>
      <c r="M634" s="120"/>
      <c r="N634" s="120"/>
      <c r="O634" s="120"/>
      <c r="P634" s="120"/>
      <c r="Q634" s="120"/>
      <c r="R634" s="120"/>
      <c r="S634" s="120"/>
      <c r="T634" s="120"/>
      <c r="U634" s="120"/>
      <c r="V634" s="120"/>
      <c r="W634" s="120"/>
      <c r="X634" s="120"/>
      <c r="Y634" s="120"/>
      <c r="Z634" s="120"/>
    </row>
    <row r="635" spans="1:26">
      <c r="A635" s="120"/>
      <c r="B635" s="120"/>
      <c r="C635" s="120"/>
      <c r="D635" s="120"/>
      <c r="E635" s="120"/>
      <c r="F635" s="120"/>
      <c r="G635" s="121"/>
      <c r="H635" s="121"/>
      <c r="I635" s="121"/>
      <c r="J635" s="121"/>
      <c r="K635" s="121"/>
      <c r="L635" s="120"/>
      <c r="M635" s="120"/>
      <c r="N635" s="120"/>
      <c r="O635" s="120"/>
      <c r="P635" s="120"/>
      <c r="Q635" s="120"/>
      <c r="R635" s="120"/>
      <c r="S635" s="120"/>
      <c r="T635" s="120"/>
      <c r="U635" s="120"/>
      <c r="V635" s="120"/>
      <c r="W635" s="120"/>
      <c r="X635" s="120"/>
      <c r="Y635" s="120"/>
      <c r="Z635" s="120"/>
    </row>
    <row r="636" spans="1:26">
      <c r="A636" s="120"/>
      <c r="B636" s="120"/>
      <c r="C636" s="120"/>
      <c r="D636" s="120"/>
      <c r="E636" s="120"/>
      <c r="F636" s="120"/>
      <c r="G636" s="121"/>
      <c r="H636" s="121"/>
      <c r="I636" s="121"/>
      <c r="J636" s="121"/>
      <c r="K636" s="121"/>
      <c r="L636" s="120"/>
      <c r="M636" s="120"/>
      <c r="N636" s="120"/>
      <c r="O636" s="120"/>
      <c r="P636" s="120"/>
      <c r="Q636" s="120"/>
      <c r="R636" s="120"/>
      <c r="S636" s="120"/>
      <c r="T636" s="120"/>
      <c r="U636" s="120"/>
      <c r="V636" s="120"/>
      <c r="W636" s="120"/>
      <c r="X636" s="120"/>
      <c r="Y636" s="120"/>
      <c r="Z636" s="120"/>
    </row>
    <row r="637" spans="1:26">
      <c r="A637" s="120"/>
      <c r="B637" s="120"/>
      <c r="C637" s="120"/>
      <c r="D637" s="120"/>
      <c r="E637" s="120"/>
      <c r="F637" s="120"/>
      <c r="G637" s="121"/>
      <c r="H637" s="121"/>
      <c r="I637" s="121"/>
      <c r="J637" s="121"/>
      <c r="K637" s="121"/>
      <c r="L637" s="120"/>
      <c r="M637" s="120"/>
      <c r="N637" s="120"/>
      <c r="O637" s="120"/>
      <c r="P637" s="120"/>
      <c r="Q637" s="120"/>
      <c r="R637" s="120"/>
      <c r="S637" s="120"/>
      <c r="T637" s="120"/>
      <c r="U637" s="120"/>
      <c r="V637" s="120"/>
      <c r="W637" s="120"/>
      <c r="X637" s="120"/>
      <c r="Y637" s="120"/>
      <c r="Z637" s="120"/>
    </row>
    <row r="638" spans="1:26">
      <c r="A638" s="120"/>
      <c r="B638" s="120"/>
      <c r="C638" s="120"/>
      <c r="D638" s="120"/>
      <c r="E638" s="120"/>
      <c r="F638" s="120"/>
      <c r="G638" s="121"/>
      <c r="H638" s="121"/>
      <c r="I638" s="121"/>
      <c r="J638" s="121"/>
      <c r="K638" s="121"/>
      <c r="L638" s="120"/>
      <c r="M638" s="120"/>
      <c r="N638" s="120"/>
      <c r="O638" s="120"/>
      <c r="P638" s="120"/>
      <c r="Q638" s="120"/>
      <c r="R638" s="120"/>
      <c r="S638" s="120"/>
      <c r="T638" s="120"/>
      <c r="U638" s="120"/>
      <c r="V638" s="120"/>
      <c r="W638" s="120"/>
      <c r="X638" s="120"/>
      <c r="Y638" s="120"/>
      <c r="Z638" s="120"/>
    </row>
    <row r="639" spans="1:26">
      <c r="A639" s="120"/>
      <c r="B639" s="120"/>
      <c r="C639" s="120"/>
      <c r="D639" s="120"/>
      <c r="E639" s="120"/>
      <c r="F639" s="120"/>
      <c r="G639" s="121"/>
      <c r="H639" s="121"/>
      <c r="I639" s="121"/>
      <c r="J639" s="121"/>
      <c r="K639" s="121"/>
      <c r="L639" s="120"/>
      <c r="M639" s="120"/>
      <c r="N639" s="120"/>
      <c r="O639" s="120"/>
      <c r="P639" s="120"/>
      <c r="Q639" s="120"/>
      <c r="R639" s="120"/>
      <c r="S639" s="120"/>
      <c r="T639" s="120"/>
      <c r="U639" s="120"/>
      <c r="V639" s="120"/>
      <c r="W639" s="120"/>
      <c r="X639" s="120"/>
      <c r="Y639" s="120"/>
      <c r="Z639" s="120"/>
    </row>
    <row r="640" spans="1:26">
      <c r="A640" s="120"/>
      <c r="B640" s="120"/>
      <c r="C640" s="120"/>
      <c r="D640" s="120"/>
      <c r="E640" s="120"/>
      <c r="F640" s="120"/>
      <c r="G640" s="121"/>
      <c r="H640" s="121"/>
      <c r="I640" s="121"/>
      <c r="J640" s="121"/>
      <c r="K640" s="121"/>
      <c r="L640" s="120"/>
      <c r="M640" s="120"/>
      <c r="N640" s="120"/>
      <c r="O640" s="120"/>
      <c r="P640" s="120"/>
      <c r="Q640" s="120"/>
      <c r="R640" s="120"/>
      <c r="S640" s="120"/>
      <c r="T640" s="120"/>
      <c r="U640" s="120"/>
      <c r="V640" s="120"/>
      <c r="W640" s="120"/>
      <c r="X640" s="120"/>
      <c r="Y640" s="120"/>
      <c r="Z640" s="120"/>
    </row>
    <row r="641" spans="1:26">
      <c r="A641" s="120"/>
      <c r="B641" s="120"/>
      <c r="C641" s="120"/>
      <c r="D641" s="120"/>
      <c r="E641" s="120"/>
      <c r="F641" s="120"/>
      <c r="G641" s="121"/>
      <c r="H641" s="121"/>
      <c r="I641" s="121"/>
      <c r="J641" s="121"/>
      <c r="K641" s="121"/>
      <c r="L641" s="120"/>
      <c r="M641" s="120"/>
      <c r="N641" s="120"/>
      <c r="O641" s="120"/>
      <c r="P641" s="120"/>
      <c r="Q641" s="120"/>
      <c r="R641" s="120"/>
      <c r="S641" s="120"/>
      <c r="T641" s="120"/>
      <c r="U641" s="120"/>
      <c r="V641" s="120"/>
      <c r="W641" s="120"/>
      <c r="X641" s="120"/>
      <c r="Y641" s="120"/>
      <c r="Z641" s="120"/>
    </row>
    <row r="642" spans="1:26">
      <c r="A642" s="120"/>
      <c r="B642" s="120"/>
      <c r="C642" s="120"/>
      <c r="D642" s="120"/>
      <c r="E642" s="120"/>
      <c r="F642" s="120"/>
      <c r="G642" s="121"/>
      <c r="H642" s="121"/>
      <c r="I642" s="121"/>
      <c r="J642" s="121"/>
      <c r="K642" s="121"/>
      <c r="L642" s="120"/>
      <c r="M642" s="120"/>
      <c r="N642" s="120"/>
      <c r="O642" s="120"/>
      <c r="P642" s="120"/>
      <c r="Q642" s="120"/>
      <c r="R642" s="120"/>
      <c r="S642" s="120"/>
      <c r="T642" s="120"/>
      <c r="U642" s="120"/>
      <c r="V642" s="120"/>
      <c r="W642" s="120"/>
      <c r="X642" s="120"/>
      <c r="Y642" s="120"/>
      <c r="Z642" s="120"/>
    </row>
    <row r="643" spans="1:26">
      <c r="A643" s="120"/>
      <c r="B643" s="120"/>
      <c r="C643" s="120"/>
      <c r="D643" s="120"/>
      <c r="E643" s="120"/>
      <c r="F643" s="120"/>
      <c r="G643" s="121"/>
      <c r="H643" s="121"/>
      <c r="I643" s="121"/>
      <c r="J643" s="121"/>
      <c r="K643" s="121"/>
      <c r="L643" s="120"/>
      <c r="M643" s="120"/>
      <c r="N643" s="120"/>
      <c r="O643" s="120"/>
      <c r="P643" s="120"/>
      <c r="Q643" s="120"/>
      <c r="R643" s="120"/>
      <c r="S643" s="120"/>
      <c r="T643" s="120"/>
      <c r="U643" s="120"/>
      <c r="V643" s="120"/>
      <c r="W643" s="120"/>
      <c r="X643" s="120"/>
      <c r="Y643" s="120"/>
      <c r="Z643" s="120"/>
    </row>
    <row r="644" spans="1:26">
      <c r="A644" s="120"/>
      <c r="B644" s="120"/>
      <c r="C644" s="120"/>
      <c r="D644" s="120"/>
      <c r="E644" s="120"/>
      <c r="F644" s="120"/>
      <c r="G644" s="121"/>
      <c r="H644" s="121"/>
      <c r="I644" s="121"/>
      <c r="J644" s="121"/>
      <c r="K644" s="121"/>
      <c r="L644" s="120"/>
      <c r="M644" s="120"/>
      <c r="N644" s="120"/>
      <c r="O644" s="120"/>
      <c r="P644" s="120"/>
      <c r="Q644" s="120"/>
      <c r="R644" s="120"/>
      <c r="S644" s="120"/>
      <c r="T644" s="120"/>
      <c r="U644" s="120"/>
      <c r="V644" s="120"/>
      <c r="W644" s="120"/>
      <c r="X644" s="120"/>
      <c r="Y644" s="120"/>
      <c r="Z644" s="120"/>
    </row>
    <row r="645" spans="1:26">
      <c r="A645" s="120"/>
      <c r="B645" s="120"/>
      <c r="C645" s="120"/>
      <c r="D645" s="120"/>
      <c r="E645" s="120"/>
      <c r="F645" s="120"/>
      <c r="G645" s="121"/>
      <c r="H645" s="121"/>
      <c r="I645" s="121"/>
      <c r="J645" s="121"/>
      <c r="K645" s="121"/>
      <c r="L645" s="120"/>
      <c r="M645" s="120"/>
      <c r="N645" s="120"/>
      <c r="O645" s="120"/>
      <c r="P645" s="120"/>
      <c r="Q645" s="120"/>
      <c r="R645" s="120"/>
      <c r="S645" s="120"/>
      <c r="T645" s="120"/>
      <c r="U645" s="120"/>
      <c r="V645" s="120"/>
      <c r="W645" s="120"/>
      <c r="X645" s="120"/>
      <c r="Y645" s="120"/>
      <c r="Z645" s="120"/>
    </row>
    <row r="646" spans="1:26">
      <c r="A646" s="120"/>
      <c r="B646" s="120"/>
      <c r="C646" s="120"/>
      <c r="D646" s="120"/>
      <c r="E646" s="120"/>
      <c r="F646" s="120"/>
      <c r="G646" s="121"/>
      <c r="H646" s="121"/>
      <c r="I646" s="121"/>
      <c r="J646" s="121"/>
      <c r="K646" s="121"/>
      <c r="L646" s="120"/>
      <c r="M646" s="120"/>
      <c r="N646" s="120"/>
      <c r="O646" s="120"/>
      <c r="P646" s="120"/>
      <c r="Q646" s="120"/>
      <c r="R646" s="120"/>
      <c r="S646" s="120"/>
      <c r="T646" s="120"/>
      <c r="U646" s="120"/>
      <c r="V646" s="120"/>
      <c r="W646" s="120"/>
      <c r="X646" s="120"/>
      <c r="Y646" s="120"/>
      <c r="Z646" s="120"/>
    </row>
    <row r="647" spans="1:26">
      <c r="A647" s="120"/>
      <c r="B647" s="120"/>
      <c r="C647" s="120"/>
      <c r="D647" s="120"/>
      <c r="E647" s="120"/>
      <c r="F647" s="120"/>
      <c r="G647" s="121"/>
      <c r="H647" s="121"/>
      <c r="I647" s="121"/>
      <c r="J647" s="121"/>
      <c r="K647" s="121"/>
      <c r="L647" s="120"/>
      <c r="M647" s="120"/>
      <c r="N647" s="120"/>
      <c r="O647" s="120"/>
      <c r="P647" s="120"/>
      <c r="Q647" s="120"/>
      <c r="R647" s="120"/>
      <c r="S647" s="120"/>
      <c r="T647" s="120"/>
      <c r="U647" s="120"/>
      <c r="V647" s="120"/>
      <c r="W647" s="120"/>
      <c r="X647" s="120"/>
      <c r="Y647" s="120"/>
      <c r="Z647" s="120"/>
    </row>
    <row r="648" spans="1:26">
      <c r="A648" s="120"/>
      <c r="B648" s="120"/>
      <c r="C648" s="120"/>
      <c r="D648" s="120"/>
      <c r="E648" s="120"/>
      <c r="F648" s="120"/>
      <c r="G648" s="121"/>
      <c r="H648" s="121"/>
      <c r="I648" s="121"/>
      <c r="J648" s="121"/>
      <c r="K648" s="121"/>
      <c r="L648" s="120"/>
      <c r="M648" s="120"/>
      <c r="N648" s="120"/>
      <c r="O648" s="120"/>
      <c r="P648" s="120"/>
      <c r="Q648" s="120"/>
      <c r="R648" s="120"/>
      <c r="S648" s="120"/>
      <c r="T648" s="120"/>
      <c r="U648" s="120"/>
      <c r="V648" s="120"/>
      <c r="W648" s="120"/>
      <c r="X648" s="120"/>
      <c r="Y648" s="120"/>
      <c r="Z648" s="120"/>
    </row>
    <row r="649" spans="1:26">
      <c r="A649" s="120"/>
      <c r="B649" s="120"/>
      <c r="C649" s="120"/>
      <c r="D649" s="120"/>
      <c r="E649" s="120"/>
      <c r="F649" s="120"/>
      <c r="G649" s="121"/>
      <c r="H649" s="121"/>
      <c r="I649" s="121"/>
      <c r="J649" s="121"/>
      <c r="K649" s="121"/>
      <c r="L649" s="120"/>
      <c r="M649" s="120"/>
      <c r="N649" s="120"/>
      <c r="O649" s="120"/>
      <c r="P649" s="120"/>
      <c r="Q649" s="120"/>
      <c r="R649" s="120"/>
      <c r="S649" s="120"/>
      <c r="T649" s="120"/>
      <c r="U649" s="120"/>
      <c r="V649" s="120"/>
      <c r="W649" s="120"/>
      <c r="X649" s="120"/>
      <c r="Y649" s="120"/>
      <c r="Z649" s="120"/>
    </row>
    <row r="650" spans="1:26">
      <c r="A650" s="120"/>
      <c r="B650" s="120"/>
      <c r="C650" s="120"/>
      <c r="D650" s="120"/>
      <c r="E650" s="120"/>
      <c r="F650" s="120"/>
      <c r="G650" s="121"/>
      <c r="H650" s="121"/>
      <c r="I650" s="121"/>
      <c r="J650" s="121"/>
      <c r="K650" s="121"/>
      <c r="L650" s="120"/>
      <c r="M650" s="120"/>
      <c r="N650" s="120"/>
      <c r="O650" s="120"/>
      <c r="P650" s="120"/>
      <c r="Q650" s="120"/>
      <c r="R650" s="120"/>
      <c r="S650" s="120"/>
      <c r="T650" s="120"/>
      <c r="U650" s="120"/>
      <c r="V650" s="120"/>
      <c r="W650" s="120"/>
      <c r="X650" s="120"/>
      <c r="Y650" s="120"/>
      <c r="Z650" s="120"/>
    </row>
    <row r="651" spans="1:26">
      <c r="A651" s="120"/>
      <c r="B651" s="120"/>
      <c r="C651" s="120"/>
      <c r="D651" s="120"/>
      <c r="E651" s="120"/>
      <c r="F651" s="120"/>
      <c r="G651" s="121"/>
      <c r="H651" s="121"/>
      <c r="I651" s="121"/>
      <c r="J651" s="121"/>
      <c r="K651" s="121"/>
      <c r="L651" s="120"/>
      <c r="M651" s="120"/>
      <c r="N651" s="120"/>
      <c r="O651" s="120"/>
      <c r="P651" s="120"/>
      <c r="Q651" s="120"/>
      <c r="R651" s="120"/>
      <c r="S651" s="120"/>
      <c r="T651" s="120"/>
      <c r="U651" s="120"/>
      <c r="V651" s="120"/>
      <c r="W651" s="120"/>
      <c r="X651" s="120"/>
      <c r="Y651" s="120"/>
      <c r="Z651" s="120"/>
    </row>
    <row r="652" spans="1:26">
      <c r="A652" s="120"/>
      <c r="B652" s="120"/>
      <c r="C652" s="120"/>
      <c r="D652" s="120"/>
      <c r="E652" s="120"/>
      <c r="F652" s="120"/>
      <c r="G652" s="121"/>
      <c r="H652" s="121"/>
      <c r="I652" s="121"/>
      <c r="J652" s="121"/>
      <c r="K652" s="121"/>
      <c r="L652" s="120"/>
      <c r="M652" s="120"/>
      <c r="N652" s="120"/>
      <c r="O652" s="120"/>
      <c r="P652" s="120"/>
      <c r="Q652" s="120"/>
      <c r="R652" s="120"/>
      <c r="S652" s="120"/>
      <c r="T652" s="120"/>
      <c r="U652" s="120"/>
      <c r="V652" s="120"/>
      <c r="W652" s="120"/>
      <c r="X652" s="120"/>
      <c r="Y652" s="120"/>
      <c r="Z652" s="120"/>
    </row>
    <row r="653" spans="1:26">
      <c r="A653" s="120"/>
      <c r="B653" s="120"/>
      <c r="C653" s="120"/>
      <c r="D653" s="120"/>
      <c r="E653" s="120"/>
      <c r="F653" s="120"/>
      <c r="G653" s="121"/>
      <c r="H653" s="121"/>
      <c r="I653" s="121"/>
      <c r="J653" s="121"/>
      <c r="K653" s="121"/>
      <c r="L653" s="120"/>
      <c r="M653" s="120"/>
      <c r="N653" s="120"/>
      <c r="O653" s="120"/>
      <c r="P653" s="120"/>
      <c r="Q653" s="120"/>
      <c r="R653" s="120"/>
      <c r="S653" s="120"/>
      <c r="T653" s="120"/>
      <c r="U653" s="120"/>
      <c r="V653" s="120"/>
      <c r="W653" s="120"/>
      <c r="X653" s="120"/>
      <c r="Y653" s="120"/>
      <c r="Z653" s="120"/>
    </row>
    <row r="654" spans="1:26">
      <c r="A654" s="120"/>
      <c r="B654" s="120"/>
      <c r="C654" s="120"/>
      <c r="D654" s="120"/>
      <c r="E654" s="120"/>
      <c r="F654" s="120"/>
      <c r="G654" s="121"/>
      <c r="H654" s="121"/>
      <c r="I654" s="121"/>
      <c r="J654" s="121"/>
      <c r="K654" s="121"/>
      <c r="L654" s="120"/>
      <c r="M654" s="120"/>
      <c r="N654" s="120"/>
      <c r="O654" s="120"/>
      <c r="P654" s="120"/>
      <c r="Q654" s="120"/>
      <c r="R654" s="120"/>
      <c r="S654" s="120"/>
      <c r="T654" s="120"/>
      <c r="U654" s="120"/>
      <c r="V654" s="120"/>
      <c r="W654" s="120"/>
      <c r="X654" s="120"/>
      <c r="Y654" s="120"/>
      <c r="Z654" s="120"/>
    </row>
    <row r="655" spans="1:26">
      <c r="A655" s="120"/>
      <c r="B655" s="120"/>
      <c r="C655" s="120"/>
      <c r="D655" s="120"/>
      <c r="E655" s="120"/>
      <c r="F655" s="120"/>
      <c r="G655" s="121"/>
      <c r="H655" s="121"/>
      <c r="I655" s="121"/>
      <c r="J655" s="121"/>
      <c r="K655" s="121"/>
      <c r="L655" s="120"/>
      <c r="M655" s="120"/>
      <c r="N655" s="120"/>
      <c r="O655" s="120"/>
      <c r="P655" s="120"/>
      <c r="Q655" s="120"/>
      <c r="R655" s="120"/>
      <c r="S655" s="120"/>
      <c r="T655" s="120"/>
      <c r="U655" s="120"/>
      <c r="V655" s="120"/>
      <c r="W655" s="120"/>
      <c r="X655" s="120"/>
      <c r="Y655" s="120"/>
      <c r="Z655" s="120"/>
    </row>
    <row r="656" spans="1:26">
      <c r="A656" s="120"/>
      <c r="B656" s="120"/>
      <c r="C656" s="120"/>
      <c r="D656" s="120"/>
      <c r="E656" s="120"/>
      <c r="F656" s="120"/>
      <c r="G656" s="121"/>
      <c r="H656" s="121"/>
      <c r="I656" s="121"/>
      <c r="J656" s="121"/>
      <c r="K656" s="121"/>
      <c r="L656" s="120"/>
      <c r="M656" s="120"/>
      <c r="N656" s="120"/>
      <c r="O656" s="120"/>
      <c r="P656" s="120"/>
      <c r="Q656" s="120"/>
      <c r="R656" s="120"/>
      <c r="S656" s="120"/>
      <c r="T656" s="120"/>
      <c r="U656" s="120"/>
      <c r="V656" s="120"/>
      <c r="W656" s="120"/>
      <c r="X656" s="120"/>
      <c r="Y656" s="120"/>
      <c r="Z656" s="120"/>
    </row>
    <row r="657" spans="1:26">
      <c r="A657" s="120"/>
      <c r="B657" s="120"/>
      <c r="C657" s="120"/>
      <c r="D657" s="120"/>
      <c r="E657" s="120"/>
      <c r="F657" s="120"/>
      <c r="G657" s="121"/>
      <c r="H657" s="121"/>
      <c r="I657" s="121"/>
      <c r="J657" s="121"/>
      <c r="K657" s="121"/>
      <c r="L657" s="120"/>
      <c r="M657" s="120"/>
      <c r="N657" s="120"/>
      <c r="O657" s="120"/>
      <c r="P657" s="120"/>
      <c r="Q657" s="120"/>
      <c r="R657" s="120"/>
      <c r="S657" s="120"/>
      <c r="T657" s="120"/>
      <c r="U657" s="120"/>
      <c r="V657" s="120"/>
      <c r="W657" s="120"/>
      <c r="X657" s="120"/>
      <c r="Y657" s="120"/>
      <c r="Z657" s="120"/>
    </row>
    <row r="658" spans="1:26">
      <c r="A658" s="120"/>
      <c r="B658" s="120"/>
      <c r="C658" s="120"/>
      <c r="D658" s="120"/>
      <c r="E658" s="120"/>
      <c r="F658" s="120"/>
      <c r="G658" s="121"/>
      <c r="H658" s="121"/>
      <c r="I658" s="121"/>
      <c r="J658" s="121"/>
      <c r="K658" s="121"/>
      <c r="L658" s="120"/>
      <c r="M658" s="120"/>
      <c r="N658" s="120"/>
      <c r="O658" s="120"/>
      <c r="P658" s="120"/>
      <c r="Q658" s="120"/>
      <c r="R658" s="120"/>
      <c r="S658" s="120"/>
      <c r="T658" s="120"/>
      <c r="U658" s="120"/>
      <c r="V658" s="120"/>
      <c r="W658" s="120"/>
      <c r="X658" s="120"/>
      <c r="Y658" s="120"/>
      <c r="Z658" s="120"/>
    </row>
    <row r="659" spans="1:26">
      <c r="A659" s="120"/>
      <c r="B659" s="120"/>
      <c r="C659" s="120"/>
      <c r="D659" s="120"/>
      <c r="E659" s="120"/>
      <c r="F659" s="120"/>
      <c r="G659" s="121"/>
      <c r="H659" s="121"/>
      <c r="I659" s="121"/>
      <c r="J659" s="121"/>
      <c r="K659" s="121"/>
      <c r="L659" s="120"/>
      <c r="M659" s="120"/>
      <c r="N659" s="120"/>
      <c r="O659" s="120"/>
      <c r="P659" s="120"/>
      <c r="Q659" s="120"/>
      <c r="R659" s="120"/>
      <c r="S659" s="120"/>
      <c r="T659" s="120"/>
      <c r="U659" s="120"/>
      <c r="V659" s="120"/>
      <c r="W659" s="120"/>
      <c r="X659" s="120"/>
      <c r="Y659" s="120"/>
      <c r="Z659" s="120"/>
    </row>
    <row r="660" spans="1:26">
      <c r="A660" s="120"/>
      <c r="B660" s="120"/>
      <c r="C660" s="120"/>
      <c r="D660" s="120"/>
      <c r="E660" s="120"/>
      <c r="F660" s="120"/>
      <c r="G660" s="121"/>
      <c r="H660" s="121"/>
      <c r="I660" s="121"/>
      <c r="J660" s="121"/>
      <c r="K660" s="121"/>
      <c r="L660" s="120"/>
      <c r="M660" s="120"/>
      <c r="N660" s="120"/>
      <c r="O660" s="120"/>
      <c r="P660" s="120"/>
      <c r="Q660" s="120"/>
      <c r="R660" s="120"/>
      <c r="S660" s="120"/>
      <c r="T660" s="120"/>
      <c r="U660" s="120"/>
      <c r="V660" s="120"/>
      <c r="W660" s="120"/>
      <c r="X660" s="120"/>
      <c r="Y660" s="120"/>
      <c r="Z660" s="120"/>
    </row>
    <row r="661" spans="1:26">
      <c r="A661" s="120"/>
      <c r="B661" s="120"/>
      <c r="C661" s="120"/>
      <c r="D661" s="120"/>
      <c r="E661" s="120"/>
      <c r="F661" s="120"/>
      <c r="G661" s="121"/>
      <c r="H661" s="121"/>
      <c r="I661" s="121"/>
      <c r="J661" s="121"/>
      <c r="K661" s="121"/>
      <c r="L661" s="120"/>
      <c r="M661" s="120"/>
      <c r="N661" s="120"/>
      <c r="O661" s="120"/>
      <c r="P661" s="120"/>
      <c r="Q661" s="120"/>
      <c r="R661" s="120"/>
      <c r="S661" s="120"/>
      <c r="T661" s="120"/>
      <c r="U661" s="120"/>
      <c r="V661" s="120"/>
      <c r="W661" s="120"/>
      <c r="X661" s="120"/>
      <c r="Y661" s="120"/>
      <c r="Z661" s="120"/>
    </row>
    <row r="662" spans="1:26">
      <c r="A662" s="120"/>
      <c r="B662" s="120"/>
      <c r="C662" s="120"/>
      <c r="D662" s="120"/>
      <c r="E662" s="120"/>
      <c r="F662" s="120"/>
      <c r="G662" s="121"/>
      <c r="H662" s="121"/>
      <c r="I662" s="121"/>
      <c r="J662" s="121"/>
      <c r="K662" s="121"/>
      <c r="L662" s="120"/>
      <c r="M662" s="120"/>
      <c r="N662" s="120"/>
      <c r="O662" s="120"/>
      <c r="P662" s="120"/>
      <c r="Q662" s="120"/>
      <c r="R662" s="120"/>
      <c r="S662" s="120"/>
      <c r="T662" s="120"/>
      <c r="U662" s="120"/>
      <c r="V662" s="120"/>
      <c r="W662" s="120"/>
      <c r="X662" s="120"/>
      <c r="Y662" s="120"/>
      <c r="Z662" s="120"/>
    </row>
    <row r="663" spans="1:26">
      <c r="A663" s="120"/>
      <c r="B663" s="120"/>
      <c r="C663" s="120"/>
      <c r="D663" s="120"/>
      <c r="E663" s="120"/>
      <c r="F663" s="120"/>
      <c r="G663" s="121"/>
      <c r="H663" s="121"/>
      <c r="I663" s="121"/>
      <c r="J663" s="121"/>
      <c r="K663" s="121"/>
      <c r="L663" s="120"/>
      <c r="M663" s="120"/>
      <c r="N663" s="120"/>
      <c r="O663" s="120"/>
      <c r="P663" s="120"/>
      <c r="Q663" s="120"/>
      <c r="R663" s="120"/>
      <c r="S663" s="120"/>
      <c r="T663" s="120"/>
      <c r="U663" s="120"/>
      <c r="V663" s="120"/>
      <c r="W663" s="120"/>
      <c r="X663" s="120"/>
      <c r="Y663" s="120"/>
      <c r="Z663" s="120"/>
    </row>
    <row r="664" spans="1:26">
      <c r="A664" s="120"/>
      <c r="B664" s="120"/>
      <c r="C664" s="120"/>
      <c r="D664" s="120"/>
      <c r="E664" s="120"/>
      <c r="F664" s="120"/>
      <c r="G664" s="121"/>
      <c r="H664" s="121"/>
      <c r="I664" s="121"/>
      <c r="J664" s="121"/>
      <c r="K664" s="121"/>
      <c r="L664" s="120"/>
      <c r="M664" s="120"/>
      <c r="N664" s="120"/>
      <c r="O664" s="120"/>
      <c r="P664" s="120"/>
      <c r="Q664" s="120"/>
      <c r="R664" s="120"/>
      <c r="S664" s="120"/>
      <c r="T664" s="120"/>
      <c r="U664" s="120"/>
      <c r="V664" s="120"/>
      <c r="W664" s="120"/>
      <c r="X664" s="120"/>
      <c r="Y664" s="120"/>
      <c r="Z664" s="120"/>
    </row>
    <row r="665" spans="1:26">
      <c r="A665" s="120"/>
      <c r="B665" s="120"/>
      <c r="C665" s="120"/>
      <c r="D665" s="120"/>
      <c r="E665" s="120"/>
      <c r="F665" s="120"/>
      <c r="G665" s="121"/>
      <c r="H665" s="121"/>
      <c r="I665" s="121"/>
      <c r="J665" s="121"/>
      <c r="K665" s="121"/>
      <c r="L665" s="120"/>
      <c r="M665" s="120"/>
      <c r="N665" s="120"/>
      <c r="O665" s="120"/>
      <c r="P665" s="120"/>
      <c r="Q665" s="120"/>
      <c r="R665" s="120"/>
      <c r="S665" s="120"/>
      <c r="T665" s="120"/>
      <c r="U665" s="120"/>
      <c r="V665" s="120"/>
      <c r="W665" s="120"/>
      <c r="X665" s="120"/>
      <c r="Y665" s="120"/>
      <c r="Z665" s="120"/>
    </row>
    <row r="666" spans="1:26">
      <c r="A666" s="120"/>
      <c r="B666" s="120"/>
      <c r="C666" s="120"/>
      <c r="D666" s="120"/>
      <c r="E666" s="120"/>
      <c r="F666" s="120"/>
      <c r="G666" s="121"/>
      <c r="H666" s="121"/>
      <c r="I666" s="121"/>
      <c r="J666" s="121"/>
      <c r="K666" s="121"/>
      <c r="L666" s="120"/>
      <c r="M666" s="120"/>
      <c r="N666" s="120"/>
      <c r="O666" s="120"/>
      <c r="P666" s="120"/>
      <c r="Q666" s="120"/>
      <c r="R666" s="120"/>
      <c r="S666" s="120"/>
      <c r="T666" s="120"/>
      <c r="U666" s="120"/>
      <c r="V666" s="120"/>
      <c r="W666" s="120"/>
      <c r="X666" s="120"/>
      <c r="Y666" s="120"/>
      <c r="Z666" s="120"/>
    </row>
    <row r="667" spans="1:26">
      <c r="A667" s="120"/>
      <c r="B667" s="120"/>
      <c r="C667" s="120"/>
      <c r="D667" s="120"/>
      <c r="E667" s="120"/>
      <c r="F667" s="120"/>
      <c r="G667" s="121"/>
      <c r="H667" s="121"/>
      <c r="I667" s="121"/>
      <c r="J667" s="121"/>
      <c r="K667" s="121"/>
      <c r="L667" s="120"/>
      <c r="M667" s="120"/>
      <c r="N667" s="120"/>
      <c r="O667" s="120"/>
      <c r="P667" s="120"/>
      <c r="Q667" s="120"/>
      <c r="R667" s="120"/>
      <c r="S667" s="120"/>
      <c r="T667" s="120"/>
      <c r="U667" s="120"/>
      <c r="V667" s="120"/>
      <c r="W667" s="120"/>
      <c r="X667" s="120"/>
      <c r="Y667" s="120"/>
      <c r="Z667" s="120"/>
    </row>
    <row r="668" spans="1:26">
      <c r="A668" s="120"/>
      <c r="B668" s="120"/>
      <c r="C668" s="120"/>
      <c r="D668" s="120"/>
      <c r="E668" s="120"/>
      <c r="F668" s="120"/>
      <c r="G668" s="121"/>
      <c r="H668" s="121"/>
      <c r="I668" s="121"/>
      <c r="J668" s="121"/>
      <c r="K668" s="121"/>
      <c r="L668" s="120"/>
      <c r="M668" s="120"/>
      <c r="N668" s="120"/>
      <c r="O668" s="120"/>
      <c r="P668" s="120"/>
      <c r="Q668" s="120"/>
      <c r="R668" s="120"/>
      <c r="S668" s="120"/>
      <c r="T668" s="120"/>
      <c r="U668" s="120"/>
      <c r="V668" s="120"/>
      <c r="W668" s="120"/>
      <c r="X668" s="120"/>
      <c r="Y668" s="120"/>
      <c r="Z668" s="120"/>
    </row>
    <row r="669" spans="1:26">
      <c r="A669" s="120"/>
      <c r="B669" s="120"/>
      <c r="C669" s="120"/>
      <c r="D669" s="120"/>
      <c r="E669" s="120"/>
      <c r="F669" s="120"/>
      <c r="G669" s="121"/>
      <c r="H669" s="121"/>
      <c r="I669" s="121"/>
      <c r="J669" s="121"/>
      <c r="K669" s="121"/>
      <c r="L669" s="120"/>
      <c r="M669" s="120"/>
      <c r="N669" s="120"/>
      <c r="O669" s="120"/>
      <c r="P669" s="120"/>
      <c r="Q669" s="120"/>
      <c r="R669" s="120"/>
      <c r="S669" s="120"/>
      <c r="T669" s="120"/>
      <c r="U669" s="120"/>
      <c r="V669" s="120"/>
      <c r="W669" s="120"/>
      <c r="X669" s="120"/>
      <c r="Y669" s="120"/>
      <c r="Z669" s="120"/>
    </row>
    <row r="670" spans="1:26">
      <c r="A670" s="120"/>
      <c r="B670" s="120"/>
      <c r="C670" s="120"/>
      <c r="D670" s="120"/>
      <c r="E670" s="120"/>
      <c r="F670" s="120"/>
      <c r="G670" s="121"/>
      <c r="H670" s="121"/>
      <c r="I670" s="121"/>
      <c r="J670" s="121"/>
      <c r="K670" s="121"/>
      <c r="L670" s="120"/>
      <c r="M670" s="120"/>
      <c r="N670" s="120"/>
      <c r="O670" s="120"/>
      <c r="P670" s="120"/>
      <c r="Q670" s="120"/>
      <c r="R670" s="120"/>
      <c r="S670" s="120"/>
      <c r="T670" s="120"/>
      <c r="U670" s="120"/>
      <c r="V670" s="120"/>
      <c r="W670" s="120"/>
      <c r="X670" s="120"/>
      <c r="Y670" s="120"/>
      <c r="Z670" s="120"/>
    </row>
    <row r="671" spans="1:26">
      <c r="A671" s="120"/>
      <c r="B671" s="120"/>
      <c r="C671" s="120"/>
      <c r="D671" s="120"/>
      <c r="E671" s="120"/>
      <c r="F671" s="120"/>
      <c r="G671" s="121"/>
      <c r="H671" s="121"/>
      <c r="I671" s="121"/>
      <c r="J671" s="121"/>
      <c r="K671" s="121"/>
      <c r="L671" s="120"/>
      <c r="M671" s="120"/>
      <c r="N671" s="120"/>
      <c r="O671" s="120"/>
      <c r="P671" s="120"/>
      <c r="Q671" s="120"/>
      <c r="R671" s="120"/>
      <c r="S671" s="120"/>
      <c r="T671" s="120"/>
      <c r="U671" s="120"/>
      <c r="V671" s="120"/>
      <c r="W671" s="120"/>
      <c r="X671" s="120"/>
      <c r="Y671" s="120"/>
      <c r="Z671" s="120"/>
    </row>
    <row r="672" spans="1:26">
      <c r="A672" s="120"/>
      <c r="B672" s="120"/>
      <c r="C672" s="120"/>
      <c r="D672" s="120"/>
      <c r="E672" s="120"/>
      <c r="F672" s="120"/>
      <c r="G672" s="121"/>
      <c r="H672" s="121"/>
      <c r="I672" s="121"/>
      <c r="J672" s="121"/>
      <c r="K672" s="121"/>
      <c r="L672" s="120"/>
      <c r="M672" s="120"/>
      <c r="N672" s="120"/>
      <c r="O672" s="120"/>
      <c r="P672" s="120"/>
      <c r="Q672" s="120"/>
      <c r="R672" s="120"/>
      <c r="S672" s="120"/>
      <c r="T672" s="120"/>
      <c r="U672" s="120"/>
      <c r="V672" s="120"/>
      <c r="W672" s="120"/>
      <c r="X672" s="120"/>
      <c r="Y672" s="120"/>
      <c r="Z672" s="120"/>
    </row>
    <row r="673" spans="1:26">
      <c r="A673" s="120"/>
      <c r="B673" s="120"/>
      <c r="C673" s="120"/>
      <c r="D673" s="120"/>
      <c r="E673" s="120"/>
      <c r="F673" s="120"/>
      <c r="G673" s="121"/>
      <c r="H673" s="121"/>
      <c r="I673" s="121"/>
      <c r="J673" s="121"/>
      <c r="K673" s="121"/>
      <c r="L673" s="120"/>
      <c r="M673" s="120"/>
      <c r="N673" s="120"/>
      <c r="O673" s="120"/>
      <c r="P673" s="120"/>
      <c r="Q673" s="120"/>
      <c r="R673" s="120"/>
      <c r="S673" s="120"/>
      <c r="T673" s="120"/>
      <c r="U673" s="120"/>
      <c r="V673" s="120"/>
      <c r="W673" s="120"/>
      <c r="X673" s="120"/>
      <c r="Y673" s="120"/>
      <c r="Z673" s="120"/>
    </row>
    <row r="674" spans="1:26">
      <c r="A674" s="120"/>
      <c r="B674" s="120"/>
      <c r="C674" s="120"/>
      <c r="D674" s="120"/>
      <c r="E674" s="120"/>
      <c r="F674" s="120"/>
      <c r="G674" s="121"/>
      <c r="H674" s="121"/>
      <c r="I674" s="121"/>
      <c r="J674" s="121"/>
      <c r="K674" s="121"/>
      <c r="L674" s="120"/>
      <c r="M674" s="120"/>
      <c r="N674" s="120"/>
      <c r="O674" s="120"/>
      <c r="P674" s="120"/>
      <c r="Q674" s="120"/>
      <c r="R674" s="120"/>
      <c r="S674" s="120"/>
      <c r="T674" s="120"/>
      <c r="U674" s="120"/>
      <c r="V674" s="120"/>
      <c r="W674" s="120"/>
      <c r="X674" s="120"/>
      <c r="Y674" s="120"/>
      <c r="Z674" s="120"/>
    </row>
    <row r="675" spans="1:26">
      <c r="A675" s="120"/>
      <c r="B675" s="120"/>
      <c r="C675" s="120"/>
      <c r="D675" s="120"/>
      <c r="E675" s="120"/>
      <c r="F675" s="120"/>
      <c r="G675" s="121"/>
      <c r="H675" s="121"/>
      <c r="I675" s="121"/>
      <c r="J675" s="121"/>
      <c r="K675" s="121"/>
      <c r="L675" s="120"/>
      <c r="M675" s="120"/>
      <c r="N675" s="120"/>
      <c r="O675" s="120"/>
      <c r="P675" s="120"/>
      <c r="Q675" s="120"/>
      <c r="R675" s="120"/>
      <c r="S675" s="120"/>
      <c r="T675" s="120"/>
      <c r="U675" s="120"/>
      <c r="V675" s="120"/>
      <c r="W675" s="120"/>
      <c r="X675" s="120"/>
      <c r="Y675" s="120"/>
      <c r="Z675" s="120"/>
    </row>
    <row r="676" spans="1:26">
      <c r="A676" s="120"/>
      <c r="B676" s="120"/>
      <c r="C676" s="120"/>
      <c r="D676" s="120"/>
      <c r="E676" s="120"/>
      <c r="F676" s="120"/>
      <c r="G676" s="121"/>
      <c r="H676" s="121"/>
      <c r="I676" s="121"/>
      <c r="J676" s="121"/>
      <c r="K676" s="121"/>
      <c r="L676" s="120"/>
      <c r="M676" s="120"/>
      <c r="N676" s="120"/>
      <c r="O676" s="120"/>
      <c r="P676" s="120"/>
      <c r="Q676" s="120"/>
      <c r="R676" s="120"/>
      <c r="S676" s="120"/>
      <c r="T676" s="120"/>
      <c r="U676" s="120"/>
      <c r="V676" s="120"/>
      <c r="W676" s="120"/>
      <c r="X676" s="120"/>
      <c r="Y676" s="120"/>
      <c r="Z676" s="120"/>
    </row>
    <row r="677" spans="1:26">
      <c r="A677" s="120"/>
      <c r="B677" s="120"/>
      <c r="C677" s="120"/>
      <c r="D677" s="120"/>
      <c r="E677" s="120"/>
      <c r="F677" s="120"/>
      <c r="G677" s="121"/>
      <c r="H677" s="121"/>
      <c r="I677" s="121"/>
      <c r="J677" s="121"/>
      <c r="K677" s="121"/>
      <c r="L677" s="120"/>
      <c r="M677" s="120"/>
      <c r="N677" s="120"/>
      <c r="O677" s="120"/>
      <c r="P677" s="120"/>
      <c r="Q677" s="120"/>
      <c r="R677" s="120"/>
      <c r="S677" s="120"/>
      <c r="T677" s="120"/>
      <c r="U677" s="120"/>
      <c r="V677" s="120"/>
      <c r="W677" s="120"/>
      <c r="X677" s="120"/>
      <c r="Y677" s="120"/>
      <c r="Z677" s="120"/>
    </row>
    <row r="678" spans="1:26">
      <c r="A678" s="120"/>
      <c r="B678" s="120"/>
      <c r="C678" s="120"/>
      <c r="D678" s="120"/>
      <c r="E678" s="120"/>
      <c r="F678" s="120"/>
      <c r="G678" s="121"/>
      <c r="H678" s="121"/>
      <c r="I678" s="121"/>
      <c r="J678" s="121"/>
      <c r="K678" s="121"/>
      <c r="L678" s="120"/>
      <c r="M678" s="120"/>
      <c r="N678" s="120"/>
      <c r="O678" s="120"/>
      <c r="P678" s="120"/>
      <c r="Q678" s="120"/>
      <c r="R678" s="120"/>
      <c r="S678" s="120"/>
      <c r="T678" s="120"/>
      <c r="U678" s="120"/>
      <c r="V678" s="120"/>
      <c r="W678" s="120"/>
      <c r="X678" s="120"/>
      <c r="Y678" s="120"/>
      <c r="Z678" s="120"/>
    </row>
    <row r="679" spans="1:26">
      <c r="A679" s="120"/>
      <c r="B679" s="120"/>
      <c r="C679" s="120"/>
      <c r="D679" s="120"/>
      <c r="E679" s="120"/>
      <c r="F679" s="120"/>
      <c r="G679" s="121"/>
      <c r="H679" s="121"/>
      <c r="I679" s="121"/>
      <c r="J679" s="121"/>
      <c r="K679" s="121"/>
      <c r="L679" s="120"/>
      <c r="M679" s="120"/>
      <c r="N679" s="120"/>
      <c r="O679" s="120"/>
      <c r="P679" s="120"/>
      <c r="Q679" s="120"/>
      <c r="R679" s="120"/>
      <c r="S679" s="120"/>
      <c r="T679" s="120"/>
      <c r="U679" s="120"/>
      <c r="V679" s="120"/>
      <c r="W679" s="120"/>
      <c r="X679" s="120"/>
      <c r="Y679" s="120"/>
      <c r="Z679" s="120"/>
    </row>
    <row r="680" spans="1:26">
      <c r="A680" s="120"/>
      <c r="B680" s="120"/>
      <c r="C680" s="120"/>
      <c r="D680" s="120"/>
      <c r="E680" s="120"/>
      <c r="F680" s="120"/>
      <c r="G680" s="121"/>
      <c r="H680" s="121"/>
      <c r="I680" s="121"/>
      <c r="J680" s="121"/>
      <c r="K680" s="121"/>
      <c r="L680" s="120"/>
      <c r="M680" s="120"/>
      <c r="N680" s="120"/>
      <c r="O680" s="120"/>
      <c r="P680" s="120"/>
      <c r="Q680" s="120"/>
      <c r="R680" s="120"/>
      <c r="S680" s="120"/>
      <c r="T680" s="120"/>
      <c r="U680" s="120"/>
      <c r="V680" s="120"/>
      <c r="W680" s="120"/>
      <c r="X680" s="120"/>
      <c r="Y680" s="120"/>
      <c r="Z680" s="120"/>
    </row>
    <row r="681" spans="1:26">
      <c r="A681" s="120"/>
      <c r="B681" s="120"/>
      <c r="C681" s="120"/>
      <c r="D681" s="120"/>
      <c r="E681" s="120"/>
      <c r="F681" s="120"/>
      <c r="G681" s="121"/>
      <c r="H681" s="121"/>
      <c r="I681" s="121"/>
      <c r="J681" s="121"/>
      <c r="K681" s="121"/>
      <c r="L681" s="120"/>
      <c r="M681" s="120"/>
      <c r="N681" s="120"/>
      <c r="O681" s="120"/>
      <c r="P681" s="120"/>
      <c r="Q681" s="120"/>
      <c r="R681" s="120"/>
      <c r="S681" s="120"/>
      <c r="T681" s="120"/>
      <c r="U681" s="120"/>
      <c r="V681" s="120"/>
      <c r="W681" s="120"/>
      <c r="X681" s="120"/>
      <c r="Y681" s="120"/>
      <c r="Z681" s="120"/>
    </row>
    <row r="682" spans="1:26">
      <c r="A682" s="120"/>
      <c r="B682" s="120"/>
      <c r="C682" s="120"/>
      <c r="D682" s="120"/>
      <c r="E682" s="120"/>
      <c r="F682" s="120"/>
      <c r="G682" s="121"/>
      <c r="H682" s="121"/>
      <c r="I682" s="121"/>
      <c r="J682" s="121"/>
      <c r="K682" s="121"/>
      <c r="L682" s="120"/>
      <c r="M682" s="120"/>
      <c r="N682" s="120"/>
      <c r="O682" s="120"/>
      <c r="P682" s="120"/>
      <c r="Q682" s="120"/>
      <c r="R682" s="120"/>
      <c r="S682" s="120"/>
      <c r="T682" s="120"/>
      <c r="U682" s="120"/>
      <c r="V682" s="120"/>
      <c r="W682" s="120"/>
      <c r="X682" s="120"/>
      <c r="Y682" s="120"/>
      <c r="Z682" s="120"/>
    </row>
    <row r="683" spans="1:26">
      <c r="A683" s="120"/>
      <c r="B683" s="120"/>
      <c r="C683" s="120"/>
      <c r="D683" s="120"/>
      <c r="E683" s="120"/>
      <c r="F683" s="120"/>
      <c r="G683" s="121"/>
      <c r="H683" s="121"/>
      <c r="I683" s="121"/>
      <c r="J683" s="121"/>
      <c r="K683" s="121"/>
      <c r="L683" s="120"/>
      <c r="M683" s="120"/>
      <c r="N683" s="120"/>
      <c r="O683" s="120"/>
      <c r="P683" s="120"/>
      <c r="Q683" s="120"/>
      <c r="R683" s="120"/>
      <c r="S683" s="120"/>
      <c r="T683" s="120"/>
      <c r="U683" s="120"/>
      <c r="V683" s="120"/>
      <c r="W683" s="120"/>
      <c r="X683" s="120"/>
      <c r="Y683" s="120"/>
      <c r="Z683" s="120"/>
    </row>
    <row r="684" spans="1:26">
      <c r="A684" s="120"/>
      <c r="B684" s="120"/>
      <c r="C684" s="120"/>
      <c r="D684" s="120"/>
      <c r="E684" s="120"/>
      <c r="F684" s="120"/>
      <c r="G684" s="121"/>
      <c r="H684" s="121"/>
      <c r="I684" s="121"/>
      <c r="J684" s="121"/>
      <c r="K684" s="121"/>
      <c r="L684" s="120"/>
      <c r="M684" s="120"/>
      <c r="N684" s="120"/>
      <c r="O684" s="120"/>
      <c r="P684" s="120"/>
      <c r="Q684" s="120"/>
      <c r="R684" s="120"/>
      <c r="S684" s="120"/>
      <c r="T684" s="120"/>
      <c r="U684" s="120"/>
      <c r="V684" s="120"/>
      <c r="W684" s="120"/>
      <c r="X684" s="120"/>
      <c r="Y684" s="120"/>
      <c r="Z684" s="120"/>
    </row>
    <row r="685" spans="1:26">
      <c r="A685" s="120"/>
      <c r="B685" s="120"/>
      <c r="C685" s="120"/>
      <c r="D685" s="120"/>
      <c r="E685" s="120"/>
      <c r="F685" s="120"/>
      <c r="G685" s="121"/>
      <c r="H685" s="121"/>
      <c r="I685" s="121"/>
      <c r="J685" s="121"/>
      <c r="K685" s="121"/>
      <c r="L685" s="120"/>
      <c r="M685" s="120"/>
      <c r="N685" s="120"/>
      <c r="O685" s="120"/>
      <c r="P685" s="120"/>
      <c r="Q685" s="120"/>
      <c r="R685" s="120"/>
      <c r="S685" s="120"/>
      <c r="T685" s="120"/>
      <c r="U685" s="120"/>
      <c r="V685" s="120"/>
      <c r="W685" s="120"/>
      <c r="X685" s="120"/>
      <c r="Y685" s="120"/>
      <c r="Z685" s="120"/>
    </row>
    <row r="686" spans="1:26">
      <c r="A686" s="120"/>
      <c r="B686" s="120"/>
      <c r="C686" s="120"/>
      <c r="D686" s="120"/>
      <c r="E686" s="120"/>
      <c r="F686" s="120"/>
      <c r="G686" s="121"/>
      <c r="H686" s="121"/>
      <c r="I686" s="121"/>
      <c r="J686" s="121"/>
      <c r="K686" s="121"/>
      <c r="L686" s="120"/>
      <c r="M686" s="120"/>
      <c r="N686" s="120"/>
      <c r="O686" s="120"/>
      <c r="P686" s="120"/>
      <c r="Q686" s="120"/>
      <c r="R686" s="120"/>
      <c r="S686" s="120"/>
      <c r="T686" s="120"/>
      <c r="U686" s="120"/>
      <c r="V686" s="120"/>
      <c r="W686" s="120"/>
      <c r="X686" s="120"/>
      <c r="Y686" s="120"/>
      <c r="Z686" s="120"/>
    </row>
    <row r="687" spans="1:26">
      <c r="A687" s="120"/>
      <c r="B687" s="120"/>
      <c r="C687" s="120"/>
      <c r="D687" s="120"/>
      <c r="E687" s="120"/>
      <c r="F687" s="120"/>
      <c r="G687" s="121"/>
      <c r="H687" s="121"/>
      <c r="I687" s="121"/>
      <c r="J687" s="121"/>
      <c r="K687" s="121"/>
      <c r="L687" s="120"/>
      <c r="M687" s="120"/>
      <c r="N687" s="120"/>
      <c r="O687" s="120"/>
      <c r="P687" s="120"/>
      <c r="Q687" s="120"/>
      <c r="R687" s="120"/>
      <c r="S687" s="120"/>
      <c r="T687" s="120"/>
      <c r="U687" s="120"/>
      <c r="V687" s="120"/>
      <c r="W687" s="120"/>
      <c r="X687" s="120"/>
      <c r="Y687" s="120"/>
      <c r="Z687" s="120"/>
    </row>
    <row r="688" spans="1:26">
      <c r="A688" s="120"/>
      <c r="B688" s="120"/>
      <c r="C688" s="120"/>
      <c r="D688" s="120"/>
      <c r="E688" s="120"/>
      <c r="F688" s="120"/>
      <c r="G688" s="121"/>
      <c r="H688" s="121"/>
      <c r="I688" s="121"/>
      <c r="J688" s="121"/>
      <c r="K688" s="121"/>
      <c r="L688" s="120"/>
      <c r="M688" s="120"/>
      <c r="N688" s="120"/>
      <c r="O688" s="120"/>
      <c r="P688" s="120"/>
      <c r="Q688" s="120"/>
      <c r="R688" s="120"/>
      <c r="S688" s="120"/>
      <c r="T688" s="120"/>
      <c r="U688" s="120"/>
      <c r="V688" s="120"/>
      <c r="W688" s="120"/>
      <c r="X688" s="120"/>
      <c r="Y688" s="120"/>
      <c r="Z688" s="120"/>
    </row>
    <row r="689" spans="1:26">
      <c r="A689" s="120"/>
      <c r="B689" s="120"/>
      <c r="C689" s="120"/>
      <c r="D689" s="120"/>
      <c r="E689" s="120"/>
      <c r="F689" s="120"/>
      <c r="G689" s="121"/>
      <c r="H689" s="121"/>
      <c r="I689" s="121"/>
      <c r="J689" s="121"/>
      <c r="K689" s="121"/>
      <c r="L689" s="120"/>
      <c r="M689" s="120"/>
      <c r="N689" s="120"/>
      <c r="O689" s="120"/>
      <c r="P689" s="120"/>
      <c r="Q689" s="120"/>
      <c r="R689" s="120"/>
      <c r="S689" s="120"/>
      <c r="T689" s="120"/>
      <c r="U689" s="120"/>
      <c r="V689" s="120"/>
      <c r="W689" s="120"/>
      <c r="X689" s="120"/>
      <c r="Y689" s="120"/>
      <c r="Z689" s="120"/>
    </row>
    <row r="690" spans="1:26">
      <c r="A690" s="120"/>
      <c r="B690" s="120"/>
      <c r="C690" s="120"/>
      <c r="D690" s="120"/>
      <c r="E690" s="120"/>
      <c r="F690" s="120"/>
      <c r="G690" s="121"/>
      <c r="H690" s="121"/>
      <c r="I690" s="121"/>
      <c r="J690" s="121"/>
      <c r="K690" s="121"/>
      <c r="L690" s="120"/>
      <c r="M690" s="120"/>
      <c r="N690" s="120"/>
      <c r="O690" s="120"/>
      <c r="P690" s="120"/>
      <c r="Q690" s="120"/>
      <c r="R690" s="120"/>
      <c r="S690" s="120"/>
      <c r="T690" s="120"/>
      <c r="U690" s="120"/>
      <c r="V690" s="120"/>
      <c r="W690" s="120"/>
      <c r="X690" s="120"/>
      <c r="Y690" s="120"/>
      <c r="Z690" s="120"/>
    </row>
    <row r="691" spans="1:26">
      <c r="A691" s="120"/>
      <c r="B691" s="120"/>
      <c r="C691" s="120"/>
      <c r="D691" s="120"/>
      <c r="E691" s="120"/>
      <c r="F691" s="120"/>
      <c r="G691" s="121"/>
      <c r="H691" s="121"/>
      <c r="I691" s="121"/>
      <c r="J691" s="121"/>
      <c r="K691" s="121"/>
      <c r="L691" s="120"/>
      <c r="M691" s="120"/>
      <c r="N691" s="120"/>
      <c r="O691" s="120"/>
      <c r="P691" s="120"/>
      <c r="Q691" s="120"/>
      <c r="R691" s="120"/>
      <c r="S691" s="120"/>
      <c r="T691" s="120"/>
      <c r="U691" s="120"/>
      <c r="V691" s="120"/>
      <c r="W691" s="120"/>
      <c r="X691" s="120"/>
      <c r="Y691" s="120"/>
      <c r="Z691" s="120"/>
    </row>
    <row r="692" spans="1:26">
      <c r="A692" s="120"/>
      <c r="B692" s="120"/>
      <c r="C692" s="120"/>
      <c r="D692" s="120"/>
      <c r="E692" s="120"/>
      <c r="F692" s="120"/>
      <c r="G692" s="121"/>
      <c r="H692" s="121"/>
      <c r="I692" s="121"/>
      <c r="J692" s="121"/>
      <c r="K692" s="121"/>
      <c r="L692" s="120"/>
      <c r="M692" s="120"/>
      <c r="N692" s="120"/>
      <c r="O692" s="120"/>
      <c r="P692" s="120"/>
      <c r="Q692" s="120"/>
      <c r="R692" s="120"/>
      <c r="S692" s="120"/>
      <c r="T692" s="120"/>
      <c r="U692" s="120"/>
      <c r="V692" s="120"/>
      <c r="W692" s="120"/>
      <c r="X692" s="120"/>
      <c r="Y692" s="120"/>
      <c r="Z692" s="120"/>
    </row>
    <row r="693" spans="1:26">
      <c r="A693" s="120"/>
      <c r="B693" s="120"/>
      <c r="C693" s="120"/>
      <c r="D693" s="120"/>
      <c r="E693" s="120"/>
      <c r="F693" s="120"/>
      <c r="G693" s="121"/>
      <c r="H693" s="121"/>
      <c r="I693" s="121"/>
      <c r="J693" s="121"/>
      <c r="K693" s="121"/>
      <c r="L693" s="120"/>
      <c r="M693" s="120"/>
      <c r="N693" s="120"/>
      <c r="O693" s="120"/>
      <c r="P693" s="120"/>
      <c r="Q693" s="120"/>
      <c r="R693" s="120"/>
      <c r="S693" s="120"/>
      <c r="T693" s="120"/>
      <c r="U693" s="120"/>
      <c r="V693" s="120"/>
      <c r="W693" s="120"/>
      <c r="X693" s="120"/>
      <c r="Y693" s="120"/>
      <c r="Z693" s="120"/>
    </row>
    <row r="694" spans="1:26">
      <c r="A694" s="120"/>
      <c r="B694" s="120"/>
      <c r="C694" s="120"/>
      <c r="D694" s="120"/>
      <c r="E694" s="120"/>
      <c r="F694" s="120"/>
      <c r="G694" s="121"/>
      <c r="H694" s="121"/>
      <c r="I694" s="121"/>
      <c r="J694" s="121"/>
      <c r="K694" s="121"/>
      <c r="L694" s="120"/>
      <c r="M694" s="120"/>
      <c r="N694" s="120"/>
      <c r="O694" s="120"/>
      <c r="P694" s="120"/>
      <c r="Q694" s="120"/>
      <c r="R694" s="120"/>
      <c r="S694" s="120"/>
      <c r="T694" s="120"/>
      <c r="U694" s="120"/>
      <c r="V694" s="120"/>
      <c r="W694" s="120"/>
      <c r="X694" s="120"/>
      <c r="Y694" s="120"/>
      <c r="Z694" s="120"/>
    </row>
    <row r="695" spans="1:26">
      <c r="A695" s="120"/>
      <c r="B695" s="120"/>
      <c r="C695" s="120"/>
      <c r="D695" s="120"/>
      <c r="E695" s="120"/>
      <c r="F695" s="120"/>
      <c r="G695" s="121"/>
      <c r="H695" s="121"/>
      <c r="I695" s="121"/>
      <c r="J695" s="121"/>
      <c r="K695" s="121"/>
      <c r="L695" s="120"/>
      <c r="M695" s="120"/>
      <c r="N695" s="120"/>
      <c r="O695" s="120"/>
      <c r="P695" s="120"/>
      <c r="Q695" s="120"/>
      <c r="R695" s="120"/>
      <c r="S695" s="120"/>
      <c r="T695" s="120"/>
      <c r="U695" s="120"/>
      <c r="V695" s="120"/>
      <c r="W695" s="120"/>
      <c r="X695" s="120"/>
      <c r="Y695" s="120"/>
      <c r="Z695" s="120"/>
    </row>
    <row r="696" spans="1:26">
      <c r="A696" s="120"/>
      <c r="B696" s="120"/>
      <c r="C696" s="120"/>
      <c r="D696" s="120"/>
      <c r="E696" s="120"/>
      <c r="F696" s="120"/>
      <c r="G696" s="121"/>
      <c r="H696" s="121"/>
      <c r="I696" s="121"/>
      <c r="J696" s="121"/>
      <c r="K696" s="121"/>
      <c r="L696" s="120"/>
      <c r="M696" s="120"/>
      <c r="N696" s="120"/>
      <c r="O696" s="120"/>
      <c r="P696" s="120"/>
      <c r="Q696" s="120"/>
      <c r="R696" s="120"/>
      <c r="S696" s="120"/>
      <c r="T696" s="120"/>
      <c r="U696" s="120"/>
      <c r="V696" s="120"/>
      <c r="W696" s="120"/>
      <c r="X696" s="120"/>
      <c r="Y696" s="120"/>
      <c r="Z696" s="120"/>
    </row>
    <row r="697" spans="1:26">
      <c r="A697" s="120"/>
      <c r="B697" s="120"/>
      <c r="C697" s="120"/>
      <c r="D697" s="120"/>
      <c r="E697" s="120"/>
      <c r="F697" s="120"/>
      <c r="G697" s="121"/>
      <c r="H697" s="121"/>
      <c r="I697" s="121"/>
      <c r="J697" s="121"/>
      <c r="K697" s="121"/>
      <c r="L697" s="120"/>
      <c r="M697" s="120"/>
      <c r="N697" s="120"/>
      <c r="O697" s="120"/>
      <c r="P697" s="120"/>
      <c r="Q697" s="120"/>
      <c r="R697" s="120"/>
      <c r="S697" s="120"/>
      <c r="T697" s="120"/>
      <c r="U697" s="120"/>
      <c r="V697" s="120"/>
      <c r="W697" s="120"/>
      <c r="X697" s="120"/>
      <c r="Y697" s="120"/>
      <c r="Z697" s="120"/>
    </row>
    <row r="698" spans="1:26">
      <c r="A698" s="120"/>
      <c r="B698" s="120"/>
      <c r="C698" s="120"/>
      <c r="D698" s="120"/>
      <c r="E698" s="120"/>
      <c r="F698" s="120"/>
      <c r="G698" s="121"/>
      <c r="H698" s="121"/>
      <c r="I698" s="121"/>
      <c r="J698" s="121"/>
      <c r="K698" s="121"/>
      <c r="L698" s="120"/>
      <c r="M698" s="120"/>
      <c r="N698" s="120"/>
      <c r="O698" s="120"/>
      <c r="P698" s="120"/>
      <c r="Q698" s="120"/>
      <c r="R698" s="120"/>
      <c r="S698" s="120"/>
      <c r="T698" s="120"/>
      <c r="U698" s="120"/>
      <c r="V698" s="120"/>
      <c r="W698" s="120"/>
      <c r="X698" s="120"/>
      <c r="Y698" s="120"/>
      <c r="Z698" s="120"/>
    </row>
    <row r="699" spans="1:26">
      <c r="A699" s="120"/>
      <c r="B699" s="120"/>
      <c r="C699" s="120"/>
      <c r="D699" s="120"/>
      <c r="E699" s="120"/>
      <c r="F699" s="120"/>
      <c r="G699" s="121"/>
      <c r="H699" s="121"/>
      <c r="I699" s="121"/>
      <c r="J699" s="121"/>
      <c r="K699" s="121"/>
      <c r="L699" s="120"/>
      <c r="M699" s="120"/>
      <c r="N699" s="120"/>
      <c r="O699" s="120"/>
      <c r="P699" s="120"/>
      <c r="Q699" s="120"/>
      <c r="R699" s="120"/>
      <c r="S699" s="120"/>
      <c r="T699" s="120"/>
      <c r="U699" s="120"/>
      <c r="V699" s="120"/>
      <c r="W699" s="120"/>
      <c r="X699" s="120"/>
      <c r="Y699" s="120"/>
      <c r="Z699" s="120"/>
    </row>
    <row r="700" spans="1:26">
      <c r="A700" s="120"/>
      <c r="B700" s="120"/>
      <c r="C700" s="120"/>
      <c r="D700" s="120"/>
      <c r="E700" s="120"/>
      <c r="F700" s="120"/>
      <c r="G700" s="121"/>
      <c r="H700" s="121"/>
      <c r="I700" s="121"/>
      <c r="J700" s="121"/>
      <c r="K700" s="121"/>
      <c r="L700" s="120"/>
      <c r="M700" s="120"/>
      <c r="N700" s="120"/>
      <c r="O700" s="120"/>
      <c r="P700" s="120"/>
      <c r="Q700" s="120"/>
      <c r="R700" s="120"/>
      <c r="S700" s="120"/>
      <c r="T700" s="120"/>
      <c r="U700" s="120"/>
      <c r="V700" s="120"/>
      <c r="W700" s="120"/>
      <c r="X700" s="120"/>
      <c r="Y700" s="120"/>
      <c r="Z700" s="120"/>
    </row>
    <row r="701" spans="1:26">
      <c r="A701" s="120"/>
      <c r="B701" s="120"/>
      <c r="C701" s="120"/>
      <c r="D701" s="120"/>
      <c r="E701" s="120"/>
      <c r="F701" s="120"/>
      <c r="G701" s="121"/>
      <c r="H701" s="121"/>
      <c r="I701" s="121"/>
      <c r="J701" s="121"/>
      <c r="K701" s="121"/>
      <c r="L701" s="120"/>
      <c r="M701" s="120"/>
      <c r="N701" s="120"/>
      <c r="O701" s="120"/>
      <c r="P701" s="120"/>
      <c r="Q701" s="120"/>
      <c r="R701" s="120"/>
      <c r="S701" s="120"/>
      <c r="T701" s="120"/>
      <c r="U701" s="120"/>
      <c r="V701" s="120"/>
      <c r="W701" s="120"/>
      <c r="X701" s="120"/>
      <c r="Y701" s="120"/>
      <c r="Z701" s="120"/>
    </row>
    <row r="702" spans="1:26">
      <c r="A702" s="120"/>
      <c r="B702" s="120"/>
      <c r="C702" s="120"/>
      <c r="D702" s="120"/>
      <c r="E702" s="120"/>
      <c r="F702" s="120"/>
      <c r="G702" s="121"/>
      <c r="H702" s="121"/>
      <c r="I702" s="121"/>
      <c r="J702" s="121"/>
      <c r="K702" s="121"/>
      <c r="L702" s="120"/>
      <c r="M702" s="120"/>
      <c r="N702" s="120"/>
      <c r="O702" s="120"/>
      <c r="P702" s="120"/>
      <c r="Q702" s="120"/>
      <c r="R702" s="120"/>
      <c r="S702" s="120"/>
      <c r="T702" s="120"/>
      <c r="U702" s="120"/>
      <c r="V702" s="120"/>
      <c r="W702" s="120"/>
      <c r="X702" s="120"/>
      <c r="Y702" s="120"/>
      <c r="Z702" s="120"/>
    </row>
    <row r="703" spans="1:26">
      <c r="A703" s="120"/>
      <c r="B703" s="120"/>
      <c r="C703" s="120"/>
      <c r="D703" s="120"/>
      <c r="E703" s="120"/>
      <c r="F703" s="120"/>
      <c r="G703" s="121"/>
      <c r="H703" s="121"/>
      <c r="I703" s="121"/>
      <c r="J703" s="121"/>
      <c r="K703" s="121"/>
      <c r="L703" s="120"/>
      <c r="M703" s="120"/>
      <c r="N703" s="120"/>
      <c r="O703" s="120"/>
      <c r="P703" s="120"/>
      <c r="Q703" s="120"/>
      <c r="R703" s="120"/>
      <c r="S703" s="120"/>
      <c r="T703" s="120"/>
      <c r="U703" s="120"/>
      <c r="V703" s="120"/>
      <c r="W703" s="120"/>
      <c r="X703" s="120"/>
      <c r="Y703" s="120"/>
      <c r="Z703" s="120"/>
    </row>
    <row r="704" spans="1:26">
      <c r="A704" s="120"/>
      <c r="B704" s="120"/>
      <c r="C704" s="120"/>
      <c r="D704" s="120"/>
      <c r="E704" s="120"/>
      <c r="F704" s="120"/>
      <c r="G704" s="121"/>
      <c r="H704" s="121"/>
      <c r="I704" s="121"/>
      <c r="J704" s="121"/>
      <c r="K704" s="121"/>
      <c r="L704" s="120"/>
      <c r="M704" s="120"/>
      <c r="N704" s="120"/>
      <c r="O704" s="120"/>
      <c r="P704" s="120"/>
      <c r="Q704" s="120"/>
      <c r="R704" s="120"/>
      <c r="S704" s="120"/>
      <c r="T704" s="120"/>
      <c r="U704" s="120"/>
      <c r="V704" s="120"/>
      <c r="W704" s="120"/>
      <c r="X704" s="120"/>
      <c r="Y704" s="120"/>
      <c r="Z704" s="120"/>
    </row>
    <row r="705" spans="1:26">
      <c r="A705" s="120"/>
      <c r="B705" s="120"/>
      <c r="C705" s="120"/>
      <c r="D705" s="120"/>
      <c r="E705" s="120"/>
      <c r="F705" s="120"/>
      <c r="G705" s="121"/>
      <c r="H705" s="121"/>
      <c r="I705" s="121"/>
      <c r="J705" s="121"/>
      <c r="K705" s="121"/>
      <c r="L705" s="120"/>
      <c r="M705" s="120"/>
      <c r="N705" s="120"/>
      <c r="O705" s="120"/>
      <c r="P705" s="120"/>
      <c r="Q705" s="120"/>
      <c r="R705" s="120"/>
      <c r="S705" s="120"/>
      <c r="T705" s="120"/>
      <c r="U705" s="120"/>
      <c r="V705" s="120"/>
      <c r="W705" s="120"/>
      <c r="X705" s="120"/>
      <c r="Y705" s="120"/>
      <c r="Z705" s="120"/>
    </row>
    <row r="706" spans="1:26">
      <c r="A706" s="120"/>
      <c r="B706" s="120"/>
      <c r="C706" s="120"/>
      <c r="D706" s="120"/>
      <c r="E706" s="120"/>
      <c r="F706" s="120"/>
      <c r="G706" s="121"/>
      <c r="H706" s="121"/>
      <c r="I706" s="121"/>
      <c r="J706" s="121"/>
      <c r="K706" s="121"/>
      <c r="L706" s="120"/>
      <c r="M706" s="120"/>
      <c r="N706" s="120"/>
      <c r="O706" s="120"/>
      <c r="P706" s="120"/>
      <c r="Q706" s="120"/>
      <c r="R706" s="120"/>
      <c r="S706" s="120"/>
      <c r="T706" s="120"/>
      <c r="U706" s="120"/>
      <c r="V706" s="120"/>
      <c r="W706" s="120"/>
      <c r="X706" s="120"/>
      <c r="Y706" s="120"/>
      <c r="Z706" s="120"/>
    </row>
    <row r="707" spans="1:26">
      <c r="A707" s="120"/>
      <c r="B707" s="120"/>
      <c r="C707" s="120"/>
      <c r="D707" s="120"/>
      <c r="E707" s="120"/>
      <c r="F707" s="120"/>
      <c r="G707" s="121"/>
      <c r="H707" s="121"/>
      <c r="I707" s="121"/>
      <c r="J707" s="121"/>
      <c r="K707" s="121"/>
      <c r="L707" s="120"/>
      <c r="M707" s="120"/>
      <c r="N707" s="120"/>
      <c r="O707" s="120"/>
      <c r="P707" s="120"/>
      <c r="Q707" s="120"/>
      <c r="R707" s="120"/>
      <c r="S707" s="120"/>
      <c r="T707" s="120"/>
      <c r="U707" s="120"/>
      <c r="V707" s="120"/>
      <c r="W707" s="120"/>
      <c r="X707" s="120"/>
      <c r="Y707" s="120"/>
      <c r="Z707" s="120"/>
    </row>
    <row r="708" spans="1:26">
      <c r="A708" s="120"/>
      <c r="B708" s="120"/>
      <c r="C708" s="120"/>
      <c r="D708" s="120"/>
      <c r="E708" s="120"/>
      <c r="F708" s="120"/>
      <c r="G708" s="121"/>
      <c r="H708" s="121"/>
      <c r="I708" s="121"/>
      <c r="J708" s="121"/>
      <c r="K708" s="121"/>
      <c r="L708" s="120"/>
      <c r="M708" s="120"/>
      <c r="N708" s="120"/>
      <c r="O708" s="120"/>
      <c r="P708" s="120"/>
      <c r="Q708" s="120"/>
      <c r="R708" s="120"/>
      <c r="S708" s="120"/>
      <c r="T708" s="120"/>
      <c r="U708" s="120"/>
      <c r="V708" s="120"/>
      <c r="W708" s="120"/>
      <c r="X708" s="120"/>
      <c r="Y708" s="120"/>
      <c r="Z708" s="120"/>
    </row>
    <row r="709" spans="1:26">
      <c r="A709" s="120"/>
      <c r="B709" s="120"/>
      <c r="C709" s="120"/>
      <c r="D709" s="120"/>
      <c r="E709" s="120"/>
      <c r="F709" s="120"/>
      <c r="G709" s="121"/>
      <c r="H709" s="121"/>
      <c r="I709" s="121"/>
      <c r="J709" s="121"/>
      <c r="K709" s="121"/>
      <c r="L709" s="120"/>
      <c r="M709" s="120"/>
      <c r="N709" s="120"/>
      <c r="O709" s="120"/>
      <c r="P709" s="120"/>
      <c r="Q709" s="120"/>
      <c r="R709" s="120"/>
      <c r="S709" s="120"/>
      <c r="T709" s="120"/>
      <c r="U709" s="120"/>
      <c r="V709" s="120"/>
      <c r="W709" s="120"/>
      <c r="X709" s="120"/>
      <c r="Y709" s="120"/>
      <c r="Z709" s="120"/>
    </row>
    <row r="710" spans="1:26">
      <c r="A710" s="120"/>
      <c r="B710" s="120"/>
      <c r="C710" s="120"/>
      <c r="D710" s="120"/>
      <c r="E710" s="120"/>
      <c r="F710" s="120"/>
      <c r="G710" s="121"/>
      <c r="H710" s="121"/>
      <c r="I710" s="121"/>
      <c r="J710" s="121"/>
      <c r="K710" s="121"/>
      <c r="L710" s="120"/>
      <c r="M710" s="120"/>
      <c r="N710" s="120"/>
      <c r="O710" s="120"/>
      <c r="P710" s="120"/>
      <c r="Q710" s="120"/>
      <c r="R710" s="120"/>
      <c r="S710" s="120"/>
      <c r="T710" s="120"/>
      <c r="U710" s="120"/>
      <c r="V710" s="120"/>
      <c r="W710" s="120"/>
      <c r="X710" s="120"/>
      <c r="Y710" s="120"/>
      <c r="Z710" s="120"/>
    </row>
    <row r="711" spans="1:26">
      <c r="A711" s="120"/>
      <c r="B711" s="120"/>
      <c r="C711" s="120"/>
      <c r="D711" s="120"/>
      <c r="E711" s="120"/>
      <c r="F711" s="120"/>
      <c r="G711" s="121"/>
      <c r="H711" s="121"/>
      <c r="I711" s="121"/>
      <c r="J711" s="121"/>
      <c r="K711" s="121"/>
      <c r="L711" s="120"/>
      <c r="M711" s="120"/>
      <c r="N711" s="120"/>
      <c r="O711" s="120"/>
      <c r="P711" s="120"/>
      <c r="Q711" s="120"/>
      <c r="R711" s="120"/>
      <c r="S711" s="120"/>
      <c r="T711" s="120"/>
      <c r="U711" s="120"/>
      <c r="V711" s="120"/>
      <c r="W711" s="120"/>
      <c r="X711" s="120"/>
      <c r="Y711" s="120"/>
      <c r="Z711" s="120"/>
    </row>
    <row r="712" spans="1:26">
      <c r="A712" s="120"/>
      <c r="B712" s="120"/>
      <c r="C712" s="120"/>
      <c r="D712" s="120"/>
      <c r="E712" s="120"/>
      <c r="F712" s="120"/>
      <c r="G712" s="121"/>
      <c r="H712" s="121"/>
      <c r="I712" s="121"/>
      <c r="J712" s="121"/>
      <c r="K712" s="121"/>
      <c r="L712" s="120"/>
      <c r="M712" s="120"/>
      <c r="N712" s="120"/>
      <c r="O712" s="120"/>
      <c r="P712" s="120"/>
      <c r="Q712" s="120"/>
      <c r="R712" s="120"/>
      <c r="S712" s="120"/>
      <c r="T712" s="120"/>
      <c r="U712" s="120"/>
      <c r="V712" s="120"/>
      <c r="W712" s="120"/>
      <c r="X712" s="120"/>
      <c r="Y712" s="120"/>
      <c r="Z712" s="120"/>
    </row>
    <row r="713" spans="1:26">
      <c r="A713" s="120"/>
      <c r="B713" s="120"/>
      <c r="C713" s="120"/>
      <c r="D713" s="120"/>
      <c r="E713" s="120"/>
      <c r="F713" s="120"/>
      <c r="G713" s="121"/>
      <c r="H713" s="121"/>
      <c r="I713" s="121"/>
      <c r="J713" s="121"/>
      <c r="K713" s="121"/>
      <c r="L713" s="120"/>
      <c r="M713" s="120"/>
      <c r="N713" s="120"/>
      <c r="O713" s="120"/>
      <c r="P713" s="120"/>
      <c r="Q713" s="120"/>
      <c r="R713" s="120"/>
      <c r="S713" s="120"/>
      <c r="T713" s="120"/>
      <c r="U713" s="120"/>
      <c r="V713" s="120"/>
      <c r="W713" s="120"/>
      <c r="X713" s="120"/>
      <c r="Y713" s="120"/>
      <c r="Z713" s="120"/>
    </row>
    <row r="714" spans="1:26">
      <c r="A714" s="120"/>
      <c r="B714" s="120"/>
      <c r="C714" s="120"/>
      <c r="D714" s="120"/>
      <c r="E714" s="120"/>
      <c r="F714" s="120"/>
      <c r="G714" s="121"/>
      <c r="H714" s="121"/>
      <c r="I714" s="121"/>
      <c r="J714" s="121"/>
      <c r="K714" s="121"/>
      <c r="L714" s="120"/>
      <c r="M714" s="120"/>
      <c r="N714" s="120"/>
      <c r="O714" s="120"/>
      <c r="P714" s="120"/>
      <c r="Q714" s="120"/>
      <c r="R714" s="120"/>
      <c r="S714" s="120"/>
      <c r="T714" s="120"/>
      <c r="U714" s="120"/>
      <c r="V714" s="120"/>
      <c r="W714" s="120"/>
      <c r="X714" s="120"/>
      <c r="Y714" s="120"/>
      <c r="Z714" s="120"/>
    </row>
    <row r="715" spans="1:26">
      <c r="A715" s="120"/>
      <c r="B715" s="120"/>
      <c r="C715" s="120"/>
      <c r="D715" s="120"/>
      <c r="E715" s="120"/>
      <c r="F715" s="120"/>
      <c r="G715" s="121"/>
      <c r="H715" s="121"/>
      <c r="I715" s="121"/>
      <c r="J715" s="121"/>
      <c r="K715" s="121"/>
      <c r="L715" s="120"/>
      <c r="M715" s="120"/>
      <c r="N715" s="120"/>
      <c r="O715" s="120"/>
      <c r="P715" s="120"/>
      <c r="Q715" s="120"/>
      <c r="R715" s="120"/>
      <c r="S715" s="120"/>
      <c r="T715" s="120"/>
      <c r="U715" s="120"/>
      <c r="V715" s="120"/>
      <c r="W715" s="120"/>
      <c r="X715" s="120"/>
      <c r="Y715" s="120"/>
      <c r="Z715" s="120"/>
    </row>
    <row r="716" spans="1:26">
      <c r="A716" s="120"/>
      <c r="B716" s="120"/>
      <c r="C716" s="120"/>
      <c r="D716" s="120"/>
      <c r="E716" s="120"/>
      <c r="F716" s="120"/>
      <c r="G716" s="121"/>
      <c r="H716" s="121"/>
      <c r="I716" s="121"/>
      <c r="J716" s="121"/>
      <c r="K716" s="121"/>
      <c r="L716" s="120"/>
      <c r="M716" s="120"/>
      <c r="N716" s="120"/>
      <c r="O716" s="120"/>
      <c r="P716" s="120"/>
      <c r="Q716" s="120"/>
      <c r="R716" s="120"/>
      <c r="S716" s="120"/>
      <c r="T716" s="120"/>
      <c r="U716" s="120"/>
      <c r="V716" s="120"/>
      <c r="W716" s="120"/>
      <c r="X716" s="120"/>
      <c r="Y716" s="120"/>
      <c r="Z716" s="120"/>
    </row>
    <row r="717" spans="1:26">
      <c r="A717" s="120"/>
      <c r="B717" s="120"/>
      <c r="C717" s="120"/>
      <c r="D717" s="120"/>
      <c r="E717" s="120"/>
      <c r="F717" s="120"/>
      <c r="G717" s="121"/>
      <c r="H717" s="121"/>
      <c r="I717" s="121"/>
      <c r="J717" s="121"/>
      <c r="K717" s="121"/>
      <c r="L717" s="120"/>
      <c r="M717" s="120"/>
      <c r="N717" s="120"/>
      <c r="O717" s="120"/>
      <c r="P717" s="120"/>
      <c r="Q717" s="120"/>
      <c r="R717" s="120"/>
      <c r="S717" s="120"/>
      <c r="T717" s="120"/>
      <c r="U717" s="120"/>
      <c r="V717" s="120"/>
      <c r="W717" s="120"/>
      <c r="X717" s="120"/>
      <c r="Y717" s="120"/>
      <c r="Z717" s="120"/>
    </row>
    <row r="718" spans="1:26">
      <c r="A718" s="120"/>
      <c r="B718" s="120"/>
      <c r="C718" s="120"/>
      <c r="D718" s="120"/>
      <c r="E718" s="120"/>
      <c r="F718" s="120"/>
      <c r="G718" s="121"/>
      <c r="H718" s="121"/>
      <c r="I718" s="121"/>
      <c r="J718" s="121"/>
      <c r="K718" s="121"/>
      <c r="L718" s="120"/>
      <c r="M718" s="120"/>
      <c r="N718" s="120"/>
      <c r="O718" s="120"/>
      <c r="P718" s="120"/>
      <c r="Q718" s="120"/>
      <c r="R718" s="120"/>
      <c r="S718" s="120"/>
      <c r="T718" s="120"/>
      <c r="U718" s="120"/>
      <c r="V718" s="120"/>
      <c r="W718" s="120"/>
      <c r="X718" s="120"/>
      <c r="Y718" s="120"/>
      <c r="Z718" s="120"/>
    </row>
    <row r="719" spans="1:26">
      <c r="A719" s="120"/>
      <c r="B719" s="120"/>
      <c r="C719" s="120"/>
      <c r="D719" s="120"/>
      <c r="E719" s="120"/>
      <c r="F719" s="120"/>
      <c r="G719" s="121"/>
      <c r="H719" s="121"/>
      <c r="I719" s="121"/>
      <c r="J719" s="121"/>
      <c r="K719" s="121"/>
      <c r="L719" s="120"/>
      <c r="M719" s="120"/>
      <c r="N719" s="120"/>
      <c r="O719" s="120"/>
      <c r="P719" s="120"/>
      <c r="Q719" s="120"/>
      <c r="R719" s="120"/>
      <c r="S719" s="120"/>
      <c r="T719" s="120"/>
      <c r="U719" s="120"/>
      <c r="V719" s="120"/>
      <c r="W719" s="120"/>
      <c r="X719" s="120"/>
      <c r="Y719" s="120"/>
      <c r="Z719" s="120"/>
    </row>
    <row r="720" spans="1:26">
      <c r="A720" s="120"/>
      <c r="B720" s="120"/>
      <c r="C720" s="120"/>
      <c r="D720" s="120"/>
      <c r="E720" s="120"/>
      <c r="F720" s="120"/>
      <c r="G720" s="121"/>
      <c r="H720" s="121"/>
      <c r="I720" s="121"/>
      <c r="J720" s="121"/>
      <c r="K720" s="121"/>
      <c r="L720" s="120"/>
      <c r="M720" s="120"/>
      <c r="N720" s="120"/>
      <c r="O720" s="120"/>
      <c r="P720" s="120"/>
      <c r="Q720" s="120"/>
      <c r="R720" s="120"/>
      <c r="S720" s="120"/>
      <c r="T720" s="120"/>
      <c r="U720" s="120"/>
      <c r="V720" s="120"/>
      <c r="W720" s="120"/>
      <c r="X720" s="120"/>
      <c r="Y720" s="120"/>
      <c r="Z720" s="120"/>
    </row>
    <row r="721" spans="1:26">
      <c r="A721" s="120"/>
      <c r="B721" s="120"/>
      <c r="C721" s="120"/>
      <c r="D721" s="120"/>
      <c r="E721" s="120"/>
      <c r="F721" s="120"/>
      <c r="G721" s="121"/>
      <c r="H721" s="121"/>
      <c r="I721" s="121"/>
      <c r="J721" s="121"/>
      <c r="K721" s="121"/>
      <c r="L721" s="120"/>
      <c r="M721" s="120"/>
      <c r="N721" s="120"/>
      <c r="O721" s="120"/>
      <c r="P721" s="120"/>
      <c r="Q721" s="120"/>
      <c r="R721" s="120"/>
      <c r="S721" s="120"/>
      <c r="T721" s="120"/>
      <c r="U721" s="120"/>
      <c r="V721" s="120"/>
      <c r="W721" s="120"/>
      <c r="X721" s="120"/>
      <c r="Y721" s="120"/>
      <c r="Z721" s="120"/>
    </row>
    <row r="722" spans="1:26">
      <c r="A722" s="120"/>
      <c r="B722" s="120"/>
      <c r="C722" s="120"/>
      <c r="D722" s="120"/>
      <c r="E722" s="120"/>
      <c r="F722" s="120"/>
      <c r="G722" s="121"/>
      <c r="H722" s="121"/>
      <c r="I722" s="121"/>
      <c r="J722" s="121"/>
      <c r="K722" s="121"/>
      <c r="L722" s="120"/>
      <c r="M722" s="120"/>
      <c r="N722" s="120"/>
      <c r="O722" s="120"/>
      <c r="P722" s="120"/>
      <c r="Q722" s="120"/>
      <c r="R722" s="120"/>
      <c r="S722" s="120"/>
      <c r="T722" s="120"/>
      <c r="U722" s="120"/>
      <c r="V722" s="120"/>
      <c r="W722" s="120"/>
      <c r="X722" s="120"/>
      <c r="Y722" s="120"/>
      <c r="Z722" s="120"/>
    </row>
    <row r="723" spans="1:26">
      <c r="A723" s="120"/>
      <c r="B723" s="120"/>
      <c r="C723" s="120"/>
      <c r="D723" s="120"/>
      <c r="E723" s="120"/>
      <c r="F723" s="120"/>
      <c r="G723" s="121"/>
      <c r="H723" s="121"/>
      <c r="I723" s="121"/>
      <c r="J723" s="121"/>
      <c r="K723" s="121"/>
      <c r="L723" s="120"/>
      <c r="M723" s="120"/>
      <c r="N723" s="120"/>
      <c r="O723" s="120"/>
      <c r="P723" s="120"/>
      <c r="Q723" s="120"/>
      <c r="R723" s="120"/>
      <c r="S723" s="120"/>
      <c r="T723" s="120"/>
      <c r="U723" s="120"/>
      <c r="V723" s="120"/>
      <c r="W723" s="120"/>
      <c r="X723" s="120"/>
      <c r="Y723" s="120"/>
      <c r="Z723" s="120"/>
    </row>
    <row r="724" spans="1:26">
      <c r="A724" s="120"/>
      <c r="B724" s="120"/>
      <c r="C724" s="120"/>
      <c r="D724" s="120"/>
      <c r="E724" s="120"/>
      <c r="F724" s="120"/>
      <c r="G724" s="121"/>
      <c r="H724" s="121"/>
      <c r="I724" s="121"/>
      <c r="J724" s="121"/>
      <c r="K724" s="121"/>
      <c r="L724" s="120"/>
      <c r="M724" s="120"/>
      <c r="N724" s="120"/>
      <c r="O724" s="120"/>
      <c r="P724" s="120"/>
      <c r="Q724" s="120"/>
      <c r="R724" s="120"/>
      <c r="S724" s="120"/>
      <c r="T724" s="120"/>
      <c r="U724" s="120"/>
      <c r="V724" s="120"/>
      <c r="W724" s="120"/>
      <c r="X724" s="120"/>
      <c r="Y724" s="120"/>
      <c r="Z724" s="120"/>
    </row>
    <row r="725" spans="1:26">
      <c r="A725" s="120"/>
      <c r="B725" s="120"/>
      <c r="C725" s="120"/>
      <c r="D725" s="120"/>
      <c r="E725" s="120"/>
      <c r="F725" s="120"/>
      <c r="G725" s="121"/>
      <c r="H725" s="121"/>
      <c r="I725" s="121"/>
      <c r="J725" s="121"/>
      <c r="K725" s="121"/>
      <c r="L725" s="120"/>
      <c r="M725" s="120"/>
      <c r="N725" s="120"/>
      <c r="O725" s="120"/>
      <c r="P725" s="120"/>
      <c r="Q725" s="120"/>
      <c r="R725" s="120"/>
      <c r="S725" s="120"/>
      <c r="T725" s="120"/>
      <c r="U725" s="120"/>
      <c r="V725" s="120"/>
      <c r="W725" s="120"/>
      <c r="X725" s="120"/>
      <c r="Y725" s="120"/>
      <c r="Z725" s="120"/>
    </row>
    <row r="726" spans="1:26">
      <c r="A726" s="120"/>
      <c r="B726" s="120"/>
      <c r="C726" s="120"/>
      <c r="D726" s="120"/>
      <c r="E726" s="120"/>
      <c r="F726" s="120"/>
      <c r="G726" s="121"/>
      <c r="H726" s="121"/>
      <c r="I726" s="121"/>
      <c r="J726" s="121"/>
      <c r="K726" s="121"/>
      <c r="L726" s="120"/>
      <c r="M726" s="120"/>
      <c r="N726" s="120"/>
      <c r="O726" s="120"/>
      <c r="P726" s="120"/>
      <c r="Q726" s="120"/>
      <c r="R726" s="120"/>
      <c r="S726" s="120"/>
      <c r="T726" s="120"/>
      <c r="U726" s="120"/>
      <c r="V726" s="120"/>
      <c r="W726" s="120"/>
      <c r="X726" s="120"/>
      <c r="Y726" s="120"/>
      <c r="Z726" s="120"/>
    </row>
    <row r="727" spans="1:26">
      <c r="A727" s="120"/>
      <c r="B727" s="120"/>
      <c r="C727" s="120"/>
      <c r="D727" s="120"/>
      <c r="E727" s="120"/>
      <c r="F727" s="120"/>
      <c r="G727" s="121"/>
      <c r="H727" s="121"/>
      <c r="I727" s="121"/>
      <c r="J727" s="121"/>
      <c r="K727" s="121"/>
      <c r="L727" s="120"/>
      <c r="M727" s="120"/>
      <c r="N727" s="120"/>
      <c r="O727" s="120"/>
      <c r="P727" s="120"/>
      <c r="Q727" s="120"/>
      <c r="R727" s="120"/>
      <c r="S727" s="120"/>
      <c r="T727" s="120"/>
      <c r="U727" s="120"/>
      <c r="V727" s="120"/>
      <c r="W727" s="120"/>
      <c r="X727" s="120"/>
      <c r="Y727" s="120"/>
      <c r="Z727" s="120"/>
    </row>
    <row r="728" spans="1:26">
      <c r="A728" s="120"/>
      <c r="B728" s="120"/>
      <c r="C728" s="120"/>
      <c r="D728" s="120"/>
      <c r="E728" s="120"/>
      <c r="F728" s="120"/>
      <c r="G728" s="121"/>
      <c r="H728" s="121"/>
      <c r="I728" s="121"/>
      <c r="J728" s="121"/>
      <c r="K728" s="121"/>
      <c r="L728" s="120"/>
      <c r="M728" s="120"/>
      <c r="N728" s="120"/>
      <c r="O728" s="120"/>
      <c r="P728" s="120"/>
      <c r="Q728" s="120"/>
      <c r="R728" s="120"/>
      <c r="S728" s="120"/>
      <c r="T728" s="120"/>
      <c r="U728" s="120"/>
      <c r="V728" s="120"/>
      <c r="W728" s="120"/>
      <c r="X728" s="120"/>
      <c r="Y728" s="120"/>
      <c r="Z728" s="120"/>
    </row>
    <row r="729" spans="1:26">
      <c r="A729" s="120"/>
      <c r="B729" s="120"/>
      <c r="C729" s="120"/>
      <c r="D729" s="120"/>
      <c r="E729" s="120"/>
      <c r="F729" s="120"/>
      <c r="G729" s="121"/>
      <c r="H729" s="121"/>
      <c r="I729" s="121"/>
      <c r="J729" s="121"/>
      <c r="K729" s="121"/>
      <c r="L729" s="120"/>
      <c r="M729" s="120"/>
      <c r="N729" s="120"/>
      <c r="O729" s="120"/>
      <c r="P729" s="120"/>
      <c r="Q729" s="120"/>
      <c r="R729" s="120"/>
      <c r="S729" s="120"/>
      <c r="T729" s="120"/>
      <c r="U729" s="120"/>
      <c r="V729" s="120"/>
      <c r="W729" s="120"/>
      <c r="X729" s="120"/>
      <c r="Y729" s="120"/>
      <c r="Z729" s="120"/>
    </row>
    <row r="730" spans="1:26">
      <c r="A730" s="120"/>
      <c r="B730" s="120"/>
      <c r="C730" s="120"/>
      <c r="D730" s="120"/>
      <c r="E730" s="120"/>
      <c r="F730" s="120"/>
      <c r="G730" s="121"/>
      <c r="H730" s="121"/>
      <c r="I730" s="121"/>
      <c r="J730" s="121"/>
      <c r="K730" s="121"/>
      <c r="L730" s="120"/>
      <c r="M730" s="120"/>
      <c r="N730" s="120"/>
      <c r="O730" s="120"/>
      <c r="P730" s="120"/>
      <c r="Q730" s="120"/>
      <c r="R730" s="120"/>
      <c r="S730" s="120"/>
      <c r="T730" s="120"/>
      <c r="U730" s="120"/>
      <c r="V730" s="120"/>
      <c r="W730" s="120"/>
      <c r="X730" s="120"/>
      <c r="Y730" s="120"/>
      <c r="Z730" s="120"/>
    </row>
    <row r="731" spans="1:26">
      <c r="A731" s="120"/>
      <c r="B731" s="120"/>
      <c r="C731" s="120"/>
      <c r="D731" s="120"/>
      <c r="E731" s="120"/>
      <c r="F731" s="120"/>
      <c r="G731" s="121"/>
      <c r="H731" s="121"/>
      <c r="I731" s="121"/>
      <c r="J731" s="121"/>
      <c r="K731" s="121"/>
      <c r="L731" s="120"/>
      <c r="M731" s="120"/>
      <c r="N731" s="120"/>
      <c r="O731" s="120"/>
      <c r="P731" s="120"/>
      <c r="Q731" s="120"/>
      <c r="R731" s="120"/>
      <c r="S731" s="120"/>
      <c r="T731" s="120"/>
      <c r="U731" s="120"/>
      <c r="V731" s="120"/>
      <c r="W731" s="120"/>
      <c r="X731" s="120"/>
      <c r="Y731" s="120"/>
      <c r="Z731" s="120"/>
    </row>
    <row r="732" spans="1:26">
      <c r="A732" s="120"/>
      <c r="B732" s="120"/>
      <c r="C732" s="120"/>
      <c r="D732" s="120"/>
      <c r="E732" s="120"/>
      <c r="F732" s="120"/>
      <c r="G732" s="121"/>
      <c r="H732" s="121"/>
      <c r="I732" s="121"/>
      <c r="J732" s="121"/>
      <c r="K732" s="121"/>
      <c r="L732" s="120"/>
      <c r="M732" s="120"/>
      <c r="N732" s="120"/>
      <c r="O732" s="120"/>
      <c r="P732" s="120"/>
      <c r="Q732" s="120"/>
      <c r="R732" s="120"/>
      <c r="S732" s="120"/>
      <c r="T732" s="120"/>
      <c r="U732" s="120"/>
      <c r="V732" s="120"/>
      <c r="W732" s="120"/>
      <c r="X732" s="120"/>
      <c r="Y732" s="120"/>
      <c r="Z732" s="120"/>
    </row>
    <row r="733" spans="1:26">
      <c r="A733" s="120"/>
      <c r="B733" s="120"/>
      <c r="C733" s="120"/>
      <c r="D733" s="120"/>
      <c r="E733" s="120"/>
      <c r="F733" s="120"/>
      <c r="G733" s="121"/>
      <c r="H733" s="121"/>
      <c r="I733" s="121"/>
      <c r="J733" s="121"/>
      <c r="K733" s="121"/>
      <c r="L733" s="120"/>
      <c r="M733" s="120"/>
      <c r="N733" s="120"/>
      <c r="O733" s="120"/>
      <c r="P733" s="120"/>
      <c r="Q733" s="120"/>
      <c r="R733" s="120"/>
      <c r="S733" s="120"/>
      <c r="T733" s="120"/>
      <c r="U733" s="120"/>
      <c r="V733" s="120"/>
      <c r="W733" s="120"/>
      <c r="X733" s="120"/>
      <c r="Y733" s="120"/>
      <c r="Z733" s="120"/>
    </row>
    <row r="734" spans="1:26">
      <c r="A734" s="120"/>
      <c r="B734" s="120"/>
      <c r="C734" s="120"/>
      <c r="D734" s="120"/>
      <c r="E734" s="120"/>
      <c r="F734" s="120"/>
      <c r="G734" s="121"/>
      <c r="H734" s="121"/>
      <c r="I734" s="121"/>
      <c r="J734" s="121"/>
      <c r="K734" s="121"/>
      <c r="L734" s="120"/>
      <c r="M734" s="120"/>
      <c r="N734" s="120"/>
      <c r="O734" s="120"/>
      <c r="P734" s="120"/>
      <c r="Q734" s="120"/>
      <c r="R734" s="120"/>
      <c r="S734" s="120"/>
      <c r="T734" s="120"/>
      <c r="U734" s="120"/>
      <c r="V734" s="120"/>
      <c r="W734" s="120"/>
      <c r="X734" s="120"/>
      <c r="Y734" s="120"/>
      <c r="Z734" s="120"/>
    </row>
    <row r="735" spans="1:26">
      <c r="A735" s="120"/>
      <c r="B735" s="120"/>
      <c r="C735" s="120"/>
      <c r="D735" s="120"/>
      <c r="E735" s="120"/>
      <c r="F735" s="120"/>
      <c r="G735" s="121"/>
      <c r="H735" s="121"/>
      <c r="I735" s="121"/>
      <c r="J735" s="121"/>
      <c r="K735" s="121"/>
      <c r="L735" s="120"/>
      <c r="M735" s="120"/>
      <c r="N735" s="120"/>
      <c r="O735" s="120"/>
      <c r="P735" s="120"/>
      <c r="Q735" s="120"/>
      <c r="R735" s="120"/>
      <c r="S735" s="120"/>
      <c r="T735" s="120"/>
      <c r="U735" s="120"/>
      <c r="V735" s="120"/>
      <c r="W735" s="120"/>
      <c r="X735" s="120"/>
      <c r="Y735" s="120"/>
      <c r="Z735" s="120"/>
    </row>
    <row r="736" spans="1:26">
      <c r="A736" s="120"/>
      <c r="B736" s="120"/>
      <c r="C736" s="120"/>
      <c r="D736" s="120"/>
      <c r="E736" s="120"/>
      <c r="F736" s="120"/>
      <c r="G736" s="121"/>
      <c r="H736" s="121"/>
      <c r="I736" s="121"/>
      <c r="J736" s="121"/>
      <c r="K736" s="121"/>
      <c r="L736" s="120"/>
      <c r="M736" s="120"/>
      <c r="N736" s="120"/>
      <c r="O736" s="120"/>
      <c r="P736" s="120"/>
      <c r="Q736" s="120"/>
      <c r="R736" s="120"/>
      <c r="S736" s="120"/>
      <c r="T736" s="120"/>
      <c r="U736" s="120"/>
      <c r="V736" s="120"/>
      <c r="W736" s="120"/>
      <c r="X736" s="120"/>
      <c r="Y736" s="120"/>
      <c r="Z736" s="120"/>
    </row>
    <row r="737" spans="1:26">
      <c r="A737" s="120"/>
      <c r="B737" s="120"/>
      <c r="C737" s="120"/>
      <c r="D737" s="120"/>
      <c r="E737" s="120"/>
      <c r="F737" s="120"/>
      <c r="G737" s="121"/>
      <c r="H737" s="121"/>
      <c r="I737" s="121"/>
      <c r="J737" s="121"/>
      <c r="K737" s="121"/>
      <c r="L737" s="120"/>
      <c r="M737" s="120"/>
      <c r="N737" s="120"/>
      <c r="O737" s="120"/>
      <c r="P737" s="120"/>
      <c r="Q737" s="120"/>
      <c r="R737" s="120"/>
      <c r="S737" s="120"/>
      <c r="T737" s="120"/>
      <c r="U737" s="120"/>
      <c r="V737" s="120"/>
      <c r="W737" s="120"/>
      <c r="X737" s="120"/>
      <c r="Y737" s="120"/>
      <c r="Z737" s="120"/>
    </row>
    <row r="738" spans="1:26">
      <c r="A738" s="120"/>
      <c r="B738" s="120"/>
      <c r="C738" s="120"/>
      <c r="D738" s="120"/>
      <c r="E738" s="120"/>
      <c r="F738" s="120"/>
      <c r="G738" s="121"/>
      <c r="H738" s="121"/>
      <c r="I738" s="121"/>
      <c r="J738" s="121"/>
      <c r="K738" s="121"/>
      <c r="L738" s="120"/>
      <c r="M738" s="120"/>
      <c r="N738" s="120"/>
      <c r="O738" s="120"/>
      <c r="P738" s="120"/>
      <c r="Q738" s="120"/>
      <c r="R738" s="120"/>
      <c r="S738" s="120"/>
      <c r="T738" s="120"/>
      <c r="U738" s="120"/>
      <c r="V738" s="120"/>
      <c r="W738" s="120"/>
      <c r="X738" s="120"/>
      <c r="Y738" s="120"/>
      <c r="Z738" s="120"/>
    </row>
    <row r="739" spans="1:26">
      <c r="A739" s="120"/>
      <c r="B739" s="120"/>
      <c r="C739" s="120"/>
      <c r="D739" s="120"/>
      <c r="E739" s="120"/>
      <c r="F739" s="120"/>
      <c r="G739" s="121"/>
      <c r="H739" s="121"/>
      <c r="I739" s="121"/>
      <c r="J739" s="121"/>
      <c r="K739" s="121"/>
      <c r="L739" s="120"/>
      <c r="M739" s="120"/>
      <c r="N739" s="120"/>
      <c r="O739" s="120"/>
      <c r="P739" s="120"/>
      <c r="Q739" s="120"/>
      <c r="R739" s="120"/>
      <c r="S739" s="120"/>
      <c r="T739" s="120"/>
      <c r="U739" s="120"/>
      <c r="V739" s="120"/>
      <c r="W739" s="120"/>
      <c r="X739" s="120"/>
      <c r="Y739" s="120"/>
      <c r="Z739" s="120"/>
    </row>
    <row r="740" spans="1:26">
      <c r="A740" s="120"/>
      <c r="B740" s="120"/>
      <c r="C740" s="120"/>
      <c r="D740" s="120"/>
      <c r="E740" s="120"/>
      <c r="F740" s="120"/>
      <c r="G740" s="121"/>
      <c r="H740" s="121"/>
      <c r="I740" s="121"/>
      <c r="J740" s="121"/>
      <c r="K740" s="121"/>
      <c r="L740" s="120"/>
      <c r="M740" s="120"/>
      <c r="N740" s="120"/>
      <c r="O740" s="120"/>
      <c r="P740" s="120"/>
      <c r="Q740" s="120"/>
      <c r="R740" s="120"/>
      <c r="S740" s="120"/>
      <c r="T740" s="120"/>
      <c r="U740" s="120"/>
      <c r="V740" s="120"/>
      <c r="W740" s="120"/>
      <c r="X740" s="120"/>
      <c r="Y740" s="120"/>
      <c r="Z740" s="120"/>
    </row>
    <row r="741" spans="1:26">
      <c r="A741" s="120"/>
      <c r="B741" s="120"/>
      <c r="C741" s="120"/>
      <c r="D741" s="120"/>
      <c r="E741" s="120"/>
      <c r="F741" s="120"/>
      <c r="G741" s="121"/>
      <c r="H741" s="121"/>
      <c r="I741" s="121"/>
      <c r="J741" s="121"/>
      <c r="K741" s="121"/>
      <c r="L741" s="120"/>
      <c r="M741" s="120"/>
      <c r="N741" s="120"/>
      <c r="O741" s="120"/>
      <c r="P741" s="120"/>
      <c r="Q741" s="120"/>
      <c r="R741" s="120"/>
      <c r="S741" s="120"/>
      <c r="T741" s="120"/>
      <c r="U741" s="120"/>
      <c r="V741" s="120"/>
      <c r="W741" s="120"/>
      <c r="X741" s="120"/>
      <c r="Y741" s="120"/>
      <c r="Z741" s="120"/>
    </row>
    <row r="742" spans="1:26">
      <c r="A742" s="120"/>
      <c r="B742" s="120"/>
      <c r="C742" s="120"/>
      <c r="D742" s="120"/>
      <c r="E742" s="120"/>
      <c r="F742" s="120"/>
      <c r="G742" s="121"/>
      <c r="H742" s="121"/>
      <c r="I742" s="121"/>
      <c r="J742" s="121"/>
      <c r="K742" s="121"/>
      <c r="L742" s="120"/>
      <c r="M742" s="120"/>
      <c r="N742" s="120"/>
      <c r="O742" s="120"/>
      <c r="P742" s="120"/>
      <c r="Q742" s="120"/>
      <c r="R742" s="120"/>
      <c r="S742" s="120"/>
      <c r="T742" s="120"/>
      <c r="U742" s="120"/>
      <c r="V742" s="120"/>
      <c r="W742" s="120"/>
      <c r="X742" s="120"/>
      <c r="Y742" s="120"/>
      <c r="Z742" s="120"/>
    </row>
    <row r="743" spans="1:26">
      <c r="A743" s="120"/>
      <c r="B743" s="120"/>
      <c r="C743" s="120"/>
      <c r="D743" s="120"/>
      <c r="E743" s="120"/>
      <c r="F743" s="120"/>
      <c r="G743" s="121"/>
      <c r="H743" s="121"/>
      <c r="I743" s="121"/>
      <c r="J743" s="121"/>
      <c r="K743" s="121"/>
      <c r="L743" s="120"/>
      <c r="M743" s="120"/>
      <c r="N743" s="120"/>
      <c r="O743" s="120"/>
      <c r="P743" s="120"/>
      <c r="Q743" s="120"/>
      <c r="R743" s="120"/>
      <c r="S743" s="120"/>
      <c r="T743" s="120"/>
      <c r="U743" s="120"/>
      <c r="V743" s="120"/>
      <c r="W743" s="120"/>
      <c r="X743" s="120"/>
      <c r="Y743" s="120"/>
      <c r="Z743" s="120"/>
    </row>
    <row r="744" spans="1:26">
      <c r="A744" s="120"/>
      <c r="B744" s="120"/>
      <c r="C744" s="120"/>
      <c r="D744" s="120"/>
      <c r="E744" s="120"/>
      <c r="F744" s="120"/>
      <c r="G744" s="121"/>
      <c r="H744" s="121"/>
      <c r="I744" s="121"/>
      <c r="J744" s="121"/>
      <c r="K744" s="121"/>
      <c r="L744" s="120"/>
      <c r="M744" s="120"/>
      <c r="N744" s="120"/>
      <c r="O744" s="120"/>
      <c r="P744" s="120"/>
      <c r="Q744" s="120"/>
      <c r="R744" s="120"/>
      <c r="S744" s="120"/>
      <c r="T744" s="120"/>
      <c r="U744" s="120"/>
      <c r="V744" s="120"/>
      <c r="W744" s="120"/>
      <c r="X744" s="120"/>
      <c r="Y744" s="120"/>
      <c r="Z744" s="120"/>
    </row>
    <row r="745" spans="1:26">
      <c r="A745" s="120"/>
      <c r="B745" s="120"/>
      <c r="C745" s="120"/>
      <c r="D745" s="120"/>
      <c r="E745" s="120"/>
      <c r="F745" s="120"/>
      <c r="G745" s="121"/>
      <c r="H745" s="121"/>
      <c r="I745" s="121"/>
      <c r="J745" s="121"/>
      <c r="K745" s="121"/>
      <c r="L745" s="120"/>
      <c r="M745" s="120"/>
      <c r="N745" s="120"/>
      <c r="O745" s="120"/>
      <c r="P745" s="120"/>
      <c r="Q745" s="120"/>
      <c r="R745" s="120"/>
      <c r="S745" s="120"/>
      <c r="T745" s="120"/>
      <c r="U745" s="120"/>
      <c r="V745" s="120"/>
      <c r="W745" s="120"/>
      <c r="X745" s="120"/>
      <c r="Y745" s="120"/>
      <c r="Z745" s="120"/>
    </row>
    <row r="746" spans="1:26">
      <c r="A746" s="120"/>
      <c r="B746" s="120"/>
      <c r="C746" s="120"/>
      <c r="D746" s="120"/>
      <c r="E746" s="120"/>
      <c r="F746" s="120"/>
      <c r="G746" s="121"/>
      <c r="H746" s="121"/>
      <c r="I746" s="121"/>
      <c r="J746" s="121"/>
      <c r="K746" s="121"/>
      <c r="L746" s="120"/>
      <c r="M746" s="120"/>
      <c r="N746" s="120"/>
      <c r="O746" s="120"/>
      <c r="P746" s="120"/>
      <c r="Q746" s="120"/>
      <c r="R746" s="120"/>
      <c r="S746" s="120"/>
      <c r="T746" s="120"/>
      <c r="U746" s="120"/>
      <c r="V746" s="120"/>
      <c r="W746" s="120"/>
      <c r="X746" s="120"/>
      <c r="Y746" s="120"/>
      <c r="Z746" s="120"/>
    </row>
    <row r="747" spans="1:26">
      <c r="A747" s="120"/>
      <c r="B747" s="120"/>
      <c r="C747" s="120"/>
      <c r="D747" s="120"/>
      <c r="E747" s="120"/>
      <c r="F747" s="120"/>
      <c r="G747" s="121"/>
      <c r="H747" s="121"/>
      <c r="I747" s="121"/>
      <c r="J747" s="121"/>
      <c r="K747" s="121"/>
      <c r="L747" s="120"/>
      <c r="M747" s="120"/>
      <c r="N747" s="120"/>
      <c r="O747" s="120"/>
      <c r="P747" s="120"/>
      <c r="Q747" s="120"/>
      <c r="R747" s="120"/>
      <c r="S747" s="120"/>
      <c r="T747" s="120"/>
      <c r="U747" s="120"/>
      <c r="V747" s="120"/>
      <c r="W747" s="120"/>
      <c r="X747" s="120"/>
      <c r="Y747" s="120"/>
      <c r="Z747" s="120"/>
    </row>
    <row r="748" spans="1:26">
      <c r="A748" s="120"/>
      <c r="B748" s="120"/>
      <c r="C748" s="120"/>
      <c r="D748" s="120"/>
      <c r="E748" s="120"/>
      <c r="F748" s="120"/>
      <c r="G748" s="121"/>
      <c r="H748" s="121"/>
      <c r="I748" s="121"/>
      <c r="J748" s="121"/>
      <c r="K748" s="121"/>
      <c r="L748" s="120"/>
      <c r="M748" s="120"/>
      <c r="N748" s="120"/>
      <c r="O748" s="120"/>
      <c r="P748" s="120"/>
      <c r="Q748" s="120"/>
      <c r="R748" s="120"/>
      <c r="S748" s="120"/>
      <c r="T748" s="120"/>
      <c r="U748" s="120"/>
      <c r="V748" s="120"/>
      <c r="W748" s="120"/>
      <c r="X748" s="120"/>
      <c r="Y748" s="120"/>
      <c r="Z748" s="120"/>
    </row>
    <row r="749" spans="1:26">
      <c r="A749" s="120"/>
      <c r="B749" s="120"/>
      <c r="C749" s="120"/>
      <c r="D749" s="120"/>
      <c r="E749" s="120"/>
      <c r="F749" s="120"/>
      <c r="G749" s="121"/>
      <c r="H749" s="121"/>
      <c r="I749" s="121"/>
      <c r="J749" s="121"/>
      <c r="K749" s="121"/>
      <c r="L749" s="120"/>
      <c r="M749" s="120"/>
      <c r="N749" s="120"/>
      <c r="O749" s="120"/>
      <c r="P749" s="120"/>
      <c r="Q749" s="120"/>
      <c r="R749" s="120"/>
      <c r="S749" s="120"/>
      <c r="T749" s="120"/>
      <c r="U749" s="120"/>
      <c r="V749" s="120"/>
      <c r="W749" s="120"/>
      <c r="X749" s="120"/>
      <c r="Y749" s="120"/>
      <c r="Z749" s="120"/>
    </row>
    <row r="750" spans="1:26">
      <c r="A750" s="120"/>
      <c r="B750" s="120"/>
      <c r="C750" s="120"/>
      <c r="D750" s="120"/>
      <c r="E750" s="120"/>
      <c r="F750" s="120"/>
      <c r="G750" s="121"/>
      <c r="H750" s="121"/>
      <c r="I750" s="121"/>
      <c r="J750" s="121"/>
      <c r="K750" s="121"/>
      <c r="L750" s="120"/>
      <c r="M750" s="120"/>
      <c r="N750" s="120"/>
      <c r="O750" s="120"/>
      <c r="P750" s="120"/>
      <c r="Q750" s="120"/>
      <c r="R750" s="120"/>
      <c r="S750" s="120"/>
      <c r="T750" s="120"/>
      <c r="U750" s="120"/>
      <c r="V750" s="120"/>
      <c r="W750" s="120"/>
      <c r="X750" s="120"/>
      <c r="Y750" s="120"/>
      <c r="Z750" s="120"/>
    </row>
    <row r="751" spans="1:26">
      <c r="A751" s="120"/>
      <c r="B751" s="120"/>
      <c r="C751" s="120"/>
      <c r="D751" s="120"/>
      <c r="E751" s="120"/>
      <c r="F751" s="120"/>
      <c r="G751" s="121"/>
      <c r="H751" s="121"/>
      <c r="I751" s="121"/>
      <c r="J751" s="121"/>
      <c r="K751" s="121"/>
      <c r="L751" s="120"/>
      <c r="M751" s="120"/>
      <c r="N751" s="120"/>
      <c r="O751" s="120"/>
      <c r="P751" s="120"/>
      <c r="Q751" s="120"/>
      <c r="R751" s="120"/>
      <c r="S751" s="120"/>
      <c r="T751" s="120"/>
      <c r="U751" s="120"/>
      <c r="V751" s="120"/>
      <c r="W751" s="120"/>
      <c r="X751" s="120"/>
      <c r="Y751" s="120"/>
      <c r="Z751" s="120"/>
    </row>
    <row r="752" spans="1:26">
      <c r="A752" s="120"/>
      <c r="B752" s="120"/>
      <c r="C752" s="120"/>
      <c r="D752" s="120"/>
      <c r="E752" s="120"/>
      <c r="F752" s="120"/>
      <c r="G752" s="121"/>
      <c r="H752" s="121"/>
      <c r="I752" s="121"/>
      <c r="J752" s="121"/>
      <c r="K752" s="121"/>
      <c r="L752" s="120"/>
      <c r="M752" s="120"/>
      <c r="N752" s="120"/>
      <c r="O752" s="120"/>
      <c r="P752" s="120"/>
      <c r="Q752" s="120"/>
      <c r="R752" s="120"/>
      <c r="S752" s="120"/>
      <c r="T752" s="120"/>
      <c r="U752" s="120"/>
      <c r="V752" s="120"/>
      <c r="W752" s="120"/>
      <c r="X752" s="120"/>
      <c r="Y752" s="120"/>
      <c r="Z752" s="120"/>
    </row>
    <row r="753" spans="1:26">
      <c r="A753" s="120"/>
      <c r="B753" s="120"/>
      <c r="C753" s="120"/>
      <c r="D753" s="120"/>
      <c r="E753" s="120"/>
      <c r="F753" s="120"/>
      <c r="G753" s="121"/>
      <c r="H753" s="121"/>
      <c r="I753" s="121"/>
      <c r="J753" s="121"/>
      <c r="K753" s="121"/>
      <c r="L753" s="120"/>
      <c r="M753" s="120"/>
      <c r="N753" s="120"/>
      <c r="O753" s="120"/>
      <c r="P753" s="120"/>
      <c r="Q753" s="120"/>
      <c r="R753" s="120"/>
      <c r="S753" s="120"/>
      <c r="T753" s="120"/>
      <c r="U753" s="120"/>
      <c r="V753" s="120"/>
      <c r="W753" s="120"/>
      <c r="X753" s="120"/>
      <c r="Y753" s="120"/>
      <c r="Z753" s="120"/>
    </row>
    <row r="754" spans="1:26">
      <c r="A754" s="120"/>
      <c r="B754" s="120"/>
      <c r="C754" s="120"/>
      <c r="D754" s="120"/>
      <c r="E754" s="120"/>
      <c r="F754" s="120"/>
      <c r="G754" s="121"/>
      <c r="H754" s="121"/>
      <c r="I754" s="121"/>
      <c r="J754" s="121"/>
      <c r="K754" s="121"/>
      <c r="L754" s="120"/>
      <c r="M754" s="120"/>
      <c r="N754" s="120"/>
      <c r="O754" s="120"/>
      <c r="P754" s="120"/>
      <c r="Q754" s="120"/>
      <c r="R754" s="120"/>
      <c r="S754" s="120"/>
      <c r="T754" s="120"/>
      <c r="U754" s="120"/>
      <c r="V754" s="120"/>
      <c r="W754" s="120"/>
      <c r="X754" s="120"/>
      <c r="Y754" s="120"/>
      <c r="Z754" s="120"/>
    </row>
    <row r="755" spans="1:26">
      <c r="A755" s="120"/>
      <c r="B755" s="120"/>
      <c r="C755" s="120"/>
      <c r="D755" s="120"/>
      <c r="E755" s="120"/>
      <c r="F755" s="120"/>
      <c r="G755" s="121"/>
      <c r="H755" s="121"/>
      <c r="I755" s="121"/>
      <c r="J755" s="121"/>
      <c r="K755" s="121"/>
      <c r="L755" s="120"/>
      <c r="M755" s="120"/>
      <c r="N755" s="120"/>
      <c r="O755" s="120"/>
      <c r="P755" s="120"/>
      <c r="Q755" s="120"/>
      <c r="R755" s="120"/>
      <c r="S755" s="120"/>
      <c r="T755" s="120"/>
      <c r="U755" s="120"/>
      <c r="V755" s="120"/>
      <c r="W755" s="120"/>
      <c r="X755" s="120"/>
      <c r="Y755" s="120"/>
      <c r="Z755" s="120"/>
    </row>
    <row r="756" spans="1:26">
      <c r="A756" s="120"/>
      <c r="B756" s="120"/>
      <c r="C756" s="120"/>
      <c r="D756" s="120"/>
      <c r="E756" s="120"/>
      <c r="F756" s="120"/>
      <c r="G756" s="121"/>
      <c r="H756" s="121"/>
      <c r="I756" s="121"/>
      <c r="J756" s="121"/>
      <c r="K756" s="121"/>
      <c r="L756" s="120"/>
      <c r="M756" s="120"/>
      <c r="N756" s="120"/>
      <c r="O756" s="120"/>
      <c r="P756" s="120"/>
      <c r="Q756" s="120"/>
      <c r="R756" s="120"/>
      <c r="S756" s="120"/>
      <c r="T756" s="120"/>
      <c r="U756" s="120"/>
      <c r="V756" s="120"/>
      <c r="W756" s="120"/>
      <c r="X756" s="120"/>
      <c r="Y756" s="120"/>
      <c r="Z756" s="120"/>
    </row>
    <row r="757" spans="1:26">
      <c r="A757" s="120"/>
      <c r="B757" s="120"/>
      <c r="C757" s="120"/>
      <c r="D757" s="120"/>
      <c r="E757" s="120"/>
      <c r="F757" s="120"/>
      <c r="G757" s="121"/>
      <c r="H757" s="121"/>
      <c r="I757" s="121"/>
      <c r="J757" s="121"/>
      <c r="K757" s="121"/>
      <c r="L757" s="120"/>
      <c r="M757" s="120"/>
      <c r="N757" s="120"/>
      <c r="O757" s="120"/>
      <c r="P757" s="120"/>
      <c r="Q757" s="120"/>
      <c r="R757" s="120"/>
      <c r="S757" s="120"/>
      <c r="T757" s="120"/>
      <c r="U757" s="120"/>
      <c r="V757" s="120"/>
      <c r="W757" s="120"/>
      <c r="X757" s="120"/>
      <c r="Y757" s="120"/>
      <c r="Z757" s="120"/>
    </row>
    <row r="758" spans="1:26">
      <c r="A758" s="120"/>
      <c r="B758" s="120"/>
      <c r="C758" s="120"/>
      <c r="D758" s="120"/>
      <c r="E758" s="120"/>
      <c r="F758" s="120"/>
      <c r="G758" s="121"/>
      <c r="H758" s="121"/>
      <c r="I758" s="121"/>
      <c r="J758" s="121"/>
      <c r="K758" s="121"/>
      <c r="L758" s="120"/>
      <c r="M758" s="120"/>
      <c r="N758" s="120"/>
      <c r="O758" s="120"/>
      <c r="P758" s="120"/>
      <c r="Q758" s="120"/>
      <c r="R758" s="120"/>
      <c r="S758" s="120"/>
      <c r="T758" s="120"/>
      <c r="U758" s="120"/>
      <c r="V758" s="120"/>
      <c r="W758" s="120"/>
      <c r="X758" s="120"/>
      <c r="Y758" s="120"/>
      <c r="Z758" s="120"/>
    </row>
    <row r="759" spans="1:26">
      <c r="A759" s="120"/>
      <c r="B759" s="120"/>
      <c r="C759" s="120"/>
      <c r="D759" s="120"/>
      <c r="E759" s="120"/>
      <c r="F759" s="120"/>
      <c r="G759" s="121"/>
      <c r="H759" s="121"/>
      <c r="I759" s="121"/>
      <c r="J759" s="121"/>
      <c r="K759" s="121"/>
      <c r="L759" s="120"/>
      <c r="M759" s="120"/>
      <c r="N759" s="120"/>
      <c r="O759" s="120"/>
      <c r="P759" s="120"/>
      <c r="Q759" s="120"/>
      <c r="R759" s="120"/>
      <c r="S759" s="120"/>
      <c r="T759" s="120"/>
      <c r="U759" s="120"/>
      <c r="V759" s="120"/>
      <c r="W759" s="120"/>
      <c r="X759" s="120"/>
      <c r="Y759" s="120"/>
      <c r="Z759" s="120"/>
    </row>
    <row r="760" spans="1:26">
      <c r="A760" s="120"/>
      <c r="B760" s="120"/>
      <c r="C760" s="120"/>
      <c r="D760" s="120"/>
      <c r="E760" s="120"/>
      <c r="F760" s="120"/>
      <c r="G760" s="121"/>
      <c r="H760" s="121"/>
      <c r="I760" s="121"/>
      <c r="J760" s="121"/>
      <c r="K760" s="121"/>
      <c r="L760" s="120"/>
      <c r="M760" s="120"/>
      <c r="N760" s="120"/>
      <c r="O760" s="120"/>
      <c r="P760" s="120"/>
      <c r="Q760" s="120"/>
      <c r="R760" s="120"/>
      <c r="S760" s="120"/>
      <c r="T760" s="120"/>
      <c r="U760" s="120"/>
      <c r="V760" s="120"/>
      <c r="W760" s="120"/>
      <c r="X760" s="120"/>
      <c r="Y760" s="120"/>
      <c r="Z760" s="120"/>
    </row>
    <row r="761" spans="1:26">
      <c r="A761" s="120"/>
      <c r="B761" s="120"/>
      <c r="C761" s="120"/>
      <c r="D761" s="120"/>
      <c r="E761" s="120"/>
      <c r="F761" s="120"/>
      <c r="G761" s="121"/>
      <c r="H761" s="121"/>
      <c r="I761" s="121"/>
      <c r="J761" s="121"/>
      <c r="K761" s="121"/>
      <c r="L761" s="120"/>
      <c r="M761" s="120"/>
      <c r="N761" s="120"/>
      <c r="O761" s="120"/>
      <c r="P761" s="120"/>
      <c r="Q761" s="120"/>
      <c r="R761" s="120"/>
      <c r="S761" s="120"/>
      <c r="T761" s="120"/>
      <c r="U761" s="120"/>
      <c r="V761" s="120"/>
      <c r="W761" s="120"/>
      <c r="X761" s="120"/>
      <c r="Y761" s="120"/>
      <c r="Z761" s="120"/>
    </row>
    <row r="762" spans="1:26">
      <c r="A762" s="120"/>
      <c r="B762" s="120"/>
      <c r="C762" s="120"/>
      <c r="D762" s="120"/>
      <c r="E762" s="120"/>
      <c r="F762" s="120"/>
      <c r="G762" s="121"/>
      <c r="H762" s="121"/>
      <c r="I762" s="121"/>
      <c r="J762" s="121"/>
      <c r="K762" s="121"/>
      <c r="L762" s="120"/>
      <c r="M762" s="120"/>
      <c r="N762" s="120"/>
      <c r="O762" s="120"/>
      <c r="P762" s="120"/>
      <c r="Q762" s="120"/>
      <c r="R762" s="120"/>
      <c r="S762" s="120"/>
      <c r="T762" s="120"/>
      <c r="U762" s="120"/>
      <c r="V762" s="120"/>
      <c r="W762" s="120"/>
      <c r="X762" s="120"/>
      <c r="Y762" s="120"/>
      <c r="Z762" s="120"/>
    </row>
    <row r="763" spans="1:26">
      <c r="A763" s="120"/>
      <c r="B763" s="120"/>
      <c r="C763" s="120"/>
      <c r="D763" s="120"/>
      <c r="E763" s="120"/>
      <c r="F763" s="120"/>
      <c r="G763" s="121"/>
      <c r="H763" s="121"/>
      <c r="I763" s="121"/>
      <c r="J763" s="121"/>
      <c r="K763" s="121"/>
      <c r="L763" s="120"/>
      <c r="M763" s="120"/>
      <c r="N763" s="120"/>
      <c r="O763" s="120"/>
      <c r="P763" s="120"/>
      <c r="Q763" s="120"/>
      <c r="R763" s="120"/>
      <c r="S763" s="120"/>
      <c r="T763" s="120"/>
      <c r="U763" s="120"/>
      <c r="V763" s="120"/>
      <c r="W763" s="120"/>
      <c r="X763" s="120"/>
      <c r="Y763" s="120"/>
      <c r="Z763" s="120"/>
    </row>
    <row r="764" spans="1:26">
      <c r="A764" s="120"/>
      <c r="B764" s="120"/>
      <c r="C764" s="120"/>
      <c r="D764" s="120"/>
      <c r="E764" s="120"/>
      <c r="F764" s="120"/>
      <c r="G764" s="121"/>
      <c r="H764" s="121"/>
      <c r="I764" s="121"/>
      <c r="J764" s="121"/>
      <c r="K764" s="121"/>
      <c r="L764" s="120"/>
      <c r="M764" s="120"/>
      <c r="N764" s="120"/>
      <c r="O764" s="120"/>
      <c r="P764" s="120"/>
      <c r="Q764" s="120"/>
      <c r="R764" s="120"/>
      <c r="S764" s="120"/>
      <c r="T764" s="120"/>
      <c r="U764" s="120"/>
      <c r="V764" s="120"/>
      <c r="W764" s="120"/>
      <c r="X764" s="120"/>
      <c r="Y764" s="120"/>
      <c r="Z764" s="120"/>
    </row>
    <row r="765" spans="1:26">
      <c r="A765" s="120"/>
      <c r="B765" s="120"/>
      <c r="C765" s="120"/>
      <c r="D765" s="120"/>
      <c r="E765" s="120"/>
      <c r="F765" s="120"/>
      <c r="G765" s="121"/>
      <c r="H765" s="121"/>
      <c r="I765" s="121"/>
      <c r="J765" s="121"/>
      <c r="K765" s="121"/>
      <c r="L765" s="120"/>
      <c r="M765" s="120"/>
      <c r="N765" s="120"/>
      <c r="O765" s="120"/>
      <c r="P765" s="120"/>
      <c r="Q765" s="120"/>
      <c r="R765" s="120"/>
      <c r="S765" s="120"/>
      <c r="T765" s="120"/>
      <c r="U765" s="120"/>
      <c r="V765" s="120"/>
      <c r="W765" s="120"/>
      <c r="X765" s="120"/>
      <c r="Y765" s="120"/>
      <c r="Z765" s="120"/>
    </row>
    <row r="766" spans="1:26">
      <c r="A766" s="120"/>
      <c r="B766" s="120"/>
      <c r="C766" s="120"/>
      <c r="D766" s="120"/>
      <c r="E766" s="120"/>
      <c r="F766" s="120"/>
      <c r="G766" s="121"/>
      <c r="H766" s="121"/>
      <c r="I766" s="121"/>
      <c r="J766" s="121"/>
      <c r="K766" s="121"/>
      <c r="L766" s="120"/>
      <c r="M766" s="120"/>
      <c r="N766" s="120"/>
      <c r="O766" s="120"/>
      <c r="P766" s="120"/>
      <c r="Q766" s="120"/>
      <c r="R766" s="120"/>
      <c r="S766" s="120"/>
      <c r="T766" s="120"/>
      <c r="U766" s="120"/>
      <c r="V766" s="120"/>
      <c r="W766" s="120"/>
      <c r="X766" s="120"/>
      <c r="Y766" s="120"/>
      <c r="Z766" s="120"/>
    </row>
    <row r="767" spans="1:26">
      <c r="A767" s="120"/>
      <c r="B767" s="120"/>
      <c r="C767" s="120"/>
      <c r="D767" s="120"/>
      <c r="E767" s="120"/>
      <c r="F767" s="120"/>
      <c r="G767" s="121"/>
      <c r="H767" s="121"/>
      <c r="I767" s="121"/>
      <c r="J767" s="121"/>
      <c r="K767" s="121"/>
      <c r="L767" s="120"/>
      <c r="M767" s="120"/>
      <c r="N767" s="120"/>
      <c r="O767" s="120"/>
      <c r="P767" s="120"/>
      <c r="Q767" s="120"/>
      <c r="R767" s="120"/>
      <c r="S767" s="120"/>
      <c r="T767" s="120"/>
      <c r="U767" s="120"/>
      <c r="V767" s="120"/>
      <c r="W767" s="120"/>
      <c r="X767" s="120"/>
      <c r="Y767" s="120"/>
      <c r="Z767" s="120"/>
    </row>
    <row r="768" spans="1:26">
      <c r="A768" s="120"/>
      <c r="B768" s="120"/>
      <c r="C768" s="120"/>
      <c r="D768" s="120"/>
      <c r="E768" s="120"/>
      <c r="F768" s="120"/>
      <c r="G768" s="121"/>
      <c r="H768" s="121"/>
      <c r="I768" s="121"/>
      <c r="J768" s="121"/>
      <c r="K768" s="121"/>
      <c r="L768" s="120"/>
      <c r="M768" s="120"/>
      <c r="N768" s="120"/>
      <c r="O768" s="120"/>
      <c r="P768" s="120"/>
      <c r="Q768" s="120"/>
      <c r="R768" s="120"/>
      <c r="S768" s="120"/>
      <c r="T768" s="120"/>
      <c r="U768" s="120"/>
      <c r="V768" s="120"/>
      <c r="W768" s="120"/>
      <c r="X768" s="120"/>
      <c r="Y768" s="120"/>
      <c r="Z768" s="120"/>
    </row>
    <row r="769" spans="1:26">
      <c r="A769" s="120"/>
      <c r="B769" s="120"/>
      <c r="C769" s="120"/>
      <c r="D769" s="120"/>
      <c r="E769" s="120"/>
      <c r="F769" s="120"/>
      <c r="G769" s="121"/>
      <c r="H769" s="121"/>
      <c r="I769" s="121"/>
      <c r="J769" s="121"/>
      <c r="K769" s="121"/>
      <c r="L769" s="120"/>
      <c r="M769" s="120"/>
      <c r="N769" s="120"/>
      <c r="O769" s="120"/>
      <c r="P769" s="120"/>
      <c r="Q769" s="120"/>
      <c r="R769" s="120"/>
      <c r="S769" s="120"/>
      <c r="T769" s="120"/>
      <c r="U769" s="120"/>
      <c r="V769" s="120"/>
      <c r="W769" s="120"/>
      <c r="X769" s="120"/>
      <c r="Y769" s="120"/>
      <c r="Z769" s="120"/>
    </row>
    <row r="770" spans="1:26">
      <c r="A770" s="120"/>
      <c r="B770" s="120"/>
      <c r="C770" s="120"/>
      <c r="D770" s="120"/>
      <c r="E770" s="120"/>
      <c r="F770" s="120"/>
      <c r="G770" s="121"/>
      <c r="H770" s="121"/>
      <c r="I770" s="121"/>
      <c r="J770" s="121"/>
      <c r="K770" s="121"/>
      <c r="L770" s="120"/>
      <c r="M770" s="120"/>
      <c r="N770" s="120"/>
      <c r="O770" s="120"/>
      <c r="P770" s="120"/>
      <c r="Q770" s="120"/>
      <c r="R770" s="120"/>
      <c r="S770" s="120"/>
      <c r="T770" s="120"/>
      <c r="U770" s="120"/>
      <c r="V770" s="120"/>
      <c r="W770" s="120"/>
      <c r="X770" s="120"/>
      <c r="Y770" s="120"/>
      <c r="Z770" s="120"/>
    </row>
    <row r="771" spans="1:26">
      <c r="A771" s="120"/>
      <c r="B771" s="120"/>
      <c r="C771" s="120"/>
      <c r="D771" s="120"/>
      <c r="E771" s="120"/>
      <c r="F771" s="120"/>
      <c r="G771" s="121"/>
      <c r="H771" s="121"/>
      <c r="I771" s="121"/>
      <c r="J771" s="121"/>
      <c r="K771" s="121"/>
      <c r="L771" s="120"/>
      <c r="M771" s="120"/>
      <c r="N771" s="120"/>
      <c r="O771" s="120"/>
      <c r="P771" s="120"/>
      <c r="Q771" s="120"/>
      <c r="R771" s="120"/>
      <c r="S771" s="120"/>
      <c r="T771" s="120"/>
      <c r="U771" s="120"/>
      <c r="V771" s="120"/>
      <c r="W771" s="120"/>
      <c r="X771" s="120"/>
      <c r="Y771" s="120"/>
      <c r="Z771" s="120"/>
    </row>
    <row r="772" spans="1:26">
      <c r="A772" s="120"/>
      <c r="B772" s="120"/>
      <c r="C772" s="120"/>
      <c r="D772" s="120"/>
      <c r="E772" s="120"/>
      <c r="F772" s="120"/>
      <c r="G772" s="121"/>
      <c r="H772" s="121"/>
      <c r="I772" s="121"/>
      <c r="J772" s="121"/>
      <c r="K772" s="121"/>
      <c r="L772" s="120"/>
      <c r="M772" s="120"/>
      <c r="N772" s="120"/>
      <c r="O772" s="120"/>
      <c r="P772" s="120"/>
      <c r="Q772" s="120"/>
      <c r="R772" s="120"/>
      <c r="S772" s="120"/>
      <c r="T772" s="120"/>
      <c r="U772" s="120"/>
      <c r="V772" s="120"/>
      <c r="W772" s="120"/>
      <c r="X772" s="120"/>
      <c r="Y772" s="120"/>
      <c r="Z772" s="120"/>
    </row>
    <row r="773" spans="1:26">
      <c r="A773" s="120"/>
      <c r="B773" s="120"/>
      <c r="C773" s="120"/>
      <c r="D773" s="120"/>
      <c r="E773" s="120"/>
      <c r="F773" s="120"/>
      <c r="G773" s="121"/>
      <c r="H773" s="121"/>
      <c r="I773" s="121"/>
      <c r="J773" s="121"/>
      <c r="K773" s="121"/>
      <c r="L773" s="120"/>
      <c r="M773" s="120"/>
      <c r="N773" s="120"/>
      <c r="O773" s="120"/>
      <c r="P773" s="120"/>
      <c r="Q773" s="120"/>
      <c r="R773" s="120"/>
      <c r="S773" s="120"/>
      <c r="T773" s="120"/>
      <c r="U773" s="120"/>
      <c r="V773" s="120"/>
      <c r="W773" s="120"/>
      <c r="X773" s="120"/>
      <c r="Y773" s="120"/>
      <c r="Z773" s="120"/>
    </row>
    <row r="774" spans="1:26">
      <c r="A774" s="120"/>
      <c r="B774" s="120"/>
      <c r="C774" s="120"/>
      <c r="D774" s="120"/>
      <c r="E774" s="120"/>
      <c r="F774" s="120"/>
      <c r="G774" s="121"/>
      <c r="H774" s="121"/>
      <c r="I774" s="121"/>
      <c r="J774" s="121"/>
      <c r="K774" s="121"/>
      <c r="L774" s="120"/>
      <c r="M774" s="120"/>
      <c r="N774" s="120"/>
      <c r="O774" s="120"/>
      <c r="P774" s="120"/>
      <c r="Q774" s="120"/>
      <c r="R774" s="120"/>
      <c r="S774" s="120"/>
      <c r="T774" s="120"/>
      <c r="U774" s="120"/>
      <c r="V774" s="120"/>
      <c r="W774" s="120"/>
      <c r="X774" s="120"/>
      <c r="Y774" s="120"/>
      <c r="Z774" s="120"/>
    </row>
    <row r="775" spans="1:26">
      <c r="A775" s="120"/>
      <c r="B775" s="120"/>
      <c r="C775" s="120"/>
      <c r="D775" s="120"/>
      <c r="E775" s="120"/>
      <c r="F775" s="120"/>
      <c r="G775" s="121"/>
      <c r="H775" s="121"/>
      <c r="I775" s="121"/>
      <c r="J775" s="121"/>
      <c r="K775" s="121"/>
      <c r="L775" s="120"/>
      <c r="M775" s="120"/>
      <c r="N775" s="120"/>
      <c r="O775" s="120"/>
      <c r="P775" s="120"/>
      <c r="Q775" s="120"/>
      <c r="R775" s="120"/>
      <c r="S775" s="120"/>
      <c r="T775" s="120"/>
      <c r="U775" s="120"/>
      <c r="V775" s="120"/>
      <c r="W775" s="120"/>
      <c r="X775" s="120"/>
      <c r="Y775" s="120"/>
      <c r="Z775" s="120"/>
    </row>
    <row r="776" spans="1:26">
      <c r="A776" s="120"/>
      <c r="B776" s="120"/>
      <c r="C776" s="120"/>
      <c r="D776" s="120"/>
      <c r="E776" s="120"/>
      <c r="F776" s="120"/>
      <c r="G776" s="121"/>
      <c r="H776" s="121"/>
      <c r="I776" s="121"/>
      <c r="J776" s="121"/>
      <c r="K776" s="121"/>
      <c r="L776" s="120"/>
      <c r="M776" s="120"/>
      <c r="N776" s="120"/>
      <c r="O776" s="120"/>
      <c r="P776" s="120"/>
      <c r="Q776" s="120"/>
      <c r="R776" s="120"/>
      <c r="S776" s="120"/>
      <c r="T776" s="120"/>
      <c r="U776" s="120"/>
      <c r="V776" s="120"/>
      <c r="W776" s="120"/>
      <c r="X776" s="120"/>
      <c r="Y776" s="120"/>
      <c r="Z776" s="120"/>
    </row>
    <row r="777" spans="1:26">
      <c r="A777" s="120"/>
      <c r="B777" s="120"/>
      <c r="C777" s="120"/>
      <c r="D777" s="120"/>
      <c r="E777" s="120"/>
      <c r="F777" s="120"/>
      <c r="G777" s="121"/>
      <c r="H777" s="121"/>
      <c r="I777" s="121"/>
      <c r="J777" s="121"/>
      <c r="K777" s="121"/>
      <c r="L777" s="120"/>
      <c r="M777" s="120"/>
      <c r="N777" s="120"/>
      <c r="O777" s="120"/>
      <c r="P777" s="120"/>
      <c r="Q777" s="120"/>
      <c r="R777" s="120"/>
      <c r="S777" s="120"/>
      <c r="T777" s="120"/>
      <c r="U777" s="120"/>
      <c r="V777" s="120"/>
      <c r="W777" s="120"/>
      <c r="X777" s="120"/>
      <c r="Y777" s="120"/>
      <c r="Z777" s="120"/>
    </row>
    <row r="778" spans="1:26">
      <c r="A778" s="120"/>
      <c r="B778" s="120"/>
      <c r="C778" s="120"/>
      <c r="D778" s="120"/>
      <c r="E778" s="120"/>
      <c r="F778" s="120"/>
      <c r="G778" s="121"/>
      <c r="H778" s="121"/>
      <c r="I778" s="121"/>
      <c r="J778" s="121"/>
      <c r="K778" s="121"/>
      <c r="L778" s="120"/>
      <c r="M778" s="120"/>
      <c r="N778" s="120"/>
      <c r="O778" s="120"/>
      <c r="P778" s="120"/>
      <c r="Q778" s="120"/>
      <c r="R778" s="120"/>
      <c r="S778" s="120"/>
      <c r="T778" s="120"/>
      <c r="U778" s="120"/>
      <c r="V778" s="120"/>
      <c r="W778" s="120"/>
      <c r="X778" s="120"/>
      <c r="Y778" s="120"/>
      <c r="Z778" s="120"/>
    </row>
    <row r="779" spans="1:26">
      <c r="A779" s="120"/>
      <c r="B779" s="120"/>
      <c r="C779" s="120"/>
      <c r="D779" s="120"/>
      <c r="E779" s="120"/>
      <c r="F779" s="120"/>
      <c r="G779" s="121"/>
      <c r="H779" s="121"/>
      <c r="I779" s="121"/>
      <c r="J779" s="121"/>
      <c r="K779" s="121"/>
      <c r="L779" s="120"/>
      <c r="M779" s="120"/>
      <c r="N779" s="120"/>
      <c r="O779" s="120"/>
      <c r="P779" s="120"/>
      <c r="Q779" s="120"/>
      <c r="R779" s="120"/>
      <c r="S779" s="120"/>
      <c r="T779" s="120"/>
      <c r="U779" s="120"/>
      <c r="V779" s="120"/>
      <c r="W779" s="120"/>
      <c r="X779" s="120"/>
      <c r="Y779" s="120"/>
      <c r="Z779" s="120"/>
    </row>
    <row r="780" spans="1:26">
      <c r="A780" s="120"/>
      <c r="B780" s="120"/>
      <c r="C780" s="120"/>
      <c r="D780" s="120"/>
      <c r="E780" s="120"/>
      <c r="F780" s="120"/>
      <c r="G780" s="121"/>
      <c r="H780" s="121"/>
      <c r="I780" s="121"/>
      <c r="J780" s="121"/>
      <c r="K780" s="121"/>
      <c r="L780" s="120"/>
      <c r="M780" s="120"/>
      <c r="N780" s="120"/>
      <c r="O780" s="120"/>
      <c r="P780" s="120"/>
      <c r="Q780" s="120"/>
      <c r="R780" s="120"/>
      <c r="S780" s="120"/>
      <c r="T780" s="120"/>
      <c r="U780" s="120"/>
      <c r="V780" s="120"/>
      <c r="W780" s="120"/>
      <c r="X780" s="120"/>
      <c r="Y780" s="120"/>
      <c r="Z780" s="120"/>
    </row>
    <row r="781" spans="1:26">
      <c r="A781" s="120"/>
      <c r="B781" s="120"/>
      <c r="C781" s="120"/>
      <c r="D781" s="120"/>
      <c r="E781" s="120"/>
      <c r="F781" s="120"/>
      <c r="G781" s="121"/>
      <c r="H781" s="121"/>
      <c r="I781" s="121"/>
      <c r="J781" s="121"/>
      <c r="K781" s="121"/>
      <c r="L781" s="120"/>
      <c r="M781" s="120"/>
      <c r="N781" s="120"/>
      <c r="O781" s="120"/>
      <c r="P781" s="120"/>
      <c r="Q781" s="120"/>
      <c r="R781" s="120"/>
      <c r="S781" s="120"/>
      <c r="T781" s="120"/>
      <c r="U781" s="120"/>
      <c r="V781" s="120"/>
      <c r="W781" s="120"/>
      <c r="X781" s="120"/>
      <c r="Y781" s="120"/>
      <c r="Z781" s="120"/>
    </row>
    <row r="782" spans="1:26">
      <c r="A782" s="120"/>
      <c r="B782" s="120"/>
      <c r="C782" s="120"/>
      <c r="D782" s="120"/>
      <c r="E782" s="120"/>
      <c r="F782" s="120"/>
      <c r="G782" s="121"/>
      <c r="H782" s="121"/>
      <c r="I782" s="121"/>
      <c r="J782" s="121"/>
      <c r="K782" s="121"/>
      <c r="L782" s="120"/>
      <c r="M782" s="120"/>
      <c r="N782" s="120"/>
      <c r="O782" s="120"/>
      <c r="P782" s="120"/>
      <c r="Q782" s="120"/>
      <c r="R782" s="120"/>
      <c r="S782" s="120"/>
      <c r="T782" s="120"/>
      <c r="U782" s="120"/>
      <c r="V782" s="120"/>
      <c r="W782" s="120"/>
      <c r="X782" s="120"/>
      <c r="Y782" s="120"/>
      <c r="Z782" s="120"/>
    </row>
    <row r="783" spans="1:26">
      <c r="A783" s="120"/>
      <c r="B783" s="120"/>
      <c r="C783" s="120"/>
      <c r="D783" s="120"/>
      <c r="E783" s="120"/>
      <c r="F783" s="120"/>
      <c r="G783" s="121"/>
      <c r="H783" s="121"/>
      <c r="I783" s="121"/>
      <c r="J783" s="121"/>
      <c r="K783" s="121"/>
      <c r="L783" s="120"/>
      <c r="M783" s="120"/>
      <c r="N783" s="120"/>
      <c r="O783" s="120"/>
      <c r="P783" s="120"/>
      <c r="Q783" s="120"/>
      <c r="R783" s="120"/>
      <c r="S783" s="120"/>
      <c r="T783" s="120"/>
      <c r="U783" s="120"/>
      <c r="V783" s="120"/>
      <c r="W783" s="120"/>
      <c r="X783" s="120"/>
      <c r="Y783" s="120"/>
      <c r="Z783" s="120"/>
    </row>
    <row r="784" spans="1:26">
      <c r="A784" s="120"/>
      <c r="B784" s="120"/>
      <c r="C784" s="120"/>
      <c r="D784" s="120"/>
      <c r="E784" s="120"/>
      <c r="F784" s="120"/>
      <c r="G784" s="121"/>
      <c r="H784" s="121"/>
      <c r="I784" s="121"/>
      <c r="J784" s="121"/>
      <c r="K784" s="121"/>
      <c r="L784" s="120"/>
      <c r="M784" s="120"/>
      <c r="N784" s="120"/>
      <c r="O784" s="120"/>
      <c r="P784" s="120"/>
      <c r="Q784" s="120"/>
      <c r="R784" s="120"/>
      <c r="S784" s="120"/>
      <c r="T784" s="120"/>
      <c r="U784" s="120"/>
      <c r="V784" s="120"/>
      <c r="W784" s="120"/>
      <c r="X784" s="120"/>
      <c r="Y784" s="120"/>
      <c r="Z784" s="120"/>
    </row>
    <row r="785" spans="1:26">
      <c r="A785" s="120"/>
      <c r="B785" s="120"/>
      <c r="C785" s="120"/>
      <c r="D785" s="120"/>
      <c r="E785" s="120"/>
      <c r="F785" s="120"/>
      <c r="G785" s="121"/>
      <c r="H785" s="121"/>
      <c r="I785" s="121"/>
      <c r="J785" s="121"/>
      <c r="K785" s="121"/>
      <c r="L785" s="120"/>
      <c r="M785" s="120"/>
      <c r="N785" s="120"/>
      <c r="O785" s="120"/>
      <c r="P785" s="120"/>
      <c r="Q785" s="120"/>
      <c r="R785" s="120"/>
      <c r="S785" s="120"/>
      <c r="T785" s="120"/>
      <c r="U785" s="120"/>
      <c r="V785" s="120"/>
      <c r="W785" s="120"/>
      <c r="X785" s="120"/>
      <c r="Y785" s="120"/>
      <c r="Z785" s="120"/>
    </row>
    <row r="786" spans="1:26">
      <c r="A786" s="120"/>
      <c r="B786" s="120"/>
      <c r="C786" s="120"/>
      <c r="D786" s="120"/>
      <c r="E786" s="120"/>
      <c r="F786" s="120"/>
      <c r="G786" s="121"/>
      <c r="H786" s="121"/>
      <c r="I786" s="121"/>
      <c r="J786" s="121"/>
      <c r="K786" s="121"/>
      <c r="L786" s="120"/>
      <c r="M786" s="120"/>
      <c r="N786" s="120"/>
      <c r="O786" s="120"/>
      <c r="P786" s="120"/>
      <c r="Q786" s="120"/>
      <c r="R786" s="120"/>
      <c r="S786" s="120"/>
      <c r="T786" s="120"/>
      <c r="U786" s="120"/>
      <c r="V786" s="120"/>
      <c r="W786" s="120"/>
      <c r="X786" s="120"/>
      <c r="Y786" s="120"/>
      <c r="Z786" s="120"/>
    </row>
    <row r="787" spans="1:26">
      <c r="A787" s="120"/>
      <c r="B787" s="120"/>
      <c r="C787" s="120"/>
      <c r="D787" s="120"/>
      <c r="E787" s="120"/>
      <c r="F787" s="120"/>
      <c r="G787" s="121"/>
      <c r="H787" s="121"/>
      <c r="I787" s="121"/>
      <c r="J787" s="121"/>
      <c r="K787" s="121"/>
      <c r="L787" s="120"/>
      <c r="M787" s="120"/>
      <c r="N787" s="120"/>
      <c r="O787" s="120"/>
      <c r="P787" s="120"/>
      <c r="Q787" s="120"/>
      <c r="R787" s="120"/>
      <c r="S787" s="120"/>
      <c r="T787" s="120"/>
      <c r="U787" s="120"/>
      <c r="V787" s="120"/>
      <c r="W787" s="120"/>
      <c r="X787" s="120"/>
      <c r="Y787" s="120"/>
      <c r="Z787" s="120"/>
    </row>
    <row r="788" spans="1:26">
      <c r="A788" s="120"/>
      <c r="B788" s="120"/>
      <c r="C788" s="120"/>
      <c r="D788" s="120"/>
      <c r="E788" s="120"/>
      <c r="F788" s="120"/>
      <c r="G788" s="121"/>
      <c r="H788" s="121"/>
      <c r="I788" s="121"/>
      <c r="J788" s="121"/>
      <c r="K788" s="121"/>
      <c r="L788" s="120"/>
      <c r="M788" s="120"/>
      <c r="N788" s="120"/>
      <c r="O788" s="120"/>
      <c r="P788" s="120"/>
      <c r="Q788" s="120"/>
      <c r="R788" s="120"/>
      <c r="S788" s="120"/>
      <c r="T788" s="120"/>
      <c r="U788" s="120"/>
      <c r="V788" s="120"/>
      <c r="W788" s="120"/>
      <c r="X788" s="120"/>
      <c r="Y788" s="120"/>
      <c r="Z788" s="120"/>
    </row>
    <row r="789" spans="1:26">
      <c r="A789" s="120"/>
      <c r="B789" s="120"/>
      <c r="C789" s="120"/>
      <c r="D789" s="120"/>
      <c r="E789" s="120"/>
      <c r="F789" s="120"/>
      <c r="G789" s="121"/>
      <c r="H789" s="121"/>
      <c r="I789" s="121"/>
      <c r="J789" s="121"/>
      <c r="K789" s="121"/>
      <c r="L789" s="120"/>
      <c r="M789" s="120"/>
      <c r="N789" s="120"/>
      <c r="O789" s="120"/>
      <c r="P789" s="120"/>
      <c r="Q789" s="120"/>
      <c r="R789" s="120"/>
      <c r="S789" s="120"/>
      <c r="T789" s="120"/>
      <c r="U789" s="120"/>
      <c r="V789" s="120"/>
      <c r="W789" s="120"/>
      <c r="X789" s="120"/>
      <c r="Y789" s="120"/>
      <c r="Z789" s="120"/>
    </row>
    <row r="790" spans="1:26">
      <c r="A790" s="120"/>
      <c r="B790" s="120"/>
      <c r="C790" s="120"/>
      <c r="D790" s="120"/>
      <c r="E790" s="120"/>
      <c r="F790" s="120"/>
      <c r="G790" s="121"/>
      <c r="H790" s="121"/>
      <c r="I790" s="121"/>
      <c r="J790" s="121"/>
      <c r="K790" s="121"/>
      <c r="L790" s="120"/>
      <c r="M790" s="120"/>
      <c r="N790" s="120"/>
      <c r="O790" s="120"/>
      <c r="P790" s="120"/>
      <c r="Q790" s="120"/>
      <c r="R790" s="120"/>
      <c r="S790" s="120"/>
      <c r="T790" s="120"/>
      <c r="U790" s="120"/>
      <c r="V790" s="120"/>
      <c r="W790" s="120"/>
      <c r="X790" s="120"/>
      <c r="Y790" s="120"/>
      <c r="Z790" s="120"/>
    </row>
    <row r="791" spans="1:26">
      <c r="A791" s="120"/>
      <c r="B791" s="120"/>
      <c r="C791" s="120"/>
      <c r="D791" s="120"/>
      <c r="E791" s="120"/>
      <c r="F791" s="120"/>
      <c r="G791" s="121"/>
      <c r="H791" s="121"/>
      <c r="I791" s="121"/>
      <c r="J791" s="121"/>
      <c r="K791" s="121"/>
      <c r="L791" s="120"/>
      <c r="M791" s="120"/>
      <c r="N791" s="120"/>
      <c r="O791" s="120"/>
      <c r="P791" s="120"/>
      <c r="Q791" s="120"/>
      <c r="R791" s="120"/>
      <c r="S791" s="120"/>
      <c r="T791" s="120"/>
      <c r="U791" s="120"/>
      <c r="V791" s="120"/>
      <c r="W791" s="120"/>
      <c r="X791" s="120"/>
      <c r="Y791" s="120"/>
      <c r="Z791" s="120"/>
    </row>
    <row r="792" spans="1:26">
      <c r="A792" s="120"/>
      <c r="B792" s="120"/>
      <c r="C792" s="120"/>
      <c r="D792" s="120"/>
      <c r="E792" s="120"/>
      <c r="F792" s="120"/>
      <c r="G792" s="121"/>
      <c r="H792" s="121"/>
      <c r="I792" s="121"/>
      <c r="J792" s="121"/>
      <c r="K792" s="121"/>
      <c r="L792" s="120"/>
      <c r="M792" s="120"/>
      <c r="N792" s="120"/>
      <c r="O792" s="120"/>
      <c r="P792" s="120"/>
      <c r="Q792" s="120"/>
      <c r="R792" s="120"/>
      <c r="S792" s="120"/>
      <c r="T792" s="120"/>
      <c r="U792" s="120"/>
      <c r="V792" s="120"/>
      <c r="W792" s="120"/>
      <c r="X792" s="120"/>
      <c r="Y792" s="120"/>
      <c r="Z792" s="120"/>
    </row>
    <row r="793" spans="1:26">
      <c r="A793" s="120"/>
      <c r="B793" s="120"/>
      <c r="C793" s="120"/>
      <c r="D793" s="120"/>
      <c r="E793" s="120"/>
      <c r="F793" s="120"/>
      <c r="G793" s="121"/>
      <c r="H793" s="121"/>
      <c r="I793" s="121"/>
      <c r="J793" s="121"/>
      <c r="K793" s="121"/>
      <c r="L793" s="120"/>
      <c r="M793" s="120"/>
      <c r="N793" s="120"/>
      <c r="O793" s="120"/>
      <c r="P793" s="120"/>
      <c r="Q793" s="120"/>
      <c r="R793" s="120"/>
      <c r="S793" s="120"/>
      <c r="T793" s="120"/>
      <c r="U793" s="120"/>
      <c r="V793" s="120"/>
      <c r="W793" s="120"/>
      <c r="X793" s="120"/>
      <c r="Y793" s="120"/>
      <c r="Z793" s="120"/>
    </row>
    <row r="794" spans="1:26">
      <c r="A794" s="120"/>
      <c r="B794" s="120"/>
      <c r="C794" s="120"/>
      <c r="D794" s="120"/>
      <c r="E794" s="120"/>
      <c r="F794" s="120"/>
      <c r="G794" s="121"/>
      <c r="H794" s="121"/>
      <c r="I794" s="121"/>
      <c r="J794" s="121"/>
      <c r="K794" s="121"/>
      <c r="L794" s="120"/>
      <c r="M794" s="120"/>
      <c r="N794" s="120"/>
      <c r="O794" s="120"/>
      <c r="P794" s="120"/>
      <c r="Q794" s="120"/>
      <c r="R794" s="120"/>
      <c r="S794" s="120"/>
      <c r="T794" s="120"/>
      <c r="U794" s="120"/>
      <c r="V794" s="120"/>
      <c r="W794" s="120"/>
      <c r="X794" s="120"/>
      <c r="Y794" s="120"/>
      <c r="Z794" s="120"/>
    </row>
    <row r="795" spans="1:26">
      <c r="A795" s="120"/>
      <c r="B795" s="120"/>
      <c r="C795" s="120"/>
      <c r="D795" s="120"/>
      <c r="E795" s="120"/>
      <c r="F795" s="120"/>
      <c r="G795" s="121"/>
      <c r="H795" s="121"/>
      <c r="I795" s="121"/>
      <c r="J795" s="121"/>
      <c r="K795" s="121"/>
      <c r="L795" s="120"/>
      <c r="M795" s="120"/>
      <c r="N795" s="120"/>
      <c r="O795" s="120"/>
      <c r="P795" s="120"/>
      <c r="Q795" s="120"/>
      <c r="R795" s="120"/>
      <c r="S795" s="120"/>
      <c r="T795" s="120"/>
      <c r="U795" s="120"/>
      <c r="V795" s="120"/>
      <c r="W795" s="120"/>
      <c r="X795" s="120"/>
      <c r="Y795" s="120"/>
      <c r="Z795" s="120"/>
    </row>
    <row r="796" spans="1:26">
      <c r="A796" s="120"/>
      <c r="B796" s="120"/>
      <c r="C796" s="120"/>
      <c r="D796" s="120"/>
      <c r="E796" s="120"/>
      <c r="F796" s="120"/>
      <c r="G796" s="121"/>
      <c r="H796" s="121"/>
      <c r="I796" s="121"/>
      <c r="J796" s="121"/>
      <c r="K796" s="121"/>
      <c r="L796" s="120"/>
      <c r="M796" s="120"/>
      <c r="N796" s="120"/>
      <c r="O796" s="120"/>
      <c r="P796" s="120"/>
      <c r="Q796" s="120"/>
      <c r="R796" s="120"/>
      <c r="S796" s="120"/>
      <c r="T796" s="120"/>
      <c r="U796" s="120"/>
      <c r="V796" s="120"/>
      <c r="W796" s="120"/>
      <c r="X796" s="120"/>
      <c r="Y796" s="120"/>
      <c r="Z796" s="120"/>
    </row>
    <row r="797" spans="1:26">
      <c r="A797" s="120"/>
      <c r="B797" s="120"/>
      <c r="C797" s="120"/>
      <c r="D797" s="120"/>
      <c r="E797" s="120"/>
      <c r="F797" s="120"/>
      <c r="G797" s="121"/>
      <c r="H797" s="121"/>
      <c r="I797" s="121"/>
      <c r="J797" s="121"/>
      <c r="K797" s="121"/>
      <c r="L797" s="120"/>
      <c r="M797" s="120"/>
      <c r="N797" s="120"/>
      <c r="O797" s="120"/>
      <c r="P797" s="120"/>
      <c r="Q797" s="120"/>
      <c r="R797" s="120"/>
      <c r="S797" s="120"/>
      <c r="T797" s="120"/>
      <c r="U797" s="120"/>
      <c r="V797" s="120"/>
      <c r="W797" s="120"/>
      <c r="X797" s="120"/>
      <c r="Y797" s="120"/>
      <c r="Z797" s="120"/>
    </row>
    <row r="798" spans="1:26">
      <c r="A798" s="120"/>
      <c r="B798" s="120"/>
      <c r="C798" s="120"/>
      <c r="D798" s="120"/>
      <c r="E798" s="120"/>
      <c r="F798" s="120"/>
      <c r="G798" s="121"/>
      <c r="H798" s="121"/>
      <c r="I798" s="121"/>
      <c r="J798" s="121"/>
      <c r="K798" s="121"/>
      <c r="L798" s="120"/>
      <c r="M798" s="120"/>
      <c r="N798" s="120"/>
      <c r="O798" s="120"/>
      <c r="P798" s="120"/>
      <c r="Q798" s="120"/>
      <c r="R798" s="120"/>
      <c r="S798" s="120"/>
      <c r="T798" s="120"/>
      <c r="U798" s="120"/>
      <c r="V798" s="120"/>
      <c r="W798" s="120"/>
      <c r="X798" s="120"/>
      <c r="Y798" s="120"/>
      <c r="Z798" s="120"/>
    </row>
    <row r="799" spans="1:26">
      <c r="A799" s="120"/>
      <c r="B799" s="120"/>
      <c r="C799" s="120"/>
      <c r="D799" s="120"/>
      <c r="E799" s="120"/>
      <c r="F799" s="120"/>
      <c r="G799" s="121"/>
      <c r="H799" s="121"/>
      <c r="I799" s="121"/>
      <c r="J799" s="121"/>
      <c r="K799" s="121"/>
      <c r="L799" s="120"/>
      <c r="M799" s="120"/>
      <c r="N799" s="120"/>
      <c r="O799" s="120"/>
      <c r="P799" s="120"/>
      <c r="Q799" s="120"/>
      <c r="R799" s="120"/>
      <c r="S799" s="120"/>
      <c r="T799" s="120"/>
      <c r="U799" s="120"/>
      <c r="V799" s="120"/>
      <c r="W799" s="120"/>
      <c r="X799" s="120"/>
      <c r="Y799" s="120"/>
      <c r="Z799" s="120"/>
    </row>
    <row r="800" spans="1:26">
      <c r="A800" s="120"/>
      <c r="B800" s="120"/>
      <c r="C800" s="120"/>
      <c r="D800" s="120"/>
      <c r="E800" s="120"/>
      <c r="F800" s="120"/>
      <c r="G800" s="121"/>
      <c r="H800" s="121"/>
      <c r="I800" s="121"/>
      <c r="J800" s="121"/>
      <c r="K800" s="121"/>
      <c r="L800" s="120"/>
      <c r="M800" s="120"/>
      <c r="N800" s="120"/>
      <c r="O800" s="120"/>
      <c r="P800" s="120"/>
      <c r="Q800" s="120"/>
      <c r="R800" s="120"/>
      <c r="S800" s="120"/>
      <c r="T800" s="120"/>
      <c r="U800" s="120"/>
      <c r="V800" s="120"/>
      <c r="W800" s="120"/>
      <c r="X800" s="120"/>
      <c r="Y800" s="120"/>
      <c r="Z800" s="120"/>
    </row>
    <row r="801" spans="1:26">
      <c r="A801" s="120"/>
      <c r="B801" s="120"/>
      <c r="C801" s="120"/>
      <c r="D801" s="120"/>
      <c r="E801" s="120"/>
      <c r="F801" s="120"/>
      <c r="G801" s="121"/>
      <c r="H801" s="121"/>
      <c r="I801" s="121"/>
      <c r="J801" s="121"/>
      <c r="K801" s="121"/>
      <c r="L801" s="120"/>
      <c r="M801" s="120"/>
      <c r="N801" s="120"/>
      <c r="O801" s="120"/>
      <c r="P801" s="120"/>
      <c r="Q801" s="120"/>
      <c r="R801" s="120"/>
      <c r="S801" s="120"/>
      <c r="T801" s="120"/>
      <c r="U801" s="120"/>
      <c r="V801" s="120"/>
      <c r="W801" s="120"/>
      <c r="X801" s="120"/>
      <c r="Y801" s="120"/>
      <c r="Z801" s="120"/>
    </row>
    <row r="802" spans="1:26">
      <c r="A802" s="120"/>
      <c r="B802" s="120"/>
      <c r="C802" s="120"/>
      <c r="D802" s="120"/>
      <c r="E802" s="120"/>
      <c r="F802" s="120"/>
      <c r="G802" s="121"/>
      <c r="H802" s="121"/>
      <c r="I802" s="121"/>
      <c r="J802" s="121"/>
      <c r="K802" s="121"/>
      <c r="L802" s="120"/>
      <c r="M802" s="120"/>
      <c r="N802" s="120"/>
      <c r="O802" s="120"/>
      <c r="P802" s="120"/>
      <c r="Q802" s="120"/>
      <c r="R802" s="120"/>
      <c r="S802" s="120"/>
      <c r="T802" s="120"/>
      <c r="U802" s="120"/>
      <c r="V802" s="120"/>
      <c r="W802" s="120"/>
      <c r="X802" s="120"/>
      <c r="Y802" s="120"/>
      <c r="Z802" s="120"/>
    </row>
    <row r="803" spans="1:26">
      <c r="A803" s="120"/>
      <c r="B803" s="120"/>
      <c r="C803" s="120"/>
      <c r="D803" s="120"/>
      <c r="E803" s="120"/>
      <c r="F803" s="120"/>
      <c r="G803" s="121"/>
      <c r="H803" s="121"/>
      <c r="I803" s="121"/>
      <c r="J803" s="121"/>
      <c r="K803" s="121"/>
      <c r="L803" s="120"/>
      <c r="M803" s="120"/>
      <c r="N803" s="120"/>
      <c r="O803" s="120"/>
      <c r="P803" s="120"/>
      <c r="Q803" s="120"/>
      <c r="R803" s="120"/>
      <c r="S803" s="120"/>
      <c r="T803" s="120"/>
      <c r="U803" s="120"/>
      <c r="V803" s="120"/>
      <c r="W803" s="120"/>
      <c r="X803" s="120"/>
      <c r="Y803" s="120"/>
      <c r="Z803" s="120"/>
    </row>
    <row r="804" spans="1:26">
      <c r="A804" s="120"/>
      <c r="B804" s="120"/>
      <c r="C804" s="120"/>
      <c r="D804" s="120"/>
      <c r="E804" s="120"/>
      <c r="F804" s="120"/>
      <c r="G804" s="121"/>
      <c r="H804" s="121"/>
      <c r="I804" s="121"/>
      <c r="J804" s="121"/>
      <c r="K804" s="121"/>
      <c r="L804" s="120"/>
      <c r="M804" s="120"/>
      <c r="N804" s="120"/>
      <c r="O804" s="120"/>
      <c r="P804" s="120"/>
      <c r="Q804" s="120"/>
      <c r="R804" s="120"/>
      <c r="S804" s="120"/>
      <c r="T804" s="120"/>
      <c r="U804" s="120"/>
      <c r="V804" s="120"/>
      <c r="W804" s="120"/>
      <c r="X804" s="120"/>
      <c r="Y804" s="120"/>
      <c r="Z804" s="120"/>
    </row>
    <row r="805" spans="1:26">
      <c r="A805" s="120"/>
      <c r="B805" s="120"/>
      <c r="C805" s="120"/>
      <c r="D805" s="120"/>
      <c r="E805" s="120"/>
      <c r="F805" s="120"/>
      <c r="G805" s="121"/>
      <c r="H805" s="121"/>
      <c r="I805" s="121"/>
      <c r="J805" s="121"/>
      <c r="K805" s="121"/>
      <c r="L805" s="120"/>
      <c r="M805" s="120"/>
      <c r="N805" s="120"/>
      <c r="O805" s="120"/>
      <c r="P805" s="120"/>
      <c r="Q805" s="120"/>
      <c r="R805" s="120"/>
      <c r="S805" s="120"/>
      <c r="T805" s="120"/>
      <c r="U805" s="120"/>
      <c r="V805" s="120"/>
      <c r="W805" s="120"/>
      <c r="X805" s="120"/>
      <c r="Y805" s="120"/>
      <c r="Z805" s="120"/>
    </row>
    <row r="806" spans="1:26">
      <c r="A806" s="120"/>
      <c r="B806" s="120"/>
      <c r="C806" s="120"/>
      <c r="D806" s="120"/>
      <c r="E806" s="120"/>
      <c r="F806" s="120"/>
      <c r="G806" s="121"/>
      <c r="H806" s="121"/>
      <c r="I806" s="121"/>
      <c r="J806" s="121"/>
      <c r="K806" s="121"/>
      <c r="L806" s="120"/>
      <c r="M806" s="120"/>
      <c r="N806" s="120"/>
      <c r="O806" s="120"/>
      <c r="P806" s="120"/>
      <c r="Q806" s="120"/>
      <c r="R806" s="120"/>
      <c r="S806" s="120"/>
      <c r="T806" s="120"/>
      <c r="U806" s="120"/>
      <c r="V806" s="120"/>
      <c r="W806" s="120"/>
      <c r="X806" s="120"/>
      <c r="Y806" s="120"/>
      <c r="Z806" s="120"/>
    </row>
    <row r="807" spans="1:26">
      <c r="A807" s="120"/>
      <c r="B807" s="120"/>
      <c r="C807" s="120"/>
      <c r="D807" s="120"/>
      <c r="E807" s="120"/>
      <c r="F807" s="120"/>
      <c r="G807" s="121"/>
      <c r="H807" s="121"/>
      <c r="I807" s="121"/>
      <c r="J807" s="121"/>
      <c r="K807" s="121"/>
      <c r="L807" s="120"/>
      <c r="M807" s="120"/>
      <c r="N807" s="120"/>
      <c r="O807" s="120"/>
      <c r="P807" s="120"/>
      <c r="Q807" s="120"/>
      <c r="R807" s="120"/>
      <c r="S807" s="120"/>
      <c r="T807" s="120"/>
      <c r="U807" s="120"/>
      <c r="V807" s="120"/>
      <c r="W807" s="120"/>
      <c r="X807" s="120"/>
      <c r="Y807" s="120"/>
      <c r="Z807" s="120"/>
    </row>
    <row r="808" spans="1:26">
      <c r="A808" s="120"/>
      <c r="B808" s="120"/>
      <c r="C808" s="120"/>
      <c r="D808" s="120"/>
      <c r="E808" s="120"/>
      <c r="F808" s="120"/>
      <c r="G808" s="121"/>
      <c r="H808" s="121"/>
      <c r="I808" s="121"/>
      <c r="J808" s="121"/>
      <c r="K808" s="121"/>
      <c r="L808" s="120"/>
      <c r="M808" s="120"/>
      <c r="N808" s="120"/>
      <c r="O808" s="120"/>
      <c r="P808" s="120"/>
      <c r="Q808" s="120"/>
      <c r="R808" s="120"/>
      <c r="S808" s="120"/>
      <c r="T808" s="120"/>
      <c r="U808" s="120"/>
      <c r="V808" s="120"/>
      <c r="W808" s="120"/>
      <c r="X808" s="120"/>
      <c r="Y808" s="120"/>
      <c r="Z808" s="120"/>
    </row>
    <row r="809" spans="1:26">
      <c r="A809" s="120"/>
      <c r="B809" s="120"/>
      <c r="C809" s="120"/>
      <c r="D809" s="120"/>
      <c r="E809" s="120"/>
      <c r="F809" s="120"/>
      <c r="G809" s="121"/>
      <c r="H809" s="121"/>
      <c r="I809" s="121"/>
      <c r="J809" s="121"/>
      <c r="K809" s="121"/>
      <c r="L809" s="120"/>
      <c r="M809" s="120"/>
      <c r="N809" s="120"/>
      <c r="O809" s="120"/>
      <c r="P809" s="120"/>
      <c r="Q809" s="120"/>
      <c r="R809" s="120"/>
      <c r="S809" s="120"/>
      <c r="T809" s="120"/>
      <c r="U809" s="120"/>
      <c r="V809" s="120"/>
      <c r="W809" s="120"/>
      <c r="X809" s="120"/>
      <c r="Y809" s="120"/>
      <c r="Z809" s="120"/>
    </row>
    <row r="810" spans="1:26">
      <c r="A810" s="120"/>
      <c r="B810" s="120"/>
      <c r="C810" s="120"/>
      <c r="D810" s="120"/>
      <c r="E810" s="120"/>
      <c r="F810" s="120"/>
      <c r="G810" s="121"/>
      <c r="H810" s="121"/>
      <c r="I810" s="121"/>
      <c r="J810" s="121"/>
      <c r="K810" s="121"/>
      <c r="L810" s="120"/>
      <c r="M810" s="120"/>
      <c r="N810" s="120"/>
      <c r="O810" s="120"/>
      <c r="P810" s="120"/>
      <c r="Q810" s="120"/>
      <c r="R810" s="120"/>
      <c r="S810" s="120"/>
      <c r="T810" s="120"/>
      <c r="U810" s="120"/>
      <c r="V810" s="120"/>
      <c r="W810" s="120"/>
      <c r="X810" s="120"/>
      <c r="Y810" s="120"/>
      <c r="Z810" s="120"/>
    </row>
    <row r="811" spans="1:26">
      <c r="A811" s="120"/>
      <c r="B811" s="120"/>
      <c r="C811" s="120"/>
      <c r="D811" s="120"/>
      <c r="E811" s="120"/>
      <c r="F811" s="120"/>
      <c r="G811" s="121"/>
      <c r="H811" s="121"/>
      <c r="I811" s="121"/>
      <c r="J811" s="121"/>
      <c r="K811" s="121"/>
      <c r="L811" s="120"/>
      <c r="M811" s="120"/>
      <c r="N811" s="120"/>
      <c r="O811" s="120"/>
      <c r="P811" s="120"/>
      <c r="Q811" s="120"/>
      <c r="R811" s="120"/>
      <c r="S811" s="120"/>
      <c r="T811" s="120"/>
      <c r="U811" s="120"/>
      <c r="V811" s="120"/>
      <c r="W811" s="120"/>
      <c r="X811" s="120"/>
      <c r="Y811" s="120"/>
      <c r="Z811" s="120"/>
    </row>
    <row r="812" spans="1:26">
      <c r="A812" s="120"/>
      <c r="B812" s="120"/>
      <c r="C812" s="120"/>
      <c r="D812" s="120"/>
      <c r="E812" s="120"/>
      <c r="F812" s="120"/>
      <c r="G812" s="121"/>
      <c r="H812" s="121"/>
      <c r="I812" s="121"/>
      <c r="J812" s="121"/>
      <c r="K812" s="121"/>
      <c r="L812" s="120"/>
      <c r="M812" s="120"/>
      <c r="N812" s="120"/>
      <c r="O812" s="120"/>
      <c r="P812" s="120"/>
      <c r="Q812" s="120"/>
      <c r="R812" s="120"/>
      <c r="S812" s="120"/>
      <c r="T812" s="120"/>
      <c r="U812" s="120"/>
      <c r="V812" s="120"/>
      <c r="W812" s="120"/>
      <c r="X812" s="120"/>
      <c r="Y812" s="120"/>
      <c r="Z812" s="120"/>
    </row>
    <row r="813" spans="1:26">
      <c r="A813" s="120"/>
      <c r="B813" s="120"/>
      <c r="C813" s="120"/>
      <c r="D813" s="120"/>
      <c r="E813" s="120"/>
      <c r="F813" s="120"/>
      <c r="G813" s="121"/>
      <c r="H813" s="121"/>
      <c r="I813" s="121"/>
      <c r="J813" s="121"/>
      <c r="K813" s="121"/>
      <c r="L813" s="120"/>
      <c r="M813" s="120"/>
      <c r="N813" s="120"/>
      <c r="O813" s="120"/>
      <c r="P813" s="120"/>
      <c r="Q813" s="120"/>
      <c r="R813" s="120"/>
      <c r="S813" s="120"/>
      <c r="T813" s="120"/>
      <c r="U813" s="120"/>
      <c r="V813" s="120"/>
      <c r="W813" s="120"/>
      <c r="X813" s="120"/>
      <c r="Y813" s="120"/>
      <c r="Z813" s="120"/>
    </row>
    <row r="814" spans="1:26">
      <c r="A814" s="120"/>
      <c r="B814" s="120"/>
      <c r="C814" s="120"/>
      <c r="D814" s="120"/>
      <c r="E814" s="120"/>
      <c r="F814" s="120"/>
      <c r="G814" s="121"/>
      <c r="H814" s="121"/>
      <c r="I814" s="121"/>
      <c r="J814" s="121"/>
      <c r="K814" s="121"/>
      <c r="L814" s="120"/>
      <c r="M814" s="120"/>
      <c r="N814" s="120"/>
      <c r="O814" s="120"/>
      <c r="P814" s="120"/>
      <c r="Q814" s="120"/>
      <c r="R814" s="120"/>
      <c r="S814" s="120"/>
      <c r="T814" s="120"/>
      <c r="U814" s="120"/>
      <c r="V814" s="120"/>
      <c r="W814" s="120"/>
      <c r="X814" s="120"/>
      <c r="Y814" s="120"/>
      <c r="Z814" s="120"/>
    </row>
    <row r="815" spans="1:26">
      <c r="A815" s="120"/>
      <c r="B815" s="120"/>
      <c r="C815" s="120"/>
      <c r="D815" s="120"/>
      <c r="E815" s="120"/>
      <c r="F815" s="120"/>
      <c r="G815" s="121"/>
      <c r="H815" s="121"/>
      <c r="I815" s="121"/>
      <c r="J815" s="121"/>
      <c r="K815" s="121"/>
      <c r="L815" s="120"/>
      <c r="M815" s="120"/>
      <c r="N815" s="120"/>
      <c r="O815" s="120"/>
      <c r="P815" s="120"/>
      <c r="Q815" s="120"/>
      <c r="R815" s="120"/>
      <c r="S815" s="120"/>
      <c r="T815" s="120"/>
      <c r="U815" s="120"/>
      <c r="V815" s="120"/>
      <c r="W815" s="120"/>
      <c r="X815" s="120"/>
      <c r="Y815" s="120"/>
      <c r="Z815" s="120"/>
    </row>
    <row r="816" spans="1:26">
      <c r="A816" s="120"/>
      <c r="B816" s="120"/>
      <c r="C816" s="120"/>
      <c r="D816" s="120"/>
      <c r="E816" s="120"/>
      <c r="F816" s="120"/>
      <c r="G816" s="121"/>
      <c r="H816" s="121"/>
      <c r="I816" s="121"/>
      <c r="J816" s="121"/>
      <c r="K816" s="121"/>
      <c r="L816" s="120"/>
      <c r="M816" s="120"/>
      <c r="N816" s="120"/>
      <c r="O816" s="120"/>
      <c r="P816" s="120"/>
      <c r="Q816" s="120"/>
      <c r="R816" s="120"/>
      <c r="S816" s="120"/>
      <c r="T816" s="120"/>
      <c r="U816" s="120"/>
      <c r="V816" s="120"/>
      <c r="W816" s="120"/>
      <c r="X816" s="120"/>
      <c r="Y816" s="120"/>
      <c r="Z816" s="120"/>
    </row>
    <row r="817" spans="1:26">
      <c r="A817" s="120"/>
      <c r="B817" s="120"/>
      <c r="C817" s="120"/>
      <c r="D817" s="120"/>
      <c r="E817" s="120"/>
      <c r="F817" s="120"/>
      <c r="G817" s="121"/>
      <c r="H817" s="121"/>
      <c r="I817" s="121"/>
      <c r="J817" s="121"/>
      <c r="K817" s="121"/>
      <c r="L817" s="120"/>
      <c r="M817" s="120"/>
      <c r="N817" s="120"/>
      <c r="O817" s="120"/>
      <c r="P817" s="120"/>
      <c r="Q817" s="120"/>
      <c r="R817" s="120"/>
      <c r="S817" s="120"/>
      <c r="T817" s="120"/>
      <c r="U817" s="120"/>
      <c r="V817" s="120"/>
      <c r="W817" s="120"/>
      <c r="X817" s="120"/>
      <c r="Y817" s="120"/>
      <c r="Z817" s="120"/>
    </row>
    <row r="818" spans="1:26">
      <c r="A818" s="120"/>
      <c r="B818" s="120"/>
      <c r="C818" s="120"/>
      <c r="D818" s="120"/>
      <c r="E818" s="120"/>
      <c r="F818" s="120"/>
      <c r="G818" s="121"/>
      <c r="H818" s="121"/>
      <c r="I818" s="121"/>
      <c r="J818" s="121"/>
      <c r="K818" s="121"/>
      <c r="L818" s="120"/>
      <c r="M818" s="120"/>
      <c r="N818" s="120"/>
      <c r="O818" s="120"/>
      <c r="P818" s="120"/>
      <c r="Q818" s="120"/>
      <c r="R818" s="120"/>
      <c r="S818" s="120"/>
      <c r="T818" s="120"/>
      <c r="U818" s="120"/>
      <c r="V818" s="120"/>
      <c r="W818" s="120"/>
      <c r="X818" s="120"/>
      <c r="Y818" s="120"/>
      <c r="Z818" s="120"/>
    </row>
    <row r="819" spans="1:26">
      <c r="A819" s="120"/>
      <c r="B819" s="120"/>
      <c r="C819" s="120"/>
      <c r="D819" s="120"/>
      <c r="E819" s="120"/>
      <c r="F819" s="120"/>
      <c r="G819" s="121"/>
      <c r="H819" s="121"/>
      <c r="I819" s="121"/>
      <c r="J819" s="121"/>
      <c r="K819" s="121"/>
      <c r="L819" s="120"/>
      <c r="M819" s="120"/>
      <c r="N819" s="120"/>
      <c r="O819" s="120"/>
      <c r="P819" s="120"/>
      <c r="Q819" s="120"/>
      <c r="R819" s="120"/>
      <c r="S819" s="120"/>
      <c r="T819" s="120"/>
      <c r="U819" s="120"/>
      <c r="V819" s="120"/>
      <c r="W819" s="120"/>
      <c r="X819" s="120"/>
      <c r="Y819" s="120"/>
      <c r="Z819" s="120"/>
    </row>
    <row r="820" spans="1:26">
      <c r="A820" s="120"/>
      <c r="B820" s="120"/>
      <c r="C820" s="120"/>
      <c r="D820" s="120"/>
      <c r="E820" s="120"/>
      <c r="F820" s="120"/>
      <c r="G820" s="121"/>
      <c r="H820" s="121"/>
      <c r="I820" s="121"/>
      <c r="J820" s="121"/>
      <c r="K820" s="121"/>
      <c r="L820" s="120"/>
      <c r="M820" s="120"/>
      <c r="N820" s="120"/>
      <c r="O820" s="120"/>
      <c r="P820" s="120"/>
      <c r="Q820" s="120"/>
      <c r="R820" s="120"/>
      <c r="S820" s="120"/>
      <c r="T820" s="120"/>
      <c r="U820" s="120"/>
      <c r="V820" s="120"/>
      <c r="W820" s="120"/>
      <c r="X820" s="120"/>
      <c r="Y820" s="120"/>
      <c r="Z820" s="120"/>
    </row>
    <row r="821" spans="1:26">
      <c r="A821" s="120"/>
      <c r="B821" s="120"/>
      <c r="C821" s="120"/>
      <c r="D821" s="120"/>
      <c r="E821" s="120"/>
      <c r="F821" s="120"/>
      <c r="G821" s="121"/>
      <c r="H821" s="121"/>
      <c r="I821" s="121"/>
      <c r="J821" s="121"/>
      <c r="K821" s="121"/>
      <c r="L821" s="120"/>
      <c r="M821" s="120"/>
      <c r="N821" s="120"/>
      <c r="O821" s="120"/>
      <c r="P821" s="120"/>
      <c r="Q821" s="120"/>
      <c r="R821" s="120"/>
      <c r="S821" s="120"/>
      <c r="T821" s="120"/>
      <c r="U821" s="120"/>
      <c r="V821" s="120"/>
      <c r="W821" s="120"/>
      <c r="X821" s="120"/>
      <c r="Y821" s="120"/>
      <c r="Z821" s="120"/>
    </row>
    <row r="822" spans="1:26">
      <c r="A822" s="120"/>
      <c r="B822" s="120"/>
      <c r="C822" s="120"/>
      <c r="D822" s="120"/>
      <c r="E822" s="120"/>
      <c r="F822" s="120"/>
      <c r="G822" s="121"/>
      <c r="H822" s="121"/>
      <c r="I822" s="121"/>
      <c r="J822" s="121"/>
      <c r="K822" s="121"/>
      <c r="L822" s="120"/>
      <c r="M822" s="120"/>
      <c r="N822" s="120"/>
      <c r="O822" s="120"/>
      <c r="P822" s="120"/>
      <c r="Q822" s="120"/>
      <c r="R822" s="120"/>
      <c r="S822" s="120"/>
      <c r="T822" s="120"/>
      <c r="U822" s="120"/>
      <c r="V822" s="120"/>
      <c r="W822" s="120"/>
      <c r="X822" s="120"/>
      <c r="Y822" s="120"/>
      <c r="Z822" s="120"/>
    </row>
    <row r="823" spans="1:26">
      <c r="A823" s="120"/>
      <c r="B823" s="120"/>
      <c r="C823" s="120"/>
      <c r="D823" s="120"/>
      <c r="E823" s="120"/>
      <c r="F823" s="120"/>
      <c r="G823" s="121"/>
      <c r="H823" s="121"/>
      <c r="I823" s="121"/>
      <c r="J823" s="121"/>
      <c r="K823" s="121"/>
      <c r="L823" s="120"/>
      <c r="M823" s="120"/>
      <c r="N823" s="120"/>
      <c r="O823" s="120"/>
      <c r="P823" s="120"/>
      <c r="Q823" s="120"/>
      <c r="R823" s="120"/>
      <c r="S823" s="120"/>
      <c r="T823" s="120"/>
      <c r="U823" s="120"/>
      <c r="V823" s="120"/>
      <c r="W823" s="120"/>
      <c r="X823" s="120"/>
      <c r="Y823" s="120"/>
      <c r="Z823" s="120"/>
    </row>
    <row r="824" spans="1:26">
      <c r="A824" s="120"/>
      <c r="B824" s="120"/>
      <c r="C824" s="120"/>
      <c r="D824" s="120"/>
      <c r="E824" s="120"/>
      <c r="F824" s="120"/>
      <c r="G824" s="121"/>
      <c r="H824" s="121"/>
      <c r="I824" s="121"/>
      <c r="J824" s="121"/>
      <c r="K824" s="121"/>
      <c r="L824" s="120"/>
      <c r="M824" s="120"/>
      <c r="N824" s="120"/>
      <c r="O824" s="120"/>
      <c r="P824" s="120"/>
      <c r="Q824" s="120"/>
      <c r="R824" s="120"/>
      <c r="S824" s="120"/>
      <c r="T824" s="120"/>
      <c r="U824" s="120"/>
      <c r="V824" s="120"/>
      <c r="W824" s="120"/>
      <c r="X824" s="120"/>
      <c r="Y824" s="120"/>
      <c r="Z824" s="120"/>
    </row>
    <row r="825" spans="1:26">
      <c r="A825" s="120"/>
      <c r="B825" s="120"/>
      <c r="C825" s="120"/>
      <c r="D825" s="120"/>
      <c r="E825" s="120"/>
      <c r="F825" s="120"/>
      <c r="G825" s="121"/>
      <c r="H825" s="121"/>
      <c r="I825" s="121"/>
      <c r="J825" s="121"/>
      <c r="K825" s="121"/>
      <c r="L825" s="120"/>
      <c r="M825" s="120"/>
      <c r="N825" s="120"/>
      <c r="O825" s="120"/>
      <c r="P825" s="120"/>
      <c r="Q825" s="120"/>
      <c r="R825" s="120"/>
      <c r="S825" s="120"/>
      <c r="T825" s="120"/>
      <c r="U825" s="120"/>
      <c r="V825" s="120"/>
      <c r="W825" s="120"/>
      <c r="X825" s="120"/>
      <c r="Y825" s="120"/>
      <c r="Z825" s="120"/>
    </row>
    <row r="826" spans="1:26">
      <c r="A826" s="120"/>
      <c r="B826" s="120"/>
      <c r="C826" s="120"/>
      <c r="D826" s="120"/>
      <c r="E826" s="120"/>
      <c r="F826" s="120"/>
      <c r="G826" s="121"/>
      <c r="H826" s="121"/>
      <c r="I826" s="121"/>
      <c r="J826" s="121"/>
      <c r="K826" s="121"/>
      <c r="L826" s="120"/>
      <c r="M826" s="120"/>
      <c r="N826" s="120"/>
      <c r="O826" s="120"/>
      <c r="P826" s="120"/>
      <c r="Q826" s="120"/>
      <c r="R826" s="120"/>
      <c r="S826" s="120"/>
      <c r="T826" s="120"/>
      <c r="U826" s="120"/>
      <c r="V826" s="120"/>
      <c r="W826" s="120"/>
      <c r="X826" s="120"/>
      <c r="Y826" s="120"/>
      <c r="Z826" s="120"/>
    </row>
    <row r="827" spans="1:26">
      <c r="A827" s="120"/>
      <c r="B827" s="120"/>
      <c r="C827" s="120"/>
      <c r="D827" s="120"/>
      <c r="E827" s="120"/>
      <c r="F827" s="120"/>
      <c r="G827" s="121"/>
      <c r="H827" s="121"/>
      <c r="I827" s="121"/>
      <c r="J827" s="121"/>
      <c r="K827" s="121"/>
      <c r="L827" s="120"/>
      <c r="M827" s="120"/>
      <c r="N827" s="120"/>
      <c r="O827" s="120"/>
      <c r="P827" s="120"/>
      <c r="Q827" s="120"/>
      <c r="R827" s="120"/>
      <c r="S827" s="120"/>
      <c r="T827" s="120"/>
      <c r="U827" s="120"/>
      <c r="V827" s="120"/>
      <c r="W827" s="120"/>
      <c r="X827" s="120"/>
      <c r="Y827" s="120"/>
      <c r="Z827" s="120"/>
    </row>
    <row r="828" spans="1:26">
      <c r="A828" s="120"/>
      <c r="B828" s="120"/>
      <c r="C828" s="120"/>
      <c r="D828" s="120"/>
      <c r="E828" s="120"/>
      <c r="F828" s="120"/>
      <c r="G828" s="121"/>
      <c r="H828" s="121"/>
      <c r="I828" s="121"/>
      <c r="J828" s="121"/>
      <c r="K828" s="121"/>
      <c r="L828" s="120"/>
      <c r="M828" s="120"/>
      <c r="N828" s="120"/>
      <c r="O828" s="120"/>
      <c r="P828" s="120"/>
      <c r="Q828" s="120"/>
      <c r="R828" s="120"/>
      <c r="S828" s="120"/>
      <c r="T828" s="120"/>
      <c r="U828" s="120"/>
      <c r="V828" s="120"/>
      <c r="W828" s="120"/>
      <c r="X828" s="120"/>
      <c r="Y828" s="120"/>
      <c r="Z828" s="120"/>
    </row>
    <row r="829" spans="1:26">
      <c r="A829" s="120"/>
      <c r="B829" s="120"/>
      <c r="C829" s="120"/>
      <c r="D829" s="120"/>
      <c r="E829" s="120"/>
      <c r="F829" s="120"/>
      <c r="G829" s="121"/>
      <c r="H829" s="121"/>
      <c r="I829" s="121"/>
      <c r="J829" s="121"/>
      <c r="K829" s="121"/>
      <c r="L829" s="120"/>
      <c r="M829" s="120"/>
      <c r="N829" s="120"/>
      <c r="O829" s="120"/>
      <c r="P829" s="120"/>
      <c r="Q829" s="120"/>
      <c r="R829" s="120"/>
      <c r="S829" s="120"/>
      <c r="T829" s="120"/>
      <c r="U829" s="120"/>
      <c r="V829" s="120"/>
      <c r="W829" s="120"/>
      <c r="X829" s="120"/>
      <c r="Y829" s="120"/>
      <c r="Z829" s="120"/>
    </row>
    <row r="830" spans="1:26">
      <c r="A830" s="120"/>
      <c r="B830" s="120"/>
      <c r="C830" s="120"/>
      <c r="D830" s="120"/>
      <c r="E830" s="120"/>
      <c r="F830" s="120"/>
      <c r="G830" s="121"/>
      <c r="H830" s="121"/>
      <c r="I830" s="121"/>
      <c r="J830" s="121"/>
      <c r="K830" s="121"/>
      <c r="L830" s="120"/>
      <c r="M830" s="120"/>
      <c r="N830" s="120"/>
      <c r="O830" s="120"/>
      <c r="P830" s="120"/>
      <c r="Q830" s="120"/>
      <c r="R830" s="120"/>
      <c r="S830" s="120"/>
      <c r="T830" s="120"/>
      <c r="U830" s="120"/>
      <c r="V830" s="120"/>
      <c r="W830" s="120"/>
      <c r="X830" s="120"/>
      <c r="Y830" s="120"/>
      <c r="Z830" s="120"/>
    </row>
    <row r="831" spans="1:26">
      <c r="A831" s="120"/>
      <c r="B831" s="120"/>
      <c r="C831" s="120"/>
      <c r="D831" s="120"/>
      <c r="E831" s="120"/>
      <c r="F831" s="120"/>
      <c r="G831" s="121"/>
      <c r="H831" s="121"/>
      <c r="I831" s="121"/>
      <c r="J831" s="121"/>
      <c r="K831" s="121"/>
      <c r="L831" s="120"/>
      <c r="M831" s="120"/>
      <c r="N831" s="120"/>
      <c r="O831" s="120"/>
      <c r="P831" s="120"/>
      <c r="Q831" s="120"/>
      <c r="R831" s="120"/>
      <c r="S831" s="120"/>
      <c r="T831" s="120"/>
      <c r="U831" s="120"/>
      <c r="V831" s="120"/>
      <c r="W831" s="120"/>
      <c r="X831" s="120"/>
      <c r="Y831" s="120"/>
      <c r="Z831" s="120"/>
    </row>
    <row r="832" spans="1:26">
      <c r="A832" s="120"/>
      <c r="B832" s="120"/>
      <c r="C832" s="120"/>
      <c r="D832" s="120"/>
      <c r="E832" s="120"/>
      <c r="F832" s="120"/>
      <c r="G832" s="121"/>
      <c r="H832" s="121"/>
      <c r="I832" s="121"/>
      <c r="J832" s="121"/>
      <c r="K832" s="121"/>
      <c r="L832" s="120"/>
      <c r="M832" s="120"/>
      <c r="N832" s="120"/>
      <c r="O832" s="120"/>
      <c r="P832" s="120"/>
      <c r="Q832" s="120"/>
      <c r="R832" s="120"/>
      <c r="S832" s="120"/>
      <c r="T832" s="120"/>
      <c r="U832" s="120"/>
      <c r="V832" s="120"/>
      <c r="W832" s="120"/>
      <c r="X832" s="120"/>
      <c r="Y832" s="120"/>
      <c r="Z832" s="120"/>
    </row>
    <row r="833" spans="1:26">
      <c r="A833" s="120"/>
      <c r="B833" s="120"/>
      <c r="C833" s="120"/>
      <c r="D833" s="120"/>
      <c r="E833" s="120"/>
      <c r="F833" s="120"/>
      <c r="G833" s="121"/>
      <c r="H833" s="121"/>
      <c r="I833" s="121"/>
      <c r="J833" s="121"/>
      <c r="K833" s="121"/>
      <c r="L833" s="120"/>
      <c r="M833" s="120"/>
      <c r="N833" s="120"/>
      <c r="O833" s="120"/>
      <c r="P833" s="120"/>
      <c r="Q833" s="120"/>
      <c r="R833" s="120"/>
      <c r="S833" s="120"/>
      <c r="T833" s="120"/>
      <c r="U833" s="120"/>
      <c r="V833" s="120"/>
      <c r="W833" s="120"/>
      <c r="X833" s="120"/>
      <c r="Y833" s="120"/>
      <c r="Z833" s="120"/>
    </row>
    <row r="834" spans="1:26">
      <c r="A834" s="120"/>
      <c r="B834" s="120"/>
      <c r="C834" s="120"/>
      <c r="D834" s="120"/>
      <c r="E834" s="120"/>
      <c r="F834" s="120"/>
      <c r="G834" s="121"/>
      <c r="H834" s="121"/>
      <c r="I834" s="121"/>
      <c r="J834" s="121"/>
      <c r="K834" s="121"/>
      <c r="L834" s="120"/>
      <c r="M834" s="120"/>
      <c r="N834" s="120"/>
      <c r="O834" s="120"/>
      <c r="P834" s="120"/>
      <c r="Q834" s="120"/>
      <c r="R834" s="120"/>
      <c r="S834" s="120"/>
      <c r="T834" s="120"/>
      <c r="U834" s="120"/>
      <c r="V834" s="120"/>
      <c r="W834" s="120"/>
      <c r="X834" s="120"/>
      <c r="Y834" s="120"/>
      <c r="Z834" s="120"/>
    </row>
    <row r="835" spans="1:26">
      <c r="A835" s="120"/>
      <c r="B835" s="120"/>
      <c r="C835" s="120"/>
      <c r="D835" s="120"/>
      <c r="E835" s="120"/>
      <c r="F835" s="120"/>
      <c r="G835" s="121"/>
      <c r="H835" s="121"/>
      <c r="I835" s="121"/>
      <c r="J835" s="121"/>
      <c r="K835" s="121"/>
      <c r="L835" s="120"/>
      <c r="M835" s="120"/>
      <c r="N835" s="120"/>
      <c r="O835" s="120"/>
      <c r="P835" s="120"/>
      <c r="Q835" s="120"/>
      <c r="R835" s="120"/>
      <c r="S835" s="120"/>
      <c r="T835" s="120"/>
      <c r="U835" s="120"/>
      <c r="V835" s="120"/>
      <c r="W835" s="120"/>
      <c r="X835" s="120"/>
      <c r="Y835" s="120"/>
      <c r="Z835" s="120"/>
    </row>
    <row r="836" spans="1:26">
      <c r="A836" s="120"/>
      <c r="B836" s="120"/>
      <c r="C836" s="120"/>
      <c r="D836" s="120"/>
      <c r="E836" s="120"/>
      <c r="F836" s="120"/>
      <c r="G836" s="121"/>
      <c r="H836" s="121"/>
      <c r="I836" s="121"/>
      <c r="J836" s="121"/>
      <c r="K836" s="121"/>
      <c r="L836" s="120"/>
      <c r="M836" s="120"/>
      <c r="N836" s="120"/>
      <c r="O836" s="120"/>
      <c r="P836" s="120"/>
      <c r="Q836" s="120"/>
      <c r="R836" s="120"/>
      <c r="S836" s="120"/>
      <c r="T836" s="120"/>
      <c r="U836" s="120"/>
      <c r="V836" s="120"/>
      <c r="W836" s="120"/>
      <c r="X836" s="120"/>
      <c r="Y836" s="120"/>
      <c r="Z836" s="120"/>
    </row>
    <row r="837" spans="1:26">
      <c r="A837" s="120"/>
      <c r="B837" s="120"/>
      <c r="C837" s="120"/>
      <c r="D837" s="120"/>
      <c r="E837" s="120"/>
      <c r="F837" s="120"/>
      <c r="G837" s="121"/>
      <c r="H837" s="121"/>
      <c r="I837" s="121"/>
      <c r="J837" s="121"/>
      <c r="K837" s="121"/>
      <c r="L837" s="120"/>
      <c r="M837" s="120"/>
      <c r="N837" s="120"/>
      <c r="O837" s="120"/>
      <c r="P837" s="120"/>
      <c r="Q837" s="120"/>
      <c r="R837" s="120"/>
      <c r="S837" s="120"/>
      <c r="T837" s="120"/>
      <c r="U837" s="120"/>
      <c r="V837" s="120"/>
      <c r="W837" s="120"/>
      <c r="X837" s="120"/>
      <c r="Y837" s="120"/>
      <c r="Z837" s="120"/>
    </row>
    <row r="838" spans="1:26">
      <c r="A838" s="120"/>
      <c r="B838" s="120"/>
      <c r="C838" s="120"/>
      <c r="D838" s="120"/>
      <c r="E838" s="120"/>
      <c r="F838" s="120"/>
      <c r="G838" s="121"/>
      <c r="H838" s="121"/>
      <c r="I838" s="121"/>
      <c r="J838" s="121"/>
      <c r="K838" s="121"/>
      <c r="L838" s="120"/>
      <c r="M838" s="120"/>
      <c r="N838" s="120"/>
      <c r="O838" s="120"/>
      <c r="P838" s="120"/>
      <c r="Q838" s="120"/>
      <c r="R838" s="120"/>
      <c r="S838" s="120"/>
      <c r="T838" s="120"/>
      <c r="U838" s="120"/>
      <c r="V838" s="120"/>
      <c r="W838" s="120"/>
      <c r="X838" s="120"/>
      <c r="Y838" s="120"/>
      <c r="Z838" s="120"/>
    </row>
    <row r="839" spans="1:26">
      <c r="A839" s="120"/>
      <c r="B839" s="120"/>
      <c r="C839" s="120"/>
      <c r="D839" s="120"/>
      <c r="E839" s="120"/>
      <c r="F839" s="120"/>
      <c r="G839" s="121"/>
      <c r="H839" s="121"/>
      <c r="I839" s="121"/>
      <c r="J839" s="121"/>
      <c r="K839" s="121"/>
      <c r="L839" s="120"/>
      <c r="M839" s="120"/>
      <c r="N839" s="120"/>
      <c r="O839" s="120"/>
      <c r="P839" s="120"/>
      <c r="Q839" s="120"/>
      <c r="R839" s="120"/>
      <c r="S839" s="120"/>
      <c r="T839" s="120"/>
      <c r="U839" s="120"/>
      <c r="V839" s="120"/>
      <c r="W839" s="120"/>
      <c r="X839" s="120"/>
      <c r="Y839" s="120"/>
      <c r="Z839" s="120"/>
    </row>
    <row r="840" spans="1:26">
      <c r="A840" s="120"/>
      <c r="B840" s="120"/>
      <c r="C840" s="120"/>
      <c r="D840" s="120"/>
      <c r="E840" s="120"/>
      <c r="F840" s="120"/>
      <c r="G840" s="121"/>
      <c r="H840" s="121"/>
      <c r="I840" s="121"/>
      <c r="J840" s="121"/>
      <c r="K840" s="121"/>
      <c r="L840" s="120"/>
      <c r="M840" s="120"/>
      <c r="N840" s="120"/>
      <c r="O840" s="120"/>
      <c r="P840" s="120"/>
      <c r="Q840" s="120"/>
      <c r="R840" s="120"/>
      <c r="S840" s="120"/>
      <c r="T840" s="120"/>
      <c r="U840" s="120"/>
      <c r="V840" s="120"/>
      <c r="W840" s="120"/>
      <c r="X840" s="120"/>
      <c r="Y840" s="120"/>
      <c r="Z840" s="120"/>
    </row>
    <row r="841" spans="1:26">
      <c r="A841" s="120"/>
      <c r="B841" s="120"/>
      <c r="C841" s="120"/>
      <c r="D841" s="120"/>
      <c r="E841" s="120"/>
      <c r="F841" s="120"/>
      <c r="G841" s="121"/>
      <c r="H841" s="121"/>
      <c r="I841" s="121"/>
      <c r="J841" s="121"/>
      <c r="K841" s="121"/>
      <c r="L841" s="120"/>
      <c r="M841" s="120"/>
      <c r="N841" s="120"/>
      <c r="O841" s="120"/>
      <c r="P841" s="120"/>
      <c r="Q841" s="120"/>
      <c r="R841" s="120"/>
      <c r="S841" s="120"/>
      <c r="T841" s="120"/>
      <c r="U841" s="120"/>
      <c r="V841" s="120"/>
      <c r="W841" s="120"/>
      <c r="X841" s="120"/>
      <c r="Y841" s="120"/>
      <c r="Z841" s="120"/>
    </row>
    <row r="842" spans="1:26">
      <c r="A842" s="120"/>
      <c r="B842" s="120"/>
      <c r="C842" s="120"/>
      <c r="D842" s="120"/>
      <c r="E842" s="120"/>
      <c r="F842" s="120"/>
      <c r="G842" s="121"/>
      <c r="H842" s="121"/>
      <c r="I842" s="121"/>
      <c r="J842" s="121"/>
      <c r="K842" s="121"/>
      <c r="L842" s="120"/>
      <c r="M842" s="120"/>
      <c r="N842" s="120"/>
      <c r="O842" s="120"/>
      <c r="P842" s="120"/>
      <c r="Q842" s="120"/>
      <c r="R842" s="120"/>
      <c r="S842" s="120"/>
      <c r="T842" s="120"/>
      <c r="U842" s="120"/>
      <c r="V842" s="120"/>
      <c r="W842" s="120"/>
      <c r="X842" s="120"/>
      <c r="Y842" s="120"/>
      <c r="Z842" s="120"/>
    </row>
    <row r="843" spans="1:26">
      <c r="A843" s="120"/>
      <c r="B843" s="120"/>
      <c r="C843" s="120"/>
      <c r="D843" s="120"/>
      <c r="E843" s="120"/>
      <c r="F843" s="120"/>
      <c r="G843" s="121"/>
      <c r="H843" s="121"/>
      <c r="I843" s="121"/>
      <c r="J843" s="121"/>
      <c r="K843" s="121"/>
      <c r="L843" s="120"/>
      <c r="M843" s="120"/>
      <c r="N843" s="120"/>
      <c r="O843" s="120"/>
      <c r="P843" s="120"/>
      <c r="Q843" s="120"/>
      <c r="R843" s="120"/>
      <c r="S843" s="120"/>
      <c r="T843" s="120"/>
      <c r="U843" s="120"/>
      <c r="V843" s="120"/>
      <c r="W843" s="120"/>
      <c r="X843" s="120"/>
      <c r="Y843" s="120"/>
      <c r="Z843" s="120"/>
    </row>
    <row r="844" spans="1:26">
      <c r="A844" s="120"/>
      <c r="B844" s="120"/>
      <c r="C844" s="120"/>
      <c r="D844" s="120"/>
      <c r="E844" s="120"/>
      <c r="F844" s="120"/>
      <c r="G844" s="121"/>
      <c r="H844" s="121"/>
      <c r="I844" s="121"/>
      <c r="J844" s="121"/>
      <c r="K844" s="121"/>
      <c r="L844" s="120"/>
      <c r="M844" s="120"/>
      <c r="N844" s="120"/>
      <c r="O844" s="120"/>
      <c r="P844" s="120"/>
      <c r="Q844" s="120"/>
      <c r="R844" s="120"/>
      <c r="S844" s="120"/>
      <c r="T844" s="120"/>
      <c r="U844" s="120"/>
      <c r="V844" s="120"/>
      <c r="W844" s="120"/>
      <c r="X844" s="120"/>
      <c r="Y844" s="120"/>
      <c r="Z844" s="120"/>
    </row>
    <row r="845" spans="1:26">
      <c r="A845" s="120"/>
      <c r="B845" s="120"/>
      <c r="C845" s="120"/>
      <c r="D845" s="120"/>
      <c r="E845" s="120"/>
      <c r="F845" s="120"/>
      <c r="G845" s="121"/>
      <c r="H845" s="121"/>
      <c r="I845" s="121"/>
      <c r="J845" s="121"/>
      <c r="K845" s="121"/>
      <c r="L845" s="120"/>
      <c r="M845" s="120"/>
      <c r="N845" s="120"/>
      <c r="O845" s="120"/>
      <c r="P845" s="120"/>
      <c r="Q845" s="120"/>
      <c r="R845" s="120"/>
      <c r="S845" s="120"/>
      <c r="T845" s="120"/>
      <c r="U845" s="120"/>
      <c r="V845" s="120"/>
      <c r="W845" s="120"/>
      <c r="X845" s="120"/>
      <c r="Y845" s="120"/>
      <c r="Z845" s="120"/>
    </row>
    <row r="846" spans="1:26">
      <c r="A846" s="120"/>
      <c r="B846" s="120"/>
      <c r="C846" s="120"/>
      <c r="D846" s="120"/>
      <c r="E846" s="120"/>
      <c r="F846" s="120"/>
      <c r="G846" s="121"/>
      <c r="H846" s="121"/>
      <c r="I846" s="121"/>
      <c r="J846" s="121"/>
      <c r="K846" s="121"/>
      <c r="L846" s="120"/>
      <c r="M846" s="120"/>
      <c r="N846" s="120"/>
      <c r="O846" s="120"/>
      <c r="P846" s="120"/>
      <c r="Q846" s="120"/>
      <c r="R846" s="120"/>
      <c r="S846" s="120"/>
      <c r="T846" s="120"/>
      <c r="U846" s="120"/>
      <c r="V846" s="120"/>
      <c r="W846" s="120"/>
      <c r="X846" s="120"/>
      <c r="Y846" s="120"/>
      <c r="Z846" s="120"/>
    </row>
    <row r="847" spans="1:26">
      <c r="A847" s="120"/>
      <c r="B847" s="120"/>
      <c r="C847" s="120"/>
      <c r="D847" s="120"/>
      <c r="E847" s="120"/>
      <c r="F847" s="120"/>
      <c r="G847" s="121"/>
      <c r="H847" s="121"/>
      <c r="I847" s="121"/>
      <c r="J847" s="121"/>
      <c r="K847" s="121"/>
      <c r="L847" s="120"/>
      <c r="M847" s="120"/>
      <c r="N847" s="120"/>
      <c r="O847" s="120"/>
      <c r="P847" s="120"/>
      <c r="Q847" s="120"/>
      <c r="R847" s="120"/>
      <c r="S847" s="120"/>
      <c r="T847" s="120"/>
      <c r="U847" s="120"/>
      <c r="V847" s="120"/>
      <c r="W847" s="120"/>
      <c r="X847" s="120"/>
      <c r="Y847" s="120"/>
      <c r="Z847" s="120"/>
    </row>
    <row r="848" spans="1:26">
      <c r="A848" s="120"/>
      <c r="B848" s="120"/>
      <c r="C848" s="120"/>
      <c r="D848" s="120"/>
      <c r="E848" s="120"/>
      <c r="F848" s="120"/>
      <c r="G848" s="121"/>
      <c r="H848" s="121"/>
      <c r="I848" s="121"/>
      <c r="J848" s="121"/>
      <c r="K848" s="121"/>
      <c r="L848" s="120"/>
      <c r="M848" s="120"/>
      <c r="N848" s="120"/>
      <c r="O848" s="120"/>
      <c r="P848" s="120"/>
      <c r="Q848" s="120"/>
      <c r="R848" s="120"/>
      <c r="S848" s="120"/>
      <c r="T848" s="120"/>
      <c r="U848" s="120"/>
      <c r="V848" s="120"/>
      <c r="W848" s="120"/>
      <c r="X848" s="120"/>
      <c r="Y848" s="120"/>
      <c r="Z848" s="120"/>
    </row>
    <row r="849" spans="1:26">
      <c r="A849" s="120"/>
      <c r="B849" s="120"/>
      <c r="C849" s="120"/>
      <c r="D849" s="120"/>
      <c r="E849" s="120"/>
      <c r="F849" s="120"/>
      <c r="G849" s="121"/>
      <c r="H849" s="121"/>
      <c r="I849" s="121"/>
      <c r="J849" s="121"/>
      <c r="K849" s="121"/>
      <c r="L849" s="120"/>
      <c r="M849" s="120"/>
      <c r="N849" s="120"/>
      <c r="O849" s="120"/>
      <c r="P849" s="120"/>
      <c r="Q849" s="120"/>
      <c r="R849" s="120"/>
      <c r="S849" s="120"/>
      <c r="T849" s="120"/>
      <c r="U849" s="120"/>
      <c r="V849" s="120"/>
      <c r="W849" s="120"/>
      <c r="X849" s="120"/>
      <c r="Y849" s="120"/>
      <c r="Z849" s="120"/>
    </row>
    <row r="850" spans="1:26">
      <c r="A850" s="120"/>
      <c r="B850" s="120"/>
      <c r="C850" s="120"/>
      <c r="D850" s="120"/>
      <c r="E850" s="120"/>
      <c r="F850" s="120"/>
      <c r="G850" s="121"/>
      <c r="H850" s="121"/>
      <c r="I850" s="121"/>
      <c r="J850" s="121"/>
      <c r="K850" s="121"/>
      <c r="L850" s="120"/>
      <c r="M850" s="120"/>
      <c r="N850" s="120"/>
      <c r="O850" s="120"/>
      <c r="P850" s="120"/>
      <c r="Q850" s="120"/>
      <c r="R850" s="120"/>
      <c r="S850" s="120"/>
      <c r="T850" s="120"/>
      <c r="U850" s="120"/>
      <c r="V850" s="120"/>
      <c r="W850" s="120"/>
      <c r="X850" s="120"/>
      <c r="Y850" s="120"/>
      <c r="Z850" s="120"/>
    </row>
    <row r="851" spans="1:26">
      <c r="A851" s="120"/>
      <c r="B851" s="120"/>
      <c r="C851" s="120"/>
      <c r="D851" s="120"/>
      <c r="E851" s="120"/>
      <c r="F851" s="120"/>
      <c r="G851" s="121"/>
      <c r="H851" s="121"/>
      <c r="I851" s="121"/>
      <c r="J851" s="121"/>
      <c r="K851" s="121"/>
      <c r="L851" s="120"/>
      <c r="M851" s="120"/>
      <c r="N851" s="120"/>
      <c r="O851" s="120"/>
      <c r="P851" s="120"/>
      <c r="Q851" s="120"/>
      <c r="R851" s="120"/>
      <c r="S851" s="120"/>
      <c r="T851" s="120"/>
      <c r="U851" s="120"/>
      <c r="V851" s="120"/>
      <c r="W851" s="120"/>
      <c r="X851" s="120"/>
      <c r="Y851" s="120"/>
      <c r="Z851" s="120"/>
    </row>
    <row r="852" spans="1:26">
      <c r="A852" s="120"/>
      <c r="B852" s="120"/>
      <c r="C852" s="120"/>
      <c r="D852" s="120"/>
      <c r="E852" s="120"/>
      <c r="F852" s="120"/>
      <c r="G852" s="121"/>
      <c r="H852" s="121"/>
      <c r="I852" s="121"/>
      <c r="J852" s="121"/>
      <c r="K852" s="121"/>
      <c r="L852" s="120"/>
      <c r="M852" s="120"/>
      <c r="N852" s="120"/>
      <c r="O852" s="120"/>
      <c r="P852" s="120"/>
      <c r="Q852" s="120"/>
      <c r="R852" s="120"/>
      <c r="S852" s="120"/>
      <c r="T852" s="120"/>
      <c r="U852" s="120"/>
      <c r="V852" s="120"/>
      <c r="W852" s="120"/>
      <c r="X852" s="120"/>
      <c r="Y852" s="120"/>
      <c r="Z852" s="120"/>
    </row>
    <row r="853" spans="1:26">
      <c r="A853" s="120"/>
      <c r="B853" s="120"/>
      <c r="C853" s="120"/>
      <c r="D853" s="120"/>
      <c r="E853" s="120"/>
      <c r="F853" s="120"/>
      <c r="G853" s="121"/>
      <c r="H853" s="121"/>
      <c r="I853" s="121"/>
      <c r="J853" s="121"/>
      <c r="K853" s="121"/>
      <c r="L853" s="120"/>
      <c r="M853" s="120"/>
      <c r="N853" s="120"/>
      <c r="O853" s="120"/>
      <c r="P853" s="120"/>
      <c r="Q853" s="120"/>
      <c r="R853" s="120"/>
      <c r="S853" s="120"/>
      <c r="T853" s="120"/>
      <c r="U853" s="120"/>
      <c r="V853" s="120"/>
      <c r="W853" s="120"/>
      <c r="X853" s="120"/>
      <c r="Y853" s="120"/>
      <c r="Z853" s="120"/>
    </row>
    <row r="854" spans="1:26">
      <c r="A854" s="120"/>
      <c r="B854" s="120"/>
      <c r="C854" s="120"/>
      <c r="D854" s="120"/>
      <c r="E854" s="120"/>
      <c r="F854" s="120"/>
      <c r="G854" s="121"/>
      <c r="H854" s="121"/>
      <c r="I854" s="121"/>
      <c r="J854" s="121"/>
      <c r="K854" s="121"/>
      <c r="L854" s="120"/>
      <c r="M854" s="120"/>
      <c r="N854" s="120"/>
      <c r="O854" s="120"/>
      <c r="P854" s="120"/>
      <c r="Q854" s="120"/>
      <c r="R854" s="120"/>
      <c r="S854" s="120"/>
      <c r="T854" s="120"/>
      <c r="U854" s="120"/>
      <c r="V854" s="120"/>
      <c r="W854" s="120"/>
      <c r="X854" s="120"/>
      <c r="Y854" s="120"/>
      <c r="Z854" s="120"/>
    </row>
    <row r="855" spans="1:26">
      <c r="A855" s="120"/>
      <c r="B855" s="120"/>
      <c r="C855" s="120"/>
      <c r="D855" s="120"/>
      <c r="E855" s="120"/>
      <c r="F855" s="120"/>
      <c r="G855" s="121"/>
      <c r="H855" s="121"/>
      <c r="I855" s="121"/>
      <c r="J855" s="121"/>
      <c r="K855" s="121"/>
      <c r="L855" s="120"/>
      <c r="M855" s="120"/>
      <c r="N855" s="120"/>
      <c r="O855" s="120"/>
      <c r="P855" s="120"/>
      <c r="Q855" s="120"/>
      <c r="R855" s="120"/>
      <c r="S855" s="120"/>
      <c r="T855" s="120"/>
      <c r="U855" s="120"/>
      <c r="V855" s="120"/>
      <c r="W855" s="120"/>
      <c r="X855" s="120"/>
      <c r="Y855" s="120"/>
      <c r="Z855" s="120"/>
    </row>
    <row r="856" spans="1:26">
      <c r="A856" s="120"/>
      <c r="B856" s="120"/>
      <c r="C856" s="120"/>
      <c r="D856" s="120"/>
      <c r="E856" s="120"/>
      <c r="F856" s="120"/>
      <c r="G856" s="121"/>
      <c r="H856" s="121"/>
      <c r="I856" s="121"/>
      <c r="J856" s="121"/>
      <c r="K856" s="121"/>
      <c r="L856" s="120"/>
      <c r="M856" s="120"/>
      <c r="N856" s="120"/>
      <c r="O856" s="120"/>
      <c r="P856" s="120"/>
      <c r="Q856" s="120"/>
      <c r="R856" s="120"/>
      <c r="S856" s="120"/>
      <c r="T856" s="120"/>
      <c r="U856" s="120"/>
      <c r="V856" s="120"/>
      <c r="W856" s="120"/>
      <c r="X856" s="120"/>
      <c r="Y856" s="120"/>
      <c r="Z856" s="120"/>
    </row>
    <row r="857" spans="1:26">
      <c r="A857" s="120"/>
      <c r="B857" s="120"/>
      <c r="C857" s="120"/>
      <c r="D857" s="120"/>
      <c r="E857" s="120"/>
      <c r="F857" s="120"/>
      <c r="G857" s="121"/>
      <c r="H857" s="121"/>
      <c r="I857" s="121"/>
      <c r="J857" s="121"/>
      <c r="K857" s="121"/>
      <c r="L857" s="120"/>
      <c r="M857" s="120"/>
      <c r="N857" s="120"/>
      <c r="O857" s="120"/>
      <c r="P857" s="120"/>
      <c r="Q857" s="120"/>
      <c r="R857" s="120"/>
      <c r="S857" s="120"/>
      <c r="T857" s="120"/>
      <c r="U857" s="120"/>
      <c r="V857" s="120"/>
      <c r="W857" s="120"/>
      <c r="X857" s="120"/>
      <c r="Y857" s="120"/>
      <c r="Z857" s="120"/>
    </row>
    <row r="858" spans="1:26">
      <c r="A858" s="120"/>
      <c r="B858" s="120"/>
      <c r="C858" s="120"/>
      <c r="D858" s="120"/>
      <c r="E858" s="120"/>
      <c r="F858" s="120"/>
      <c r="G858" s="121"/>
      <c r="H858" s="121"/>
      <c r="I858" s="121"/>
      <c r="J858" s="121"/>
      <c r="K858" s="121"/>
      <c r="L858" s="120"/>
      <c r="M858" s="120"/>
      <c r="N858" s="120"/>
      <c r="O858" s="120"/>
      <c r="P858" s="120"/>
      <c r="Q858" s="120"/>
      <c r="R858" s="120"/>
      <c r="S858" s="120"/>
      <c r="T858" s="120"/>
      <c r="U858" s="120"/>
      <c r="V858" s="120"/>
      <c r="W858" s="120"/>
      <c r="X858" s="120"/>
      <c r="Y858" s="120"/>
      <c r="Z858" s="120"/>
    </row>
    <row r="859" spans="1:26">
      <c r="A859" s="120"/>
      <c r="B859" s="120"/>
      <c r="C859" s="120"/>
      <c r="D859" s="120"/>
      <c r="E859" s="120"/>
      <c r="F859" s="120"/>
      <c r="G859" s="121"/>
      <c r="H859" s="121"/>
      <c r="I859" s="121"/>
      <c r="J859" s="121"/>
      <c r="K859" s="121"/>
      <c r="L859" s="120"/>
      <c r="M859" s="120"/>
      <c r="N859" s="120"/>
      <c r="O859" s="120"/>
      <c r="P859" s="120"/>
      <c r="Q859" s="120"/>
      <c r="R859" s="120"/>
      <c r="S859" s="120"/>
      <c r="T859" s="120"/>
      <c r="U859" s="120"/>
      <c r="V859" s="120"/>
      <c r="W859" s="120"/>
      <c r="X859" s="120"/>
      <c r="Y859" s="120"/>
      <c r="Z859" s="120"/>
    </row>
    <row r="860" spans="1:26">
      <c r="A860" s="120"/>
      <c r="B860" s="120"/>
      <c r="C860" s="120"/>
      <c r="D860" s="120"/>
      <c r="E860" s="120"/>
      <c r="F860" s="120"/>
      <c r="G860" s="121"/>
      <c r="H860" s="121"/>
      <c r="I860" s="121"/>
      <c r="J860" s="121"/>
      <c r="K860" s="121"/>
      <c r="L860" s="120"/>
      <c r="M860" s="120"/>
      <c r="N860" s="120"/>
      <c r="O860" s="120"/>
      <c r="P860" s="120"/>
      <c r="Q860" s="120"/>
      <c r="R860" s="120"/>
      <c r="S860" s="120"/>
      <c r="T860" s="120"/>
      <c r="U860" s="120"/>
      <c r="V860" s="120"/>
      <c r="W860" s="120"/>
      <c r="X860" s="120"/>
      <c r="Y860" s="120"/>
      <c r="Z860" s="120"/>
    </row>
    <row r="861" spans="1:26">
      <c r="A861" s="120"/>
      <c r="B861" s="120"/>
      <c r="C861" s="120"/>
      <c r="D861" s="120"/>
      <c r="E861" s="120"/>
      <c r="F861" s="120"/>
      <c r="G861" s="121"/>
      <c r="H861" s="121"/>
      <c r="I861" s="121"/>
      <c r="J861" s="121"/>
      <c r="K861" s="121"/>
      <c r="L861" s="120"/>
      <c r="M861" s="120"/>
      <c r="N861" s="120"/>
      <c r="O861" s="120"/>
      <c r="P861" s="120"/>
      <c r="Q861" s="120"/>
      <c r="R861" s="120"/>
      <c r="S861" s="120"/>
      <c r="T861" s="120"/>
      <c r="U861" s="120"/>
      <c r="V861" s="120"/>
      <c r="W861" s="120"/>
      <c r="X861" s="120"/>
      <c r="Y861" s="120"/>
      <c r="Z861" s="120"/>
    </row>
    <row r="862" spans="1:26">
      <c r="A862" s="120"/>
      <c r="B862" s="120"/>
      <c r="C862" s="120"/>
      <c r="D862" s="120"/>
      <c r="E862" s="120"/>
      <c r="F862" s="120"/>
      <c r="G862" s="121"/>
      <c r="H862" s="121"/>
      <c r="I862" s="121"/>
      <c r="J862" s="121"/>
      <c r="K862" s="121"/>
      <c r="L862" s="120"/>
      <c r="M862" s="120"/>
      <c r="N862" s="120"/>
      <c r="O862" s="120"/>
      <c r="P862" s="120"/>
      <c r="Q862" s="120"/>
      <c r="R862" s="120"/>
      <c r="S862" s="120"/>
      <c r="T862" s="120"/>
      <c r="U862" s="120"/>
      <c r="V862" s="120"/>
      <c r="W862" s="120"/>
      <c r="X862" s="120"/>
      <c r="Y862" s="120"/>
      <c r="Z862" s="120"/>
    </row>
    <row r="863" spans="1:26">
      <c r="A863" s="120"/>
      <c r="B863" s="120"/>
      <c r="C863" s="120"/>
      <c r="D863" s="120"/>
      <c r="E863" s="120"/>
      <c r="F863" s="120"/>
      <c r="G863" s="121"/>
      <c r="H863" s="121"/>
      <c r="I863" s="121"/>
      <c r="J863" s="121"/>
      <c r="K863" s="121"/>
      <c r="L863" s="120"/>
      <c r="M863" s="120"/>
      <c r="N863" s="120"/>
      <c r="O863" s="120"/>
      <c r="P863" s="120"/>
      <c r="Q863" s="120"/>
      <c r="R863" s="120"/>
      <c r="S863" s="120"/>
      <c r="T863" s="120"/>
      <c r="U863" s="120"/>
      <c r="V863" s="120"/>
      <c r="W863" s="120"/>
      <c r="X863" s="120"/>
      <c r="Y863" s="120"/>
      <c r="Z863" s="120"/>
    </row>
    <row r="864" spans="1:26">
      <c r="A864" s="120"/>
      <c r="B864" s="120"/>
      <c r="C864" s="120"/>
      <c r="D864" s="120"/>
      <c r="E864" s="120"/>
      <c r="F864" s="120"/>
      <c r="G864" s="121"/>
      <c r="H864" s="121"/>
      <c r="I864" s="121"/>
      <c r="J864" s="121"/>
      <c r="K864" s="121"/>
      <c r="L864" s="120"/>
      <c r="M864" s="120"/>
      <c r="N864" s="120"/>
      <c r="O864" s="120"/>
      <c r="P864" s="120"/>
      <c r="Q864" s="120"/>
      <c r="R864" s="120"/>
      <c r="S864" s="120"/>
      <c r="T864" s="120"/>
      <c r="U864" s="120"/>
      <c r="V864" s="120"/>
      <c r="W864" s="120"/>
      <c r="X864" s="120"/>
      <c r="Y864" s="120"/>
      <c r="Z864" s="120"/>
    </row>
    <row r="865" spans="1:26">
      <c r="A865" s="120"/>
      <c r="B865" s="120"/>
      <c r="C865" s="120"/>
      <c r="D865" s="120"/>
      <c r="E865" s="120"/>
      <c r="F865" s="120"/>
      <c r="G865" s="121"/>
      <c r="H865" s="121"/>
      <c r="I865" s="121"/>
      <c r="J865" s="121"/>
      <c r="K865" s="121"/>
      <c r="L865" s="120"/>
      <c r="M865" s="120"/>
      <c r="N865" s="120"/>
      <c r="O865" s="120"/>
      <c r="P865" s="120"/>
      <c r="Q865" s="120"/>
      <c r="R865" s="120"/>
      <c r="S865" s="120"/>
      <c r="T865" s="120"/>
      <c r="U865" s="120"/>
      <c r="V865" s="120"/>
      <c r="W865" s="120"/>
      <c r="X865" s="120"/>
      <c r="Y865" s="120"/>
      <c r="Z865" s="120"/>
    </row>
    <row r="866" spans="1:26">
      <c r="A866" s="120"/>
      <c r="B866" s="120"/>
      <c r="C866" s="120"/>
      <c r="D866" s="120"/>
      <c r="E866" s="120"/>
      <c r="F866" s="120"/>
      <c r="G866" s="121"/>
      <c r="H866" s="121"/>
      <c r="I866" s="121"/>
      <c r="J866" s="121"/>
      <c r="K866" s="121"/>
      <c r="L866" s="120"/>
      <c r="M866" s="120"/>
      <c r="N866" s="120"/>
      <c r="O866" s="120"/>
      <c r="P866" s="120"/>
      <c r="Q866" s="120"/>
      <c r="R866" s="120"/>
      <c r="S866" s="120"/>
      <c r="T866" s="120"/>
      <c r="U866" s="120"/>
      <c r="V866" s="120"/>
      <c r="W866" s="120"/>
      <c r="X866" s="120"/>
      <c r="Y866" s="120"/>
      <c r="Z866" s="120"/>
    </row>
    <row r="867" spans="1:26">
      <c r="A867" s="120"/>
      <c r="B867" s="120"/>
      <c r="C867" s="120"/>
      <c r="D867" s="120"/>
      <c r="E867" s="120"/>
      <c r="F867" s="120"/>
      <c r="G867" s="121"/>
      <c r="H867" s="121"/>
      <c r="I867" s="121"/>
      <c r="J867" s="121"/>
      <c r="K867" s="121"/>
      <c r="L867" s="120"/>
      <c r="M867" s="120"/>
      <c r="N867" s="120"/>
      <c r="O867" s="120"/>
      <c r="P867" s="120"/>
      <c r="Q867" s="120"/>
      <c r="R867" s="120"/>
      <c r="S867" s="120"/>
      <c r="T867" s="120"/>
      <c r="U867" s="120"/>
      <c r="V867" s="120"/>
      <c r="W867" s="120"/>
      <c r="X867" s="120"/>
      <c r="Y867" s="120"/>
      <c r="Z867" s="120"/>
    </row>
    <row r="868" spans="1:26">
      <c r="A868" s="120"/>
      <c r="B868" s="120"/>
      <c r="C868" s="120"/>
      <c r="D868" s="120"/>
      <c r="E868" s="120"/>
      <c r="F868" s="120"/>
      <c r="G868" s="121"/>
      <c r="H868" s="121"/>
      <c r="I868" s="121"/>
      <c r="J868" s="121"/>
      <c r="K868" s="121"/>
      <c r="L868" s="120"/>
      <c r="M868" s="120"/>
      <c r="N868" s="120"/>
      <c r="O868" s="120"/>
      <c r="P868" s="120"/>
      <c r="Q868" s="120"/>
      <c r="R868" s="120"/>
      <c r="S868" s="120"/>
      <c r="T868" s="120"/>
      <c r="U868" s="120"/>
      <c r="V868" s="120"/>
      <c r="W868" s="120"/>
      <c r="X868" s="120"/>
      <c r="Y868" s="120"/>
      <c r="Z868" s="120"/>
    </row>
    <row r="869" spans="1:26">
      <c r="A869" s="120"/>
      <c r="B869" s="120"/>
      <c r="C869" s="120"/>
      <c r="D869" s="120"/>
      <c r="E869" s="120"/>
      <c r="F869" s="120"/>
      <c r="G869" s="121"/>
      <c r="H869" s="121"/>
      <c r="I869" s="121"/>
      <c r="J869" s="121"/>
      <c r="K869" s="121"/>
      <c r="L869" s="120"/>
      <c r="M869" s="120"/>
      <c r="N869" s="120"/>
      <c r="O869" s="120"/>
      <c r="P869" s="120"/>
      <c r="Q869" s="120"/>
      <c r="R869" s="120"/>
      <c r="S869" s="120"/>
      <c r="T869" s="120"/>
      <c r="U869" s="120"/>
      <c r="V869" s="120"/>
      <c r="W869" s="120"/>
      <c r="X869" s="120"/>
      <c r="Y869" s="120"/>
      <c r="Z869" s="120"/>
    </row>
    <row r="870" spans="1:26">
      <c r="A870" s="120"/>
      <c r="B870" s="120"/>
      <c r="C870" s="120"/>
      <c r="D870" s="120"/>
      <c r="E870" s="120"/>
      <c r="F870" s="120"/>
      <c r="G870" s="121"/>
      <c r="H870" s="121"/>
      <c r="I870" s="121"/>
      <c r="J870" s="121"/>
      <c r="K870" s="121"/>
      <c r="L870" s="120"/>
      <c r="M870" s="120"/>
      <c r="N870" s="120"/>
      <c r="O870" s="120"/>
      <c r="P870" s="120"/>
      <c r="Q870" s="120"/>
      <c r="R870" s="120"/>
      <c r="S870" s="120"/>
      <c r="T870" s="120"/>
      <c r="U870" s="120"/>
      <c r="V870" s="120"/>
      <c r="W870" s="120"/>
      <c r="X870" s="120"/>
      <c r="Y870" s="120"/>
      <c r="Z870" s="120"/>
    </row>
    <row r="871" spans="1:26">
      <c r="A871" s="120"/>
      <c r="B871" s="120"/>
      <c r="C871" s="120"/>
      <c r="D871" s="120"/>
      <c r="E871" s="120"/>
      <c r="F871" s="120"/>
      <c r="G871" s="121"/>
      <c r="H871" s="121"/>
      <c r="I871" s="121"/>
      <c r="J871" s="121"/>
      <c r="K871" s="121"/>
      <c r="L871" s="120"/>
      <c r="M871" s="120"/>
      <c r="N871" s="120"/>
      <c r="O871" s="120"/>
      <c r="P871" s="120"/>
      <c r="Q871" s="120"/>
      <c r="R871" s="120"/>
      <c r="S871" s="120"/>
      <c r="T871" s="120"/>
      <c r="U871" s="120"/>
      <c r="V871" s="120"/>
      <c r="W871" s="120"/>
      <c r="X871" s="120"/>
      <c r="Y871" s="120"/>
      <c r="Z871" s="120"/>
    </row>
    <row r="872" spans="1:26">
      <c r="A872" s="120"/>
      <c r="B872" s="120"/>
      <c r="C872" s="120"/>
      <c r="D872" s="120"/>
      <c r="E872" s="120"/>
      <c r="F872" s="120"/>
      <c r="G872" s="121"/>
      <c r="H872" s="121"/>
      <c r="I872" s="121"/>
      <c r="J872" s="121"/>
      <c r="K872" s="121"/>
      <c r="L872" s="120"/>
      <c r="M872" s="120"/>
      <c r="N872" s="120"/>
      <c r="O872" s="120"/>
      <c r="P872" s="120"/>
      <c r="Q872" s="120"/>
      <c r="R872" s="120"/>
      <c r="S872" s="120"/>
      <c r="T872" s="120"/>
      <c r="U872" s="120"/>
      <c r="V872" s="120"/>
      <c r="W872" s="120"/>
      <c r="X872" s="120"/>
      <c r="Y872" s="120"/>
      <c r="Z872" s="120"/>
    </row>
    <row r="873" spans="1:26">
      <c r="A873" s="120"/>
      <c r="B873" s="120"/>
      <c r="C873" s="120"/>
      <c r="D873" s="120"/>
      <c r="E873" s="120"/>
      <c r="F873" s="120"/>
      <c r="G873" s="121"/>
      <c r="H873" s="121"/>
      <c r="I873" s="121"/>
      <c r="J873" s="121"/>
      <c r="K873" s="121"/>
      <c r="L873" s="120"/>
      <c r="M873" s="120"/>
      <c r="N873" s="120"/>
      <c r="O873" s="120"/>
      <c r="P873" s="120"/>
      <c r="Q873" s="120"/>
      <c r="R873" s="120"/>
      <c r="S873" s="120"/>
      <c r="T873" s="120"/>
      <c r="U873" s="120"/>
      <c r="V873" s="120"/>
      <c r="W873" s="120"/>
      <c r="X873" s="120"/>
      <c r="Y873" s="120"/>
      <c r="Z873" s="120"/>
    </row>
    <row r="874" spans="1:26">
      <c r="A874" s="120"/>
      <c r="B874" s="120"/>
      <c r="C874" s="120"/>
      <c r="D874" s="120"/>
      <c r="E874" s="120"/>
      <c r="F874" s="120"/>
      <c r="G874" s="121"/>
      <c r="H874" s="121"/>
      <c r="I874" s="121"/>
      <c r="J874" s="121"/>
      <c r="K874" s="121"/>
      <c r="L874" s="120"/>
      <c r="M874" s="120"/>
      <c r="N874" s="120"/>
      <c r="O874" s="120"/>
      <c r="P874" s="120"/>
      <c r="Q874" s="120"/>
      <c r="R874" s="120"/>
      <c r="S874" s="120"/>
      <c r="T874" s="120"/>
      <c r="U874" s="120"/>
      <c r="V874" s="120"/>
      <c r="W874" s="120"/>
      <c r="X874" s="120"/>
      <c r="Y874" s="120"/>
      <c r="Z874" s="120"/>
    </row>
    <row r="875" spans="1:26">
      <c r="A875" s="120"/>
      <c r="B875" s="120"/>
      <c r="C875" s="120"/>
      <c r="D875" s="120"/>
      <c r="E875" s="120"/>
      <c r="F875" s="120"/>
      <c r="G875" s="121"/>
      <c r="H875" s="121"/>
      <c r="I875" s="121"/>
      <c r="J875" s="121"/>
      <c r="K875" s="121"/>
      <c r="L875" s="120"/>
      <c r="M875" s="120"/>
      <c r="N875" s="120"/>
      <c r="O875" s="120"/>
      <c r="P875" s="120"/>
      <c r="Q875" s="120"/>
      <c r="R875" s="120"/>
      <c r="S875" s="120"/>
      <c r="T875" s="120"/>
      <c r="U875" s="120"/>
      <c r="V875" s="120"/>
      <c r="W875" s="120"/>
      <c r="X875" s="120"/>
      <c r="Y875" s="120"/>
      <c r="Z875" s="120"/>
    </row>
    <row r="876" spans="1:26">
      <c r="A876" s="120"/>
      <c r="B876" s="120"/>
      <c r="C876" s="120"/>
      <c r="D876" s="120"/>
      <c r="E876" s="120"/>
      <c r="F876" s="120"/>
      <c r="G876" s="121"/>
      <c r="H876" s="121"/>
      <c r="I876" s="121"/>
      <c r="J876" s="121"/>
      <c r="K876" s="121"/>
      <c r="L876" s="120"/>
      <c r="M876" s="120"/>
      <c r="N876" s="120"/>
      <c r="O876" s="120"/>
      <c r="P876" s="120"/>
      <c r="Q876" s="120"/>
      <c r="R876" s="120"/>
      <c r="S876" s="120"/>
      <c r="T876" s="120"/>
      <c r="U876" s="120"/>
      <c r="V876" s="120"/>
      <c r="W876" s="120"/>
      <c r="X876" s="120"/>
      <c r="Y876" s="120"/>
      <c r="Z876" s="120"/>
    </row>
    <row r="877" spans="1:26">
      <c r="A877" s="120"/>
      <c r="B877" s="120"/>
      <c r="C877" s="120"/>
      <c r="D877" s="120"/>
      <c r="E877" s="120"/>
      <c r="F877" s="120"/>
      <c r="G877" s="121"/>
      <c r="H877" s="121"/>
      <c r="I877" s="121"/>
      <c r="J877" s="121"/>
      <c r="K877" s="121"/>
      <c r="L877" s="120"/>
      <c r="M877" s="120"/>
      <c r="N877" s="120"/>
      <c r="O877" s="120"/>
      <c r="P877" s="120"/>
      <c r="Q877" s="120"/>
      <c r="R877" s="120"/>
      <c r="S877" s="120"/>
      <c r="T877" s="120"/>
      <c r="U877" s="120"/>
      <c r="V877" s="120"/>
      <c r="W877" s="120"/>
      <c r="X877" s="120"/>
      <c r="Y877" s="120"/>
      <c r="Z877" s="120"/>
    </row>
    <row r="878" spans="1:26">
      <c r="A878" s="120"/>
      <c r="B878" s="120"/>
      <c r="C878" s="120"/>
      <c r="D878" s="120"/>
      <c r="E878" s="120"/>
      <c r="F878" s="120"/>
      <c r="G878" s="121"/>
      <c r="H878" s="121"/>
      <c r="I878" s="121"/>
      <c r="J878" s="121"/>
      <c r="K878" s="121"/>
      <c r="L878" s="120"/>
      <c r="M878" s="120"/>
      <c r="N878" s="120"/>
      <c r="O878" s="120"/>
      <c r="P878" s="120"/>
      <c r="Q878" s="120"/>
      <c r="R878" s="120"/>
      <c r="S878" s="120"/>
      <c r="T878" s="120"/>
      <c r="U878" s="120"/>
      <c r="V878" s="120"/>
      <c r="W878" s="120"/>
      <c r="X878" s="120"/>
      <c r="Y878" s="120"/>
      <c r="Z878" s="120"/>
    </row>
    <row r="879" spans="1:26">
      <c r="A879" s="120"/>
      <c r="B879" s="120"/>
      <c r="C879" s="120"/>
      <c r="D879" s="120"/>
      <c r="E879" s="120"/>
      <c r="F879" s="120"/>
      <c r="G879" s="121"/>
      <c r="H879" s="121"/>
      <c r="I879" s="121"/>
      <c r="J879" s="121"/>
      <c r="K879" s="121"/>
      <c r="L879" s="120"/>
      <c r="M879" s="120"/>
      <c r="N879" s="120"/>
      <c r="O879" s="120"/>
      <c r="P879" s="120"/>
      <c r="Q879" s="120"/>
      <c r="R879" s="120"/>
      <c r="S879" s="120"/>
      <c r="T879" s="120"/>
      <c r="U879" s="120"/>
      <c r="V879" s="120"/>
      <c r="W879" s="120"/>
      <c r="X879" s="120"/>
      <c r="Y879" s="120"/>
      <c r="Z879" s="120"/>
    </row>
    <row r="880" spans="1:26">
      <c r="A880" s="120"/>
      <c r="B880" s="120"/>
      <c r="C880" s="120"/>
      <c r="D880" s="120"/>
      <c r="E880" s="120"/>
      <c r="F880" s="120"/>
      <c r="G880" s="121"/>
      <c r="H880" s="121"/>
      <c r="I880" s="121"/>
      <c r="J880" s="121"/>
      <c r="K880" s="121"/>
      <c r="L880" s="120"/>
      <c r="M880" s="120"/>
      <c r="N880" s="120"/>
      <c r="O880" s="120"/>
      <c r="P880" s="120"/>
      <c r="Q880" s="120"/>
      <c r="R880" s="120"/>
      <c r="S880" s="120"/>
      <c r="T880" s="120"/>
      <c r="U880" s="120"/>
      <c r="V880" s="120"/>
      <c r="W880" s="120"/>
      <c r="X880" s="120"/>
      <c r="Y880" s="120"/>
      <c r="Z880" s="120"/>
    </row>
    <row r="881" spans="1:26">
      <c r="A881" s="120"/>
      <c r="B881" s="120"/>
      <c r="C881" s="120"/>
      <c r="D881" s="120"/>
      <c r="E881" s="120"/>
      <c r="F881" s="120"/>
      <c r="G881" s="121"/>
      <c r="H881" s="121"/>
      <c r="I881" s="121"/>
      <c r="J881" s="121"/>
      <c r="K881" s="121"/>
      <c r="L881" s="120"/>
      <c r="M881" s="120"/>
      <c r="N881" s="120"/>
      <c r="O881" s="120"/>
      <c r="P881" s="120"/>
      <c r="Q881" s="120"/>
      <c r="R881" s="120"/>
      <c r="S881" s="120"/>
      <c r="T881" s="120"/>
      <c r="U881" s="120"/>
      <c r="V881" s="120"/>
      <c r="W881" s="120"/>
      <c r="X881" s="120"/>
      <c r="Y881" s="120"/>
      <c r="Z881" s="120"/>
    </row>
    <row r="882" spans="1:26">
      <c r="A882" s="120"/>
      <c r="B882" s="120"/>
      <c r="C882" s="120"/>
      <c r="D882" s="120"/>
      <c r="E882" s="120"/>
      <c r="F882" s="120"/>
      <c r="G882" s="121"/>
      <c r="H882" s="121"/>
      <c r="I882" s="121"/>
      <c r="J882" s="121"/>
      <c r="K882" s="121"/>
      <c r="L882" s="120"/>
      <c r="M882" s="120"/>
      <c r="N882" s="120"/>
      <c r="O882" s="120"/>
      <c r="P882" s="120"/>
      <c r="Q882" s="120"/>
      <c r="R882" s="120"/>
      <c r="S882" s="120"/>
      <c r="T882" s="120"/>
      <c r="U882" s="120"/>
      <c r="V882" s="120"/>
      <c r="W882" s="120"/>
      <c r="X882" s="120"/>
      <c r="Y882" s="120"/>
      <c r="Z882" s="120"/>
    </row>
    <row r="883" spans="1:26">
      <c r="A883" s="120"/>
      <c r="B883" s="120"/>
      <c r="C883" s="120"/>
      <c r="D883" s="120"/>
      <c r="E883" s="120"/>
      <c r="F883" s="120"/>
      <c r="G883" s="121"/>
      <c r="H883" s="121"/>
      <c r="I883" s="121"/>
      <c r="J883" s="121"/>
      <c r="K883" s="121"/>
      <c r="L883" s="120"/>
      <c r="M883" s="120"/>
      <c r="N883" s="120"/>
      <c r="O883" s="120"/>
      <c r="P883" s="120"/>
      <c r="Q883" s="120"/>
      <c r="R883" s="120"/>
      <c r="S883" s="120"/>
      <c r="T883" s="120"/>
      <c r="U883" s="120"/>
      <c r="V883" s="120"/>
      <c r="W883" s="120"/>
      <c r="X883" s="120"/>
      <c r="Y883" s="120"/>
      <c r="Z883" s="120"/>
    </row>
    <row r="884" spans="1:26">
      <c r="A884" s="120"/>
      <c r="B884" s="120"/>
      <c r="C884" s="120"/>
      <c r="D884" s="120"/>
      <c r="E884" s="120"/>
      <c r="F884" s="120"/>
      <c r="G884" s="121"/>
      <c r="H884" s="121"/>
      <c r="I884" s="121"/>
      <c r="J884" s="121"/>
      <c r="K884" s="121"/>
      <c r="L884" s="120"/>
      <c r="M884" s="120"/>
      <c r="N884" s="120"/>
      <c r="O884" s="120"/>
      <c r="P884" s="120"/>
      <c r="Q884" s="120"/>
      <c r="R884" s="120"/>
      <c r="S884" s="120"/>
      <c r="T884" s="120"/>
      <c r="U884" s="120"/>
      <c r="V884" s="120"/>
      <c r="W884" s="120"/>
      <c r="X884" s="120"/>
      <c r="Y884" s="120"/>
      <c r="Z884" s="120"/>
    </row>
    <row r="885" spans="1:26">
      <c r="A885" s="120"/>
      <c r="B885" s="120"/>
      <c r="C885" s="120"/>
      <c r="D885" s="120"/>
      <c r="E885" s="120"/>
      <c r="F885" s="120"/>
      <c r="G885" s="121"/>
      <c r="H885" s="121"/>
      <c r="I885" s="121"/>
      <c r="J885" s="121"/>
      <c r="K885" s="121"/>
      <c r="L885" s="120"/>
      <c r="M885" s="120"/>
      <c r="N885" s="120"/>
      <c r="O885" s="120"/>
      <c r="P885" s="120"/>
      <c r="Q885" s="120"/>
      <c r="R885" s="120"/>
      <c r="S885" s="120"/>
      <c r="T885" s="120"/>
      <c r="U885" s="120"/>
      <c r="V885" s="120"/>
      <c r="W885" s="120"/>
      <c r="X885" s="120"/>
      <c r="Y885" s="120"/>
      <c r="Z885" s="120"/>
    </row>
    <row r="886" spans="1:26">
      <c r="A886" s="120"/>
      <c r="B886" s="120"/>
      <c r="C886" s="120"/>
      <c r="D886" s="120"/>
      <c r="E886" s="120"/>
      <c r="F886" s="120"/>
      <c r="G886" s="121"/>
      <c r="H886" s="121"/>
      <c r="I886" s="121"/>
      <c r="J886" s="121"/>
      <c r="K886" s="121"/>
      <c r="L886" s="120"/>
      <c r="M886" s="120"/>
      <c r="N886" s="120"/>
      <c r="O886" s="120"/>
      <c r="P886" s="120"/>
      <c r="Q886" s="120"/>
      <c r="R886" s="120"/>
      <c r="S886" s="120"/>
      <c r="T886" s="120"/>
      <c r="U886" s="120"/>
      <c r="V886" s="120"/>
      <c r="W886" s="120"/>
      <c r="X886" s="120"/>
      <c r="Y886" s="120"/>
      <c r="Z886" s="120"/>
    </row>
    <row r="887" spans="1:26">
      <c r="A887" s="120"/>
      <c r="B887" s="120"/>
      <c r="C887" s="120"/>
      <c r="D887" s="120"/>
      <c r="E887" s="120"/>
      <c r="F887" s="120"/>
      <c r="G887" s="121"/>
      <c r="H887" s="121"/>
      <c r="I887" s="121"/>
      <c r="J887" s="121"/>
      <c r="K887" s="121"/>
      <c r="L887" s="120"/>
      <c r="M887" s="120"/>
      <c r="N887" s="120"/>
      <c r="O887" s="120"/>
      <c r="P887" s="120"/>
      <c r="Q887" s="120"/>
      <c r="R887" s="120"/>
      <c r="S887" s="120"/>
      <c r="T887" s="120"/>
      <c r="U887" s="120"/>
      <c r="V887" s="120"/>
      <c r="W887" s="120"/>
      <c r="X887" s="120"/>
      <c r="Y887" s="120"/>
      <c r="Z887" s="120"/>
    </row>
    <row r="888" spans="1:26">
      <c r="A888" s="120"/>
      <c r="B888" s="120"/>
      <c r="C888" s="120"/>
      <c r="D888" s="120"/>
      <c r="E888" s="120"/>
      <c r="F888" s="120"/>
      <c r="G888" s="121"/>
      <c r="H888" s="121"/>
      <c r="I888" s="121"/>
      <c r="J888" s="121"/>
      <c r="K888" s="121"/>
      <c r="L888" s="120"/>
      <c r="M888" s="120"/>
      <c r="N888" s="120"/>
      <c r="O888" s="120"/>
      <c r="P888" s="120"/>
      <c r="Q888" s="120"/>
      <c r="R888" s="120"/>
      <c r="S888" s="120"/>
      <c r="T888" s="120"/>
      <c r="U888" s="120"/>
      <c r="V888" s="120"/>
      <c r="W888" s="120"/>
      <c r="X888" s="120"/>
      <c r="Y888" s="120"/>
      <c r="Z888" s="120"/>
    </row>
    <row r="889" spans="1:26">
      <c r="A889" s="120"/>
      <c r="B889" s="120"/>
      <c r="C889" s="120"/>
      <c r="D889" s="120"/>
      <c r="E889" s="120"/>
      <c r="F889" s="120"/>
      <c r="G889" s="121"/>
      <c r="H889" s="121"/>
      <c r="I889" s="121"/>
      <c r="J889" s="121"/>
      <c r="K889" s="121"/>
      <c r="L889" s="120"/>
      <c r="M889" s="120"/>
      <c r="N889" s="120"/>
      <c r="O889" s="120"/>
      <c r="P889" s="120"/>
      <c r="Q889" s="120"/>
      <c r="R889" s="120"/>
      <c r="S889" s="120"/>
      <c r="T889" s="120"/>
      <c r="U889" s="120"/>
      <c r="V889" s="120"/>
      <c r="W889" s="120"/>
      <c r="X889" s="120"/>
      <c r="Y889" s="120"/>
      <c r="Z889" s="120"/>
    </row>
    <row r="890" spans="1:26">
      <c r="A890" s="120"/>
      <c r="B890" s="120"/>
      <c r="C890" s="120"/>
      <c r="D890" s="120"/>
      <c r="E890" s="120"/>
      <c r="F890" s="120"/>
      <c r="G890" s="121"/>
      <c r="H890" s="121"/>
      <c r="I890" s="121"/>
      <c r="J890" s="121"/>
      <c r="K890" s="121"/>
      <c r="L890" s="120"/>
      <c r="M890" s="120"/>
      <c r="N890" s="120"/>
      <c r="O890" s="120"/>
      <c r="P890" s="120"/>
      <c r="Q890" s="120"/>
      <c r="R890" s="120"/>
      <c r="S890" s="120"/>
      <c r="T890" s="120"/>
      <c r="U890" s="120"/>
      <c r="V890" s="120"/>
      <c r="W890" s="120"/>
      <c r="X890" s="120"/>
      <c r="Y890" s="120"/>
      <c r="Z890" s="120"/>
    </row>
    <row r="891" spans="1:26">
      <c r="A891" s="120"/>
      <c r="B891" s="120"/>
      <c r="C891" s="120"/>
      <c r="D891" s="120"/>
      <c r="E891" s="120"/>
      <c r="F891" s="120"/>
      <c r="G891" s="121"/>
      <c r="H891" s="121"/>
      <c r="I891" s="121"/>
      <c r="J891" s="121"/>
      <c r="K891" s="121"/>
      <c r="L891" s="120"/>
      <c r="M891" s="120"/>
      <c r="N891" s="120"/>
      <c r="O891" s="120"/>
      <c r="P891" s="120"/>
      <c r="Q891" s="120"/>
      <c r="R891" s="120"/>
      <c r="S891" s="120"/>
      <c r="T891" s="120"/>
      <c r="U891" s="120"/>
      <c r="V891" s="120"/>
      <c r="W891" s="120"/>
      <c r="X891" s="120"/>
      <c r="Y891" s="120"/>
      <c r="Z891" s="120"/>
    </row>
    <row r="892" spans="1:26">
      <c r="A892" s="120"/>
      <c r="B892" s="120"/>
      <c r="C892" s="120"/>
      <c r="D892" s="120"/>
      <c r="E892" s="120"/>
      <c r="F892" s="120"/>
      <c r="G892" s="121"/>
      <c r="H892" s="121"/>
      <c r="I892" s="121"/>
      <c r="J892" s="121"/>
      <c r="K892" s="121"/>
      <c r="L892" s="120"/>
      <c r="M892" s="120"/>
      <c r="N892" s="120"/>
      <c r="O892" s="120"/>
      <c r="P892" s="120"/>
      <c r="Q892" s="120"/>
      <c r="R892" s="120"/>
      <c r="S892" s="120"/>
      <c r="T892" s="120"/>
      <c r="U892" s="120"/>
      <c r="V892" s="120"/>
      <c r="W892" s="120"/>
      <c r="X892" s="120"/>
      <c r="Y892" s="120"/>
      <c r="Z892" s="120"/>
    </row>
    <row r="893" spans="1:26">
      <c r="A893" s="120"/>
      <c r="B893" s="120"/>
      <c r="C893" s="120"/>
      <c r="D893" s="120"/>
      <c r="E893" s="120"/>
      <c r="F893" s="120"/>
      <c r="G893" s="121"/>
      <c r="H893" s="121"/>
      <c r="I893" s="121"/>
      <c r="J893" s="121"/>
      <c r="K893" s="121"/>
      <c r="L893" s="120"/>
      <c r="M893" s="120"/>
      <c r="N893" s="120"/>
      <c r="O893" s="120"/>
      <c r="P893" s="120"/>
      <c r="Q893" s="120"/>
      <c r="R893" s="120"/>
      <c r="S893" s="120"/>
      <c r="T893" s="120"/>
      <c r="U893" s="120"/>
      <c r="V893" s="120"/>
      <c r="W893" s="120"/>
      <c r="X893" s="120"/>
      <c r="Y893" s="120"/>
      <c r="Z893" s="120"/>
    </row>
    <row r="894" spans="1:26">
      <c r="A894" s="120"/>
      <c r="B894" s="120"/>
      <c r="C894" s="120"/>
      <c r="D894" s="120"/>
      <c r="E894" s="120"/>
      <c r="F894" s="120"/>
      <c r="G894" s="121"/>
      <c r="H894" s="121"/>
      <c r="I894" s="121"/>
      <c r="J894" s="121"/>
      <c r="K894" s="121"/>
      <c r="L894" s="120"/>
      <c r="M894" s="120"/>
      <c r="N894" s="120"/>
      <c r="O894" s="120"/>
      <c r="P894" s="120"/>
      <c r="Q894" s="120"/>
      <c r="R894" s="120"/>
      <c r="S894" s="120"/>
      <c r="T894" s="120"/>
      <c r="U894" s="120"/>
      <c r="V894" s="120"/>
      <c r="W894" s="120"/>
      <c r="X894" s="120"/>
      <c r="Y894" s="120"/>
      <c r="Z894" s="120"/>
    </row>
    <row r="895" spans="1:26">
      <c r="A895" s="120"/>
      <c r="B895" s="120"/>
      <c r="C895" s="120"/>
      <c r="D895" s="120"/>
      <c r="E895" s="120"/>
      <c r="F895" s="120"/>
      <c r="G895" s="121"/>
      <c r="H895" s="121"/>
      <c r="I895" s="121"/>
      <c r="J895" s="121"/>
      <c r="K895" s="121"/>
      <c r="L895" s="120"/>
      <c r="M895" s="120"/>
      <c r="N895" s="120"/>
      <c r="O895" s="120"/>
      <c r="P895" s="120"/>
      <c r="Q895" s="120"/>
      <c r="R895" s="120"/>
      <c r="S895" s="120"/>
      <c r="T895" s="120"/>
      <c r="U895" s="120"/>
      <c r="V895" s="120"/>
      <c r="W895" s="120"/>
      <c r="X895" s="120"/>
      <c r="Y895" s="120"/>
      <c r="Z895" s="120"/>
    </row>
    <row r="896" spans="1:26">
      <c r="A896" s="120"/>
      <c r="B896" s="120"/>
      <c r="C896" s="120"/>
      <c r="D896" s="120"/>
      <c r="E896" s="120"/>
      <c r="F896" s="120"/>
      <c r="G896" s="121"/>
      <c r="H896" s="121"/>
      <c r="I896" s="121"/>
      <c r="J896" s="121"/>
      <c r="K896" s="121"/>
      <c r="L896" s="120"/>
      <c r="M896" s="120"/>
      <c r="N896" s="120"/>
      <c r="O896" s="120"/>
      <c r="P896" s="120"/>
      <c r="Q896" s="120"/>
      <c r="R896" s="120"/>
      <c r="S896" s="120"/>
      <c r="T896" s="120"/>
      <c r="U896" s="120"/>
      <c r="V896" s="120"/>
      <c r="W896" s="120"/>
      <c r="X896" s="120"/>
      <c r="Y896" s="120"/>
      <c r="Z896" s="120"/>
    </row>
    <row r="897" spans="1:26">
      <c r="A897" s="120"/>
      <c r="B897" s="120"/>
      <c r="C897" s="120"/>
      <c r="D897" s="120"/>
      <c r="E897" s="120"/>
      <c r="F897" s="120"/>
      <c r="G897" s="121"/>
      <c r="H897" s="121"/>
      <c r="I897" s="121"/>
      <c r="J897" s="121"/>
      <c r="K897" s="121"/>
      <c r="L897" s="120"/>
      <c r="M897" s="120"/>
      <c r="N897" s="120"/>
      <c r="O897" s="120"/>
      <c r="P897" s="120"/>
      <c r="Q897" s="120"/>
      <c r="R897" s="120"/>
      <c r="S897" s="120"/>
      <c r="T897" s="120"/>
      <c r="U897" s="120"/>
      <c r="V897" s="120"/>
      <c r="W897" s="120"/>
      <c r="X897" s="120"/>
      <c r="Y897" s="120"/>
      <c r="Z897" s="120"/>
    </row>
    <row r="898" spans="1:26">
      <c r="A898" s="120"/>
      <c r="B898" s="120"/>
      <c r="C898" s="120"/>
      <c r="D898" s="120"/>
      <c r="E898" s="120"/>
      <c r="F898" s="120"/>
      <c r="G898" s="121"/>
      <c r="H898" s="121"/>
      <c r="I898" s="121"/>
      <c r="J898" s="121"/>
      <c r="K898" s="121"/>
      <c r="L898" s="120"/>
      <c r="M898" s="120"/>
      <c r="N898" s="120"/>
      <c r="O898" s="120"/>
      <c r="P898" s="120"/>
      <c r="Q898" s="120"/>
      <c r="R898" s="120"/>
      <c r="S898" s="120"/>
      <c r="T898" s="120"/>
      <c r="U898" s="120"/>
      <c r="V898" s="120"/>
      <c r="W898" s="120"/>
      <c r="X898" s="120"/>
      <c r="Y898" s="120"/>
      <c r="Z898" s="120"/>
    </row>
    <row r="899" spans="1:26">
      <c r="A899" s="120"/>
      <c r="B899" s="120"/>
      <c r="C899" s="120"/>
      <c r="D899" s="120"/>
      <c r="E899" s="120"/>
      <c r="F899" s="120"/>
      <c r="G899" s="121"/>
      <c r="H899" s="121"/>
      <c r="I899" s="121"/>
      <c r="J899" s="121"/>
      <c r="K899" s="121"/>
      <c r="L899" s="120"/>
      <c r="M899" s="120"/>
      <c r="N899" s="120"/>
      <c r="O899" s="120"/>
      <c r="P899" s="120"/>
      <c r="Q899" s="120"/>
      <c r="R899" s="120"/>
      <c r="S899" s="120"/>
      <c r="T899" s="120"/>
      <c r="U899" s="120"/>
      <c r="V899" s="120"/>
      <c r="W899" s="120"/>
      <c r="X899" s="120"/>
      <c r="Y899" s="120"/>
      <c r="Z899" s="120"/>
    </row>
    <row r="900" spans="1:26">
      <c r="A900" s="120"/>
      <c r="B900" s="120"/>
      <c r="C900" s="120"/>
      <c r="D900" s="120"/>
      <c r="E900" s="120"/>
      <c r="F900" s="120"/>
      <c r="G900" s="121"/>
      <c r="H900" s="121"/>
      <c r="I900" s="121"/>
      <c r="J900" s="121"/>
      <c r="K900" s="121"/>
      <c r="L900" s="120"/>
      <c r="M900" s="120"/>
      <c r="N900" s="120"/>
      <c r="O900" s="120"/>
      <c r="P900" s="120"/>
      <c r="Q900" s="120"/>
      <c r="R900" s="120"/>
      <c r="S900" s="120"/>
      <c r="T900" s="120"/>
      <c r="U900" s="120"/>
      <c r="V900" s="120"/>
      <c r="W900" s="120"/>
      <c r="X900" s="120"/>
      <c r="Y900" s="120"/>
      <c r="Z900" s="120"/>
    </row>
    <row r="901" spans="1:26">
      <c r="A901" s="120"/>
      <c r="B901" s="120"/>
      <c r="C901" s="120"/>
      <c r="D901" s="120"/>
      <c r="E901" s="120"/>
      <c r="F901" s="120"/>
      <c r="G901" s="121"/>
      <c r="H901" s="121"/>
      <c r="I901" s="121"/>
      <c r="J901" s="121"/>
      <c r="K901" s="121"/>
      <c r="L901" s="120"/>
      <c r="M901" s="120"/>
      <c r="N901" s="120"/>
      <c r="O901" s="120"/>
      <c r="P901" s="120"/>
      <c r="Q901" s="120"/>
      <c r="R901" s="120"/>
      <c r="S901" s="120"/>
      <c r="T901" s="120"/>
      <c r="U901" s="120"/>
      <c r="V901" s="120"/>
      <c r="W901" s="120"/>
      <c r="X901" s="120"/>
      <c r="Y901" s="120"/>
      <c r="Z901" s="120"/>
    </row>
    <row r="902" spans="1:26">
      <c r="A902" s="120"/>
      <c r="B902" s="120"/>
      <c r="C902" s="120"/>
      <c r="D902" s="120"/>
      <c r="E902" s="120"/>
      <c r="F902" s="120"/>
      <c r="G902" s="121"/>
      <c r="H902" s="121"/>
      <c r="I902" s="121"/>
      <c r="J902" s="121"/>
      <c r="K902" s="121"/>
      <c r="L902" s="120"/>
      <c r="M902" s="120"/>
      <c r="N902" s="120"/>
      <c r="O902" s="120"/>
      <c r="P902" s="120"/>
      <c r="Q902" s="120"/>
      <c r="R902" s="120"/>
      <c r="S902" s="120"/>
      <c r="T902" s="120"/>
      <c r="U902" s="120"/>
      <c r="V902" s="120"/>
      <c r="W902" s="120"/>
      <c r="X902" s="120"/>
      <c r="Y902" s="120"/>
      <c r="Z902" s="120"/>
    </row>
    <row r="903" spans="1:26">
      <c r="A903" s="120"/>
      <c r="B903" s="120"/>
      <c r="C903" s="120"/>
      <c r="D903" s="120"/>
      <c r="E903" s="120"/>
      <c r="F903" s="120"/>
      <c r="G903" s="121"/>
      <c r="H903" s="121"/>
      <c r="I903" s="121"/>
      <c r="J903" s="121"/>
      <c r="K903" s="121"/>
      <c r="L903" s="120"/>
      <c r="M903" s="120"/>
      <c r="N903" s="120"/>
      <c r="O903" s="120"/>
      <c r="P903" s="120"/>
      <c r="Q903" s="120"/>
      <c r="R903" s="120"/>
      <c r="S903" s="120"/>
      <c r="T903" s="120"/>
      <c r="U903" s="120"/>
      <c r="V903" s="120"/>
      <c r="W903" s="120"/>
      <c r="X903" s="120"/>
      <c r="Y903" s="120"/>
      <c r="Z903" s="120"/>
    </row>
    <row r="904" spans="1:26">
      <c r="A904" s="120"/>
      <c r="B904" s="120"/>
      <c r="C904" s="120"/>
      <c r="D904" s="120"/>
      <c r="E904" s="120"/>
      <c r="F904" s="120"/>
      <c r="G904" s="121"/>
      <c r="H904" s="121"/>
      <c r="I904" s="121"/>
      <c r="J904" s="121"/>
      <c r="K904" s="121"/>
      <c r="L904" s="120"/>
      <c r="M904" s="120"/>
      <c r="N904" s="120"/>
      <c r="O904" s="120"/>
      <c r="P904" s="120"/>
      <c r="Q904" s="120"/>
      <c r="R904" s="120"/>
      <c r="S904" s="120"/>
      <c r="T904" s="120"/>
      <c r="U904" s="120"/>
      <c r="V904" s="120"/>
      <c r="W904" s="120"/>
      <c r="X904" s="120"/>
      <c r="Y904" s="120"/>
      <c r="Z904" s="120"/>
    </row>
    <row r="905" spans="1:26">
      <c r="A905" s="120"/>
      <c r="B905" s="120"/>
      <c r="C905" s="120"/>
      <c r="D905" s="120"/>
      <c r="E905" s="120"/>
      <c r="F905" s="120"/>
      <c r="G905" s="121"/>
      <c r="H905" s="121"/>
      <c r="I905" s="121"/>
      <c r="J905" s="121"/>
      <c r="K905" s="121"/>
      <c r="L905" s="120"/>
      <c r="M905" s="120"/>
      <c r="N905" s="120"/>
      <c r="O905" s="120"/>
      <c r="P905" s="120"/>
      <c r="Q905" s="120"/>
      <c r="R905" s="120"/>
      <c r="S905" s="120"/>
      <c r="T905" s="120"/>
      <c r="U905" s="120"/>
      <c r="V905" s="120"/>
      <c r="W905" s="120"/>
      <c r="X905" s="120"/>
      <c r="Y905" s="120"/>
      <c r="Z905" s="120"/>
    </row>
    <row r="906" spans="1:26">
      <c r="A906" s="120"/>
      <c r="B906" s="120"/>
      <c r="C906" s="120"/>
      <c r="D906" s="120"/>
      <c r="E906" s="120"/>
      <c r="F906" s="120"/>
      <c r="G906" s="121"/>
      <c r="H906" s="121"/>
      <c r="I906" s="121"/>
      <c r="J906" s="121"/>
      <c r="K906" s="121"/>
      <c r="L906" s="120"/>
      <c r="M906" s="120"/>
      <c r="N906" s="120"/>
      <c r="O906" s="120"/>
      <c r="P906" s="120"/>
      <c r="Q906" s="120"/>
      <c r="R906" s="120"/>
      <c r="S906" s="120"/>
      <c r="T906" s="120"/>
      <c r="U906" s="120"/>
      <c r="V906" s="120"/>
      <c r="W906" s="120"/>
      <c r="X906" s="120"/>
      <c r="Y906" s="120"/>
      <c r="Z906" s="120"/>
    </row>
    <row r="907" spans="1:26">
      <c r="A907" s="120"/>
      <c r="B907" s="120"/>
      <c r="C907" s="120"/>
      <c r="D907" s="120"/>
      <c r="E907" s="120"/>
      <c r="F907" s="120"/>
      <c r="G907" s="121"/>
      <c r="H907" s="121"/>
      <c r="I907" s="121"/>
      <c r="J907" s="121"/>
      <c r="K907" s="121"/>
      <c r="L907" s="120"/>
      <c r="M907" s="120"/>
      <c r="N907" s="120"/>
      <c r="O907" s="120"/>
      <c r="P907" s="120"/>
      <c r="Q907" s="120"/>
      <c r="R907" s="120"/>
      <c r="S907" s="120"/>
      <c r="T907" s="120"/>
      <c r="U907" s="120"/>
      <c r="V907" s="120"/>
      <c r="W907" s="120"/>
      <c r="X907" s="120"/>
      <c r="Y907" s="120"/>
      <c r="Z907" s="120"/>
    </row>
    <row r="908" spans="1:26">
      <c r="A908" s="120"/>
      <c r="B908" s="120"/>
      <c r="C908" s="120"/>
      <c r="D908" s="120"/>
      <c r="E908" s="120"/>
      <c r="F908" s="120"/>
      <c r="G908" s="121"/>
      <c r="H908" s="121"/>
      <c r="I908" s="121"/>
      <c r="J908" s="121"/>
      <c r="K908" s="121"/>
      <c r="L908" s="120"/>
      <c r="M908" s="120"/>
      <c r="N908" s="120"/>
      <c r="O908" s="120"/>
      <c r="P908" s="120"/>
      <c r="Q908" s="120"/>
      <c r="R908" s="120"/>
      <c r="S908" s="120"/>
      <c r="T908" s="120"/>
      <c r="U908" s="120"/>
      <c r="V908" s="120"/>
      <c r="W908" s="120"/>
      <c r="X908" s="120"/>
      <c r="Y908" s="120"/>
      <c r="Z908" s="120"/>
    </row>
    <row r="909" spans="1:26">
      <c r="A909" s="120"/>
      <c r="B909" s="120"/>
      <c r="C909" s="120"/>
      <c r="D909" s="120"/>
      <c r="E909" s="120"/>
      <c r="F909" s="120"/>
      <c r="G909" s="121"/>
      <c r="H909" s="121"/>
      <c r="I909" s="121"/>
      <c r="J909" s="121"/>
      <c r="K909" s="121"/>
      <c r="L909" s="120"/>
      <c r="M909" s="120"/>
      <c r="N909" s="120"/>
      <c r="O909" s="120"/>
      <c r="P909" s="120"/>
      <c r="Q909" s="120"/>
      <c r="R909" s="120"/>
      <c r="S909" s="120"/>
      <c r="T909" s="120"/>
      <c r="U909" s="120"/>
      <c r="V909" s="120"/>
      <c r="W909" s="120"/>
      <c r="X909" s="120"/>
      <c r="Y909" s="120"/>
      <c r="Z909" s="120"/>
    </row>
    <row r="910" spans="1:26">
      <c r="A910" s="120"/>
      <c r="B910" s="120"/>
      <c r="C910" s="120"/>
      <c r="D910" s="120"/>
      <c r="E910" s="120"/>
      <c r="F910" s="120"/>
      <c r="G910" s="121"/>
      <c r="H910" s="121"/>
      <c r="I910" s="121"/>
      <c r="J910" s="121"/>
      <c r="K910" s="121"/>
      <c r="L910" s="120"/>
      <c r="M910" s="120"/>
      <c r="N910" s="120"/>
      <c r="O910" s="120"/>
      <c r="P910" s="120"/>
      <c r="Q910" s="120"/>
      <c r="R910" s="120"/>
      <c r="S910" s="120"/>
      <c r="T910" s="120"/>
      <c r="U910" s="120"/>
      <c r="V910" s="120"/>
      <c r="W910" s="120"/>
      <c r="X910" s="120"/>
      <c r="Y910" s="120"/>
      <c r="Z910" s="120"/>
    </row>
    <row r="911" spans="1:26">
      <c r="A911" s="120"/>
      <c r="B911" s="120"/>
      <c r="C911" s="120"/>
      <c r="D911" s="120"/>
      <c r="E911" s="120"/>
      <c r="F911" s="120"/>
      <c r="G911" s="121"/>
      <c r="H911" s="121"/>
      <c r="I911" s="121"/>
      <c r="J911" s="121"/>
      <c r="K911" s="121"/>
      <c r="L911" s="120"/>
      <c r="M911" s="120"/>
      <c r="N911" s="120"/>
      <c r="O911" s="120"/>
      <c r="P911" s="120"/>
      <c r="Q911" s="120"/>
      <c r="R911" s="120"/>
      <c r="S911" s="120"/>
      <c r="T911" s="120"/>
      <c r="U911" s="120"/>
      <c r="V911" s="120"/>
      <c r="W911" s="120"/>
      <c r="X911" s="120"/>
      <c r="Y911" s="120"/>
      <c r="Z911" s="120"/>
    </row>
    <row r="912" spans="1:26">
      <c r="A912" s="120"/>
      <c r="B912" s="120"/>
      <c r="C912" s="120"/>
      <c r="D912" s="120"/>
      <c r="E912" s="120"/>
      <c r="F912" s="120"/>
      <c r="G912" s="121"/>
      <c r="H912" s="121"/>
      <c r="I912" s="121"/>
      <c r="J912" s="121"/>
      <c r="K912" s="121"/>
      <c r="L912" s="120"/>
      <c r="M912" s="120"/>
      <c r="N912" s="120"/>
      <c r="O912" s="120"/>
      <c r="P912" s="120"/>
      <c r="Q912" s="120"/>
      <c r="R912" s="120"/>
      <c r="S912" s="120"/>
      <c r="T912" s="120"/>
      <c r="U912" s="120"/>
      <c r="V912" s="120"/>
      <c r="W912" s="120"/>
      <c r="X912" s="120"/>
      <c r="Y912" s="120"/>
      <c r="Z912" s="120"/>
    </row>
    <row r="913" spans="1:26">
      <c r="A913" s="120"/>
      <c r="B913" s="120"/>
      <c r="C913" s="120"/>
      <c r="D913" s="120"/>
      <c r="E913" s="120"/>
      <c r="F913" s="120"/>
      <c r="G913" s="121"/>
      <c r="H913" s="121"/>
      <c r="I913" s="121"/>
      <c r="J913" s="121"/>
      <c r="K913" s="121"/>
      <c r="L913" s="120"/>
      <c r="M913" s="120"/>
      <c r="N913" s="120"/>
      <c r="O913" s="120"/>
      <c r="P913" s="120"/>
      <c r="Q913" s="120"/>
      <c r="R913" s="120"/>
      <c r="S913" s="120"/>
      <c r="T913" s="120"/>
      <c r="U913" s="120"/>
      <c r="V913" s="120"/>
      <c r="W913" s="120"/>
      <c r="X913" s="120"/>
      <c r="Y913" s="120"/>
      <c r="Z913" s="120"/>
    </row>
    <row r="914" spans="1:26">
      <c r="A914" s="120"/>
      <c r="B914" s="120"/>
      <c r="C914" s="120"/>
      <c r="D914" s="120"/>
      <c r="E914" s="120"/>
      <c r="F914" s="120"/>
      <c r="G914" s="121"/>
      <c r="H914" s="121"/>
      <c r="I914" s="121"/>
      <c r="J914" s="121"/>
      <c r="K914" s="121"/>
      <c r="L914" s="120"/>
      <c r="M914" s="120"/>
      <c r="N914" s="120"/>
      <c r="O914" s="120"/>
      <c r="P914" s="120"/>
      <c r="Q914" s="120"/>
      <c r="R914" s="120"/>
      <c r="S914" s="120"/>
      <c r="T914" s="120"/>
      <c r="U914" s="120"/>
      <c r="V914" s="120"/>
      <c r="W914" s="120"/>
      <c r="X914" s="120"/>
      <c r="Y914" s="120"/>
      <c r="Z914" s="120"/>
    </row>
    <row r="915" spans="1:26">
      <c r="A915" s="120"/>
      <c r="B915" s="120"/>
      <c r="C915" s="120"/>
      <c r="D915" s="120"/>
      <c r="E915" s="120"/>
      <c r="F915" s="120"/>
      <c r="G915" s="121"/>
      <c r="H915" s="121"/>
      <c r="I915" s="121"/>
      <c r="J915" s="121"/>
      <c r="K915" s="121"/>
      <c r="L915" s="120"/>
      <c r="M915" s="120"/>
      <c r="N915" s="120"/>
      <c r="O915" s="120"/>
      <c r="P915" s="120"/>
      <c r="Q915" s="120"/>
      <c r="R915" s="120"/>
      <c r="S915" s="120"/>
      <c r="T915" s="120"/>
      <c r="U915" s="120"/>
      <c r="V915" s="120"/>
      <c r="W915" s="120"/>
      <c r="X915" s="120"/>
      <c r="Y915" s="120"/>
      <c r="Z915" s="120"/>
    </row>
    <row r="916" spans="1:26">
      <c r="A916" s="120"/>
      <c r="B916" s="120"/>
      <c r="C916" s="120"/>
      <c r="D916" s="120"/>
      <c r="E916" s="120"/>
      <c r="F916" s="120"/>
      <c r="G916" s="121"/>
      <c r="H916" s="121"/>
      <c r="I916" s="121"/>
      <c r="J916" s="121"/>
      <c r="K916" s="121"/>
      <c r="L916" s="120"/>
      <c r="M916" s="120"/>
      <c r="N916" s="120"/>
      <c r="O916" s="120"/>
      <c r="P916" s="120"/>
      <c r="Q916" s="120"/>
      <c r="R916" s="120"/>
      <c r="S916" s="120"/>
      <c r="T916" s="120"/>
      <c r="U916" s="120"/>
      <c r="V916" s="120"/>
      <c r="W916" s="120"/>
      <c r="X916" s="120"/>
      <c r="Y916" s="120"/>
      <c r="Z916" s="120"/>
    </row>
    <row r="917" spans="1:26">
      <c r="A917" s="120"/>
      <c r="B917" s="120"/>
      <c r="C917" s="120"/>
      <c r="D917" s="120"/>
      <c r="E917" s="120"/>
      <c r="F917" s="120"/>
      <c r="G917" s="121"/>
      <c r="H917" s="121"/>
      <c r="I917" s="121"/>
      <c r="J917" s="121"/>
      <c r="K917" s="121"/>
      <c r="L917" s="120"/>
      <c r="M917" s="120"/>
      <c r="N917" s="120"/>
      <c r="O917" s="120"/>
      <c r="P917" s="120"/>
      <c r="Q917" s="120"/>
      <c r="R917" s="120"/>
      <c r="S917" s="120"/>
      <c r="T917" s="120"/>
      <c r="U917" s="120"/>
      <c r="V917" s="120"/>
      <c r="W917" s="120"/>
      <c r="X917" s="120"/>
      <c r="Y917" s="120"/>
      <c r="Z917" s="120"/>
    </row>
    <row r="918" spans="1:26">
      <c r="A918" s="120"/>
      <c r="B918" s="120"/>
      <c r="C918" s="120"/>
      <c r="D918" s="120"/>
      <c r="E918" s="120"/>
      <c r="F918" s="120"/>
      <c r="G918" s="121"/>
      <c r="H918" s="121"/>
      <c r="I918" s="121"/>
      <c r="J918" s="121"/>
      <c r="K918" s="121"/>
      <c r="L918" s="120"/>
      <c r="M918" s="120"/>
      <c r="N918" s="120"/>
      <c r="O918" s="120"/>
      <c r="P918" s="120"/>
      <c r="Q918" s="120"/>
      <c r="R918" s="120"/>
      <c r="S918" s="120"/>
      <c r="T918" s="120"/>
      <c r="U918" s="120"/>
      <c r="V918" s="120"/>
      <c r="W918" s="120"/>
      <c r="X918" s="120"/>
      <c r="Y918" s="120"/>
      <c r="Z918" s="120"/>
    </row>
    <row r="919" spans="1:26">
      <c r="A919" s="120"/>
      <c r="B919" s="120"/>
      <c r="C919" s="120"/>
      <c r="D919" s="120"/>
      <c r="E919" s="120"/>
      <c r="F919" s="120"/>
      <c r="G919" s="121"/>
      <c r="H919" s="121"/>
      <c r="I919" s="121"/>
      <c r="J919" s="121"/>
      <c r="K919" s="121"/>
      <c r="L919" s="120"/>
      <c r="M919" s="120"/>
      <c r="N919" s="120"/>
      <c r="O919" s="120"/>
      <c r="P919" s="120"/>
      <c r="Q919" s="120"/>
      <c r="R919" s="120"/>
      <c r="S919" s="120"/>
      <c r="T919" s="120"/>
      <c r="U919" s="120"/>
      <c r="V919" s="120"/>
      <c r="W919" s="120"/>
      <c r="X919" s="120"/>
      <c r="Y919" s="120"/>
      <c r="Z919" s="120"/>
    </row>
    <row r="920" spans="1:26">
      <c r="A920" s="120"/>
      <c r="B920" s="120"/>
      <c r="C920" s="120"/>
      <c r="D920" s="120"/>
      <c r="E920" s="120"/>
      <c r="F920" s="120"/>
      <c r="G920" s="121"/>
      <c r="H920" s="121"/>
      <c r="I920" s="121"/>
      <c r="J920" s="121"/>
      <c r="K920" s="121"/>
      <c r="L920" s="120"/>
      <c r="M920" s="120"/>
      <c r="N920" s="120"/>
      <c r="O920" s="120"/>
      <c r="P920" s="120"/>
      <c r="Q920" s="120"/>
      <c r="R920" s="120"/>
      <c r="S920" s="120"/>
      <c r="T920" s="120"/>
      <c r="U920" s="120"/>
      <c r="V920" s="120"/>
      <c r="W920" s="120"/>
      <c r="X920" s="120"/>
      <c r="Y920" s="120"/>
      <c r="Z920" s="120"/>
    </row>
    <row r="921" spans="1:26">
      <c r="A921" s="120"/>
      <c r="B921" s="120"/>
      <c r="C921" s="120"/>
      <c r="D921" s="120"/>
      <c r="E921" s="120"/>
      <c r="F921" s="120"/>
      <c r="G921" s="121"/>
      <c r="H921" s="121"/>
      <c r="I921" s="121"/>
      <c r="J921" s="121"/>
      <c r="K921" s="121"/>
      <c r="L921" s="120"/>
      <c r="M921" s="120"/>
      <c r="N921" s="120"/>
      <c r="O921" s="120"/>
      <c r="P921" s="120"/>
      <c r="Q921" s="120"/>
      <c r="R921" s="120"/>
      <c r="S921" s="120"/>
      <c r="T921" s="120"/>
      <c r="U921" s="120"/>
      <c r="V921" s="120"/>
      <c r="W921" s="120"/>
      <c r="X921" s="120"/>
      <c r="Y921" s="120"/>
      <c r="Z921" s="120"/>
    </row>
    <row r="922" spans="1:26">
      <c r="A922" s="120"/>
      <c r="B922" s="120"/>
      <c r="C922" s="120"/>
      <c r="D922" s="120"/>
      <c r="E922" s="120"/>
      <c r="F922" s="120"/>
      <c r="G922" s="121"/>
      <c r="H922" s="121"/>
      <c r="I922" s="121"/>
      <c r="J922" s="121"/>
      <c r="K922" s="121"/>
      <c r="L922" s="120"/>
      <c r="M922" s="120"/>
      <c r="N922" s="120"/>
      <c r="O922" s="120"/>
      <c r="P922" s="120"/>
      <c r="Q922" s="120"/>
      <c r="R922" s="120"/>
      <c r="S922" s="120"/>
      <c r="T922" s="120"/>
      <c r="U922" s="120"/>
      <c r="V922" s="120"/>
      <c r="W922" s="120"/>
      <c r="X922" s="120"/>
      <c r="Y922" s="120"/>
      <c r="Z922" s="120"/>
    </row>
    <row r="923" spans="1:26">
      <c r="A923" s="120"/>
      <c r="B923" s="120"/>
      <c r="C923" s="120"/>
      <c r="D923" s="120"/>
      <c r="E923" s="120"/>
      <c r="F923" s="120"/>
      <c r="G923" s="121"/>
      <c r="H923" s="121"/>
      <c r="I923" s="121"/>
      <c r="J923" s="121"/>
      <c r="K923" s="121"/>
      <c r="L923" s="120"/>
      <c r="M923" s="120"/>
      <c r="N923" s="120"/>
      <c r="O923" s="120"/>
      <c r="P923" s="120"/>
      <c r="Q923" s="120"/>
      <c r="R923" s="120"/>
      <c r="S923" s="120"/>
      <c r="T923" s="120"/>
      <c r="U923" s="120"/>
      <c r="V923" s="120"/>
      <c r="W923" s="120"/>
      <c r="X923" s="120"/>
      <c r="Y923" s="120"/>
      <c r="Z923" s="120"/>
    </row>
    <row r="924" spans="1:26">
      <c r="A924" s="120"/>
      <c r="B924" s="120"/>
      <c r="C924" s="120"/>
      <c r="D924" s="120"/>
      <c r="E924" s="120"/>
      <c r="F924" s="120"/>
      <c r="G924" s="121"/>
      <c r="H924" s="121"/>
      <c r="I924" s="121"/>
      <c r="J924" s="121"/>
      <c r="K924" s="121"/>
      <c r="L924" s="120"/>
      <c r="M924" s="120"/>
      <c r="N924" s="120"/>
      <c r="O924" s="120"/>
      <c r="P924" s="120"/>
      <c r="Q924" s="120"/>
      <c r="R924" s="120"/>
      <c r="S924" s="120"/>
      <c r="T924" s="120"/>
      <c r="U924" s="120"/>
      <c r="V924" s="120"/>
      <c r="W924" s="120"/>
      <c r="X924" s="120"/>
      <c r="Y924" s="120"/>
      <c r="Z924" s="120"/>
    </row>
    <row r="925" spans="1:26">
      <c r="A925" s="120"/>
      <c r="B925" s="120"/>
      <c r="C925" s="120"/>
      <c r="D925" s="120"/>
      <c r="E925" s="120"/>
      <c r="F925" s="120"/>
      <c r="G925" s="121"/>
      <c r="H925" s="121"/>
      <c r="I925" s="121"/>
      <c r="J925" s="121"/>
      <c r="K925" s="121"/>
      <c r="L925" s="120"/>
      <c r="M925" s="120"/>
      <c r="N925" s="120"/>
      <c r="O925" s="120"/>
      <c r="P925" s="120"/>
      <c r="Q925" s="120"/>
      <c r="R925" s="120"/>
      <c r="S925" s="120"/>
      <c r="T925" s="120"/>
      <c r="U925" s="120"/>
      <c r="V925" s="120"/>
      <c r="W925" s="120"/>
      <c r="X925" s="120"/>
      <c r="Y925" s="120"/>
      <c r="Z925" s="120"/>
    </row>
    <row r="926" spans="1:26">
      <c r="A926" s="120"/>
      <c r="B926" s="120"/>
      <c r="C926" s="120"/>
      <c r="D926" s="120"/>
      <c r="E926" s="120"/>
      <c r="F926" s="120"/>
      <c r="G926" s="121"/>
      <c r="H926" s="121"/>
      <c r="I926" s="121"/>
      <c r="J926" s="121"/>
      <c r="K926" s="121"/>
      <c r="L926" s="120"/>
      <c r="M926" s="120"/>
      <c r="N926" s="120"/>
      <c r="O926" s="120"/>
      <c r="P926" s="120"/>
      <c r="Q926" s="120"/>
      <c r="R926" s="120"/>
      <c r="S926" s="120"/>
      <c r="T926" s="120"/>
      <c r="U926" s="120"/>
      <c r="V926" s="120"/>
      <c r="W926" s="120"/>
      <c r="X926" s="120"/>
      <c r="Y926" s="120"/>
      <c r="Z926" s="120"/>
    </row>
    <row r="927" spans="1:26">
      <c r="A927" s="120"/>
      <c r="B927" s="120"/>
      <c r="C927" s="120"/>
      <c r="D927" s="120"/>
      <c r="E927" s="120"/>
      <c r="F927" s="120"/>
      <c r="G927" s="121"/>
      <c r="H927" s="121"/>
      <c r="I927" s="121"/>
      <c r="J927" s="121"/>
      <c r="K927" s="121"/>
      <c r="L927" s="120"/>
      <c r="M927" s="120"/>
      <c r="N927" s="120"/>
      <c r="O927" s="120"/>
      <c r="P927" s="120"/>
      <c r="Q927" s="120"/>
      <c r="R927" s="120"/>
      <c r="S927" s="120"/>
      <c r="T927" s="120"/>
      <c r="U927" s="120"/>
      <c r="V927" s="120"/>
      <c r="W927" s="120"/>
      <c r="X927" s="120"/>
      <c r="Y927" s="120"/>
      <c r="Z927" s="120"/>
    </row>
    <row r="928" spans="1:26">
      <c r="A928" s="120"/>
      <c r="B928" s="120"/>
      <c r="C928" s="120"/>
      <c r="D928" s="120"/>
      <c r="E928" s="120"/>
      <c r="F928" s="120"/>
      <c r="G928" s="121"/>
      <c r="H928" s="121"/>
      <c r="I928" s="121"/>
      <c r="J928" s="121"/>
      <c r="K928" s="121"/>
      <c r="L928" s="120"/>
      <c r="M928" s="120"/>
      <c r="N928" s="120"/>
      <c r="O928" s="120"/>
      <c r="P928" s="120"/>
      <c r="Q928" s="120"/>
      <c r="R928" s="120"/>
      <c r="S928" s="120"/>
      <c r="T928" s="120"/>
      <c r="U928" s="120"/>
      <c r="V928" s="120"/>
      <c r="W928" s="120"/>
      <c r="X928" s="120"/>
      <c r="Y928" s="120"/>
      <c r="Z928" s="120"/>
    </row>
    <row r="929" spans="1:26">
      <c r="A929" s="120"/>
      <c r="B929" s="120"/>
      <c r="C929" s="120"/>
      <c r="D929" s="120"/>
      <c r="E929" s="120"/>
      <c r="F929" s="120"/>
      <c r="G929" s="121"/>
      <c r="H929" s="121"/>
      <c r="I929" s="121"/>
      <c r="J929" s="121"/>
      <c r="K929" s="121"/>
      <c r="L929" s="120"/>
      <c r="M929" s="120"/>
      <c r="N929" s="120"/>
      <c r="O929" s="120"/>
      <c r="P929" s="120"/>
      <c r="Q929" s="120"/>
      <c r="R929" s="120"/>
      <c r="S929" s="120"/>
      <c r="T929" s="120"/>
      <c r="U929" s="120"/>
      <c r="V929" s="120"/>
      <c r="W929" s="120"/>
      <c r="X929" s="120"/>
      <c r="Y929" s="120"/>
      <c r="Z929" s="120"/>
    </row>
    <row r="930" spans="1:26">
      <c r="A930" s="120"/>
      <c r="B930" s="120"/>
      <c r="C930" s="120"/>
      <c r="D930" s="120"/>
      <c r="E930" s="120"/>
      <c r="F930" s="120"/>
      <c r="G930" s="121"/>
      <c r="H930" s="121"/>
      <c r="I930" s="121"/>
      <c r="J930" s="121"/>
      <c r="K930" s="121"/>
      <c r="L930" s="120"/>
      <c r="M930" s="120"/>
      <c r="N930" s="120"/>
      <c r="O930" s="120"/>
      <c r="P930" s="120"/>
      <c r="Q930" s="120"/>
      <c r="R930" s="120"/>
      <c r="S930" s="120"/>
      <c r="T930" s="120"/>
      <c r="U930" s="120"/>
      <c r="V930" s="120"/>
      <c r="W930" s="120"/>
      <c r="X930" s="120"/>
      <c r="Y930" s="120"/>
      <c r="Z930" s="120"/>
    </row>
    <row r="931" spans="1:26">
      <c r="A931" s="120"/>
      <c r="B931" s="120"/>
      <c r="C931" s="120"/>
      <c r="D931" s="120"/>
      <c r="E931" s="120"/>
      <c r="F931" s="120"/>
      <c r="G931" s="121"/>
      <c r="H931" s="121"/>
      <c r="I931" s="121"/>
      <c r="J931" s="121"/>
      <c r="K931" s="121"/>
      <c r="L931" s="120"/>
      <c r="M931" s="120"/>
      <c r="N931" s="120"/>
      <c r="O931" s="120"/>
      <c r="P931" s="120"/>
      <c r="Q931" s="120"/>
      <c r="R931" s="120"/>
      <c r="S931" s="120"/>
      <c r="T931" s="120"/>
      <c r="U931" s="120"/>
      <c r="V931" s="120"/>
      <c r="W931" s="120"/>
      <c r="X931" s="120"/>
      <c r="Y931" s="120"/>
      <c r="Z931" s="120"/>
    </row>
    <row r="932" spans="1:26">
      <c r="A932" s="120"/>
      <c r="B932" s="120"/>
      <c r="C932" s="120"/>
      <c r="D932" s="120"/>
      <c r="E932" s="120"/>
      <c r="F932" s="120"/>
      <c r="G932" s="121"/>
      <c r="H932" s="121"/>
      <c r="I932" s="121"/>
      <c r="J932" s="121"/>
      <c r="K932" s="121"/>
      <c r="L932" s="120"/>
      <c r="M932" s="120"/>
      <c r="N932" s="120"/>
      <c r="O932" s="120"/>
      <c r="P932" s="120"/>
      <c r="Q932" s="120"/>
      <c r="R932" s="120"/>
      <c r="S932" s="120"/>
      <c r="T932" s="120"/>
      <c r="U932" s="120"/>
      <c r="V932" s="120"/>
      <c r="W932" s="120"/>
      <c r="X932" s="120"/>
      <c r="Y932" s="120"/>
      <c r="Z932" s="120"/>
    </row>
    <row r="933" spans="1:26">
      <c r="A933" s="120"/>
      <c r="B933" s="120"/>
      <c r="C933" s="120"/>
      <c r="D933" s="120"/>
      <c r="E933" s="120"/>
      <c r="F933" s="120"/>
      <c r="G933" s="121"/>
      <c r="H933" s="121"/>
      <c r="I933" s="121"/>
      <c r="J933" s="121"/>
      <c r="K933" s="121"/>
      <c r="L933" s="120"/>
      <c r="M933" s="120"/>
      <c r="N933" s="120"/>
      <c r="O933" s="120"/>
      <c r="P933" s="120"/>
      <c r="Q933" s="120"/>
      <c r="R933" s="120"/>
      <c r="S933" s="120"/>
      <c r="T933" s="120"/>
      <c r="U933" s="120"/>
      <c r="V933" s="120"/>
      <c r="W933" s="120"/>
      <c r="X933" s="120"/>
      <c r="Y933" s="120"/>
      <c r="Z933" s="120"/>
    </row>
    <row r="934" spans="1:26">
      <c r="A934" s="120"/>
      <c r="B934" s="120"/>
      <c r="C934" s="120"/>
      <c r="D934" s="120"/>
      <c r="E934" s="120"/>
      <c r="F934" s="120"/>
      <c r="G934" s="121"/>
      <c r="H934" s="121"/>
      <c r="I934" s="121"/>
      <c r="J934" s="121"/>
      <c r="K934" s="121"/>
      <c r="L934" s="120"/>
      <c r="M934" s="120"/>
      <c r="N934" s="120"/>
      <c r="O934" s="120"/>
      <c r="P934" s="120"/>
      <c r="Q934" s="120"/>
      <c r="R934" s="120"/>
      <c r="S934" s="120"/>
      <c r="T934" s="120"/>
      <c r="U934" s="120"/>
      <c r="V934" s="120"/>
      <c r="W934" s="120"/>
      <c r="X934" s="120"/>
      <c r="Y934" s="120"/>
      <c r="Z934" s="120"/>
    </row>
    <row r="935" spans="1:26">
      <c r="A935" s="120"/>
      <c r="B935" s="120"/>
      <c r="C935" s="120"/>
      <c r="D935" s="120"/>
      <c r="E935" s="120"/>
      <c r="F935" s="120"/>
      <c r="G935" s="121"/>
      <c r="H935" s="121"/>
      <c r="I935" s="121"/>
      <c r="J935" s="121"/>
      <c r="K935" s="121"/>
      <c r="L935" s="120"/>
      <c r="M935" s="120"/>
      <c r="N935" s="120"/>
      <c r="O935" s="120"/>
      <c r="P935" s="120"/>
      <c r="Q935" s="120"/>
      <c r="R935" s="120"/>
      <c r="S935" s="120"/>
      <c r="T935" s="120"/>
      <c r="U935" s="120"/>
      <c r="V935" s="120"/>
      <c r="W935" s="120"/>
      <c r="X935" s="120"/>
      <c r="Y935" s="120"/>
      <c r="Z935" s="120"/>
    </row>
    <row r="936" spans="1:26">
      <c r="A936" s="120"/>
      <c r="B936" s="120"/>
      <c r="C936" s="120"/>
      <c r="D936" s="120"/>
      <c r="E936" s="120"/>
      <c r="F936" s="120"/>
      <c r="G936" s="121"/>
      <c r="H936" s="121"/>
      <c r="I936" s="121"/>
      <c r="J936" s="121"/>
      <c r="K936" s="121"/>
      <c r="L936" s="120"/>
      <c r="M936" s="120"/>
      <c r="N936" s="120"/>
      <c r="O936" s="120"/>
      <c r="P936" s="120"/>
      <c r="Q936" s="120"/>
      <c r="R936" s="120"/>
      <c r="S936" s="120"/>
      <c r="T936" s="120"/>
      <c r="U936" s="120"/>
      <c r="V936" s="120"/>
      <c r="W936" s="120"/>
      <c r="X936" s="120"/>
      <c r="Y936" s="120"/>
      <c r="Z936" s="120"/>
    </row>
    <row r="937" spans="1:26">
      <c r="A937" s="120"/>
      <c r="B937" s="120"/>
      <c r="C937" s="120"/>
      <c r="D937" s="120"/>
      <c r="E937" s="120"/>
      <c r="F937" s="120"/>
      <c r="G937" s="121"/>
      <c r="H937" s="121"/>
      <c r="I937" s="121"/>
      <c r="J937" s="121"/>
      <c r="K937" s="121"/>
      <c r="L937" s="120"/>
      <c r="M937" s="120"/>
      <c r="N937" s="120"/>
      <c r="O937" s="120"/>
      <c r="P937" s="120"/>
      <c r="Q937" s="120"/>
      <c r="R937" s="120"/>
      <c r="S937" s="120"/>
      <c r="T937" s="120"/>
      <c r="U937" s="120"/>
      <c r="V937" s="120"/>
      <c r="W937" s="120"/>
      <c r="X937" s="120"/>
      <c r="Y937" s="120"/>
      <c r="Z937" s="120"/>
    </row>
    <row r="938" spans="1:26">
      <c r="A938" s="120"/>
      <c r="B938" s="120"/>
      <c r="C938" s="120"/>
      <c r="D938" s="120"/>
      <c r="E938" s="120"/>
      <c r="F938" s="120"/>
      <c r="G938" s="121"/>
      <c r="H938" s="121"/>
      <c r="I938" s="121"/>
      <c r="J938" s="121"/>
      <c r="K938" s="121"/>
      <c r="L938" s="120"/>
      <c r="M938" s="120"/>
      <c r="N938" s="120"/>
      <c r="O938" s="120"/>
      <c r="P938" s="120"/>
      <c r="Q938" s="120"/>
      <c r="R938" s="120"/>
      <c r="S938" s="120"/>
      <c r="T938" s="120"/>
      <c r="U938" s="120"/>
      <c r="V938" s="120"/>
      <c r="W938" s="120"/>
      <c r="X938" s="120"/>
      <c r="Y938" s="120"/>
      <c r="Z938" s="120"/>
    </row>
    <row r="939" spans="1:26">
      <c r="A939" s="120"/>
      <c r="B939" s="120"/>
      <c r="C939" s="120"/>
      <c r="D939" s="120"/>
      <c r="E939" s="120"/>
      <c r="F939" s="120"/>
      <c r="G939" s="121"/>
      <c r="H939" s="121"/>
      <c r="I939" s="121"/>
      <c r="J939" s="121"/>
      <c r="K939" s="121"/>
      <c r="L939" s="120"/>
      <c r="M939" s="120"/>
      <c r="N939" s="120"/>
      <c r="O939" s="120"/>
      <c r="P939" s="120"/>
      <c r="Q939" s="120"/>
      <c r="R939" s="120"/>
      <c r="S939" s="120"/>
      <c r="T939" s="120"/>
      <c r="U939" s="120"/>
      <c r="V939" s="120"/>
      <c r="W939" s="120"/>
      <c r="X939" s="120"/>
      <c r="Y939" s="120"/>
      <c r="Z939" s="120"/>
    </row>
    <row r="940" spans="1:26">
      <c r="A940" s="120"/>
      <c r="B940" s="120"/>
      <c r="C940" s="120"/>
      <c r="D940" s="120"/>
      <c r="E940" s="120"/>
      <c r="F940" s="120"/>
      <c r="G940" s="121"/>
      <c r="H940" s="121"/>
      <c r="I940" s="121"/>
      <c r="J940" s="121"/>
      <c r="K940" s="121"/>
      <c r="L940" s="120"/>
      <c r="M940" s="120"/>
      <c r="N940" s="120"/>
      <c r="O940" s="120"/>
      <c r="P940" s="120"/>
      <c r="Q940" s="120"/>
      <c r="R940" s="120"/>
      <c r="S940" s="120"/>
      <c r="T940" s="120"/>
      <c r="U940" s="120"/>
      <c r="V940" s="120"/>
      <c r="W940" s="120"/>
      <c r="X940" s="120"/>
      <c r="Y940" s="120"/>
      <c r="Z940" s="120"/>
    </row>
    <row r="941" spans="1:26">
      <c r="A941" s="120"/>
      <c r="B941" s="120"/>
      <c r="C941" s="120"/>
      <c r="D941" s="120"/>
      <c r="E941" s="120"/>
      <c r="F941" s="120"/>
      <c r="G941" s="121"/>
      <c r="H941" s="121"/>
      <c r="I941" s="121"/>
      <c r="J941" s="121"/>
      <c r="K941" s="121"/>
      <c r="L941" s="120"/>
      <c r="M941" s="120"/>
      <c r="N941" s="120"/>
      <c r="O941" s="120"/>
      <c r="P941" s="120"/>
      <c r="Q941" s="120"/>
      <c r="R941" s="120"/>
      <c r="S941" s="120"/>
      <c r="T941" s="120"/>
      <c r="U941" s="120"/>
      <c r="V941" s="120"/>
      <c r="W941" s="120"/>
      <c r="X941" s="120"/>
      <c r="Y941" s="120"/>
      <c r="Z941" s="120"/>
    </row>
    <row r="942" spans="1:26">
      <c r="A942" s="120"/>
      <c r="B942" s="120"/>
      <c r="C942" s="120"/>
      <c r="D942" s="120"/>
      <c r="E942" s="120"/>
      <c r="F942" s="120"/>
      <c r="G942" s="121"/>
      <c r="H942" s="121"/>
      <c r="I942" s="121"/>
      <c r="J942" s="121"/>
      <c r="K942" s="121"/>
      <c r="L942" s="120"/>
      <c r="M942" s="120"/>
      <c r="N942" s="120"/>
      <c r="O942" s="120"/>
      <c r="P942" s="120"/>
      <c r="Q942" s="120"/>
      <c r="R942" s="120"/>
      <c r="S942" s="120"/>
      <c r="T942" s="120"/>
      <c r="U942" s="120"/>
      <c r="V942" s="120"/>
      <c r="W942" s="120"/>
      <c r="X942" s="120"/>
      <c r="Y942" s="120"/>
      <c r="Z942" s="120"/>
    </row>
    <row r="943" spans="1:26">
      <c r="A943" s="120"/>
      <c r="B943" s="120"/>
      <c r="C943" s="120"/>
      <c r="D943" s="120"/>
      <c r="E943" s="120"/>
      <c r="F943" s="120"/>
      <c r="G943" s="121"/>
      <c r="H943" s="121"/>
      <c r="I943" s="121"/>
      <c r="J943" s="121"/>
      <c r="K943" s="121"/>
      <c r="L943" s="120"/>
      <c r="M943" s="120"/>
      <c r="N943" s="120"/>
      <c r="O943" s="120"/>
      <c r="P943" s="120"/>
      <c r="Q943" s="120"/>
      <c r="R943" s="120"/>
      <c r="S943" s="120"/>
      <c r="T943" s="120"/>
      <c r="U943" s="120"/>
      <c r="V943" s="120"/>
      <c r="W943" s="120"/>
      <c r="X943" s="120"/>
      <c r="Y943" s="120"/>
      <c r="Z943" s="120"/>
    </row>
    <row r="944" spans="1:26">
      <c r="A944" s="120"/>
      <c r="B944" s="120"/>
      <c r="C944" s="120"/>
      <c r="D944" s="120"/>
      <c r="E944" s="120"/>
      <c r="F944" s="120"/>
      <c r="G944" s="121"/>
      <c r="H944" s="121"/>
      <c r="I944" s="121"/>
      <c r="J944" s="121"/>
      <c r="K944" s="121"/>
      <c r="L944" s="120"/>
      <c r="M944" s="120"/>
      <c r="N944" s="120"/>
      <c r="O944" s="120"/>
      <c r="P944" s="120"/>
      <c r="Q944" s="120"/>
      <c r="R944" s="120"/>
      <c r="S944" s="120"/>
      <c r="T944" s="120"/>
      <c r="U944" s="120"/>
      <c r="V944" s="120"/>
      <c r="W944" s="120"/>
      <c r="X944" s="120"/>
      <c r="Y944" s="120"/>
      <c r="Z944" s="120"/>
    </row>
    <row r="945" spans="1:26">
      <c r="A945" s="120"/>
      <c r="B945" s="120"/>
      <c r="C945" s="120"/>
      <c r="D945" s="120"/>
      <c r="E945" s="120"/>
      <c r="F945" s="120"/>
      <c r="G945" s="121"/>
      <c r="H945" s="121"/>
      <c r="I945" s="121"/>
      <c r="J945" s="121"/>
      <c r="K945" s="121"/>
      <c r="L945" s="120"/>
      <c r="M945" s="120"/>
      <c r="N945" s="120"/>
      <c r="O945" s="120"/>
      <c r="P945" s="120"/>
      <c r="Q945" s="120"/>
      <c r="R945" s="120"/>
      <c r="S945" s="120"/>
      <c r="T945" s="120"/>
      <c r="U945" s="120"/>
      <c r="V945" s="120"/>
      <c r="W945" s="120"/>
      <c r="X945" s="120"/>
      <c r="Y945" s="120"/>
      <c r="Z945" s="120"/>
    </row>
    <row r="946" spans="1:26">
      <c r="A946" s="120"/>
      <c r="B946" s="120"/>
      <c r="C946" s="120"/>
      <c r="D946" s="120"/>
      <c r="E946" s="120"/>
      <c r="F946" s="120"/>
      <c r="G946" s="121"/>
      <c r="H946" s="121"/>
      <c r="I946" s="121"/>
      <c r="J946" s="121"/>
      <c r="K946" s="121"/>
      <c r="L946" s="120"/>
      <c r="M946" s="120"/>
      <c r="N946" s="120"/>
      <c r="O946" s="120"/>
      <c r="P946" s="120"/>
      <c r="Q946" s="120"/>
      <c r="R946" s="120"/>
      <c r="S946" s="120"/>
      <c r="T946" s="120"/>
      <c r="U946" s="120"/>
      <c r="V946" s="120"/>
      <c r="W946" s="120"/>
      <c r="X946" s="120"/>
      <c r="Y946" s="120"/>
      <c r="Z946" s="120"/>
    </row>
    <row r="947" spans="1:26">
      <c r="A947" s="120"/>
      <c r="B947" s="120"/>
      <c r="C947" s="120"/>
      <c r="D947" s="120"/>
      <c r="E947" s="120"/>
      <c r="F947" s="120"/>
      <c r="G947" s="121"/>
      <c r="H947" s="121"/>
      <c r="I947" s="121"/>
      <c r="J947" s="121"/>
      <c r="K947" s="121"/>
      <c r="L947" s="120"/>
      <c r="M947" s="120"/>
      <c r="N947" s="120"/>
      <c r="O947" s="120"/>
      <c r="P947" s="120"/>
      <c r="Q947" s="120"/>
      <c r="R947" s="120"/>
      <c r="S947" s="120"/>
      <c r="T947" s="120"/>
      <c r="U947" s="120"/>
      <c r="V947" s="120"/>
      <c r="W947" s="120"/>
      <c r="X947" s="120"/>
      <c r="Y947" s="120"/>
      <c r="Z947" s="120"/>
    </row>
    <row r="948" spans="1:26">
      <c r="A948" s="120"/>
      <c r="B948" s="120"/>
      <c r="C948" s="120"/>
      <c r="D948" s="120"/>
      <c r="E948" s="120"/>
      <c r="F948" s="120"/>
      <c r="G948" s="121"/>
      <c r="H948" s="121"/>
      <c r="I948" s="121"/>
      <c r="J948" s="121"/>
      <c r="K948" s="121"/>
      <c r="L948" s="120"/>
      <c r="M948" s="120"/>
      <c r="N948" s="120"/>
      <c r="O948" s="120"/>
      <c r="P948" s="120"/>
      <c r="Q948" s="120"/>
      <c r="R948" s="120"/>
      <c r="S948" s="120"/>
      <c r="T948" s="120"/>
      <c r="U948" s="120"/>
      <c r="V948" s="120"/>
      <c r="W948" s="120"/>
      <c r="X948" s="120"/>
      <c r="Y948" s="120"/>
      <c r="Z948" s="120"/>
    </row>
    <row r="949" spans="1:26">
      <c r="A949" s="120"/>
      <c r="B949" s="120"/>
      <c r="C949" s="120"/>
      <c r="D949" s="120"/>
      <c r="E949" s="120"/>
      <c r="F949" s="120"/>
      <c r="G949" s="121"/>
      <c r="H949" s="121"/>
      <c r="I949" s="121"/>
      <c r="J949" s="121"/>
      <c r="K949" s="121"/>
      <c r="L949" s="120"/>
      <c r="M949" s="120"/>
      <c r="N949" s="120"/>
      <c r="O949" s="120"/>
      <c r="P949" s="120"/>
      <c r="Q949" s="120"/>
      <c r="R949" s="120"/>
      <c r="S949" s="120"/>
      <c r="T949" s="120"/>
      <c r="U949" s="120"/>
      <c r="V949" s="120"/>
      <c r="W949" s="120"/>
      <c r="X949" s="120"/>
      <c r="Y949" s="120"/>
      <c r="Z949" s="120"/>
    </row>
    <row r="950" spans="1:26">
      <c r="A950" s="120"/>
      <c r="B950" s="120"/>
      <c r="C950" s="120"/>
      <c r="D950" s="120"/>
      <c r="E950" s="120"/>
      <c r="F950" s="120"/>
      <c r="G950" s="121"/>
      <c r="H950" s="121"/>
      <c r="I950" s="121"/>
      <c r="J950" s="121"/>
      <c r="K950" s="121"/>
      <c r="L950" s="120"/>
      <c r="M950" s="120"/>
      <c r="N950" s="120"/>
      <c r="O950" s="120"/>
      <c r="P950" s="120"/>
      <c r="Q950" s="120"/>
      <c r="R950" s="120"/>
      <c r="S950" s="120"/>
      <c r="T950" s="120"/>
      <c r="U950" s="120"/>
      <c r="V950" s="120"/>
      <c r="W950" s="120"/>
      <c r="X950" s="120"/>
      <c r="Y950" s="120"/>
      <c r="Z950" s="120"/>
    </row>
    <row r="951" spans="1:26">
      <c r="A951" s="120"/>
      <c r="B951" s="120"/>
      <c r="C951" s="120"/>
      <c r="D951" s="120"/>
      <c r="E951" s="120"/>
      <c r="F951" s="120"/>
      <c r="G951" s="121"/>
      <c r="H951" s="121"/>
      <c r="I951" s="121"/>
      <c r="J951" s="121"/>
      <c r="K951" s="121"/>
      <c r="L951" s="120"/>
      <c r="M951" s="120"/>
      <c r="N951" s="120"/>
      <c r="O951" s="120"/>
      <c r="P951" s="120"/>
      <c r="Q951" s="120"/>
      <c r="R951" s="120"/>
      <c r="S951" s="120"/>
      <c r="T951" s="120"/>
      <c r="U951" s="120"/>
      <c r="V951" s="120"/>
      <c r="W951" s="120"/>
      <c r="X951" s="120"/>
      <c r="Y951" s="120"/>
      <c r="Z951" s="120"/>
    </row>
    <row r="952" spans="1:26">
      <c r="A952" s="120"/>
      <c r="B952" s="120"/>
      <c r="C952" s="120"/>
      <c r="D952" s="120"/>
      <c r="E952" s="120"/>
      <c r="F952" s="120"/>
      <c r="G952" s="121"/>
      <c r="H952" s="121"/>
      <c r="I952" s="121"/>
      <c r="J952" s="121"/>
      <c r="K952" s="121"/>
      <c r="L952" s="120"/>
      <c r="M952" s="120"/>
      <c r="N952" s="120"/>
      <c r="O952" s="120"/>
      <c r="P952" s="120"/>
      <c r="Q952" s="120"/>
      <c r="R952" s="120"/>
      <c r="S952" s="120"/>
      <c r="T952" s="120"/>
      <c r="U952" s="120"/>
      <c r="V952" s="120"/>
      <c r="W952" s="120"/>
      <c r="X952" s="120"/>
      <c r="Y952" s="120"/>
      <c r="Z952" s="120"/>
    </row>
    <row r="953" spans="1:26">
      <c r="A953" s="120"/>
      <c r="B953" s="120"/>
      <c r="C953" s="120"/>
      <c r="D953" s="120"/>
      <c r="E953" s="120"/>
      <c r="F953" s="120"/>
      <c r="G953" s="121"/>
      <c r="H953" s="121"/>
      <c r="I953" s="121"/>
      <c r="J953" s="121"/>
      <c r="K953" s="121"/>
      <c r="L953" s="120"/>
      <c r="M953" s="120"/>
      <c r="N953" s="120"/>
      <c r="O953" s="120"/>
      <c r="P953" s="120"/>
      <c r="Q953" s="120"/>
      <c r="R953" s="120"/>
      <c r="S953" s="120"/>
      <c r="T953" s="120"/>
      <c r="U953" s="120"/>
      <c r="V953" s="120"/>
      <c r="W953" s="120"/>
      <c r="X953" s="120"/>
      <c r="Y953" s="120"/>
      <c r="Z953" s="120"/>
    </row>
    <row r="954" spans="1:26">
      <c r="A954" s="120"/>
      <c r="B954" s="120"/>
      <c r="C954" s="120"/>
      <c r="D954" s="120"/>
      <c r="E954" s="120"/>
      <c r="F954" s="120"/>
      <c r="G954" s="121"/>
      <c r="H954" s="121"/>
      <c r="I954" s="121"/>
      <c r="J954" s="121"/>
      <c r="K954" s="121"/>
      <c r="L954" s="120"/>
      <c r="M954" s="120"/>
      <c r="N954" s="120"/>
      <c r="O954" s="120"/>
      <c r="P954" s="120"/>
      <c r="Q954" s="120"/>
      <c r="R954" s="120"/>
      <c r="S954" s="120"/>
      <c r="T954" s="120"/>
      <c r="U954" s="120"/>
      <c r="V954" s="120"/>
      <c r="W954" s="120"/>
      <c r="X954" s="120"/>
      <c r="Y954" s="120"/>
      <c r="Z954" s="120"/>
    </row>
    <row r="955" spans="1:26">
      <c r="A955" s="120"/>
      <c r="B955" s="120"/>
      <c r="C955" s="120"/>
      <c r="D955" s="120"/>
      <c r="E955" s="120"/>
      <c r="F955" s="120"/>
      <c r="G955" s="121"/>
      <c r="H955" s="121"/>
      <c r="I955" s="121"/>
      <c r="J955" s="121"/>
      <c r="K955" s="121"/>
      <c r="L955" s="120"/>
      <c r="M955" s="120"/>
      <c r="N955" s="120"/>
      <c r="O955" s="120"/>
      <c r="P955" s="120"/>
      <c r="Q955" s="120"/>
      <c r="R955" s="120"/>
      <c r="S955" s="120"/>
      <c r="T955" s="120"/>
      <c r="U955" s="120"/>
      <c r="V955" s="120"/>
      <c r="W955" s="120"/>
      <c r="X955" s="120"/>
      <c r="Y955" s="120"/>
      <c r="Z955" s="120"/>
    </row>
    <row r="956" spans="1:26">
      <c r="A956" s="120"/>
      <c r="B956" s="120"/>
      <c r="C956" s="120"/>
      <c r="D956" s="120"/>
      <c r="E956" s="120"/>
      <c r="F956" s="120"/>
      <c r="G956" s="121"/>
      <c r="H956" s="121"/>
      <c r="I956" s="121"/>
      <c r="J956" s="121"/>
      <c r="K956" s="121"/>
      <c r="L956" s="120"/>
      <c r="M956" s="120"/>
      <c r="N956" s="120"/>
      <c r="O956" s="120"/>
      <c r="P956" s="120"/>
      <c r="Q956" s="120"/>
      <c r="R956" s="120"/>
      <c r="S956" s="120"/>
      <c r="T956" s="120"/>
      <c r="U956" s="120"/>
      <c r="V956" s="120"/>
      <c r="W956" s="120"/>
      <c r="X956" s="120"/>
      <c r="Y956" s="120"/>
      <c r="Z956" s="120"/>
    </row>
    <row r="957" spans="1:26">
      <c r="A957" s="120"/>
      <c r="B957" s="120"/>
      <c r="C957" s="120"/>
      <c r="D957" s="120"/>
      <c r="E957" s="120"/>
      <c r="F957" s="120"/>
      <c r="G957" s="121"/>
      <c r="H957" s="121"/>
      <c r="I957" s="121"/>
      <c r="J957" s="121"/>
      <c r="K957" s="121"/>
      <c r="L957" s="120"/>
      <c r="M957" s="120"/>
      <c r="N957" s="120"/>
      <c r="O957" s="120"/>
      <c r="P957" s="120"/>
      <c r="Q957" s="120"/>
      <c r="R957" s="120"/>
      <c r="S957" s="120"/>
      <c r="T957" s="120"/>
      <c r="U957" s="120"/>
      <c r="V957" s="120"/>
      <c r="W957" s="120"/>
      <c r="X957" s="120"/>
      <c r="Y957" s="120"/>
      <c r="Z957" s="120"/>
    </row>
    <row r="958" spans="1:26">
      <c r="A958" s="120"/>
      <c r="B958" s="120"/>
      <c r="C958" s="120"/>
      <c r="D958" s="120"/>
      <c r="E958" s="120"/>
      <c r="F958" s="120"/>
      <c r="G958" s="121"/>
      <c r="H958" s="121"/>
      <c r="I958" s="121"/>
      <c r="J958" s="121"/>
      <c r="K958" s="121"/>
      <c r="L958" s="120"/>
      <c r="M958" s="120"/>
      <c r="N958" s="120"/>
      <c r="O958" s="120"/>
      <c r="P958" s="120"/>
      <c r="Q958" s="120"/>
      <c r="R958" s="120"/>
      <c r="S958" s="120"/>
      <c r="T958" s="120"/>
      <c r="U958" s="120"/>
      <c r="V958" s="120"/>
      <c r="W958" s="120"/>
      <c r="X958" s="120"/>
      <c r="Y958" s="120"/>
      <c r="Z958" s="120"/>
    </row>
    <row r="959" spans="1:26">
      <c r="A959" s="120"/>
      <c r="B959" s="120"/>
      <c r="C959" s="120"/>
      <c r="D959" s="120"/>
      <c r="E959" s="120"/>
      <c r="F959" s="120"/>
      <c r="G959" s="121"/>
      <c r="H959" s="121"/>
      <c r="I959" s="121"/>
      <c r="J959" s="121"/>
      <c r="K959" s="121"/>
      <c r="L959" s="120"/>
      <c r="M959" s="120"/>
      <c r="N959" s="120"/>
      <c r="O959" s="120"/>
      <c r="P959" s="120"/>
      <c r="Q959" s="120"/>
      <c r="R959" s="120"/>
      <c r="S959" s="120"/>
      <c r="T959" s="120"/>
      <c r="U959" s="120"/>
      <c r="V959" s="120"/>
      <c r="W959" s="120"/>
      <c r="X959" s="120"/>
      <c r="Y959" s="120"/>
      <c r="Z959" s="120"/>
    </row>
    <row r="960" spans="1:26">
      <c r="A960" s="120"/>
      <c r="B960" s="120"/>
      <c r="C960" s="120"/>
      <c r="D960" s="120"/>
      <c r="E960" s="120"/>
      <c r="F960" s="120"/>
      <c r="G960" s="121"/>
      <c r="H960" s="121"/>
      <c r="I960" s="121"/>
      <c r="J960" s="121"/>
      <c r="K960" s="121"/>
      <c r="L960" s="120"/>
      <c r="M960" s="120"/>
      <c r="N960" s="120"/>
      <c r="O960" s="120"/>
      <c r="P960" s="120"/>
      <c r="Q960" s="120"/>
      <c r="R960" s="120"/>
      <c r="S960" s="120"/>
      <c r="T960" s="120"/>
      <c r="U960" s="120"/>
      <c r="V960" s="120"/>
      <c r="W960" s="120"/>
      <c r="X960" s="120"/>
      <c r="Y960" s="120"/>
      <c r="Z960" s="120"/>
    </row>
    <row r="961" spans="1:26">
      <c r="A961" s="120"/>
      <c r="B961" s="120"/>
      <c r="C961" s="120"/>
      <c r="D961" s="120"/>
      <c r="E961" s="120"/>
      <c r="F961" s="120"/>
      <c r="G961" s="121"/>
      <c r="H961" s="121"/>
      <c r="I961" s="121"/>
      <c r="J961" s="121"/>
      <c r="K961" s="121"/>
      <c r="L961" s="120"/>
      <c r="M961" s="120"/>
      <c r="N961" s="120"/>
      <c r="O961" s="120"/>
      <c r="P961" s="120"/>
      <c r="Q961" s="120"/>
      <c r="R961" s="120"/>
      <c r="S961" s="120"/>
      <c r="T961" s="120"/>
      <c r="U961" s="120"/>
      <c r="V961" s="120"/>
      <c r="W961" s="120"/>
      <c r="X961" s="120"/>
      <c r="Y961" s="120"/>
      <c r="Z961" s="120"/>
    </row>
    <row r="962" spans="1:26">
      <c r="A962" s="120"/>
      <c r="B962" s="120"/>
      <c r="C962" s="120"/>
      <c r="D962" s="120"/>
      <c r="E962" s="120"/>
      <c r="F962" s="120"/>
      <c r="G962" s="121"/>
      <c r="H962" s="121"/>
      <c r="I962" s="121"/>
      <c r="J962" s="121"/>
      <c r="K962" s="121"/>
      <c r="L962" s="120"/>
      <c r="M962" s="120"/>
      <c r="N962" s="120"/>
      <c r="O962" s="120"/>
      <c r="P962" s="120"/>
      <c r="Q962" s="120"/>
      <c r="R962" s="120"/>
      <c r="S962" s="120"/>
      <c r="T962" s="120"/>
      <c r="U962" s="120"/>
      <c r="V962" s="120"/>
      <c r="W962" s="120"/>
      <c r="X962" s="120"/>
      <c r="Y962" s="120"/>
      <c r="Z962" s="120"/>
    </row>
    <row r="963" spans="1:26">
      <c r="A963" s="120"/>
      <c r="B963" s="120"/>
      <c r="C963" s="120"/>
      <c r="D963" s="120"/>
      <c r="E963" s="120"/>
      <c r="F963" s="120"/>
      <c r="G963" s="121"/>
      <c r="H963" s="121"/>
      <c r="I963" s="121"/>
      <c r="J963" s="121"/>
      <c r="K963" s="121"/>
      <c r="L963" s="120"/>
      <c r="M963" s="120"/>
      <c r="N963" s="120"/>
      <c r="O963" s="120"/>
      <c r="P963" s="120"/>
      <c r="Q963" s="120"/>
      <c r="R963" s="120"/>
      <c r="S963" s="120"/>
      <c r="T963" s="120"/>
      <c r="U963" s="120"/>
      <c r="V963" s="120"/>
      <c r="W963" s="120"/>
      <c r="X963" s="120"/>
      <c r="Y963" s="120"/>
      <c r="Z963" s="120"/>
    </row>
    <row r="964" spans="1:26">
      <c r="A964" s="120"/>
      <c r="B964" s="120"/>
      <c r="C964" s="120"/>
      <c r="D964" s="120"/>
      <c r="E964" s="120"/>
      <c r="F964" s="120"/>
      <c r="G964" s="121"/>
      <c r="H964" s="121"/>
      <c r="I964" s="121"/>
      <c r="J964" s="121"/>
      <c r="K964" s="121"/>
      <c r="L964" s="120"/>
      <c r="M964" s="120"/>
      <c r="N964" s="120"/>
      <c r="O964" s="120"/>
      <c r="P964" s="120"/>
      <c r="Q964" s="120"/>
      <c r="R964" s="120"/>
      <c r="S964" s="120"/>
      <c r="T964" s="120"/>
      <c r="U964" s="120"/>
      <c r="V964" s="120"/>
      <c r="W964" s="120"/>
      <c r="X964" s="120"/>
      <c r="Y964" s="120"/>
      <c r="Z964" s="120"/>
    </row>
    <row r="965" spans="1:26">
      <c r="A965" s="120"/>
      <c r="B965" s="120"/>
      <c r="C965" s="120"/>
      <c r="D965" s="120"/>
      <c r="E965" s="120"/>
      <c r="F965" s="120"/>
      <c r="G965" s="121"/>
      <c r="H965" s="121"/>
      <c r="I965" s="121"/>
      <c r="J965" s="121"/>
      <c r="K965" s="121"/>
      <c r="L965" s="120"/>
      <c r="M965" s="120"/>
      <c r="N965" s="120"/>
      <c r="O965" s="120"/>
      <c r="P965" s="120"/>
      <c r="Q965" s="120"/>
      <c r="R965" s="120"/>
      <c r="S965" s="120"/>
      <c r="T965" s="120"/>
      <c r="U965" s="120"/>
      <c r="V965" s="120"/>
      <c r="W965" s="120"/>
      <c r="X965" s="120"/>
      <c r="Y965" s="120"/>
      <c r="Z965" s="120"/>
    </row>
    <row r="966" spans="1:26">
      <c r="A966" s="120"/>
      <c r="B966" s="120"/>
      <c r="C966" s="120"/>
      <c r="D966" s="120"/>
      <c r="E966" s="120"/>
      <c r="F966" s="120"/>
      <c r="G966" s="121"/>
      <c r="H966" s="121"/>
      <c r="I966" s="121"/>
      <c r="J966" s="121"/>
      <c r="K966" s="121"/>
      <c r="L966" s="120"/>
      <c r="M966" s="120"/>
      <c r="N966" s="120"/>
      <c r="O966" s="120"/>
      <c r="P966" s="120"/>
      <c r="Q966" s="120"/>
      <c r="R966" s="120"/>
      <c r="S966" s="120"/>
      <c r="T966" s="120"/>
      <c r="U966" s="120"/>
      <c r="V966" s="120"/>
      <c r="W966" s="120"/>
      <c r="X966" s="120"/>
      <c r="Y966" s="120"/>
      <c r="Z966" s="120"/>
    </row>
    <row r="967" spans="1:26">
      <c r="A967" s="120"/>
      <c r="B967" s="120"/>
      <c r="C967" s="120"/>
      <c r="D967" s="120"/>
      <c r="E967" s="120"/>
      <c r="F967" s="120"/>
      <c r="G967" s="121"/>
      <c r="H967" s="121"/>
      <c r="I967" s="121"/>
      <c r="J967" s="121"/>
      <c r="K967" s="121"/>
      <c r="L967" s="120"/>
      <c r="M967" s="120"/>
      <c r="N967" s="120"/>
      <c r="O967" s="120"/>
      <c r="P967" s="120"/>
      <c r="Q967" s="120"/>
      <c r="R967" s="120"/>
      <c r="S967" s="120"/>
      <c r="T967" s="120"/>
      <c r="U967" s="120"/>
      <c r="V967" s="120"/>
      <c r="W967" s="120"/>
      <c r="X967" s="120"/>
      <c r="Y967" s="120"/>
      <c r="Z967" s="120"/>
    </row>
    <row r="968" spans="1:26">
      <c r="A968" s="120"/>
      <c r="B968" s="120"/>
      <c r="C968" s="120"/>
      <c r="D968" s="120"/>
      <c r="E968" s="120"/>
      <c r="F968" s="120"/>
      <c r="G968" s="121"/>
      <c r="H968" s="121"/>
      <c r="I968" s="121"/>
      <c r="J968" s="121"/>
      <c r="K968" s="121"/>
      <c r="L968" s="120"/>
      <c r="M968" s="120"/>
      <c r="N968" s="120"/>
      <c r="O968" s="120"/>
      <c r="P968" s="120"/>
      <c r="Q968" s="120"/>
      <c r="R968" s="120"/>
      <c r="S968" s="120"/>
      <c r="T968" s="120"/>
      <c r="U968" s="120"/>
      <c r="V968" s="120"/>
      <c r="W968" s="120"/>
      <c r="X968" s="120"/>
      <c r="Y968" s="120"/>
      <c r="Z968" s="120"/>
    </row>
    <row r="969" spans="1:26">
      <c r="A969" s="120"/>
      <c r="B969" s="120"/>
      <c r="C969" s="120"/>
      <c r="D969" s="120"/>
      <c r="E969" s="120"/>
      <c r="F969" s="120"/>
      <c r="G969" s="121"/>
      <c r="H969" s="121"/>
      <c r="I969" s="121"/>
      <c r="J969" s="121"/>
      <c r="K969" s="121"/>
      <c r="L969" s="120"/>
      <c r="M969" s="120"/>
      <c r="N969" s="120"/>
      <c r="O969" s="120"/>
      <c r="P969" s="120"/>
      <c r="Q969" s="120"/>
      <c r="R969" s="120"/>
      <c r="S969" s="120"/>
      <c r="T969" s="120"/>
      <c r="U969" s="120"/>
      <c r="V969" s="120"/>
      <c r="W969" s="120"/>
      <c r="X969" s="120"/>
      <c r="Y969" s="120"/>
      <c r="Z969" s="120"/>
    </row>
    <row r="970" spans="1:26">
      <c r="A970" s="120"/>
      <c r="B970" s="120"/>
      <c r="C970" s="120"/>
      <c r="D970" s="120"/>
      <c r="E970" s="120"/>
      <c r="F970" s="120"/>
      <c r="G970" s="121"/>
      <c r="H970" s="121"/>
      <c r="I970" s="121"/>
      <c r="J970" s="121"/>
      <c r="K970" s="121"/>
      <c r="L970" s="120"/>
      <c r="M970" s="120"/>
      <c r="N970" s="120"/>
      <c r="O970" s="120"/>
      <c r="P970" s="120"/>
      <c r="Q970" s="120"/>
      <c r="R970" s="120"/>
      <c r="S970" s="120"/>
      <c r="T970" s="120"/>
      <c r="U970" s="120"/>
      <c r="V970" s="120"/>
      <c r="W970" s="120"/>
      <c r="X970" s="120"/>
      <c r="Y970" s="120"/>
      <c r="Z970" s="120"/>
    </row>
    <row r="971" spans="1:26">
      <c r="A971" s="120"/>
      <c r="B971" s="120"/>
      <c r="C971" s="120"/>
      <c r="D971" s="120"/>
      <c r="E971" s="120"/>
      <c r="F971" s="120"/>
      <c r="G971" s="121"/>
      <c r="H971" s="121"/>
      <c r="I971" s="121"/>
      <c r="J971" s="121"/>
      <c r="K971" s="121"/>
      <c r="L971" s="120"/>
      <c r="M971" s="120"/>
      <c r="N971" s="120"/>
      <c r="O971" s="120"/>
      <c r="P971" s="120"/>
      <c r="Q971" s="120"/>
      <c r="R971" s="120"/>
      <c r="S971" s="120"/>
      <c r="T971" s="120"/>
      <c r="U971" s="120"/>
      <c r="V971" s="120"/>
      <c r="W971" s="120"/>
      <c r="X971" s="120"/>
      <c r="Y971" s="120"/>
      <c r="Z971" s="120"/>
    </row>
    <row r="972" spans="1:26">
      <c r="A972" s="120"/>
      <c r="B972" s="120"/>
      <c r="C972" s="120"/>
      <c r="D972" s="120"/>
      <c r="E972" s="120"/>
      <c r="F972" s="120"/>
      <c r="G972" s="121"/>
      <c r="H972" s="121"/>
      <c r="I972" s="121"/>
      <c r="J972" s="121"/>
      <c r="K972" s="121"/>
      <c r="L972" s="120"/>
      <c r="M972" s="120"/>
      <c r="N972" s="120"/>
      <c r="O972" s="120"/>
      <c r="P972" s="120"/>
      <c r="Q972" s="120"/>
      <c r="R972" s="120"/>
      <c r="S972" s="120"/>
      <c r="T972" s="120"/>
      <c r="U972" s="120"/>
      <c r="V972" s="120"/>
      <c r="W972" s="120"/>
      <c r="X972" s="120"/>
      <c r="Y972" s="120"/>
      <c r="Z972" s="120"/>
    </row>
    <row r="973" spans="1:26">
      <c r="A973" s="120"/>
      <c r="B973" s="120"/>
      <c r="C973" s="120"/>
      <c r="D973" s="120"/>
      <c r="E973" s="120"/>
      <c r="F973" s="120"/>
      <c r="G973" s="121"/>
      <c r="H973" s="121"/>
      <c r="I973" s="121"/>
      <c r="J973" s="121"/>
      <c r="K973" s="121"/>
      <c r="L973" s="120"/>
      <c r="M973" s="120"/>
      <c r="N973" s="120"/>
      <c r="O973" s="120"/>
      <c r="P973" s="120"/>
      <c r="Q973" s="120"/>
      <c r="R973" s="120"/>
      <c r="S973" s="120"/>
      <c r="T973" s="120"/>
      <c r="U973" s="120"/>
      <c r="V973" s="120"/>
      <c r="W973" s="120"/>
      <c r="X973" s="120"/>
      <c r="Y973" s="120"/>
      <c r="Z973" s="120"/>
    </row>
    <row r="974" spans="1:26">
      <c r="A974" s="120"/>
      <c r="B974" s="120"/>
      <c r="C974" s="120"/>
      <c r="D974" s="120"/>
      <c r="E974" s="120"/>
      <c r="F974" s="120"/>
      <c r="G974" s="121"/>
      <c r="H974" s="121"/>
      <c r="I974" s="121"/>
      <c r="J974" s="121"/>
      <c r="K974" s="121"/>
      <c r="L974" s="120"/>
      <c r="M974" s="120"/>
      <c r="N974" s="120"/>
      <c r="O974" s="120"/>
      <c r="P974" s="120"/>
      <c r="Q974" s="120"/>
      <c r="R974" s="120"/>
      <c r="S974" s="120"/>
      <c r="T974" s="120"/>
      <c r="U974" s="120"/>
      <c r="V974" s="120"/>
      <c r="W974" s="120"/>
      <c r="X974" s="120"/>
      <c r="Y974" s="120"/>
      <c r="Z974" s="120"/>
    </row>
    <row r="975" spans="1:26">
      <c r="A975" s="120"/>
      <c r="B975" s="120"/>
      <c r="C975" s="120"/>
      <c r="D975" s="120"/>
      <c r="E975" s="120"/>
      <c r="F975" s="120"/>
      <c r="G975" s="121"/>
      <c r="H975" s="121"/>
      <c r="I975" s="121"/>
      <c r="J975" s="121"/>
      <c r="K975" s="121"/>
      <c r="L975" s="120"/>
      <c r="M975" s="120"/>
      <c r="P975" s="120"/>
      <c r="Q975" s="120"/>
      <c r="R975" s="120"/>
      <c r="S975" s="120"/>
      <c r="T975" s="120"/>
      <c r="U975" s="120"/>
      <c r="V975" s="120"/>
      <c r="W975" s="120"/>
      <c r="X975" s="120"/>
      <c r="Y975" s="120"/>
      <c r="Z975" s="120"/>
    </row>
    <row r="976" spans="1:26">
      <c r="A976" s="120"/>
      <c r="B976" s="120"/>
      <c r="C976" s="120"/>
      <c r="D976" s="120"/>
      <c r="E976" s="120"/>
      <c r="F976" s="120"/>
      <c r="G976" s="121"/>
      <c r="H976" s="121"/>
      <c r="I976" s="121"/>
      <c r="J976" s="121"/>
      <c r="K976" s="121"/>
      <c r="L976" s="120"/>
      <c r="Q976" s="120"/>
      <c r="S976" s="120"/>
      <c r="U976" s="120"/>
      <c r="W976" s="120"/>
      <c r="Y976" s="120"/>
      <c r="Z976" s="120"/>
    </row>
    <row r="977" spans="1:26">
      <c r="A977" s="120"/>
      <c r="B977" s="120"/>
      <c r="C977" s="120"/>
      <c r="D977" s="120"/>
      <c r="E977" s="120"/>
      <c r="F977" s="120"/>
      <c r="G977" s="121"/>
      <c r="H977" s="121"/>
      <c r="I977" s="121"/>
      <c r="J977" s="121"/>
      <c r="K977" s="121"/>
      <c r="L977" s="120"/>
      <c r="Z977" s="120"/>
    </row>
    <row r="978" spans="1:26">
      <c r="A978" s="120"/>
      <c r="B978" s="120"/>
      <c r="C978" s="120"/>
      <c r="D978" s="120"/>
      <c r="E978" s="120"/>
      <c r="F978" s="120"/>
      <c r="G978" s="121"/>
      <c r="H978" s="121"/>
      <c r="I978" s="121"/>
      <c r="J978" s="121"/>
      <c r="K978" s="121"/>
      <c r="L978" s="120"/>
      <c r="Z978" s="120"/>
    </row>
    <row r="979" spans="1:26">
      <c r="A979" s="120"/>
      <c r="B979" s="120"/>
      <c r="C979" s="120"/>
      <c r="D979" s="120"/>
      <c r="E979" s="120"/>
      <c r="F979" s="120"/>
      <c r="G979" s="121"/>
      <c r="H979" s="121"/>
      <c r="I979" s="121"/>
      <c r="J979" s="121"/>
      <c r="K979" s="121"/>
      <c r="L979" s="120"/>
      <c r="Z979" s="120"/>
    </row>
    <row r="980" spans="1:26">
      <c r="A980" s="120"/>
      <c r="B980" s="120"/>
      <c r="C980" s="120"/>
      <c r="D980" s="120"/>
      <c r="E980" s="120"/>
      <c r="F980" s="120"/>
      <c r="G980" s="121"/>
      <c r="H980" s="121"/>
      <c r="I980" s="121"/>
      <c r="J980" s="121"/>
      <c r="K980" s="121"/>
      <c r="L980" s="120"/>
      <c r="Z980" s="120"/>
    </row>
    <row r="981" spans="1:26">
      <c r="A981" s="120"/>
      <c r="B981" s="120"/>
      <c r="C981" s="120"/>
      <c r="D981" s="120"/>
      <c r="E981" s="120"/>
      <c r="F981" s="120"/>
      <c r="G981" s="121"/>
      <c r="H981" s="121"/>
      <c r="I981" s="121"/>
      <c r="J981" s="121"/>
      <c r="K981" s="121"/>
      <c r="L981" s="120"/>
      <c r="Z981" s="120"/>
    </row>
    <row r="982" spans="1:26">
      <c r="A982" s="120"/>
      <c r="B982" s="120"/>
      <c r="C982" s="120"/>
      <c r="D982" s="120"/>
      <c r="E982" s="120"/>
      <c r="F982" s="120"/>
      <c r="G982" s="121"/>
      <c r="H982" s="121"/>
      <c r="I982" s="121"/>
      <c r="J982" s="121"/>
      <c r="K982" s="121"/>
      <c r="L982" s="120"/>
      <c r="Z982" s="120"/>
    </row>
    <row r="983" spans="1:26">
      <c r="A983" s="120"/>
      <c r="B983" s="120"/>
      <c r="C983" s="120"/>
      <c r="D983" s="120"/>
      <c r="E983" s="120"/>
      <c r="F983" s="120"/>
      <c r="G983" s="121"/>
      <c r="H983" s="121"/>
      <c r="I983" s="121"/>
      <c r="J983" s="121"/>
      <c r="K983" s="121"/>
      <c r="L983" s="120"/>
      <c r="Z983" s="120"/>
    </row>
    <row r="984" spans="1:26">
      <c r="A984" s="120"/>
      <c r="B984" s="120"/>
      <c r="C984" s="120"/>
      <c r="D984" s="120"/>
      <c r="E984" s="120"/>
      <c r="F984" s="120"/>
      <c r="G984" s="121"/>
      <c r="H984" s="121"/>
      <c r="I984" s="121"/>
      <c r="J984" s="121"/>
      <c r="K984" s="121"/>
      <c r="L984" s="120"/>
      <c r="Z984" s="120"/>
    </row>
    <row r="985" spans="1:26">
      <c r="A985" s="120"/>
      <c r="B985" s="120"/>
      <c r="C985" s="120"/>
      <c r="D985" s="120"/>
      <c r="E985" s="120"/>
      <c r="F985" s="120"/>
      <c r="G985" s="121"/>
      <c r="H985" s="121"/>
      <c r="I985" s="121"/>
      <c r="J985" s="121"/>
      <c r="K985" s="121"/>
      <c r="L985" s="120"/>
      <c r="Z985" s="120"/>
    </row>
    <row r="986" spans="1:26">
      <c r="A986" s="120"/>
      <c r="B986" s="120"/>
      <c r="C986" s="120"/>
      <c r="D986" s="120"/>
      <c r="E986" s="120"/>
      <c r="F986" s="120"/>
      <c r="G986" s="121"/>
      <c r="H986" s="121"/>
      <c r="I986" s="121"/>
      <c r="J986" s="121"/>
      <c r="K986" s="121"/>
      <c r="L986" s="120"/>
      <c r="Z986" s="120"/>
    </row>
    <row r="987" spans="1:26">
      <c r="A987" s="120"/>
      <c r="B987" s="120"/>
      <c r="C987" s="120"/>
      <c r="D987" s="120"/>
      <c r="E987" s="120"/>
      <c r="F987" s="120"/>
      <c r="G987" s="121"/>
      <c r="H987" s="121"/>
      <c r="I987" s="121"/>
      <c r="J987" s="121"/>
      <c r="K987" s="121"/>
      <c r="L987" s="120"/>
      <c r="Z987" s="120"/>
    </row>
    <row r="988" spans="1:26">
      <c r="A988" s="120"/>
      <c r="B988" s="120"/>
      <c r="C988" s="120"/>
      <c r="D988" s="120"/>
      <c r="E988" s="120"/>
      <c r="F988" s="120"/>
      <c r="G988" s="121"/>
      <c r="H988" s="121"/>
      <c r="I988" s="121"/>
      <c r="J988" s="121"/>
      <c r="K988" s="121"/>
      <c r="L988" s="120"/>
      <c r="Z988" s="120"/>
    </row>
    <row r="989" spans="1:26">
      <c r="A989" s="120"/>
      <c r="B989" s="120"/>
      <c r="C989" s="120"/>
      <c r="D989" s="120"/>
      <c r="E989" s="120"/>
      <c r="F989" s="120"/>
      <c r="G989" s="121"/>
      <c r="H989" s="121"/>
      <c r="I989" s="121"/>
      <c r="J989" s="121"/>
      <c r="K989" s="121"/>
      <c r="L989" s="120"/>
      <c r="Z989" s="120"/>
    </row>
    <row r="990" spans="1:26">
      <c r="A990" s="120"/>
      <c r="B990" s="120"/>
      <c r="C990" s="120"/>
      <c r="D990" s="120"/>
      <c r="E990" s="120"/>
      <c r="F990" s="120"/>
      <c r="G990" s="121"/>
      <c r="H990" s="121"/>
      <c r="I990" s="121"/>
      <c r="J990" s="121"/>
      <c r="K990" s="121"/>
      <c r="L990" s="120"/>
      <c r="Z990" s="120"/>
    </row>
    <row r="991" spans="1:26">
      <c r="A991" s="120"/>
      <c r="B991" s="120"/>
      <c r="C991" s="120"/>
      <c r="D991" s="120"/>
      <c r="E991" s="120"/>
      <c r="F991" s="120"/>
      <c r="G991" s="121"/>
      <c r="H991" s="121"/>
      <c r="I991" s="121"/>
      <c r="J991" s="121"/>
      <c r="K991" s="121"/>
      <c r="L991" s="120"/>
      <c r="Z991" s="120"/>
    </row>
    <row r="992" spans="1:26">
      <c r="A992" s="120"/>
      <c r="B992" s="120"/>
      <c r="C992" s="120"/>
      <c r="D992" s="120"/>
      <c r="E992" s="120"/>
      <c r="F992" s="120"/>
      <c r="G992" s="121"/>
      <c r="H992" s="121"/>
      <c r="I992" s="121"/>
      <c r="J992" s="121"/>
      <c r="K992" s="121"/>
      <c r="L992" s="120"/>
      <c r="Z992" s="120"/>
    </row>
    <row r="993" spans="1:26">
      <c r="A993" s="120"/>
      <c r="B993" s="120"/>
      <c r="C993" s="120"/>
      <c r="D993" s="120"/>
      <c r="E993" s="120"/>
      <c r="F993" s="120"/>
      <c r="G993" s="121"/>
      <c r="H993" s="121"/>
      <c r="I993" s="121"/>
      <c r="J993" s="121"/>
      <c r="K993" s="121"/>
      <c r="L993" s="120"/>
      <c r="Z993" s="120"/>
    </row>
    <row r="994" spans="1:26">
      <c r="A994" s="120"/>
      <c r="B994" s="120"/>
      <c r="C994" s="120"/>
      <c r="D994" s="120"/>
      <c r="E994" s="120"/>
      <c r="F994" s="120"/>
      <c r="G994" s="121"/>
      <c r="H994" s="121"/>
      <c r="I994" s="121"/>
      <c r="J994" s="121"/>
      <c r="K994" s="121"/>
      <c r="L994" s="120"/>
      <c r="Z994" s="120"/>
    </row>
    <row r="995" spans="1:26">
      <c r="A995" s="120"/>
      <c r="B995" s="120"/>
      <c r="C995" s="120"/>
      <c r="D995" s="120"/>
      <c r="E995" s="120"/>
      <c r="F995" s="120"/>
      <c r="G995" s="121"/>
      <c r="H995" s="121"/>
      <c r="I995" s="121"/>
      <c r="J995" s="121"/>
      <c r="K995" s="121"/>
      <c r="L995" s="120"/>
      <c r="Z995" s="120"/>
    </row>
    <row r="996" spans="1:26">
      <c r="A996" s="120"/>
      <c r="B996" s="120"/>
      <c r="C996" s="120"/>
      <c r="D996" s="120"/>
      <c r="E996" s="120"/>
      <c r="F996" s="120"/>
      <c r="G996" s="121"/>
      <c r="H996" s="121"/>
      <c r="I996" s="121"/>
      <c r="J996" s="121"/>
      <c r="K996" s="121"/>
      <c r="L996" s="120"/>
      <c r="Z996" s="120"/>
    </row>
    <row r="997" spans="1:26">
      <c r="A997" s="120"/>
      <c r="B997" s="120"/>
      <c r="C997" s="120"/>
      <c r="D997" s="120"/>
      <c r="E997" s="120"/>
      <c r="F997" s="120"/>
      <c r="G997" s="121"/>
      <c r="H997" s="121"/>
      <c r="I997" s="121"/>
      <c r="J997" s="121"/>
      <c r="K997" s="121"/>
      <c r="L997" s="120"/>
      <c r="Z997" s="120"/>
    </row>
    <row r="998" spans="1:26">
      <c r="A998" s="120"/>
      <c r="B998" s="120"/>
      <c r="C998" s="120"/>
      <c r="D998" s="120"/>
      <c r="E998" s="120"/>
      <c r="F998" s="120"/>
      <c r="G998" s="121"/>
      <c r="H998" s="121"/>
      <c r="I998" s="121"/>
      <c r="J998" s="121"/>
      <c r="K998" s="121"/>
      <c r="L998" s="120"/>
      <c r="Z998" s="120"/>
    </row>
    <row r="999" spans="1:26">
      <c r="A999" s="120"/>
      <c r="B999" s="120"/>
      <c r="C999" s="120"/>
      <c r="D999" s="120"/>
      <c r="E999" s="120"/>
      <c r="F999" s="120"/>
      <c r="G999" s="121"/>
      <c r="H999" s="121"/>
      <c r="I999" s="121"/>
      <c r="J999" s="121"/>
      <c r="K999" s="121"/>
      <c r="L999" s="120"/>
      <c r="Z999" s="120"/>
    </row>
    <row r="1000" spans="1:26">
      <c r="A1000" s="120"/>
      <c r="B1000" s="120"/>
      <c r="C1000" s="120"/>
      <c r="D1000" s="120"/>
      <c r="E1000" s="120"/>
      <c r="F1000" s="120"/>
      <c r="G1000" s="121"/>
      <c r="H1000" s="121"/>
      <c r="I1000" s="121"/>
      <c r="J1000" s="121"/>
      <c r="K1000" s="121"/>
      <c r="L1000" s="120"/>
      <c r="Z1000" s="120"/>
    </row>
    <row r="1001" spans="1:26">
      <c r="A1001" s="120"/>
      <c r="B1001" s="120"/>
      <c r="C1001" s="120"/>
      <c r="D1001" s="120"/>
      <c r="E1001" s="120"/>
      <c r="F1001" s="120"/>
      <c r="G1001" s="121"/>
      <c r="H1001" s="121"/>
      <c r="I1001" s="121"/>
      <c r="J1001" s="121"/>
      <c r="K1001" s="121"/>
      <c r="L1001" s="120"/>
      <c r="Z1001" s="120"/>
    </row>
    <row r="1002" spans="1:26">
      <c r="A1002" s="120"/>
      <c r="B1002" s="120"/>
      <c r="C1002" s="120"/>
      <c r="D1002" s="120"/>
      <c r="E1002" s="120"/>
      <c r="F1002" s="120"/>
      <c r="G1002" s="121"/>
      <c r="H1002" s="121"/>
      <c r="I1002" s="121"/>
      <c r="J1002" s="121"/>
      <c r="K1002" s="121"/>
      <c r="L1002" s="120"/>
      <c r="Z1002" s="120"/>
    </row>
    <row r="1003" spans="1:26">
      <c r="A1003" s="120"/>
      <c r="B1003" s="120"/>
      <c r="C1003" s="120"/>
      <c r="D1003" s="120"/>
      <c r="E1003" s="120"/>
      <c r="F1003" s="120"/>
      <c r="G1003" s="121"/>
      <c r="H1003" s="121"/>
      <c r="I1003" s="121"/>
      <c r="J1003" s="121"/>
      <c r="K1003" s="121"/>
      <c r="L1003" s="120"/>
      <c r="Z1003" s="120"/>
    </row>
    <row r="1004" spans="1:26">
      <c r="A1004" s="120"/>
      <c r="B1004" s="120"/>
      <c r="C1004" s="120"/>
      <c r="D1004" s="120"/>
      <c r="E1004" s="120"/>
      <c r="F1004" s="120"/>
      <c r="G1004" s="121"/>
      <c r="H1004" s="121"/>
      <c r="I1004" s="121"/>
      <c r="J1004" s="121"/>
      <c r="K1004" s="121"/>
      <c r="L1004" s="120"/>
      <c r="Z1004" s="120"/>
    </row>
    <row r="1005" spans="1:26">
      <c r="A1005" s="120"/>
      <c r="B1005" s="120"/>
      <c r="C1005" s="120"/>
      <c r="D1005" s="120"/>
      <c r="E1005" s="120"/>
      <c r="F1005" s="120"/>
      <c r="G1005" s="121"/>
      <c r="H1005" s="121"/>
      <c r="I1005" s="121"/>
      <c r="J1005" s="121"/>
      <c r="K1005" s="121"/>
      <c r="L1005" s="120"/>
      <c r="Z1005" s="120"/>
    </row>
    <row r="1006" spans="1:26">
      <c r="A1006" s="120"/>
      <c r="B1006" s="120"/>
      <c r="C1006" s="120"/>
      <c r="D1006" s="120"/>
      <c r="E1006" s="120"/>
      <c r="F1006" s="120"/>
      <c r="G1006" s="121"/>
      <c r="H1006" s="121"/>
      <c r="I1006" s="121"/>
      <c r="J1006" s="121"/>
      <c r="K1006" s="121"/>
      <c r="L1006" s="120"/>
      <c r="Z1006" s="120"/>
    </row>
    <row r="1007" spans="1:26">
      <c r="A1007" s="120"/>
      <c r="B1007" s="120"/>
      <c r="C1007" s="120"/>
      <c r="D1007" s="120"/>
      <c r="E1007" s="120"/>
      <c r="F1007" s="120"/>
      <c r="G1007" s="121"/>
      <c r="H1007" s="121"/>
      <c r="I1007" s="121"/>
      <c r="J1007" s="121"/>
      <c r="K1007" s="121"/>
      <c r="L1007" s="120"/>
      <c r="Z1007" s="120"/>
    </row>
    <row r="1008" spans="1:26">
      <c r="A1008" s="120"/>
      <c r="B1008" s="120"/>
      <c r="C1008" s="120"/>
      <c r="D1008" s="120"/>
      <c r="E1008" s="120"/>
      <c r="F1008" s="120"/>
      <c r="G1008" s="121"/>
      <c r="H1008" s="121"/>
      <c r="I1008" s="121"/>
      <c r="J1008" s="121"/>
      <c r="K1008" s="121"/>
      <c r="L1008" s="120"/>
      <c r="Z1008" s="120"/>
    </row>
    <row r="1009" spans="1:26">
      <c r="A1009" s="120"/>
      <c r="B1009" s="120"/>
      <c r="C1009" s="120"/>
      <c r="D1009" s="120"/>
      <c r="E1009" s="120"/>
      <c r="F1009" s="120"/>
      <c r="G1009" s="121"/>
      <c r="H1009" s="121"/>
      <c r="I1009" s="121"/>
      <c r="J1009" s="121"/>
      <c r="K1009" s="121"/>
      <c r="L1009" s="120"/>
      <c r="Z1009" s="120"/>
    </row>
    <row r="1010" spans="1:26">
      <c r="A1010" s="120"/>
      <c r="B1010" s="120"/>
      <c r="C1010" s="120"/>
      <c r="D1010" s="120"/>
      <c r="E1010" s="120"/>
      <c r="F1010" s="120"/>
      <c r="G1010" s="121"/>
      <c r="H1010" s="121"/>
      <c r="I1010" s="121"/>
      <c r="J1010" s="121"/>
      <c r="K1010" s="121"/>
      <c r="L1010" s="120"/>
      <c r="Z1010" s="120"/>
    </row>
    <row r="1011" spans="1:26">
      <c r="A1011" s="120"/>
      <c r="B1011" s="120"/>
      <c r="C1011" s="120"/>
      <c r="D1011" s="120"/>
      <c r="E1011" s="120"/>
      <c r="F1011" s="120"/>
      <c r="G1011" s="121"/>
      <c r="H1011" s="121"/>
      <c r="I1011" s="121"/>
      <c r="J1011" s="121"/>
      <c r="K1011" s="121"/>
      <c r="L1011" s="120"/>
      <c r="Z1011" s="120"/>
    </row>
    <row r="1012" spans="1:26">
      <c r="A1012" s="120"/>
      <c r="B1012" s="120"/>
      <c r="C1012" s="120"/>
      <c r="D1012" s="120"/>
      <c r="E1012" s="120"/>
      <c r="F1012" s="120"/>
      <c r="G1012" s="121"/>
      <c r="H1012" s="121"/>
      <c r="I1012" s="121"/>
      <c r="J1012" s="121"/>
      <c r="K1012" s="121"/>
      <c r="L1012" s="120"/>
      <c r="Z1012" s="120"/>
    </row>
    <row r="1013" spans="1:26">
      <c r="A1013" s="120"/>
      <c r="B1013" s="120"/>
      <c r="C1013" s="120"/>
      <c r="D1013" s="120"/>
      <c r="E1013" s="120"/>
      <c r="F1013" s="120"/>
      <c r="G1013" s="121"/>
      <c r="H1013" s="121"/>
      <c r="I1013" s="121"/>
      <c r="J1013" s="121"/>
      <c r="K1013" s="121"/>
      <c r="L1013" s="120"/>
      <c r="Z1013" s="120"/>
    </row>
    <row r="1014" spans="1:26">
      <c r="A1014" s="120"/>
      <c r="B1014" s="120"/>
      <c r="C1014" s="120"/>
      <c r="D1014" s="120"/>
      <c r="E1014" s="120"/>
      <c r="F1014" s="120"/>
      <c r="G1014" s="121"/>
      <c r="H1014" s="121"/>
      <c r="I1014" s="121"/>
      <c r="J1014" s="121"/>
      <c r="K1014" s="121"/>
      <c r="L1014" s="120"/>
      <c r="Z1014" s="120"/>
    </row>
    <row r="1015" spans="1:26">
      <c r="A1015" s="120"/>
      <c r="B1015" s="120"/>
      <c r="C1015" s="120"/>
      <c r="D1015" s="120"/>
      <c r="E1015" s="120"/>
      <c r="F1015" s="120"/>
      <c r="G1015" s="121"/>
      <c r="H1015" s="121"/>
      <c r="I1015" s="121"/>
      <c r="J1015" s="121"/>
      <c r="K1015" s="121"/>
      <c r="L1015" s="120"/>
      <c r="Z1015" s="120"/>
    </row>
    <row r="1016" spans="1:26">
      <c r="A1016" s="120"/>
      <c r="B1016" s="120"/>
      <c r="C1016" s="120"/>
      <c r="D1016" s="120"/>
      <c r="E1016" s="120"/>
      <c r="F1016" s="120"/>
      <c r="G1016" s="121"/>
      <c r="H1016" s="121"/>
      <c r="I1016" s="121"/>
      <c r="J1016" s="121"/>
      <c r="K1016" s="121"/>
      <c r="L1016" s="120"/>
      <c r="Z1016" s="120"/>
    </row>
    <row r="1017" spans="1:26">
      <c r="A1017" s="120"/>
      <c r="B1017" s="120"/>
      <c r="C1017" s="120"/>
      <c r="D1017" s="120"/>
      <c r="E1017" s="120"/>
      <c r="F1017" s="120"/>
      <c r="G1017" s="121"/>
      <c r="H1017" s="121"/>
      <c r="I1017" s="121"/>
      <c r="J1017" s="121"/>
      <c r="K1017" s="121"/>
      <c r="L1017" s="120"/>
      <c r="Z1017" s="120"/>
    </row>
    <row r="1018" spans="1:26">
      <c r="A1018" s="120"/>
      <c r="B1018" s="120"/>
      <c r="C1018" s="120"/>
      <c r="D1018" s="120"/>
      <c r="E1018" s="120"/>
      <c r="F1018" s="120"/>
      <c r="G1018" s="121"/>
      <c r="H1018" s="121"/>
      <c r="I1018" s="121"/>
      <c r="J1018" s="121"/>
      <c r="K1018" s="121"/>
      <c r="L1018" s="120"/>
      <c r="Z1018" s="120"/>
    </row>
    <row r="1019" spans="1:26">
      <c r="A1019" s="120"/>
      <c r="B1019" s="120"/>
      <c r="C1019" s="120"/>
      <c r="D1019" s="120"/>
      <c r="E1019" s="120"/>
      <c r="F1019" s="120"/>
      <c r="G1019" s="121"/>
      <c r="H1019" s="121"/>
      <c r="I1019" s="121"/>
      <c r="J1019" s="121"/>
      <c r="K1019" s="121"/>
      <c r="L1019" s="120"/>
      <c r="Z1019" s="120"/>
    </row>
    <row r="1020" spans="1:26">
      <c r="A1020" s="120"/>
      <c r="B1020" s="120"/>
      <c r="C1020" s="120"/>
      <c r="D1020" s="120"/>
      <c r="E1020" s="120"/>
      <c r="F1020" s="120"/>
      <c r="G1020" s="121"/>
      <c r="H1020" s="121"/>
      <c r="I1020" s="121"/>
      <c r="J1020" s="121"/>
      <c r="K1020" s="121"/>
      <c r="L1020" s="120"/>
      <c r="Z1020" s="120"/>
    </row>
    <row r="1021" spans="1:26">
      <c r="A1021" s="120"/>
      <c r="B1021" s="120"/>
      <c r="C1021" s="120"/>
      <c r="D1021" s="120"/>
      <c r="E1021" s="120"/>
      <c r="F1021" s="120"/>
      <c r="G1021" s="121"/>
      <c r="H1021" s="121"/>
      <c r="I1021" s="121"/>
      <c r="J1021" s="121"/>
      <c r="K1021" s="121"/>
      <c r="L1021" s="120"/>
      <c r="Z1021" s="120"/>
    </row>
    <row r="1022" spans="1:26">
      <c r="A1022" s="120"/>
      <c r="B1022" s="120"/>
      <c r="C1022" s="120"/>
      <c r="D1022" s="120"/>
      <c r="E1022" s="120"/>
      <c r="F1022" s="120"/>
      <c r="G1022" s="121"/>
      <c r="H1022" s="121"/>
      <c r="I1022" s="121"/>
      <c r="J1022" s="121"/>
      <c r="K1022" s="121"/>
      <c r="L1022" s="120"/>
      <c r="Z1022" s="120"/>
    </row>
    <row r="1023" spans="1:26">
      <c r="A1023" s="120"/>
      <c r="B1023" s="120"/>
      <c r="C1023" s="120"/>
      <c r="D1023" s="120"/>
      <c r="E1023" s="120"/>
      <c r="F1023" s="120"/>
      <c r="G1023" s="121"/>
      <c r="H1023" s="121"/>
      <c r="I1023" s="121"/>
      <c r="J1023" s="121"/>
      <c r="K1023" s="121"/>
      <c r="L1023" s="120"/>
      <c r="Z1023" s="120"/>
    </row>
    <row r="1024" spans="1:26">
      <c r="A1024" s="120"/>
      <c r="B1024" s="120"/>
      <c r="C1024" s="120"/>
      <c r="D1024" s="120"/>
      <c r="E1024" s="120"/>
      <c r="F1024" s="120"/>
      <c r="G1024" s="121"/>
      <c r="H1024" s="121"/>
      <c r="I1024" s="121"/>
      <c r="J1024" s="121"/>
      <c r="K1024" s="121"/>
      <c r="L1024" s="120"/>
      <c r="Z1024" s="120"/>
    </row>
    <row r="1025" spans="1:26">
      <c r="A1025" s="120"/>
      <c r="B1025" s="120"/>
      <c r="C1025" s="120"/>
      <c r="D1025" s="120"/>
      <c r="E1025" s="120"/>
      <c r="F1025" s="120"/>
      <c r="G1025" s="121"/>
      <c r="H1025" s="121"/>
      <c r="I1025" s="121"/>
      <c r="J1025" s="121"/>
      <c r="K1025" s="121"/>
      <c r="L1025" s="120"/>
      <c r="Z1025" s="120"/>
    </row>
    <row r="1026" spans="1:26">
      <c r="A1026" s="120"/>
      <c r="B1026" s="120"/>
      <c r="C1026" s="120"/>
      <c r="D1026" s="120"/>
      <c r="E1026" s="120"/>
      <c r="F1026" s="120"/>
      <c r="G1026" s="121"/>
      <c r="H1026" s="121"/>
      <c r="I1026" s="121"/>
      <c r="J1026" s="121"/>
      <c r="K1026" s="121"/>
      <c r="L1026" s="120"/>
      <c r="Z1026" s="120"/>
    </row>
    <row r="1027" spans="1:26">
      <c r="A1027" s="120"/>
      <c r="B1027" s="120"/>
      <c r="C1027" s="120"/>
      <c r="D1027" s="120"/>
      <c r="E1027" s="120"/>
      <c r="F1027" s="120"/>
      <c r="G1027" s="121"/>
      <c r="H1027" s="121"/>
      <c r="I1027" s="121"/>
      <c r="J1027" s="121"/>
      <c r="K1027" s="121"/>
      <c r="L1027" s="120"/>
      <c r="Z1027" s="120"/>
    </row>
    <row r="1028" spans="1:26">
      <c r="A1028" s="120"/>
      <c r="B1028" s="120"/>
      <c r="C1028" s="120"/>
      <c r="D1028" s="120"/>
      <c r="E1028" s="120"/>
      <c r="F1028" s="120"/>
      <c r="G1028" s="121"/>
      <c r="H1028" s="121"/>
      <c r="I1028" s="121"/>
      <c r="J1028" s="121"/>
      <c r="K1028" s="121"/>
      <c r="L1028" s="120"/>
      <c r="Z1028" s="120"/>
    </row>
    <row r="1029" spans="1:26">
      <c r="A1029" s="120"/>
      <c r="B1029" s="120"/>
      <c r="C1029" s="120"/>
      <c r="D1029" s="120"/>
      <c r="E1029" s="120"/>
      <c r="F1029" s="120"/>
      <c r="G1029" s="121"/>
      <c r="H1029" s="121"/>
      <c r="I1029" s="121"/>
      <c r="J1029" s="121"/>
      <c r="K1029" s="121"/>
      <c r="L1029" s="120"/>
      <c r="Z1029" s="120"/>
    </row>
    <row r="1030" spans="1:26">
      <c r="A1030" s="120"/>
      <c r="B1030" s="120"/>
      <c r="C1030" s="120"/>
      <c r="D1030" s="120"/>
      <c r="E1030" s="120"/>
      <c r="F1030" s="120"/>
      <c r="G1030" s="121"/>
      <c r="H1030" s="121"/>
      <c r="I1030" s="121"/>
      <c r="J1030" s="121"/>
      <c r="K1030" s="121"/>
      <c r="L1030" s="120"/>
      <c r="Z1030" s="120"/>
    </row>
    <row r="1031" spans="1:26">
      <c r="A1031" s="120"/>
      <c r="C1031" s="120"/>
      <c r="D1031" s="120"/>
      <c r="E1031" s="120"/>
      <c r="F1031" s="120"/>
      <c r="G1031" s="121"/>
      <c r="H1031" s="121"/>
      <c r="I1031" s="121"/>
      <c r="J1031" s="121"/>
      <c r="K1031" s="121"/>
      <c r="L1031" s="120"/>
      <c r="Z1031" s="120"/>
    </row>
    <row r="1032" spans="1:26" ht="15" customHeight="1">
      <c r="A1032" s="120"/>
    </row>
    <row r="1033" spans="1:26" ht="15" customHeight="1">
      <c r="A1033" s="120"/>
    </row>
    <row r="1034" spans="1:26" ht="15" customHeight="1">
      <c r="A1034" s="120"/>
    </row>
    <row r="1035" spans="1:26" ht="15" customHeight="1">
      <c r="A1035" s="120"/>
    </row>
  </sheetData>
  <conditionalFormatting sqref="G58:K58 G65:K65 G71:K71 G92:K92 G99:K99 G105:K105 G114:K114">
    <cfRule type="cellIs" dxfId="26" priority="1" operator="lessThan">
      <formula>0</formula>
    </cfRule>
  </conditionalFormatting>
  <hyperlinks>
    <hyperlink ref="B1" location="Introduction!A1" display="Return to Introduction Page"/>
  </hyperlinks>
  <pageMargins left="0.7" right="0.7" top="0.75" bottom="0.75" header="0.3" footer="0.3"/>
  <pageSetup paperSize="9" orientation="landscape" horizontalDpi="1200" verticalDpi="1200" r:id="rId1"/>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105"/>
  <sheetViews>
    <sheetView showGridLines="0" workbookViewId="0">
      <pane xSplit="7" topLeftCell="H1" activePane="topRight" state="frozen"/>
      <selection pane="topRight" activeCell="H4" sqref="H4"/>
    </sheetView>
  </sheetViews>
  <sheetFormatPr defaultColWidth="11.125" defaultRowHeight="15.75"/>
  <cols>
    <col min="1" max="1" width="7" style="29" customWidth="1"/>
    <col min="2" max="2" width="11" style="450" customWidth="1"/>
    <col min="3" max="3" width="18.875" style="27" customWidth="1"/>
    <col min="4" max="4" width="27.625" customWidth="1"/>
    <col min="5" max="5" width="15.375" customWidth="1"/>
    <col min="6" max="7" width="13.875" customWidth="1"/>
    <col min="8" max="20" width="19.875" customWidth="1"/>
    <col min="21" max="26" width="11" customWidth="1"/>
    <col min="27" max="27" width="13.375" customWidth="1"/>
  </cols>
  <sheetData>
    <row r="1" spans="1:26" ht="25.5">
      <c r="A1" s="71"/>
      <c r="B1" s="139" t="s">
        <v>86</v>
      </c>
      <c r="C1" s="139"/>
      <c r="D1" s="555"/>
      <c r="E1" s="555"/>
      <c r="F1" s="555"/>
      <c r="G1" s="555"/>
      <c r="H1" s="555"/>
      <c r="I1" s="450" t="str">
        <f>"tip: input your assumptions and forecast parameters for "&amp; $E$3&amp;" on the left or in the lightly green highlighted cells below."</f>
        <v>tip: input your assumptions and forecast parameters for Year 1 (2020) on the left or in the lightly green highlighted cells below.</v>
      </c>
      <c r="J1" s="58"/>
      <c r="K1" s="3"/>
      <c r="L1" s="3"/>
      <c r="M1" s="3"/>
      <c r="N1" s="3"/>
      <c r="O1" s="3"/>
      <c r="P1" s="3"/>
      <c r="Q1" s="3"/>
      <c r="R1" s="3"/>
      <c r="S1" s="3"/>
      <c r="T1" s="7"/>
      <c r="U1" s="7"/>
      <c r="V1" s="3"/>
      <c r="W1" s="3"/>
      <c r="X1" s="3"/>
      <c r="Y1" s="3"/>
      <c r="Z1" s="3"/>
    </row>
    <row r="2" spans="1:26">
      <c r="B2" s="344"/>
      <c r="C2" s="139"/>
      <c r="D2" s="1"/>
      <c r="E2" s="3"/>
      <c r="F2" s="3"/>
      <c r="G2" s="3"/>
      <c r="H2" s="3"/>
      <c r="I2" s="3"/>
      <c r="J2" s="3"/>
      <c r="K2" s="3"/>
      <c r="L2" s="3"/>
      <c r="M2" s="3"/>
      <c r="N2" s="3"/>
      <c r="O2" s="3"/>
      <c r="P2" s="3"/>
      <c r="Q2" s="3"/>
      <c r="R2" s="3"/>
      <c r="S2" s="3"/>
      <c r="T2" s="7"/>
      <c r="U2" s="7"/>
      <c r="V2" s="3"/>
      <c r="W2" s="3"/>
      <c r="X2" s="3"/>
      <c r="Y2" s="3"/>
      <c r="Z2" s="3"/>
    </row>
    <row r="3" spans="1:26" ht="20.25">
      <c r="B3" s="149" t="s">
        <v>0</v>
      </c>
      <c r="C3" s="367"/>
      <c r="D3" s="367"/>
      <c r="E3" s="367" t="str">
        <f>"Year 1 ("&amp;'Financing Schedule'!$D$5&amp;")"</f>
        <v>Year 1 (2020)</v>
      </c>
      <c r="F3" s="367"/>
      <c r="G3" s="367"/>
      <c r="H3" s="405" t="s">
        <v>126</v>
      </c>
      <c r="I3" s="406" t="s">
        <v>127</v>
      </c>
      <c r="J3" s="406" t="s">
        <v>128</v>
      </c>
      <c r="K3" s="406" t="s">
        <v>129</v>
      </c>
      <c r="L3" s="406" t="s">
        <v>130</v>
      </c>
      <c r="M3" s="406" t="s">
        <v>131</v>
      </c>
      <c r="N3" s="406" t="s">
        <v>132</v>
      </c>
      <c r="O3" s="406" t="s">
        <v>133</v>
      </c>
      <c r="P3" s="406" t="s">
        <v>134</v>
      </c>
      <c r="Q3" s="406" t="s">
        <v>135</v>
      </c>
      <c r="R3" s="406" t="s">
        <v>136</v>
      </c>
      <c r="S3" s="406" t="s">
        <v>137</v>
      </c>
      <c r="T3" s="407" t="s">
        <v>177</v>
      </c>
      <c r="U3" s="7"/>
      <c r="V3" s="3"/>
      <c r="W3" s="3"/>
      <c r="X3" s="3"/>
      <c r="Y3" s="3"/>
      <c r="Z3" s="3"/>
    </row>
    <row r="4" spans="1:26">
      <c r="B4" s="451"/>
      <c r="C4" s="452"/>
      <c r="D4" s="452"/>
      <c r="E4" s="452"/>
      <c r="F4" s="452"/>
      <c r="G4" s="453" t="s">
        <v>57</v>
      </c>
      <c r="H4" s="408">
        <v>1</v>
      </c>
      <c r="I4" s="409">
        <f t="shared" ref="I4:S4" si="0">H4+1</f>
        <v>2</v>
      </c>
      <c r="J4" s="409">
        <f t="shared" si="0"/>
        <v>3</v>
      </c>
      <c r="K4" s="409">
        <f t="shared" si="0"/>
        <v>4</v>
      </c>
      <c r="L4" s="409">
        <f t="shared" si="0"/>
        <v>5</v>
      </c>
      <c r="M4" s="409">
        <f t="shared" si="0"/>
        <v>6</v>
      </c>
      <c r="N4" s="409">
        <f t="shared" si="0"/>
        <v>7</v>
      </c>
      <c r="O4" s="409">
        <f t="shared" si="0"/>
        <v>8</v>
      </c>
      <c r="P4" s="409">
        <f t="shared" si="0"/>
        <v>9</v>
      </c>
      <c r="Q4" s="409">
        <f t="shared" si="0"/>
        <v>10</v>
      </c>
      <c r="R4" s="409">
        <f t="shared" si="0"/>
        <v>11</v>
      </c>
      <c r="S4" s="409">
        <f t="shared" si="0"/>
        <v>12</v>
      </c>
      <c r="T4" s="457" t="str">
        <f>"Total for " &amp; $E$3</f>
        <v>Total for Year 1 (2020)</v>
      </c>
      <c r="U4" s="7"/>
      <c r="V4" s="3"/>
      <c r="W4" s="3"/>
      <c r="X4" s="3"/>
      <c r="Y4" s="3"/>
      <c r="Z4" s="3"/>
    </row>
    <row r="5" spans="1:26">
      <c r="B5" s="454"/>
      <c r="C5" s="7"/>
      <c r="D5" s="7"/>
      <c r="E5" s="7"/>
      <c r="F5" s="7"/>
      <c r="G5" s="7"/>
      <c r="H5" s="410"/>
      <c r="I5" s="411"/>
      <c r="J5" s="411"/>
      <c r="K5" s="411"/>
      <c r="L5" s="411"/>
      <c r="M5" s="411"/>
      <c r="N5" s="411"/>
      <c r="O5" s="411"/>
      <c r="P5" s="411"/>
      <c r="Q5" s="411"/>
      <c r="R5" s="411"/>
      <c r="S5" s="411"/>
      <c r="T5" s="458"/>
      <c r="U5" s="7"/>
      <c r="V5" s="1"/>
      <c r="W5" s="3"/>
      <c r="X5" s="3"/>
      <c r="Y5" s="3"/>
      <c r="Z5" s="3"/>
    </row>
    <row r="6" spans="1:26">
      <c r="B6" s="455" t="s">
        <v>251</v>
      </c>
      <c r="C6" s="12"/>
      <c r="D6" s="14"/>
      <c r="E6" s="15"/>
      <c r="F6" s="7"/>
      <c r="G6" s="7"/>
      <c r="H6" s="412"/>
      <c r="I6" s="413"/>
      <c r="J6" s="413"/>
      <c r="K6" s="413"/>
      <c r="L6" s="413"/>
      <c r="M6" s="413"/>
      <c r="N6" s="413"/>
      <c r="O6" s="413"/>
      <c r="P6" s="413"/>
      <c r="Q6" s="413"/>
      <c r="R6" s="413"/>
      <c r="S6" s="413"/>
      <c r="T6" s="459"/>
      <c r="U6" s="7"/>
      <c r="V6" s="3"/>
      <c r="W6" s="3"/>
      <c r="X6" s="3"/>
      <c r="Y6" s="3"/>
      <c r="Z6" s="3"/>
    </row>
    <row r="7" spans="1:26">
      <c r="B7" s="454"/>
      <c r="C7" s="7" t="s">
        <v>186</v>
      </c>
      <c r="D7" s="7"/>
      <c r="E7" s="506">
        <v>120</v>
      </c>
      <c r="F7" s="7"/>
      <c r="G7" s="16"/>
      <c r="H7" s="414"/>
      <c r="I7" s="415"/>
      <c r="J7" s="415"/>
      <c r="K7" s="415"/>
      <c r="L7" s="415"/>
      <c r="M7" s="415"/>
      <c r="N7" s="415"/>
      <c r="O7" s="415"/>
      <c r="P7" s="415"/>
      <c r="Q7" s="415"/>
      <c r="R7" s="415"/>
      <c r="S7" s="415"/>
      <c r="T7" s="460"/>
      <c r="U7" s="7"/>
      <c r="V7" s="1"/>
      <c r="W7" s="3"/>
      <c r="X7" s="3"/>
      <c r="Y7" s="3"/>
      <c r="Z7" s="3"/>
    </row>
    <row r="8" spans="1:26">
      <c r="B8" s="454"/>
      <c r="C8" s="7" t="s">
        <v>187</v>
      </c>
      <c r="D8" s="7"/>
      <c r="E8" s="507">
        <v>100</v>
      </c>
      <c r="F8" s="7"/>
      <c r="G8" s="7"/>
      <c r="H8" s="412"/>
      <c r="I8" s="413"/>
      <c r="J8" s="413"/>
      <c r="K8" s="413"/>
      <c r="L8" s="413"/>
      <c r="M8" s="413"/>
      <c r="N8" s="413"/>
      <c r="O8" s="413"/>
      <c r="P8" s="413"/>
      <c r="Q8" s="413"/>
      <c r="R8" s="413"/>
      <c r="S8" s="413"/>
      <c r="T8" s="461"/>
      <c r="U8" s="7"/>
      <c r="V8" s="1"/>
      <c r="W8" s="3"/>
      <c r="X8" s="3"/>
      <c r="Y8" s="3"/>
      <c r="Z8" s="3"/>
    </row>
    <row r="9" spans="1:26">
      <c r="B9" s="454"/>
      <c r="C9" s="7" t="str">
        <f>$E$3&amp;" Sales Growth"</f>
        <v>Year 1 (2020) Sales Growth</v>
      </c>
      <c r="D9" s="7"/>
      <c r="E9" s="508">
        <v>0.15</v>
      </c>
      <c r="F9" s="7"/>
      <c r="G9" s="16"/>
      <c r="H9" s="416"/>
      <c r="I9" s="417"/>
      <c r="J9" s="417"/>
      <c r="K9" s="417"/>
      <c r="L9" s="417"/>
      <c r="M9" s="417"/>
      <c r="N9" s="417"/>
      <c r="O9" s="417"/>
      <c r="P9" s="417"/>
      <c r="Q9" s="417"/>
      <c r="R9" s="417"/>
      <c r="S9" s="418"/>
      <c r="T9" s="462"/>
      <c r="U9" s="7"/>
      <c r="V9" s="1"/>
      <c r="W9" s="3"/>
      <c r="X9" s="3"/>
      <c r="Y9" s="3"/>
      <c r="Z9" s="3"/>
    </row>
    <row r="10" spans="1:26">
      <c r="B10" s="455" t="s">
        <v>260</v>
      </c>
      <c r="C10" s="7"/>
      <c r="D10" s="7"/>
      <c r="E10" s="7"/>
      <c r="F10" s="7"/>
      <c r="G10" s="16"/>
      <c r="H10" s="509"/>
      <c r="I10" s="510"/>
      <c r="J10" s="510"/>
      <c r="K10" s="510"/>
      <c r="L10" s="510"/>
      <c r="M10" s="510"/>
      <c r="N10" s="510"/>
      <c r="O10" s="510"/>
      <c r="P10" s="510"/>
      <c r="Q10" s="510"/>
      <c r="R10" s="510"/>
      <c r="S10" s="510"/>
      <c r="T10" s="462" t="str">
        <f>IF(SUM(H10:S10)=0,"",SUM(H10:S10))</f>
        <v/>
      </c>
      <c r="U10" s="7"/>
      <c r="V10" s="3"/>
      <c r="W10" s="3"/>
      <c r="X10" s="3"/>
      <c r="Y10" s="3"/>
      <c r="Z10" s="3"/>
    </row>
    <row r="11" spans="1:26" ht="16.5" thickBot="1">
      <c r="B11" s="455" t="s">
        <v>292</v>
      </c>
      <c r="D11" s="27"/>
      <c r="E11" s="27"/>
      <c r="F11" s="27"/>
      <c r="G11" s="27"/>
      <c r="H11" s="416">
        <f>IF(H10="",$E8,"")</f>
        <v>100</v>
      </c>
      <c r="I11" s="417">
        <f>IFERROR(IF(I10="",ROUNDDOWN($H11+((I$4-$H$4)/11)*($S11-$H11),0),""),"")</f>
        <v>101</v>
      </c>
      <c r="J11" s="417">
        <f t="shared" ref="J11:R11" si="1">IFERROR(IF(J10="",ROUNDDOWN($H11+((J$4-$H$4)/11)*($S11-$H11),0),""),"")</f>
        <v>102</v>
      </c>
      <c r="K11" s="417">
        <f t="shared" si="1"/>
        <v>104</v>
      </c>
      <c r="L11" s="417">
        <f t="shared" si="1"/>
        <v>105</v>
      </c>
      <c r="M11" s="417">
        <f t="shared" si="1"/>
        <v>106</v>
      </c>
      <c r="N11" s="417">
        <f t="shared" si="1"/>
        <v>108</v>
      </c>
      <c r="O11" s="417">
        <f t="shared" si="1"/>
        <v>109</v>
      </c>
      <c r="P11" s="417">
        <f t="shared" si="1"/>
        <v>110</v>
      </c>
      <c r="Q11" s="417">
        <f t="shared" si="1"/>
        <v>112</v>
      </c>
      <c r="R11" s="417">
        <f t="shared" si="1"/>
        <v>113</v>
      </c>
      <c r="S11" s="417">
        <f>IFERROR(IF(S10="",ROUNDDOWN($E8*(1+$E9),0),""),"")</f>
        <v>115</v>
      </c>
      <c r="T11" s="462">
        <f>IF(SUM(H11:S11)=0,"",SUM(H11:S11))</f>
        <v>1285</v>
      </c>
      <c r="U11" s="7"/>
      <c r="V11" s="1"/>
      <c r="W11" s="3"/>
      <c r="X11" s="3"/>
      <c r="Y11" s="3"/>
      <c r="Z11" s="3"/>
    </row>
    <row r="12" spans="1:26" ht="16.5" thickTop="1">
      <c r="B12" s="470" t="s">
        <v>255</v>
      </c>
      <c r="C12" s="471"/>
      <c r="D12" s="471"/>
      <c r="E12" s="471"/>
      <c r="F12" s="471"/>
      <c r="G12" s="472"/>
      <c r="H12" s="473">
        <f>IF(H11="",H10*$E7,H11*$E7)</f>
        <v>12000</v>
      </c>
      <c r="I12" s="474">
        <f>IF(I11="",I10*$E7,I11*$E7)</f>
        <v>12120</v>
      </c>
      <c r="J12" s="474">
        <f t="shared" ref="J12:S12" si="2">IF(J11="",J10*$E7,J11*$E7)</f>
        <v>12240</v>
      </c>
      <c r="K12" s="474">
        <f t="shared" si="2"/>
        <v>12480</v>
      </c>
      <c r="L12" s="474">
        <f t="shared" si="2"/>
        <v>12600</v>
      </c>
      <c r="M12" s="474">
        <f t="shared" si="2"/>
        <v>12720</v>
      </c>
      <c r="N12" s="474">
        <f t="shared" si="2"/>
        <v>12960</v>
      </c>
      <c r="O12" s="474">
        <f t="shared" si="2"/>
        <v>13080</v>
      </c>
      <c r="P12" s="474">
        <f t="shared" si="2"/>
        <v>13200</v>
      </c>
      <c r="Q12" s="474">
        <f t="shared" si="2"/>
        <v>13440</v>
      </c>
      <c r="R12" s="474">
        <f t="shared" si="2"/>
        <v>13560</v>
      </c>
      <c r="S12" s="474">
        <f t="shared" si="2"/>
        <v>13800</v>
      </c>
      <c r="T12" s="475">
        <f>SUM(H12:S12)</f>
        <v>154200</v>
      </c>
      <c r="U12" s="7"/>
      <c r="V12" s="1"/>
      <c r="W12" s="3"/>
      <c r="X12" s="3"/>
      <c r="Y12" s="3"/>
      <c r="Z12" s="3"/>
    </row>
    <row r="13" spans="1:26">
      <c r="B13" s="454"/>
      <c r="C13" s="7"/>
      <c r="D13" s="7"/>
      <c r="E13" s="7"/>
      <c r="F13" s="7"/>
      <c r="G13" s="17"/>
      <c r="H13" s="419"/>
      <c r="I13" s="420"/>
      <c r="J13" s="420"/>
      <c r="K13" s="420"/>
      <c r="L13" s="420"/>
      <c r="M13" s="420"/>
      <c r="N13" s="420"/>
      <c r="O13" s="420"/>
      <c r="P13" s="420"/>
      <c r="Q13" s="420"/>
      <c r="R13" s="420"/>
      <c r="S13" s="420"/>
      <c r="T13" s="463"/>
      <c r="U13" s="7"/>
      <c r="V13" s="1"/>
      <c r="W13" s="3"/>
      <c r="X13" s="3"/>
      <c r="Y13" s="3"/>
      <c r="Z13" s="3"/>
    </row>
    <row r="14" spans="1:26">
      <c r="B14" s="455" t="s">
        <v>252</v>
      </c>
      <c r="C14" s="12"/>
      <c r="D14" s="14"/>
      <c r="E14" s="73"/>
      <c r="F14" s="7"/>
      <c r="G14" s="7"/>
      <c r="H14" s="412"/>
      <c r="I14" s="413"/>
      <c r="J14" s="413"/>
      <c r="K14" s="413"/>
      <c r="L14" s="413"/>
      <c r="M14" s="413"/>
      <c r="N14" s="413"/>
      <c r="O14" s="413"/>
      <c r="P14" s="413"/>
      <c r="Q14" s="413"/>
      <c r="R14" s="413"/>
      <c r="S14" s="413"/>
      <c r="T14" s="459"/>
      <c r="U14" s="7"/>
      <c r="V14" s="3"/>
      <c r="W14" s="3"/>
      <c r="X14" s="3"/>
      <c r="Y14" s="3"/>
      <c r="Z14" s="3"/>
    </row>
    <row r="15" spans="1:26">
      <c r="B15" s="454"/>
      <c r="C15" s="7" t="s">
        <v>253</v>
      </c>
      <c r="D15" s="7"/>
      <c r="E15" s="506">
        <v>10</v>
      </c>
      <c r="F15" s="7"/>
      <c r="G15" s="16"/>
      <c r="H15" s="414"/>
      <c r="I15" s="415"/>
      <c r="J15" s="415"/>
      <c r="K15" s="415"/>
      <c r="L15" s="415"/>
      <c r="M15" s="415"/>
      <c r="N15" s="415"/>
      <c r="O15" s="415"/>
      <c r="P15" s="415"/>
      <c r="Q15" s="415"/>
      <c r="R15" s="415"/>
      <c r="S15" s="415"/>
      <c r="T15" s="460"/>
      <c r="U15" s="7"/>
      <c r="V15" s="3"/>
      <c r="W15" s="3"/>
      <c r="X15" s="3"/>
      <c r="Y15" s="3"/>
      <c r="Z15" s="3"/>
    </row>
    <row r="16" spans="1:26">
      <c r="B16" s="454"/>
      <c r="C16" s="7" t="s">
        <v>254</v>
      </c>
      <c r="D16" s="7"/>
      <c r="E16" s="507">
        <v>20</v>
      </c>
      <c r="F16" s="7" t="s">
        <v>14</v>
      </c>
      <c r="G16" s="7"/>
      <c r="H16" s="412"/>
      <c r="I16" s="413"/>
      <c r="J16" s="413"/>
      <c r="K16" s="413"/>
      <c r="L16" s="413"/>
      <c r="M16" s="413"/>
      <c r="N16" s="413"/>
      <c r="O16" s="413"/>
      <c r="P16" s="413"/>
      <c r="Q16" s="413"/>
      <c r="R16" s="413"/>
      <c r="S16" s="413"/>
      <c r="T16" s="461"/>
      <c r="U16" s="7"/>
      <c r="V16" s="3"/>
      <c r="W16" s="3"/>
      <c r="X16" s="3"/>
      <c r="Y16" s="3"/>
      <c r="Z16" s="3"/>
    </row>
    <row r="17" spans="1:26">
      <c r="B17" s="454"/>
      <c r="C17" s="7" t="str">
        <f>$E$3&amp;" Sales Growth"</f>
        <v>Year 1 (2020) Sales Growth</v>
      </c>
      <c r="D17" s="7"/>
      <c r="E17" s="508">
        <v>0.45</v>
      </c>
      <c r="F17" s="7"/>
      <c r="G17" s="16"/>
      <c r="H17" s="416"/>
      <c r="I17" s="417"/>
      <c r="J17" s="417"/>
      <c r="K17" s="417"/>
      <c r="L17" s="417"/>
      <c r="M17" s="417"/>
      <c r="N17" s="417"/>
      <c r="O17" s="417"/>
      <c r="P17" s="417"/>
      <c r="Q17" s="417"/>
      <c r="R17" s="417"/>
      <c r="S17" s="418"/>
      <c r="T17" s="462"/>
      <c r="U17" s="7"/>
      <c r="V17" s="3"/>
      <c r="W17" s="3"/>
      <c r="X17" s="3"/>
      <c r="Y17" s="3"/>
      <c r="Z17" s="3"/>
    </row>
    <row r="18" spans="1:26">
      <c r="B18" s="455" t="s">
        <v>258</v>
      </c>
      <c r="C18" s="7"/>
      <c r="D18" s="7"/>
      <c r="E18" s="7"/>
      <c r="F18" s="7"/>
      <c r="G18" s="16"/>
      <c r="H18" s="509"/>
      <c r="I18" s="510"/>
      <c r="J18" s="510"/>
      <c r="K18" s="510"/>
      <c r="L18" s="510"/>
      <c r="M18" s="510"/>
      <c r="N18" s="510"/>
      <c r="O18" s="510"/>
      <c r="P18" s="510"/>
      <c r="Q18" s="510"/>
      <c r="R18" s="510"/>
      <c r="S18" s="510"/>
      <c r="T18" s="462" t="str">
        <f>IF(SUM(H18:S18)=0,"",SUM(H18:S18))</f>
        <v/>
      </c>
      <c r="U18" s="7"/>
      <c r="V18" s="3"/>
      <c r="W18" s="3"/>
      <c r="X18" s="3"/>
      <c r="Y18" s="3"/>
      <c r="Z18" s="3"/>
    </row>
    <row r="19" spans="1:26" ht="16.5" thickBot="1">
      <c r="B19" s="455" t="s">
        <v>261</v>
      </c>
      <c r="D19" s="27"/>
      <c r="E19" s="27"/>
      <c r="F19" s="27"/>
      <c r="G19" s="27"/>
      <c r="H19" s="416">
        <f>IF(H18="",$E16,"")</f>
        <v>20</v>
      </c>
      <c r="I19" s="417">
        <f>IFERROR(IF(I18="",ROUNDDOWN($H19+((I$4-$H$4)/11)*($S19-$H19),0),""),"")</f>
        <v>20</v>
      </c>
      <c r="J19" s="417">
        <f t="shared" ref="J19:R19" si="3">IFERROR(IF(J18="",ROUNDDOWN($H19+((J$4-$H$4)/11)*($S19-$H19),0),""),"")</f>
        <v>21</v>
      </c>
      <c r="K19" s="417">
        <f t="shared" si="3"/>
        <v>22</v>
      </c>
      <c r="L19" s="417">
        <f t="shared" si="3"/>
        <v>23</v>
      </c>
      <c r="M19" s="417">
        <f t="shared" si="3"/>
        <v>24</v>
      </c>
      <c r="N19" s="417">
        <f t="shared" si="3"/>
        <v>24</v>
      </c>
      <c r="O19" s="417">
        <f t="shared" si="3"/>
        <v>25</v>
      </c>
      <c r="P19" s="417">
        <f t="shared" si="3"/>
        <v>26</v>
      </c>
      <c r="Q19" s="417">
        <f t="shared" si="3"/>
        <v>27</v>
      </c>
      <c r="R19" s="417">
        <f t="shared" si="3"/>
        <v>28</v>
      </c>
      <c r="S19" s="417">
        <f>IFERROR(IF(S18="",ROUNDDOWN($E16*(1+$E17),0),""),"")</f>
        <v>29</v>
      </c>
      <c r="T19" s="462">
        <f>IF(SUM(H19:S19)=0,"",SUM(H19:S19))</f>
        <v>289</v>
      </c>
      <c r="U19" s="7"/>
      <c r="V19" s="3"/>
      <c r="W19" s="3"/>
      <c r="X19" s="3"/>
      <c r="Y19" s="3"/>
      <c r="Z19" s="3"/>
    </row>
    <row r="20" spans="1:26" ht="16.5" thickTop="1">
      <c r="B20" s="470" t="s">
        <v>256</v>
      </c>
      <c r="C20" s="471"/>
      <c r="D20" s="471"/>
      <c r="E20" s="471"/>
      <c r="F20" s="471"/>
      <c r="G20" s="472"/>
      <c r="H20" s="473">
        <f>IF(H19="",H18*$E15,H19*$E15)</f>
        <v>200</v>
      </c>
      <c r="I20" s="474">
        <f>IF(I19="",I18*$E15,I19*$E15)</f>
        <v>200</v>
      </c>
      <c r="J20" s="474">
        <f t="shared" ref="J20" si="4">IF(J19="",J18*$E15,J19*$E15)</f>
        <v>210</v>
      </c>
      <c r="K20" s="474">
        <f t="shared" ref="K20" si="5">IF(K19="",K18*$E15,K19*$E15)</f>
        <v>220</v>
      </c>
      <c r="L20" s="474">
        <f t="shared" ref="L20" si="6">IF(L19="",L18*$E15,L19*$E15)</f>
        <v>230</v>
      </c>
      <c r="M20" s="474">
        <f t="shared" ref="M20" si="7">IF(M19="",M18*$E15,M19*$E15)</f>
        <v>240</v>
      </c>
      <c r="N20" s="474">
        <f t="shared" ref="N20" si="8">IF(N19="",N18*$E15,N19*$E15)</f>
        <v>240</v>
      </c>
      <c r="O20" s="474">
        <f t="shared" ref="O20" si="9">IF(O19="",O18*$E15,O19*$E15)</f>
        <v>250</v>
      </c>
      <c r="P20" s="474">
        <f t="shared" ref="P20" si="10">IF(P19="",P18*$E15,P19*$E15)</f>
        <v>260</v>
      </c>
      <c r="Q20" s="474">
        <f t="shared" ref="Q20" si="11">IF(Q19="",Q18*$E15,Q19*$E15)</f>
        <v>270</v>
      </c>
      <c r="R20" s="474">
        <f t="shared" ref="R20" si="12">IF(R19="",R18*$E15,R19*$E15)</f>
        <v>280</v>
      </c>
      <c r="S20" s="474">
        <f t="shared" ref="S20" si="13">IF(S19="",S18*$E15,S19*$E15)</f>
        <v>290</v>
      </c>
      <c r="T20" s="475">
        <f>SUM(H20:S20)</f>
        <v>2890</v>
      </c>
      <c r="U20" s="7"/>
      <c r="V20" s="3"/>
      <c r="W20" s="3"/>
      <c r="X20" s="3"/>
      <c r="Y20" s="3"/>
      <c r="Z20" s="3"/>
    </row>
    <row r="21" spans="1:26" s="27" customFormat="1">
      <c r="A21" s="29"/>
      <c r="B21" s="455"/>
      <c r="C21" s="7"/>
      <c r="D21" s="7"/>
      <c r="E21" s="18"/>
      <c r="F21" s="7"/>
      <c r="G21" s="16"/>
      <c r="H21" s="412"/>
      <c r="I21" s="413"/>
      <c r="J21" s="413"/>
      <c r="K21" s="413"/>
      <c r="L21" s="413"/>
      <c r="M21" s="413"/>
      <c r="N21" s="413"/>
      <c r="O21" s="413"/>
      <c r="P21" s="413"/>
      <c r="Q21" s="413"/>
      <c r="R21" s="413"/>
      <c r="S21" s="413"/>
      <c r="T21" s="464"/>
      <c r="U21" s="7"/>
      <c r="V21" s="7"/>
      <c r="W21" s="7"/>
      <c r="X21" s="7"/>
      <c r="Y21" s="7"/>
      <c r="Z21" s="7"/>
    </row>
    <row r="22" spans="1:26">
      <c r="B22" s="455" t="s">
        <v>284</v>
      </c>
      <c r="C22" s="12"/>
      <c r="D22" s="14"/>
      <c r="E22" s="73"/>
      <c r="F22" s="7"/>
      <c r="G22" s="7"/>
      <c r="H22" s="412"/>
      <c r="I22" s="413"/>
      <c r="J22" s="413"/>
      <c r="K22" s="413"/>
      <c r="L22" s="413"/>
      <c r="M22" s="413"/>
      <c r="N22" s="413"/>
      <c r="O22" s="413"/>
      <c r="P22" s="413"/>
      <c r="Q22" s="413"/>
      <c r="R22" s="413"/>
      <c r="S22" s="413"/>
      <c r="T22" s="459"/>
      <c r="U22" s="7"/>
      <c r="V22" s="3"/>
      <c r="W22" s="3"/>
      <c r="X22" s="3"/>
      <c r="Y22" s="3"/>
      <c r="Z22" s="3"/>
    </row>
    <row r="23" spans="1:26">
      <c r="B23" s="454"/>
      <c r="C23" s="7" t="s">
        <v>247</v>
      </c>
      <c r="D23" s="7"/>
      <c r="E23" s="506">
        <v>150</v>
      </c>
      <c r="F23" s="7"/>
      <c r="G23" s="16"/>
      <c r="H23" s="414"/>
      <c r="I23" s="415"/>
      <c r="J23" s="415"/>
      <c r="K23" s="415"/>
      <c r="L23" s="415"/>
      <c r="M23" s="415"/>
      <c r="N23" s="415"/>
      <c r="O23" s="415"/>
      <c r="P23" s="415"/>
      <c r="Q23" s="415"/>
      <c r="R23" s="415"/>
      <c r="S23" s="415"/>
      <c r="T23" s="460"/>
      <c r="U23" s="7"/>
      <c r="V23" s="3"/>
      <c r="W23" s="3"/>
      <c r="X23" s="3"/>
      <c r="Y23" s="3"/>
      <c r="Z23" s="3"/>
    </row>
    <row r="24" spans="1:26">
      <c r="B24" s="454"/>
      <c r="C24" s="7" t="s">
        <v>248</v>
      </c>
      <c r="D24" s="7"/>
      <c r="E24" s="507">
        <v>45</v>
      </c>
      <c r="F24" s="7"/>
      <c r="G24" s="7"/>
      <c r="H24" s="412"/>
      <c r="I24" s="413"/>
      <c r="J24" s="413"/>
      <c r="K24" s="413"/>
      <c r="L24" s="413"/>
      <c r="M24" s="413"/>
      <c r="N24" s="413"/>
      <c r="O24" s="413"/>
      <c r="P24" s="413"/>
      <c r="Q24" s="413"/>
      <c r="R24" s="413"/>
      <c r="S24" s="413"/>
      <c r="T24" s="461"/>
      <c r="U24" s="7"/>
      <c r="V24" s="3"/>
      <c r="W24" s="3"/>
      <c r="X24" s="3"/>
      <c r="Y24" s="3"/>
      <c r="Z24" s="3"/>
    </row>
    <row r="25" spans="1:26">
      <c r="B25" s="454"/>
      <c r="C25" s="7" t="str">
        <f>$E$3&amp;" Billable Hours Growth"</f>
        <v>Year 1 (2020) Billable Hours Growth</v>
      </c>
      <c r="D25" s="7"/>
      <c r="E25" s="508">
        <v>0.3</v>
      </c>
      <c r="F25" s="7"/>
      <c r="G25" s="16"/>
      <c r="H25" s="416"/>
      <c r="I25" s="417"/>
      <c r="J25" s="417"/>
      <c r="K25" s="417"/>
      <c r="L25" s="417"/>
      <c r="M25" s="417"/>
      <c r="N25" s="417"/>
      <c r="O25" s="417"/>
      <c r="P25" s="417"/>
      <c r="Q25" s="417"/>
      <c r="R25" s="417"/>
      <c r="S25" s="418"/>
      <c r="T25" s="462"/>
      <c r="U25" s="7"/>
      <c r="V25" s="3"/>
      <c r="W25" s="3"/>
      <c r="X25" s="3"/>
      <c r="Y25" s="3"/>
      <c r="Z25" s="3"/>
    </row>
    <row r="26" spans="1:26">
      <c r="B26" s="455" t="s">
        <v>259</v>
      </c>
      <c r="C26" s="7"/>
      <c r="D26" s="7"/>
      <c r="E26" s="7"/>
      <c r="F26" s="7"/>
      <c r="G26" s="16"/>
      <c r="H26" s="509"/>
      <c r="I26" s="510"/>
      <c r="J26" s="510"/>
      <c r="K26" s="510"/>
      <c r="L26" s="510"/>
      <c r="M26" s="510"/>
      <c r="N26" s="510"/>
      <c r="O26" s="510"/>
      <c r="P26" s="510"/>
      <c r="Q26" s="510"/>
      <c r="R26" s="510"/>
      <c r="S26" s="510"/>
      <c r="T26" s="462" t="str">
        <f>IF(SUM(H26:S26)=0,"",SUM(H26:S26))</f>
        <v/>
      </c>
      <c r="U26" s="7"/>
      <c r="V26" s="3"/>
      <c r="W26" s="3"/>
      <c r="X26" s="3"/>
      <c r="Y26" s="3"/>
      <c r="Z26" s="3"/>
    </row>
    <row r="27" spans="1:26" ht="16.5" thickBot="1">
      <c r="B27" s="455" t="s">
        <v>249</v>
      </c>
      <c r="D27" s="27"/>
      <c r="E27" s="27"/>
      <c r="F27" s="27"/>
      <c r="G27" s="27"/>
      <c r="H27" s="421">
        <f>IF(H26="",$E24,"")</f>
        <v>45</v>
      </c>
      <c r="I27" s="422">
        <f>IFERROR(IF(I26="",ROUNDDOWN($H27+((I$4-$H$4)/11)*($S27-$H27),1),""),"")</f>
        <v>46.2</v>
      </c>
      <c r="J27" s="422">
        <f t="shared" ref="J27:R27" si="14">IFERROR(IF(J26="",ROUNDDOWN($H27+((J$4-$H$4)/11)*($S27-$H27),1),""),"")</f>
        <v>47.4</v>
      </c>
      <c r="K27" s="422">
        <f t="shared" si="14"/>
        <v>48.6</v>
      </c>
      <c r="L27" s="422">
        <f t="shared" si="14"/>
        <v>49.9</v>
      </c>
      <c r="M27" s="422">
        <f t="shared" si="14"/>
        <v>51.1</v>
      </c>
      <c r="N27" s="422">
        <f t="shared" si="14"/>
        <v>52.3</v>
      </c>
      <c r="O27" s="422">
        <f t="shared" si="14"/>
        <v>53.5</v>
      </c>
      <c r="P27" s="422">
        <f t="shared" si="14"/>
        <v>54.8</v>
      </c>
      <c r="Q27" s="422">
        <f t="shared" si="14"/>
        <v>56</v>
      </c>
      <c r="R27" s="422">
        <f t="shared" si="14"/>
        <v>57.2</v>
      </c>
      <c r="S27" s="422">
        <f>IFERROR(IF(S26="",ROUNDDOWN($E24*(1+$E25),1),""),"")</f>
        <v>58.5</v>
      </c>
      <c r="T27" s="462">
        <f>IF(SUM(H27:S27)=0,"",SUM(H27:S27))</f>
        <v>620.5</v>
      </c>
      <c r="U27" s="7"/>
      <c r="V27" s="3"/>
      <c r="W27" s="3"/>
      <c r="X27" s="3"/>
      <c r="Y27" s="3"/>
      <c r="Z27" s="3"/>
    </row>
    <row r="28" spans="1:26" ht="16.5" thickTop="1">
      <c r="B28" s="470" t="s">
        <v>250</v>
      </c>
      <c r="C28" s="471"/>
      <c r="D28" s="471"/>
      <c r="E28" s="471"/>
      <c r="F28" s="471"/>
      <c r="G28" s="472"/>
      <c r="H28" s="473">
        <f>IF(H27="",H26*$E23,H27*$E23)</f>
        <v>6750</v>
      </c>
      <c r="I28" s="474">
        <f>IF(I27="",I26*$E23,I27*$E23)</f>
        <v>6930</v>
      </c>
      <c r="J28" s="474">
        <f t="shared" ref="J28" si="15">IF(J27="",J26*$E23,J27*$E23)</f>
        <v>7110</v>
      </c>
      <c r="K28" s="474">
        <f t="shared" ref="K28" si="16">IF(K27="",K26*$E23,K27*$E23)</f>
        <v>7290</v>
      </c>
      <c r="L28" s="474">
        <f t="shared" ref="L28" si="17">IF(L27="",L26*$E23,L27*$E23)</f>
        <v>7485</v>
      </c>
      <c r="M28" s="474">
        <f t="shared" ref="M28" si="18">IF(M27="",M26*$E23,M27*$E23)</f>
        <v>7665</v>
      </c>
      <c r="N28" s="474">
        <f t="shared" ref="N28" si="19">IF(N27="",N26*$E23,N27*$E23)</f>
        <v>7845</v>
      </c>
      <c r="O28" s="474">
        <f t="shared" ref="O28" si="20">IF(O27="",O26*$E23,O27*$E23)</f>
        <v>8025</v>
      </c>
      <c r="P28" s="474">
        <f t="shared" ref="P28" si="21">IF(P27="",P26*$E23,P27*$E23)</f>
        <v>8220</v>
      </c>
      <c r="Q28" s="474">
        <f t="shared" ref="Q28" si="22">IF(Q27="",Q26*$E23,Q27*$E23)</f>
        <v>8400</v>
      </c>
      <c r="R28" s="474">
        <f t="shared" ref="R28" si="23">IF(R27="",R26*$E23,R27*$E23)</f>
        <v>8580</v>
      </c>
      <c r="S28" s="474">
        <f t="shared" ref="S28" si="24">IF(S27="",S26*$E23,S27*$E23)</f>
        <v>8775</v>
      </c>
      <c r="T28" s="475">
        <f>SUM(H28:S28)</f>
        <v>93075</v>
      </c>
      <c r="U28" s="7"/>
      <c r="V28" s="3"/>
      <c r="W28" s="3"/>
      <c r="X28" s="3"/>
      <c r="Y28" s="3"/>
      <c r="Z28" s="3"/>
    </row>
    <row r="29" spans="1:26">
      <c r="B29" s="454"/>
      <c r="C29" s="7"/>
      <c r="D29" s="7"/>
      <c r="E29" s="74"/>
      <c r="F29" s="7"/>
      <c r="G29" s="16"/>
      <c r="H29" s="412"/>
      <c r="I29" s="413"/>
      <c r="J29" s="413"/>
      <c r="K29" s="413"/>
      <c r="L29" s="413"/>
      <c r="M29" s="413"/>
      <c r="N29" s="413"/>
      <c r="O29" s="413"/>
      <c r="P29" s="413"/>
      <c r="Q29" s="413"/>
      <c r="R29" s="413"/>
      <c r="S29" s="413"/>
      <c r="T29" s="464"/>
      <c r="U29" s="7"/>
      <c r="V29" s="1"/>
      <c r="W29" s="3"/>
      <c r="X29" s="3"/>
      <c r="Y29" s="3"/>
      <c r="Z29" s="3"/>
    </row>
    <row r="30" spans="1:26">
      <c r="B30" s="455" t="s">
        <v>285</v>
      </c>
      <c r="C30" s="12"/>
      <c r="D30" s="14"/>
      <c r="E30" s="73"/>
      <c r="F30" s="7"/>
      <c r="G30" s="7"/>
      <c r="H30" s="412"/>
      <c r="I30" s="413"/>
      <c r="J30" s="413"/>
      <c r="K30" s="413"/>
      <c r="L30" s="413"/>
      <c r="M30" s="413"/>
      <c r="N30" s="413"/>
      <c r="O30" s="413"/>
      <c r="P30" s="413"/>
      <c r="Q30" s="413"/>
      <c r="R30" s="413"/>
      <c r="S30" s="413"/>
      <c r="T30" s="459"/>
      <c r="U30" s="7"/>
      <c r="V30" s="3"/>
      <c r="W30" s="3"/>
      <c r="X30" s="3"/>
      <c r="Y30" s="3"/>
      <c r="Z30" s="3"/>
    </row>
    <row r="31" spans="1:26">
      <c r="B31" s="454"/>
      <c r="C31" s="7" t="s">
        <v>243</v>
      </c>
      <c r="D31" s="7"/>
      <c r="E31" s="506">
        <v>20</v>
      </c>
      <c r="F31" s="7"/>
      <c r="G31" s="16"/>
      <c r="H31" s="414"/>
      <c r="I31" s="415"/>
      <c r="J31" s="415"/>
      <c r="K31" s="415"/>
      <c r="L31" s="415"/>
      <c r="M31" s="415"/>
      <c r="N31" s="415"/>
      <c r="O31" s="415"/>
      <c r="P31" s="415"/>
      <c r="Q31" s="415"/>
      <c r="R31" s="415"/>
      <c r="S31" s="415"/>
      <c r="T31" s="460"/>
      <c r="U31" s="7"/>
      <c r="V31" s="3"/>
      <c r="W31" s="3"/>
      <c r="X31" s="3"/>
      <c r="Y31" s="3"/>
      <c r="Z31" s="3"/>
    </row>
    <row r="32" spans="1:26">
      <c r="B32" s="454"/>
      <c r="C32" s="7" t="s">
        <v>242</v>
      </c>
      <c r="D32" s="7"/>
      <c r="E32" s="506">
        <v>11</v>
      </c>
      <c r="F32" s="7"/>
      <c r="G32" s="7"/>
      <c r="H32" s="412"/>
      <c r="I32" s="413"/>
      <c r="J32" s="413"/>
      <c r="K32" s="413"/>
      <c r="L32" s="413"/>
      <c r="M32" s="413"/>
      <c r="N32" s="413"/>
      <c r="O32" s="413"/>
      <c r="P32" s="413"/>
      <c r="Q32" s="413"/>
      <c r="R32" s="413"/>
      <c r="S32" s="413"/>
      <c r="T32" s="461"/>
      <c r="U32" s="7"/>
      <c r="V32" s="3"/>
      <c r="W32" s="3"/>
      <c r="X32" s="3"/>
      <c r="Y32" s="3"/>
      <c r="Z32" s="3"/>
    </row>
    <row r="33" spans="2:26">
      <c r="B33" s="454"/>
      <c r="C33" s="7" t="s">
        <v>257</v>
      </c>
      <c r="D33" s="7"/>
      <c r="E33" s="507">
        <v>0</v>
      </c>
      <c r="F33" s="7"/>
      <c r="G33" s="7"/>
      <c r="H33" s="412"/>
      <c r="I33" s="413"/>
      <c r="J33" s="413"/>
      <c r="K33" s="413"/>
      <c r="L33" s="413"/>
      <c r="M33" s="413"/>
      <c r="N33" s="413"/>
      <c r="O33" s="413"/>
      <c r="P33" s="413"/>
      <c r="Q33" s="413"/>
      <c r="R33" s="413"/>
      <c r="S33" s="413"/>
      <c r="T33" s="461"/>
      <c r="U33" s="7"/>
      <c r="V33" s="3"/>
      <c r="W33" s="3"/>
      <c r="X33" s="3"/>
      <c r="Y33" s="3"/>
      <c r="Z33" s="3"/>
    </row>
    <row r="34" spans="2:26">
      <c r="B34" s="454"/>
      <c r="C34" s="7" t="str">
        <f>"Number of new customers per month "&amp;$E$3</f>
        <v>Number of new customers per month Year 1 (2020)</v>
      </c>
      <c r="D34" s="7"/>
      <c r="E34" s="507">
        <v>10</v>
      </c>
      <c r="F34" s="7"/>
      <c r="G34" s="16"/>
      <c r="H34" s="416"/>
      <c r="I34" s="417"/>
      <c r="J34" s="417"/>
      <c r="K34" s="417"/>
      <c r="L34" s="417"/>
      <c r="M34" s="417"/>
      <c r="N34" s="417"/>
      <c r="O34" s="417"/>
      <c r="P34" s="417"/>
      <c r="Q34" s="417"/>
      <c r="R34" s="417"/>
      <c r="S34" s="418"/>
      <c r="T34" s="462"/>
      <c r="U34" s="7"/>
      <c r="V34" s="3"/>
      <c r="W34" s="3"/>
      <c r="X34" s="3"/>
      <c r="Y34" s="3"/>
      <c r="Z34" s="3"/>
    </row>
    <row r="35" spans="2:26">
      <c r="B35" s="454"/>
      <c r="C35" s="48" t="str">
        <f>$E$3&amp;" Churn rate"</f>
        <v>Year 1 (2020) Churn rate</v>
      </c>
      <c r="D35" s="7"/>
      <c r="E35" s="508">
        <v>0.3</v>
      </c>
      <c r="F35" s="7"/>
      <c r="G35" s="16"/>
      <c r="H35" s="416"/>
      <c r="I35" s="417"/>
      <c r="J35" s="417"/>
      <c r="K35" s="417"/>
      <c r="L35" s="417"/>
      <c r="M35" s="417"/>
      <c r="N35" s="417"/>
      <c r="O35" s="417"/>
      <c r="P35" s="417"/>
      <c r="Q35" s="417"/>
      <c r="R35" s="417"/>
      <c r="S35" s="418"/>
      <c r="T35" s="462"/>
      <c r="U35" s="7"/>
      <c r="V35" s="3"/>
      <c r="W35" s="3"/>
      <c r="X35" s="3"/>
      <c r="Y35" s="3"/>
      <c r="Z35" s="3"/>
    </row>
    <row r="36" spans="2:26">
      <c r="B36" s="455" t="s">
        <v>271</v>
      </c>
      <c r="C36" s="48"/>
      <c r="D36" s="7"/>
      <c r="E36" s="7"/>
      <c r="F36" s="7"/>
      <c r="G36" s="16"/>
      <c r="H36" s="509"/>
      <c r="I36" s="510"/>
      <c r="J36" s="510"/>
      <c r="K36" s="510"/>
      <c r="L36" s="510"/>
      <c r="M36" s="510"/>
      <c r="N36" s="510"/>
      <c r="O36" s="510"/>
      <c r="P36" s="510"/>
      <c r="Q36" s="510"/>
      <c r="R36" s="510"/>
      <c r="S36" s="510"/>
      <c r="T36" s="462" t="str">
        <f>IF(SUM(H36:S36)=0,"",SUM(H36:S36))</f>
        <v/>
      </c>
      <c r="U36" s="7"/>
      <c r="V36" s="3"/>
      <c r="W36" s="3"/>
      <c r="X36" s="3"/>
      <c r="Y36" s="3"/>
      <c r="Z36" s="3"/>
    </row>
    <row r="37" spans="2:26">
      <c r="B37" s="455" t="s">
        <v>270</v>
      </c>
      <c r="D37" s="27"/>
      <c r="E37" s="27"/>
      <c r="F37" s="27"/>
      <c r="G37" s="27"/>
      <c r="H37" s="416">
        <f>IF(H36="",$E$34,"")</f>
        <v>10</v>
      </c>
      <c r="I37" s="417">
        <f t="shared" ref="I37:S37" si="25">IF(I36="",$E$34,"")</f>
        <v>10</v>
      </c>
      <c r="J37" s="417">
        <f t="shared" si="25"/>
        <v>10</v>
      </c>
      <c r="K37" s="417">
        <f t="shared" si="25"/>
        <v>10</v>
      </c>
      <c r="L37" s="417">
        <f t="shared" si="25"/>
        <v>10</v>
      </c>
      <c r="M37" s="417">
        <f t="shared" si="25"/>
        <v>10</v>
      </c>
      <c r="N37" s="417">
        <f t="shared" si="25"/>
        <v>10</v>
      </c>
      <c r="O37" s="417">
        <f t="shared" si="25"/>
        <v>10</v>
      </c>
      <c r="P37" s="417">
        <f t="shared" si="25"/>
        <v>10</v>
      </c>
      <c r="Q37" s="417">
        <f t="shared" si="25"/>
        <v>10</v>
      </c>
      <c r="R37" s="417">
        <f t="shared" si="25"/>
        <v>10</v>
      </c>
      <c r="S37" s="417">
        <f t="shared" si="25"/>
        <v>10</v>
      </c>
      <c r="T37" s="462">
        <f>IF(SUM(H37:S37)=0,"",SUM(H37:S37))</f>
        <v>120</v>
      </c>
      <c r="U37" s="7"/>
      <c r="V37" s="3"/>
      <c r="W37" s="3"/>
      <c r="X37" s="3"/>
      <c r="Y37" s="3"/>
      <c r="Z37" s="3"/>
    </row>
    <row r="38" spans="2:26" ht="16.5" thickBot="1">
      <c r="B38" s="455" t="s">
        <v>244</v>
      </c>
      <c r="D38" s="27"/>
      <c r="E38" s="27"/>
      <c r="F38" s="27"/>
      <c r="G38" s="27"/>
      <c r="H38" s="416">
        <f>ROUNDDOWN(IF(H$37="",H$36+$E$33-($E$33*$E$35),H$37+$E$33-($E$33*$E$35)),0)</f>
        <v>10</v>
      </c>
      <c r="I38" s="417">
        <f>ROUNDDOWN(IF(I37="",I$36+H$38-(H$38*$E$35),I$37+H$38-(H$38*$E$35)),0)</f>
        <v>17</v>
      </c>
      <c r="J38" s="417">
        <f t="shared" ref="J38:S38" si="26">ROUNDDOWN(IF(J37="",J$36+I$38-(I$38*$E$35),J$37+I$38-(I$38*$E$35)),0)</f>
        <v>21</v>
      </c>
      <c r="K38" s="417">
        <f t="shared" si="26"/>
        <v>24</v>
      </c>
      <c r="L38" s="417">
        <f t="shared" si="26"/>
        <v>26</v>
      </c>
      <c r="M38" s="417">
        <f t="shared" si="26"/>
        <v>28</v>
      </c>
      <c r="N38" s="417">
        <f t="shared" si="26"/>
        <v>29</v>
      </c>
      <c r="O38" s="417">
        <f t="shared" si="26"/>
        <v>30</v>
      </c>
      <c r="P38" s="417">
        <f t="shared" si="26"/>
        <v>31</v>
      </c>
      <c r="Q38" s="417">
        <f t="shared" si="26"/>
        <v>31</v>
      </c>
      <c r="R38" s="417">
        <f t="shared" si="26"/>
        <v>31</v>
      </c>
      <c r="S38" s="417">
        <f t="shared" si="26"/>
        <v>31</v>
      </c>
      <c r="T38" s="462">
        <f>S38</f>
        <v>31</v>
      </c>
      <c r="U38" s="7"/>
      <c r="V38" s="3"/>
      <c r="W38" s="3"/>
      <c r="X38" s="3"/>
      <c r="Y38" s="3"/>
      <c r="Z38" s="3"/>
    </row>
    <row r="39" spans="2:26" ht="16.5" thickTop="1">
      <c r="B39" s="470" t="s">
        <v>245</v>
      </c>
      <c r="C39" s="471"/>
      <c r="D39" s="471"/>
      <c r="E39" s="471"/>
      <c r="F39" s="471"/>
      <c r="G39" s="472"/>
      <c r="H39" s="473">
        <f>IF(H$37="",H$38*$E$32+H$36*$E$31,H$38*$E$32+H$37*$E$31)</f>
        <v>310</v>
      </c>
      <c r="I39" s="474">
        <f t="shared" ref="I39:S39" si="27">IF(I$37="",I$38*$E$32+I$36*$E$31,I$38*$E$32+I$37*$E$31)</f>
        <v>387</v>
      </c>
      <c r="J39" s="474">
        <f t="shared" si="27"/>
        <v>431</v>
      </c>
      <c r="K39" s="474">
        <f t="shared" si="27"/>
        <v>464</v>
      </c>
      <c r="L39" s="474">
        <f t="shared" si="27"/>
        <v>486</v>
      </c>
      <c r="M39" s="474">
        <f t="shared" si="27"/>
        <v>508</v>
      </c>
      <c r="N39" s="474">
        <f t="shared" si="27"/>
        <v>519</v>
      </c>
      <c r="O39" s="474">
        <f t="shared" si="27"/>
        <v>530</v>
      </c>
      <c r="P39" s="474">
        <f t="shared" si="27"/>
        <v>541</v>
      </c>
      <c r="Q39" s="474">
        <f t="shared" si="27"/>
        <v>541</v>
      </c>
      <c r="R39" s="474">
        <f t="shared" si="27"/>
        <v>541</v>
      </c>
      <c r="S39" s="474">
        <f t="shared" si="27"/>
        <v>541</v>
      </c>
      <c r="T39" s="475">
        <f>SUM(H39:S39)</f>
        <v>5799</v>
      </c>
      <c r="U39" s="7"/>
      <c r="V39" s="3"/>
      <c r="W39" s="3"/>
      <c r="X39" s="3"/>
      <c r="Y39" s="3"/>
      <c r="Z39" s="3"/>
    </row>
    <row r="40" spans="2:26" ht="16.5" thickBot="1">
      <c r="B40" s="456"/>
      <c r="C40" s="4"/>
      <c r="D40" s="4"/>
      <c r="E40" s="4"/>
      <c r="F40" s="4"/>
      <c r="G40" s="5"/>
      <c r="H40" s="423"/>
      <c r="I40" s="424"/>
      <c r="J40" s="424"/>
      <c r="K40" s="424"/>
      <c r="L40" s="424"/>
      <c r="M40" s="424"/>
      <c r="N40" s="424"/>
      <c r="O40" s="424"/>
      <c r="P40" s="424"/>
      <c r="Q40" s="424"/>
      <c r="R40" s="424"/>
      <c r="S40" s="413"/>
      <c r="T40" s="465"/>
      <c r="U40" s="7"/>
      <c r="V40" s="1"/>
      <c r="W40" s="3"/>
      <c r="X40" s="3"/>
      <c r="Y40" s="3"/>
      <c r="Z40" s="3"/>
    </row>
    <row r="41" spans="2:26" ht="16.5" thickTop="1">
      <c r="B41" s="271" t="s">
        <v>206</v>
      </c>
      <c r="C41" s="272"/>
      <c r="D41" s="272"/>
      <c r="E41" s="272"/>
      <c r="F41" s="272"/>
      <c r="G41" s="272"/>
      <c r="H41" s="274">
        <f t="shared" ref="H41:S41" si="28">SUM(H12,H20,H28,H39)</f>
        <v>19260</v>
      </c>
      <c r="I41" s="275">
        <f t="shared" si="28"/>
        <v>19637</v>
      </c>
      <c r="J41" s="275">
        <f t="shared" si="28"/>
        <v>19991</v>
      </c>
      <c r="K41" s="275">
        <f t="shared" si="28"/>
        <v>20454</v>
      </c>
      <c r="L41" s="275">
        <f t="shared" si="28"/>
        <v>20801</v>
      </c>
      <c r="M41" s="275">
        <f t="shared" si="28"/>
        <v>21133</v>
      </c>
      <c r="N41" s="275">
        <f t="shared" si="28"/>
        <v>21564</v>
      </c>
      <c r="O41" s="275">
        <f t="shared" si="28"/>
        <v>21885</v>
      </c>
      <c r="P41" s="275">
        <f t="shared" si="28"/>
        <v>22221</v>
      </c>
      <c r="Q41" s="275">
        <f t="shared" si="28"/>
        <v>22651</v>
      </c>
      <c r="R41" s="275">
        <f t="shared" si="28"/>
        <v>22961</v>
      </c>
      <c r="S41" s="275">
        <f t="shared" si="28"/>
        <v>23406</v>
      </c>
      <c r="T41" s="275">
        <f>SUM(H41:S41)</f>
        <v>255964</v>
      </c>
      <c r="U41" s="7"/>
      <c r="V41" s="3"/>
      <c r="W41" s="3"/>
      <c r="X41" s="3"/>
      <c r="Y41" s="3"/>
      <c r="Z41" s="3"/>
    </row>
    <row r="42" spans="2:26">
      <c r="B42" s="447"/>
      <c r="C42" s="8"/>
      <c r="D42" s="8"/>
      <c r="E42" s="8"/>
      <c r="F42" s="8"/>
      <c r="G42" s="8"/>
      <c r="H42" s="466"/>
      <c r="I42" s="467"/>
      <c r="J42" s="467"/>
      <c r="K42" s="467"/>
      <c r="L42" s="467"/>
      <c r="M42" s="467"/>
      <c r="N42" s="467"/>
      <c r="O42" s="467"/>
      <c r="P42" s="467"/>
      <c r="Q42" s="467"/>
      <c r="R42" s="467"/>
      <c r="S42" s="467"/>
      <c r="T42" s="468"/>
      <c r="U42" s="7"/>
      <c r="V42" s="3"/>
      <c r="W42" s="3"/>
      <c r="X42" s="3"/>
      <c r="Y42" s="3"/>
      <c r="Z42" s="3"/>
    </row>
    <row r="43" spans="2:26" ht="20.25">
      <c r="B43" s="149" t="s">
        <v>363</v>
      </c>
      <c r="C43" s="367"/>
      <c r="D43" s="367"/>
      <c r="E43" s="367" t="str">
        <f>$E$3</f>
        <v>Year 1 (2020)</v>
      </c>
      <c r="F43" s="367"/>
      <c r="G43" s="367"/>
      <c r="H43" s="405" t="s">
        <v>126</v>
      </c>
      <c r="I43" s="406" t="s">
        <v>127</v>
      </c>
      <c r="J43" s="406" t="s">
        <v>128</v>
      </c>
      <c r="K43" s="406" t="s">
        <v>129</v>
      </c>
      <c r="L43" s="406" t="s">
        <v>130</v>
      </c>
      <c r="M43" s="406" t="s">
        <v>131</v>
      </c>
      <c r="N43" s="406" t="s">
        <v>132</v>
      </c>
      <c r="O43" s="406" t="s">
        <v>133</v>
      </c>
      <c r="P43" s="406" t="s">
        <v>134</v>
      </c>
      <c r="Q43" s="406" t="s">
        <v>135</v>
      </c>
      <c r="R43" s="406" t="s">
        <v>136</v>
      </c>
      <c r="S43" s="406" t="s">
        <v>137</v>
      </c>
      <c r="T43" s="407" t="s">
        <v>177</v>
      </c>
      <c r="U43" s="7"/>
      <c r="V43" s="3"/>
      <c r="W43" s="3"/>
      <c r="X43" s="3"/>
      <c r="Y43" s="3"/>
      <c r="Z43" s="3"/>
    </row>
    <row r="44" spans="2:26">
      <c r="B44" s="451"/>
      <c r="C44" s="452"/>
      <c r="D44" s="452"/>
      <c r="E44" s="452"/>
      <c r="F44" s="452"/>
      <c r="G44" s="453" t="s">
        <v>57</v>
      </c>
      <c r="H44" s="408">
        <f>H$4</f>
        <v>1</v>
      </c>
      <c r="I44" s="409">
        <f t="shared" ref="I44:S44" si="29">I$4</f>
        <v>2</v>
      </c>
      <c r="J44" s="409">
        <f t="shared" si="29"/>
        <v>3</v>
      </c>
      <c r="K44" s="409">
        <f t="shared" si="29"/>
        <v>4</v>
      </c>
      <c r="L44" s="409">
        <f t="shared" si="29"/>
        <v>5</v>
      </c>
      <c r="M44" s="409">
        <f t="shared" si="29"/>
        <v>6</v>
      </c>
      <c r="N44" s="409">
        <f t="shared" si="29"/>
        <v>7</v>
      </c>
      <c r="O44" s="409">
        <f t="shared" si="29"/>
        <v>8</v>
      </c>
      <c r="P44" s="409">
        <f t="shared" si="29"/>
        <v>9</v>
      </c>
      <c r="Q44" s="409">
        <f t="shared" si="29"/>
        <v>10</v>
      </c>
      <c r="R44" s="409">
        <f t="shared" si="29"/>
        <v>11</v>
      </c>
      <c r="S44" s="409">
        <f t="shared" si="29"/>
        <v>12</v>
      </c>
      <c r="T44" s="457" t="str">
        <f>"Total for " &amp; $E$3</f>
        <v>Total for Year 1 (2020)</v>
      </c>
      <c r="U44" s="7"/>
      <c r="V44" s="3"/>
      <c r="W44" s="3"/>
      <c r="X44" s="3"/>
      <c r="Y44" s="3"/>
      <c r="Z44" s="3"/>
    </row>
    <row r="45" spans="2:26">
      <c r="B45" s="454"/>
      <c r="C45" s="7"/>
      <c r="D45" s="7"/>
      <c r="E45" s="15" t="s">
        <v>310</v>
      </c>
      <c r="F45" s="7"/>
      <c r="G45" s="7"/>
      <c r="H45" s="412"/>
      <c r="I45" s="413"/>
      <c r="J45" s="413"/>
      <c r="K45" s="413"/>
      <c r="L45" s="413"/>
      <c r="M45" s="413"/>
      <c r="N45" s="413"/>
      <c r="O45" s="413"/>
      <c r="P45" s="413"/>
      <c r="Q45" s="413"/>
      <c r="R45" s="413"/>
      <c r="S45" s="413"/>
      <c r="T45" s="459"/>
      <c r="U45" s="7"/>
      <c r="V45" s="3"/>
      <c r="W45" s="3"/>
      <c r="X45" s="3"/>
      <c r="Y45" s="3"/>
      <c r="Z45" s="3"/>
    </row>
    <row r="46" spans="2:26">
      <c r="B46" s="455" t="s">
        <v>365</v>
      </c>
      <c r="C46" s="7"/>
      <c r="D46" s="7"/>
      <c r="E46" s="508">
        <v>0.03</v>
      </c>
      <c r="F46" s="7"/>
      <c r="G46" s="7"/>
      <c r="H46" s="425">
        <f>H$12*$E46</f>
        <v>360</v>
      </c>
      <c r="I46" s="426">
        <f t="shared" ref="I46:S46" si="30">I$12*$E46</f>
        <v>363.59999999999997</v>
      </c>
      <c r="J46" s="426">
        <f t="shared" si="30"/>
        <v>367.2</v>
      </c>
      <c r="K46" s="426">
        <f t="shared" si="30"/>
        <v>374.4</v>
      </c>
      <c r="L46" s="426">
        <f t="shared" si="30"/>
        <v>378</v>
      </c>
      <c r="M46" s="426">
        <f t="shared" si="30"/>
        <v>381.59999999999997</v>
      </c>
      <c r="N46" s="426">
        <f t="shared" si="30"/>
        <v>388.8</v>
      </c>
      <c r="O46" s="426">
        <f t="shared" si="30"/>
        <v>392.4</v>
      </c>
      <c r="P46" s="426">
        <f t="shared" si="30"/>
        <v>396</v>
      </c>
      <c r="Q46" s="426">
        <f t="shared" si="30"/>
        <v>403.2</v>
      </c>
      <c r="R46" s="426">
        <f t="shared" si="30"/>
        <v>406.8</v>
      </c>
      <c r="S46" s="426">
        <f t="shared" si="30"/>
        <v>414</v>
      </c>
      <c r="T46" s="469">
        <f t="shared" ref="T46:T49" si="31">SUM(H46:S46)</f>
        <v>4626</v>
      </c>
      <c r="U46" s="7"/>
      <c r="V46" s="3"/>
      <c r="W46" s="3"/>
      <c r="X46" s="3"/>
      <c r="Y46" s="3"/>
      <c r="Z46" s="3"/>
    </row>
    <row r="47" spans="2:26">
      <c r="B47" s="455" t="s">
        <v>366</v>
      </c>
      <c r="C47" s="7"/>
      <c r="D47" s="7"/>
      <c r="E47" s="508">
        <v>0.03</v>
      </c>
      <c r="F47" s="7"/>
      <c r="G47" s="7"/>
      <c r="H47" s="425">
        <f>H$20*$E47</f>
        <v>6</v>
      </c>
      <c r="I47" s="426">
        <f t="shared" ref="I47:S47" si="32">I$20*$E47</f>
        <v>6</v>
      </c>
      <c r="J47" s="426">
        <f t="shared" si="32"/>
        <v>6.3</v>
      </c>
      <c r="K47" s="426">
        <f t="shared" si="32"/>
        <v>6.6</v>
      </c>
      <c r="L47" s="426">
        <f t="shared" si="32"/>
        <v>6.8999999999999995</v>
      </c>
      <c r="M47" s="426">
        <f t="shared" si="32"/>
        <v>7.1999999999999993</v>
      </c>
      <c r="N47" s="426">
        <f t="shared" si="32"/>
        <v>7.1999999999999993</v>
      </c>
      <c r="O47" s="426">
        <f t="shared" si="32"/>
        <v>7.5</v>
      </c>
      <c r="P47" s="426">
        <f t="shared" si="32"/>
        <v>7.8</v>
      </c>
      <c r="Q47" s="426">
        <f t="shared" si="32"/>
        <v>8.1</v>
      </c>
      <c r="R47" s="426">
        <f t="shared" si="32"/>
        <v>8.4</v>
      </c>
      <c r="S47" s="426">
        <f t="shared" si="32"/>
        <v>8.6999999999999993</v>
      </c>
      <c r="T47" s="469">
        <f t="shared" si="31"/>
        <v>86.7</v>
      </c>
      <c r="U47" s="7"/>
      <c r="V47" s="3"/>
      <c r="W47" s="3"/>
      <c r="X47" s="3"/>
      <c r="Y47" s="3"/>
      <c r="Z47" s="3"/>
    </row>
    <row r="48" spans="2:26">
      <c r="B48" s="455" t="s">
        <v>367</v>
      </c>
      <c r="C48" s="7"/>
      <c r="D48" s="7"/>
      <c r="E48" s="508">
        <v>0.05</v>
      </c>
      <c r="F48" s="7"/>
      <c r="G48" s="7"/>
      <c r="H48" s="425">
        <f>H$28*$E48</f>
        <v>337.5</v>
      </c>
      <c r="I48" s="426">
        <f t="shared" ref="I48:S48" si="33">I$28*$E48</f>
        <v>346.5</v>
      </c>
      <c r="J48" s="426">
        <f t="shared" si="33"/>
        <v>355.5</v>
      </c>
      <c r="K48" s="426">
        <f t="shared" si="33"/>
        <v>364.5</v>
      </c>
      <c r="L48" s="426">
        <f t="shared" si="33"/>
        <v>374.25</v>
      </c>
      <c r="M48" s="426">
        <f t="shared" si="33"/>
        <v>383.25</v>
      </c>
      <c r="N48" s="426">
        <f t="shared" si="33"/>
        <v>392.25</v>
      </c>
      <c r="O48" s="426">
        <f t="shared" si="33"/>
        <v>401.25</v>
      </c>
      <c r="P48" s="426">
        <f t="shared" si="33"/>
        <v>411</v>
      </c>
      <c r="Q48" s="426">
        <f t="shared" si="33"/>
        <v>420</v>
      </c>
      <c r="R48" s="426">
        <f t="shared" si="33"/>
        <v>429</v>
      </c>
      <c r="S48" s="426">
        <f t="shared" si="33"/>
        <v>438.75</v>
      </c>
      <c r="T48" s="469">
        <f t="shared" si="31"/>
        <v>4653.75</v>
      </c>
      <c r="U48" s="7"/>
      <c r="V48" s="3"/>
      <c r="W48" s="3"/>
      <c r="X48" s="3"/>
      <c r="Y48" s="3"/>
      <c r="Z48" s="3"/>
    </row>
    <row r="49" spans="2:26" ht="16.5" thickBot="1">
      <c r="B49" s="455" t="s">
        <v>368</v>
      </c>
      <c r="C49" s="7"/>
      <c r="D49" s="7"/>
      <c r="E49" s="508">
        <v>0.06</v>
      </c>
      <c r="F49" s="7"/>
      <c r="G49" s="7"/>
      <c r="H49" s="425">
        <f>H$39*$E49</f>
        <v>18.599999999999998</v>
      </c>
      <c r="I49" s="426">
        <f t="shared" ref="I49:S49" si="34">I$39*$E49</f>
        <v>23.22</v>
      </c>
      <c r="J49" s="426">
        <f t="shared" si="34"/>
        <v>25.86</v>
      </c>
      <c r="K49" s="426">
        <f t="shared" si="34"/>
        <v>27.84</v>
      </c>
      <c r="L49" s="426">
        <f t="shared" si="34"/>
        <v>29.16</v>
      </c>
      <c r="M49" s="426">
        <f t="shared" si="34"/>
        <v>30.48</v>
      </c>
      <c r="N49" s="426">
        <f t="shared" si="34"/>
        <v>31.14</v>
      </c>
      <c r="O49" s="426">
        <f t="shared" si="34"/>
        <v>31.799999999999997</v>
      </c>
      <c r="P49" s="426">
        <f t="shared" si="34"/>
        <v>32.46</v>
      </c>
      <c r="Q49" s="426">
        <f t="shared" si="34"/>
        <v>32.46</v>
      </c>
      <c r="R49" s="426">
        <f t="shared" si="34"/>
        <v>32.46</v>
      </c>
      <c r="S49" s="426">
        <f t="shared" si="34"/>
        <v>32.46</v>
      </c>
      <c r="T49" s="469">
        <f t="shared" si="31"/>
        <v>347.94</v>
      </c>
      <c r="U49" s="7"/>
      <c r="V49" s="3"/>
      <c r="W49" s="3"/>
      <c r="X49" s="3"/>
      <c r="Y49" s="3"/>
      <c r="Z49" s="3"/>
    </row>
    <row r="50" spans="2:26" ht="16.5" thickTop="1">
      <c r="B50" s="285" t="s">
        <v>364</v>
      </c>
      <c r="C50" s="272"/>
      <c r="D50" s="272"/>
      <c r="E50" s="272"/>
      <c r="F50" s="272"/>
      <c r="G50" s="272"/>
      <c r="H50" s="274">
        <f>SUM(H46:H49)</f>
        <v>722.1</v>
      </c>
      <c r="I50" s="275">
        <f t="shared" ref="I50:S50" si="35">SUM(I46:I49)</f>
        <v>739.31999999999994</v>
      </c>
      <c r="J50" s="275">
        <f t="shared" si="35"/>
        <v>754.86</v>
      </c>
      <c r="K50" s="275">
        <f t="shared" si="35"/>
        <v>773.34</v>
      </c>
      <c r="L50" s="275">
        <f t="shared" si="35"/>
        <v>788.31</v>
      </c>
      <c r="M50" s="275">
        <f t="shared" si="35"/>
        <v>802.53</v>
      </c>
      <c r="N50" s="275">
        <f t="shared" si="35"/>
        <v>819.39</v>
      </c>
      <c r="O50" s="275">
        <f t="shared" si="35"/>
        <v>832.94999999999993</v>
      </c>
      <c r="P50" s="275">
        <f t="shared" si="35"/>
        <v>847.26</v>
      </c>
      <c r="Q50" s="275">
        <f t="shared" si="35"/>
        <v>863.76</v>
      </c>
      <c r="R50" s="275">
        <f t="shared" si="35"/>
        <v>876.66000000000008</v>
      </c>
      <c r="S50" s="275">
        <f t="shared" si="35"/>
        <v>893.91000000000008</v>
      </c>
      <c r="T50" s="286">
        <f>SUM(H50:S50)</f>
        <v>9714.3900000000012</v>
      </c>
      <c r="U50" s="7"/>
      <c r="V50" s="3"/>
      <c r="W50" s="3"/>
      <c r="X50" s="3"/>
      <c r="Y50" s="3"/>
      <c r="Z50" s="3"/>
    </row>
    <row r="51" spans="2:26">
      <c r="B51" s="448"/>
      <c r="C51" s="7"/>
      <c r="D51" s="7"/>
      <c r="E51" s="7"/>
      <c r="F51" s="7"/>
      <c r="G51" s="7"/>
      <c r="H51" s="412"/>
      <c r="I51" s="413"/>
      <c r="J51" s="413"/>
      <c r="K51" s="413"/>
      <c r="L51" s="413"/>
      <c r="M51" s="413"/>
      <c r="N51" s="413"/>
      <c r="O51" s="413"/>
      <c r="P51" s="413"/>
      <c r="Q51" s="413"/>
      <c r="R51" s="413"/>
      <c r="S51" s="413"/>
      <c r="T51" s="427"/>
      <c r="U51" s="7"/>
      <c r="V51" s="3"/>
      <c r="W51" s="3"/>
      <c r="X51" s="3"/>
      <c r="Y51" s="3"/>
      <c r="Z51" s="3"/>
    </row>
    <row r="52" spans="2:26" ht="20.25">
      <c r="B52" s="149" t="s">
        <v>11</v>
      </c>
      <c r="C52" s="367"/>
      <c r="D52" s="367"/>
      <c r="E52" s="367" t="str">
        <f>$E$3</f>
        <v>Year 1 (2020)</v>
      </c>
      <c r="F52" s="367"/>
      <c r="G52" s="367"/>
      <c r="H52" s="405" t="s">
        <v>126</v>
      </c>
      <c r="I52" s="406" t="s">
        <v>127</v>
      </c>
      <c r="J52" s="406" t="s">
        <v>128</v>
      </c>
      <c r="K52" s="406" t="s">
        <v>129</v>
      </c>
      <c r="L52" s="406" t="s">
        <v>130</v>
      </c>
      <c r="M52" s="406" t="s">
        <v>131</v>
      </c>
      <c r="N52" s="406" t="s">
        <v>132</v>
      </c>
      <c r="O52" s="406" t="s">
        <v>133</v>
      </c>
      <c r="P52" s="406" t="s">
        <v>134</v>
      </c>
      <c r="Q52" s="406" t="s">
        <v>135</v>
      </c>
      <c r="R52" s="406" t="s">
        <v>136</v>
      </c>
      <c r="S52" s="406" t="s">
        <v>137</v>
      </c>
      <c r="T52" s="407" t="s">
        <v>177</v>
      </c>
      <c r="U52" s="7"/>
      <c r="V52" s="3"/>
      <c r="W52" s="3"/>
      <c r="X52" s="3"/>
      <c r="Y52" s="3"/>
      <c r="Z52" s="3"/>
    </row>
    <row r="53" spans="2:26">
      <c r="B53" s="451"/>
      <c r="C53" s="452"/>
      <c r="D53" s="452"/>
      <c r="E53" s="452"/>
      <c r="F53" s="452"/>
      <c r="G53" s="453" t="s">
        <v>57</v>
      </c>
      <c r="H53" s="408">
        <f>H$4</f>
        <v>1</v>
      </c>
      <c r="I53" s="409">
        <f t="shared" ref="I53:S53" si="36">I$4</f>
        <v>2</v>
      </c>
      <c r="J53" s="409">
        <f t="shared" si="36"/>
        <v>3</v>
      </c>
      <c r="K53" s="409">
        <f t="shared" si="36"/>
        <v>4</v>
      </c>
      <c r="L53" s="409">
        <f t="shared" si="36"/>
        <v>5</v>
      </c>
      <c r="M53" s="409">
        <f t="shared" si="36"/>
        <v>6</v>
      </c>
      <c r="N53" s="409">
        <f t="shared" si="36"/>
        <v>7</v>
      </c>
      <c r="O53" s="409">
        <f t="shared" si="36"/>
        <v>8</v>
      </c>
      <c r="P53" s="409">
        <f t="shared" si="36"/>
        <v>9</v>
      </c>
      <c r="Q53" s="409">
        <f t="shared" si="36"/>
        <v>10</v>
      </c>
      <c r="R53" s="409">
        <f t="shared" si="36"/>
        <v>11</v>
      </c>
      <c r="S53" s="409">
        <f t="shared" si="36"/>
        <v>12</v>
      </c>
      <c r="T53" s="457" t="str">
        <f>"Total for " &amp; $E$3</f>
        <v>Total for Year 1 (2020)</v>
      </c>
      <c r="U53" s="7"/>
      <c r="V53" s="3"/>
      <c r="W53" s="3"/>
      <c r="X53" s="3"/>
      <c r="Y53" s="3"/>
      <c r="Z53" s="3"/>
    </row>
    <row r="54" spans="2:26">
      <c r="B54" s="454"/>
      <c r="C54" s="7"/>
      <c r="D54" s="7"/>
      <c r="E54" s="7"/>
      <c r="F54" s="7"/>
      <c r="G54" s="7"/>
      <c r="H54" s="412"/>
      <c r="I54" s="413"/>
      <c r="J54" s="413"/>
      <c r="K54" s="413"/>
      <c r="L54" s="413"/>
      <c r="M54" s="413"/>
      <c r="N54" s="413"/>
      <c r="O54" s="413"/>
      <c r="P54" s="413"/>
      <c r="Q54" s="413"/>
      <c r="R54" s="413"/>
      <c r="S54" s="413"/>
      <c r="T54" s="459"/>
      <c r="U54" s="7"/>
      <c r="V54" s="1"/>
      <c r="W54" s="3"/>
      <c r="X54" s="3"/>
      <c r="Y54" s="3"/>
      <c r="Z54" s="3"/>
    </row>
    <row r="55" spans="2:26">
      <c r="B55" s="455" t="s">
        <v>265</v>
      </c>
      <c r="C55" s="13"/>
      <c r="D55" s="14"/>
      <c r="E55" s="15" t="s">
        <v>310</v>
      </c>
      <c r="F55" s="7"/>
      <c r="G55" s="7"/>
      <c r="H55" s="412"/>
      <c r="I55" s="413"/>
      <c r="J55" s="413"/>
      <c r="K55" s="413"/>
      <c r="L55" s="413"/>
      <c r="M55" s="413"/>
      <c r="N55" s="413"/>
      <c r="O55" s="413"/>
      <c r="P55" s="413"/>
      <c r="Q55" s="413"/>
      <c r="R55" s="413"/>
      <c r="S55" s="413"/>
      <c r="T55" s="459"/>
      <c r="U55" s="7"/>
      <c r="V55" s="3"/>
      <c r="W55" s="3"/>
      <c r="X55" s="3"/>
      <c r="Y55" s="3"/>
      <c r="Z55" s="3"/>
    </row>
    <row r="56" spans="2:26">
      <c r="B56" s="455"/>
      <c r="C56" s="7" t="str">
        <f>"Commission on "&amp;$B6</f>
        <v>Commission on Product Revenue</v>
      </c>
      <c r="D56" s="14"/>
      <c r="E56" s="508">
        <v>0.03</v>
      </c>
      <c r="F56" s="7"/>
      <c r="G56" s="7"/>
      <c r="H56" s="425">
        <f>H$12*$E56</f>
        <v>360</v>
      </c>
      <c r="I56" s="426">
        <f t="shared" ref="I56:S56" si="37">I$12*$E56</f>
        <v>363.59999999999997</v>
      </c>
      <c r="J56" s="426">
        <f t="shared" si="37"/>
        <v>367.2</v>
      </c>
      <c r="K56" s="426">
        <f t="shared" si="37"/>
        <v>374.4</v>
      </c>
      <c r="L56" s="426">
        <f t="shared" si="37"/>
        <v>378</v>
      </c>
      <c r="M56" s="426">
        <f t="shared" si="37"/>
        <v>381.59999999999997</v>
      </c>
      <c r="N56" s="426">
        <f t="shared" si="37"/>
        <v>388.8</v>
      </c>
      <c r="O56" s="426">
        <f t="shared" si="37"/>
        <v>392.4</v>
      </c>
      <c r="P56" s="426">
        <f t="shared" si="37"/>
        <v>396</v>
      </c>
      <c r="Q56" s="426">
        <f t="shared" si="37"/>
        <v>403.2</v>
      </c>
      <c r="R56" s="426">
        <f t="shared" si="37"/>
        <v>406.8</v>
      </c>
      <c r="S56" s="426">
        <f t="shared" si="37"/>
        <v>414</v>
      </c>
      <c r="T56" s="469">
        <f t="shared" ref="T56" si="38">SUM(H56:S56)</f>
        <v>4626</v>
      </c>
      <c r="U56" s="7"/>
      <c r="V56" s="3"/>
      <c r="W56" s="3"/>
      <c r="X56" s="3"/>
      <c r="Y56" s="3"/>
      <c r="Z56" s="3"/>
    </row>
    <row r="57" spans="2:26">
      <c r="B57" s="455"/>
      <c r="C57" s="7" t="str">
        <f>"Commission on "&amp;$B14</f>
        <v>Commission on Service Revenue</v>
      </c>
      <c r="D57" s="14"/>
      <c r="E57" s="508">
        <v>0.02</v>
      </c>
      <c r="F57" s="7"/>
      <c r="G57" s="7"/>
      <c r="H57" s="425">
        <f>H$20*$E57</f>
        <v>4</v>
      </c>
      <c r="I57" s="426">
        <f t="shared" ref="I57:S57" si="39">I$20*$E57</f>
        <v>4</v>
      </c>
      <c r="J57" s="426">
        <f t="shared" si="39"/>
        <v>4.2</v>
      </c>
      <c r="K57" s="426">
        <f t="shared" si="39"/>
        <v>4.4000000000000004</v>
      </c>
      <c r="L57" s="426">
        <f t="shared" si="39"/>
        <v>4.6000000000000005</v>
      </c>
      <c r="M57" s="426">
        <f t="shared" si="39"/>
        <v>4.8</v>
      </c>
      <c r="N57" s="426">
        <f t="shared" si="39"/>
        <v>4.8</v>
      </c>
      <c r="O57" s="426">
        <f t="shared" si="39"/>
        <v>5</v>
      </c>
      <c r="P57" s="426">
        <f t="shared" si="39"/>
        <v>5.2</v>
      </c>
      <c r="Q57" s="426">
        <f t="shared" si="39"/>
        <v>5.4</v>
      </c>
      <c r="R57" s="426">
        <f t="shared" si="39"/>
        <v>5.6000000000000005</v>
      </c>
      <c r="S57" s="426">
        <f t="shared" si="39"/>
        <v>5.8</v>
      </c>
      <c r="T57" s="469">
        <f t="shared" ref="T57:T60" si="40">SUM(H57:S57)</f>
        <v>57.800000000000004</v>
      </c>
      <c r="U57" s="7"/>
      <c r="V57" s="3"/>
      <c r="W57" s="3"/>
      <c r="X57" s="3"/>
      <c r="Y57" s="3"/>
      <c r="Z57" s="3"/>
    </row>
    <row r="58" spans="2:26">
      <c r="B58" s="455"/>
      <c r="C58" s="7" t="str">
        <f>"Commission on "&amp;$B22</f>
        <v>Commission on Billable Hours Revenue</v>
      </c>
      <c r="D58" s="14"/>
      <c r="E58" s="508">
        <v>0.01</v>
      </c>
      <c r="F58" s="7"/>
      <c r="G58" s="7"/>
      <c r="H58" s="425">
        <f>H$28*$E58</f>
        <v>67.5</v>
      </c>
      <c r="I58" s="426">
        <f t="shared" ref="I58:S58" si="41">I$28*$E58</f>
        <v>69.3</v>
      </c>
      <c r="J58" s="426">
        <f t="shared" si="41"/>
        <v>71.100000000000009</v>
      </c>
      <c r="K58" s="426">
        <f t="shared" si="41"/>
        <v>72.900000000000006</v>
      </c>
      <c r="L58" s="426">
        <f t="shared" si="41"/>
        <v>74.850000000000009</v>
      </c>
      <c r="M58" s="426">
        <f t="shared" si="41"/>
        <v>76.650000000000006</v>
      </c>
      <c r="N58" s="426">
        <f t="shared" si="41"/>
        <v>78.45</v>
      </c>
      <c r="O58" s="426">
        <f t="shared" si="41"/>
        <v>80.25</v>
      </c>
      <c r="P58" s="426">
        <f t="shared" si="41"/>
        <v>82.2</v>
      </c>
      <c r="Q58" s="426">
        <f t="shared" si="41"/>
        <v>84</v>
      </c>
      <c r="R58" s="426">
        <f t="shared" si="41"/>
        <v>85.8</v>
      </c>
      <c r="S58" s="426">
        <f t="shared" si="41"/>
        <v>87.75</v>
      </c>
      <c r="T58" s="469">
        <f t="shared" si="40"/>
        <v>930.75</v>
      </c>
      <c r="U58" s="7"/>
      <c r="V58" s="3"/>
      <c r="W58" s="3"/>
      <c r="X58" s="3"/>
      <c r="Y58" s="3"/>
      <c r="Z58" s="3"/>
    </row>
    <row r="59" spans="2:26" ht="16.5" thickBot="1">
      <c r="B59" s="348"/>
      <c r="C59" s="7" t="str">
        <f>"Commission on "&amp;$B30</f>
        <v>Commission on Subscription Revenue</v>
      </c>
      <c r="D59" s="14"/>
      <c r="E59" s="508">
        <v>0.04</v>
      </c>
      <c r="F59" s="7"/>
      <c r="G59" s="7"/>
      <c r="H59" s="425">
        <f>H$39*$E59</f>
        <v>12.4</v>
      </c>
      <c r="I59" s="426">
        <f t="shared" ref="I59:S59" si="42">I$39*$E59</f>
        <v>15.48</v>
      </c>
      <c r="J59" s="426">
        <f t="shared" si="42"/>
        <v>17.240000000000002</v>
      </c>
      <c r="K59" s="426">
        <f t="shared" si="42"/>
        <v>18.559999999999999</v>
      </c>
      <c r="L59" s="426">
        <f t="shared" si="42"/>
        <v>19.440000000000001</v>
      </c>
      <c r="M59" s="426">
        <f t="shared" si="42"/>
        <v>20.32</v>
      </c>
      <c r="N59" s="426">
        <f t="shared" si="42"/>
        <v>20.76</v>
      </c>
      <c r="O59" s="426">
        <f t="shared" si="42"/>
        <v>21.2</v>
      </c>
      <c r="P59" s="426">
        <f t="shared" si="42"/>
        <v>21.64</v>
      </c>
      <c r="Q59" s="426">
        <f t="shared" si="42"/>
        <v>21.64</v>
      </c>
      <c r="R59" s="426">
        <f t="shared" si="42"/>
        <v>21.64</v>
      </c>
      <c r="S59" s="426">
        <f t="shared" si="42"/>
        <v>21.64</v>
      </c>
      <c r="T59" s="469">
        <f t="shared" si="40"/>
        <v>231.95999999999998</v>
      </c>
      <c r="U59" s="7"/>
      <c r="V59" s="1"/>
      <c r="W59" s="3"/>
      <c r="X59" s="3"/>
      <c r="Y59" s="3"/>
      <c r="Z59" s="3"/>
    </row>
    <row r="60" spans="2:26" ht="16.5" thickTop="1">
      <c r="B60" s="470" t="s">
        <v>272</v>
      </c>
      <c r="C60" s="471"/>
      <c r="D60" s="471"/>
      <c r="E60" s="471"/>
      <c r="F60" s="471"/>
      <c r="G60" s="472"/>
      <c r="H60" s="473">
        <f>SUM(H56:H59)</f>
        <v>443.9</v>
      </c>
      <c r="I60" s="474">
        <f t="shared" ref="I60:S60" si="43">SUM(I56:I59)</f>
        <v>452.38</v>
      </c>
      <c r="J60" s="474">
        <f t="shared" si="43"/>
        <v>459.74</v>
      </c>
      <c r="K60" s="474">
        <f t="shared" si="43"/>
        <v>470.25999999999993</v>
      </c>
      <c r="L60" s="474">
        <f t="shared" si="43"/>
        <v>476.89000000000004</v>
      </c>
      <c r="M60" s="474">
        <f t="shared" si="43"/>
        <v>483.36999999999995</v>
      </c>
      <c r="N60" s="474">
        <f t="shared" si="43"/>
        <v>492.81</v>
      </c>
      <c r="O60" s="474">
        <f t="shared" si="43"/>
        <v>498.84999999999997</v>
      </c>
      <c r="P60" s="474">
        <f t="shared" si="43"/>
        <v>505.03999999999996</v>
      </c>
      <c r="Q60" s="474">
        <f t="shared" si="43"/>
        <v>514.24</v>
      </c>
      <c r="R60" s="474">
        <f t="shared" si="43"/>
        <v>519.84</v>
      </c>
      <c r="S60" s="474">
        <f t="shared" si="43"/>
        <v>529.19000000000005</v>
      </c>
      <c r="T60" s="475">
        <f t="shared" si="40"/>
        <v>5846.51</v>
      </c>
      <c r="U60" s="7"/>
      <c r="V60" s="1"/>
      <c r="W60" s="3"/>
      <c r="X60" s="3"/>
      <c r="Y60" s="3"/>
      <c r="Z60" s="3"/>
    </row>
    <row r="61" spans="2:26">
      <c r="B61" s="476"/>
      <c r="C61" s="13"/>
      <c r="D61" s="14"/>
      <c r="E61" s="19"/>
      <c r="F61" s="72"/>
      <c r="G61" s="72"/>
      <c r="H61" s="428"/>
      <c r="I61" s="429"/>
      <c r="J61" s="429"/>
      <c r="K61" s="429"/>
      <c r="L61" s="429"/>
      <c r="M61" s="429"/>
      <c r="N61" s="429"/>
      <c r="O61" s="429"/>
      <c r="P61" s="429"/>
      <c r="Q61" s="429"/>
      <c r="R61" s="429"/>
      <c r="S61" s="429"/>
      <c r="T61" s="459"/>
      <c r="U61" s="7"/>
      <c r="V61" s="1"/>
      <c r="W61" s="3"/>
      <c r="X61" s="3"/>
      <c r="Y61" s="3"/>
      <c r="Z61" s="3"/>
    </row>
    <row r="62" spans="2:26">
      <c r="B62" s="455" t="s">
        <v>207</v>
      </c>
      <c r="C62" s="13"/>
      <c r="D62" s="14"/>
      <c r="E62" s="477" t="s">
        <v>310</v>
      </c>
      <c r="F62" s="72"/>
      <c r="G62" s="72"/>
      <c r="H62" s="412"/>
      <c r="I62" s="413"/>
      <c r="J62" s="413"/>
      <c r="K62" s="413"/>
      <c r="L62" s="413" t="s">
        <v>14</v>
      </c>
      <c r="M62" s="413"/>
      <c r="N62" s="413"/>
      <c r="O62" s="413"/>
      <c r="P62" s="413"/>
      <c r="Q62" s="413"/>
      <c r="R62" s="413"/>
      <c r="S62" s="413"/>
      <c r="T62" s="459"/>
      <c r="U62" s="7"/>
      <c r="V62" s="3"/>
      <c r="W62" s="3"/>
      <c r="X62" s="3"/>
      <c r="Y62" s="3"/>
      <c r="Z62" s="3"/>
    </row>
    <row r="63" spans="2:26">
      <c r="B63" s="455"/>
      <c r="C63" s="7" t="str">
        <f>"Customer Acquisition Costs for "&amp;$B6</f>
        <v>Customer Acquisition Costs for Product Revenue</v>
      </c>
      <c r="D63" s="14"/>
      <c r="E63" s="508">
        <v>0.02</v>
      </c>
      <c r="F63" s="44"/>
      <c r="G63" s="48"/>
      <c r="H63" s="428">
        <f>$E63*H$12</f>
        <v>240</v>
      </c>
      <c r="I63" s="429">
        <f t="shared" ref="I63:S63" si="44">$E63*I$12</f>
        <v>242.4</v>
      </c>
      <c r="J63" s="429">
        <f t="shared" si="44"/>
        <v>244.8</v>
      </c>
      <c r="K63" s="429">
        <f t="shared" si="44"/>
        <v>249.6</v>
      </c>
      <c r="L63" s="429">
        <f t="shared" si="44"/>
        <v>252</v>
      </c>
      <c r="M63" s="429">
        <f t="shared" si="44"/>
        <v>254.4</v>
      </c>
      <c r="N63" s="429">
        <f t="shared" si="44"/>
        <v>259.2</v>
      </c>
      <c r="O63" s="429">
        <f t="shared" si="44"/>
        <v>261.60000000000002</v>
      </c>
      <c r="P63" s="429">
        <f t="shared" si="44"/>
        <v>264</v>
      </c>
      <c r="Q63" s="429">
        <f t="shared" si="44"/>
        <v>268.8</v>
      </c>
      <c r="R63" s="429">
        <f t="shared" si="44"/>
        <v>271.2</v>
      </c>
      <c r="S63" s="429">
        <f t="shared" si="44"/>
        <v>276</v>
      </c>
      <c r="T63" s="469">
        <f t="shared" ref="T63:T67" si="45">SUM(H63:S63)</f>
        <v>3084.0000000000005</v>
      </c>
      <c r="U63" s="7"/>
      <c r="V63" s="1"/>
      <c r="W63" s="3"/>
      <c r="X63" s="3"/>
      <c r="Y63" s="3"/>
      <c r="Z63" s="3"/>
    </row>
    <row r="64" spans="2:26">
      <c r="B64" s="455"/>
      <c r="C64" s="7" t="str">
        <f>"Customer Acquisition Costs for "&amp;$B14</f>
        <v>Customer Acquisition Costs for Service Revenue</v>
      </c>
      <c r="D64" s="14"/>
      <c r="E64" s="508">
        <v>0</v>
      </c>
      <c r="F64" s="44"/>
      <c r="G64" s="48"/>
      <c r="H64" s="428">
        <f>$E64*H$20</f>
        <v>0</v>
      </c>
      <c r="I64" s="429">
        <f t="shared" ref="I64:S64" si="46">$E64*I$20</f>
        <v>0</v>
      </c>
      <c r="J64" s="429">
        <f t="shared" si="46"/>
        <v>0</v>
      </c>
      <c r="K64" s="429">
        <f t="shared" si="46"/>
        <v>0</v>
      </c>
      <c r="L64" s="429">
        <f t="shared" si="46"/>
        <v>0</v>
      </c>
      <c r="M64" s="429">
        <f t="shared" si="46"/>
        <v>0</v>
      </c>
      <c r="N64" s="429">
        <f t="shared" si="46"/>
        <v>0</v>
      </c>
      <c r="O64" s="429">
        <f t="shared" si="46"/>
        <v>0</v>
      </c>
      <c r="P64" s="429">
        <f t="shared" si="46"/>
        <v>0</v>
      </c>
      <c r="Q64" s="429">
        <f t="shared" si="46"/>
        <v>0</v>
      </c>
      <c r="R64" s="429">
        <f t="shared" si="46"/>
        <v>0</v>
      </c>
      <c r="S64" s="429">
        <f t="shared" si="46"/>
        <v>0</v>
      </c>
      <c r="T64" s="469">
        <f t="shared" si="45"/>
        <v>0</v>
      </c>
      <c r="U64" s="7"/>
      <c r="V64" s="3"/>
      <c r="W64" s="3"/>
      <c r="X64" s="3"/>
      <c r="Y64" s="3"/>
      <c r="Z64" s="3"/>
    </row>
    <row r="65" spans="2:26">
      <c r="B65" s="455"/>
      <c r="C65" s="7" t="str">
        <f>"Customer Acquisition Costs for "&amp;$B22</f>
        <v>Customer Acquisition Costs for Billable Hours Revenue</v>
      </c>
      <c r="D65" s="14"/>
      <c r="E65" s="508">
        <v>0.3</v>
      </c>
      <c r="F65" s="44"/>
      <c r="G65" s="48"/>
      <c r="H65" s="428">
        <f>$E65*H$28</f>
        <v>2025</v>
      </c>
      <c r="I65" s="429">
        <f t="shared" ref="I65:S65" si="47">$E65*I$28</f>
        <v>2079</v>
      </c>
      <c r="J65" s="429">
        <f t="shared" si="47"/>
        <v>2133</v>
      </c>
      <c r="K65" s="429">
        <f t="shared" si="47"/>
        <v>2187</v>
      </c>
      <c r="L65" s="429">
        <f t="shared" si="47"/>
        <v>2245.5</v>
      </c>
      <c r="M65" s="429">
        <f t="shared" si="47"/>
        <v>2299.5</v>
      </c>
      <c r="N65" s="429">
        <f t="shared" si="47"/>
        <v>2353.5</v>
      </c>
      <c r="O65" s="429">
        <f t="shared" si="47"/>
        <v>2407.5</v>
      </c>
      <c r="P65" s="429">
        <f t="shared" si="47"/>
        <v>2466</v>
      </c>
      <c r="Q65" s="429">
        <f t="shared" si="47"/>
        <v>2520</v>
      </c>
      <c r="R65" s="429">
        <f t="shared" si="47"/>
        <v>2574</v>
      </c>
      <c r="S65" s="429">
        <f t="shared" si="47"/>
        <v>2632.5</v>
      </c>
      <c r="T65" s="469">
        <f t="shared" si="45"/>
        <v>27922.5</v>
      </c>
      <c r="U65" s="7"/>
      <c r="V65" s="3"/>
      <c r="W65" s="3"/>
      <c r="X65" s="3"/>
      <c r="Y65" s="3"/>
      <c r="Z65" s="3"/>
    </row>
    <row r="66" spans="2:26" ht="16.5" thickBot="1">
      <c r="B66" s="455"/>
      <c r="C66" s="7" t="str">
        <f>"Customer Acquisition Costs for "&amp;$B30</f>
        <v>Customer Acquisition Costs for Subscription Revenue</v>
      </c>
      <c r="D66" s="14"/>
      <c r="E66" s="508">
        <v>0.12</v>
      </c>
      <c r="F66" s="44"/>
      <c r="G66" s="48"/>
      <c r="H66" s="428">
        <f>IF(H$37="",$E66*H$36*($E$31+$E$32),$E66*$E$34*($E$31+$E$32))</f>
        <v>37.199999999999996</v>
      </c>
      <c r="I66" s="429">
        <f t="shared" ref="I66:S66" si="48">IF(I$37="",$E66*I$36*($E$31+$E$32),$E66*$E$34*($E$31+$E$32))</f>
        <v>37.199999999999996</v>
      </c>
      <c r="J66" s="429">
        <f t="shared" si="48"/>
        <v>37.199999999999996</v>
      </c>
      <c r="K66" s="429">
        <f t="shared" si="48"/>
        <v>37.199999999999996</v>
      </c>
      <c r="L66" s="429">
        <f t="shared" si="48"/>
        <v>37.199999999999996</v>
      </c>
      <c r="M66" s="429">
        <f t="shared" si="48"/>
        <v>37.199999999999996</v>
      </c>
      <c r="N66" s="429">
        <f t="shared" si="48"/>
        <v>37.199999999999996</v>
      </c>
      <c r="O66" s="429">
        <f t="shared" si="48"/>
        <v>37.199999999999996</v>
      </c>
      <c r="P66" s="429">
        <f t="shared" si="48"/>
        <v>37.199999999999996</v>
      </c>
      <c r="Q66" s="429">
        <f t="shared" si="48"/>
        <v>37.199999999999996</v>
      </c>
      <c r="R66" s="429">
        <f t="shared" si="48"/>
        <v>37.199999999999996</v>
      </c>
      <c r="S66" s="429">
        <f t="shared" si="48"/>
        <v>37.199999999999996</v>
      </c>
      <c r="T66" s="469">
        <f t="shared" si="45"/>
        <v>446.39999999999992</v>
      </c>
      <c r="U66" s="7"/>
      <c r="V66" s="3"/>
      <c r="W66" s="3"/>
      <c r="X66" s="3"/>
      <c r="Y66" s="3"/>
      <c r="Z66" s="3"/>
    </row>
    <row r="67" spans="2:26" ht="16.5" thickTop="1">
      <c r="B67" s="470" t="s">
        <v>273</v>
      </c>
      <c r="C67" s="471"/>
      <c r="D67" s="471"/>
      <c r="E67" s="471"/>
      <c r="F67" s="471"/>
      <c r="G67" s="472"/>
      <c r="H67" s="473">
        <f t="shared" ref="H67:S67" si="49">SUM(H63:H66)</f>
        <v>2302.1999999999998</v>
      </c>
      <c r="I67" s="474">
        <f t="shared" si="49"/>
        <v>2358.6</v>
      </c>
      <c r="J67" s="474">
        <f t="shared" si="49"/>
        <v>2415</v>
      </c>
      <c r="K67" s="474">
        <f t="shared" si="49"/>
        <v>2473.7999999999997</v>
      </c>
      <c r="L67" s="474">
        <f t="shared" si="49"/>
        <v>2534.6999999999998</v>
      </c>
      <c r="M67" s="474">
        <f t="shared" si="49"/>
        <v>2591.1</v>
      </c>
      <c r="N67" s="474">
        <f t="shared" si="49"/>
        <v>2649.8999999999996</v>
      </c>
      <c r="O67" s="474">
        <f t="shared" si="49"/>
        <v>2706.2999999999997</v>
      </c>
      <c r="P67" s="474">
        <f t="shared" si="49"/>
        <v>2767.2</v>
      </c>
      <c r="Q67" s="474">
        <f t="shared" si="49"/>
        <v>2826</v>
      </c>
      <c r="R67" s="474">
        <f t="shared" si="49"/>
        <v>2882.3999999999996</v>
      </c>
      <c r="S67" s="474">
        <f t="shared" si="49"/>
        <v>2945.7</v>
      </c>
      <c r="T67" s="475">
        <f t="shared" si="45"/>
        <v>31452.899999999998</v>
      </c>
      <c r="U67" s="7"/>
      <c r="V67" s="3"/>
      <c r="W67" s="3"/>
      <c r="X67" s="3"/>
      <c r="Y67" s="3"/>
      <c r="Z67" s="3"/>
    </row>
    <row r="68" spans="2:26">
      <c r="B68" s="455"/>
      <c r="C68" s="13"/>
      <c r="D68" s="14"/>
      <c r="E68" s="19"/>
      <c r="F68" s="7"/>
      <c r="G68" s="7"/>
      <c r="H68" s="428"/>
      <c r="I68" s="430"/>
      <c r="J68" s="430"/>
      <c r="K68" s="430"/>
      <c r="L68" s="430"/>
      <c r="M68" s="430"/>
      <c r="N68" s="430"/>
      <c r="O68" s="430"/>
      <c r="P68" s="430"/>
      <c r="Q68" s="430"/>
      <c r="R68" s="430"/>
      <c r="S68" s="429"/>
      <c r="T68" s="459"/>
      <c r="U68" s="7"/>
      <c r="V68" s="1"/>
      <c r="W68" s="3"/>
      <c r="X68" s="3"/>
      <c r="Y68" s="3"/>
      <c r="Z68" s="3"/>
    </row>
    <row r="69" spans="2:26">
      <c r="B69" s="455" t="s">
        <v>275</v>
      </c>
      <c r="C69" s="13"/>
      <c r="D69" s="14"/>
      <c r="E69" s="19" t="s">
        <v>178</v>
      </c>
      <c r="F69" s="19" t="s">
        <v>281</v>
      </c>
      <c r="G69" s="20" t="s">
        <v>16</v>
      </c>
      <c r="H69" s="412"/>
      <c r="I69" s="413"/>
      <c r="J69" s="413"/>
      <c r="K69" s="413"/>
      <c r="L69" s="413"/>
      <c r="M69" s="413"/>
      <c r="N69" s="413"/>
      <c r="O69" s="413"/>
      <c r="P69" s="413"/>
      <c r="Q69" s="413"/>
      <c r="R69" s="413"/>
      <c r="S69" s="413"/>
      <c r="T69" s="459"/>
      <c r="U69" s="7"/>
      <c r="V69" s="3"/>
      <c r="W69" s="3"/>
      <c r="X69" s="3"/>
      <c r="Y69" s="3"/>
      <c r="Z69" s="3"/>
    </row>
    <row r="70" spans="2:26">
      <c r="B70" s="454"/>
      <c r="C70" s="7" t="str">
        <f>"S&amp;M Expenses for "&amp;$B6 &amp;" Line"</f>
        <v>S&amp;M Expenses for Product Revenue Line</v>
      </c>
      <c r="D70" s="7"/>
      <c r="E70" s="507">
        <v>6</v>
      </c>
      <c r="F70" s="507">
        <v>12</v>
      </c>
      <c r="G70" s="506">
        <v>300</v>
      </c>
      <c r="H70" s="428">
        <f>IF(AND($E70&lt;=H$53,$F70&gt;=H$53),$G70,0)</f>
        <v>0</v>
      </c>
      <c r="I70" s="429">
        <f t="shared" ref="I70:S70" si="50">IF(AND($E70&lt;=I$53,$F70&gt;=I$53),$G70,0)</f>
        <v>0</v>
      </c>
      <c r="J70" s="429">
        <f t="shared" si="50"/>
        <v>0</v>
      </c>
      <c r="K70" s="429">
        <f t="shared" si="50"/>
        <v>0</v>
      </c>
      <c r="L70" s="429">
        <f t="shared" si="50"/>
        <v>0</v>
      </c>
      <c r="M70" s="429">
        <f t="shared" si="50"/>
        <v>300</v>
      </c>
      <c r="N70" s="429">
        <f t="shared" si="50"/>
        <v>300</v>
      </c>
      <c r="O70" s="429">
        <f t="shared" si="50"/>
        <v>300</v>
      </c>
      <c r="P70" s="429">
        <f t="shared" si="50"/>
        <v>300</v>
      </c>
      <c r="Q70" s="429">
        <f t="shared" si="50"/>
        <v>300</v>
      </c>
      <c r="R70" s="429">
        <f t="shared" si="50"/>
        <v>300</v>
      </c>
      <c r="S70" s="429">
        <f t="shared" si="50"/>
        <v>300</v>
      </c>
      <c r="T70" s="469">
        <f t="shared" ref="T70:T73" si="51">SUM(H70:S70)</f>
        <v>2100</v>
      </c>
      <c r="U70" s="7"/>
      <c r="V70" s="1"/>
      <c r="W70" s="3"/>
      <c r="X70" s="3"/>
      <c r="Y70" s="3"/>
      <c r="Z70" s="3"/>
    </row>
    <row r="71" spans="2:26">
      <c r="B71" s="454"/>
      <c r="C71" s="7" t="str">
        <f>"S&amp;M Expenses for "&amp;$B14 &amp;" Line"</f>
        <v>S&amp;M Expenses for Service Revenue Line</v>
      </c>
      <c r="D71" s="7"/>
      <c r="E71" s="507">
        <v>3</v>
      </c>
      <c r="F71" s="507">
        <v>5</v>
      </c>
      <c r="G71" s="506">
        <v>150</v>
      </c>
      <c r="H71" s="428">
        <f t="shared" ref="H71:S73" si="52">IF(AND($E71&lt;=H$53,$F71&gt;=H$53),$G71,0)</f>
        <v>0</v>
      </c>
      <c r="I71" s="429">
        <f t="shared" si="52"/>
        <v>0</v>
      </c>
      <c r="J71" s="429">
        <f t="shared" si="52"/>
        <v>150</v>
      </c>
      <c r="K71" s="429">
        <f t="shared" si="52"/>
        <v>150</v>
      </c>
      <c r="L71" s="429">
        <f t="shared" si="52"/>
        <v>150</v>
      </c>
      <c r="M71" s="429">
        <f t="shared" si="52"/>
        <v>0</v>
      </c>
      <c r="N71" s="429">
        <f t="shared" si="52"/>
        <v>0</v>
      </c>
      <c r="O71" s="429">
        <f t="shared" si="52"/>
        <v>0</v>
      </c>
      <c r="P71" s="429">
        <f t="shared" si="52"/>
        <v>0</v>
      </c>
      <c r="Q71" s="429">
        <f t="shared" si="52"/>
        <v>0</v>
      </c>
      <c r="R71" s="429">
        <f t="shared" si="52"/>
        <v>0</v>
      </c>
      <c r="S71" s="429">
        <f t="shared" si="52"/>
        <v>0</v>
      </c>
      <c r="T71" s="469">
        <f t="shared" si="51"/>
        <v>450</v>
      </c>
      <c r="U71" s="7"/>
      <c r="V71" s="3"/>
      <c r="W71" s="3"/>
      <c r="X71" s="3"/>
      <c r="Y71" s="3"/>
      <c r="Z71" s="3"/>
    </row>
    <row r="72" spans="2:26">
      <c r="B72" s="454"/>
      <c r="C72" s="7" t="str">
        <f>"S&amp;M Expenses for "&amp;$B22 &amp;" Line"</f>
        <v>S&amp;M Expenses for Billable Hours Revenue Line</v>
      </c>
      <c r="D72" s="7"/>
      <c r="E72" s="507">
        <v>4</v>
      </c>
      <c r="F72" s="507">
        <v>45</v>
      </c>
      <c r="G72" s="506">
        <v>20</v>
      </c>
      <c r="H72" s="428">
        <f t="shared" si="52"/>
        <v>0</v>
      </c>
      <c r="I72" s="429">
        <f t="shared" si="52"/>
        <v>0</v>
      </c>
      <c r="J72" s="429">
        <f t="shared" si="52"/>
        <v>0</v>
      </c>
      <c r="K72" s="429">
        <f t="shared" si="52"/>
        <v>20</v>
      </c>
      <c r="L72" s="429">
        <f t="shared" si="52"/>
        <v>20</v>
      </c>
      <c r="M72" s="429">
        <f t="shared" si="52"/>
        <v>20</v>
      </c>
      <c r="N72" s="429">
        <f t="shared" si="52"/>
        <v>20</v>
      </c>
      <c r="O72" s="429">
        <f t="shared" si="52"/>
        <v>20</v>
      </c>
      <c r="P72" s="429">
        <f t="shared" si="52"/>
        <v>20</v>
      </c>
      <c r="Q72" s="429">
        <f t="shared" si="52"/>
        <v>20</v>
      </c>
      <c r="R72" s="429">
        <f t="shared" si="52"/>
        <v>20</v>
      </c>
      <c r="S72" s="429">
        <f t="shared" si="52"/>
        <v>20</v>
      </c>
      <c r="T72" s="469">
        <f t="shared" si="51"/>
        <v>180</v>
      </c>
      <c r="U72" s="7"/>
      <c r="V72" s="3"/>
      <c r="W72" s="3"/>
      <c r="X72" s="3"/>
      <c r="Y72" s="3"/>
      <c r="Z72" s="3"/>
    </row>
    <row r="73" spans="2:26" ht="16.5" thickBot="1">
      <c r="B73" s="454"/>
      <c r="C73" s="7" t="str">
        <f>"S&amp;M Expenses for "&amp;$B30 &amp;" Line"</f>
        <v>S&amp;M Expenses for Subscription Revenue Line</v>
      </c>
      <c r="D73" s="7"/>
      <c r="E73" s="507">
        <v>3</v>
      </c>
      <c r="F73" s="507">
        <v>27</v>
      </c>
      <c r="G73" s="506">
        <v>400</v>
      </c>
      <c r="H73" s="428">
        <f t="shared" si="52"/>
        <v>0</v>
      </c>
      <c r="I73" s="429">
        <f t="shared" si="52"/>
        <v>0</v>
      </c>
      <c r="J73" s="429">
        <f t="shared" si="52"/>
        <v>400</v>
      </c>
      <c r="K73" s="429">
        <f t="shared" si="52"/>
        <v>400</v>
      </c>
      <c r="L73" s="429">
        <f t="shared" si="52"/>
        <v>400</v>
      </c>
      <c r="M73" s="429">
        <f t="shared" si="52"/>
        <v>400</v>
      </c>
      <c r="N73" s="429">
        <f t="shared" si="52"/>
        <v>400</v>
      </c>
      <c r="O73" s="429">
        <f t="shared" si="52"/>
        <v>400</v>
      </c>
      <c r="P73" s="429">
        <f t="shared" si="52"/>
        <v>400</v>
      </c>
      <c r="Q73" s="429">
        <f t="shared" si="52"/>
        <v>400</v>
      </c>
      <c r="R73" s="429">
        <f t="shared" si="52"/>
        <v>400</v>
      </c>
      <c r="S73" s="429">
        <f t="shared" si="52"/>
        <v>400</v>
      </c>
      <c r="T73" s="469">
        <f t="shared" si="51"/>
        <v>4000</v>
      </c>
      <c r="U73" s="7"/>
      <c r="V73" s="3"/>
      <c r="W73" s="3"/>
      <c r="X73" s="3"/>
      <c r="Y73" s="3"/>
      <c r="Z73" s="3"/>
    </row>
    <row r="74" spans="2:26" ht="16.5" thickTop="1">
      <c r="B74" s="470" t="s">
        <v>280</v>
      </c>
      <c r="C74" s="471"/>
      <c r="D74" s="471"/>
      <c r="E74" s="471"/>
      <c r="F74" s="471"/>
      <c r="G74" s="472"/>
      <c r="H74" s="473">
        <f>SUM(H70:H73)</f>
        <v>0</v>
      </c>
      <c r="I74" s="474">
        <f t="shared" ref="I74:S74" si="53">SUM(I70:I73)</f>
        <v>0</v>
      </c>
      <c r="J74" s="474">
        <f t="shared" si="53"/>
        <v>550</v>
      </c>
      <c r="K74" s="474">
        <f t="shared" si="53"/>
        <v>570</v>
      </c>
      <c r="L74" s="474">
        <f t="shared" si="53"/>
        <v>570</v>
      </c>
      <c r="M74" s="474">
        <f t="shared" si="53"/>
        <v>720</v>
      </c>
      <c r="N74" s="474">
        <f t="shared" si="53"/>
        <v>720</v>
      </c>
      <c r="O74" s="474">
        <f t="shared" si="53"/>
        <v>720</v>
      </c>
      <c r="P74" s="474">
        <f t="shared" si="53"/>
        <v>720</v>
      </c>
      <c r="Q74" s="474">
        <f t="shared" si="53"/>
        <v>720</v>
      </c>
      <c r="R74" s="474">
        <f t="shared" si="53"/>
        <v>720</v>
      </c>
      <c r="S74" s="474">
        <f t="shared" si="53"/>
        <v>720</v>
      </c>
      <c r="T74" s="475">
        <f>SUM(H74:S74)</f>
        <v>6730</v>
      </c>
      <c r="U74" s="7"/>
      <c r="V74" s="3"/>
      <c r="W74" s="3"/>
      <c r="X74" s="3"/>
      <c r="Y74" s="3"/>
      <c r="Z74" s="3"/>
    </row>
    <row r="75" spans="2:26">
      <c r="B75" s="454"/>
      <c r="C75" s="7"/>
      <c r="D75" s="7"/>
      <c r="E75" s="7"/>
      <c r="F75" s="7"/>
      <c r="G75" s="7"/>
      <c r="H75" s="412"/>
      <c r="I75" s="429"/>
      <c r="J75" s="429"/>
      <c r="K75" s="429"/>
      <c r="L75" s="429"/>
      <c r="M75" s="429"/>
      <c r="N75" s="429"/>
      <c r="O75" s="429"/>
      <c r="P75" s="429"/>
      <c r="Q75" s="429"/>
      <c r="R75" s="429"/>
      <c r="S75" s="429"/>
      <c r="T75" s="459"/>
      <c r="U75" s="7"/>
      <c r="V75" s="1"/>
      <c r="W75" s="3"/>
      <c r="X75" s="3"/>
      <c r="Y75" s="3"/>
      <c r="Z75" s="3"/>
    </row>
    <row r="76" spans="2:26">
      <c r="B76" s="455" t="s">
        <v>25</v>
      </c>
      <c r="C76" s="13"/>
      <c r="D76" s="14"/>
      <c r="E76" s="20" t="s">
        <v>311</v>
      </c>
      <c r="F76" s="7"/>
      <c r="G76" s="37"/>
      <c r="H76" s="412"/>
      <c r="I76" s="413"/>
      <c r="J76" s="413"/>
      <c r="K76" s="413"/>
      <c r="L76" s="413"/>
      <c r="M76" s="413"/>
      <c r="N76" s="413"/>
      <c r="O76" s="413"/>
      <c r="P76" s="413"/>
      <c r="Q76" s="413"/>
      <c r="R76" s="413"/>
      <c r="S76" s="413"/>
      <c r="T76" s="459"/>
      <c r="U76" s="7"/>
      <c r="V76" s="3"/>
      <c r="W76" s="3"/>
      <c r="X76" s="3"/>
      <c r="Y76" s="3"/>
      <c r="Z76" s="3"/>
    </row>
    <row r="77" spans="2:26">
      <c r="B77" s="348"/>
      <c r="C77" s="7" t="s">
        <v>26</v>
      </c>
      <c r="D77" s="14"/>
      <c r="E77" s="508">
        <v>3.4000000000000002E-2</v>
      </c>
      <c r="F77" s="7"/>
      <c r="G77" s="7"/>
      <c r="H77" s="425">
        <f t="shared" ref="H77:S77" si="54">H$41*$E77</f>
        <v>654.84</v>
      </c>
      <c r="I77" s="426">
        <f t="shared" si="54"/>
        <v>667.65800000000002</v>
      </c>
      <c r="J77" s="426">
        <f t="shared" si="54"/>
        <v>679.69400000000007</v>
      </c>
      <c r="K77" s="426">
        <f t="shared" si="54"/>
        <v>695.43600000000004</v>
      </c>
      <c r="L77" s="426">
        <f t="shared" si="54"/>
        <v>707.23400000000004</v>
      </c>
      <c r="M77" s="426">
        <f t="shared" si="54"/>
        <v>718.52200000000005</v>
      </c>
      <c r="N77" s="426">
        <f t="shared" si="54"/>
        <v>733.17600000000004</v>
      </c>
      <c r="O77" s="426">
        <f t="shared" si="54"/>
        <v>744.09</v>
      </c>
      <c r="P77" s="426">
        <f t="shared" si="54"/>
        <v>755.51400000000001</v>
      </c>
      <c r="Q77" s="426">
        <f t="shared" si="54"/>
        <v>770.13400000000001</v>
      </c>
      <c r="R77" s="426">
        <f t="shared" si="54"/>
        <v>780.67400000000009</v>
      </c>
      <c r="S77" s="426">
        <f t="shared" si="54"/>
        <v>795.80400000000009</v>
      </c>
      <c r="T77" s="469">
        <f>SUM(H77:S77)</f>
        <v>8702.7760000000017</v>
      </c>
      <c r="U77" s="7"/>
      <c r="V77" s="3"/>
      <c r="W77" s="3"/>
      <c r="X77" s="3"/>
      <c r="Y77" s="3"/>
      <c r="Z77" s="3"/>
    </row>
    <row r="78" spans="2:26" ht="16.5" thickBot="1">
      <c r="B78" s="456"/>
      <c r="C78" s="4" t="s">
        <v>27</v>
      </c>
      <c r="D78" s="6"/>
      <c r="E78" s="508">
        <v>0.05</v>
      </c>
      <c r="F78" s="4"/>
      <c r="G78" s="4"/>
      <c r="H78" s="425">
        <f t="shared" ref="H78:S78" si="55">H$41*$E78</f>
        <v>963</v>
      </c>
      <c r="I78" s="426">
        <f t="shared" si="55"/>
        <v>981.85</v>
      </c>
      <c r="J78" s="426">
        <f t="shared" si="55"/>
        <v>999.55000000000007</v>
      </c>
      <c r="K78" s="426">
        <f t="shared" si="55"/>
        <v>1022.7</v>
      </c>
      <c r="L78" s="426">
        <f t="shared" si="55"/>
        <v>1040.05</v>
      </c>
      <c r="M78" s="426">
        <f t="shared" si="55"/>
        <v>1056.6500000000001</v>
      </c>
      <c r="N78" s="426">
        <f t="shared" si="55"/>
        <v>1078.2</v>
      </c>
      <c r="O78" s="426">
        <f t="shared" si="55"/>
        <v>1094.25</v>
      </c>
      <c r="P78" s="426">
        <f t="shared" si="55"/>
        <v>1111.05</v>
      </c>
      <c r="Q78" s="426">
        <f t="shared" si="55"/>
        <v>1132.55</v>
      </c>
      <c r="R78" s="426">
        <f t="shared" si="55"/>
        <v>1148.05</v>
      </c>
      <c r="S78" s="426">
        <f t="shared" si="55"/>
        <v>1170.3</v>
      </c>
      <c r="T78" s="469">
        <f>SUM(H78:S78)</f>
        <v>12798.199999999997</v>
      </c>
      <c r="U78" s="7"/>
      <c r="V78" s="3"/>
      <c r="W78" s="3"/>
      <c r="X78" s="3"/>
      <c r="Y78" s="3"/>
      <c r="Z78" s="3"/>
    </row>
    <row r="79" spans="2:26" ht="16.5" thickTop="1">
      <c r="B79" s="470" t="s">
        <v>13</v>
      </c>
      <c r="C79" s="471"/>
      <c r="D79" s="471"/>
      <c r="E79" s="471"/>
      <c r="F79" s="471"/>
      <c r="G79" s="472"/>
      <c r="H79" s="473">
        <f t="shared" ref="H79:S79" si="56">SUM(H77:H78)</f>
        <v>1617.8400000000001</v>
      </c>
      <c r="I79" s="474">
        <f t="shared" si="56"/>
        <v>1649.508</v>
      </c>
      <c r="J79" s="474">
        <f t="shared" si="56"/>
        <v>1679.2440000000001</v>
      </c>
      <c r="K79" s="474">
        <f t="shared" si="56"/>
        <v>1718.136</v>
      </c>
      <c r="L79" s="474">
        <f t="shared" si="56"/>
        <v>1747.2840000000001</v>
      </c>
      <c r="M79" s="474">
        <f t="shared" si="56"/>
        <v>1775.172</v>
      </c>
      <c r="N79" s="474">
        <f t="shared" si="56"/>
        <v>1811.3760000000002</v>
      </c>
      <c r="O79" s="474">
        <f t="shared" si="56"/>
        <v>1838.3400000000001</v>
      </c>
      <c r="P79" s="474">
        <f t="shared" si="56"/>
        <v>1866.5639999999999</v>
      </c>
      <c r="Q79" s="474">
        <f t="shared" si="56"/>
        <v>1902.684</v>
      </c>
      <c r="R79" s="474">
        <f t="shared" si="56"/>
        <v>1928.7240000000002</v>
      </c>
      <c r="S79" s="474">
        <f t="shared" si="56"/>
        <v>1966.104</v>
      </c>
      <c r="T79" s="475">
        <f>SUM(H79:S79)</f>
        <v>21500.976000000002</v>
      </c>
      <c r="U79" s="7"/>
      <c r="V79" s="3"/>
      <c r="W79" s="3"/>
      <c r="X79" s="3"/>
      <c r="Y79" s="3"/>
      <c r="Z79" s="3"/>
    </row>
    <row r="80" spans="2:26" ht="16.5" thickBot="1">
      <c r="B80" s="454"/>
      <c r="C80" s="13"/>
      <c r="D80" s="14"/>
      <c r="E80" s="19"/>
      <c r="F80" s="7"/>
      <c r="G80" s="7"/>
      <c r="H80" s="431"/>
      <c r="I80" s="432"/>
      <c r="J80" s="432"/>
      <c r="K80" s="432"/>
      <c r="L80" s="432"/>
      <c r="M80" s="432"/>
      <c r="N80" s="432"/>
      <c r="O80" s="432"/>
      <c r="P80" s="432"/>
      <c r="Q80" s="432"/>
      <c r="R80" s="432"/>
      <c r="S80" s="432"/>
      <c r="T80" s="478"/>
      <c r="U80" s="7"/>
      <c r="V80" s="3"/>
      <c r="W80" s="3"/>
      <c r="X80" s="3"/>
      <c r="Y80" s="3"/>
      <c r="Z80" s="3"/>
    </row>
    <row r="81" spans="2:26" ht="16.5" thickTop="1">
      <c r="B81" s="285" t="s">
        <v>28</v>
      </c>
      <c r="C81" s="272"/>
      <c r="D81" s="272"/>
      <c r="E81" s="272"/>
      <c r="F81" s="272"/>
      <c r="G81" s="272"/>
      <c r="H81" s="274">
        <f>SUM(H60,H67,H74,H79)</f>
        <v>4363.9400000000005</v>
      </c>
      <c r="I81" s="275">
        <f t="shared" ref="I81:S81" si="57">SUM(I60,I67,I74,I79)</f>
        <v>4460.4880000000003</v>
      </c>
      <c r="J81" s="275">
        <f t="shared" si="57"/>
        <v>5103.9840000000004</v>
      </c>
      <c r="K81" s="275">
        <f t="shared" si="57"/>
        <v>5232.1959999999999</v>
      </c>
      <c r="L81" s="275">
        <f t="shared" si="57"/>
        <v>5328.8739999999998</v>
      </c>
      <c r="M81" s="275">
        <f t="shared" si="57"/>
        <v>5569.6419999999998</v>
      </c>
      <c r="N81" s="275">
        <f t="shared" si="57"/>
        <v>5674.0859999999993</v>
      </c>
      <c r="O81" s="275">
        <f t="shared" si="57"/>
        <v>5763.49</v>
      </c>
      <c r="P81" s="275">
        <f t="shared" si="57"/>
        <v>5858.8040000000001</v>
      </c>
      <c r="Q81" s="275">
        <f t="shared" si="57"/>
        <v>5962.924</v>
      </c>
      <c r="R81" s="275">
        <f t="shared" si="57"/>
        <v>6050.9639999999999</v>
      </c>
      <c r="S81" s="275">
        <f t="shared" si="57"/>
        <v>6160.9939999999997</v>
      </c>
      <c r="T81" s="286">
        <f>SUM(H81:S81)</f>
        <v>65530.385999999999</v>
      </c>
      <c r="U81" s="7"/>
      <c r="V81" s="3"/>
      <c r="W81" s="3"/>
      <c r="X81" s="3"/>
      <c r="Y81" s="3"/>
      <c r="Z81" s="3"/>
    </row>
    <row r="82" spans="2:26">
      <c r="B82" s="448"/>
      <c r="C82" s="7"/>
      <c r="D82" s="7"/>
      <c r="E82" s="7"/>
      <c r="F82" s="7"/>
      <c r="G82" s="7"/>
      <c r="H82" s="412"/>
      <c r="I82" s="413"/>
      <c r="J82" s="413"/>
      <c r="K82" s="413"/>
      <c r="L82" s="413"/>
      <c r="M82" s="413"/>
      <c r="N82" s="413"/>
      <c r="O82" s="413"/>
      <c r="P82" s="413"/>
      <c r="Q82" s="413"/>
      <c r="R82" s="413"/>
      <c r="S82" s="413"/>
      <c r="T82" s="427"/>
      <c r="U82" s="7"/>
      <c r="V82" s="3"/>
      <c r="W82" s="3"/>
      <c r="X82" s="3"/>
      <c r="Y82" s="3"/>
      <c r="Z82" s="3"/>
    </row>
    <row r="83" spans="2:26" ht="20.25">
      <c r="B83" s="149" t="s">
        <v>235</v>
      </c>
      <c r="C83" s="367"/>
      <c r="D83" s="367"/>
      <c r="E83" s="367" t="str">
        <f>$E$3</f>
        <v>Year 1 (2020)</v>
      </c>
      <c r="F83" s="367"/>
      <c r="G83" s="367"/>
      <c r="H83" s="405" t="s">
        <v>126</v>
      </c>
      <c r="I83" s="406" t="s">
        <v>127</v>
      </c>
      <c r="J83" s="406" t="s">
        <v>128</v>
      </c>
      <c r="K83" s="406" t="s">
        <v>129</v>
      </c>
      <c r="L83" s="406" t="s">
        <v>130</v>
      </c>
      <c r="M83" s="406" t="s">
        <v>131</v>
      </c>
      <c r="N83" s="406" t="s">
        <v>132</v>
      </c>
      <c r="O83" s="406" t="s">
        <v>133</v>
      </c>
      <c r="P83" s="406" t="s">
        <v>134</v>
      </c>
      <c r="Q83" s="406" t="s">
        <v>135</v>
      </c>
      <c r="R83" s="406" t="s">
        <v>136</v>
      </c>
      <c r="S83" s="406" t="s">
        <v>137</v>
      </c>
      <c r="T83" s="407" t="s">
        <v>177</v>
      </c>
      <c r="U83" s="7"/>
      <c r="V83" s="3"/>
      <c r="W83" s="3"/>
      <c r="X83" s="3"/>
      <c r="Y83" s="3"/>
      <c r="Z83" s="3"/>
    </row>
    <row r="84" spans="2:26">
      <c r="B84" s="451"/>
      <c r="C84" s="452"/>
      <c r="D84" s="452"/>
      <c r="E84" s="452"/>
      <c r="F84" s="452"/>
      <c r="G84" s="453" t="s">
        <v>57</v>
      </c>
      <c r="H84" s="408">
        <f>H$4</f>
        <v>1</v>
      </c>
      <c r="I84" s="409">
        <f t="shared" ref="I84:S84" si="58">I$4</f>
        <v>2</v>
      </c>
      <c r="J84" s="409">
        <f t="shared" si="58"/>
        <v>3</v>
      </c>
      <c r="K84" s="409">
        <f t="shared" si="58"/>
        <v>4</v>
      </c>
      <c r="L84" s="409">
        <f t="shared" si="58"/>
        <v>5</v>
      </c>
      <c r="M84" s="409">
        <f t="shared" si="58"/>
        <v>6</v>
      </c>
      <c r="N84" s="409">
        <f t="shared" si="58"/>
        <v>7</v>
      </c>
      <c r="O84" s="409">
        <f t="shared" si="58"/>
        <v>8</v>
      </c>
      <c r="P84" s="409">
        <f t="shared" si="58"/>
        <v>9</v>
      </c>
      <c r="Q84" s="409">
        <f t="shared" si="58"/>
        <v>10</v>
      </c>
      <c r="R84" s="409">
        <f t="shared" si="58"/>
        <v>11</v>
      </c>
      <c r="S84" s="409">
        <f t="shared" si="58"/>
        <v>12</v>
      </c>
      <c r="T84" s="457" t="str">
        <f>"Total for " &amp; $E$3</f>
        <v>Total for Year 1 (2020)</v>
      </c>
      <c r="U84" s="7"/>
      <c r="V84" s="3"/>
      <c r="W84" s="3"/>
      <c r="X84" s="3"/>
      <c r="Y84" s="3"/>
      <c r="Z84" s="3"/>
    </row>
    <row r="85" spans="2:26">
      <c r="B85" s="454"/>
      <c r="C85" s="7"/>
      <c r="D85" s="7"/>
      <c r="E85" s="554" t="s">
        <v>289</v>
      </c>
      <c r="F85" s="7"/>
      <c r="G85" s="552" t="s">
        <v>290</v>
      </c>
      <c r="H85" s="412"/>
      <c r="I85" s="413"/>
      <c r="J85" s="413"/>
      <c r="K85" s="413"/>
      <c r="L85" s="413"/>
      <c r="M85" s="413"/>
      <c r="N85" s="413"/>
      <c r="O85" s="413"/>
      <c r="P85" s="413"/>
      <c r="Q85" s="413"/>
      <c r="R85" s="413"/>
      <c r="S85" s="413"/>
      <c r="T85" s="459"/>
      <c r="U85" s="7"/>
      <c r="V85" s="3"/>
      <c r="W85" s="3"/>
      <c r="X85" s="3"/>
      <c r="Y85" s="3"/>
      <c r="Z85" s="3"/>
    </row>
    <row r="86" spans="2:26">
      <c r="B86" s="455" t="s">
        <v>222</v>
      </c>
      <c r="C86" s="13"/>
      <c r="D86" s="14"/>
      <c r="E86" s="554"/>
      <c r="F86" s="21" t="s">
        <v>274</v>
      </c>
      <c r="G86" s="552"/>
      <c r="H86" s="412"/>
      <c r="I86" s="413"/>
      <c r="J86" s="413"/>
      <c r="K86" s="413"/>
      <c r="L86" s="413"/>
      <c r="M86" s="413"/>
      <c r="N86" s="413"/>
      <c r="O86" s="413"/>
      <c r="P86" s="413"/>
      <c r="Q86" s="413"/>
      <c r="R86" s="413"/>
      <c r="S86" s="413"/>
      <c r="T86" s="459"/>
      <c r="U86" s="7"/>
      <c r="V86" s="3"/>
      <c r="W86" s="3"/>
      <c r="X86" s="3"/>
      <c r="Y86" s="3"/>
      <c r="Z86" s="3"/>
    </row>
    <row r="87" spans="2:26">
      <c r="B87" s="348"/>
      <c r="C87" s="7" t="s">
        <v>208</v>
      </c>
      <c r="D87" s="14"/>
      <c r="E87" s="506">
        <v>6400</v>
      </c>
      <c r="F87" s="507">
        <v>2</v>
      </c>
      <c r="G87" s="508">
        <v>0.05</v>
      </c>
      <c r="H87" s="425">
        <f t="shared" ref="H87:S95" si="59">$E87*$F87</f>
        <v>12800</v>
      </c>
      <c r="I87" s="426">
        <f t="shared" si="59"/>
        <v>12800</v>
      </c>
      <c r="J87" s="426">
        <f t="shared" si="59"/>
        <v>12800</v>
      </c>
      <c r="K87" s="426">
        <f t="shared" si="59"/>
        <v>12800</v>
      </c>
      <c r="L87" s="426">
        <f t="shared" si="59"/>
        <v>12800</v>
      </c>
      <c r="M87" s="426">
        <f t="shared" si="59"/>
        <v>12800</v>
      </c>
      <c r="N87" s="426">
        <f t="shared" si="59"/>
        <v>12800</v>
      </c>
      <c r="O87" s="426">
        <f t="shared" si="59"/>
        <v>12800</v>
      </c>
      <c r="P87" s="426">
        <f t="shared" si="59"/>
        <v>12800</v>
      </c>
      <c r="Q87" s="426">
        <f t="shared" si="59"/>
        <v>12800</v>
      </c>
      <c r="R87" s="426">
        <f t="shared" si="59"/>
        <v>12800</v>
      </c>
      <c r="S87" s="426">
        <f t="shared" si="59"/>
        <v>12800</v>
      </c>
      <c r="T87" s="469">
        <f t="shared" ref="T87:T100" si="60">SUM(H87:S87)</f>
        <v>153600</v>
      </c>
      <c r="U87" s="7"/>
      <c r="V87" s="3"/>
      <c r="W87" s="3"/>
      <c r="X87" s="3"/>
      <c r="Y87" s="3"/>
      <c r="Z87" s="3"/>
    </row>
    <row r="88" spans="2:26">
      <c r="B88" s="348"/>
      <c r="C88" s="7" t="s">
        <v>209</v>
      </c>
      <c r="D88" s="14"/>
      <c r="E88" s="506">
        <v>0</v>
      </c>
      <c r="F88" s="507">
        <v>0</v>
      </c>
      <c r="G88" s="508">
        <v>0.02</v>
      </c>
      <c r="H88" s="425">
        <f t="shared" si="59"/>
        <v>0</v>
      </c>
      <c r="I88" s="426">
        <f t="shared" si="59"/>
        <v>0</v>
      </c>
      <c r="J88" s="426">
        <f t="shared" si="59"/>
        <v>0</v>
      </c>
      <c r="K88" s="426">
        <f t="shared" si="59"/>
        <v>0</v>
      </c>
      <c r="L88" s="426">
        <f t="shared" si="59"/>
        <v>0</v>
      </c>
      <c r="M88" s="426">
        <f t="shared" si="59"/>
        <v>0</v>
      </c>
      <c r="N88" s="426">
        <f t="shared" si="59"/>
        <v>0</v>
      </c>
      <c r="O88" s="426">
        <f t="shared" si="59"/>
        <v>0</v>
      </c>
      <c r="P88" s="426">
        <f t="shared" si="59"/>
        <v>0</v>
      </c>
      <c r="Q88" s="426">
        <f t="shared" si="59"/>
        <v>0</v>
      </c>
      <c r="R88" s="426">
        <f t="shared" si="59"/>
        <v>0</v>
      </c>
      <c r="S88" s="426">
        <f t="shared" si="59"/>
        <v>0</v>
      </c>
      <c r="T88" s="469">
        <f t="shared" si="60"/>
        <v>0</v>
      </c>
      <c r="U88" s="7"/>
      <c r="V88" s="3"/>
      <c r="W88" s="3"/>
      <c r="X88" s="3"/>
      <c r="Y88" s="3"/>
      <c r="Z88" s="3"/>
    </row>
    <row r="89" spans="2:26">
      <c r="B89" s="348"/>
      <c r="C89" s="7" t="s">
        <v>210</v>
      </c>
      <c r="D89" s="14"/>
      <c r="E89" s="506">
        <v>0</v>
      </c>
      <c r="F89" s="507">
        <v>0</v>
      </c>
      <c r="G89" s="508">
        <v>0.02</v>
      </c>
      <c r="H89" s="425">
        <f t="shared" si="59"/>
        <v>0</v>
      </c>
      <c r="I89" s="426">
        <f t="shared" si="59"/>
        <v>0</v>
      </c>
      <c r="J89" s="426">
        <f t="shared" si="59"/>
        <v>0</v>
      </c>
      <c r="K89" s="426">
        <f t="shared" si="59"/>
        <v>0</v>
      </c>
      <c r="L89" s="426">
        <f t="shared" si="59"/>
        <v>0</v>
      </c>
      <c r="M89" s="426">
        <f t="shared" si="59"/>
        <v>0</v>
      </c>
      <c r="N89" s="426">
        <f t="shared" si="59"/>
        <v>0</v>
      </c>
      <c r="O89" s="426">
        <f t="shared" si="59"/>
        <v>0</v>
      </c>
      <c r="P89" s="426">
        <f t="shared" si="59"/>
        <v>0</v>
      </c>
      <c r="Q89" s="426">
        <f t="shared" si="59"/>
        <v>0</v>
      </c>
      <c r="R89" s="426">
        <f t="shared" si="59"/>
        <v>0</v>
      </c>
      <c r="S89" s="426">
        <f t="shared" si="59"/>
        <v>0</v>
      </c>
      <c r="T89" s="469">
        <f t="shared" si="60"/>
        <v>0</v>
      </c>
      <c r="U89" s="7"/>
      <c r="V89" s="3"/>
      <c r="W89" s="3"/>
      <c r="X89" s="3"/>
      <c r="Y89" s="3"/>
      <c r="Z89" s="3"/>
    </row>
    <row r="90" spans="2:26">
      <c r="B90" s="348"/>
      <c r="C90" s="48" t="s">
        <v>211</v>
      </c>
      <c r="D90" s="14"/>
      <c r="E90" s="506">
        <v>3200</v>
      </c>
      <c r="F90" s="507">
        <v>1</v>
      </c>
      <c r="G90" s="508">
        <v>0.02</v>
      </c>
      <c r="H90" s="425">
        <f t="shared" si="59"/>
        <v>3200</v>
      </c>
      <c r="I90" s="426">
        <f t="shared" si="59"/>
        <v>3200</v>
      </c>
      <c r="J90" s="426">
        <f t="shared" si="59"/>
        <v>3200</v>
      </c>
      <c r="K90" s="426">
        <f t="shared" si="59"/>
        <v>3200</v>
      </c>
      <c r="L90" s="426">
        <f t="shared" si="59"/>
        <v>3200</v>
      </c>
      <c r="M90" s="426">
        <f t="shared" si="59"/>
        <v>3200</v>
      </c>
      <c r="N90" s="426">
        <f t="shared" si="59"/>
        <v>3200</v>
      </c>
      <c r="O90" s="426">
        <f t="shared" si="59"/>
        <v>3200</v>
      </c>
      <c r="P90" s="426">
        <f t="shared" si="59"/>
        <v>3200</v>
      </c>
      <c r="Q90" s="426">
        <f t="shared" si="59"/>
        <v>3200</v>
      </c>
      <c r="R90" s="426">
        <f t="shared" si="59"/>
        <v>3200</v>
      </c>
      <c r="S90" s="426">
        <f t="shared" si="59"/>
        <v>3200</v>
      </c>
      <c r="T90" s="469">
        <f t="shared" si="60"/>
        <v>38400</v>
      </c>
      <c r="U90" s="7"/>
      <c r="V90" s="3"/>
      <c r="W90" s="3"/>
      <c r="X90" s="3"/>
      <c r="Y90" s="3"/>
      <c r="Z90" s="3"/>
    </row>
    <row r="91" spans="2:26">
      <c r="B91" s="348"/>
      <c r="C91" s="43" t="s">
        <v>234</v>
      </c>
      <c r="D91" s="14"/>
      <c r="E91" s="506">
        <v>0</v>
      </c>
      <c r="F91" s="507">
        <v>0</v>
      </c>
      <c r="G91" s="508">
        <v>0.02</v>
      </c>
      <c r="H91" s="425">
        <f t="shared" si="59"/>
        <v>0</v>
      </c>
      <c r="I91" s="426">
        <f t="shared" si="59"/>
        <v>0</v>
      </c>
      <c r="J91" s="426">
        <f t="shared" si="59"/>
        <v>0</v>
      </c>
      <c r="K91" s="426">
        <f t="shared" si="59"/>
        <v>0</v>
      </c>
      <c r="L91" s="426">
        <f t="shared" si="59"/>
        <v>0</v>
      </c>
      <c r="M91" s="426">
        <f t="shared" si="59"/>
        <v>0</v>
      </c>
      <c r="N91" s="426">
        <f t="shared" si="59"/>
        <v>0</v>
      </c>
      <c r="O91" s="426">
        <f t="shared" si="59"/>
        <v>0</v>
      </c>
      <c r="P91" s="426">
        <f t="shared" si="59"/>
        <v>0</v>
      </c>
      <c r="Q91" s="426">
        <f t="shared" si="59"/>
        <v>0</v>
      </c>
      <c r="R91" s="426">
        <f t="shared" si="59"/>
        <v>0</v>
      </c>
      <c r="S91" s="426">
        <f t="shared" si="59"/>
        <v>0</v>
      </c>
      <c r="T91" s="469">
        <f t="shared" si="60"/>
        <v>0</v>
      </c>
      <c r="U91" s="7"/>
      <c r="V91" s="3"/>
      <c r="W91" s="3"/>
      <c r="X91" s="3"/>
      <c r="Y91" s="3"/>
      <c r="Z91" s="3"/>
    </row>
    <row r="92" spans="2:26">
      <c r="B92" s="348"/>
      <c r="C92" s="48" t="s">
        <v>215</v>
      </c>
      <c r="D92" s="14"/>
      <c r="E92" s="506">
        <v>1800</v>
      </c>
      <c r="F92" s="507">
        <v>1</v>
      </c>
      <c r="G92" s="508"/>
      <c r="H92" s="425">
        <f t="shared" si="59"/>
        <v>1800</v>
      </c>
      <c r="I92" s="426">
        <f t="shared" si="59"/>
        <v>1800</v>
      </c>
      <c r="J92" s="426">
        <f t="shared" si="59"/>
        <v>1800</v>
      </c>
      <c r="K92" s="426">
        <f t="shared" si="59"/>
        <v>1800</v>
      </c>
      <c r="L92" s="426">
        <f t="shared" si="59"/>
        <v>1800</v>
      </c>
      <c r="M92" s="426">
        <f t="shared" si="59"/>
        <v>1800</v>
      </c>
      <c r="N92" s="426">
        <f t="shared" si="59"/>
        <v>1800</v>
      </c>
      <c r="O92" s="426">
        <f t="shared" si="59"/>
        <v>1800</v>
      </c>
      <c r="P92" s="426">
        <f t="shared" si="59"/>
        <v>1800</v>
      </c>
      <c r="Q92" s="426">
        <f t="shared" si="59"/>
        <v>1800</v>
      </c>
      <c r="R92" s="426">
        <f t="shared" si="59"/>
        <v>1800</v>
      </c>
      <c r="S92" s="426">
        <f t="shared" si="59"/>
        <v>1800</v>
      </c>
      <c r="T92" s="469">
        <f t="shared" si="60"/>
        <v>21600</v>
      </c>
      <c r="U92" s="7"/>
      <c r="V92" s="3"/>
      <c r="W92" s="3"/>
      <c r="X92" s="3"/>
      <c r="Y92" s="3"/>
      <c r="Z92" s="3"/>
    </row>
    <row r="93" spans="2:26">
      <c r="B93" s="348"/>
      <c r="C93" s="48" t="s">
        <v>216</v>
      </c>
      <c r="D93" s="14"/>
      <c r="E93" s="506">
        <v>0</v>
      </c>
      <c r="F93" s="507">
        <v>0</v>
      </c>
      <c r="G93" s="508"/>
      <c r="H93" s="425">
        <f t="shared" si="59"/>
        <v>0</v>
      </c>
      <c r="I93" s="426">
        <f t="shared" si="59"/>
        <v>0</v>
      </c>
      <c r="J93" s="426">
        <f t="shared" si="59"/>
        <v>0</v>
      </c>
      <c r="K93" s="426">
        <f t="shared" si="59"/>
        <v>0</v>
      </c>
      <c r="L93" s="426">
        <f t="shared" si="59"/>
        <v>0</v>
      </c>
      <c r="M93" s="426">
        <f t="shared" si="59"/>
        <v>0</v>
      </c>
      <c r="N93" s="426">
        <f t="shared" si="59"/>
        <v>0</v>
      </c>
      <c r="O93" s="426">
        <f t="shared" si="59"/>
        <v>0</v>
      </c>
      <c r="P93" s="426">
        <f t="shared" si="59"/>
        <v>0</v>
      </c>
      <c r="Q93" s="426">
        <f t="shared" si="59"/>
        <v>0</v>
      </c>
      <c r="R93" s="426">
        <f t="shared" si="59"/>
        <v>0</v>
      </c>
      <c r="S93" s="426">
        <f t="shared" si="59"/>
        <v>0</v>
      </c>
      <c r="T93" s="469">
        <f t="shared" si="60"/>
        <v>0</v>
      </c>
      <c r="U93" s="7"/>
      <c r="V93" s="3"/>
      <c r="W93" s="3"/>
      <c r="X93" s="3"/>
      <c r="Y93" s="3"/>
      <c r="Z93" s="3"/>
    </row>
    <row r="94" spans="2:26">
      <c r="B94" s="348"/>
      <c r="C94" s="48" t="s">
        <v>217</v>
      </c>
      <c r="D94" s="61"/>
      <c r="E94" s="506">
        <v>0</v>
      </c>
      <c r="F94" s="507">
        <v>0</v>
      </c>
      <c r="G94" s="508"/>
      <c r="H94" s="425">
        <f t="shared" si="59"/>
        <v>0</v>
      </c>
      <c r="I94" s="426">
        <f t="shared" si="59"/>
        <v>0</v>
      </c>
      <c r="J94" s="426">
        <f t="shared" si="59"/>
        <v>0</v>
      </c>
      <c r="K94" s="426">
        <f t="shared" si="59"/>
        <v>0</v>
      </c>
      <c r="L94" s="426">
        <f t="shared" si="59"/>
        <v>0</v>
      </c>
      <c r="M94" s="426">
        <f t="shared" si="59"/>
        <v>0</v>
      </c>
      <c r="N94" s="426">
        <f t="shared" si="59"/>
        <v>0</v>
      </c>
      <c r="O94" s="426">
        <f t="shared" si="59"/>
        <v>0</v>
      </c>
      <c r="P94" s="426">
        <f t="shared" si="59"/>
        <v>0</v>
      </c>
      <c r="Q94" s="426">
        <f t="shared" si="59"/>
        <v>0</v>
      </c>
      <c r="R94" s="426">
        <f t="shared" si="59"/>
        <v>0</v>
      </c>
      <c r="S94" s="426">
        <f t="shared" si="59"/>
        <v>0</v>
      </c>
      <c r="T94" s="469">
        <f t="shared" si="60"/>
        <v>0</v>
      </c>
      <c r="U94" s="7"/>
      <c r="V94" s="3"/>
      <c r="W94" s="3"/>
      <c r="X94" s="3"/>
      <c r="Y94" s="3"/>
      <c r="Z94" s="3"/>
    </row>
    <row r="95" spans="2:26">
      <c r="B95" s="348"/>
      <c r="C95" s="48" t="s">
        <v>218</v>
      </c>
      <c r="D95" s="61"/>
      <c r="E95" s="506">
        <v>0</v>
      </c>
      <c r="F95" s="507">
        <v>0</v>
      </c>
      <c r="G95" s="508"/>
      <c r="H95" s="425">
        <f t="shared" si="59"/>
        <v>0</v>
      </c>
      <c r="I95" s="426">
        <f t="shared" si="59"/>
        <v>0</v>
      </c>
      <c r="J95" s="426">
        <f t="shared" si="59"/>
        <v>0</v>
      </c>
      <c r="K95" s="426">
        <f t="shared" si="59"/>
        <v>0</v>
      </c>
      <c r="L95" s="426">
        <f t="shared" si="59"/>
        <v>0</v>
      </c>
      <c r="M95" s="426">
        <f t="shared" si="59"/>
        <v>0</v>
      </c>
      <c r="N95" s="426">
        <f t="shared" si="59"/>
        <v>0</v>
      </c>
      <c r="O95" s="426">
        <f t="shared" si="59"/>
        <v>0</v>
      </c>
      <c r="P95" s="426">
        <f t="shared" si="59"/>
        <v>0</v>
      </c>
      <c r="Q95" s="426">
        <f t="shared" si="59"/>
        <v>0</v>
      </c>
      <c r="R95" s="426">
        <f t="shared" si="59"/>
        <v>0</v>
      </c>
      <c r="S95" s="426">
        <f t="shared" si="59"/>
        <v>0</v>
      </c>
      <c r="T95" s="469">
        <f t="shared" si="60"/>
        <v>0</v>
      </c>
      <c r="U95" s="7"/>
      <c r="V95" s="3"/>
      <c r="W95" s="3"/>
      <c r="X95" s="3"/>
      <c r="Y95" s="3"/>
      <c r="Z95" s="3"/>
    </row>
    <row r="96" spans="2:26">
      <c r="B96" s="348"/>
      <c r="C96" s="48"/>
      <c r="D96" s="61"/>
      <c r="E96" s="44"/>
      <c r="F96" s="24">
        <f>SUM(F87:F95)</f>
        <v>4</v>
      </c>
      <c r="G96" s="22"/>
      <c r="H96" s="425"/>
      <c r="I96" s="426"/>
      <c r="J96" s="426"/>
      <c r="K96" s="426"/>
      <c r="L96" s="426"/>
      <c r="M96" s="426"/>
      <c r="N96" s="426"/>
      <c r="O96" s="426"/>
      <c r="P96" s="426"/>
      <c r="Q96" s="426"/>
      <c r="R96" s="426"/>
      <c r="S96" s="426"/>
      <c r="T96" s="469"/>
      <c r="U96" s="7"/>
      <c r="V96" s="3"/>
      <c r="W96" s="3"/>
      <c r="X96" s="3"/>
      <c r="Y96" s="3"/>
      <c r="Z96" s="3"/>
    </row>
    <row r="97" spans="2:26">
      <c r="B97" s="348"/>
      <c r="C97" s="48"/>
      <c r="D97" s="61" t="s">
        <v>220</v>
      </c>
      <c r="E97" s="21" t="s">
        <v>219</v>
      </c>
      <c r="F97" s="62" t="s">
        <v>214</v>
      </c>
      <c r="G97" s="22"/>
      <c r="H97" s="425"/>
      <c r="I97" s="426"/>
      <c r="J97" s="426"/>
      <c r="K97" s="426"/>
      <c r="L97" s="426"/>
      <c r="M97" s="426"/>
      <c r="N97" s="426"/>
      <c r="O97" s="426"/>
      <c r="P97" s="426"/>
      <c r="Q97" s="426"/>
      <c r="R97" s="426"/>
      <c r="S97" s="426"/>
      <c r="T97" s="469"/>
      <c r="U97" s="7"/>
      <c r="V97" s="3"/>
      <c r="W97" s="3"/>
      <c r="X97" s="3"/>
      <c r="Y97" s="3"/>
      <c r="Z97" s="3"/>
    </row>
    <row r="98" spans="2:26">
      <c r="B98" s="348"/>
      <c r="C98" s="7" t="s">
        <v>212</v>
      </c>
      <c r="D98" s="507">
        <v>3</v>
      </c>
      <c r="E98" s="506">
        <v>10</v>
      </c>
      <c r="F98" s="507">
        <v>40</v>
      </c>
      <c r="G98" s="22"/>
      <c r="H98" s="425">
        <f>(($E98*$F98*52)/12)*$D98</f>
        <v>5200</v>
      </c>
      <c r="I98" s="426">
        <f t="shared" ref="I98:S98" si="61">(($E98*$F98*52)/12)*$D98</f>
        <v>5200</v>
      </c>
      <c r="J98" s="426">
        <f t="shared" si="61"/>
        <v>5200</v>
      </c>
      <c r="K98" s="426">
        <f t="shared" si="61"/>
        <v>5200</v>
      </c>
      <c r="L98" s="426">
        <f t="shared" si="61"/>
        <v>5200</v>
      </c>
      <c r="M98" s="426">
        <f t="shared" si="61"/>
        <v>5200</v>
      </c>
      <c r="N98" s="426">
        <f t="shared" si="61"/>
        <v>5200</v>
      </c>
      <c r="O98" s="426">
        <f t="shared" si="61"/>
        <v>5200</v>
      </c>
      <c r="P98" s="426">
        <f t="shared" si="61"/>
        <v>5200</v>
      </c>
      <c r="Q98" s="426">
        <f t="shared" si="61"/>
        <v>5200</v>
      </c>
      <c r="R98" s="426">
        <f t="shared" si="61"/>
        <v>5200</v>
      </c>
      <c r="S98" s="426">
        <f t="shared" si="61"/>
        <v>5200</v>
      </c>
      <c r="T98" s="469">
        <f t="shared" si="60"/>
        <v>62400</v>
      </c>
      <c r="U98" s="7"/>
      <c r="V98" s="3"/>
      <c r="W98" s="3"/>
      <c r="X98" s="3"/>
      <c r="Y98" s="3"/>
      <c r="Z98" s="3"/>
    </row>
    <row r="99" spans="2:26">
      <c r="B99" s="348"/>
      <c r="C99" s="7" t="s">
        <v>213</v>
      </c>
      <c r="D99" s="507">
        <v>2</v>
      </c>
      <c r="E99" s="506">
        <v>9</v>
      </c>
      <c r="F99" s="507">
        <v>20</v>
      </c>
      <c r="G99" s="22"/>
      <c r="H99" s="425">
        <f t="shared" ref="H99:S100" si="62">(($E99*$F99*52)/12)*$D99</f>
        <v>1560</v>
      </c>
      <c r="I99" s="426">
        <f t="shared" si="62"/>
        <v>1560</v>
      </c>
      <c r="J99" s="426">
        <f t="shared" si="62"/>
        <v>1560</v>
      </c>
      <c r="K99" s="426">
        <f t="shared" si="62"/>
        <v>1560</v>
      </c>
      <c r="L99" s="426">
        <f t="shared" si="62"/>
        <v>1560</v>
      </c>
      <c r="M99" s="426">
        <f t="shared" si="62"/>
        <v>1560</v>
      </c>
      <c r="N99" s="426">
        <f t="shared" si="62"/>
        <v>1560</v>
      </c>
      <c r="O99" s="426">
        <f t="shared" si="62"/>
        <v>1560</v>
      </c>
      <c r="P99" s="426">
        <f t="shared" si="62"/>
        <v>1560</v>
      </c>
      <c r="Q99" s="426">
        <f t="shared" si="62"/>
        <v>1560</v>
      </c>
      <c r="R99" s="426">
        <f t="shared" si="62"/>
        <v>1560</v>
      </c>
      <c r="S99" s="426">
        <f t="shared" si="62"/>
        <v>1560</v>
      </c>
      <c r="T99" s="469">
        <f t="shared" si="60"/>
        <v>18720</v>
      </c>
      <c r="U99" s="7"/>
      <c r="V99" s="3"/>
      <c r="W99" s="3"/>
      <c r="X99" s="3"/>
      <c r="Y99" s="3"/>
      <c r="Z99" s="3"/>
    </row>
    <row r="100" spans="2:26">
      <c r="B100" s="348"/>
      <c r="C100" s="7" t="s">
        <v>24</v>
      </c>
      <c r="D100" s="507">
        <v>0</v>
      </c>
      <c r="E100" s="506">
        <v>0</v>
      </c>
      <c r="F100" s="507">
        <v>0</v>
      </c>
      <c r="G100" s="22"/>
      <c r="H100" s="425">
        <f t="shared" si="62"/>
        <v>0</v>
      </c>
      <c r="I100" s="426">
        <f t="shared" si="62"/>
        <v>0</v>
      </c>
      <c r="J100" s="426">
        <f t="shared" si="62"/>
        <v>0</v>
      </c>
      <c r="K100" s="426">
        <f t="shared" si="62"/>
        <v>0</v>
      </c>
      <c r="L100" s="426">
        <f t="shared" si="62"/>
        <v>0</v>
      </c>
      <c r="M100" s="426">
        <f t="shared" si="62"/>
        <v>0</v>
      </c>
      <c r="N100" s="426">
        <f t="shared" si="62"/>
        <v>0</v>
      </c>
      <c r="O100" s="426">
        <f t="shared" si="62"/>
        <v>0</v>
      </c>
      <c r="P100" s="426">
        <f t="shared" si="62"/>
        <v>0</v>
      </c>
      <c r="Q100" s="426">
        <f t="shared" si="62"/>
        <v>0</v>
      </c>
      <c r="R100" s="426">
        <f t="shared" si="62"/>
        <v>0</v>
      </c>
      <c r="S100" s="426">
        <f t="shared" si="62"/>
        <v>0</v>
      </c>
      <c r="T100" s="469">
        <f t="shared" si="60"/>
        <v>0</v>
      </c>
      <c r="U100" s="7"/>
      <c r="V100" s="1"/>
      <c r="W100" s="3"/>
      <c r="X100" s="3"/>
      <c r="Y100" s="3"/>
      <c r="Z100" s="3"/>
    </row>
    <row r="101" spans="2:26" ht="16.5" thickBot="1">
      <c r="B101" s="348"/>
      <c r="C101" s="7"/>
      <c r="D101" s="63">
        <f>SUM(D98:D100)</f>
        <v>5</v>
      </c>
      <c r="E101" s="44"/>
      <c r="F101" s="64"/>
      <c r="G101" s="22"/>
      <c r="H101" s="425"/>
      <c r="I101" s="426"/>
      <c r="J101" s="426"/>
      <c r="K101" s="426"/>
      <c r="L101" s="426"/>
      <c r="M101" s="426"/>
      <c r="N101" s="426"/>
      <c r="O101" s="426"/>
      <c r="P101" s="426"/>
      <c r="Q101" s="426"/>
      <c r="R101" s="426"/>
      <c r="S101" s="426"/>
      <c r="T101" s="469"/>
      <c r="U101" s="7"/>
      <c r="V101" s="3"/>
      <c r="W101" s="3"/>
      <c r="X101" s="3"/>
      <c r="Y101" s="3"/>
      <c r="Z101" s="3"/>
    </row>
    <row r="102" spans="2:26" ht="16.5" thickTop="1">
      <c r="B102" s="470" t="s">
        <v>221</v>
      </c>
      <c r="C102" s="471"/>
      <c r="D102" s="471"/>
      <c r="E102" s="471"/>
      <c r="F102" s="471"/>
      <c r="G102" s="472"/>
      <c r="H102" s="473">
        <f>SUM(H87:H100)</f>
        <v>24560</v>
      </c>
      <c r="I102" s="474">
        <f t="shared" ref="I102:S102" si="63">SUM(I87:I100)</f>
        <v>24560</v>
      </c>
      <c r="J102" s="474">
        <f t="shared" si="63"/>
        <v>24560</v>
      </c>
      <c r="K102" s="474">
        <f t="shared" si="63"/>
        <v>24560</v>
      </c>
      <c r="L102" s="474">
        <f t="shared" si="63"/>
        <v>24560</v>
      </c>
      <c r="M102" s="474">
        <f t="shared" si="63"/>
        <v>24560</v>
      </c>
      <c r="N102" s="474">
        <f t="shared" si="63"/>
        <v>24560</v>
      </c>
      <c r="O102" s="474">
        <f t="shared" si="63"/>
        <v>24560</v>
      </c>
      <c r="P102" s="474">
        <f t="shared" si="63"/>
        <v>24560</v>
      </c>
      <c r="Q102" s="474">
        <f t="shared" si="63"/>
        <v>24560</v>
      </c>
      <c r="R102" s="474">
        <f t="shared" si="63"/>
        <v>24560</v>
      </c>
      <c r="S102" s="474">
        <f t="shared" si="63"/>
        <v>24560</v>
      </c>
      <c r="T102" s="475">
        <f>SUM(H102:S102)</f>
        <v>294720</v>
      </c>
      <c r="U102" s="7"/>
      <c r="V102" s="3"/>
      <c r="W102" s="3"/>
      <c r="X102" s="3"/>
      <c r="Y102" s="3"/>
      <c r="Z102" s="3"/>
    </row>
    <row r="103" spans="2:26" ht="15.95" customHeight="1">
      <c r="B103" s="348"/>
      <c r="C103" s="7"/>
      <c r="D103" s="64"/>
      <c r="E103" s="553" t="s">
        <v>315</v>
      </c>
      <c r="F103" s="553" t="s">
        <v>314</v>
      </c>
      <c r="G103" s="553"/>
      <c r="H103" s="425"/>
      <c r="I103" s="426"/>
      <c r="J103" s="426"/>
      <c r="K103" s="426"/>
      <c r="L103" s="426"/>
      <c r="M103" s="426"/>
      <c r="N103" s="426"/>
      <c r="O103" s="426"/>
      <c r="P103" s="426"/>
      <c r="Q103" s="426"/>
      <c r="R103" s="426"/>
      <c r="S103" s="426"/>
      <c r="T103" s="469"/>
      <c r="U103" s="7"/>
      <c r="V103" s="3"/>
      <c r="W103" s="3"/>
      <c r="X103" s="3"/>
      <c r="Y103" s="3"/>
      <c r="Z103" s="3"/>
    </row>
    <row r="104" spans="2:26">
      <c r="B104" s="455" t="s">
        <v>223</v>
      </c>
      <c r="C104" s="70"/>
      <c r="D104" s="70"/>
      <c r="E104" s="553"/>
      <c r="F104" s="553"/>
      <c r="G104" s="553"/>
      <c r="H104" s="425"/>
      <c r="I104" s="426"/>
      <c r="J104" s="426"/>
      <c r="K104" s="426"/>
      <c r="L104" s="426"/>
      <c r="M104" s="426"/>
      <c r="N104" s="426"/>
      <c r="O104" s="426"/>
      <c r="P104" s="426"/>
      <c r="Q104" s="426"/>
      <c r="R104" s="426"/>
      <c r="S104" s="426"/>
      <c r="T104" s="469"/>
      <c r="U104" s="7"/>
      <c r="V104" s="3"/>
      <c r="W104" s="3"/>
      <c r="X104" s="3"/>
      <c r="Y104" s="3"/>
      <c r="Z104" s="3"/>
    </row>
    <row r="105" spans="2:26">
      <c r="B105" s="479"/>
      <c r="C105" s="7" t="s">
        <v>224</v>
      </c>
      <c r="D105" s="70"/>
      <c r="E105" s="508">
        <v>6.2E-2</v>
      </c>
      <c r="F105" s="506">
        <v>102000</v>
      </c>
      <c r="G105" s="27"/>
      <c r="H105" s="425">
        <f>IF($F105="",$E105*H$102,$E105*$F105)</f>
        <v>6324</v>
      </c>
      <c r="I105" s="426">
        <f t="shared" ref="I105:S105" si="64">IF($F105="",$E105*I$102,$E105*$F105)</f>
        <v>6324</v>
      </c>
      <c r="J105" s="426">
        <f t="shared" si="64"/>
        <v>6324</v>
      </c>
      <c r="K105" s="426">
        <f t="shared" si="64"/>
        <v>6324</v>
      </c>
      <c r="L105" s="426">
        <f t="shared" si="64"/>
        <v>6324</v>
      </c>
      <c r="M105" s="426">
        <f t="shared" si="64"/>
        <v>6324</v>
      </c>
      <c r="N105" s="426">
        <f t="shared" si="64"/>
        <v>6324</v>
      </c>
      <c r="O105" s="426">
        <f t="shared" si="64"/>
        <v>6324</v>
      </c>
      <c r="P105" s="426">
        <f t="shared" si="64"/>
        <v>6324</v>
      </c>
      <c r="Q105" s="426">
        <f t="shared" si="64"/>
        <v>6324</v>
      </c>
      <c r="R105" s="426">
        <f t="shared" si="64"/>
        <v>6324</v>
      </c>
      <c r="S105" s="426">
        <f t="shared" si="64"/>
        <v>6324</v>
      </c>
      <c r="T105" s="469">
        <f t="shared" ref="T105:T112" si="65">SUM(H105:S105)</f>
        <v>75888</v>
      </c>
      <c r="U105" s="7"/>
      <c r="V105" s="3"/>
      <c r="W105" s="3"/>
      <c r="X105" s="3"/>
      <c r="Y105" s="3"/>
      <c r="Z105" s="3"/>
    </row>
    <row r="106" spans="2:26">
      <c r="B106" s="479"/>
      <c r="C106" s="7" t="s">
        <v>225</v>
      </c>
      <c r="D106" s="70"/>
      <c r="E106" s="508">
        <v>1.4500000000000001E-2</v>
      </c>
      <c r="F106" s="506"/>
      <c r="G106" s="27"/>
      <c r="H106" s="425">
        <f t="shared" ref="H106:S112" si="66">IF($F106="",$E106*H$102,$E106*$F106)</f>
        <v>356.12</v>
      </c>
      <c r="I106" s="426">
        <f t="shared" si="66"/>
        <v>356.12</v>
      </c>
      <c r="J106" s="426">
        <f t="shared" si="66"/>
        <v>356.12</v>
      </c>
      <c r="K106" s="426">
        <f t="shared" si="66"/>
        <v>356.12</v>
      </c>
      <c r="L106" s="426">
        <f t="shared" si="66"/>
        <v>356.12</v>
      </c>
      <c r="M106" s="426">
        <f t="shared" si="66"/>
        <v>356.12</v>
      </c>
      <c r="N106" s="426">
        <f t="shared" si="66"/>
        <v>356.12</v>
      </c>
      <c r="O106" s="426">
        <f t="shared" si="66"/>
        <v>356.12</v>
      </c>
      <c r="P106" s="426">
        <f t="shared" si="66"/>
        <v>356.12</v>
      </c>
      <c r="Q106" s="426">
        <f t="shared" si="66"/>
        <v>356.12</v>
      </c>
      <c r="R106" s="426">
        <f t="shared" si="66"/>
        <v>356.12</v>
      </c>
      <c r="S106" s="426">
        <f t="shared" si="66"/>
        <v>356.12</v>
      </c>
      <c r="T106" s="469">
        <f t="shared" si="65"/>
        <v>4273.4399999999996</v>
      </c>
      <c r="U106" s="7"/>
      <c r="V106" s="3"/>
      <c r="W106" s="3"/>
      <c r="X106" s="3"/>
      <c r="Y106" s="3"/>
      <c r="Z106" s="3"/>
    </row>
    <row r="107" spans="2:26">
      <c r="B107" s="479"/>
      <c r="C107" s="7" t="s">
        <v>231</v>
      </c>
      <c r="D107" s="70"/>
      <c r="E107" s="508">
        <v>8.0000000000000002E-3</v>
      </c>
      <c r="F107" s="506">
        <v>7000</v>
      </c>
      <c r="G107" s="27"/>
      <c r="H107" s="425">
        <f t="shared" si="66"/>
        <v>56</v>
      </c>
      <c r="I107" s="426">
        <f t="shared" si="66"/>
        <v>56</v>
      </c>
      <c r="J107" s="426">
        <f t="shared" si="66"/>
        <v>56</v>
      </c>
      <c r="K107" s="426">
        <f t="shared" si="66"/>
        <v>56</v>
      </c>
      <c r="L107" s="426">
        <f t="shared" si="66"/>
        <v>56</v>
      </c>
      <c r="M107" s="426">
        <f t="shared" si="66"/>
        <v>56</v>
      </c>
      <c r="N107" s="426">
        <f t="shared" si="66"/>
        <v>56</v>
      </c>
      <c r="O107" s="426">
        <f t="shared" si="66"/>
        <v>56</v>
      </c>
      <c r="P107" s="426">
        <f t="shared" si="66"/>
        <v>56</v>
      </c>
      <c r="Q107" s="426">
        <f t="shared" si="66"/>
        <v>56</v>
      </c>
      <c r="R107" s="426">
        <f t="shared" si="66"/>
        <v>56</v>
      </c>
      <c r="S107" s="426">
        <f t="shared" si="66"/>
        <v>56</v>
      </c>
      <c r="T107" s="469">
        <f t="shared" si="65"/>
        <v>672</v>
      </c>
      <c r="U107" s="7"/>
      <c r="V107" s="3"/>
      <c r="W107" s="3"/>
      <c r="X107" s="3"/>
      <c r="Y107" s="3"/>
      <c r="Z107" s="3"/>
    </row>
    <row r="108" spans="2:26">
      <c r="B108" s="479"/>
      <c r="C108" s="7" t="s">
        <v>232</v>
      </c>
      <c r="D108" s="70"/>
      <c r="E108" s="508">
        <v>2.7E-2</v>
      </c>
      <c r="F108" s="506">
        <v>7000</v>
      </c>
      <c r="G108" s="27"/>
      <c r="H108" s="425">
        <f t="shared" si="66"/>
        <v>189</v>
      </c>
      <c r="I108" s="426">
        <f t="shared" si="66"/>
        <v>189</v>
      </c>
      <c r="J108" s="426">
        <f t="shared" si="66"/>
        <v>189</v>
      </c>
      <c r="K108" s="426">
        <f t="shared" si="66"/>
        <v>189</v>
      </c>
      <c r="L108" s="426">
        <f t="shared" si="66"/>
        <v>189</v>
      </c>
      <c r="M108" s="426">
        <f t="shared" si="66"/>
        <v>189</v>
      </c>
      <c r="N108" s="426">
        <f t="shared" si="66"/>
        <v>189</v>
      </c>
      <c r="O108" s="426">
        <f t="shared" si="66"/>
        <v>189</v>
      </c>
      <c r="P108" s="426">
        <f t="shared" si="66"/>
        <v>189</v>
      </c>
      <c r="Q108" s="426">
        <f t="shared" si="66"/>
        <v>189</v>
      </c>
      <c r="R108" s="426">
        <f t="shared" si="66"/>
        <v>189</v>
      </c>
      <c r="S108" s="426">
        <f t="shared" si="66"/>
        <v>189</v>
      </c>
      <c r="T108" s="469">
        <f t="shared" si="65"/>
        <v>2268</v>
      </c>
      <c r="U108" s="7"/>
      <c r="V108" s="3"/>
      <c r="W108" s="3"/>
      <c r="X108" s="3"/>
      <c r="Y108" s="3"/>
      <c r="Z108" s="3"/>
    </row>
    <row r="109" spans="2:26">
      <c r="B109" s="479"/>
      <c r="C109" s="7" t="s">
        <v>226</v>
      </c>
      <c r="D109" s="70"/>
      <c r="E109" s="508">
        <v>1.4999999999999999E-2</v>
      </c>
      <c r="F109" s="506"/>
      <c r="G109" s="27"/>
      <c r="H109" s="425">
        <f t="shared" si="66"/>
        <v>368.4</v>
      </c>
      <c r="I109" s="426">
        <f t="shared" si="66"/>
        <v>368.4</v>
      </c>
      <c r="J109" s="426">
        <f t="shared" si="66"/>
        <v>368.4</v>
      </c>
      <c r="K109" s="426">
        <f t="shared" si="66"/>
        <v>368.4</v>
      </c>
      <c r="L109" s="426">
        <f t="shared" si="66"/>
        <v>368.4</v>
      </c>
      <c r="M109" s="426">
        <f t="shared" si="66"/>
        <v>368.4</v>
      </c>
      <c r="N109" s="426">
        <f t="shared" si="66"/>
        <v>368.4</v>
      </c>
      <c r="O109" s="426">
        <f t="shared" si="66"/>
        <v>368.4</v>
      </c>
      <c r="P109" s="426">
        <f t="shared" si="66"/>
        <v>368.4</v>
      </c>
      <c r="Q109" s="426">
        <f t="shared" si="66"/>
        <v>368.4</v>
      </c>
      <c r="R109" s="426">
        <f t="shared" si="66"/>
        <v>368.4</v>
      </c>
      <c r="S109" s="426">
        <f t="shared" si="66"/>
        <v>368.4</v>
      </c>
      <c r="T109" s="469">
        <f t="shared" si="65"/>
        <v>4420.8</v>
      </c>
      <c r="U109" s="7"/>
      <c r="V109" s="3"/>
      <c r="W109" s="3"/>
      <c r="X109" s="3"/>
      <c r="Y109" s="3"/>
      <c r="Z109" s="3"/>
    </row>
    <row r="110" spans="2:26">
      <c r="B110" s="479"/>
      <c r="C110" s="7" t="s">
        <v>227</v>
      </c>
      <c r="D110" s="70"/>
      <c r="E110" s="508">
        <v>0</v>
      </c>
      <c r="F110" s="506"/>
      <c r="G110" s="27"/>
      <c r="H110" s="425">
        <f t="shared" si="66"/>
        <v>0</v>
      </c>
      <c r="I110" s="426">
        <f t="shared" si="66"/>
        <v>0</v>
      </c>
      <c r="J110" s="426">
        <f t="shared" si="66"/>
        <v>0</v>
      </c>
      <c r="K110" s="426">
        <f t="shared" si="66"/>
        <v>0</v>
      </c>
      <c r="L110" s="426">
        <f t="shared" si="66"/>
        <v>0</v>
      </c>
      <c r="M110" s="426">
        <f t="shared" si="66"/>
        <v>0</v>
      </c>
      <c r="N110" s="426">
        <f t="shared" si="66"/>
        <v>0</v>
      </c>
      <c r="O110" s="426">
        <f t="shared" si="66"/>
        <v>0</v>
      </c>
      <c r="P110" s="426">
        <f t="shared" si="66"/>
        <v>0</v>
      </c>
      <c r="Q110" s="426">
        <f t="shared" si="66"/>
        <v>0</v>
      </c>
      <c r="R110" s="426">
        <f t="shared" si="66"/>
        <v>0</v>
      </c>
      <c r="S110" s="426">
        <f t="shared" si="66"/>
        <v>0</v>
      </c>
      <c r="T110" s="469">
        <f t="shared" si="65"/>
        <v>0</v>
      </c>
      <c r="U110" s="7"/>
      <c r="V110" s="3"/>
      <c r="W110" s="3"/>
      <c r="X110" s="3"/>
      <c r="Y110" s="3"/>
      <c r="Z110" s="3"/>
    </row>
    <row r="111" spans="2:26">
      <c r="B111" s="479"/>
      <c r="C111" s="7" t="s">
        <v>228</v>
      </c>
      <c r="D111" s="70"/>
      <c r="E111" s="508">
        <v>0</v>
      </c>
      <c r="F111" s="506"/>
      <c r="G111" s="27"/>
      <c r="H111" s="425">
        <f t="shared" si="66"/>
        <v>0</v>
      </c>
      <c r="I111" s="426">
        <f t="shared" si="66"/>
        <v>0</v>
      </c>
      <c r="J111" s="426">
        <f t="shared" si="66"/>
        <v>0</v>
      </c>
      <c r="K111" s="426">
        <f t="shared" si="66"/>
        <v>0</v>
      </c>
      <c r="L111" s="426">
        <f t="shared" si="66"/>
        <v>0</v>
      </c>
      <c r="M111" s="426">
        <f t="shared" si="66"/>
        <v>0</v>
      </c>
      <c r="N111" s="426">
        <f t="shared" si="66"/>
        <v>0</v>
      </c>
      <c r="O111" s="426">
        <f t="shared" si="66"/>
        <v>0</v>
      </c>
      <c r="P111" s="426">
        <f t="shared" si="66"/>
        <v>0</v>
      </c>
      <c r="Q111" s="426">
        <f t="shared" si="66"/>
        <v>0</v>
      </c>
      <c r="R111" s="426">
        <f t="shared" si="66"/>
        <v>0</v>
      </c>
      <c r="S111" s="426">
        <f t="shared" si="66"/>
        <v>0</v>
      </c>
      <c r="T111" s="469">
        <f t="shared" si="65"/>
        <v>0</v>
      </c>
      <c r="U111" s="7"/>
      <c r="V111" s="3"/>
      <c r="W111" s="3"/>
      <c r="X111" s="3"/>
      <c r="Y111" s="3"/>
      <c r="Z111" s="3"/>
    </row>
    <row r="112" spans="2:26" ht="16.5" thickBot="1">
      <c r="B112" s="479"/>
      <c r="C112" s="7" t="s">
        <v>229</v>
      </c>
      <c r="D112" s="70"/>
      <c r="E112" s="508">
        <v>0.04</v>
      </c>
      <c r="F112" s="506"/>
      <c r="G112" s="27"/>
      <c r="H112" s="425">
        <f t="shared" si="66"/>
        <v>982.4</v>
      </c>
      <c r="I112" s="426">
        <f t="shared" si="66"/>
        <v>982.4</v>
      </c>
      <c r="J112" s="426">
        <f t="shared" si="66"/>
        <v>982.4</v>
      </c>
      <c r="K112" s="426">
        <f t="shared" si="66"/>
        <v>982.4</v>
      </c>
      <c r="L112" s="426">
        <f t="shared" si="66"/>
        <v>982.4</v>
      </c>
      <c r="M112" s="426">
        <f t="shared" si="66"/>
        <v>982.4</v>
      </c>
      <c r="N112" s="426">
        <f t="shared" si="66"/>
        <v>982.4</v>
      </c>
      <c r="O112" s="426">
        <f t="shared" si="66"/>
        <v>982.4</v>
      </c>
      <c r="P112" s="426">
        <f t="shared" si="66"/>
        <v>982.4</v>
      </c>
      <c r="Q112" s="426">
        <f t="shared" si="66"/>
        <v>982.4</v>
      </c>
      <c r="R112" s="426">
        <f t="shared" si="66"/>
        <v>982.4</v>
      </c>
      <c r="S112" s="426">
        <f t="shared" si="66"/>
        <v>982.4</v>
      </c>
      <c r="T112" s="469">
        <f t="shared" si="65"/>
        <v>11788.799999999997</v>
      </c>
      <c r="U112" s="7"/>
      <c r="V112" s="3"/>
      <c r="W112" s="3"/>
      <c r="X112" s="3"/>
      <c r="Y112" s="3"/>
      <c r="Z112" s="3"/>
    </row>
    <row r="113" spans="2:26" ht="16.5" thickTop="1">
      <c r="B113" s="470" t="s">
        <v>230</v>
      </c>
      <c r="C113" s="471"/>
      <c r="D113" s="471"/>
      <c r="E113" s="471"/>
      <c r="F113" s="471"/>
      <c r="G113" s="472"/>
      <c r="H113" s="473">
        <f>SUM(H105:H112)</f>
        <v>8275.92</v>
      </c>
      <c r="I113" s="474">
        <f t="shared" ref="I113:S113" si="67">SUM(I105:I112)</f>
        <v>8275.92</v>
      </c>
      <c r="J113" s="474">
        <f t="shared" si="67"/>
        <v>8275.92</v>
      </c>
      <c r="K113" s="474">
        <f t="shared" si="67"/>
        <v>8275.92</v>
      </c>
      <c r="L113" s="474">
        <f t="shared" si="67"/>
        <v>8275.92</v>
      </c>
      <c r="M113" s="474">
        <f t="shared" si="67"/>
        <v>8275.92</v>
      </c>
      <c r="N113" s="474">
        <f t="shared" si="67"/>
        <v>8275.92</v>
      </c>
      <c r="O113" s="474">
        <f t="shared" si="67"/>
        <v>8275.92</v>
      </c>
      <c r="P113" s="474">
        <f t="shared" si="67"/>
        <v>8275.92</v>
      </c>
      <c r="Q113" s="474">
        <f t="shared" si="67"/>
        <v>8275.92</v>
      </c>
      <c r="R113" s="474">
        <f t="shared" si="67"/>
        <v>8275.92</v>
      </c>
      <c r="S113" s="474">
        <f t="shared" si="67"/>
        <v>8275.92</v>
      </c>
      <c r="T113" s="475">
        <f>SUM(H113:S113)</f>
        <v>99311.039999999994</v>
      </c>
      <c r="U113" s="7"/>
      <c r="V113" s="3"/>
      <c r="W113" s="3"/>
      <c r="X113" s="3"/>
      <c r="Y113" s="3"/>
      <c r="Z113" s="3"/>
    </row>
    <row r="114" spans="2:26" ht="16.5" thickBot="1">
      <c r="B114" s="454"/>
      <c r="C114" s="13"/>
      <c r="D114" s="27"/>
      <c r="E114" s="23"/>
      <c r="F114" s="27"/>
      <c r="G114" s="22"/>
      <c r="H114" s="428"/>
      <c r="I114" s="429"/>
      <c r="J114" s="429"/>
      <c r="K114" s="429"/>
      <c r="L114" s="429"/>
      <c r="M114" s="429"/>
      <c r="N114" s="429"/>
      <c r="O114" s="429"/>
      <c r="P114" s="429"/>
      <c r="Q114" s="429"/>
      <c r="R114" s="429"/>
      <c r="S114" s="429"/>
      <c r="T114" s="478"/>
      <c r="U114" s="7"/>
      <c r="V114" s="3"/>
      <c r="W114" s="3"/>
      <c r="X114" s="3"/>
      <c r="Y114" s="3"/>
      <c r="Z114" s="3"/>
    </row>
    <row r="115" spans="2:26" ht="16.5" thickTop="1">
      <c r="B115" s="285" t="s">
        <v>233</v>
      </c>
      <c r="C115" s="272"/>
      <c r="D115" s="272"/>
      <c r="E115" s="272"/>
      <c r="F115" s="272"/>
      <c r="G115" s="272"/>
      <c r="H115" s="274">
        <f t="shared" ref="H115:S115" si="68">H102+H113</f>
        <v>32835.919999999998</v>
      </c>
      <c r="I115" s="275">
        <f t="shared" si="68"/>
        <v>32835.919999999998</v>
      </c>
      <c r="J115" s="275">
        <f t="shared" si="68"/>
        <v>32835.919999999998</v>
      </c>
      <c r="K115" s="275">
        <f t="shared" si="68"/>
        <v>32835.919999999998</v>
      </c>
      <c r="L115" s="275">
        <f t="shared" si="68"/>
        <v>32835.919999999998</v>
      </c>
      <c r="M115" s="275">
        <f t="shared" si="68"/>
        <v>32835.919999999998</v>
      </c>
      <c r="N115" s="275">
        <f t="shared" si="68"/>
        <v>32835.919999999998</v>
      </c>
      <c r="O115" s="275">
        <f t="shared" si="68"/>
        <v>32835.919999999998</v>
      </c>
      <c r="P115" s="275">
        <f t="shared" si="68"/>
        <v>32835.919999999998</v>
      </c>
      <c r="Q115" s="275">
        <f t="shared" si="68"/>
        <v>32835.919999999998</v>
      </c>
      <c r="R115" s="275">
        <f t="shared" si="68"/>
        <v>32835.919999999998</v>
      </c>
      <c r="S115" s="275">
        <f t="shared" si="68"/>
        <v>32835.919999999998</v>
      </c>
      <c r="T115" s="286">
        <f>SUM(H115:S115)</f>
        <v>394031.03999999986</v>
      </c>
      <c r="U115" s="7"/>
      <c r="V115" s="3"/>
      <c r="W115" s="3"/>
      <c r="X115" s="3"/>
      <c r="Y115" s="3"/>
      <c r="Z115" s="3"/>
    </row>
    <row r="116" spans="2:26">
      <c r="B116" s="448"/>
      <c r="C116" s="13"/>
      <c r="D116" s="14"/>
      <c r="E116" s="23"/>
      <c r="F116" s="11"/>
      <c r="G116" s="7"/>
      <c r="H116" s="433"/>
      <c r="I116" s="434"/>
      <c r="J116" s="434"/>
      <c r="K116" s="434"/>
      <c r="L116" s="434"/>
      <c r="M116" s="434"/>
      <c r="N116" s="434"/>
      <c r="O116" s="434"/>
      <c r="P116" s="434"/>
      <c r="Q116" s="434"/>
      <c r="R116" s="434"/>
      <c r="S116" s="434"/>
      <c r="T116" s="427"/>
      <c r="U116" s="7"/>
      <c r="V116" s="1"/>
      <c r="W116" s="3"/>
      <c r="X116" s="3"/>
      <c r="Y116" s="3"/>
      <c r="Z116" s="3"/>
    </row>
    <row r="117" spans="2:26" ht="20.25">
      <c r="B117" s="149" t="s">
        <v>17</v>
      </c>
      <c r="C117" s="367"/>
      <c r="D117" s="367"/>
      <c r="E117" s="367" t="str">
        <f>$E$3</f>
        <v>Year 1 (2020)</v>
      </c>
      <c r="F117" s="367"/>
      <c r="G117" s="367"/>
      <c r="H117" s="405" t="s">
        <v>126</v>
      </c>
      <c r="I117" s="406" t="s">
        <v>127</v>
      </c>
      <c r="J117" s="406" t="s">
        <v>128</v>
      </c>
      <c r="K117" s="406" t="s">
        <v>129</v>
      </c>
      <c r="L117" s="406" t="s">
        <v>130</v>
      </c>
      <c r="M117" s="406" t="s">
        <v>131</v>
      </c>
      <c r="N117" s="406" t="s">
        <v>132</v>
      </c>
      <c r="O117" s="406" t="s">
        <v>133</v>
      </c>
      <c r="P117" s="406" t="s">
        <v>134</v>
      </c>
      <c r="Q117" s="406" t="s">
        <v>135</v>
      </c>
      <c r="R117" s="406" t="s">
        <v>136</v>
      </c>
      <c r="S117" s="406" t="s">
        <v>137</v>
      </c>
      <c r="T117" s="407" t="s">
        <v>177</v>
      </c>
      <c r="U117" s="7"/>
      <c r="V117" s="3"/>
      <c r="W117" s="3"/>
      <c r="X117" s="3"/>
      <c r="Y117" s="3"/>
      <c r="Z117" s="3"/>
    </row>
    <row r="118" spans="2:26">
      <c r="B118" s="451"/>
      <c r="C118" s="452"/>
      <c r="D118" s="452"/>
      <c r="E118" s="452"/>
      <c r="F118" s="452"/>
      <c r="G118" s="453" t="s">
        <v>57</v>
      </c>
      <c r="H118" s="408">
        <f>H$4</f>
        <v>1</v>
      </c>
      <c r="I118" s="409">
        <f t="shared" ref="I118:S118" si="69">I$4</f>
        <v>2</v>
      </c>
      <c r="J118" s="409">
        <f t="shared" si="69"/>
        <v>3</v>
      </c>
      <c r="K118" s="409">
        <f t="shared" si="69"/>
        <v>4</v>
      </c>
      <c r="L118" s="409">
        <f t="shared" si="69"/>
        <v>5</v>
      </c>
      <c r="M118" s="409">
        <f t="shared" si="69"/>
        <v>6</v>
      </c>
      <c r="N118" s="409">
        <f t="shared" si="69"/>
        <v>7</v>
      </c>
      <c r="O118" s="409">
        <f t="shared" si="69"/>
        <v>8</v>
      </c>
      <c r="P118" s="409">
        <f t="shared" si="69"/>
        <v>9</v>
      </c>
      <c r="Q118" s="409">
        <f t="shared" si="69"/>
        <v>10</v>
      </c>
      <c r="R118" s="409">
        <f t="shared" si="69"/>
        <v>11</v>
      </c>
      <c r="S118" s="409">
        <f t="shared" si="69"/>
        <v>12</v>
      </c>
      <c r="T118" s="457" t="str">
        <f>"Total for " &amp; $E$3</f>
        <v>Total for Year 1 (2020)</v>
      </c>
      <c r="U118" s="7"/>
      <c r="V118" s="3"/>
      <c r="W118" s="3"/>
      <c r="X118" s="3"/>
      <c r="Y118" s="3"/>
      <c r="Z118" s="3"/>
    </row>
    <row r="119" spans="2:26">
      <c r="B119" s="454"/>
      <c r="C119" s="13"/>
      <c r="D119" s="14"/>
      <c r="E119" s="23"/>
      <c r="F119" s="11"/>
      <c r="G119" s="7"/>
      <c r="H119" s="412"/>
      <c r="I119" s="413"/>
      <c r="J119" s="413"/>
      <c r="K119" s="413"/>
      <c r="L119" s="413"/>
      <c r="M119" s="413"/>
      <c r="N119" s="413"/>
      <c r="O119" s="413"/>
      <c r="P119" s="413"/>
      <c r="Q119" s="413"/>
      <c r="R119" s="413"/>
      <c r="S119" s="413"/>
      <c r="T119" s="459"/>
      <c r="U119" s="7"/>
      <c r="V119" s="3"/>
      <c r="W119" s="3"/>
      <c r="X119" s="3"/>
      <c r="Y119" s="3"/>
      <c r="Z119" s="3"/>
    </row>
    <row r="120" spans="2:26">
      <c r="B120" s="455" t="s">
        <v>31</v>
      </c>
      <c r="C120" s="13"/>
      <c r="D120" s="14"/>
      <c r="E120" s="25" t="s">
        <v>29</v>
      </c>
      <c r="F120" s="11" t="s">
        <v>30</v>
      </c>
      <c r="G120" s="7"/>
      <c r="H120" s="412"/>
      <c r="I120" s="413"/>
      <c r="J120" s="413"/>
      <c r="K120" s="413"/>
      <c r="L120" s="413"/>
      <c r="M120" s="413"/>
      <c r="N120" s="413"/>
      <c r="O120" s="413"/>
      <c r="P120" s="413"/>
      <c r="Q120" s="413"/>
      <c r="R120" s="413"/>
      <c r="S120" s="413"/>
      <c r="T120" s="459"/>
      <c r="U120" s="7"/>
      <c r="V120" s="3"/>
      <c r="W120" s="3"/>
      <c r="X120" s="3"/>
      <c r="Y120" s="3"/>
      <c r="Z120" s="3"/>
    </row>
    <row r="121" spans="2:26">
      <c r="B121" s="348"/>
      <c r="C121" s="7" t="s">
        <v>205</v>
      </c>
      <c r="D121" s="60"/>
      <c r="E121" s="506">
        <v>500</v>
      </c>
      <c r="F121" s="507">
        <v>1</v>
      </c>
      <c r="G121" s="7"/>
      <c r="H121" s="425">
        <f>$E121*$F121</f>
        <v>500</v>
      </c>
      <c r="I121" s="426">
        <f t="shared" ref="I121:S136" si="70">$E121*$F121</f>
        <v>500</v>
      </c>
      <c r="J121" s="426">
        <f t="shared" si="70"/>
        <v>500</v>
      </c>
      <c r="K121" s="426">
        <f t="shared" si="70"/>
        <v>500</v>
      </c>
      <c r="L121" s="426">
        <f t="shared" si="70"/>
        <v>500</v>
      </c>
      <c r="M121" s="426">
        <f t="shared" si="70"/>
        <v>500</v>
      </c>
      <c r="N121" s="426">
        <f t="shared" si="70"/>
        <v>500</v>
      </c>
      <c r="O121" s="426">
        <f t="shared" si="70"/>
        <v>500</v>
      </c>
      <c r="P121" s="426">
        <f t="shared" si="70"/>
        <v>500</v>
      </c>
      <c r="Q121" s="426">
        <f t="shared" si="70"/>
        <v>500</v>
      </c>
      <c r="R121" s="426">
        <f t="shared" si="70"/>
        <v>500</v>
      </c>
      <c r="S121" s="426">
        <f t="shared" si="70"/>
        <v>500</v>
      </c>
      <c r="T121" s="469">
        <f>SUM(H121:S121)</f>
        <v>6000</v>
      </c>
      <c r="U121" s="7"/>
      <c r="V121" s="3"/>
      <c r="W121" s="3"/>
      <c r="X121" s="3"/>
      <c r="Y121" s="3"/>
      <c r="Z121" s="3"/>
    </row>
    <row r="122" spans="2:26">
      <c r="B122" s="348"/>
      <c r="C122" s="7" t="s">
        <v>188</v>
      </c>
      <c r="D122" s="60"/>
      <c r="E122" s="506">
        <v>300</v>
      </c>
      <c r="F122" s="507">
        <v>2</v>
      </c>
      <c r="G122" s="7"/>
      <c r="H122" s="425">
        <f t="shared" ref="H122:S139" si="71">$E122*$F122</f>
        <v>600</v>
      </c>
      <c r="I122" s="426">
        <f t="shared" si="70"/>
        <v>600</v>
      </c>
      <c r="J122" s="426">
        <f t="shared" si="70"/>
        <v>600</v>
      </c>
      <c r="K122" s="426">
        <f t="shared" si="70"/>
        <v>600</v>
      </c>
      <c r="L122" s="426">
        <f t="shared" si="70"/>
        <v>600</v>
      </c>
      <c r="M122" s="426">
        <f t="shared" si="70"/>
        <v>600</v>
      </c>
      <c r="N122" s="426">
        <f t="shared" si="70"/>
        <v>600</v>
      </c>
      <c r="O122" s="426">
        <f t="shared" si="70"/>
        <v>600</v>
      </c>
      <c r="P122" s="426">
        <f t="shared" si="70"/>
        <v>600</v>
      </c>
      <c r="Q122" s="426">
        <f t="shared" si="70"/>
        <v>600</v>
      </c>
      <c r="R122" s="426">
        <f t="shared" si="70"/>
        <v>600</v>
      </c>
      <c r="S122" s="426">
        <f t="shared" si="70"/>
        <v>600</v>
      </c>
      <c r="T122" s="469">
        <f t="shared" ref="T122:T139" si="72">SUM(H122:S122)</f>
        <v>7200</v>
      </c>
      <c r="U122" s="7"/>
      <c r="V122" s="3"/>
      <c r="W122" s="3"/>
      <c r="X122" s="3"/>
      <c r="Y122" s="3"/>
      <c r="Z122" s="3"/>
    </row>
    <row r="123" spans="2:26">
      <c r="B123" s="348"/>
      <c r="C123" s="7" t="s">
        <v>189</v>
      </c>
      <c r="D123" s="60"/>
      <c r="E123" s="506">
        <v>0</v>
      </c>
      <c r="F123" s="507">
        <v>3</v>
      </c>
      <c r="G123" s="7"/>
      <c r="H123" s="425">
        <f t="shared" si="71"/>
        <v>0</v>
      </c>
      <c r="I123" s="426">
        <f t="shared" si="70"/>
        <v>0</v>
      </c>
      <c r="J123" s="426">
        <f t="shared" si="70"/>
        <v>0</v>
      </c>
      <c r="K123" s="426">
        <f t="shared" si="70"/>
        <v>0</v>
      </c>
      <c r="L123" s="426">
        <f t="shared" si="70"/>
        <v>0</v>
      </c>
      <c r="M123" s="426">
        <f t="shared" si="70"/>
        <v>0</v>
      </c>
      <c r="N123" s="426">
        <f t="shared" si="70"/>
        <v>0</v>
      </c>
      <c r="O123" s="426">
        <f t="shared" si="70"/>
        <v>0</v>
      </c>
      <c r="P123" s="426">
        <f t="shared" si="70"/>
        <v>0</v>
      </c>
      <c r="Q123" s="426">
        <f t="shared" si="70"/>
        <v>0</v>
      </c>
      <c r="R123" s="426">
        <f t="shared" si="70"/>
        <v>0</v>
      </c>
      <c r="S123" s="426">
        <f t="shared" si="70"/>
        <v>0</v>
      </c>
      <c r="T123" s="469">
        <f t="shared" si="72"/>
        <v>0</v>
      </c>
      <c r="U123" s="7"/>
      <c r="V123" s="3"/>
      <c r="W123" s="3"/>
      <c r="X123" s="3"/>
      <c r="Y123" s="3"/>
      <c r="Z123" s="3"/>
    </row>
    <row r="124" spans="2:26">
      <c r="B124" s="348"/>
      <c r="C124" s="7" t="s">
        <v>190</v>
      </c>
      <c r="D124" s="60"/>
      <c r="E124" s="506">
        <v>0</v>
      </c>
      <c r="F124" s="507">
        <v>1</v>
      </c>
      <c r="G124" s="7"/>
      <c r="H124" s="425">
        <f t="shared" si="71"/>
        <v>0</v>
      </c>
      <c r="I124" s="426">
        <f t="shared" si="70"/>
        <v>0</v>
      </c>
      <c r="J124" s="426">
        <f t="shared" si="70"/>
        <v>0</v>
      </c>
      <c r="K124" s="426">
        <f t="shared" si="70"/>
        <v>0</v>
      </c>
      <c r="L124" s="426">
        <f t="shared" si="70"/>
        <v>0</v>
      </c>
      <c r="M124" s="426">
        <f t="shared" si="70"/>
        <v>0</v>
      </c>
      <c r="N124" s="426">
        <f t="shared" si="70"/>
        <v>0</v>
      </c>
      <c r="O124" s="426">
        <f t="shared" si="70"/>
        <v>0</v>
      </c>
      <c r="P124" s="426">
        <f t="shared" si="70"/>
        <v>0</v>
      </c>
      <c r="Q124" s="426">
        <f t="shared" si="70"/>
        <v>0</v>
      </c>
      <c r="R124" s="426">
        <f t="shared" si="70"/>
        <v>0</v>
      </c>
      <c r="S124" s="426">
        <f t="shared" si="70"/>
        <v>0</v>
      </c>
      <c r="T124" s="469">
        <f t="shared" si="72"/>
        <v>0</v>
      </c>
      <c r="U124" s="7"/>
      <c r="V124" s="3"/>
      <c r="W124" s="3"/>
      <c r="X124" s="3"/>
      <c r="Y124" s="3"/>
      <c r="Z124" s="3"/>
    </row>
    <row r="125" spans="2:26">
      <c r="B125" s="348"/>
      <c r="C125" s="7" t="s">
        <v>191</v>
      </c>
      <c r="D125" s="60"/>
      <c r="E125" s="506">
        <v>200</v>
      </c>
      <c r="F125" s="507">
        <v>1</v>
      </c>
      <c r="G125" s="7"/>
      <c r="H125" s="425">
        <f t="shared" si="71"/>
        <v>200</v>
      </c>
      <c r="I125" s="426">
        <f t="shared" si="70"/>
        <v>200</v>
      </c>
      <c r="J125" s="426">
        <f t="shared" si="70"/>
        <v>200</v>
      </c>
      <c r="K125" s="426">
        <f t="shared" si="70"/>
        <v>200</v>
      </c>
      <c r="L125" s="426">
        <f t="shared" si="70"/>
        <v>200</v>
      </c>
      <c r="M125" s="426">
        <f t="shared" si="70"/>
        <v>200</v>
      </c>
      <c r="N125" s="426">
        <f t="shared" si="70"/>
        <v>200</v>
      </c>
      <c r="O125" s="426">
        <f t="shared" si="70"/>
        <v>200</v>
      </c>
      <c r="P125" s="426">
        <f t="shared" si="70"/>
        <v>200</v>
      </c>
      <c r="Q125" s="426">
        <f t="shared" si="70"/>
        <v>200</v>
      </c>
      <c r="R125" s="426">
        <f t="shared" si="70"/>
        <v>200</v>
      </c>
      <c r="S125" s="426">
        <f t="shared" si="70"/>
        <v>200</v>
      </c>
      <c r="T125" s="469">
        <f t="shared" si="72"/>
        <v>2400</v>
      </c>
      <c r="U125" s="7"/>
      <c r="V125" s="3"/>
      <c r="W125" s="3"/>
      <c r="X125" s="3"/>
      <c r="Y125" s="3"/>
      <c r="Z125" s="3"/>
    </row>
    <row r="126" spans="2:26">
      <c r="B126" s="348"/>
      <c r="C126" s="7" t="s">
        <v>192</v>
      </c>
      <c r="D126" s="60"/>
      <c r="E126" s="506">
        <v>0</v>
      </c>
      <c r="F126" s="507">
        <v>2</v>
      </c>
      <c r="G126" s="7"/>
      <c r="H126" s="425">
        <f t="shared" si="71"/>
        <v>0</v>
      </c>
      <c r="I126" s="426">
        <f t="shared" si="70"/>
        <v>0</v>
      </c>
      <c r="J126" s="426">
        <f t="shared" si="70"/>
        <v>0</v>
      </c>
      <c r="K126" s="426">
        <f t="shared" si="70"/>
        <v>0</v>
      </c>
      <c r="L126" s="426">
        <f t="shared" si="70"/>
        <v>0</v>
      </c>
      <c r="M126" s="426">
        <f t="shared" si="70"/>
        <v>0</v>
      </c>
      <c r="N126" s="426">
        <f t="shared" si="70"/>
        <v>0</v>
      </c>
      <c r="O126" s="426">
        <f t="shared" si="70"/>
        <v>0</v>
      </c>
      <c r="P126" s="426">
        <f t="shared" si="70"/>
        <v>0</v>
      </c>
      <c r="Q126" s="426">
        <f t="shared" si="70"/>
        <v>0</v>
      </c>
      <c r="R126" s="426">
        <f t="shared" si="70"/>
        <v>0</v>
      </c>
      <c r="S126" s="426">
        <f t="shared" si="70"/>
        <v>0</v>
      </c>
      <c r="T126" s="469">
        <f t="shared" si="72"/>
        <v>0</v>
      </c>
      <c r="U126" s="7"/>
      <c r="V126" s="3"/>
      <c r="W126" s="3"/>
      <c r="X126" s="3"/>
      <c r="Y126" s="3"/>
      <c r="Z126" s="3"/>
    </row>
    <row r="127" spans="2:26">
      <c r="B127" s="348"/>
      <c r="C127" s="7" t="s">
        <v>193</v>
      </c>
      <c r="D127" s="60"/>
      <c r="E127" s="506">
        <v>0</v>
      </c>
      <c r="F127" s="507">
        <v>1</v>
      </c>
      <c r="G127" s="7"/>
      <c r="H127" s="425">
        <f t="shared" si="71"/>
        <v>0</v>
      </c>
      <c r="I127" s="426">
        <f t="shared" si="70"/>
        <v>0</v>
      </c>
      <c r="J127" s="426">
        <f t="shared" si="70"/>
        <v>0</v>
      </c>
      <c r="K127" s="426">
        <f t="shared" si="70"/>
        <v>0</v>
      </c>
      <c r="L127" s="426">
        <f t="shared" si="70"/>
        <v>0</v>
      </c>
      <c r="M127" s="426">
        <f t="shared" si="70"/>
        <v>0</v>
      </c>
      <c r="N127" s="426">
        <f t="shared" si="70"/>
        <v>0</v>
      </c>
      <c r="O127" s="426">
        <f t="shared" si="70"/>
        <v>0</v>
      </c>
      <c r="P127" s="426">
        <f t="shared" si="70"/>
        <v>0</v>
      </c>
      <c r="Q127" s="426">
        <f t="shared" si="70"/>
        <v>0</v>
      </c>
      <c r="R127" s="426">
        <f t="shared" si="70"/>
        <v>0</v>
      </c>
      <c r="S127" s="426">
        <f t="shared" si="70"/>
        <v>0</v>
      </c>
      <c r="T127" s="469">
        <f t="shared" si="72"/>
        <v>0</v>
      </c>
      <c r="U127" s="7"/>
      <c r="V127" s="3"/>
      <c r="W127" s="3"/>
      <c r="X127" s="3"/>
      <c r="Y127" s="3"/>
      <c r="Z127" s="3"/>
    </row>
    <row r="128" spans="2:26">
      <c r="B128" s="348"/>
      <c r="C128" s="7" t="s">
        <v>194</v>
      </c>
      <c r="D128" s="60"/>
      <c r="E128" s="506">
        <v>0</v>
      </c>
      <c r="F128" s="507">
        <v>1</v>
      </c>
      <c r="G128" s="7"/>
      <c r="H128" s="425">
        <f t="shared" si="71"/>
        <v>0</v>
      </c>
      <c r="I128" s="426">
        <f t="shared" si="70"/>
        <v>0</v>
      </c>
      <c r="J128" s="426">
        <f t="shared" si="70"/>
        <v>0</v>
      </c>
      <c r="K128" s="426">
        <f t="shared" si="70"/>
        <v>0</v>
      </c>
      <c r="L128" s="426">
        <f t="shared" si="70"/>
        <v>0</v>
      </c>
      <c r="M128" s="426">
        <f t="shared" si="70"/>
        <v>0</v>
      </c>
      <c r="N128" s="426">
        <f t="shared" si="70"/>
        <v>0</v>
      </c>
      <c r="O128" s="426">
        <f t="shared" si="70"/>
        <v>0</v>
      </c>
      <c r="P128" s="426">
        <f t="shared" si="70"/>
        <v>0</v>
      </c>
      <c r="Q128" s="426">
        <f t="shared" si="70"/>
        <v>0</v>
      </c>
      <c r="R128" s="426">
        <f t="shared" si="70"/>
        <v>0</v>
      </c>
      <c r="S128" s="426">
        <f t="shared" si="70"/>
        <v>0</v>
      </c>
      <c r="T128" s="469">
        <f t="shared" si="72"/>
        <v>0</v>
      </c>
      <c r="U128" s="7"/>
      <c r="V128" s="3"/>
      <c r="W128" s="3"/>
      <c r="X128" s="3"/>
      <c r="Y128" s="3"/>
      <c r="Z128" s="3"/>
    </row>
    <row r="129" spans="2:26">
      <c r="B129" s="348"/>
      <c r="C129" s="7" t="s">
        <v>195</v>
      </c>
      <c r="D129" s="60"/>
      <c r="E129" s="506">
        <v>0</v>
      </c>
      <c r="F129" s="507">
        <v>1</v>
      </c>
      <c r="G129" s="7"/>
      <c r="H129" s="425">
        <f t="shared" si="71"/>
        <v>0</v>
      </c>
      <c r="I129" s="426">
        <f t="shared" si="70"/>
        <v>0</v>
      </c>
      <c r="J129" s="426">
        <f t="shared" si="70"/>
        <v>0</v>
      </c>
      <c r="K129" s="426">
        <f t="shared" si="70"/>
        <v>0</v>
      </c>
      <c r="L129" s="426">
        <f t="shared" si="70"/>
        <v>0</v>
      </c>
      <c r="M129" s="426">
        <f t="shared" si="70"/>
        <v>0</v>
      </c>
      <c r="N129" s="426">
        <f t="shared" si="70"/>
        <v>0</v>
      </c>
      <c r="O129" s="426">
        <f t="shared" si="70"/>
        <v>0</v>
      </c>
      <c r="P129" s="426">
        <f t="shared" si="70"/>
        <v>0</v>
      </c>
      <c r="Q129" s="426">
        <f t="shared" si="70"/>
        <v>0</v>
      </c>
      <c r="R129" s="426">
        <f t="shared" si="70"/>
        <v>0</v>
      </c>
      <c r="S129" s="426">
        <f t="shared" si="70"/>
        <v>0</v>
      </c>
      <c r="T129" s="469">
        <f t="shared" si="72"/>
        <v>0</v>
      </c>
      <c r="U129" s="7"/>
      <c r="V129" s="3"/>
      <c r="W129" s="3"/>
      <c r="X129" s="3"/>
      <c r="Y129" s="3"/>
      <c r="Z129" s="3"/>
    </row>
    <row r="130" spans="2:26">
      <c r="B130" s="348"/>
      <c r="C130" s="7" t="s">
        <v>196</v>
      </c>
      <c r="D130" s="60"/>
      <c r="E130" s="506">
        <v>0</v>
      </c>
      <c r="F130" s="507">
        <v>1</v>
      </c>
      <c r="G130" s="7"/>
      <c r="H130" s="425">
        <f t="shared" si="71"/>
        <v>0</v>
      </c>
      <c r="I130" s="426">
        <f t="shared" si="70"/>
        <v>0</v>
      </c>
      <c r="J130" s="426">
        <f t="shared" si="70"/>
        <v>0</v>
      </c>
      <c r="K130" s="426">
        <f t="shared" si="70"/>
        <v>0</v>
      </c>
      <c r="L130" s="426">
        <f t="shared" si="70"/>
        <v>0</v>
      </c>
      <c r="M130" s="426">
        <f t="shared" si="70"/>
        <v>0</v>
      </c>
      <c r="N130" s="426">
        <f t="shared" si="70"/>
        <v>0</v>
      </c>
      <c r="O130" s="426">
        <f t="shared" si="70"/>
        <v>0</v>
      </c>
      <c r="P130" s="426">
        <f t="shared" si="70"/>
        <v>0</v>
      </c>
      <c r="Q130" s="426">
        <f t="shared" si="70"/>
        <v>0</v>
      </c>
      <c r="R130" s="426">
        <f t="shared" si="70"/>
        <v>0</v>
      </c>
      <c r="S130" s="426">
        <f t="shared" si="70"/>
        <v>0</v>
      </c>
      <c r="T130" s="469">
        <f t="shared" si="72"/>
        <v>0</v>
      </c>
      <c r="U130" s="7"/>
      <c r="V130" s="3"/>
      <c r="W130" s="3"/>
      <c r="X130" s="3"/>
      <c r="Y130" s="3"/>
      <c r="Z130" s="3"/>
    </row>
    <row r="131" spans="2:26">
      <c r="B131" s="348"/>
      <c r="C131" s="7" t="s">
        <v>32</v>
      </c>
      <c r="D131" s="60"/>
      <c r="E131" s="506">
        <v>200</v>
      </c>
      <c r="F131" s="507">
        <v>1</v>
      </c>
      <c r="G131" s="7"/>
      <c r="H131" s="425">
        <f t="shared" si="71"/>
        <v>200</v>
      </c>
      <c r="I131" s="426">
        <f t="shared" si="70"/>
        <v>200</v>
      </c>
      <c r="J131" s="426">
        <f t="shared" si="70"/>
        <v>200</v>
      </c>
      <c r="K131" s="426">
        <f t="shared" si="70"/>
        <v>200</v>
      </c>
      <c r="L131" s="426">
        <f t="shared" si="70"/>
        <v>200</v>
      </c>
      <c r="M131" s="426">
        <f t="shared" si="70"/>
        <v>200</v>
      </c>
      <c r="N131" s="426">
        <f t="shared" si="70"/>
        <v>200</v>
      </c>
      <c r="O131" s="426">
        <f t="shared" si="70"/>
        <v>200</v>
      </c>
      <c r="P131" s="426">
        <f t="shared" si="70"/>
        <v>200</v>
      </c>
      <c r="Q131" s="426">
        <f t="shared" si="70"/>
        <v>200</v>
      </c>
      <c r="R131" s="426">
        <f t="shared" si="70"/>
        <v>200</v>
      </c>
      <c r="S131" s="426">
        <f t="shared" si="70"/>
        <v>200</v>
      </c>
      <c r="T131" s="469">
        <f t="shared" si="72"/>
        <v>2400</v>
      </c>
      <c r="U131" s="7"/>
      <c r="V131" s="3"/>
      <c r="W131" s="3"/>
      <c r="X131" s="3"/>
      <c r="Y131" s="3"/>
      <c r="Z131" s="3"/>
    </row>
    <row r="132" spans="2:26">
      <c r="B132" s="348"/>
      <c r="C132" s="7" t="s">
        <v>197</v>
      </c>
      <c r="D132" s="60"/>
      <c r="E132" s="506">
        <v>3000</v>
      </c>
      <c r="F132" s="507">
        <v>1</v>
      </c>
      <c r="G132" s="7"/>
      <c r="H132" s="425">
        <f t="shared" si="71"/>
        <v>3000</v>
      </c>
      <c r="I132" s="426">
        <f t="shared" si="70"/>
        <v>3000</v>
      </c>
      <c r="J132" s="426">
        <f t="shared" si="70"/>
        <v>3000</v>
      </c>
      <c r="K132" s="426">
        <f t="shared" si="70"/>
        <v>3000</v>
      </c>
      <c r="L132" s="426">
        <f t="shared" si="70"/>
        <v>3000</v>
      </c>
      <c r="M132" s="426">
        <f t="shared" si="70"/>
        <v>3000</v>
      </c>
      <c r="N132" s="426">
        <f t="shared" si="70"/>
        <v>3000</v>
      </c>
      <c r="O132" s="426">
        <f t="shared" si="70"/>
        <v>3000</v>
      </c>
      <c r="P132" s="426">
        <f t="shared" si="70"/>
        <v>3000</v>
      </c>
      <c r="Q132" s="426">
        <f t="shared" si="70"/>
        <v>3000</v>
      </c>
      <c r="R132" s="426">
        <f t="shared" si="70"/>
        <v>3000</v>
      </c>
      <c r="S132" s="426">
        <f t="shared" si="70"/>
        <v>3000</v>
      </c>
      <c r="T132" s="469">
        <f t="shared" si="72"/>
        <v>36000</v>
      </c>
      <c r="U132" s="7"/>
      <c r="V132" s="3"/>
      <c r="W132" s="3"/>
      <c r="X132" s="3"/>
      <c r="Y132" s="3"/>
      <c r="Z132" s="3"/>
    </row>
    <row r="133" spans="2:26">
      <c r="B133" s="348"/>
      <c r="C133" s="7" t="s">
        <v>198</v>
      </c>
      <c r="D133" s="60"/>
      <c r="E133" s="506">
        <v>740</v>
      </c>
      <c r="F133" s="507">
        <v>1</v>
      </c>
      <c r="G133" s="7"/>
      <c r="H133" s="425">
        <f t="shared" si="71"/>
        <v>740</v>
      </c>
      <c r="I133" s="426">
        <f t="shared" si="70"/>
        <v>740</v>
      </c>
      <c r="J133" s="426">
        <f t="shared" si="70"/>
        <v>740</v>
      </c>
      <c r="K133" s="426">
        <f t="shared" si="70"/>
        <v>740</v>
      </c>
      <c r="L133" s="426">
        <f t="shared" si="70"/>
        <v>740</v>
      </c>
      <c r="M133" s="426">
        <f t="shared" si="70"/>
        <v>740</v>
      </c>
      <c r="N133" s="426">
        <f t="shared" si="70"/>
        <v>740</v>
      </c>
      <c r="O133" s="426">
        <f t="shared" si="70"/>
        <v>740</v>
      </c>
      <c r="P133" s="426">
        <f t="shared" si="70"/>
        <v>740</v>
      </c>
      <c r="Q133" s="426">
        <f t="shared" si="70"/>
        <v>740</v>
      </c>
      <c r="R133" s="426">
        <f t="shared" si="70"/>
        <v>740</v>
      </c>
      <c r="S133" s="426">
        <f t="shared" si="70"/>
        <v>740</v>
      </c>
      <c r="T133" s="469">
        <f t="shared" si="72"/>
        <v>8880</v>
      </c>
      <c r="U133" s="7"/>
      <c r="V133" s="3"/>
      <c r="W133" s="3"/>
      <c r="X133" s="3"/>
      <c r="Y133" s="3"/>
      <c r="Z133" s="3"/>
    </row>
    <row r="134" spans="2:26">
      <c r="B134" s="348"/>
      <c r="C134" s="7" t="s">
        <v>199</v>
      </c>
      <c r="D134" s="60"/>
      <c r="E134" s="506">
        <v>0</v>
      </c>
      <c r="F134" s="507">
        <v>1</v>
      </c>
      <c r="G134" s="7"/>
      <c r="H134" s="425">
        <f t="shared" si="71"/>
        <v>0</v>
      </c>
      <c r="I134" s="426">
        <f t="shared" si="70"/>
        <v>0</v>
      </c>
      <c r="J134" s="426">
        <f t="shared" si="70"/>
        <v>0</v>
      </c>
      <c r="K134" s="426">
        <f t="shared" si="70"/>
        <v>0</v>
      </c>
      <c r="L134" s="426">
        <f t="shared" si="70"/>
        <v>0</v>
      </c>
      <c r="M134" s="426">
        <f t="shared" si="70"/>
        <v>0</v>
      </c>
      <c r="N134" s="426">
        <f t="shared" si="70"/>
        <v>0</v>
      </c>
      <c r="O134" s="426">
        <f t="shared" si="70"/>
        <v>0</v>
      </c>
      <c r="P134" s="426">
        <f t="shared" si="70"/>
        <v>0</v>
      </c>
      <c r="Q134" s="426">
        <f t="shared" si="70"/>
        <v>0</v>
      </c>
      <c r="R134" s="426">
        <f t="shared" si="70"/>
        <v>0</v>
      </c>
      <c r="S134" s="426">
        <f t="shared" si="70"/>
        <v>0</v>
      </c>
      <c r="T134" s="469">
        <f t="shared" si="72"/>
        <v>0</v>
      </c>
      <c r="U134" s="7"/>
      <c r="V134" s="3"/>
      <c r="W134" s="3"/>
      <c r="X134" s="3"/>
      <c r="Y134" s="3"/>
      <c r="Z134" s="3"/>
    </row>
    <row r="135" spans="2:26">
      <c r="B135" s="348"/>
      <c r="C135" s="7" t="s">
        <v>200</v>
      </c>
      <c r="D135" s="60"/>
      <c r="E135" s="506">
        <v>0</v>
      </c>
      <c r="F135" s="507">
        <v>1</v>
      </c>
      <c r="G135" s="7"/>
      <c r="H135" s="425">
        <f t="shared" si="71"/>
        <v>0</v>
      </c>
      <c r="I135" s="426">
        <f t="shared" si="70"/>
        <v>0</v>
      </c>
      <c r="J135" s="426">
        <f t="shared" si="70"/>
        <v>0</v>
      </c>
      <c r="K135" s="426">
        <f t="shared" si="70"/>
        <v>0</v>
      </c>
      <c r="L135" s="426">
        <f t="shared" si="70"/>
        <v>0</v>
      </c>
      <c r="M135" s="426">
        <f t="shared" si="70"/>
        <v>0</v>
      </c>
      <c r="N135" s="426">
        <f t="shared" si="70"/>
        <v>0</v>
      </c>
      <c r="O135" s="426">
        <f t="shared" si="70"/>
        <v>0</v>
      </c>
      <c r="P135" s="426">
        <f t="shared" si="70"/>
        <v>0</v>
      </c>
      <c r="Q135" s="426">
        <f t="shared" si="70"/>
        <v>0</v>
      </c>
      <c r="R135" s="426">
        <f t="shared" si="70"/>
        <v>0</v>
      </c>
      <c r="S135" s="426">
        <f t="shared" si="70"/>
        <v>0</v>
      </c>
      <c r="T135" s="469">
        <f t="shared" si="72"/>
        <v>0</v>
      </c>
      <c r="U135" s="7"/>
      <c r="V135" s="3"/>
      <c r="W135" s="3"/>
      <c r="X135" s="3"/>
      <c r="Y135" s="3"/>
      <c r="Z135" s="3"/>
    </row>
    <row r="136" spans="2:26">
      <c r="B136" s="348"/>
      <c r="C136" s="7" t="s">
        <v>201</v>
      </c>
      <c r="D136" s="60"/>
      <c r="E136" s="506">
        <v>0</v>
      </c>
      <c r="F136" s="507">
        <v>1</v>
      </c>
      <c r="G136" s="7"/>
      <c r="H136" s="425">
        <f t="shared" si="71"/>
        <v>0</v>
      </c>
      <c r="I136" s="426">
        <f t="shared" si="70"/>
        <v>0</v>
      </c>
      <c r="J136" s="426">
        <f t="shared" si="70"/>
        <v>0</v>
      </c>
      <c r="K136" s="426">
        <f t="shared" si="70"/>
        <v>0</v>
      </c>
      <c r="L136" s="426">
        <f t="shared" si="70"/>
        <v>0</v>
      </c>
      <c r="M136" s="426">
        <f t="shared" si="70"/>
        <v>0</v>
      </c>
      <c r="N136" s="426">
        <f t="shared" si="70"/>
        <v>0</v>
      </c>
      <c r="O136" s="426">
        <f t="shared" si="70"/>
        <v>0</v>
      </c>
      <c r="P136" s="426">
        <f t="shared" si="70"/>
        <v>0</v>
      </c>
      <c r="Q136" s="426">
        <f t="shared" si="70"/>
        <v>0</v>
      </c>
      <c r="R136" s="426">
        <f t="shared" si="70"/>
        <v>0</v>
      </c>
      <c r="S136" s="426">
        <f t="shared" si="70"/>
        <v>0</v>
      </c>
      <c r="T136" s="469">
        <f t="shared" si="72"/>
        <v>0</v>
      </c>
      <c r="U136" s="7"/>
      <c r="V136" s="3"/>
      <c r="W136" s="3"/>
      <c r="X136" s="3"/>
      <c r="Y136" s="3"/>
      <c r="Z136" s="3"/>
    </row>
    <row r="137" spans="2:26">
      <c r="B137" s="348"/>
      <c r="C137" s="7" t="s">
        <v>202</v>
      </c>
      <c r="D137" s="60"/>
      <c r="E137" s="506">
        <v>0</v>
      </c>
      <c r="F137" s="507">
        <v>1</v>
      </c>
      <c r="G137" s="7"/>
      <c r="H137" s="425">
        <f t="shared" si="71"/>
        <v>0</v>
      </c>
      <c r="I137" s="426">
        <f t="shared" si="71"/>
        <v>0</v>
      </c>
      <c r="J137" s="426">
        <f t="shared" si="71"/>
        <v>0</v>
      </c>
      <c r="K137" s="426">
        <f t="shared" si="71"/>
        <v>0</v>
      </c>
      <c r="L137" s="426">
        <f t="shared" si="71"/>
        <v>0</v>
      </c>
      <c r="M137" s="426">
        <f t="shared" si="71"/>
        <v>0</v>
      </c>
      <c r="N137" s="426">
        <f t="shared" si="71"/>
        <v>0</v>
      </c>
      <c r="O137" s="426">
        <f t="shared" si="71"/>
        <v>0</v>
      </c>
      <c r="P137" s="426">
        <f t="shared" si="71"/>
        <v>0</v>
      </c>
      <c r="Q137" s="426">
        <f t="shared" si="71"/>
        <v>0</v>
      </c>
      <c r="R137" s="426">
        <f t="shared" si="71"/>
        <v>0</v>
      </c>
      <c r="S137" s="426">
        <f t="shared" si="71"/>
        <v>0</v>
      </c>
      <c r="T137" s="469">
        <f t="shared" si="72"/>
        <v>0</v>
      </c>
      <c r="U137" s="7"/>
      <c r="V137" s="3"/>
      <c r="W137" s="3"/>
      <c r="X137" s="3"/>
      <c r="Y137" s="3"/>
      <c r="Z137" s="3"/>
    </row>
    <row r="138" spans="2:26">
      <c r="B138" s="348"/>
      <c r="C138" s="7" t="s">
        <v>203</v>
      </c>
      <c r="D138" s="60"/>
      <c r="E138" s="506">
        <v>150</v>
      </c>
      <c r="F138" s="507">
        <v>1</v>
      </c>
      <c r="G138" s="7"/>
      <c r="H138" s="425">
        <f t="shared" si="71"/>
        <v>150</v>
      </c>
      <c r="I138" s="426">
        <f t="shared" si="71"/>
        <v>150</v>
      </c>
      <c r="J138" s="426">
        <f t="shared" si="71"/>
        <v>150</v>
      </c>
      <c r="K138" s="426">
        <f t="shared" si="71"/>
        <v>150</v>
      </c>
      <c r="L138" s="426">
        <f t="shared" si="71"/>
        <v>150</v>
      </c>
      <c r="M138" s="426">
        <f t="shared" si="71"/>
        <v>150</v>
      </c>
      <c r="N138" s="426">
        <f t="shared" si="71"/>
        <v>150</v>
      </c>
      <c r="O138" s="426">
        <f t="shared" si="71"/>
        <v>150</v>
      </c>
      <c r="P138" s="426">
        <f t="shared" si="71"/>
        <v>150</v>
      </c>
      <c r="Q138" s="426">
        <f t="shared" si="71"/>
        <v>150</v>
      </c>
      <c r="R138" s="426">
        <f t="shared" si="71"/>
        <v>150</v>
      </c>
      <c r="S138" s="426">
        <f t="shared" si="71"/>
        <v>150</v>
      </c>
      <c r="T138" s="469">
        <f t="shared" si="72"/>
        <v>1800</v>
      </c>
      <c r="U138" s="7"/>
      <c r="V138" s="3"/>
      <c r="W138" s="3"/>
      <c r="X138" s="3"/>
      <c r="Y138" s="3"/>
      <c r="Z138" s="3"/>
    </row>
    <row r="139" spans="2:26">
      <c r="B139" s="348"/>
      <c r="C139" s="7" t="s">
        <v>374</v>
      </c>
      <c r="D139" s="60"/>
      <c r="E139" s="506">
        <v>0</v>
      </c>
      <c r="F139" s="507">
        <v>1</v>
      </c>
      <c r="G139" s="7"/>
      <c r="H139" s="425">
        <f t="shared" si="71"/>
        <v>0</v>
      </c>
      <c r="I139" s="426">
        <f t="shared" si="71"/>
        <v>0</v>
      </c>
      <c r="J139" s="426">
        <f t="shared" si="71"/>
        <v>0</v>
      </c>
      <c r="K139" s="426">
        <f t="shared" si="71"/>
        <v>0</v>
      </c>
      <c r="L139" s="426">
        <f t="shared" si="71"/>
        <v>0</v>
      </c>
      <c r="M139" s="426">
        <f t="shared" si="71"/>
        <v>0</v>
      </c>
      <c r="N139" s="426">
        <f t="shared" si="71"/>
        <v>0</v>
      </c>
      <c r="O139" s="426">
        <f t="shared" si="71"/>
        <v>0</v>
      </c>
      <c r="P139" s="426">
        <f t="shared" si="71"/>
        <v>0</v>
      </c>
      <c r="Q139" s="426">
        <f t="shared" si="71"/>
        <v>0</v>
      </c>
      <c r="R139" s="426">
        <f t="shared" si="71"/>
        <v>0</v>
      </c>
      <c r="S139" s="426">
        <f t="shared" si="71"/>
        <v>0</v>
      </c>
      <c r="T139" s="469">
        <f t="shared" si="72"/>
        <v>0</v>
      </c>
      <c r="U139" s="7"/>
      <c r="V139" s="3"/>
      <c r="W139" s="3"/>
      <c r="X139" s="3"/>
      <c r="Y139" s="3"/>
      <c r="Z139" s="3"/>
    </row>
    <row r="140" spans="2:26" ht="16.5" thickBot="1">
      <c r="B140" s="454"/>
      <c r="C140" s="7"/>
      <c r="D140" s="7"/>
      <c r="E140" s="26"/>
      <c r="F140" s="11"/>
      <c r="G140" s="7"/>
      <c r="H140" s="428"/>
      <c r="I140" s="429"/>
      <c r="J140" s="429"/>
      <c r="K140" s="429"/>
      <c r="L140" s="429"/>
      <c r="M140" s="429"/>
      <c r="N140" s="429"/>
      <c r="O140" s="429"/>
      <c r="P140" s="429"/>
      <c r="Q140" s="429"/>
      <c r="R140" s="429"/>
      <c r="S140" s="429"/>
      <c r="T140" s="478"/>
      <c r="U140" s="7"/>
      <c r="V140" s="3"/>
      <c r="W140" s="3"/>
      <c r="X140" s="3"/>
      <c r="Y140" s="3"/>
      <c r="Z140" s="3"/>
    </row>
    <row r="141" spans="2:26" ht="16.5" thickTop="1">
      <c r="B141" s="285" t="s">
        <v>17</v>
      </c>
      <c r="C141" s="272"/>
      <c r="D141" s="272"/>
      <c r="E141" s="272"/>
      <c r="F141" s="272"/>
      <c r="G141" s="272"/>
      <c r="H141" s="274">
        <f t="shared" ref="H141:S141" si="73">SUM(H121:H139)</f>
        <v>5390</v>
      </c>
      <c r="I141" s="275">
        <f t="shared" si="73"/>
        <v>5390</v>
      </c>
      <c r="J141" s="275">
        <f t="shared" si="73"/>
        <v>5390</v>
      </c>
      <c r="K141" s="275">
        <f t="shared" si="73"/>
        <v>5390</v>
      </c>
      <c r="L141" s="275">
        <f t="shared" si="73"/>
        <v>5390</v>
      </c>
      <c r="M141" s="275">
        <f t="shared" si="73"/>
        <v>5390</v>
      </c>
      <c r="N141" s="275">
        <f t="shared" si="73"/>
        <v>5390</v>
      </c>
      <c r="O141" s="275">
        <f t="shared" si="73"/>
        <v>5390</v>
      </c>
      <c r="P141" s="275">
        <f t="shared" si="73"/>
        <v>5390</v>
      </c>
      <c r="Q141" s="275">
        <f t="shared" si="73"/>
        <v>5390</v>
      </c>
      <c r="R141" s="275">
        <f t="shared" si="73"/>
        <v>5390</v>
      </c>
      <c r="S141" s="275">
        <f t="shared" si="73"/>
        <v>5390</v>
      </c>
      <c r="T141" s="286">
        <f>SUM(H141:S141)</f>
        <v>64680</v>
      </c>
      <c r="U141" s="7"/>
      <c r="V141" s="3"/>
      <c r="W141" s="3"/>
      <c r="X141" s="3"/>
      <c r="Y141" s="3"/>
      <c r="Z141" s="3"/>
    </row>
    <row r="142" spans="2:26">
      <c r="B142" s="448"/>
      <c r="C142" s="13"/>
      <c r="D142" s="14"/>
      <c r="E142" s="23"/>
      <c r="F142" s="11"/>
      <c r="G142" s="7"/>
      <c r="H142" s="433"/>
      <c r="I142" s="434"/>
      <c r="J142" s="434"/>
      <c r="K142" s="434"/>
      <c r="L142" s="434"/>
      <c r="M142" s="434"/>
      <c r="N142" s="434"/>
      <c r="O142" s="434"/>
      <c r="P142" s="434"/>
      <c r="Q142" s="434"/>
      <c r="R142" s="434"/>
      <c r="S142" s="434"/>
      <c r="T142" s="427"/>
      <c r="U142" s="7"/>
      <c r="V142" s="3"/>
      <c r="W142" s="3"/>
      <c r="X142" s="3"/>
      <c r="Y142" s="3"/>
      <c r="Z142" s="3"/>
    </row>
    <row r="143" spans="2:26" ht="20.25">
      <c r="B143" s="149" t="s">
        <v>305</v>
      </c>
      <c r="C143" s="367"/>
      <c r="D143" s="367"/>
      <c r="E143" s="367" t="str">
        <f>$E$3</f>
        <v>Year 1 (2020)</v>
      </c>
      <c r="F143" s="367"/>
      <c r="G143" s="367"/>
      <c r="H143" s="405" t="s">
        <v>126</v>
      </c>
      <c r="I143" s="406" t="s">
        <v>127</v>
      </c>
      <c r="J143" s="406" t="s">
        <v>128</v>
      </c>
      <c r="K143" s="406" t="s">
        <v>129</v>
      </c>
      <c r="L143" s="406" t="s">
        <v>130</v>
      </c>
      <c r="M143" s="406" t="s">
        <v>131</v>
      </c>
      <c r="N143" s="406" t="s">
        <v>132</v>
      </c>
      <c r="O143" s="406" t="s">
        <v>133</v>
      </c>
      <c r="P143" s="406" t="s">
        <v>134</v>
      </c>
      <c r="Q143" s="406" t="s">
        <v>135</v>
      </c>
      <c r="R143" s="406" t="s">
        <v>136</v>
      </c>
      <c r="S143" s="406" t="s">
        <v>137</v>
      </c>
      <c r="T143" s="407" t="s">
        <v>177</v>
      </c>
      <c r="U143" s="7"/>
      <c r="V143" s="3"/>
      <c r="W143" s="3"/>
      <c r="X143" s="3"/>
      <c r="Y143" s="3"/>
      <c r="Z143" s="3"/>
    </row>
    <row r="144" spans="2:26">
      <c r="B144" s="451"/>
      <c r="C144" s="452"/>
      <c r="D144" s="452"/>
      <c r="E144" s="452"/>
      <c r="F144" s="452"/>
      <c r="G144" s="453" t="s">
        <v>57</v>
      </c>
      <c r="H144" s="408">
        <f>H$4</f>
        <v>1</v>
      </c>
      <c r="I144" s="409">
        <f t="shared" ref="I144:S144" si="74">I$4</f>
        <v>2</v>
      </c>
      <c r="J144" s="409">
        <f t="shared" si="74"/>
        <v>3</v>
      </c>
      <c r="K144" s="409">
        <f t="shared" si="74"/>
        <v>4</v>
      </c>
      <c r="L144" s="409">
        <f t="shared" si="74"/>
        <v>5</v>
      </c>
      <c r="M144" s="409">
        <f t="shared" si="74"/>
        <v>6</v>
      </c>
      <c r="N144" s="409">
        <f t="shared" si="74"/>
        <v>7</v>
      </c>
      <c r="O144" s="409">
        <f t="shared" si="74"/>
        <v>8</v>
      </c>
      <c r="P144" s="409">
        <f t="shared" si="74"/>
        <v>9</v>
      </c>
      <c r="Q144" s="409">
        <f t="shared" si="74"/>
        <v>10</v>
      </c>
      <c r="R144" s="409">
        <f t="shared" si="74"/>
        <v>11</v>
      </c>
      <c r="S144" s="409">
        <f t="shared" si="74"/>
        <v>12</v>
      </c>
      <c r="T144" s="457" t="str">
        <f>"Total for " &amp; $E$3</f>
        <v>Total for Year 1 (2020)</v>
      </c>
      <c r="U144" s="7"/>
      <c r="V144" s="3"/>
      <c r="W144" s="3"/>
      <c r="X144" s="3"/>
      <c r="Y144" s="3"/>
      <c r="Z144" s="3"/>
    </row>
    <row r="145" spans="2:26">
      <c r="B145" s="455"/>
      <c r="C145" s="8"/>
      <c r="D145" s="27"/>
      <c r="E145" s="10"/>
      <c r="F145" s="10"/>
      <c r="G145" s="8"/>
      <c r="H145" s="435"/>
      <c r="I145" s="436"/>
      <c r="J145" s="436"/>
      <c r="K145" s="436"/>
      <c r="L145" s="436"/>
      <c r="M145" s="436"/>
      <c r="N145" s="436"/>
      <c r="O145" s="436"/>
      <c r="P145" s="436"/>
      <c r="Q145" s="436"/>
      <c r="R145" s="436"/>
      <c r="S145" s="436"/>
      <c r="T145" s="480"/>
      <c r="U145" s="7"/>
      <c r="V145" s="3"/>
      <c r="W145" s="3"/>
      <c r="X145" s="3"/>
      <c r="Y145" s="3"/>
      <c r="Z145" s="3"/>
    </row>
    <row r="146" spans="2:26">
      <c r="B146" s="455" t="s">
        <v>18</v>
      </c>
      <c r="C146" s="7"/>
      <c r="D146" s="10"/>
      <c r="E146" s="10"/>
      <c r="F146" s="10"/>
      <c r="G146" s="8"/>
      <c r="H146" s="425"/>
      <c r="I146" s="426"/>
      <c r="J146" s="426"/>
      <c r="K146" s="426"/>
      <c r="L146" s="426"/>
      <c r="M146" s="426"/>
      <c r="N146" s="426"/>
      <c r="O146" s="426"/>
      <c r="P146" s="426"/>
      <c r="Q146" s="426"/>
      <c r="R146" s="426"/>
      <c r="S146" s="426"/>
      <c r="T146" s="469"/>
      <c r="U146" s="7"/>
      <c r="V146" s="3"/>
      <c r="W146" s="3"/>
      <c r="X146" s="3"/>
      <c r="Y146" s="3"/>
      <c r="Z146" s="3"/>
    </row>
    <row r="147" spans="2:26">
      <c r="B147" s="481"/>
      <c r="C147" s="7" t="s">
        <v>306</v>
      </c>
      <c r="D147" s="10"/>
      <c r="E147" s="10"/>
      <c r="F147" s="10"/>
      <c r="G147" s="8"/>
      <c r="H147" s="425">
        <f t="shared" ref="H147:S147" si="75">H41</f>
        <v>19260</v>
      </c>
      <c r="I147" s="426">
        <f t="shared" si="75"/>
        <v>19637</v>
      </c>
      <c r="J147" s="426">
        <f t="shared" si="75"/>
        <v>19991</v>
      </c>
      <c r="K147" s="426">
        <f t="shared" si="75"/>
        <v>20454</v>
      </c>
      <c r="L147" s="426">
        <f t="shared" si="75"/>
        <v>20801</v>
      </c>
      <c r="M147" s="426">
        <f t="shared" si="75"/>
        <v>21133</v>
      </c>
      <c r="N147" s="426">
        <f t="shared" si="75"/>
        <v>21564</v>
      </c>
      <c r="O147" s="426">
        <f t="shared" si="75"/>
        <v>21885</v>
      </c>
      <c r="P147" s="426">
        <f t="shared" si="75"/>
        <v>22221</v>
      </c>
      <c r="Q147" s="426">
        <f t="shared" si="75"/>
        <v>22651</v>
      </c>
      <c r="R147" s="426">
        <f t="shared" si="75"/>
        <v>22961</v>
      </c>
      <c r="S147" s="426">
        <f t="shared" si="75"/>
        <v>23406</v>
      </c>
      <c r="T147" s="469">
        <f>SUM(H147:S147)</f>
        <v>255964</v>
      </c>
      <c r="U147" s="7"/>
      <c r="V147" s="3"/>
      <c r="W147" s="3"/>
      <c r="X147" s="3"/>
      <c r="Y147" s="3"/>
      <c r="Z147" s="3"/>
    </row>
    <row r="148" spans="2:26">
      <c r="B148" s="481"/>
      <c r="C148" s="7" t="s">
        <v>364</v>
      </c>
      <c r="D148" s="10"/>
      <c r="E148" s="10"/>
      <c r="F148" s="10"/>
      <c r="G148" s="8"/>
      <c r="H148" s="425">
        <f>H50</f>
        <v>722.1</v>
      </c>
      <c r="I148" s="426">
        <f t="shared" ref="I148:S148" si="76">I50</f>
        <v>739.31999999999994</v>
      </c>
      <c r="J148" s="426">
        <f t="shared" si="76"/>
        <v>754.86</v>
      </c>
      <c r="K148" s="426">
        <f t="shared" si="76"/>
        <v>773.34</v>
      </c>
      <c r="L148" s="426">
        <f t="shared" si="76"/>
        <v>788.31</v>
      </c>
      <c r="M148" s="426">
        <f t="shared" si="76"/>
        <v>802.53</v>
      </c>
      <c r="N148" s="426">
        <f t="shared" si="76"/>
        <v>819.39</v>
      </c>
      <c r="O148" s="426">
        <f t="shared" si="76"/>
        <v>832.94999999999993</v>
      </c>
      <c r="P148" s="426">
        <f t="shared" si="76"/>
        <v>847.26</v>
      </c>
      <c r="Q148" s="426">
        <f t="shared" si="76"/>
        <v>863.76</v>
      </c>
      <c r="R148" s="426">
        <f t="shared" si="76"/>
        <v>876.66000000000008</v>
      </c>
      <c r="S148" s="426">
        <f t="shared" si="76"/>
        <v>893.91000000000008</v>
      </c>
      <c r="T148" s="469">
        <f>SUM(H148:S148)</f>
        <v>9714.3900000000012</v>
      </c>
      <c r="U148" s="7"/>
      <c r="V148" s="3"/>
      <c r="W148" s="3"/>
      <c r="X148" s="3"/>
      <c r="Y148" s="3"/>
      <c r="Z148" s="3"/>
    </row>
    <row r="149" spans="2:26">
      <c r="B149" s="481"/>
      <c r="C149" s="7" t="s">
        <v>28</v>
      </c>
      <c r="D149" s="10"/>
      <c r="E149" s="10"/>
      <c r="F149" s="10"/>
      <c r="G149" s="8"/>
      <c r="H149" s="425">
        <f>H81</f>
        <v>4363.9400000000005</v>
      </c>
      <c r="I149" s="426">
        <f t="shared" ref="I149:S149" si="77">I81</f>
        <v>4460.4880000000003</v>
      </c>
      <c r="J149" s="426">
        <f t="shared" si="77"/>
        <v>5103.9840000000004</v>
      </c>
      <c r="K149" s="426">
        <f t="shared" si="77"/>
        <v>5232.1959999999999</v>
      </c>
      <c r="L149" s="426">
        <f t="shared" si="77"/>
        <v>5328.8739999999998</v>
      </c>
      <c r="M149" s="426">
        <f t="shared" si="77"/>
        <v>5569.6419999999998</v>
      </c>
      <c r="N149" s="426">
        <f t="shared" si="77"/>
        <v>5674.0859999999993</v>
      </c>
      <c r="O149" s="426">
        <f t="shared" si="77"/>
        <v>5763.49</v>
      </c>
      <c r="P149" s="426">
        <f t="shared" si="77"/>
        <v>5858.8040000000001</v>
      </c>
      <c r="Q149" s="426">
        <f t="shared" si="77"/>
        <v>5962.924</v>
      </c>
      <c r="R149" s="426">
        <f t="shared" si="77"/>
        <v>6050.9639999999999</v>
      </c>
      <c r="S149" s="426">
        <f t="shared" si="77"/>
        <v>6160.9939999999997</v>
      </c>
      <c r="T149" s="469">
        <f t="shared" ref="T149:T151" si="78">SUM(H149:S149)</f>
        <v>65530.385999999999</v>
      </c>
      <c r="U149" s="7"/>
      <c r="V149" s="3"/>
      <c r="W149" s="3"/>
      <c r="X149" s="3"/>
      <c r="Y149" s="3"/>
      <c r="Z149" s="3"/>
    </row>
    <row r="150" spans="2:26">
      <c r="B150" s="481"/>
      <c r="C150" s="7" t="s">
        <v>307</v>
      </c>
      <c r="D150" s="10"/>
      <c r="E150" s="10"/>
      <c r="F150" s="10"/>
      <c r="G150" s="8"/>
      <c r="H150" s="425">
        <f>H115</f>
        <v>32835.919999999998</v>
      </c>
      <c r="I150" s="426">
        <f t="shared" ref="I150:S150" si="79">I115</f>
        <v>32835.919999999998</v>
      </c>
      <c r="J150" s="426">
        <f t="shared" si="79"/>
        <v>32835.919999999998</v>
      </c>
      <c r="K150" s="426">
        <f t="shared" si="79"/>
        <v>32835.919999999998</v>
      </c>
      <c r="L150" s="426">
        <f t="shared" si="79"/>
        <v>32835.919999999998</v>
      </c>
      <c r="M150" s="426">
        <f t="shared" si="79"/>
        <v>32835.919999999998</v>
      </c>
      <c r="N150" s="426">
        <f t="shared" si="79"/>
        <v>32835.919999999998</v>
      </c>
      <c r="O150" s="426">
        <f t="shared" si="79"/>
        <v>32835.919999999998</v>
      </c>
      <c r="P150" s="426">
        <f t="shared" si="79"/>
        <v>32835.919999999998</v>
      </c>
      <c r="Q150" s="426">
        <f t="shared" si="79"/>
        <v>32835.919999999998</v>
      </c>
      <c r="R150" s="426">
        <f t="shared" si="79"/>
        <v>32835.919999999998</v>
      </c>
      <c r="S150" s="426">
        <f t="shared" si="79"/>
        <v>32835.919999999998</v>
      </c>
      <c r="T150" s="469">
        <f t="shared" si="78"/>
        <v>394031.03999999986</v>
      </c>
      <c r="U150" s="7"/>
      <c r="V150" s="3"/>
      <c r="W150" s="3"/>
      <c r="X150" s="3"/>
      <c r="Y150" s="3"/>
      <c r="Z150" s="3"/>
    </row>
    <row r="151" spans="2:26" ht="16.5" thickBot="1">
      <c r="B151" s="481"/>
      <c r="C151" s="48" t="s">
        <v>308</v>
      </c>
      <c r="D151" s="10"/>
      <c r="E151" s="10"/>
      <c r="F151" s="10"/>
      <c r="G151" s="8"/>
      <c r="H151" s="425">
        <f>H141</f>
        <v>5390</v>
      </c>
      <c r="I151" s="426">
        <f t="shared" ref="I151:S151" si="80">I141</f>
        <v>5390</v>
      </c>
      <c r="J151" s="426">
        <f t="shared" si="80"/>
        <v>5390</v>
      </c>
      <c r="K151" s="426">
        <f t="shared" si="80"/>
        <v>5390</v>
      </c>
      <c r="L151" s="426">
        <f t="shared" si="80"/>
        <v>5390</v>
      </c>
      <c r="M151" s="426">
        <f t="shared" si="80"/>
        <v>5390</v>
      </c>
      <c r="N151" s="426">
        <f t="shared" si="80"/>
        <v>5390</v>
      </c>
      <c r="O151" s="426">
        <f t="shared" si="80"/>
        <v>5390</v>
      </c>
      <c r="P151" s="426">
        <f t="shared" si="80"/>
        <v>5390</v>
      </c>
      <c r="Q151" s="426">
        <f t="shared" si="80"/>
        <v>5390</v>
      </c>
      <c r="R151" s="426">
        <f t="shared" si="80"/>
        <v>5390</v>
      </c>
      <c r="S151" s="426">
        <f t="shared" si="80"/>
        <v>5390</v>
      </c>
      <c r="T151" s="469">
        <f t="shared" si="78"/>
        <v>64680</v>
      </c>
      <c r="U151" s="7"/>
      <c r="V151" s="3"/>
      <c r="W151" s="3"/>
      <c r="X151" s="3"/>
      <c r="Y151" s="3"/>
      <c r="Z151" s="3"/>
    </row>
    <row r="152" spans="2:26" ht="16.5" thickTop="1">
      <c r="B152" s="470" t="s">
        <v>18</v>
      </c>
      <c r="C152" s="471"/>
      <c r="D152" s="471"/>
      <c r="E152" s="471"/>
      <c r="F152" s="471"/>
      <c r="G152" s="472"/>
      <c r="H152" s="473">
        <f>H147-SUM(H148:H151)</f>
        <v>-24051.96</v>
      </c>
      <c r="I152" s="474">
        <f t="shared" ref="I152:S152" si="81">I147-SUM(I148:I151)</f>
        <v>-23788.727999999996</v>
      </c>
      <c r="J152" s="474">
        <f t="shared" si="81"/>
        <v>-24093.763999999996</v>
      </c>
      <c r="K152" s="474">
        <f t="shared" si="81"/>
        <v>-23777.455999999998</v>
      </c>
      <c r="L152" s="474">
        <f t="shared" si="81"/>
        <v>-23542.103999999999</v>
      </c>
      <c r="M152" s="474">
        <f t="shared" si="81"/>
        <v>-23465.091999999997</v>
      </c>
      <c r="N152" s="474">
        <f t="shared" si="81"/>
        <v>-23155.396000000001</v>
      </c>
      <c r="O152" s="474">
        <f t="shared" si="81"/>
        <v>-22937.360000000001</v>
      </c>
      <c r="P152" s="474">
        <f t="shared" si="81"/>
        <v>-22710.983999999997</v>
      </c>
      <c r="Q152" s="474">
        <f t="shared" si="81"/>
        <v>-22401.603999999999</v>
      </c>
      <c r="R152" s="474">
        <f t="shared" si="81"/>
        <v>-22192.543999999994</v>
      </c>
      <c r="S152" s="474">
        <f t="shared" si="81"/>
        <v>-21874.824000000001</v>
      </c>
      <c r="T152" s="475">
        <f>SUM(H152:S152)</f>
        <v>-277991.81599999999</v>
      </c>
      <c r="U152" s="7"/>
      <c r="V152" s="3"/>
      <c r="W152" s="3"/>
      <c r="X152" s="3"/>
      <c r="Y152" s="3"/>
      <c r="Z152" s="3"/>
    </row>
    <row r="153" spans="2:26">
      <c r="B153" s="481"/>
      <c r="C153" s="8"/>
      <c r="D153" s="8"/>
      <c r="E153" s="9"/>
      <c r="F153" s="10"/>
      <c r="G153" s="8"/>
      <c r="H153" s="435"/>
      <c r="I153" s="436"/>
      <c r="J153" s="436"/>
      <c r="K153" s="436"/>
      <c r="L153" s="436"/>
      <c r="M153" s="436"/>
      <c r="N153" s="436"/>
      <c r="O153" s="436"/>
      <c r="P153" s="436"/>
      <c r="Q153" s="436"/>
      <c r="R153" s="436"/>
      <c r="S153" s="436"/>
      <c r="T153" s="482"/>
      <c r="U153" s="7"/>
      <c r="V153" s="3"/>
      <c r="W153" s="3"/>
      <c r="X153" s="3"/>
      <c r="Y153" s="3"/>
      <c r="Z153" s="3"/>
    </row>
    <row r="154" spans="2:26">
      <c r="B154" s="455" t="s">
        <v>22</v>
      </c>
      <c r="C154" s="7"/>
      <c r="D154" s="7"/>
      <c r="E154" s="26" t="s">
        <v>282</v>
      </c>
      <c r="F154" s="11"/>
      <c r="G154" s="7"/>
      <c r="H154" s="428"/>
      <c r="I154" s="429"/>
      <c r="J154" s="429"/>
      <c r="K154" s="429"/>
      <c r="L154" s="429"/>
      <c r="M154" s="429"/>
      <c r="N154" s="429"/>
      <c r="O154" s="429"/>
      <c r="P154" s="429"/>
      <c r="Q154" s="429"/>
      <c r="R154" s="429"/>
      <c r="S154" s="429"/>
      <c r="T154" s="478"/>
      <c r="U154" s="7"/>
      <c r="V154" s="3"/>
      <c r="W154" s="3"/>
      <c r="X154" s="3"/>
      <c r="Y154" s="3"/>
      <c r="Z154" s="3"/>
    </row>
    <row r="155" spans="2:26">
      <c r="B155" s="348"/>
      <c r="C155" s="46" t="s">
        <v>40</v>
      </c>
      <c r="D155" s="7"/>
      <c r="E155" s="508">
        <v>0.01</v>
      </c>
      <c r="F155" s="11"/>
      <c r="G155" s="7"/>
      <c r="H155" s="425">
        <f>H200*$E$155/12</f>
        <v>309.25</v>
      </c>
      <c r="I155" s="426">
        <f t="shared" ref="I155:S155" si="82">I200*$E$155/12+H155</f>
        <v>311.75</v>
      </c>
      <c r="J155" s="426">
        <f t="shared" si="82"/>
        <v>312.58333333333331</v>
      </c>
      <c r="K155" s="426">
        <f t="shared" si="82"/>
        <v>312.58333333333331</v>
      </c>
      <c r="L155" s="426">
        <f t="shared" si="82"/>
        <v>312.58333333333331</v>
      </c>
      <c r="M155" s="426">
        <f t="shared" si="82"/>
        <v>331.75</v>
      </c>
      <c r="N155" s="426">
        <f t="shared" si="82"/>
        <v>334.25</v>
      </c>
      <c r="O155" s="426">
        <f t="shared" si="82"/>
        <v>336.08333333333331</v>
      </c>
      <c r="P155" s="426">
        <f t="shared" si="82"/>
        <v>336.08333333333331</v>
      </c>
      <c r="Q155" s="426">
        <f t="shared" si="82"/>
        <v>336.08333333333331</v>
      </c>
      <c r="R155" s="426">
        <f t="shared" si="82"/>
        <v>336.08333333333331</v>
      </c>
      <c r="S155" s="426">
        <f t="shared" si="82"/>
        <v>336.08333333333331</v>
      </c>
      <c r="T155" s="469">
        <f>SUM(H155:S155)</f>
        <v>3905.1666666666674</v>
      </c>
      <c r="U155" s="7"/>
      <c r="V155" s="3"/>
      <c r="W155" s="3"/>
      <c r="X155" s="3"/>
      <c r="Y155" s="3"/>
      <c r="Z155" s="3"/>
    </row>
    <row r="156" spans="2:26" ht="16.5" thickBot="1">
      <c r="B156" s="454"/>
      <c r="C156" s="7"/>
      <c r="D156" s="7"/>
      <c r="E156" s="26"/>
      <c r="F156" s="11"/>
      <c r="G156" s="7"/>
      <c r="H156" s="428"/>
      <c r="I156" s="429"/>
      <c r="J156" s="429"/>
      <c r="K156" s="429"/>
      <c r="L156" s="429"/>
      <c r="M156" s="429"/>
      <c r="N156" s="429"/>
      <c r="O156" s="429"/>
      <c r="P156" s="429"/>
      <c r="Q156" s="429"/>
      <c r="R156" s="429"/>
      <c r="S156" s="429"/>
      <c r="T156" s="478"/>
      <c r="U156" s="7"/>
      <c r="V156" s="3"/>
      <c r="W156" s="3"/>
      <c r="X156" s="3"/>
      <c r="Y156" s="3"/>
      <c r="Z156" s="3"/>
    </row>
    <row r="157" spans="2:26" ht="16.5" thickTop="1">
      <c r="B157" s="470" t="s">
        <v>109</v>
      </c>
      <c r="C157" s="471"/>
      <c r="D157" s="471"/>
      <c r="E157" s="471"/>
      <c r="F157" s="471"/>
      <c r="G157" s="472"/>
      <c r="H157" s="473">
        <f t="shared" ref="H157:S157" si="83">H152-SUM(H155:H155)</f>
        <v>-24361.21</v>
      </c>
      <c r="I157" s="474">
        <f t="shared" si="83"/>
        <v>-24100.477999999996</v>
      </c>
      <c r="J157" s="474">
        <f t="shared" si="83"/>
        <v>-24406.347333333328</v>
      </c>
      <c r="K157" s="474">
        <f t="shared" si="83"/>
        <v>-24090.03933333333</v>
      </c>
      <c r="L157" s="474">
        <f t="shared" si="83"/>
        <v>-23854.687333333331</v>
      </c>
      <c r="M157" s="474">
        <f t="shared" si="83"/>
        <v>-23796.841999999997</v>
      </c>
      <c r="N157" s="474">
        <f t="shared" si="83"/>
        <v>-23489.646000000001</v>
      </c>
      <c r="O157" s="474">
        <f t="shared" si="83"/>
        <v>-23273.443333333333</v>
      </c>
      <c r="P157" s="474">
        <f t="shared" si="83"/>
        <v>-23047.067333333329</v>
      </c>
      <c r="Q157" s="474">
        <f t="shared" si="83"/>
        <v>-22737.687333333331</v>
      </c>
      <c r="R157" s="474">
        <f t="shared" si="83"/>
        <v>-22528.627333333327</v>
      </c>
      <c r="S157" s="474">
        <f t="shared" si="83"/>
        <v>-22210.907333333333</v>
      </c>
      <c r="T157" s="475">
        <f>SUM(H157:S157)</f>
        <v>-281896.98266666668</v>
      </c>
      <c r="U157" s="7"/>
      <c r="V157" s="3"/>
      <c r="W157" s="3"/>
      <c r="X157" s="3"/>
      <c r="Y157" s="3"/>
      <c r="Z157" s="3"/>
    </row>
    <row r="158" spans="2:26">
      <c r="B158" s="481"/>
      <c r="C158" s="8"/>
      <c r="D158" s="8"/>
      <c r="E158" s="10"/>
      <c r="F158" s="10"/>
      <c r="G158" s="8"/>
      <c r="H158" s="439"/>
      <c r="I158" s="440"/>
      <c r="J158" s="440"/>
      <c r="K158" s="440"/>
      <c r="L158" s="440"/>
      <c r="M158" s="440"/>
      <c r="N158" s="440"/>
      <c r="O158" s="440"/>
      <c r="P158" s="440"/>
      <c r="Q158" s="440"/>
      <c r="R158" s="440"/>
      <c r="S158" s="440"/>
      <c r="T158" s="483"/>
      <c r="U158" s="7"/>
      <c r="V158" s="3"/>
      <c r="W158" s="3"/>
      <c r="X158" s="3"/>
      <c r="Y158" s="3"/>
      <c r="Z158" s="3"/>
    </row>
    <row r="159" spans="2:26">
      <c r="B159" s="455" t="s">
        <v>118</v>
      </c>
      <c r="C159" s="8"/>
      <c r="D159" s="27"/>
      <c r="E159" s="10"/>
      <c r="F159" s="10"/>
      <c r="G159" s="8"/>
      <c r="H159" s="435"/>
      <c r="I159" s="436"/>
      <c r="J159" s="436"/>
      <c r="K159" s="436"/>
      <c r="L159" s="436"/>
      <c r="M159" s="436"/>
      <c r="N159" s="436"/>
      <c r="O159" s="436"/>
      <c r="P159" s="436"/>
      <c r="Q159" s="436"/>
      <c r="R159" s="436"/>
      <c r="S159" s="436"/>
      <c r="T159" s="480"/>
      <c r="U159" s="7"/>
      <c r="V159" s="3"/>
      <c r="W159" s="3"/>
      <c r="X159" s="3"/>
      <c r="Y159" s="3"/>
      <c r="Z159" s="3"/>
    </row>
    <row r="160" spans="2:26">
      <c r="B160" s="454"/>
      <c r="C160" s="511" t="s">
        <v>156</v>
      </c>
      <c r="D160" s="511"/>
      <c r="E160" s="511"/>
      <c r="F160" s="511"/>
      <c r="G160" s="511"/>
      <c r="H160" s="512">
        <v>0</v>
      </c>
      <c r="I160" s="513">
        <v>0</v>
      </c>
      <c r="J160" s="513">
        <v>0</v>
      </c>
      <c r="K160" s="513">
        <v>0</v>
      </c>
      <c r="L160" s="513">
        <v>0</v>
      </c>
      <c r="M160" s="513">
        <v>0</v>
      </c>
      <c r="N160" s="513">
        <v>0</v>
      </c>
      <c r="O160" s="513">
        <v>0</v>
      </c>
      <c r="P160" s="513">
        <v>0</v>
      </c>
      <c r="Q160" s="513">
        <v>0</v>
      </c>
      <c r="R160" s="513">
        <v>0</v>
      </c>
      <c r="S160" s="513">
        <v>0</v>
      </c>
      <c r="T160" s="469">
        <f>SUM(H160:S160)</f>
        <v>0</v>
      </c>
      <c r="U160" s="7"/>
      <c r="V160" s="3"/>
      <c r="W160" s="3"/>
      <c r="X160" s="3"/>
      <c r="Y160" s="3"/>
      <c r="Z160" s="3"/>
    </row>
    <row r="161" spans="2:26">
      <c r="B161" s="481"/>
      <c r="C161" s="7" t="s">
        <v>162</v>
      </c>
      <c r="D161" s="10"/>
      <c r="E161" s="10"/>
      <c r="F161" s="10"/>
      <c r="G161" s="8"/>
      <c r="H161" s="425">
        <f>IFERROR(IF(AND(H$118&gt;'Financing Schedule'!$G13,H$118&lt;='Financing Schedule'!$G13+'Financing Schedule'!$L13),('Financing Schedule'!$K13/12)*('Financing Schedule'!$J13-('Financing Schedule'!$I13*(H$118-'Financing Schedule'!$G13-1))),0),0)</f>
        <v>375</v>
      </c>
      <c r="I161" s="426">
        <f>IFERROR(IF(AND(I$118&gt;'Financing Schedule'!$G13,I$118&lt;='Financing Schedule'!$G13+'Financing Schedule'!$L13),('Financing Schedule'!$K13/12)*('Financing Schedule'!$J13-('Financing Schedule'!$I13*(I$118-'Financing Schedule'!$G13-1))),0),0)</f>
        <v>361.11111111111114</v>
      </c>
      <c r="J161" s="426">
        <f>IFERROR(IF(AND(J$118&gt;'Financing Schedule'!$G13,J$118&lt;='Financing Schedule'!$G13+'Financing Schedule'!$L13),('Financing Schedule'!$K13/12)*('Financing Schedule'!$J13-('Financing Schedule'!$I13*(J$118-'Financing Schedule'!$G13-1))),0),0)</f>
        <v>347.22222222222223</v>
      </c>
      <c r="K161" s="426">
        <f>IFERROR(IF(AND(K$118&gt;'Financing Schedule'!$G13,K$118&lt;='Financing Schedule'!$G13+'Financing Schedule'!$L13),('Financing Schedule'!$K13/12)*('Financing Schedule'!$J13-('Financing Schedule'!$I13*(K$118-'Financing Schedule'!$G13-1))),0),0)</f>
        <v>333.33333333333337</v>
      </c>
      <c r="L161" s="426">
        <f>IFERROR(IF(AND(L$118&gt;'Financing Schedule'!$G13,L$118&lt;='Financing Schedule'!$G13+'Financing Schedule'!$L13),('Financing Schedule'!$K13/12)*('Financing Schedule'!$J13-('Financing Schedule'!$I13*(L$118-'Financing Schedule'!$G13-1))),0),0)</f>
        <v>319.44444444444446</v>
      </c>
      <c r="M161" s="426">
        <f>IFERROR(IF(AND(M$118&gt;'Financing Schedule'!$G13,M$118&lt;='Financing Schedule'!$G13+'Financing Schedule'!$L13),('Financing Schedule'!$K13/12)*('Financing Schedule'!$J13-('Financing Schedule'!$I13*(M$118-'Financing Schedule'!$G13-1))),0),0)</f>
        <v>305.55555555555554</v>
      </c>
      <c r="N161" s="426">
        <f>IFERROR(IF(AND(N$118&gt;'Financing Schedule'!$G13,N$118&lt;='Financing Schedule'!$G13+'Financing Schedule'!$L13),('Financing Schedule'!$K13/12)*('Financing Schedule'!$J13-('Financing Schedule'!$I13*(N$118-'Financing Schedule'!$G13-1))),0),0)</f>
        <v>291.66666666666663</v>
      </c>
      <c r="O161" s="426">
        <f>IFERROR(IF(AND(O$118&gt;'Financing Schedule'!$G13,O$118&lt;='Financing Schedule'!$G13+'Financing Schedule'!$L13),('Financing Schedule'!$K13/12)*('Financing Schedule'!$J13-('Financing Schedule'!$I13*(O$118-'Financing Schedule'!$G13-1))),0),0)</f>
        <v>277.77777777777777</v>
      </c>
      <c r="P161" s="426">
        <f>IFERROR(IF(AND(P$118&gt;'Financing Schedule'!$G13,P$118&lt;='Financing Schedule'!$G13+'Financing Schedule'!$L13),('Financing Schedule'!$K13/12)*('Financing Schedule'!$J13-('Financing Schedule'!$I13*(P$118-'Financing Schedule'!$G13-1))),0),0)</f>
        <v>263.88888888888886</v>
      </c>
      <c r="Q161" s="426">
        <f>IFERROR(IF(AND(Q$118&gt;'Financing Schedule'!$G13,Q$118&lt;='Financing Schedule'!$G13+'Financing Schedule'!$L13),('Financing Schedule'!$K13/12)*('Financing Schedule'!$J13-('Financing Schedule'!$I13*(Q$118-'Financing Schedule'!$G13-1))),0),0)</f>
        <v>249.99999999999997</v>
      </c>
      <c r="R161" s="426">
        <f>IFERROR(IF(AND(R$118&gt;'Financing Schedule'!$G13,R$118&lt;='Financing Schedule'!$G13+'Financing Schedule'!$L13),('Financing Schedule'!$K13/12)*('Financing Schedule'!$J13-('Financing Schedule'!$I13*(R$118-'Financing Schedule'!$G13-1))),0),0)</f>
        <v>236.11111111111111</v>
      </c>
      <c r="S161" s="426">
        <f>IFERROR(IF(AND(S$118&gt;'Financing Schedule'!$G13,S$118&lt;='Financing Schedule'!$G13+'Financing Schedule'!$L13),('Financing Schedule'!$K13/12)*('Financing Schedule'!$J13-('Financing Schedule'!$I13*(S$118-'Financing Schedule'!$G13-1))),0),0)</f>
        <v>222.2222222222222</v>
      </c>
      <c r="T161" s="469">
        <f>SUM(H161:S161)</f>
        <v>3583.333333333333</v>
      </c>
      <c r="U161" s="7"/>
      <c r="V161" s="3"/>
      <c r="W161" s="3"/>
      <c r="X161" s="3"/>
      <c r="Y161" s="3"/>
      <c r="Z161" s="3"/>
    </row>
    <row r="162" spans="2:26">
      <c r="B162" s="481"/>
      <c r="C162" s="7" t="s">
        <v>163</v>
      </c>
      <c r="D162" s="10"/>
      <c r="E162" s="10"/>
      <c r="F162" s="10"/>
      <c r="G162" s="8"/>
      <c r="H162" s="425">
        <f>IFERROR(IF(AND(H$118&gt;'Financing Schedule'!$G14,H$118&lt;='Financing Schedule'!$G14+'Financing Schedule'!$L14),('Financing Schedule'!$K14/12)*('Financing Schedule'!$J14-('Financing Schedule'!$I14*(H$118-'Financing Schedule'!$G14-1))),0),0)</f>
        <v>0</v>
      </c>
      <c r="I162" s="426">
        <f>IFERROR(IF(AND(I$118&gt;'Financing Schedule'!$G14,I$118&lt;='Financing Schedule'!$G14+'Financing Schedule'!$L14),('Financing Schedule'!$K14/12)*('Financing Schedule'!$J14-('Financing Schedule'!$I14*(I$118-'Financing Schedule'!$G14-1))),0),0)</f>
        <v>0</v>
      </c>
      <c r="J162" s="426">
        <f>IFERROR(IF(AND(J$118&gt;'Financing Schedule'!$G14,J$118&lt;='Financing Schedule'!$G14+'Financing Schedule'!$L14),('Financing Schedule'!$K14/12)*('Financing Schedule'!$J14-('Financing Schedule'!$I14*(J$118-'Financing Schedule'!$G14-1))),0),0)</f>
        <v>0</v>
      </c>
      <c r="K162" s="426">
        <f>IFERROR(IF(AND(K$118&gt;'Financing Schedule'!$G14,K$118&lt;='Financing Schedule'!$G14+'Financing Schedule'!$L14),('Financing Schedule'!$K14/12)*('Financing Schedule'!$J14-('Financing Schedule'!$I14*(K$118-'Financing Schedule'!$G14-1))),0),0)</f>
        <v>0</v>
      </c>
      <c r="L162" s="426">
        <f>IFERROR(IF(AND(L$118&gt;'Financing Schedule'!$G14,L$118&lt;='Financing Schedule'!$G14+'Financing Schedule'!$L14),('Financing Schedule'!$K14/12)*('Financing Schedule'!$J14-('Financing Schedule'!$I14*(L$118-'Financing Schedule'!$G14-1))),0),0)</f>
        <v>0</v>
      </c>
      <c r="M162" s="426">
        <f>IFERROR(IF(AND(M$118&gt;'Financing Schedule'!$G14,M$118&lt;='Financing Schedule'!$G14+'Financing Schedule'!$L14),('Financing Schedule'!$K14/12)*('Financing Schedule'!$J14-('Financing Schedule'!$I14*(M$118-'Financing Schedule'!$G14-1))),0),0)</f>
        <v>0</v>
      </c>
      <c r="N162" s="426">
        <f>IFERROR(IF(AND(N$118&gt;'Financing Schedule'!$G14,N$118&lt;='Financing Schedule'!$G14+'Financing Schedule'!$L14),('Financing Schedule'!$K14/12)*('Financing Schedule'!$J14-('Financing Schedule'!$I14*(N$118-'Financing Schedule'!$G14-1))),0),0)</f>
        <v>0</v>
      </c>
      <c r="O162" s="426">
        <f>IFERROR(IF(AND(O$118&gt;'Financing Schedule'!$G14,O$118&lt;='Financing Schedule'!$G14+'Financing Schedule'!$L14),('Financing Schedule'!$K14/12)*('Financing Schedule'!$J14-('Financing Schedule'!$I14*(O$118-'Financing Schedule'!$G14-1))),0),0)</f>
        <v>0</v>
      </c>
      <c r="P162" s="426">
        <f>IFERROR(IF(AND(P$118&gt;'Financing Schedule'!$G14,P$118&lt;='Financing Schedule'!$G14+'Financing Schedule'!$L14),('Financing Schedule'!$K14/12)*('Financing Schedule'!$J14-('Financing Schedule'!$I14*(P$118-'Financing Schedule'!$G14-1))),0),0)</f>
        <v>0</v>
      </c>
      <c r="Q162" s="426">
        <f>IFERROR(IF(AND(Q$118&gt;'Financing Schedule'!$G14,Q$118&lt;='Financing Schedule'!$G14+'Financing Schedule'!$L14),('Financing Schedule'!$K14/12)*('Financing Schedule'!$J14-('Financing Schedule'!$I14*(Q$118-'Financing Schedule'!$G14-1))),0),0)</f>
        <v>0</v>
      </c>
      <c r="R162" s="426">
        <f>IFERROR(IF(AND(R$118&gt;'Financing Schedule'!$G14,R$118&lt;='Financing Schedule'!$G14+'Financing Schedule'!$L14),('Financing Schedule'!$K14/12)*('Financing Schedule'!$J14-('Financing Schedule'!$I14*(R$118-'Financing Schedule'!$G14-1))),0),0)</f>
        <v>0</v>
      </c>
      <c r="S162" s="426">
        <f>IFERROR(IF(AND(S$118&gt;'Financing Schedule'!$G14,S$118&lt;='Financing Schedule'!$G14+'Financing Schedule'!$L14),('Financing Schedule'!$K14/12)*('Financing Schedule'!$J14-('Financing Schedule'!$I14*(S$118-'Financing Schedule'!$G14-1))),0),0)</f>
        <v>0</v>
      </c>
      <c r="T162" s="469">
        <f t="shared" ref="T162:T166" si="84">SUM(H162:S162)</f>
        <v>0</v>
      </c>
      <c r="U162" s="7"/>
      <c r="V162" s="3"/>
      <c r="W162" s="3"/>
      <c r="X162" s="3"/>
      <c r="Y162" s="3"/>
      <c r="Z162" s="3"/>
    </row>
    <row r="163" spans="2:26">
      <c r="B163" s="481"/>
      <c r="C163" s="7" t="s">
        <v>164</v>
      </c>
      <c r="D163" s="10"/>
      <c r="E163" s="10"/>
      <c r="F163" s="10"/>
      <c r="G163" s="8"/>
      <c r="H163" s="425">
        <f>IFERROR(IF(AND(H$118&gt;'Financing Schedule'!$G15,H$118&lt;='Financing Schedule'!$G15+'Financing Schedule'!$L15),('Financing Schedule'!$K15/12)*('Financing Schedule'!$J15-('Financing Schedule'!$I15*(H$118-'Financing Schedule'!$G15-1))),0),0)</f>
        <v>0</v>
      </c>
      <c r="I163" s="426">
        <f>IFERROR(IF(AND(I$118&gt;'Financing Schedule'!$G15,I$118&lt;='Financing Schedule'!$G15+'Financing Schedule'!$L15),('Financing Schedule'!$K15/12)*('Financing Schedule'!$J15-('Financing Schedule'!$I15*(I$118-'Financing Schedule'!$G15-1))),0),0)</f>
        <v>0</v>
      </c>
      <c r="J163" s="426">
        <f>IFERROR(IF(AND(J$118&gt;'Financing Schedule'!$G15,J$118&lt;='Financing Schedule'!$G15+'Financing Schedule'!$L15),('Financing Schedule'!$K15/12)*('Financing Schedule'!$J15-('Financing Schedule'!$I15*(J$118-'Financing Schedule'!$G15-1))),0),0)</f>
        <v>0</v>
      </c>
      <c r="K163" s="426">
        <f>IFERROR(IF(AND(K$118&gt;'Financing Schedule'!$G15,K$118&lt;='Financing Schedule'!$G15+'Financing Schedule'!$L15),('Financing Schedule'!$K15/12)*('Financing Schedule'!$J15-('Financing Schedule'!$I15*(K$118-'Financing Schedule'!$G15-1))),0),0)</f>
        <v>0</v>
      </c>
      <c r="L163" s="426">
        <f>IFERROR(IF(AND(L$118&gt;'Financing Schedule'!$G15,L$118&lt;='Financing Schedule'!$G15+'Financing Schedule'!$L15),('Financing Schedule'!$K15/12)*('Financing Schedule'!$J15-('Financing Schedule'!$I15*(L$118-'Financing Schedule'!$G15-1))),0),0)</f>
        <v>0</v>
      </c>
      <c r="M163" s="426">
        <f>IFERROR(IF(AND(M$118&gt;'Financing Schedule'!$G15,M$118&lt;='Financing Schedule'!$G15+'Financing Schedule'!$L15),('Financing Schedule'!$K15/12)*('Financing Schedule'!$J15-('Financing Schedule'!$I15*(M$118-'Financing Schedule'!$G15-1))),0),0)</f>
        <v>0</v>
      </c>
      <c r="N163" s="426">
        <f>IFERROR(IF(AND(N$118&gt;'Financing Schedule'!$G15,N$118&lt;='Financing Schedule'!$G15+'Financing Schedule'!$L15),('Financing Schedule'!$K15/12)*('Financing Schedule'!$J15-('Financing Schedule'!$I15*(N$118-'Financing Schedule'!$G15-1))),0),0)</f>
        <v>0</v>
      </c>
      <c r="O163" s="426">
        <f>IFERROR(IF(AND(O$118&gt;'Financing Schedule'!$G15,O$118&lt;='Financing Schedule'!$G15+'Financing Schedule'!$L15),('Financing Schedule'!$K15/12)*('Financing Schedule'!$J15-('Financing Schedule'!$I15*(O$118-'Financing Schedule'!$G15-1))),0),0)</f>
        <v>0</v>
      </c>
      <c r="P163" s="426">
        <f>IFERROR(IF(AND(P$118&gt;'Financing Schedule'!$G15,P$118&lt;='Financing Schedule'!$G15+'Financing Schedule'!$L15),('Financing Schedule'!$K15/12)*('Financing Schedule'!$J15-('Financing Schedule'!$I15*(P$118-'Financing Schedule'!$G15-1))),0),0)</f>
        <v>0</v>
      </c>
      <c r="Q163" s="426">
        <f>IFERROR(IF(AND(Q$118&gt;'Financing Schedule'!$G15,Q$118&lt;='Financing Schedule'!$G15+'Financing Schedule'!$L15),('Financing Schedule'!$K15/12)*('Financing Schedule'!$J15-('Financing Schedule'!$I15*(Q$118-'Financing Schedule'!$G15-1))),0),0)</f>
        <v>0</v>
      </c>
      <c r="R163" s="426">
        <f>IFERROR(IF(AND(R$118&gt;'Financing Schedule'!$G15,R$118&lt;='Financing Schedule'!$G15+'Financing Schedule'!$L15),('Financing Schedule'!$K15/12)*('Financing Schedule'!$J15-('Financing Schedule'!$I15*(R$118-'Financing Schedule'!$G15-1))),0),0)</f>
        <v>0</v>
      </c>
      <c r="S163" s="426">
        <f>IFERROR(IF(AND(S$118&gt;'Financing Schedule'!$G15,S$118&lt;='Financing Schedule'!$G15+'Financing Schedule'!$L15),('Financing Schedule'!$K15/12)*('Financing Schedule'!$J15-('Financing Schedule'!$I15*(S$118-'Financing Schedule'!$G15-1))),0),0)</f>
        <v>0</v>
      </c>
      <c r="T163" s="469">
        <f t="shared" si="84"/>
        <v>0</v>
      </c>
      <c r="U163" s="7"/>
      <c r="V163" s="3"/>
      <c r="W163" s="3"/>
      <c r="X163" s="3"/>
      <c r="Y163" s="3"/>
      <c r="Z163" s="3"/>
    </row>
    <row r="164" spans="2:26">
      <c r="B164" s="481"/>
      <c r="C164" s="7" t="s">
        <v>165</v>
      </c>
      <c r="D164" s="10"/>
      <c r="E164" s="10"/>
      <c r="F164" s="10"/>
      <c r="G164" s="8"/>
      <c r="H164" s="425">
        <f>IFERROR(IF(AND(H$118&gt;'Financing Schedule'!$G16,H$118&lt;='Financing Schedule'!$G16+'Financing Schedule'!$L16),('Financing Schedule'!$K16/12)*('Financing Schedule'!$J16-('Financing Schedule'!$I16*(H$118-'Financing Schedule'!$G16-1))),0),0)</f>
        <v>0</v>
      </c>
      <c r="I164" s="426">
        <f>IFERROR(IF(AND(I$118&gt;'Financing Schedule'!$G16,I$118&lt;='Financing Schedule'!$G16+'Financing Schedule'!$L16),('Financing Schedule'!$K16/12)*('Financing Schedule'!$J16-('Financing Schedule'!$I16*(I$118-'Financing Schedule'!$G16-1))),0),0)</f>
        <v>0</v>
      </c>
      <c r="J164" s="426">
        <f>IFERROR(IF(AND(J$118&gt;'Financing Schedule'!$G16,J$118&lt;='Financing Schedule'!$G16+'Financing Schedule'!$L16),('Financing Schedule'!$K16/12)*('Financing Schedule'!$J16-('Financing Schedule'!$I16*(J$118-'Financing Schedule'!$G16-1))),0),0)</f>
        <v>0</v>
      </c>
      <c r="K164" s="426">
        <f>IFERROR(IF(AND(K$118&gt;'Financing Schedule'!$G16,K$118&lt;='Financing Schedule'!$G16+'Financing Schedule'!$L16),('Financing Schedule'!$K16/12)*('Financing Schedule'!$J16-('Financing Schedule'!$I16*(K$118-'Financing Schedule'!$G16-1))),0),0)</f>
        <v>0</v>
      </c>
      <c r="L164" s="426">
        <f>IFERROR(IF(AND(L$118&gt;'Financing Schedule'!$G16,L$118&lt;='Financing Schedule'!$G16+'Financing Schedule'!$L16),('Financing Schedule'!$K16/12)*('Financing Schedule'!$J16-('Financing Schedule'!$I16*(L$118-'Financing Schedule'!$G16-1))),0),0)</f>
        <v>0</v>
      </c>
      <c r="M164" s="426">
        <f>IFERROR(IF(AND(M$118&gt;'Financing Schedule'!$G16,M$118&lt;='Financing Schedule'!$G16+'Financing Schedule'!$L16),('Financing Schedule'!$K16/12)*('Financing Schedule'!$J16-('Financing Schedule'!$I16*(M$118-'Financing Schedule'!$G16-1))),0),0)</f>
        <v>0</v>
      </c>
      <c r="N164" s="426">
        <f>IFERROR(IF(AND(N$118&gt;'Financing Schedule'!$G16,N$118&lt;='Financing Schedule'!$G16+'Financing Schedule'!$L16),('Financing Schedule'!$K16/12)*('Financing Schedule'!$J16-('Financing Schedule'!$I16*(N$118-'Financing Schedule'!$G16-1))),0),0)</f>
        <v>0</v>
      </c>
      <c r="O164" s="426">
        <f>IFERROR(IF(AND(O$118&gt;'Financing Schedule'!$G16,O$118&lt;='Financing Schedule'!$G16+'Financing Schedule'!$L16),('Financing Schedule'!$K16/12)*('Financing Schedule'!$J16-('Financing Schedule'!$I16*(O$118-'Financing Schedule'!$G16-1))),0),0)</f>
        <v>0</v>
      </c>
      <c r="P164" s="426">
        <f>IFERROR(IF(AND(P$118&gt;'Financing Schedule'!$G16,P$118&lt;='Financing Schedule'!$G16+'Financing Schedule'!$L16),('Financing Schedule'!$K16/12)*('Financing Schedule'!$J16-('Financing Schedule'!$I16*(P$118-'Financing Schedule'!$G16-1))),0),0)</f>
        <v>0</v>
      </c>
      <c r="Q164" s="426">
        <f>IFERROR(IF(AND(Q$118&gt;'Financing Schedule'!$G16,Q$118&lt;='Financing Schedule'!$G16+'Financing Schedule'!$L16),('Financing Schedule'!$K16/12)*('Financing Schedule'!$J16-('Financing Schedule'!$I16*(Q$118-'Financing Schedule'!$G16-1))),0),0)</f>
        <v>0</v>
      </c>
      <c r="R164" s="426">
        <f>IFERROR(IF(AND(R$118&gt;'Financing Schedule'!$G16,R$118&lt;='Financing Schedule'!$G16+'Financing Schedule'!$L16),('Financing Schedule'!$K16/12)*('Financing Schedule'!$J16-('Financing Schedule'!$I16*(R$118-'Financing Schedule'!$G16-1))),0),0)</f>
        <v>0</v>
      </c>
      <c r="S164" s="426">
        <f>IFERROR(IF(AND(S$118&gt;'Financing Schedule'!$G16,S$118&lt;='Financing Schedule'!$G16+'Financing Schedule'!$L16),('Financing Schedule'!$K16/12)*('Financing Schedule'!$J16-('Financing Schedule'!$I16*(S$118-'Financing Schedule'!$G16-1))),0),0)</f>
        <v>0</v>
      </c>
      <c r="T164" s="469">
        <f t="shared" si="84"/>
        <v>0</v>
      </c>
      <c r="U164" s="7"/>
      <c r="V164" s="3"/>
      <c r="W164" s="3"/>
      <c r="X164" s="3"/>
      <c r="Y164" s="3"/>
      <c r="Z164" s="3"/>
    </row>
    <row r="165" spans="2:26" ht="16.5" thickBot="1">
      <c r="B165" s="481"/>
      <c r="C165" s="7" t="s">
        <v>166</v>
      </c>
      <c r="D165" s="10"/>
      <c r="E165" s="10"/>
      <c r="F165" s="10"/>
      <c r="G165" s="8"/>
      <c r="H165" s="425">
        <f>IFERROR(IF(AND(H$118&gt;'Financing Schedule'!$G17,H$118&lt;='Financing Schedule'!$G17+'Financing Schedule'!$L17),('Financing Schedule'!$K17/12)*('Financing Schedule'!$J17-('Financing Schedule'!$I17*(H$118-'Financing Schedule'!$G17-1))),0),0)</f>
        <v>0</v>
      </c>
      <c r="I165" s="426">
        <f>IFERROR(IF(AND(I$118&gt;'Financing Schedule'!$G17,I$118&lt;='Financing Schedule'!$G17+'Financing Schedule'!$L17),('Financing Schedule'!$K17/12)*('Financing Schedule'!$J17-('Financing Schedule'!$I17*(I$118-'Financing Schedule'!$G17-1))),0),0)</f>
        <v>0</v>
      </c>
      <c r="J165" s="426">
        <f>IFERROR(IF(AND(J$118&gt;'Financing Schedule'!$G17,J$118&lt;='Financing Schedule'!$G17+'Financing Schedule'!$L17),('Financing Schedule'!$K17/12)*('Financing Schedule'!$J17-('Financing Schedule'!$I17*(J$118-'Financing Schedule'!$G17-1))),0),0)</f>
        <v>0</v>
      </c>
      <c r="K165" s="426">
        <f>IFERROR(IF(AND(K$118&gt;'Financing Schedule'!$G17,K$118&lt;='Financing Schedule'!$G17+'Financing Schedule'!$L17),('Financing Schedule'!$K17/12)*('Financing Schedule'!$J17-('Financing Schedule'!$I17*(K$118-'Financing Schedule'!$G17-1))),0),0)</f>
        <v>0</v>
      </c>
      <c r="L165" s="426">
        <f>IFERROR(IF(AND(L$118&gt;'Financing Schedule'!$G17,L$118&lt;='Financing Schedule'!$G17+'Financing Schedule'!$L17),('Financing Schedule'!$K17/12)*('Financing Schedule'!$J17-('Financing Schedule'!$I17*(L$118-'Financing Schedule'!$G17-1))),0),0)</f>
        <v>0</v>
      </c>
      <c r="M165" s="426">
        <f>IFERROR(IF(AND(M$118&gt;'Financing Schedule'!$G17,M$118&lt;='Financing Schedule'!$G17+'Financing Schedule'!$L17),('Financing Schedule'!$K17/12)*('Financing Schedule'!$J17-('Financing Schedule'!$I17*(M$118-'Financing Schedule'!$G17-1))),0),0)</f>
        <v>0</v>
      </c>
      <c r="N165" s="426">
        <f>IFERROR(IF(AND(N$118&gt;'Financing Schedule'!$G17,N$118&lt;='Financing Schedule'!$G17+'Financing Schedule'!$L17),('Financing Schedule'!$K17/12)*('Financing Schedule'!$J17-('Financing Schedule'!$I17*(N$118-'Financing Schedule'!$G17-1))),0),0)</f>
        <v>0</v>
      </c>
      <c r="O165" s="426">
        <f>IFERROR(IF(AND(O$118&gt;'Financing Schedule'!$G17,O$118&lt;='Financing Schedule'!$G17+'Financing Schedule'!$L17),('Financing Schedule'!$K17/12)*('Financing Schedule'!$J17-('Financing Schedule'!$I17*(O$118-'Financing Schedule'!$G17-1))),0),0)</f>
        <v>0</v>
      </c>
      <c r="P165" s="426">
        <f>IFERROR(IF(AND(P$118&gt;'Financing Schedule'!$G17,P$118&lt;='Financing Schedule'!$G17+'Financing Schedule'!$L17),('Financing Schedule'!$K17/12)*('Financing Schedule'!$J17-('Financing Schedule'!$I17*(P$118-'Financing Schedule'!$G17-1))),0),0)</f>
        <v>0</v>
      </c>
      <c r="Q165" s="426">
        <f>IFERROR(IF(AND(Q$118&gt;'Financing Schedule'!$G17,Q$118&lt;='Financing Schedule'!$G17+'Financing Schedule'!$L17),('Financing Schedule'!$K17/12)*('Financing Schedule'!$J17-('Financing Schedule'!$I17*(Q$118-'Financing Schedule'!$G17-1))),0),0)</f>
        <v>0</v>
      </c>
      <c r="R165" s="426">
        <f>IFERROR(IF(AND(R$118&gt;'Financing Schedule'!$G17,R$118&lt;='Financing Schedule'!$G17+'Financing Schedule'!$L17),('Financing Schedule'!$K17/12)*('Financing Schedule'!$J17-('Financing Schedule'!$I17*(R$118-'Financing Schedule'!$G17-1))),0),0)</f>
        <v>0</v>
      </c>
      <c r="S165" s="426">
        <f>IFERROR(IF(AND(S$118&gt;'Financing Schedule'!$G17,S$118&lt;='Financing Schedule'!$G17+'Financing Schedule'!$L17),('Financing Schedule'!$K17/12)*('Financing Schedule'!$J17-('Financing Schedule'!$I17*(S$118-'Financing Schedule'!$G17-1))),0),0)</f>
        <v>0</v>
      </c>
      <c r="T165" s="469">
        <f t="shared" si="84"/>
        <v>0</v>
      </c>
      <c r="U165" s="7"/>
      <c r="V165" s="3"/>
      <c r="W165" s="3"/>
      <c r="X165" s="3"/>
      <c r="Y165" s="3"/>
      <c r="Z165" s="3"/>
    </row>
    <row r="166" spans="2:26" ht="16.5" thickTop="1">
      <c r="B166" s="470" t="s">
        <v>117</v>
      </c>
      <c r="C166" s="471"/>
      <c r="D166" s="471"/>
      <c r="E166" s="471"/>
      <c r="F166" s="471"/>
      <c r="G166" s="472"/>
      <c r="H166" s="473">
        <f>SUM(H160:H165)</f>
        <v>375</v>
      </c>
      <c r="I166" s="474">
        <f t="shared" ref="I166:S166" si="85">SUM(I160:I165)</f>
        <v>361.11111111111114</v>
      </c>
      <c r="J166" s="474">
        <f t="shared" si="85"/>
        <v>347.22222222222223</v>
      </c>
      <c r="K166" s="474">
        <f t="shared" si="85"/>
        <v>333.33333333333337</v>
      </c>
      <c r="L166" s="474">
        <f t="shared" si="85"/>
        <v>319.44444444444446</v>
      </c>
      <c r="M166" s="474">
        <f t="shared" si="85"/>
        <v>305.55555555555554</v>
      </c>
      <c r="N166" s="474">
        <f t="shared" si="85"/>
        <v>291.66666666666663</v>
      </c>
      <c r="O166" s="474">
        <f t="shared" si="85"/>
        <v>277.77777777777777</v>
      </c>
      <c r="P166" s="474">
        <f t="shared" si="85"/>
        <v>263.88888888888886</v>
      </c>
      <c r="Q166" s="474">
        <f t="shared" si="85"/>
        <v>249.99999999999997</v>
      </c>
      <c r="R166" s="474">
        <f t="shared" si="85"/>
        <v>236.11111111111111</v>
      </c>
      <c r="S166" s="474">
        <f t="shared" si="85"/>
        <v>222.2222222222222</v>
      </c>
      <c r="T166" s="475">
        <f t="shared" si="84"/>
        <v>3583.333333333333</v>
      </c>
      <c r="U166" s="7"/>
      <c r="V166" s="3"/>
      <c r="W166" s="3"/>
      <c r="X166" s="3"/>
      <c r="Y166" s="3"/>
      <c r="Z166" s="3"/>
    </row>
    <row r="167" spans="2:26">
      <c r="B167" s="454"/>
      <c r="C167" s="8"/>
      <c r="D167" s="8"/>
      <c r="E167" s="68"/>
      <c r="F167" s="41"/>
      <c r="G167" s="41"/>
      <c r="H167" s="425"/>
      <c r="I167" s="426"/>
      <c r="J167" s="426"/>
      <c r="K167" s="426"/>
      <c r="L167" s="426"/>
      <c r="M167" s="426"/>
      <c r="N167" s="426"/>
      <c r="O167" s="426"/>
      <c r="P167" s="426"/>
      <c r="Q167" s="426"/>
      <c r="R167" s="426"/>
      <c r="S167" s="426"/>
      <c r="T167" s="469"/>
      <c r="U167" s="7"/>
      <c r="V167" s="3"/>
      <c r="W167" s="3"/>
      <c r="X167" s="3"/>
      <c r="Y167" s="3"/>
      <c r="Z167" s="3"/>
    </row>
    <row r="168" spans="2:26">
      <c r="B168" s="455" t="s">
        <v>304</v>
      </c>
      <c r="C168" s="7"/>
      <c r="D168" s="8"/>
      <c r="E168" s="69" t="s">
        <v>291</v>
      </c>
      <c r="F168" s="556" t="s">
        <v>302</v>
      </c>
      <c r="G168" s="556"/>
      <c r="H168" s="425"/>
      <c r="I168" s="426"/>
      <c r="J168" s="426"/>
      <c r="K168" s="426"/>
      <c r="L168" s="426"/>
      <c r="M168" s="426"/>
      <c r="N168" s="426"/>
      <c r="O168" s="426"/>
      <c r="P168" s="426"/>
      <c r="Q168" s="426"/>
      <c r="R168" s="426"/>
      <c r="S168" s="426"/>
      <c r="T168" s="469"/>
      <c r="U168" s="7"/>
      <c r="V168" s="3"/>
      <c r="W168" s="3"/>
      <c r="X168" s="3"/>
      <c r="Y168" s="3"/>
      <c r="Z168" s="3"/>
    </row>
    <row r="169" spans="2:26">
      <c r="B169" s="481"/>
      <c r="D169" s="27" t="s">
        <v>33</v>
      </c>
      <c r="E169" s="68"/>
      <c r="F169" s="556"/>
      <c r="G169" s="556"/>
      <c r="H169" s="425"/>
      <c r="I169" s="426"/>
      <c r="J169" s="426"/>
      <c r="K169" s="426"/>
      <c r="L169" s="426"/>
      <c r="M169" s="426"/>
      <c r="N169" s="426"/>
      <c r="O169" s="426"/>
      <c r="P169" s="426"/>
      <c r="Q169" s="426"/>
      <c r="R169" s="426"/>
      <c r="S169" s="426"/>
      <c r="T169" s="469"/>
      <c r="U169" s="7"/>
      <c r="V169" s="3"/>
      <c r="W169" s="3"/>
      <c r="X169" s="3"/>
      <c r="Y169" s="3"/>
      <c r="Z169" s="3"/>
    </row>
    <row r="170" spans="2:26">
      <c r="B170" s="348"/>
      <c r="C170" s="552" t="str">
        <f>"Sales Tax on "&amp;$B6&amp;" Line"</f>
        <v>Sales Tax on Product Revenue Line</v>
      </c>
      <c r="D170" s="508">
        <v>0.02</v>
      </c>
      <c r="E170" s="507" t="s">
        <v>297</v>
      </c>
      <c r="F170" s="507">
        <v>4</v>
      </c>
      <c r="G170" s="18" t="s">
        <v>301</v>
      </c>
      <c r="H170" s="425">
        <f>IF($E170="n.a.",0,$D170*H$12)</f>
        <v>240</v>
      </c>
      <c r="I170" s="426">
        <f>IF($E170="n.a.",0,$D170*I$12+IF(I171=0,H170,0))</f>
        <v>242.4</v>
      </c>
      <c r="J170" s="426">
        <f t="shared" ref="J170:S170" si="86">IF($E170="n.a.",0,$D170*J$12+IF(J171=0,I170,0))</f>
        <v>244.8</v>
      </c>
      <c r="K170" s="426">
        <f t="shared" si="86"/>
        <v>249.6</v>
      </c>
      <c r="L170" s="426">
        <f t="shared" si="86"/>
        <v>252</v>
      </c>
      <c r="M170" s="426">
        <f t="shared" si="86"/>
        <v>254.4</v>
      </c>
      <c r="N170" s="426">
        <f t="shared" si="86"/>
        <v>259.2</v>
      </c>
      <c r="O170" s="426">
        <f t="shared" si="86"/>
        <v>261.60000000000002</v>
      </c>
      <c r="P170" s="426">
        <f t="shared" si="86"/>
        <v>264</v>
      </c>
      <c r="Q170" s="426">
        <f t="shared" si="86"/>
        <v>268.8</v>
      </c>
      <c r="R170" s="426">
        <f t="shared" si="86"/>
        <v>271.2</v>
      </c>
      <c r="S170" s="426">
        <f t="shared" si="86"/>
        <v>276</v>
      </c>
      <c r="T170" s="469">
        <f>SUM(H170:S170)</f>
        <v>3084.0000000000005</v>
      </c>
      <c r="U170" s="7"/>
      <c r="V170" s="3"/>
      <c r="W170" s="3"/>
      <c r="X170" s="3"/>
      <c r="Y170" s="3"/>
      <c r="Z170" s="3"/>
    </row>
    <row r="171" spans="2:26">
      <c r="B171" s="348"/>
      <c r="C171" s="552"/>
      <c r="D171" s="8"/>
      <c r="E171" s="68"/>
      <c r="F171" s="41"/>
      <c r="G171" s="18" t="s">
        <v>291</v>
      </c>
      <c r="H171" s="425">
        <f>IF($E170="Monthly",0,IF($E170="Quarterly",IF(AND($E170="Quarterly",OR(H$118=((RIGHT(LEFT($E$3,6),1)-1)*12)+1,H$118=((RIGHT(LEFT($E$3,6),1)-1)*12)+4,H$118=((RIGHT(LEFT($E$3,6),1)-1)*12)+7,H$118=((RIGHT(LEFT($E$3,6),1)-1)*12)+10)),0,0),IF(AND($E170="Yearly",$F170=H$118),0,0)))</f>
        <v>0</v>
      </c>
      <c r="I171" s="426">
        <f t="shared" ref="I171:S171" si="87">IF($E170="Monthly",H170,IF($E170="Quarterly",IF(AND($E170="Quarterly",OR(I$118=((RIGHT(LEFT($E$3,6),1)-1)*12)+1,I$118=((RIGHT(LEFT($E$3,6),1)-1)*12)+4,I$118=((RIGHT(LEFT($E$3,6),1)-1)*12)+7,I$118=((RIGHT(LEFT($E$3,6),1)-1)*12)+10)),H170,0),IF(AND($E170="Yearly",$F170=I$118),H170,0)))</f>
        <v>240</v>
      </c>
      <c r="J171" s="426">
        <f t="shared" si="87"/>
        <v>242.4</v>
      </c>
      <c r="K171" s="426">
        <f t="shared" si="87"/>
        <v>244.8</v>
      </c>
      <c r="L171" s="426">
        <f t="shared" si="87"/>
        <v>249.6</v>
      </c>
      <c r="M171" s="426">
        <f t="shared" si="87"/>
        <v>252</v>
      </c>
      <c r="N171" s="426">
        <f t="shared" si="87"/>
        <v>254.4</v>
      </c>
      <c r="O171" s="426">
        <f t="shared" si="87"/>
        <v>259.2</v>
      </c>
      <c r="P171" s="426">
        <f t="shared" si="87"/>
        <v>261.60000000000002</v>
      </c>
      <c r="Q171" s="426">
        <f t="shared" si="87"/>
        <v>264</v>
      </c>
      <c r="R171" s="426">
        <f t="shared" si="87"/>
        <v>268.8</v>
      </c>
      <c r="S171" s="426">
        <f t="shared" si="87"/>
        <v>271.2</v>
      </c>
      <c r="T171" s="469">
        <f t="shared" ref="T171:T177" si="88">SUM(H171:S171)</f>
        <v>2808.0000000000005</v>
      </c>
      <c r="U171" s="7"/>
      <c r="V171" s="3"/>
      <c r="W171" s="3"/>
      <c r="X171" s="3"/>
      <c r="Y171" s="3"/>
      <c r="Z171" s="3"/>
    </row>
    <row r="172" spans="2:26">
      <c r="B172" s="348"/>
      <c r="C172" s="552" t="str">
        <f>"Sales Tax on "&amp;$B14&amp;" Line"</f>
        <v>Sales Tax on Service Revenue Line</v>
      </c>
      <c r="D172" s="508">
        <v>0.01</v>
      </c>
      <c r="E172" s="507" t="s">
        <v>300</v>
      </c>
      <c r="F172" s="507"/>
      <c r="G172" s="18" t="s">
        <v>301</v>
      </c>
      <c r="H172" s="425">
        <f>IF($E172="n.a.",0,$D172*H$20)</f>
        <v>0</v>
      </c>
      <c r="I172" s="426">
        <f>IF($E172="n.a.",0,$D172*I$20+IF(I173=0,H172,0))</f>
        <v>0</v>
      </c>
      <c r="J172" s="426">
        <f t="shared" ref="J172:S172" si="89">IF($E172="n.a.",0,$D172*J$20+IF(J173=0,I172,0))</f>
        <v>0</v>
      </c>
      <c r="K172" s="426">
        <f t="shared" si="89"/>
        <v>0</v>
      </c>
      <c r="L172" s="426">
        <f t="shared" si="89"/>
        <v>0</v>
      </c>
      <c r="M172" s="426">
        <f t="shared" si="89"/>
        <v>0</v>
      </c>
      <c r="N172" s="426">
        <f t="shared" si="89"/>
        <v>0</v>
      </c>
      <c r="O172" s="426">
        <f t="shared" si="89"/>
        <v>0</v>
      </c>
      <c r="P172" s="426">
        <f t="shared" si="89"/>
        <v>0</v>
      </c>
      <c r="Q172" s="426">
        <f t="shared" si="89"/>
        <v>0</v>
      </c>
      <c r="R172" s="426">
        <f t="shared" si="89"/>
        <v>0</v>
      </c>
      <c r="S172" s="426">
        <f t="shared" si="89"/>
        <v>0</v>
      </c>
      <c r="T172" s="469">
        <f t="shared" si="88"/>
        <v>0</v>
      </c>
      <c r="U172" s="7"/>
      <c r="V172" s="3"/>
      <c r="W172" s="3"/>
      <c r="X172" s="3"/>
      <c r="Y172" s="3"/>
      <c r="Z172" s="3"/>
    </row>
    <row r="173" spans="2:26">
      <c r="B173" s="348"/>
      <c r="C173" s="552"/>
      <c r="D173" s="8"/>
      <c r="E173" s="68"/>
      <c r="F173" s="41"/>
      <c r="G173" s="18" t="s">
        <v>291</v>
      </c>
      <c r="H173" s="425">
        <f>IF($E172="Monthly",0,IF($E172="Quarterly",IF(AND($E172="Quarterly",OR(H$118=((RIGHT(LEFT($E$3,6),1)-1)*12)+1,H$118=((RIGHT(LEFT($E$3,6),1)-1)*12)+4,H$118=((RIGHT(LEFT($E$3,6),1)-1)*12)+7,H$118=((RIGHT(LEFT($E$3,6),1)-1)*12)+10)),0,0),IF(AND($E172="Yearly",$F172=H$118),0,0)))</f>
        <v>0</v>
      </c>
      <c r="I173" s="426">
        <f t="shared" ref="I173:S173" si="90">IF($E172="Monthly",H172,IF($E172="Quarterly",IF(AND($E172="Quarterly",OR(I$118=((RIGHT(LEFT($E$3,6),1)-1)*12)+1,I$118=((RIGHT(LEFT($E$3,6),1)-1)*12)+4,I$118=((RIGHT(LEFT($E$3,6),1)-1)*12)+7,I$118=((RIGHT(LEFT($E$3,6),1)-1)*12)+10)),H172,0),IF(AND($E172="Yearly",$F172=I$118),H172,0)))</f>
        <v>0</v>
      </c>
      <c r="J173" s="426">
        <f t="shared" si="90"/>
        <v>0</v>
      </c>
      <c r="K173" s="426">
        <f t="shared" si="90"/>
        <v>0</v>
      </c>
      <c r="L173" s="426">
        <f t="shared" si="90"/>
        <v>0</v>
      </c>
      <c r="M173" s="426">
        <f t="shared" si="90"/>
        <v>0</v>
      </c>
      <c r="N173" s="426">
        <f t="shared" si="90"/>
        <v>0</v>
      </c>
      <c r="O173" s="426">
        <f t="shared" si="90"/>
        <v>0</v>
      </c>
      <c r="P173" s="426">
        <f t="shared" si="90"/>
        <v>0</v>
      </c>
      <c r="Q173" s="426">
        <f t="shared" si="90"/>
        <v>0</v>
      </c>
      <c r="R173" s="426">
        <f t="shared" si="90"/>
        <v>0</v>
      </c>
      <c r="S173" s="426">
        <f t="shared" si="90"/>
        <v>0</v>
      </c>
      <c r="T173" s="469">
        <f t="shared" si="88"/>
        <v>0</v>
      </c>
      <c r="U173" s="7"/>
      <c r="V173" s="3"/>
      <c r="W173" s="3"/>
      <c r="X173" s="3"/>
      <c r="Y173" s="3"/>
      <c r="Z173" s="3"/>
    </row>
    <row r="174" spans="2:26">
      <c r="B174" s="348"/>
      <c r="C174" s="552" t="str">
        <f>"Sales Tax on "&amp;$B22&amp;" Line"</f>
        <v>Sales Tax on Billable Hours Revenue Line</v>
      </c>
      <c r="D174" s="508">
        <v>0.01</v>
      </c>
      <c r="E174" s="507" t="s">
        <v>299</v>
      </c>
      <c r="F174" s="507">
        <v>3</v>
      </c>
      <c r="G174" s="18" t="s">
        <v>301</v>
      </c>
      <c r="H174" s="425">
        <f>IF($E174="n.a.",0,$D174*H$28)</f>
        <v>67.5</v>
      </c>
      <c r="I174" s="426">
        <f>IF($E174="n.a.",0,$D174*I$28+IF(I175=0,H174,0))</f>
        <v>136.80000000000001</v>
      </c>
      <c r="J174" s="426">
        <f t="shared" ref="J174:S174" si="91">IF($E174="n.a.",0,$D174*J$28+IF(J175=0,I174,0))</f>
        <v>71.100000000000009</v>
      </c>
      <c r="K174" s="426">
        <f t="shared" si="91"/>
        <v>144</v>
      </c>
      <c r="L174" s="426">
        <f t="shared" si="91"/>
        <v>218.85000000000002</v>
      </c>
      <c r="M174" s="426">
        <f t="shared" si="91"/>
        <v>295.5</v>
      </c>
      <c r="N174" s="426">
        <f t="shared" si="91"/>
        <v>373.95</v>
      </c>
      <c r="O174" s="426">
        <f t="shared" si="91"/>
        <v>454.2</v>
      </c>
      <c r="P174" s="426">
        <f t="shared" si="91"/>
        <v>536.4</v>
      </c>
      <c r="Q174" s="426">
        <f t="shared" si="91"/>
        <v>620.4</v>
      </c>
      <c r="R174" s="426">
        <f t="shared" si="91"/>
        <v>706.19999999999993</v>
      </c>
      <c r="S174" s="426">
        <f t="shared" si="91"/>
        <v>793.94999999999993</v>
      </c>
      <c r="T174" s="469">
        <f t="shared" si="88"/>
        <v>4418.8500000000004</v>
      </c>
      <c r="U174" s="7"/>
      <c r="V174" s="3"/>
      <c r="W174" s="3"/>
      <c r="X174" s="3"/>
      <c r="Y174" s="3"/>
      <c r="Z174" s="3"/>
    </row>
    <row r="175" spans="2:26">
      <c r="B175" s="348"/>
      <c r="C175" s="552"/>
      <c r="D175" s="8"/>
      <c r="E175" s="68"/>
      <c r="F175" s="41"/>
      <c r="G175" s="18" t="s">
        <v>291</v>
      </c>
      <c r="H175" s="425">
        <f>IF($E174="Monthly",0,IF($E174="Quarterly",IF(AND($E174="Quarterly",OR(H$118=((RIGHT(LEFT($E$3,6),1)-1)*12)+1,H$118=((RIGHT(LEFT($E$3,6),1)-1)*12)+4,H$118=((RIGHT(LEFT($E$3,6),1)-1)*12)+7,H$118=((RIGHT(LEFT($E$3,6),1)-1)*12)+10)),0,0),IF(AND($E174="Yearly",$F174=H$118),0,0)))</f>
        <v>0</v>
      </c>
      <c r="I175" s="426">
        <f t="shared" ref="I175:S175" si="92">IF($E174="Monthly",H174,IF($E174="Quarterly",IF(AND($E174="Quarterly",OR(I$118=((RIGHT(LEFT($E$3,6),1)-1)*12)+1,I$118=((RIGHT(LEFT($E$3,6),1)-1)*12)+4,I$118=((RIGHT(LEFT($E$3,6),1)-1)*12)+7,I$118=((RIGHT(LEFT($E$3,6),1)-1)*12)+10)),H174,0),IF(AND($E174="Yearly",$F174=I$118),H174,0)))</f>
        <v>0</v>
      </c>
      <c r="J175" s="426">
        <f t="shared" si="92"/>
        <v>136.80000000000001</v>
      </c>
      <c r="K175" s="426">
        <f t="shared" si="92"/>
        <v>0</v>
      </c>
      <c r="L175" s="426">
        <f t="shared" si="92"/>
        <v>0</v>
      </c>
      <c r="M175" s="426">
        <f t="shared" si="92"/>
        <v>0</v>
      </c>
      <c r="N175" s="426">
        <f t="shared" si="92"/>
        <v>0</v>
      </c>
      <c r="O175" s="426">
        <f t="shared" si="92"/>
        <v>0</v>
      </c>
      <c r="P175" s="426">
        <f t="shared" si="92"/>
        <v>0</v>
      </c>
      <c r="Q175" s="426">
        <f t="shared" si="92"/>
        <v>0</v>
      </c>
      <c r="R175" s="426">
        <f t="shared" si="92"/>
        <v>0</v>
      </c>
      <c r="S175" s="426">
        <f t="shared" si="92"/>
        <v>0</v>
      </c>
      <c r="T175" s="469">
        <f t="shared" si="88"/>
        <v>136.80000000000001</v>
      </c>
      <c r="U175" s="7"/>
      <c r="V175" s="3"/>
      <c r="W175" s="3"/>
      <c r="X175" s="3"/>
      <c r="Y175" s="3"/>
      <c r="Z175" s="3"/>
    </row>
    <row r="176" spans="2:26">
      <c r="B176" s="348"/>
      <c r="C176" s="552" t="str">
        <f>"Sales Tax on "&amp;$B30&amp;" Line"</f>
        <v>Sales Tax on Subscription Revenue Line</v>
      </c>
      <c r="D176" s="508">
        <v>0</v>
      </c>
      <c r="E176" s="507" t="s">
        <v>298</v>
      </c>
      <c r="F176" s="507"/>
      <c r="G176" s="18" t="s">
        <v>301</v>
      </c>
      <c r="H176" s="425">
        <f>IF($E176="n.a.",0,$D176*H$39)</f>
        <v>0</v>
      </c>
      <c r="I176" s="426">
        <f>IF($E176="n.a.",0,$D176*I$39+IF(I177=0,H176,0))</f>
        <v>0</v>
      </c>
      <c r="J176" s="426">
        <f t="shared" ref="J176:S176" si="93">IF($E176="n.a.",0,$D176*J$39+IF(J177=0,I176,0))</f>
        <v>0</v>
      </c>
      <c r="K176" s="426">
        <f t="shared" si="93"/>
        <v>0</v>
      </c>
      <c r="L176" s="426">
        <f t="shared" si="93"/>
        <v>0</v>
      </c>
      <c r="M176" s="426">
        <f t="shared" si="93"/>
        <v>0</v>
      </c>
      <c r="N176" s="426">
        <f t="shared" si="93"/>
        <v>0</v>
      </c>
      <c r="O176" s="426">
        <f t="shared" si="93"/>
        <v>0</v>
      </c>
      <c r="P176" s="426">
        <f t="shared" si="93"/>
        <v>0</v>
      </c>
      <c r="Q176" s="426">
        <f t="shared" si="93"/>
        <v>0</v>
      </c>
      <c r="R176" s="426">
        <f t="shared" si="93"/>
        <v>0</v>
      </c>
      <c r="S176" s="426">
        <f t="shared" si="93"/>
        <v>0</v>
      </c>
      <c r="T176" s="469">
        <f t="shared" si="88"/>
        <v>0</v>
      </c>
      <c r="U176" s="7"/>
      <c r="V176" s="3"/>
      <c r="W176" s="3"/>
      <c r="X176" s="3"/>
      <c r="Y176" s="3"/>
      <c r="Z176" s="3"/>
    </row>
    <row r="177" spans="2:26">
      <c r="B177" s="348"/>
      <c r="C177" s="552"/>
      <c r="D177" s="8"/>
      <c r="E177" s="68"/>
      <c r="F177" s="41"/>
      <c r="G177" s="18" t="s">
        <v>291</v>
      </c>
      <c r="H177" s="425">
        <f>IF($E176="Monthly",0,IF($E176="Quarterly",IF(AND($E176="Quarterly",OR(H$118=((RIGHT(LEFT($E$3,6),1)-1)*12)+1,H$118=((RIGHT(LEFT($E$3,6),1)-1)*12)+4,H$118=((RIGHT(LEFT($E$3,6),1)-1)*12)+7,H$118=((RIGHT(LEFT($E$3,6),1)-1)*12)+10)),0,0),IF(AND($E176="Yearly",$F176=H$118),0,0)))</f>
        <v>0</v>
      </c>
      <c r="I177" s="426">
        <f t="shared" ref="I177:S177" si="94">IF($E176="Monthly",H176,IF($E176="Quarterly",IF(AND($E176="Quarterly",OR(I$118=((RIGHT(LEFT($E$3,6),1)-1)*12)+1,I$118=((RIGHT(LEFT($E$3,6),1)-1)*12)+4,I$118=((RIGHT(LEFT($E$3,6),1)-1)*12)+7,I$118=((RIGHT(LEFT($E$3,6),1)-1)*12)+10)),H176,0),IF(AND($E176="Yearly",$F176=I$118),H176,0)))</f>
        <v>0</v>
      </c>
      <c r="J177" s="426">
        <f t="shared" si="94"/>
        <v>0</v>
      </c>
      <c r="K177" s="426">
        <f t="shared" si="94"/>
        <v>0</v>
      </c>
      <c r="L177" s="426">
        <f t="shared" si="94"/>
        <v>0</v>
      </c>
      <c r="M177" s="426">
        <f t="shared" si="94"/>
        <v>0</v>
      </c>
      <c r="N177" s="426">
        <f t="shared" si="94"/>
        <v>0</v>
      </c>
      <c r="O177" s="426">
        <f t="shared" si="94"/>
        <v>0</v>
      </c>
      <c r="P177" s="426">
        <f t="shared" si="94"/>
        <v>0</v>
      </c>
      <c r="Q177" s="426">
        <f t="shared" si="94"/>
        <v>0</v>
      </c>
      <c r="R177" s="426">
        <f t="shared" si="94"/>
        <v>0</v>
      </c>
      <c r="S177" s="426">
        <f t="shared" si="94"/>
        <v>0</v>
      </c>
      <c r="T177" s="469">
        <f t="shared" si="88"/>
        <v>0</v>
      </c>
      <c r="U177" s="7"/>
      <c r="V177" s="3"/>
      <c r="W177" s="3"/>
      <c r="X177" s="3"/>
      <c r="Y177" s="3"/>
      <c r="Z177" s="3"/>
    </row>
    <row r="178" spans="2:26">
      <c r="B178" s="348"/>
      <c r="C178" s="137"/>
      <c r="D178" s="75"/>
      <c r="E178" s="75"/>
      <c r="F178" s="76"/>
      <c r="G178" s="27"/>
      <c r="H178" s="425"/>
      <c r="I178" s="426"/>
      <c r="J178" s="426"/>
      <c r="K178" s="426"/>
      <c r="L178" s="426"/>
      <c r="M178" s="426"/>
      <c r="N178" s="426"/>
      <c r="O178" s="426"/>
      <c r="P178" s="426"/>
      <c r="Q178" s="426"/>
      <c r="R178" s="426"/>
      <c r="S178" s="426"/>
      <c r="T178" s="469"/>
      <c r="U178" s="7"/>
      <c r="V178" s="3"/>
      <c r="W178" s="3"/>
      <c r="X178" s="3"/>
      <c r="Y178" s="3"/>
      <c r="Z178" s="3"/>
    </row>
    <row r="179" spans="2:26">
      <c r="B179" s="348"/>
      <c r="C179" s="137"/>
      <c r="D179" s="508">
        <v>0.24</v>
      </c>
      <c r="E179" s="507" t="s">
        <v>298</v>
      </c>
      <c r="F179" s="507"/>
      <c r="G179" s="18" t="s">
        <v>301</v>
      </c>
      <c r="H179" s="425">
        <f>IF($E179="n.a.",0,$D179*H$157)</f>
        <v>-5846.6903999999995</v>
      </c>
      <c r="I179" s="426">
        <f t="shared" ref="I179:J179" si="95">IF($E179="n.a.",0,$D179*I$157+IF(I$180=0,H$179,IF(I$180&lt;0,H$179+($D179*I$157),0)))</f>
        <v>-11630.805119999997</v>
      </c>
      <c r="J179" s="426">
        <f t="shared" si="95"/>
        <v>-17488.328479999996</v>
      </c>
      <c r="K179" s="426">
        <f>IF($E179="n.a.",0,$D179*K$157+IF(K$180=0,J$179,IF(K$180&lt;0,J$179+($D179*K$157),0)))</f>
        <v>-23269.937919999997</v>
      </c>
      <c r="L179" s="426">
        <f t="shared" ref="L179:S179" si="96">IF($E179="n.a.",0,$D179*L$157+IF(L$180=0,K$179,IF(L$180&lt;0,K$179+($D179*L$157),0)))</f>
        <v>-28995.062879999998</v>
      </c>
      <c r="M179" s="426">
        <f t="shared" si="96"/>
        <v>-34706.304959999994</v>
      </c>
      <c r="N179" s="426">
        <f t="shared" si="96"/>
        <v>-40343.819999999992</v>
      </c>
      <c r="O179" s="426">
        <f t="shared" si="96"/>
        <v>-45929.446399999993</v>
      </c>
      <c r="P179" s="426">
        <f t="shared" si="96"/>
        <v>-51460.742559999991</v>
      </c>
      <c r="Q179" s="426">
        <f t="shared" si="96"/>
        <v>-56917.787519999991</v>
      </c>
      <c r="R179" s="426">
        <f t="shared" si="96"/>
        <v>-62324.658079999987</v>
      </c>
      <c r="S179" s="426">
        <f t="shared" si="96"/>
        <v>-67655.275839999988</v>
      </c>
      <c r="T179" s="469">
        <f>SUM(H179:S179)</f>
        <v>-446568.86015999992</v>
      </c>
      <c r="U179" s="7"/>
      <c r="V179" s="3"/>
      <c r="W179" s="3"/>
      <c r="X179" s="3"/>
      <c r="Y179" s="3"/>
      <c r="Z179" s="3"/>
    </row>
    <row r="180" spans="2:26" ht="16.5" thickBot="1">
      <c r="B180" s="348"/>
      <c r="C180" s="7" t="s">
        <v>288</v>
      </c>
      <c r="D180" s="8"/>
      <c r="E180" s="68"/>
      <c r="F180" s="41"/>
      <c r="G180" s="18" t="s">
        <v>291</v>
      </c>
      <c r="H180" s="425">
        <f>IF(H$157&lt;0,0,IF($E179="Monthly",0,IF($E179="Quarterly",IF(AND($E179="Quarterly",OR(H$118=((RIGHT(LEFT($E$3,6),1)-1)*12)+1,H$118=((RIGHT(LEFT($E$3,6),1)-1)*12)+4,H$118=((RIGHT(LEFT($E$3,6),1)-1)*12)+7,H$118=((RIGHT(LEFT($E$3,6),1)-1)*12)+10)),0,0),IF(AND($E179="Yearly",$F179=H$118),0,0))))</f>
        <v>0</v>
      </c>
      <c r="I180" s="426">
        <f t="shared" ref="I180:S180" si="97">IF(I$157&lt;0,0,IF($E179="Monthly",H179,IF($E179="Quarterly",IF(AND($E179="Quarterly",OR(I$118=((RIGHT(LEFT($E$3,6),1)-1)*12)+1,I$118=((RIGHT(LEFT($E$3,6),1)-1)*12)+4,I$118=((RIGHT(LEFT($E$3,6),1)-1)*12)+7,I$118=((RIGHT(LEFT($E$3,6),1)-1)*12)+10)),H179,0),IF(AND($E179="Yearly",$F179=I$118),H179,0))))</f>
        <v>0</v>
      </c>
      <c r="J180" s="426">
        <f t="shared" si="97"/>
        <v>0</v>
      </c>
      <c r="K180" s="426">
        <f t="shared" si="97"/>
        <v>0</v>
      </c>
      <c r="L180" s="426">
        <f t="shared" si="97"/>
        <v>0</v>
      </c>
      <c r="M180" s="426">
        <f t="shared" si="97"/>
        <v>0</v>
      </c>
      <c r="N180" s="426">
        <f t="shared" si="97"/>
        <v>0</v>
      </c>
      <c r="O180" s="426">
        <f t="shared" si="97"/>
        <v>0</v>
      </c>
      <c r="P180" s="426">
        <f t="shared" si="97"/>
        <v>0</v>
      </c>
      <c r="Q180" s="426">
        <f t="shared" si="97"/>
        <v>0</v>
      </c>
      <c r="R180" s="426">
        <f t="shared" si="97"/>
        <v>0</v>
      </c>
      <c r="S180" s="426">
        <f t="shared" si="97"/>
        <v>0</v>
      </c>
      <c r="T180" s="469">
        <f>SUM(H180:S180)</f>
        <v>0</v>
      </c>
      <c r="U180" s="7"/>
      <c r="V180" s="3"/>
      <c r="W180" s="3"/>
      <c r="X180" s="3"/>
      <c r="Y180" s="3"/>
      <c r="Z180" s="3"/>
    </row>
    <row r="181" spans="2:26" ht="16.5" thickTop="1">
      <c r="B181" s="470" t="s">
        <v>303</v>
      </c>
      <c r="C181" s="471"/>
      <c r="D181" s="471"/>
      <c r="E181" s="471"/>
      <c r="F181" s="471"/>
      <c r="G181" s="472"/>
      <c r="H181" s="473">
        <f t="shared" ref="H181:S181" si="98">SUM(H171,H173,H175,H177,H180)</f>
        <v>0</v>
      </c>
      <c r="I181" s="474">
        <f t="shared" si="98"/>
        <v>240</v>
      </c>
      <c r="J181" s="474">
        <f t="shared" si="98"/>
        <v>379.20000000000005</v>
      </c>
      <c r="K181" s="474">
        <f t="shared" si="98"/>
        <v>244.8</v>
      </c>
      <c r="L181" s="474">
        <f t="shared" si="98"/>
        <v>249.6</v>
      </c>
      <c r="M181" s="474">
        <f t="shared" si="98"/>
        <v>252</v>
      </c>
      <c r="N181" s="474">
        <f t="shared" si="98"/>
        <v>254.4</v>
      </c>
      <c r="O181" s="474">
        <f t="shared" si="98"/>
        <v>259.2</v>
      </c>
      <c r="P181" s="474">
        <f t="shared" si="98"/>
        <v>261.60000000000002</v>
      </c>
      <c r="Q181" s="474">
        <f t="shared" si="98"/>
        <v>264</v>
      </c>
      <c r="R181" s="474">
        <f t="shared" si="98"/>
        <v>268.8</v>
      </c>
      <c r="S181" s="474">
        <f t="shared" si="98"/>
        <v>271.2</v>
      </c>
      <c r="T181" s="475">
        <f>SUM(H181:S181)</f>
        <v>2944.8</v>
      </c>
      <c r="U181" s="7"/>
      <c r="V181" s="3"/>
      <c r="W181" s="3"/>
      <c r="X181" s="3"/>
      <c r="Y181" s="3"/>
      <c r="Z181" s="3"/>
    </row>
    <row r="182" spans="2:26" ht="16.5" thickBot="1">
      <c r="B182" s="484"/>
      <c r="C182" s="7"/>
      <c r="D182" s="7"/>
      <c r="E182" s="11"/>
      <c r="F182" s="11"/>
      <c r="G182" s="7"/>
      <c r="H182" s="428"/>
      <c r="I182" s="429"/>
      <c r="J182" s="429"/>
      <c r="K182" s="429"/>
      <c r="L182" s="429"/>
      <c r="M182" s="429"/>
      <c r="N182" s="429"/>
      <c r="O182" s="429"/>
      <c r="P182" s="429"/>
      <c r="Q182" s="429"/>
      <c r="R182" s="429"/>
      <c r="S182" s="429"/>
      <c r="T182" s="478"/>
      <c r="U182" s="7"/>
      <c r="V182" s="3"/>
      <c r="W182" s="3"/>
      <c r="X182" s="3"/>
      <c r="Y182" s="3"/>
      <c r="Z182" s="3"/>
    </row>
    <row r="183" spans="2:26" ht="16.5" thickTop="1">
      <c r="B183" s="488" t="s">
        <v>23</v>
      </c>
      <c r="C183" s="272"/>
      <c r="D183" s="272"/>
      <c r="E183" s="272"/>
      <c r="F183" s="272"/>
      <c r="G183" s="272"/>
      <c r="H183" s="274">
        <f t="shared" ref="H183:S183" si="99">H157-H166-H181</f>
        <v>-24736.21</v>
      </c>
      <c r="I183" s="275">
        <f t="shared" si="99"/>
        <v>-24701.589111111105</v>
      </c>
      <c r="J183" s="275">
        <f t="shared" si="99"/>
        <v>-25132.769555555551</v>
      </c>
      <c r="K183" s="275">
        <f t="shared" si="99"/>
        <v>-24668.172666666662</v>
      </c>
      <c r="L183" s="275">
        <f t="shared" si="99"/>
        <v>-24423.731777777775</v>
      </c>
      <c r="M183" s="275">
        <f t="shared" si="99"/>
        <v>-24354.397555555552</v>
      </c>
      <c r="N183" s="275">
        <f t="shared" si="99"/>
        <v>-24035.71266666667</v>
      </c>
      <c r="O183" s="275">
        <f t="shared" si="99"/>
        <v>-23810.421111111111</v>
      </c>
      <c r="P183" s="275">
        <f t="shared" si="99"/>
        <v>-23572.556222222218</v>
      </c>
      <c r="Q183" s="275">
        <f t="shared" si="99"/>
        <v>-23251.687333333331</v>
      </c>
      <c r="R183" s="275">
        <f t="shared" si="99"/>
        <v>-23033.538444444435</v>
      </c>
      <c r="S183" s="275">
        <f t="shared" si="99"/>
        <v>-22704.329555555556</v>
      </c>
      <c r="T183" s="286">
        <f>SUM(H183:S183)</f>
        <v>-288425.11599999998</v>
      </c>
      <c r="U183" s="7"/>
      <c r="V183" s="3"/>
      <c r="W183" s="3"/>
      <c r="X183" s="3"/>
      <c r="Y183" s="3"/>
      <c r="Z183" s="3"/>
    </row>
    <row r="184" spans="2:26">
      <c r="B184" s="448"/>
      <c r="C184" s="7"/>
      <c r="D184" s="7"/>
      <c r="E184" s="11"/>
      <c r="F184" s="11"/>
      <c r="G184" s="7"/>
      <c r="H184" s="428"/>
      <c r="I184" s="429"/>
      <c r="J184" s="429"/>
      <c r="K184" s="429"/>
      <c r="L184" s="429"/>
      <c r="M184" s="429"/>
      <c r="N184" s="429"/>
      <c r="O184" s="429"/>
      <c r="P184" s="429"/>
      <c r="Q184" s="429"/>
      <c r="R184" s="429"/>
      <c r="S184" s="429"/>
      <c r="T184" s="441"/>
      <c r="U184" s="3"/>
      <c r="V184" s="3"/>
      <c r="W184" s="3"/>
      <c r="X184" s="3"/>
      <c r="Y184" s="3"/>
      <c r="Z184" s="3"/>
    </row>
    <row r="185" spans="2:26" ht="20.25">
      <c r="B185" s="149" t="s">
        <v>35</v>
      </c>
      <c r="C185" s="367"/>
      <c r="D185" s="367"/>
      <c r="E185" s="367" t="str">
        <f>$E$3</f>
        <v>Year 1 (2020)</v>
      </c>
      <c r="F185" s="367"/>
      <c r="G185" s="367"/>
      <c r="H185" s="405" t="s">
        <v>126</v>
      </c>
      <c r="I185" s="406" t="s">
        <v>127</v>
      </c>
      <c r="J185" s="406" t="s">
        <v>128</v>
      </c>
      <c r="K185" s="406" t="s">
        <v>129</v>
      </c>
      <c r="L185" s="406" t="s">
        <v>130</v>
      </c>
      <c r="M185" s="406" t="s">
        <v>131</v>
      </c>
      <c r="N185" s="406" t="s">
        <v>132</v>
      </c>
      <c r="O185" s="406" t="s">
        <v>133</v>
      </c>
      <c r="P185" s="406" t="s">
        <v>134</v>
      </c>
      <c r="Q185" s="406" t="s">
        <v>135</v>
      </c>
      <c r="R185" s="406" t="s">
        <v>136</v>
      </c>
      <c r="S185" s="406" t="s">
        <v>137</v>
      </c>
      <c r="T185" s="407" t="s">
        <v>177</v>
      </c>
      <c r="U185" s="3"/>
      <c r="V185" s="3"/>
      <c r="W185" s="3"/>
      <c r="X185" s="3"/>
      <c r="Y185" s="3"/>
      <c r="Z185" s="3"/>
    </row>
    <row r="186" spans="2:26">
      <c r="B186" s="451"/>
      <c r="C186" s="452"/>
      <c r="D186" s="452"/>
      <c r="E186" s="452"/>
      <c r="F186" s="452"/>
      <c r="G186" s="453" t="s">
        <v>57</v>
      </c>
      <c r="H186" s="408">
        <f>H$4</f>
        <v>1</v>
      </c>
      <c r="I186" s="409">
        <f t="shared" ref="I186:S186" si="100">I$4</f>
        <v>2</v>
      </c>
      <c r="J186" s="409">
        <f t="shared" si="100"/>
        <v>3</v>
      </c>
      <c r="K186" s="409">
        <f t="shared" si="100"/>
        <v>4</v>
      </c>
      <c r="L186" s="409">
        <f t="shared" si="100"/>
        <v>5</v>
      </c>
      <c r="M186" s="409">
        <f t="shared" si="100"/>
        <v>6</v>
      </c>
      <c r="N186" s="409">
        <f t="shared" si="100"/>
        <v>7</v>
      </c>
      <c r="O186" s="409">
        <f t="shared" si="100"/>
        <v>8</v>
      </c>
      <c r="P186" s="409">
        <f t="shared" si="100"/>
        <v>9</v>
      </c>
      <c r="Q186" s="409">
        <f t="shared" si="100"/>
        <v>10</v>
      </c>
      <c r="R186" s="409">
        <f t="shared" si="100"/>
        <v>11</v>
      </c>
      <c r="S186" s="409">
        <f t="shared" si="100"/>
        <v>12</v>
      </c>
      <c r="T186" s="457" t="str">
        <f>"Total for " &amp; $E$3</f>
        <v>Total for Year 1 (2020)</v>
      </c>
      <c r="U186" s="3"/>
      <c r="V186" s="3"/>
      <c r="W186" s="3"/>
      <c r="X186" s="3"/>
      <c r="Y186" s="3"/>
      <c r="Z186" s="3"/>
    </row>
    <row r="187" spans="2:26">
      <c r="B187" s="455" t="s">
        <v>287</v>
      </c>
      <c r="C187" s="7"/>
      <c r="D187" s="66" t="s">
        <v>240</v>
      </c>
      <c r="E187" s="65" t="s">
        <v>239</v>
      </c>
      <c r="F187" s="27"/>
      <c r="G187" s="66"/>
      <c r="H187" s="414"/>
      <c r="I187" s="442"/>
      <c r="J187" s="442"/>
      <c r="K187" s="442"/>
      <c r="L187" s="442"/>
      <c r="M187" s="442"/>
      <c r="N187" s="442"/>
      <c r="O187" s="442"/>
      <c r="P187" s="442"/>
      <c r="Q187" s="442"/>
      <c r="R187" s="442"/>
      <c r="S187" s="442"/>
      <c r="T187" s="480"/>
      <c r="U187" s="3"/>
      <c r="V187" s="3"/>
      <c r="W187" s="3"/>
      <c r="X187" s="3"/>
      <c r="Y187" s="3"/>
      <c r="Z187" s="3"/>
    </row>
    <row r="188" spans="2:26">
      <c r="B188" s="481"/>
      <c r="C188" s="7" t="s">
        <v>236</v>
      </c>
      <c r="D188" s="507">
        <v>1</v>
      </c>
      <c r="E188" s="506">
        <v>50000</v>
      </c>
      <c r="F188" s="27"/>
      <c r="G188" s="66"/>
      <c r="H188" s="425">
        <f>IFERROR(INDEX($D188:$F188,MATCH(H$186,$D188,FALSE),2),0)</f>
        <v>50000</v>
      </c>
      <c r="I188" s="426">
        <f t="shared" ref="I188:S188" si="101">IFERROR(INDEX($D188:$F188,MATCH(I$186,$D188,FALSE),2),0)</f>
        <v>0</v>
      </c>
      <c r="J188" s="426">
        <f t="shared" si="101"/>
        <v>0</v>
      </c>
      <c r="K188" s="426">
        <f t="shared" si="101"/>
        <v>0</v>
      </c>
      <c r="L188" s="426">
        <f t="shared" si="101"/>
        <v>0</v>
      </c>
      <c r="M188" s="426">
        <f t="shared" si="101"/>
        <v>0</v>
      </c>
      <c r="N188" s="426">
        <f t="shared" si="101"/>
        <v>0</v>
      </c>
      <c r="O188" s="426">
        <f t="shared" si="101"/>
        <v>0</v>
      </c>
      <c r="P188" s="426">
        <f t="shared" si="101"/>
        <v>0</v>
      </c>
      <c r="Q188" s="426">
        <f t="shared" si="101"/>
        <v>0</v>
      </c>
      <c r="R188" s="426">
        <f t="shared" si="101"/>
        <v>0</v>
      </c>
      <c r="S188" s="426">
        <f t="shared" si="101"/>
        <v>0</v>
      </c>
      <c r="T188" s="469">
        <f>SUM(H188:S188)</f>
        <v>50000</v>
      </c>
      <c r="U188" s="3"/>
      <c r="V188" s="3"/>
      <c r="W188" s="3"/>
      <c r="X188" s="3"/>
      <c r="Y188" s="3"/>
      <c r="Z188" s="3"/>
    </row>
    <row r="189" spans="2:26">
      <c r="B189" s="481"/>
      <c r="C189" s="7" t="s">
        <v>237</v>
      </c>
      <c r="D189" s="507">
        <v>1</v>
      </c>
      <c r="E189" s="506">
        <v>300000</v>
      </c>
      <c r="F189" s="27"/>
      <c r="G189" s="66"/>
      <c r="H189" s="425">
        <f t="shared" ref="H189:S191" si="102">IFERROR(INDEX($D189:$F189,MATCH(H$186,$D189,FALSE),2),0)</f>
        <v>300000</v>
      </c>
      <c r="I189" s="426">
        <f t="shared" si="102"/>
        <v>0</v>
      </c>
      <c r="J189" s="426">
        <f t="shared" si="102"/>
        <v>0</v>
      </c>
      <c r="K189" s="426">
        <f t="shared" si="102"/>
        <v>0</v>
      </c>
      <c r="L189" s="426">
        <f t="shared" si="102"/>
        <v>0</v>
      </c>
      <c r="M189" s="426">
        <f t="shared" si="102"/>
        <v>0</v>
      </c>
      <c r="N189" s="426">
        <f t="shared" si="102"/>
        <v>0</v>
      </c>
      <c r="O189" s="426">
        <f t="shared" si="102"/>
        <v>0</v>
      </c>
      <c r="P189" s="426">
        <f t="shared" si="102"/>
        <v>0</v>
      </c>
      <c r="Q189" s="426">
        <f t="shared" si="102"/>
        <v>0</v>
      </c>
      <c r="R189" s="426">
        <f t="shared" si="102"/>
        <v>0</v>
      </c>
      <c r="S189" s="426">
        <f t="shared" si="102"/>
        <v>0</v>
      </c>
      <c r="T189" s="469">
        <f t="shared" ref="T189:T191" si="103">SUM(H189:S189)</f>
        <v>300000</v>
      </c>
      <c r="U189" s="3"/>
      <c r="V189" s="3"/>
      <c r="W189" s="3"/>
      <c r="X189" s="3"/>
      <c r="Y189" s="3"/>
      <c r="Z189" s="3"/>
    </row>
    <row r="190" spans="2:26">
      <c r="B190" s="481"/>
      <c r="C190" s="48" t="s">
        <v>238</v>
      </c>
      <c r="D190" s="507">
        <v>6</v>
      </c>
      <c r="E190" s="506">
        <v>23000</v>
      </c>
      <c r="F190" s="27"/>
      <c r="G190" s="66"/>
      <c r="H190" s="425">
        <f t="shared" si="102"/>
        <v>0</v>
      </c>
      <c r="I190" s="426">
        <f t="shared" si="102"/>
        <v>0</v>
      </c>
      <c r="J190" s="426">
        <f t="shared" si="102"/>
        <v>0</v>
      </c>
      <c r="K190" s="426">
        <f t="shared" si="102"/>
        <v>0</v>
      </c>
      <c r="L190" s="426">
        <f t="shared" si="102"/>
        <v>0</v>
      </c>
      <c r="M190" s="426">
        <f t="shared" si="102"/>
        <v>23000</v>
      </c>
      <c r="N190" s="426">
        <f t="shared" si="102"/>
        <v>0</v>
      </c>
      <c r="O190" s="426">
        <f t="shared" si="102"/>
        <v>0</v>
      </c>
      <c r="P190" s="426">
        <f t="shared" si="102"/>
        <v>0</v>
      </c>
      <c r="Q190" s="426">
        <f t="shared" si="102"/>
        <v>0</v>
      </c>
      <c r="R190" s="426">
        <f t="shared" si="102"/>
        <v>0</v>
      </c>
      <c r="S190" s="426">
        <f t="shared" si="102"/>
        <v>0</v>
      </c>
      <c r="T190" s="469">
        <f t="shared" si="103"/>
        <v>23000</v>
      </c>
      <c r="U190" s="3"/>
      <c r="V190" s="3"/>
      <c r="W190" s="3"/>
      <c r="X190" s="3"/>
      <c r="Y190" s="3"/>
      <c r="Z190" s="3"/>
    </row>
    <row r="191" spans="2:26">
      <c r="B191" s="481"/>
      <c r="C191" s="48" t="s">
        <v>24</v>
      </c>
      <c r="D191" s="507">
        <v>2</v>
      </c>
      <c r="E191" s="506">
        <v>3000</v>
      </c>
      <c r="F191" s="27"/>
      <c r="G191" s="66"/>
      <c r="H191" s="425">
        <f t="shared" si="102"/>
        <v>0</v>
      </c>
      <c r="I191" s="426">
        <f t="shared" si="102"/>
        <v>3000</v>
      </c>
      <c r="J191" s="426">
        <f t="shared" si="102"/>
        <v>0</v>
      </c>
      <c r="K191" s="426">
        <f t="shared" si="102"/>
        <v>0</v>
      </c>
      <c r="L191" s="426">
        <f t="shared" si="102"/>
        <v>0</v>
      </c>
      <c r="M191" s="426">
        <f t="shared" si="102"/>
        <v>0</v>
      </c>
      <c r="N191" s="426">
        <f t="shared" si="102"/>
        <v>0</v>
      </c>
      <c r="O191" s="426">
        <f t="shared" si="102"/>
        <v>0</v>
      </c>
      <c r="P191" s="426">
        <f t="shared" si="102"/>
        <v>0</v>
      </c>
      <c r="Q191" s="426">
        <f t="shared" si="102"/>
        <v>0</v>
      </c>
      <c r="R191" s="426">
        <f t="shared" si="102"/>
        <v>0</v>
      </c>
      <c r="S191" s="426">
        <f t="shared" si="102"/>
        <v>0</v>
      </c>
      <c r="T191" s="469">
        <f t="shared" si="103"/>
        <v>3000</v>
      </c>
      <c r="U191" s="3"/>
      <c r="V191" s="3"/>
      <c r="W191" s="3"/>
      <c r="X191" s="3"/>
      <c r="Y191" s="3"/>
      <c r="Z191" s="3"/>
    </row>
    <row r="192" spans="2:26" ht="15.95" customHeight="1">
      <c r="B192" s="481"/>
      <c r="C192" s="7"/>
      <c r="D192" s="44"/>
      <c r="E192" s="67"/>
      <c r="F192" s="27"/>
      <c r="G192" s="66"/>
      <c r="H192" s="414"/>
      <c r="I192" s="442"/>
      <c r="J192" s="442"/>
      <c r="K192" s="443"/>
      <c r="L192" s="442"/>
      <c r="M192" s="442"/>
      <c r="N192" s="444"/>
      <c r="O192" s="442"/>
      <c r="P192" s="442"/>
      <c r="Q192" s="442"/>
      <c r="R192" s="442"/>
      <c r="S192" s="442"/>
      <c r="T192" s="480"/>
      <c r="U192" s="3"/>
      <c r="V192" s="3"/>
      <c r="W192" s="3"/>
      <c r="X192" s="3"/>
      <c r="Y192" s="3"/>
      <c r="Z192" s="3"/>
    </row>
    <row r="193" spans="2:26">
      <c r="B193" s="455" t="s">
        <v>286</v>
      </c>
      <c r="C193" s="7"/>
      <c r="D193" s="65" t="s">
        <v>239</v>
      </c>
      <c r="E193" s="66" t="s">
        <v>240</v>
      </c>
      <c r="F193" s="27" t="s">
        <v>241</v>
      </c>
      <c r="G193" s="66"/>
      <c r="H193" s="414"/>
      <c r="I193" s="442"/>
      <c r="J193" s="442"/>
      <c r="K193" s="442"/>
      <c r="L193" s="442"/>
      <c r="M193" s="442"/>
      <c r="N193" s="442"/>
      <c r="O193" s="442"/>
      <c r="P193" s="442"/>
      <c r="Q193" s="442"/>
      <c r="R193" s="442"/>
      <c r="S193" s="442"/>
      <c r="T193" s="480"/>
      <c r="U193" s="3"/>
      <c r="V193" s="3"/>
      <c r="W193" s="3"/>
      <c r="X193" s="3"/>
      <c r="Y193" s="3"/>
      <c r="Z193" s="3"/>
    </row>
    <row r="194" spans="2:26">
      <c r="B194" s="348"/>
      <c r="C194" s="7" t="s">
        <v>236</v>
      </c>
      <c r="D194" s="506">
        <v>1200</v>
      </c>
      <c r="E194" s="507">
        <v>1</v>
      </c>
      <c r="F194" s="507">
        <v>7</v>
      </c>
      <c r="G194" s="7"/>
      <c r="H194" s="425">
        <f>IF(H$186=$E194,$D194,IFERROR(IF(INT((H$186-$E194)/$F194)=(H$186-$E194)/$F194,$D194,0),0))</f>
        <v>1200</v>
      </c>
      <c r="I194" s="426">
        <f t="shared" ref="I194:S199" si="104">IF(I$186=$E194,$D194,IFERROR(IF(INT((I$186-$E194)/$F194)=(I$186-$E194)/$F194,$D194,0),0))</f>
        <v>0</v>
      </c>
      <c r="J194" s="426">
        <f t="shared" si="104"/>
        <v>0</v>
      </c>
      <c r="K194" s="426">
        <f t="shared" si="104"/>
        <v>0</v>
      </c>
      <c r="L194" s="426">
        <f t="shared" si="104"/>
        <v>0</v>
      </c>
      <c r="M194" s="426">
        <f t="shared" si="104"/>
        <v>0</v>
      </c>
      <c r="N194" s="426">
        <f t="shared" si="104"/>
        <v>0</v>
      </c>
      <c r="O194" s="426">
        <f t="shared" si="104"/>
        <v>1200</v>
      </c>
      <c r="P194" s="426">
        <f t="shared" si="104"/>
        <v>0</v>
      </c>
      <c r="Q194" s="426">
        <f t="shared" si="104"/>
        <v>0</v>
      </c>
      <c r="R194" s="426">
        <f t="shared" si="104"/>
        <v>0</v>
      </c>
      <c r="S194" s="426">
        <f t="shared" si="104"/>
        <v>0</v>
      </c>
      <c r="T194" s="469">
        <f t="shared" ref="T194:T199" si="105">SUM(H194:S194)</f>
        <v>2400</v>
      </c>
      <c r="U194" s="3"/>
      <c r="V194" s="3"/>
      <c r="W194" s="3"/>
      <c r="X194" s="3"/>
      <c r="Y194" s="3"/>
      <c r="Z194" s="3"/>
    </row>
    <row r="195" spans="2:26">
      <c r="B195" s="348"/>
      <c r="C195" s="7" t="s">
        <v>237</v>
      </c>
      <c r="D195" s="506">
        <v>1000</v>
      </c>
      <c r="E195" s="507">
        <v>3</v>
      </c>
      <c r="F195" s="507">
        <v>5</v>
      </c>
      <c r="G195" s="7"/>
      <c r="H195" s="425">
        <f t="shared" ref="H195:H199" si="106">IF(H$186=$E195,$D195,IFERROR(IF(INT((H$186-$E195)/$F195)=(H$186-$E195)/$F195,$D195,0),0))</f>
        <v>0</v>
      </c>
      <c r="I195" s="426">
        <f t="shared" si="104"/>
        <v>0</v>
      </c>
      <c r="J195" s="426">
        <f t="shared" si="104"/>
        <v>1000</v>
      </c>
      <c r="K195" s="426">
        <f t="shared" si="104"/>
        <v>0</v>
      </c>
      <c r="L195" s="426">
        <f t="shared" si="104"/>
        <v>0</v>
      </c>
      <c r="M195" s="426">
        <f t="shared" si="104"/>
        <v>0</v>
      </c>
      <c r="N195" s="426">
        <f t="shared" si="104"/>
        <v>0</v>
      </c>
      <c r="O195" s="426">
        <f t="shared" si="104"/>
        <v>1000</v>
      </c>
      <c r="P195" s="426">
        <f t="shared" si="104"/>
        <v>0</v>
      </c>
      <c r="Q195" s="426">
        <f t="shared" si="104"/>
        <v>0</v>
      </c>
      <c r="R195" s="426">
        <f t="shared" si="104"/>
        <v>0</v>
      </c>
      <c r="S195" s="426">
        <f t="shared" si="104"/>
        <v>0</v>
      </c>
      <c r="T195" s="469">
        <f t="shared" si="105"/>
        <v>2000</v>
      </c>
      <c r="U195" s="3"/>
      <c r="V195" s="3"/>
      <c r="W195" s="3"/>
      <c r="X195" s="3"/>
      <c r="Y195" s="3"/>
      <c r="Z195" s="3"/>
    </row>
    <row r="196" spans="2:26">
      <c r="B196" s="348"/>
      <c r="C196" s="7" t="s">
        <v>238</v>
      </c>
      <c r="D196" s="506">
        <v>1000</v>
      </c>
      <c r="E196" s="507">
        <v>1</v>
      </c>
      <c r="F196" s="507">
        <v>12</v>
      </c>
      <c r="G196" s="7"/>
      <c r="H196" s="425">
        <f t="shared" si="106"/>
        <v>1000</v>
      </c>
      <c r="I196" s="426">
        <f t="shared" si="104"/>
        <v>0</v>
      </c>
      <c r="J196" s="426">
        <f t="shared" si="104"/>
        <v>0</v>
      </c>
      <c r="K196" s="426">
        <f t="shared" si="104"/>
        <v>0</v>
      </c>
      <c r="L196" s="426">
        <f t="shared" si="104"/>
        <v>0</v>
      </c>
      <c r="M196" s="426">
        <f t="shared" si="104"/>
        <v>0</v>
      </c>
      <c r="N196" s="426">
        <f t="shared" si="104"/>
        <v>0</v>
      </c>
      <c r="O196" s="426">
        <f t="shared" si="104"/>
        <v>0</v>
      </c>
      <c r="P196" s="426">
        <f t="shared" si="104"/>
        <v>0</v>
      </c>
      <c r="Q196" s="426">
        <f t="shared" si="104"/>
        <v>0</v>
      </c>
      <c r="R196" s="426">
        <f t="shared" si="104"/>
        <v>0</v>
      </c>
      <c r="S196" s="426">
        <f t="shared" si="104"/>
        <v>0</v>
      </c>
      <c r="T196" s="469">
        <f t="shared" si="105"/>
        <v>1000</v>
      </c>
      <c r="U196" s="3"/>
      <c r="V196" s="3"/>
      <c r="W196" s="3"/>
      <c r="X196" s="3"/>
      <c r="Y196" s="3"/>
      <c r="Z196" s="3"/>
    </row>
    <row r="197" spans="2:26">
      <c r="B197" s="348"/>
      <c r="C197" s="7" t="s">
        <v>36</v>
      </c>
      <c r="D197" s="506">
        <v>3000</v>
      </c>
      <c r="E197" s="507">
        <v>1</v>
      </c>
      <c r="F197" s="507">
        <v>6</v>
      </c>
      <c r="G197" s="7"/>
      <c r="H197" s="425">
        <f t="shared" si="106"/>
        <v>3000</v>
      </c>
      <c r="I197" s="426">
        <f t="shared" si="104"/>
        <v>0</v>
      </c>
      <c r="J197" s="426">
        <f t="shared" si="104"/>
        <v>0</v>
      </c>
      <c r="K197" s="426">
        <f t="shared" si="104"/>
        <v>0</v>
      </c>
      <c r="L197" s="426">
        <f t="shared" si="104"/>
        <v>0</v>
      </c>
      <c r="M197" s="426">
        <f t="shared" si="104"/>
        <v>0</v>
      </c>
      <c r="N197" s="426">
        <f t="shared" si="104"/>
        <v>3000</v>
      </c>
      <c r="O197" s="426">
        <f t="shared" si="104"/>
        <v>0</v>
      </c>
      <c r="P197" s="426">
        <f t="shared" si="104"/>
        <v>0</v>
      </c>
      <c r="Q197" s="426">
        <f t="shared" si="104"/>
        <v>0</v>
      </c>
      <c r="R197" s="426">
        <f t="shared" si="104"/>
        <v>0</v>
      </c>
      <c r="S197" s="426">
        <f t="shared" si="104"/>
        <v>0</v>
      </c>
      <c r="T197" s="469">
        <f t="shared" si="105"/>
        <v>6000</v>
      </c>
      <c r="U197" s="3"/>
      <c r="V197" s="3"/>
      <c r="W197" s="3"/>
      <c r="X197" s="3"/>
      <c r="Y197" s="3"/>
      <c r="Z197" s="3"/>
    </row>
    <row r="198" spans="2:26">
      <c r="B198" s="348"/>
      <c r="C198" s="7" t="s">
        <v>37</v>
      </c>
      <c r="D198" s="506">
        <v>900</v>
      </c>
      <c r="E198" s="507">
        <v>1</v>
      </c>
      <c r="F198" s="507">
        <v>0</v>
      </c>
      <c r="G198" s="7"/>
      <c r="H198" s="425">
        <f t="shared" si="106"/>
        <v>900</v>
      </c>
      <c r="I198" s="426">
        <f t="shared" si="104"/>
        <v>0</v>
      </c>
      <c r="J198" s="426">
        <f t="shared" si="104"/>
        <v>0</v>
      </c>
      <c r="K198" s="426">
        <f t="shared" si="104"/>
        <v>0</v>
      </c>
      <c r="L198" s="426">
        <f t="shared" si="104"/>
        <v>0</v>
      </c>
      <c r="M198" s="426">
        <f t="shared" si="104"/>
        <v>0</v>
      </c>
      <c r="N198" s="426">
        <f t="shared" si="104"/>
        <v>0</v>
      </c>
      <c r="O198" s="426">
        <f t="shared" si="104"/>
        <v>0</v>
      </c>
      <c r="P198" s="426">
        <f t="shared" si="104"/>
        <v>0</v>
      </c>
      <c r="Q198" s="426">
        <f t="shared" si="104"/>
        <v>0</v>
      </c>
      <c r="R198" s="426">
        <f t="shared" si="104"/>
        <v>0</v>
      </c>
      <c r="S198" s="426">
        <f t="shared" si="104"/>
        <v>0</v>
      </c>
      <c r="T198" s="469">
        <f t="shared" si="105"/>
        <v>900</v>
      </c>
      <c r="U198" s="3"/>
      <c r="V198" s="3"/>
      <c r="W198" s="3"/>
      <c r="X198" s="3"/>
      <c r="Y198" s="3"/>
      <c r="Z198" s="3"/>
    </row>
    <row r="199" spans="2:26" ht="16.5" thickBot="1">
      <c r="B199" s="348"/>
      <c r="C199" s="28" t="s">
        <v>38</v>
      </c>
      <c r="D199" s="506">
        <v>15000</v>
      </c>
      <c r="E199" s="507">
        <v>1</v>
      </c>
      <c r="F199" s="507">
        <v>24</v>
      </c>
      <c r="G199" s="7"/>
      <c r="H199" s="425">
        <f t="shared" si="106"/>
        <v>15000</v>
      </c>
      <c r="I199" s="426">
        <f t="shared" si="104"/>
        <v>0</v>
      </c>
      <c r="J199" s="426">
        <f t="shared" si="104"/>
        <v>0</v>
      </c>
      <c r="K199" s="426">
        <f t="shared" si="104"/>
        <v>0</v>
      </c>
      <c r="L199" s="426">
        <f t="shared" si="104"/>
        <v>0</v>
      </c>
      <c r="M199" s="426">
        <f t="shared" si="104"/>
        <v>0</v>
      </c>
      <c r="N199" s="426">
        <f t="shared" si="104"/>
        <v>0</v>
      </c>
      <c r="O199" s="426">
        <f t="shared" si="104"/>
        <v>0</v>
      </c>
      <c r="P199" s="426">
        <f t="shared" si="104"/>
        <v>0</v>
      </c>
      <c r="Q199" s="426">
        <f t="shared" si="104"/>
        <v>0</v>
      </c>
      <c r="R199" s="426">
        <f t="shared" si="104"/>
        <v>0</v>
      </c>
      <c r="S199" s="426">
        <f t="shared" si="104"/>
        <v>0</v>
      </c>
      <c r="T199" s="469">
        <f t="shared" si="105"/>
        <v>15000</v>
      </c>
      <c r="U199" s="3"/>
      <c r="V199" s="3"/>
      <c r="W199" s="3"/>
      <c r="X199" s="3"/>
      <c r="Y199" s="3"/>
      <c r="Z199" s="3"/>
    </row>
    <row r="200" spans="2:26" ht="16.5" thickTop="1">
      <c r="B200" s="285" t="s">
        <v>39</v>
      </c>
      <c r="C200" s="272"/>
      <c r="D200" s="272"/>
      <c r="E200" s="272"/>
      <c r="F200" s="272"/>
      <c r="G200" s="272"/>
      <c r="H200" s="274">
        <f>SUM(H188:H199)</f>
        <v>371100</v>
      </c>
      <c r="I200" s="275">
        <f t="shared" ref="I200:S200" si="107">SUM(I188:I199)</f>
        <v>3000</v>
      </c>
      <c r="J200" s="275">
        <f t="shared" si="107"/>
        <v>1000</v>
      </c>
      <c r="K200" s="275">
        <f t="shared" si="107"/>
        <v>0</v>
      </c>
      <c r="L200" s="275">
        <f t="shared" si="107"/>
        <v>0</v>
      </c>
      <c r="M200" s="275">
        <f t="shared" si="107"/>
        <v>23000</v>
      </c>
      <c r="N200" s="275">
        <f t="shared" si="107"/>
        <v>3000</v>
      </c>
      <c r="O200" s="275">
        <f t="shared" si="107"/>
        <v>2200</v>
      </c>
      <c r="P200" s="275">
        <f t="shared" si="107"/>
        <v>0</v>
      </c>
      <c r="Q200" s="275">
        <f t="shared" si="107"/>
        <v>0</v>
      </c>
      <c r="R200" s="275">
        <f t="shared" si="107"/>
        <v>0</v>
      </c>
      <c r="S200" s="275">
        <f t="shared" si="107"/>
        <v>0</v>
      </c>
      <c r="T200" s="286">
        <f>SUM(H200:S200)</f>
        <v>403300</v>
      </c>
      <c r="U200" s="7"/>
      <c r="V200" s="3"/>
      <c r="W200" s="3"/>
      <c r="X200" s="3"/>
      <c r="Y200" s="3"/>
      <c r="Z200" s="3"/>
    </row>
    <row r="201" spans="2:26">
      <c r="B201" s="448"/>
      <c r="C201" s="7"/>
      <c r="D201" s="7"/>
      <c r="E201" s="7"/>
      <c r="F201" s="7"/>
      <c r="G201" s="7"/>
      <c r="H201" s="412"/>
      <c r="I201" s="413"/>
      <c r="J201" s="413"/>
      <c r="K201" s="413"/>
      <c r="L201" s="413"/>
      <c r="M201" s="413"/>
      <c r="N201" s="413"/>
      <c r="O201" s="413"/>
      <c r="P201" s="413"/>
      <c r="Q201" s="413"/>
      <c r="R201" s="413"/>
      <c r="S201" s="413"/>
      <c r="T201" s="427"/>
      <c r="U201" s="3"/>
      <c r="V201" s="3"/>
      <c r="W201" s="3"/>
      <c r="X201" s="3"/>
      <c r="Y201" s="3"/>
      <c r="Z201" s="3"/>
    </row>
    <row r="202" spans="2:26" ht="20.25">
      <c r="B202" s="149" t="s">
        <v>41</v>
      </c>
      <c r="C202" s="367"/>
      <c r="D202" s="367"/>
      <c r="E202" s="367" t="str">
        <f>$E$3</f>
        <v>Year 1 (2020)</v>
      </c>
      <c r="F202" s="367"/>
      <c r="G202" s="367"/>
      <c r="H202" s="405" t="s">
        <v>126</v>
      </c>
      <c r="I202" s="406" t="s">
        <v>127</v>
      </c>
      <c r="J202" s="406" t="s">
        <v>128</v>
      </c>
      <c r="K202" s="406" t="s">
        <v>129</v>
      </c>
      <c r="L202" s="406" t="s">
        <v>130</v>
      </c>
      <c r="M202" s="406" t="s">
        <v>131</v>
      </c>
      <c r="N202" s="406" t="s">
        <v>132</v>
      </c>
      <c r="O202" s="406" t="s">
        <v>133</v>
      </c>
      <c r="P202" s="406" t="s">
        <v>134</v>
      </c>
      <c r="Q202" s="406" t="s">
        <v>135</v>
      </c>
      <c r="R202" s="406" t="s">
        <v>136</v>
      </c>
      <c r="S202" s="406" t="s">
        <v>137</v>
      </c>
      <c r="T202" s="407" t="s">
        <v>177</v>
      </c>
      <c r="U202" s="3"/>
      <c r="V202" s="3"/>
      <c r="W202" s="3"/>
      <c r="X202" s="3"/>
      <c r="Y202" s="3"/>
      <c r="Z202" s="3"/>
    </row>
    <row r="203" spans="2:26">
      <c r="B203" s="451"/>
      <c r="C203" s="452"/>
      <c r="D203" s="452"/>
      <c r="E203" s="452"/>
      <c r="F203" s="452"/>
      <c r="G203" s="453" t="s">
        <v>57</v>
      </c>
      <c r="H203" s="408">
        <f>H$4</f>
        <v>1</v>
      </c>
      <c r="I203" s="409">
        <f t="shared" ref="I203:S203" si="108">I$4</f>
        <v>2</v>
      </c>
      <c r="J203" s="409">
        <f t="shared" si="108"/>
        <v>3</v>
      </c>
      <c r="K203" s="409">
        <f t="shared" si="108"/>
        <v>4</v>
      </c>
      <c r="L203" s="409">
        <f t="shared" si="108"/>
        <v>5</v>
      </c>
      <c r="M203" s="409">
        <f t="shared" si="108"/>
        <v>6</v>
      </c>
      <c r="N203" s="409">
        <f t="shared" si="108"/>
        <v>7</v>
      </c>
      <c r="O203" s="409">
        <f t="shared" si="108"/>
        <v>8</v>
      </c>
      <c r="P203" s="409">
        <f t="shared" si="108"/>
        <v>9</v>
      </c>
      <c r="Q203" s="409">
        <f t="shared" si="108"/>
        <v>10</v>
      </c>
      <c r="R203" s="409">
        <f t="shared" si="108"/>
        <v>11</v>
      </c>
      <c r="S203" s="409">
        <f t="shared" si="108"/>
        <v>12</v>
      </c>
      <c r="T203" s="457" t="str">
        <f>"Total for " &amp; $E$3</f>
        <v>Total for Year 1 (2020)</v>
      </c>
      <c r="U203" s="3"/>
      <c r="V203" s="3"/>
      <c r="W203" s="3"/>
      <c r="X203" s="3"/>
      <c r="Y203" s="3"/>
      <c r="Z203" s="3"/>
    </row>
    <row r="204" spans="2:26">
      <c r="B204" s="455" t="s">
        <v>148</v>
      </c>
      <c r="C204" s="7"/>
      <c r="D204" s="7"/>
      <c r="E204" s="28" t="s">
        <v>42</v>
      </c>
      <c r="F204" s="7"/>
      <c r="G204" s="7"/>
      <c r="H204" s="412"/>
      <c r="I204" s="413"/>
      <c r="J204" s="413"/>
      <c r="K204" s="413"/>
      <c r="L204" s="413"/>
      <c r="M204" s="413"/>
      <c r="N204" s="413"/>
      <c r="O204" s="413"/>
      <c r="P204" s="413"/>
      <c r="Q204" s="413"/>
      <c r="R204" s="413"/>
      <c r="S204" s="413"/>
      <c r="T204" s="459"/>
      <c r="U204" s="3"/>
      <c r="V204" s="3"/>
      <c r="W204" s="3"/>
      <c r="X204" s="3"/>
      <c r="Y204" s="3"/>
      <c r="Z204" s="3"/>
    </row>
    <row r="205" spans="2:26">
      <c r="B205" s="455"/>
      <c r="C205" s="7" t="str">
        <f>"Receivable days for "&amp;$B6</f>
        <v>Receivable days for Product Revenue</v>
      </c>
      <c r="D205" s="7"/>
      <c r="E205" s="507">
        <v>30</v>
      </c>
      <c r="F205" s="7"/>
      <c r="G205" s="7"/>
      <c r="H205" s="425">
        <f t="shared" ref="H205:S205" si="109">H$12*$E205/30</f>
        <v>12000</v>
      </c>
      <c r="I205" s="426">
        <f t="shared" si="109"/>
        <v>12120</v>
      </c>
      <c r="J205" s="426">
        <f t="shared" si="109"/>
        <v>12240</v>
      </c>
      <c r="K205" s="426">
        <f t="shared" si="109"/>
        <v>12480</v>
      </c>
      <c r="L205" s="426">
        <f t="shared" si="109"/>
        <v>12600</v>
      </c>
      <c r="M205" s="426">
        <f t="shared" si="109"/>
        <v>12720</v>
      </c>
      <c r="N205" s="426">
        <f t="shared" si="109"/>
        <v>12960</v>
      </c>
      <c r="O205" s="426">
        <f t="shared" si="109"/>
        <v>13080</v>
      </c>
      <c r="P205" s="426">
        <f t="shared" si="109"/>
        <v>13200</v>
      </c>
      <c r="Q205" s="426">
        <f t="shared" si="109"/>
        <v>13440</v>
      </c>
      <c r="R205" s="426">
        <f t="shared" si="109"/>
        <v>13560</v>
      </c>
      <c r="S205" s="426">
        <f t="shared" si="109"/>
        <v>13800</v>
      </c>
      <c r="T205" s="469">
        <f>SUM(H205:S205)</f>
        <v>154200</v>
      </c>
      <c r="U205" s="3"/>
      <c r="V205" s="3"/>
      <c r="W205" s="3"/>
      <c r="X205" s="3"/>
      <c r="Y205" s="3"/>
      <c r="Z205" s="3"/>
    </row>
    <row r="206" spans="2:26">
      <c r="B206" s="455"/>
      <c r="C206" s="7" t="str">
        <f>"Receivable days for "&amp;$B14</f>
        <v>Receivable days for Service Revenue</v>
      </c>
      <c r="D206" s="7"/>
      <c r="E206" s="507">
        <v>0</v>
      </c>
      <c r="F206" s="7"/>
      <c r="G206" s="7"/>
      <c r="H206" s="425">
        <f t="shared" ref="H206:S206" si="110">H$20*$E206/30</f>
        <v>0</v>
      </c>
      <c r="I206" s="426">
        <f t="shared" si="110"/>
        <v>0</v>
      </c>
      <c r="J206" s="426">
        <f t="shared" si="110"/>
        <v>0</v>
      </c>
      <c r="K206" s="426">
        <f t="shared" si="110"/>
        <v>0</v>
      </c>
      <c r="L206" s="426">
        <f t="shared" si="110"/>
        <v>0</v>
      </c>
      <c r="M206" s="426">
        <f t="shared" si="110"/>
        <v>0</v>
      </c>
      <c r="N206" s="426">
        <f t="shared" si="110"/>
        <v>0</v>
      </c>
      <c r="O206" s="426">
        <f t="shared" si="110"/>
        <v>0</v>
      </c>
      <c r="P206" s="426">
        <f t="shared" si="110"/>
        <v>0</v>
      </c>
      <c r="Q206" s="426">
        <f t="shared" si="110"/>
        <v>0</v>
      </c>
      <c r="R206" s="426">
        <f t="shared" si="110"/>
        <v>0</v>
      </c>
      <c r="S206" s="426">
        <f t="shared" si="110"/>
        <v>0</v>
      </c>
      <c r="T206" s="469">
        <f t="shared" ref="T206:T208" si="111">SUM(H206:S206)</f>
        <v>0</v>
      </c>
      <c r="U206" s="3"/>
      <c r="V206" s="3"/>
      <c r="W206" s="3"/>
      <c r="X206" s="3"/>
      <c r="Y206" s="3"/>
      <c r="Z206" s="3"/>
    </row>
    <row r="207" spans="2:26">
      <c r="B207" s="455"/>
      <c r="C207" s="7" t="str">
        <f>"Receivable days for "&amp;$B22</f>
        <v>Receivable days for Billable Hours Revenue</v>
      </c>
      <c r="D207" s="7"/>
      <c r="E207" s="507">
        <v>15</v>
      </c>
      <c r="F207" s="7"/>
      <c r="G207" s="7"/>
      <c r="H207" s="425">
        <f t="shared" ref="H207:S207" si="112">H$28*$E207/30</f>
        <v>3375</v>
      </c>
      <c r="I207" s="426">
        <f t="shared" si="112"/>
        <v>3465</v>
      </c>
      <c r="J207" s="426">
        <f t="shared" si="112"/>
        <v>3555</v>
      </c>
      <c r="K207" s="426">
        <f t="shared" si="112"/>
        <v>3645</v>
      </c>
      <c r="L207" s="426">
        <f t="shared" si="112"/>
        <v>3742.5</v>
      </c>
      <c r="M207" s="426">
        <f t="shared" si="112"/>
        <v>3832.5</v>
      </c>
      <c r="N207" s="426">
        <f t="shared" si="112"/>
        <v>3922.5</v>
      </c>
      <c r="O207" s="426">
        <f t="shared" si="112"/>
        <v>4012.5</v>
      </c>
      <c r="P207" s="426">
        <f t="shared" si="112"/>
        <v>4110</v>
      </c>
      <c r="Q207" s="426">
        <f t="shared" si="112"/>
        <v>4200</v>
      </c>
      <c r="R207" s="426">
        <f t="shared" si="112"/>
        <v>4290</v>
      </c>
      <c r="S207" s="426">
        <f t="shared" si="112"/>
        <v>4387.5</v>
      </c>
      <c r="T207" s="469">
        <f t="shared" si="111"/>
        <v>46537.5</v>
      </c>
      <c r="U207" s="3"/>
      <c r="V207" s="3"/>
      <c r="W207" s="3"/>
      <c r="X207" s="3"/>
      <c r="Y207" s="3"/>
      <c r="Z207" s="3"/>
    </row>
    <row r="208" spans="2:26" ht="16.5" thickBot="1">
      <c r="B208" s="348"/>
      <c r="C208" s="7" t="str">
        <f>"Receivable days for "&amp;$B30</f>
        <v>Receivable days for Subscription Revenue</v>
      </c>
      <c r="D208" s="7"/>
      <c r="E208" s="507">
        <v>30</v>
      </c>
      <c r="F208" s="7"/>
      <c r="G208" s="7"/>
      <c r="H208" s="425">
        <f t="shared" ref="H208:S208" si="113">H$39*$E208/30</f>
        <v>310</v>
      </c>
      <c r="I208" s="426">
        <f t="shared" si="113"/>
        <v>387</v>
      </c>
      <c r="J208" s="426">
        <f t="shared" si="113"/>
        <v>431</v>
      </c>
      <c r="K208" s="426">
        <f t="shared" si="113"/>
        <v>464</v>
      </c>
      <c r="L208" s="426">
        <f t="shared" si="113"/>
        <v>486</v>
      </c>
      <c r="M208" s="426">
        <f t="shared" si="113"/>
        <v>508</v>
      </c>
      <c r="N208" s="426">
        <f t="shared" si="113"/>
        <v>519</v>
      </c>
      <c r="O208" s="426">
        <f t="shared" si="113"/>
        <v>530</v>
      </c>
      <c r="P208" s="426">
        <f t="shared" si="113"/>
        <v>541</v>
      </c>
      <c r="Q208" s="426">
        <f t="shared" si="113"/>
        <v>541</v>
      </c>
      <c r="R208" s="426">
        <f t="shared" si="113"/>
        <v>541</v>
      </c>
      <c r="S208" s="426">
        <f t="shared" si="113"/>
        <v>541</v>
      </c>
      <c r="T208" s="469">
        <f t="shared" si="111"/>
        <v>5799</v>
      </c>
      <c r="U208" s="3"/>
      <c r="V208" s="3"/>
      <c r="W208" s="3"/>
      <c r="X208" s="3"/>
      <c r="Y208" s="3"/>
      <c r="Z208" s="3"/>
    </row>
    <row r="209" spans="2:26" ht="16.5" thickTop="1">
      <c r="B209" s="470" t="s">
        <v>150</v>
      </c>
      <c r="C209" s="471"/>
      <c r="D209" s="471"/>
      <c r="E209" s="471"/>
      <c r="F209" s="471"/>
      <c r="G209" s="472"/>
      <c r="H209" s="473">
        <f>SUM(H205:H208)</f>
        <v>15685</v>
      </c>
      <c r="I209" s="474">
        <f t="shared" ref="I209:S209" si="114">SUM(I205:I208)</f>
        <v>15972</v>
      </c>
      <c r="J209" s="474">
        <f t="shared" si="114"/>
        <v>16226</v>
      </c>
      <c r="K209" s="474">
        <f t="shared" si="114"/>
        <v>16589</v>
      </c>
      <c r="L209" s="474">
        <f t="shared" si="114"/>
        <v>16828.5</v>
      </c>
      <c r="M209" s="474">
        <f t="shared" si="114"/>
        <v>17060.5</v>
      </c>
      <c r="N209" s="474">
        <f t="shared" si="114"/>
        <v>17401.5</v>
      </c>
      <c r="O209" s="474">
        <f t="shared" si="114"/>
        <v>17622.5</v>
      </c>
      <c r="P209" s="474">
        <f t="shared" si="114"/>
        <v>17851</v>
      </c>
      <c r="Q209" s="474">
        <f t="shared" si="114"/>
        <v>18181</v>
      </c>
      <c r="R209" s="474">
        <f t="shared" si="114"/>
        <v>18391</v>
      </c>
      <c r="S209" s="474">
        <f t="shared" si="114"/>
        <v>18728.5</v>
      </c>
      <c r="T209" s="475">
        <f>SUM(H209:S209)</f>
        <v>206536.5</v>
      </c>
      <c r="U209" s="7"/>
      <c r="V209" s="3"/>
      <c r="W209" s="3"/>
      <c r="X209" s="3"/>
      <c r="Y209" s="3"/>
      <c r="Z209" s="3"/>
    </row>
    <row r="210" spans="2:26">
      <c r="B210" s="348"/>
      <c r="C210" s="47"/>
      <c r="D210" s="7"/>
      <c r="E210" s="55"/>
      <c r="F210" s="7"/>
      <c r="G210" s="7"/>
      <c r="H210" s="425"/>
      <c r="I210" s="426"/>
      <c r="J210" s="426"/>
      <c r="K210" s="426"/>
      <c r="L210" s="426"/>
      <c r="M210" s="426"/>
      <c r="N210" s="426"/>
      <c r="O210" s="426"/>
      <c r="P210" s="426"/>
      <c r="Q210" s="426"/>
      <c r="R210" s="426"/>
      <c r="S210" s="426"/>
      <c r="T210" s="469"/>
      <c r="U210" s="3"/>
      <c r="V210" s="3"/>
      <c r="W210" s="3"/>
      <c r="X210" s="3"/>
      <c r="Y210" s="3"/>
      <c r="Z210" s="3"/>
    </row>
    <row r="211" spans="2:26">
      <c r="B211" s="455" t="s">
        <v>369</v>
      </c>
      <c r="C211" s="7"/>
      <c r="D211" s="7"/>
      <c r="E211" s="27" t="s">
        <v>371</v>
      </c>
      <c r="F211" s="7"/>
      <c r="G211" s="16"/>
      <c r="H211" s="416"/>
      <c r="I211" s="417"/>
      <c r="J211" s="417"/>
      <c r="K211" s="417"/>
      <c r="L211" s="417"/>
      <c r="M211" s="417"/>
      <c r="N211" s="417"/>
      <c r="O211" s="417"/>
      <c r="P211" s="417"/>
      <c r="Q211" s="417"/>
      <c r="R211" s="417"/>
      <c r="S211" s="418"/>
      <c r="T211" s="462"/>
      <c r="U211" s="3"/>
      <c r="V211" s="3"/>
      <c r="W211" s="3"/>
      <c r="X211" s="3"/>
      <c r="Y211" s="3"/>
      <c r="Z211" s="3"/>
    </row>
    <row r="212" spans="2:26" ht="16.5" thickBot="1">
      <c r="B212" s="455"/>
      <c r="C212" s="7" t="s">
        <v>370</v>
      </c>
      <c r="D212" s="7"/>
      <c r="E212" s="508">
        <v>0.3</v>
      </c>
      <c r="F212" s="7"/>
      <c r="G212" s="16" t="s">
        <v>373</v>
      </c>
      <c r="H212" s="514"/>
      <c r="I212" s="515"/>
      <c r="J212" s="515"/>
      <c r="K212" s="515"/>
      <c r="L212" s="515"/>
      <c r="M212" s="515"/>
      <c r="N212" s="515"/>
      <c r="O212" s="515"/>
      <c r="P212" s="515"/>
      <c r="Q212" s="515"/>
      <c r="R212" s="515"/>
      <c r="S212" s="515"/>
      <c r="T212" s="469" t="str">
        <f>IF(SUM($H$212:$S$212)=0,"",SUM($H$212:$S$212))</f>
        <v/>
      </c>
      <c r="U212" s="3"/>
      <c r="V212" s="3"/>
      <c r="W212" s="3"/>
      <c r="X212" s="3"/>
      <c r="Y212" s="3"/>
      <c r="Z212" s="3"/>
    </row>
    <row r="213" spans="2:26" ht="16.5" thickTop="1">
      <c r="B213" s="470" t="s">
        <v>372</v>
      </c>
      <c r="C213" s="471"/>
      <c r="D213" s="471"/>
      <c r="E213" s="471"/>
      <c r="F213" s="471"/>
      <c r="G213" s="472"/>
      <c r="H213" s="473">
        <f>IF(H$212="",$E$212*H$12,"")</f>
        <v>3600</v>
      </c>
      <c r="I213" s="474">
        <f t="shared" ref="I213:S213" si="115">IF(I$212="",$E$212*I$12,"")</f>
        <v>3636</v>
      </c>
      <c r="J213" s="474">
        <f t="shared" si="115"/>
        <v>3672</v>
      </c>
      <c r="K213" s="474">
        <f t="shared" si="115"/>
        <v>3744</v>
      </c>
      <c r="L213" s="474">
        <f t="shared" si="115"/>
        <v>3780</v>
      </c>
      <c r="M213" s="474">
        <f t="shared" si="115"/>
        <v>3816</v>
      </c>
      <c r="N213" s="474">
        <f t="shared" si="115"/>
        <v>3888</v>
      </c>
      <c r="O213" s="474">
        <f t="shared" si="115"/>
        <v>3924</v>
      </c>
      <c r="P213" s="474">
        <f t="shared" si="115"/>
        <v>3960</v>
      </c>
      <c r="Q213" s="474">
        <f t="shared" si="115"/>
        <v>4032</v>
      </c>
      <c r="R213" s="474">
        <f t="shared" si="115"/>
        <v>4068</v>
      </c>
      <c r="S213" s="474">
        <f t="shared" si="115"/>
        <v>4140</v>
      </c>
      <c r="T213" s="475">
        <f>IFERROR(SUM(H213:S213)+T212,SUM(H213:S213))</f>
        <v>46260</v>
      </c>
      <c r="U213" s="7"/>
      <c r="V213" s="3"/>
      <c r="W213" s="3"/>
      <c r="X213" s="3"/>
      <c r="Y213" s="3"/>
      <c r="Z213" s="3"/>
    </row>
    <row r="214" spans="2:26">
      <c r="B214" s="348"/>
      <c r="C214" s="47"/>
      <c r="D214" s="7"/>
      <c r="E214" s="55"/>
      <c r="F214" s="7"/>
      <c r="G214" s="7"/>
      <c r="H214" s="425"/>
      <c r="I214" s="426"/>
      <c r="J214" s="426"/>
      <c r="K214" s="426"/>
      <c r="L214" s="426"/>
      <c r="M214" s="426"/>
      <c r="N214" s="426"/>
      <c r="O214" s="426"/>
      <c r="P214" s="426"/>
      <c r="Q214" s="426"/>
      <c r="R214" s="426"/>
      <c r="S214" s="426"/>
      <c r="T214" s="469"/>
      <c r="U214" s="3"/>
      <c r="V214" s="3"/>
      <c r="W214" s="3"/>
      <c r="X214" s="3"/>
      <c r="Y214" s="3"/>
      <c r="Z214" s="3"/>
    </row>
    <row r="215" spans="2:26">
      <c r="B215" s="347" t="s">
        <v>149</v>
      </c>
      <c r="C215" s="47"/>
      <c r="D215" s="7"/>
      <c r="E215" s="28" t="s">
        <v>42</v>
      </c>
      <c r="F215" s="7"/>
      <c r="G215" s="7"/>
      <c r="H215" s="425"/>
      <c r="I215" s="426"/>
      <c r="J215" s="426"/>
      <c r="K215" s="426"/>
      <c r="L215" s="426"/>
      <c r="M215" s="426"/>
      <c r="N215" s="426"/>
      <c r="O215" s="426"/>
      <c r="P215" s="426"/>
      <c r="Q215" s="426"/>
      <c r="R215" s="426"/>
      <c r="S215" s="426"/>
      <c r="T215" s="469"/>
      <c r="U215" s="3"/>
      <c r="V215" s="3"/>
      <c r="W215" s="3"/>
      <c r="X215" s="3"/>
      <c r="Y215" s="3"/>
      <c r="Z215" s="3"/>
    </row>
    <row r="216" spans="2:26">
      <c r="B216" s="347"/>
      <c r="C216" s="27" t="str">
        <f>"Payable Days for "&amp;$C56</f>
        <v>Payable Days for Commission on Product Revenue</v>
      </c>
      <c r="D216" s="7"/>
      <c r="E216" s="507">
        <v>14</v>
      </c>
      <c r="F216" s="7"/>
      <c r="G216" s="7"/>
      <c r="H216" s="425">
        <f t="shared" ref="H216:S216" si="116">H56*$E216/30</f>
        <v>168</v>
      </c>
      <c r="I216" s="426">
        <f t="shared" si="116"/>
        <v>169.67999999999998</v>
      </c>
      <c r="J216" s="426">
        <f t="shared" si="116"/>
        <v>171.36</v>
      </c>
      <c r="K216" s="426">
        <f t="shared" si="116"/>
        <v>174.71999999999997</v>
      </c>
      <c r="L216" s="426">
        <f t="shared" si="116"/>
        <v>176.4</v>
      </c>
      <c r="M216" s="426">
        <f t="shared" si="116"/>
        <v>178.07999999999998</v>
      </c>
      <c r="N216" s="426">
        <f t="shared" si="116"/>
        <v>181.44</v>
      </c>
      <c r="O216" s="426">
        <f t="shared" si="116"/>
        <v>183.11999999999998</v>
      </c>
      <c r="P216" s="426">
        <f t="shared" si="116"/>
        <v>184.8</v>
      </c>
      <c r="Q216" s="426">
        <f t="shared" si="116"/>
        <v>188.16</v>
      </c>
      <c r="R216" s="426">
        <f t="shared" si="116"/>
        <v>189.84</v>
      </c>
      <c r="S216" s="426">
        <f t="shared" si="116"/>
        <v>193.2</v>
      </c>
      <c r="T216" s="469">
        <f t="shared" ref="T216:T219" si="117">SUM(H216:S216)</f>
        <v>2158.7999999999997</v>
      </c>
      <c r="U216" s="3"/>
      <c r="V216" s="3"/>
      <c r="W216" s="3"/>
      <c r="X216" s="3"/>
      <c r="Y216" s="3"/>
      <c r="Z216" s="3"/>
    </row>
    <row r="217" spans="2:26">
      <c r="B217" s="347"/>
      <c r="C217" s="27" t="str">
        <f>"Payable Days for "&amp;$C57</f>
        <v>Payable Days for Commission on Service Revenue</v>
      </c>
      <c r="D217" s="7"/>
      <c r="E217" s="507">
        <v>14</v>
      </c>
      <c r="F217" s="7"/>
      <c r="G217" s="7"/>
      <c r="H217" s="425">
        <f t="shared" ref="H217:S217" si="118">H57*$E217/30</f>
        <v>1.8666666666666667</v>
      </c>
      <c r="I217" s="426">
        <f t="shared" si="118"/>
        <v>1.8666666666666667</v>
      </c>
      <c r="J217" s="426">
        <f t="shared" si="118"/>
        <v>1.9600000000000002</v>
      </c>
      <c r="K217" s="426">
        <f t="shared" si="118"/>
        <v>2.0533333333333337</v>
      </c>
      <c r="L217" s="426">
        <f t="shared" si="118"/>
        <v>2.1466666666666669</v>
      </c>
      <c r="M217" s="426">
        <f t="shared" si="118"/>
        <v>2.2400000000000002</v>
      </c>
      <c r="N217" s="426">
        <f t="shared" si="118"/>
        <v>2.2400000000000002</v>
      </c>
      <c r="O217" s="426">
        <f t="shared" si="118"/>
        <v>2.3333333333333335</v>
      </c>
      <c r="P217" s="426">
        <f t="shared" si="118"/>
        <v>2.4266666666666667</v>
      </c>
      <c r="Q217" s="426">
        <f t="shared" si="118"/>
        <v>2.5200000000000005</v>
      </c>
      <c r="R217" s="426">
        <f t="shared" si="118"/>
        <v>2.6133333333333337</v>
      </c>
      <c r="S217" s="426">
        <f t="shared" si="118"/>
        <v>2.7066666666666666</v>
      </c>
      <c r="T217" s="469">
        <f t="shared" si="117"/>
        <v>26.973333333333333</v>
      </c>
      <c r="U217" s="3"/>
      <c r="V217" s="3"/>
      <c r="W217" s="3"/>
      <c r="X217" s="3"/>
      <c r="Y217" s="3"/>
      <c r="Z217" s="3"/>
    </row>
    <row r="218" spans="2:26">
      <c r="B218" s="347"/>
      <c r="C218" s="27" t="str">
        <f>"Payable Days for "&amp;$C58</f>
        <v>Payable Days for Commission on Billable Hours Revenue</v>
      </c>
      <c r="D218" s="7"/>
      <c r="E218" s="507">
        <v>14</v>
      </c>
      <c r="F218" s="7"/>
      <c r="G218" s="7"/>
      <c r="H218" s="425">
        <f t="shared" ref="H218:S218" si="119">H58*$E218/30</f>
        <v>31.5</v>
      </c>
      <c r="I218" s="426">
        <f t="shared" si="119"/>
        <v>32.339999999999996</v>
      </c>
      <c r="J218" s="426">
        <f t="shared" si="119"/>
        <v>33.18</v>
      </c>
      <c r="K218" s="426">
        <f t="shared" si="119"/>
        <v>34.020000000000003</v>
      </c>
      <c r="L218" s="426">
        <f t="shared" si="119"/>
        <v>34.93</v>
      </c>
      <c r="M218" s="426">
        <f t="shared" si="119"/>
        <v>35.770000000000003</v>
      </c>
      <c r="N218" s="426">
        <f t="shared" si="119"/>
        <v>36.61</v>
      </c>
      <c r="O218" s="426">
        <f t="shared" si="119"/>
        <v>37.450000000000003</v>
      </c>
      <c r="P218" s="426">
        <f t="shared" si="119"/>
        <v>38.36</v>
      </c>
      <c r="Q218" s="426">
        <f t="shared" si="119"/>
        <v>39.200000000000003</v>
      </c>
      <c r="R218" s="426">
        <f t="shared" si="119"/>
        <v>40.04</v>
      </c>
      <c r="S218" s="426">
        <f t="shared" si="119"/>
        <v>40.950000000000003</v>
      </c>
      <c r="T218" s="469">
        <f t="shared" si="117"/>
        <v>434.35</v>
      </c>
      <c r="U218" s="3"/>
      <c r="V218" s="3"/>
      <c r="W218" s="3"/>
      <c r="X218" s="3"/>
      <c r="Y218" s="3"/>
      <c r="Z218" s="3"/>
    </row>
    <row r="219" spans="2:26">
      <c r="B219" s="347"/>
      <c r="C219" s="27" t="str">
        <f>"Payable Days for "&amp;$C59</f>
        <v>Payable Days for Commission on Subscription Revenue</v>
      </c>
      <c r="D219" s="7"/>
      <c r="E219" s="507">
        <v>14</v>
      </c>
      <c r="F219" s="7"/>
      <c r="G219" s="7"/>
      <c r="H219" s="425">
        <f t="shared" ref="H219:S219" si="120">H59*$E219/30</f>
        <v>5.7866666666666662</v>
      </c>
      <c r="I219" s="426">
        <f t="shared" si="120"/>
        <v>7.2240000000000002</v>
      </c>
      <c r="J219" s="426">
        <f t="shared" si="120"/>
        <v>8.0453333333333337</v>
      </c>
      <c r="K219" s="426">
        <f t="shared" si="120"/>
        <v>8.6613333333333333</v>
      </c>
      <c r="L219" s="426">
        <f t="shared" si="120"/>
        <v>9.072000000000001</v>
      </c>
      <c r="M219" s="426">
        <f t="shared" si="120"/>
        <v>9.4826666666666668</v>
      </c>
      <c r="N219" s="426">
        <f t="shared" si="120"/>
        <v>9.6880000000000006</v>
      </c>
      <c r="O219" s="426">
        <f t="shared" si="120"/>
        <v>9.8933333333333344</v>
      </c>
      <c r="P219" s="426">
        <f t="shared" si="120"/>
        <v>10.098666666666668</v>
      </c>
      <c r="Q219" s="426">
        <f t="shared" si="120"/>
        <v>10.098666666666668</v>
      </c>
      <c r="R219" s="426">
        <f t="shared" si="120"/>
        <v>10.098666666666668</v>
      </c>
      <c r="S219" s="426">
        <f t="shared" si="120"/>
        <v>10.098666666666668</v>
      </c>
      <c r="T219" s="469">
        <f t="shared" si="117"/>
        <v>108.24800000000003</v>
      </c>
      <c r="U219" s="3"/>
      <c r="V219" s="3"/>
      <c r="W219" s="3"/>
      <c r="X219" s="3"/>
      <c r="Y219" s="3"/>
      <c r="Z219" s="3"/>
    </row>
    <row r="220" spans="2:26">
      <c r="B220" s="348"/>
      <c r="C220" s="27" t="str">
        <f>"Payable Days for "&amp;$C70</f>
        <v>Payable Days for S&amp;M Expenses for Product Revenue Line</v>
      </c>
      <c r="D220" s="7"/>
      <c r="E220" s="507">
        <v>30</v>
      </c>
      <c r="F220" s="7"/>
      <c r="G220" s="7"/>
      <c r="H220" s="425">
        <f t="shared" ref="H220:S220" si="121">H70*$E220/30</f>
        <v>0</v>
      </c>
      <c r="I220" s="426">
        <f t="shared" si="121"/>
        <v>0</v>
      </c>
      <c r="J220" s="426">
        <f t="shared" si="121"/>
        <v>0</v>
      </c>
      <c r="K220" s="426">
        <f t="shared" si="121"/>
        <v>0</v>
      </c>
      <c r="L220" s="426">
        <f t="shared" si="121"/>
        <v>0</v>
      </c>
      <c r="M220" s="426">
        <f t="shared" si="121"/>
        <v>300</v>
      </c>
      <c r="N220" s="426">
        <f t="shared" si="121"/>
        <v>300</v>
      </c>
      <c r="O220" s="426">
        <f t="shared" si="121"/>
        <v>300</v>
      </c>
      <c r="P220" s="426">
        <f t="shared" si="121"/>
        <v>300</v>
      </c>
      <c r="Q220" s="426">
        <f t="shared" si="121"/>
        <v>300</v>
      </c>
      <c r="R220" s="426">
        <f t="shared" si="121"/>
        <v>300</v>
      </c>
      <c r="S220" s="426">
        <f t="shared" si="121"/>
        <v>300</v>
      </c>
      <c r="T220" s="469">
        <f>SUM(H220:S220)</f>
        <v>2100</v>
      </c>
      <c r="U220" s="3"/>
      <c r="V220" s="3"/>
      <c r="W220" s="3"/>
      <c r="X220" s="3"/>
      <c r="Y220" s="3"/>
      <c r="Z220" s="3"/>
    </row>
    <row r="221" spans="2:26">
      <c r="B221" s="348"/>
      <c r="C221" s="27" t="str">
        <f>"Payable Days for "&amp;$C71</f>
        <v>Payable Days for S&amp;M Expenses for Service Revenue Line</v>
      </c>
      <c r="D221" s="7"/>
      <c r="E221" s="507">
        <v>30</v>
      </c>
      <c r="F221" s="7"/>
      <c r="G221" s="7"/>
      <c r="H221" s="425">
        <f t="shared" ref="H221:S221" si="122">H71*$E221/30</f>
        <v>0</v>
      </c>
      <c r="I221" s="426">
        <f t="shared" si="122"/>
        <v>0</v>
      </c>
      <c r="J221" s="426">
        <f t="shared" si="122"/>
        <v>150</v>
      </c>
      <c r="K221" s="426">
        <f t="shared" si="122"/>
        <v>150</v>
      </c>
      <c r="L221" s="426">
        <f t="shared" si="122"/>
        <v>150</v>
      </c>
      <c r="M221" s="426">
        <f t="shared" si="122"/>
        <v>0</v>
      </c>
      <c r="N221" s="426">
        <f t="shared" si="122"/>
        <v>0</v>
      </c>
      <c r="O221" s="426">
        <f t="shared" si="122"/>
        <v>0</v>
      </c>
      <c r="P221" s="426">
        <f t="shared" si="122"/>
        <v>0</v>
      </c>
      <c r="Q221" s="426">
        <f t="shared" si="122"/>
        <v>0</v>
      </c>
      <c r="R221" s="426">
        <f t="shared" si="122"/>
        <v>0</v>
      </c>
      <c r="S221" s="426">
        <f t="shared" si="122"/>
        <v>0</v>
      </c>
      <c r="T221" s="469">
        <f t="shared" ref="T221:T245" si="123">SUM(H221:S221)</f>
        <v>450</v>
      </c>
      <c r="U221" s="3"/>
      <c r="V221" s="3"/>
      <c r="W221" s="3"/>
      <c r="X221" s="3"/>
      <c r="Y221" s="3"/>
      <c r="Z221" s="3"/>
    </row>
    <row r="222" spans="2:26">
      <c r="B222" s="348"/>
      <c r="C222" s="27" t="str">
        <f>"Payable Days for "&amp;$C72</f>
        <v>Payable Days for S&amp;M Expenses for Billable Hours Revenue Line</v>
      </c>
      <c r="D222" s="7"/>
      <c r="E222" s="507">
        <v>0</v>
      </c>
      <c r="F222" s="7"/>
      <c r="G222" s="7"/>
      <c r="H222" s="425">
        <f t="shared" ref="H222:S222" si="124">H72*$E222/30</f>
        <v>0</v>
      </c>
      <c r="I222" s="426">
        <f t="shared" si="124"/>
        <v>0</v>
      </c>
      <c r="J222" s="426">
        <f t="shared" si="124"/>
        <v>0</v>
      </c>
      <c r="K222" s="426">
        <f t="shared" si="124"/>
        <v>0</v>
      </c>
      <c r="L222" s="426">
        <f t="shared" si="124"/>
        <v>0</v>
      </c>
      <c r="M222" s="426">
        <f t="shared" si="124"/>
        <v>0</v>
      </c>
      <c r="N222" s="426">
        <f t="shared" si="124"/>
        <v>0</v>
      </c>
      <c r="O222" s="426">
        <f t="shared" si="124"/>
        <v>0</v>
      </c>
      <c r="P222" s="426">
        <f t="shared" si="124"/>
        <v>0</v>
      </c>
      <c r="Q222" s="426">
        <f t="shared" si="124"/>
        <v>0</v>
      </c>
      <c r="R222" s="426">
        <f t="shared" si="124"/>
        <v>0</v>
      </c>
      <c r="S222" s="426">
        <f t="shared" si="124"/>
        <v>0</v>
      </c>
      <c r="T222" s="469">
        <f t="shared" si="123"/>
        <v>0</v>
      </c>
      <c r="U222" s="3"/>
      <c r="V222" s="3"/>
      <c r="W222" s="3"/>
      <c r="X222" s="3"/>
      <c r="Y222" s="3"/>
      <c r="Z222" s="3"/>
    </row>
    <row r="223" spans="2:26">
      <c r="B223" s="348"/>
      <c r="C223" s="27" t="str">
        <f>"Payable Days for "&amp;$C73</f>
        <v>Payable Days for S&amp;M Expenses for Subscription Revenue Line</v>
      </c>
      <c r="D223" s="7"/>
      <c r="E223" s="507">
        <v>14</v>
      </c>
      <c r="F223" s="7"/>
      <c r="G223" s="7"/>
      <c r="H223" s="425">
        <f t="shared" ref="H223:S223" si="125">H73*$E223/30</f>
        <v>0</v>
      </c>
      <c r="I223" s="426">
        <f t="shared" si="125"/>
        <v>0</v>
      </c>
      <c r="J223" s="426">
        <f t="shared" si="125"/>
        <v>186.66666666666666</v>
      </c>
      <c r="K223" s="426">
        <f t="shared" si="125"/>
        <v>186.66666666666666</v>
      </c>
      <c r="L223" s="426">
        <f t="shared" si="125"/>
        <v>186.66666666666666</v>
      </c>
      <c r="M223" s="426">
        <f t="shared" si="125"/>
        <v>186.66666666666666</v>
      </c>
      <c r="N223" s="426">
        <f t="shared" si="125"/>
        <v>186.66666666666666</v>
      </c>
      <c r="O223" s="426">
        <f t="shared" si="125"/>
        <v>186.66666666666666</v>
      </c>
      <c r="P223" s="426">
        <f t="shared" si="125"/>
        <v>186.66666666666666</v>
      </c>
      <c r="Q223" s="426">
        <f t="shared" si="125"/>
        <v>186.66666666666666</v>
      </c>
      <c r="R223" s="426">
        <f t="shared" si="125"/>
        <v>186.66666666666666</v>
      </c>
      <c r="S223" s="426">
        <f t="shared" si="125"/>
        <v>186.66666666666666</v>
      </c>
      <c r="T223" s="469">
        <f t="shared" si="123"/>
        <v>1866.666666666667</v>
      </c>
      <c r="U223" s="3"/>
      <c r="V223" s="3"/>
      <c r="W223" s="3"/>
      <c r="X223" s="3"/>
      <c r="Y223" s="3"/>
      <c r="Z223" s="3"/>
    </row>
    <row r="224" spans="2:26">
      <c r="B224" s="348"/>
      <c r="C224" s="27" t="str">
        <f t="shared" ref="C224:C242" si="126">"Payable Days for "&amp;$C121</f>
        <v>Payable Days for Advertising Campaigns</v>
      </c>
      <c r="D224" s="7"/>
      <c r="E224" s="507">
        <v>12</v>
      </c>
      <c r="F224" s="7"/>
      <c r="G224" s="7"/>
      <c r="H224" s="425">
        <f t="shared" ref="H224:S224" si="127">H121*$E224/30</f>
        <v>200</v>
      </c>
      <c r="I224" s="426">
        <f t="shared" si="127"/>
        <v>200</v>
      </c>
      <c r="J224" s="426">
        <f t="shared" si="127"/>
        <v>200</v>
      </c>
      <c r="K224" s="426">
        <f t="shared" si="127"/>
        <v>200</v>
      </c>
      <c r="L224" s="426">
        <f t="shared" si="127"/>
        <v>200</v>
      </c>
      <c r="M224" s="426">
        <f t="shared" si="127"/>
        <v>200</v>
      </c>
      <c r="N224" s="426">
        <f t="shared" si="127"/>
        <v>200</v>
      </c>
      <c r="O224" s="426">
        <f t="shared" si="127"/>
        <v>200</v>
      </c>
      <c r="P224" s="426">
        <f t="shared" si="127"/>
        <v>200</v>
      </c>
      <c r="Q224" s="426">
        <f t="shared" si="127"/>
        <v>200</v>
      </c>
      <c r="R224" s="426">
        <f t="shared" si="127"/>
        <v>200</v>
      </c>
      <c r="S224" s="426">
        <f t="shared" si="127"/>
        <v>200</v>
      </c>
      <c r="T224" s="469">
        <f t="shared" si="123"/>
        <v>2400</v>
      </c>
      <c r="U224" s="3"/>
      <c r="V224" s="3"/>
      <c r="W224" s="3"/>
      <c r="X224" s="3"/>
      <c r="Y224" s="3"/>
      <c r="Z224" s="3"/>
    </row>
    <row r="225" spans="2:26">
      <c r="B225" s="348"/>
      <c r="C225" s="27" t="str">
        <f t="shared" si="126"/>
        <v>Payable Days for Car and Truck Expenses</v>
      </c>
      <c r="D225" s="7"/>
      <c r="E225" s="507">
        <v>12</v>
      </c>
      <c r="F225" s="7"/>
      <c r="G225" s="7"/>
      <c r="H225" s="425">
        <f t="shared" ref="H225:S225" si="128">H122*$E225/30</f>
        <v>240</v>
      </c>
      <c r="I225" s="426">
        <f t="shared" si="128"/>
        <v>240</v>
      </c>
      <c r="J225" s="426">
        <f t="shared" si="128"/>
        <v>240</v>
      </c>
      <c r="K225" s="426">
        <f t="shared" si="128"/>
        <v>240</v>
      </c>
      <c r="L225" s="426">
        <f t="shared" si="128"/>
        <v>240</v>
      </c>
      <c r="M225" s="426">
        <f t="shared" si="128"/>
        <v>240</v>
      </c>
      <c r="N225" s="426">
        <f t="shared" si="128"/>
        <v>240</v>
      </c>
      <c r="O225" s="426">
        <f t="shared" si="128"/>
        <v>240</v>
      </c>
      <c r="P225" s="426">
        <f t="shared" si="128"/>
        <v>240</v>
      </c>
      <c r="Q225" s="426">
        <f t="shared" si="128"/>
        <v>240</v>
      </c>
      <c r="R225" s="426">
        <f t="shared" si="128"/>
        <v>240</v>
      </c>
      <c r="S225" s="426">
        <f t="shared" si="128"/>
        <v>240</v>
      </c>
      <c r="T225" s="469">
        <f t="shared" si="123"/>
        <v>2880</v>
      </c>
      <c r="U225" s="3"/>
      <c r="V225" s="3"/>
      <c r="W225" s="3"/>
      <c r="X225" s="3"/>
      <c r="Y225" s="3"/>
      <c r="Z225" s="3"/>
    </row>
    <row r="226" spans="2:26">
      <c r="B226" s="348"/>
      <c r="C226" s="27" t="str">
        <f t="shared" si="126"/>
        <v>Payable Days for Bank &amp; Merchant Fees</v>
      </c>
      <c r="D226" s="7"/>
      <c r="E226" s="507">
        <v>12</v>
      </c>
      <c r="F226" s="7"/>
      <c r="G226" s="7"/>
      <c r="H226" s="425">
        <f t="shared" ref="H226:S226" si="129">H123*$E226/30</f>
        <v>0</v>
      </c>
      <c r="I226" s="426">
        <f t="shared" si="129"/>
        <v>0</v>
      </c>
      <c r="J226" s="426">
        <f t="shared" si="129"/>
        <v>0</v>
      </c>
      <c r="K226" s="426">
        <f t="shared" si="129"/>
        <v>0</v>
      </c>
      <c r="L226" s="426">
        <f t="shared" si="129"/>
        <v>0</v>
      </c>
      <c r="M226" s="426">
        <f t="shared" si="129"/>
        <v>0</v>
      </c>
      <c r="N226" s="426">
        <f t="shared" si="129"/>
        <v>0</v>
      </c>
      <c r="O226" s="426">
        <f t="shared" si="129"/>
        <v>0</v>
      </c>
      <c r="P226" s="426">
        <f t="shared" si="129"/>
        <v>0</v>
      </c>
      <c r="Q226" s="426">
        <f t="shared" si="129"/>
        <v>0</v>
      </c>
      <c r="R226" s="426">
        <f t="shared" si="129"/>
        <v>0</v>
      </c>
      <c r="S226" s="426">
        <f t="shared" si="129"/>
        <v>0</v>
      </c>
      <c r="T226" s="469">
        <f t="shared" si="123"/>
        <v>0</v>
      </c>
      <c r="U226" s="3"/>
      <c r="V226" s="3"/>
      <c r="W226" s="3"/>
      <c r="X226" s="3"/>
      <c r="Y226" s="3"/>
      <c r="Z226" s="3"/>
    </row>
    <row r="227" spans="2:26">
      <c r="B227" s="348"/>
      <c r="C227" s="27" t="str">
        <f t="shared" si="126"/>
        <v>Payable Days for Conferences &amp; Seminars</v>
      </c>
      <c r="D227" s="7"/>
      <c r="E227" s="507">
        <v>12</v>
      </c>
      <c r="F227" s="7"/>
      <c r="G227" s="7"/>
      <c r="H227" s="425">
        <f t="shared" ref="H227:S227" si="130">H124*$E227/30</f>
        <v>0</v>
      </c>
      <c r="I227" s="426">
        <f t="shared" si="130"/>
        <v>0</v>
      </c>
      <c r="J227" s="426">
        <f t="shared" si="130"/>
        <v>0</v>
      </c>
      <c r="K227" s="426">
        <f t="shared" si="130"/>
        <v>0</v>
      </c>
      <c r="L227" s="426">
        <f t="shared" si="130"/>
        <v>0</v>
      </c>
      <c r="M227" s="426">
        <f t="shared" si="130"/>
        <v>0</v>
      </c>
      <c r="N227" s="426">
        <f t="shared" si="130"/>
        <v>0</v>
      </c>
      <c r="O227" s="426">
        <f t="shared" si="130"/>
        <v>0</v>
      </c>
      <c r="P227" s="426">
        <f t="shared" si="130"/>
        <v>0</v>
      </c>
      <c r="Q227" s="426">
        <f t="shared" si="130"/>
        <v>0</v>
      </c>
      <c r="R227" s="426">
        <f t="shared" si="130"/>
        <v>0</v>
      </c>
      <c r="S227" s="426">
        <f t="shared" si="130"/>
        <v>0</v>
      </c>
      <c r="T227" s="469">
        <f t="shared" si="123"/>
        <v>0</v>
      </c>
      <c r="U227" s="3"/>
      <c r="V227" s="3"/>
      <c r="W227" s="3"/>
      <c r="X227" s="3"/>
      <c r="Y227" s="3"/>
      <c r="Z227" s="3"/>
    </row>
    <row r="228" spans="2:26">
      <c r="B228" s="348"/>
      <c r="C228" s="27" t="str">
        <f t="shared" si="126"/>
        <v>Payable Days for Dues and Subscriptions</v>
      </c>
      <c r="D228" s="7"/>
      <c r="E228" s="507">
        <v>12</v>
      </c>
      <c r="F228" s="7"/>
      <c r="G228" s="7"/>
      <c r="H228" s="425">
        <f t="shared" ref="H228:S228" si="131">H125*$E228/30</f>
        <v>80</v>
      </c>
      <c r="I228" s="426">
        <f t="shared" si="131"/>
        <v>80</v>
      </c>
      <c r="J228" s="426">
        <f t="shared" si="131"/>
        <v>80</v>
      </c>
      <c r="K228" s="426">
        <f t="shared" si="131"/>
        <v>80</v>
      </c>
      <c r="L228" s="426">
        <f t="shared" si="131"/>
        <v>80</v>
      </c>
      <c r="M228" s="426">
        <f t="shared" si="131"/>
        <v>80</v>
      </c>
      <c r="N228" s="426">
        <f t="shared" si="131"/>
        <v>80</v>
      </c>
      <c r="O228" s="426">
        <f t="shared" si="131"/>
        <v>80</v>
      </c>
      <c r="P228" s="426">
        <f t="shared" si="131"/>
        <v>80</v>
      </c>
      <c r="Q228" s="426">
        <f t="shared" si="131"/>
        <v>80</v>
      </c>
      <c r="R228" s="426">
        <f t="shared" si="131"/>
        <v>80</v>
      </c>
      <c r="S228" s="426">
        <f t="shared" si="131"/>
        <v>80</v>
      </c>
      <c r="T228" s="469">
        <f t="shared" si="123"/>
        <v>960</v>
      </c>
      <c r="U228" s="3"/>
      <c r="V228" s="3"/>
      <c r="W228" s="3"/>
      <c r="X228" s="3"/>
      <c r="Y228" s="3"/>
      <c r="Z228" s="3"/>
    </row>
    <row r="229" spans="2:26">
      <c r="B229" s="348"/>
      <c r="C229" s="27" t="str">
        <f t="shared" si="126"/>
        <v>Payable Days for Miscellaneous</v>
      </c>
      <c r="D229" s="7"/>
      <c r="E229" s="507">
        <v>12</v>
      </c>
      <c r="F229" s="7"/>
      <c r="G229" s="7"/>
      <c r="H229" s="425">
        <f t="shared" ref="H229:S229" si="132">H126*$E229/30</f>
        <v>0</v>
      </c>
      <c r="I229" s="426">
        <f t="shared" si="132"/>
        <v>0</v>
      </c>
      <c r="J229" s="426">
        <f t="shared" si="132"/>
        <v>0</v>
      </c>
      <c r="K229" s="426">
        <f t="shared" si="132"/>
        <v>0</v>
      </c>
      <c r="L229" s="426">
        <f t="shared" si="132"/>
        <v>0</v>
      </c>
      <c r="M229" s="426">
        <f t="shared" si="132"/>
        <v>0</v>
      </c>
      <c r="N229" s="426">
        <f t="shared" si="132"/>
        <v>0</v>
      </c>
      <c r="O229" s="426">
        <f t="shared" si="132"/>
        <v>0</v>
      </c>
      <c r="P229" s="426">
        <f t="shared" si="132"/>
        <v>0</v>
      </c>
      <c r="Q229" s="426">
        <f t="shared" si="132"/>
        <v>0</v>
      </c>
      <c r="R229" s="426">
        <f t="shared" si="132"/>
        <v>0</v>
      </c>
      <c r="S229" s="426">
        <f t="shared" si="132"/>
        <v>0</v>
      </c>
      <c r="T229" s="469">
        <f t="shared" si="123"/>
        <v>0</v>
      </c>
      <c r="U229" s="3"/>
      <c r="V229" s="3"/>
      <c r="W229" s="3"/>
      <c r="X229" s="3"/>
      <c r="Y229" s="3"/>
      <c r="Z229" s="3"/>
    </row>
    <row r="230" spans="2:26">
      <c r="B230" s="348"/>
      <c r="C230" s="27" t="str">
        <f t="shared" si="126"/>
        <v>Payable Days for Insurance (Liability and Property)</v>
      </c>
      <c r="D230" s="7"/>
      <c r="E230" s="507">
        <v>12</v>
      </c>
      <c r="F230" s="7"/>
      <c r="G230" s="7"/>
      <c r="H230" s="425">
        <f t="shared" ref="H230:S230" si="133">H127*$E230/30</f>
        <v>0</v>
      </c>
      <c r="I230" s="426">
        <f t="shared" si="133"/>
        <v>0</v>
      </c>
      <c r="J230" s="426">
        <f t="shared" si="133"/>
        <v>0</v>
      </c>
      <c r="K230" s="426">
        <f t="shared" si="133"/>
        <v>0</v>
      </c>
      <c r="L230" s="426">
        <f t="shared" si="133"/>
        <v>0</v>
      </c>
      <c r="M230" s="426">
        <f t="shared" si="133"/>
        <v>0</v>
      </c>
      <c r="N230" s="426">
        <f t="shared" si="133"/>
        <v>0</v>
      </c>
      <c r="O230" s="426">
        <f t="shared" si="133"/>
        <v>0</v>
      </c>
      <c r="P230" s="426">
        <f t="shared" si="133"/>
        <v>0</v>
      </c>
      <c r="Q230" s="426">
        <f t="shared" si="133"/>
        <v>0</v>
      </c>
      <c r="R230" s="426">
        <f t="shared" si="133"/>
        <v>0</v>
      </c>
      <c r="S230" s="426">
        <f t="shared" si="133"/>
        <v>0</v>
      </c>
      <c r="T230" s="469">
        <f t="shared" si="123"/>
        <v>0</v>
      </c>
      <c r="U230" s="3"/>
      <c r="V230" s="3"/>
      <c r="W230" s="3"/>
      <c r="X230" s="3"/>
      <c r="Y230" s="3"/>
      <c r="Z230" s="3"/>
    </row>
    <row r="231" spans="2:26">
      <c r="B231" s="348"/>
      <c r="C231" s="27" t="str">
        <f t="shared" si="126"/>
        <v>Payable Days for Licenses/Fees/Permits</v>
      </c>
      <c r="D231" s="7"/>
      <c r="E231" s="507">
        <v>12</v>
      </c>
      <c r="F231" s="7"/>
      <c r="G231" s="7"/>
      <c r="H231" s="425">
        <f t="shared" ref="H231:S231" si="134">H128*$E231/30</f>
        <v>0</v>
      </c>
      <c r="I231" s="426">
        <f t="shared" si="134"/>
        <v>0</v>
      </c>
      <c r="J231" s="426">
        <f t="shared" si="134"/>
        <v>0</v>
      </c>
      <c r="K231" s="426">
        <f t="shared" si="134"/>
        <v>0</v>
      </c>
      <c r="L231" s="426">
        <f t="shared" si="134"/>
        <v>0</v>
      </c>
      <c r="M231" s="426">
        <f t="shared" si="134"/>
        <v>0</v>
      </c>
      <c r="N231" s="426">
        <f t="shared" si="134"/>
        <v>0</v>
      </c>
      <c r="O231" s="426">
        <f t="shared" si="134"/>
        <v>0</v>
      </c>
      <c r="P231" s="426">
        <f t="shared" si="134"/>
        <v>0</v>
      </c>
      <c r="Q231" s="426">
        <f t="shared" si="134"/>
        <v>0</v>
      </c>
      <c r="R231" s="426">
        <f t="shared" si="134"/>
        <v>0</v>
      </c>
      <c r="S231" s="426">
        <f t="shared" si="134"/>
        <v>0</v>
      </c>
      <c r="T231" s="469">
        <f t="shared" si="123"/>
        <v>0</v>
      </c>
      <c r="U231" s="3"/>
      <c r="V231" s="3"/>
      <c r="W231" s="3"/>
      <c r="X231" s="3"/>
      <c r="Y231" s="3"/>
      <c r="Z231" s="3"/>
    </row>
    <row r="232" spans="2:26">
      <c r="B232" s="348"/>
      <c r="C232" s="27" t="str">
        <f t="shared" si="126"/>
        <v>Payable Days for Legal and Professional Fees</v>
      </c>
      <c r="D232" s="7"/>
      <c r="E232" s="507">
        <v>12</v>
      </c>
      <c r="F232" s="7"/>
      <c r="G232" s="7"/>
      <c r="H232" s="425">
        <f t="shared" ref="H232:S232" si="135">H129*$E232/30</f>
        <v>0</v>
      </c>
      <c r="I232" s="426">
        <f t="shared" si="135"/>
        <v>0</v>
      </c>
      <c r="J232" s="426">
        <f t="shared" si="135"/>
        <v>0</v>
      </c>
      <c r="K232" s="426">
        <f t="shared" si="135"/>
        <v>0</v>
      </c>
      <c r="L232" s="426">
        <f t="shared" si="135"/>
        <v>0</v>
      </c>
      <c r="M232" s="426">
        <f t="shared" si="135"/>
        <v>0</v>
      </c>
      <c r="N232" s="426">
        <f t="shared" si="135"/>
        <v>0</v>
      </c>
      <c r="O232" s="426">
        <f t="shared" si="135"/>
        <v>0</v>
      </c>
      <c r="P232" s="426">
        <f t="shared" si="135"/>
        <v>0</v>
      </c>
      <c r="Q232" s="426">
        <f t="shared" si="135"/>
        <v>0</v>
      </c>
      <c r="R232" s="426">
        <f t="shared" si="135"/>
        <v>0</v>
      </c>
      <c r="S232" s="426">
        <f t="shared" si="135"/>
        <v>0</v>
      </c>
      <c r="T232" s="469">
        <f t="shared" si="123"/>
        <v>0</v>
      </c>
      <c r="U232" s="3"/>
      <c r="V232" s="3"/>
      <c r="W232" s="3"/>
      <c r="X232" s="3"/>
      <c r="Y232" s="3"/>
      <c r="Z232" s="3"/>
    </row>
    <row r="233" spans="2:26">
      <c r="B233" s="348"/>
      <c r="C233" s="27" t="str">
        <f t="shared" si="126"/>
        <v>Payable Days for Office Expenses &amp; Supplies</v>
      </c>
      <c r="D233" s="7"/>
      <c r="E233" s="507">
        <v>12</v>
      </c>
      <c r="F233" s="7"/>
      <c r="G233" s="7"/>
      <c r="H233" s="425">
        <f t="shared" ref="H233:S233" si="136">H130*$E233/30</f>
        <v>0</v>
      </c>
      <c r="I233" s="426">
        <f t="shared" si="136"/>
        <v>0</v>
      </c>
      <c r="J233" s="426">
        <f t="shared" si="136"/>
        <v>0</v>
      </c>
      <c r="K233" s="426">
        <f t="shared" si="136"/>
        <v>0</v>
      </c>
      <c r="L233" s="426">
        <f t="shared" si="136"/>
        <v>0</v>
      </c>
      <c r="M233" s="426">
        <f t="shared" si="136"/>
        <v>0</v>
      </c>
      <c r="N233" s="426">
        <f t="shared" si="136"/>
        <v>0</v>
      </c>
      <c r="O233" s="426">
        <f t="shared" si="136"/>
        <v>0</v>
      </c>
      <c r="P233" s="426">
        <f t="shared" si="136"/>
        <v>0</v>
      </c>
      <c r="Q233" s="426">
        <f t="shared" si="136"/>
        <v>0</v>
      </c>
      <c r="R233" s="426">
        <f t="shared" si="136"/>
        <v>0</v>
      </c>
      <c r="S233" s="426">
        <f t="shared" si="136"/>
        <v>0</v>
      </c>
      <c r="T233" s="469">
        <f t="shared" si="123"/>
        <v>0</v>
      </c>
      <c r="U233" s="3"/>
      <c r="V233" s="3"/>
      <c r="W233" s="3"/>
      <c r="X233" s="3"/>
      <c r="Y233" s="3"/>
      <c r="Z233" s="3"/>
    </row>
    <row r="234" spans="2:26">
      <c r="B234" s="348"/>
      <c r="C234" s="27" t="str">
        <f t="shared" si="126"/>
        <v>Payable Days for Postage and Delivery</v>
      </c>
      <c r="D234" s="7"/>
      <c r="E234" s="507">
        <v>12</v>
      </c>
      <c r="F234" s="7"/>
      <c r="G234" s="7"/>
      <c r="H234" s="425">
        <f t="shared" ref="H234:S234" si="137">H131*$E234/30</f>
        <v>80</v>
      </c>
      <c r="I234" s="426">
        <f t="shared" si="137"/>
        <v>80</v>
      </c>
      <c r="J234" s="426">
        <f t="shared" si="137"/>
        <v>80</v>
      </c>
      <c r="K234" s="426">
        <f t="shared" si="137"/>
        <v>80</v>
      </c>
      <c r="L234" s="426">
        <f t="shared" si="137"/>
        <v>80</v>
      </c>
      <c r="M234" s="426">
        <f t="shared" si="137"/>
        <v>80</v>
      </c>
      <c r="N234" s="426">
        <f t="shared" si="137"/>
        <v>80</v>
      </c>
      <c r="O234" s="426">
        <f t="shared" si="137"/>
        <v>80</v>
      </c>
      <c r="P234" s="426">
        <f t="shared" si="137"/>
        <v>80</v>
      </c>
      <c r="Q234" s="426">
        <f t="shared" si="137"/>
        <v>80</v>
      </c>
      <c r="R234" s="426">
        <f t="shared" si="137"/>
        <v>80</v>
      </c>
      <c r="S234" s="426">
        <f t="shared" si="137"/>
        <v>80</v>
      </c>
      <c r="T234" s="469">
        <f t="shared" si="123"/>
        <v>960</v>
      </c>
      <c r="U234" s="3"/>
      <c r="V234" s="3"/>
      <c r="W234" s="3"/>
      <c r="X234" s="3"/>
      <c r="Y234" s="3"/>
      <c r="Z234" s="3"/>
    </row>
    <row r="235" spans="2:26">
      <c r="B235" s="348"/>
      <c r="C235" s="27" t="str">
        <f t="shared" si="126"/>
        <v>Payable Days for Rent (on business property)</v>
      </c>
      <c r="D235" s="7"/>
      <c r="E235" s="507">
        <v>12</v>
      </c>
      <c r="F235" s="7"/>
      <c r="G235" s="7"/>
      <c r="H235" s="425">
        <f t="shared" ref="H235:S235" si="138">H132*$E235/30</f>
        <v>1200</v>
      </c>
      <c r="I235" s="426">
        <f t="shared" si="138"/>
        <v>1200</v>
      </c>
      <c r="J235" s="426">
        <f t="shared" si="138"/>
        <v>1200</v>
      </c>
      <c r="K235" s="426">
        <f t="shared" si="138"/>
        <v>1200</v>
      </c>
      <c r="L235" s="426">
        <f t="shared" si="138"/>
        <v>1200</v>
      </c>
      <c r="M235" s="426">
        <f t="shared" si="138"/>
        <v>1200</v>
      </c>
      <c r="N235" s="426">
        <f t="shared" si="138"/>
        <v>1200</v>
      </c>
      <c r="O235" s="426">
        <f t="shared" si="138"/>
        <v>1200</v>
      </c>
      <c r="P235" s="426">
        <f t="shared" si="138"/>
        <v>1200</v>
      </c>
      <c r="Q235" s="426">
        <f t="shared" si="138"/>
        <v>1200</v>
      </c>
      <c r="R235" s="426">
        <f t="shared" si="138"/>
        <v>1200</v>
      </c>
      <c r="S235" s="426">
        <f t="shared" si="138"/>
        <v>1200</v>
      </c>
      <c r="T235" s="469">
        <f t="shared" si="123"/>
        <v>14400</v>
      </c>
      <c r="U235" s="3"/>
      <c r="V235" s="3"/>
      <c r="W235" s="3"/>
      <c r="X235" s="3"/>
      <c r="Y235" s="3"/>
      <c r="Z235" s="3"/>
    </row>
    <row r="236" spans="2:26">
      <c r="B236" s="348"/>
      <c r="C236" s="27" t="str">
        <f t="shared" si="126"/>
        <v>Payable Days for Rent of Vehicles and Equipment</v>
      </c>
      <c r="D236" s="7"/>
      <c r="E236" s="507">
        <v>12</v>
      </c>
      <c r="F236" s="7"/>
      <c r="G236" s="7"/>
      <c r="H236" s="425">
        <f t="shared" ref="H236:S236" si="139">H133*$E236/30</f>
        <v>296</v>
      </c>
      <c r="I236" s="426">
        <f t="shared" si="139"/>
        <v>296</v>
      </c>
      <c r="J236" s="426">
        <f t="shared" si="139"/>
        <v>296</v>
      </c>
      <c r="K236" s="426">
        <f t="shared" si="139"/>
        <v>296</v>
      </c>
      <c r="L236" s="426">
        <f t="shared" si="139"/>
        <v>296</v>
      </c>
      <c r="M236" s="426">
        <f t="shared" si="139"/>
        <v>296</v>
      </c>
      <c r="N236" s="426">
        <f t="shared" si="139"/>
        <v>296</v>
      </c>
      <c r="O236" s="426">
        <f t="shared" si="139"/>
        <v>296</v>
      </c>
      <c r="P236" s="426">
        <f t="shared" si="139"/>
        <v>296</v>
      </c>
      <c r="Q236" s="426">
        <f t="shared" si="139"/>
        <v>296</v>
      </c>
      <c r="R236" s="426">
        <f t="shared" si="139"/>
        <v>296</v>
      </c>
      <c r="S236" s="426">
        <f t="shared" si="139"/>
        <v>296</v>
      </c>
      <c r="T236" s="469">
        <f t="shared" si="123"/>
        <v>3552</v>
      </c>
      <c r="U236" s="3"/>
      <c r="V236" s="3"/>
      <c r="W236" s="3"/>
      <c r="X236" s="3"/>
      <c r="Y236" s="3"/>
      <c r="Z236" s="3"/>
    </row>
    <row r="237" spans="2:26">
      <c r="B237" s="348"/>
      <c r="C237" s="27" t="str">
        <f t="shared" si="126"/>
        <v>Payable Days for Taxes-Other</v>
      </c>
      <c r="D237" s="7"/>
      <c r="E237" s="507">
        <v>12</v>
      </c>
      <c r="F237" s="7"/>
      <c r="G237" s="7"/>
      <c r="H237" s="425">
        <f t="shared" ref="H237:S237" si="140">H134*$E237/30</f>
        <v>0</v>
      </c>
      <c r="I237" s="426">
        <f t="shared" si="140"/>
        <v>0</v>
      </c>
      <c r="J237" s="426">
        <f t="shared" si="140"/>
        <v>0</v>
      </c>
      <c r="K237" s="426">
        <f t="shared" si="140"/>
        <v>0</v>
      </c>
      <c r="L237" s="426">
        <f t="shared" si="140"/>
        <v>0</v>
      </c>
      <c r="M237" s="426">
        <f t="shared" si="140"/>
        <v>0</v>
      </c>
      <c r="N237" s="426">
        <f t="shared" si="140"/>
        <v>0</v>
      </c>
      <c r="O237" s="426">
        <f t="shared" si="140"/>
        <v>0</v>
      </c>
      <c r="P237" s="426">
        <f t="shared" si="140"/>
        <v>0</v>
      </c>
      <c r="Q237" s="426">
        <f t="shared" si="140"/>
        <v>0</v>
      </c>
      <c r="R237" s="426">
        <f t="shared" si="140"/>
        <v>0</v>
      </c>
      <c r="S237" s="426">
        <f t="shared" si="140"/>
        <v>0</v>
      </c>
      <c r="T237" s="469">
        <f t="shared" si="123"/>
        <v>0</v>
      </c>
      <c r="U237" s="3"/>
      <c r="V237" s="3"/>
      <c r="W237" s="3"/>
      <c r="X237" s="3"/>
      <c r="Y237" s="3"/>
      <c r="Z237" s="3"/>
    </row>
    <row r="238" spans="2:26">
      <c r="B238" s="348"/>
      <c r="C238" s="27" t="str">
        <f t="shared" si="126"/>
        <v>Payable Days for Telephone and Communications</v>
      </c>
      <c r="D238" s="7"/>
      <c r="E238" s="507">
        <v>12</v>
      </c>
      <c r="F238" s="7"/>
      <c r="G238" s="7"/>
      <c r="H238" s="425">
        <f t="shared" ref="H238:S238" si="141">H135*$E238/30</f>
        <v>0</v>
      </c>
      <c r="I238" s="426">
        <f t="shared" si="141"/>
        <v>0</v>
      </c>
      <c r="J238" s="426">
        <f t="shared" si="141"/>
        <v>0</v>
      </c>
      <c r="K238" s="426">
        <f t="shared" si="141"/>
        <v>0</v>
      </c>
      <c r="L238" s="426">
        <f t="shared" si="141"/>
        <v>0</v>
      </c>
      <c r="M238" s="426">
        <f t="shared" si="141"/>
        <v>0</v>
      </c>
      <c r="N238" s="426">
        <f t="shared" si="141"/>
        <v>0</v>
      </c>
      <c r="O238" s="426">
        <f t="shared" si="141"/>
        <v>0</v>
      </c>
      <c r="P238" s="426">
        <f t="shared" si="141"/>
        <v>0</v>
      </c>
      <c r="Q238" s="426">
        <f t="shared" si="141"/>
        <v>0</v>
      </c>
      <c r="R238" s="426">
        <f t="shared" si="141"/>
        <v>0</v>
      </c>
      <c r="S238" s="426">
        <f t="shared" si="141"/>
        <v>0</v>
      </c>
      <c r="T238" s="469">
        <f t="shared" si="123"/>
        <v>0</v>
      </c>
      <c r="U238" s="3"/>
      <c r="V238" s="3"/>
      <c r="W238" s="3"/>
      <c r="X238" s="3"/>
      <c r="Y238" s="3"/>
      <c r="Z238" s="3"/>
    </row>
    <row r="239" spans="2:26">
      <c r="B239" s="348"/>
      <c r="C239" s="27" t="str">
        <f t="shared" si="126"/>
        <v>Payable Days for Travel</v>
      </c>
      <c r="D239" s="7"/>
      <c r="E239" s="507">
        <v>12</v>
      </c>
      <c r="F239" s="7"/>
      <c r="G239" s="7"/>
      <c r="H239" s="425">
        <f t="shared" ref="H239:S239" si="142">H136*$E239/30</f>
        <v>0</v>
      </c>
      <c r="I239" s="426">
        <f t="shared" si="142"/>
        <v>0</v>
      </c>
      <c r="J239" s="426">
        <f t="shared" si="142"/>
        <v>0</v>
      </c>
      <c r="K239" s="426">
        <f t="shared" si="142"/>
        <v>0</v>
      </c>
      <c r="L239" s="426">
        <f t="shared" si="142"/>
        <v>0</v>
      </c>
      <c r="M239" s="426">
        <f t="shared" si="142"/>
        <v>0</v>
      </c>
      <c r="N239" s="426">
        <f t="shared" si="142"/>
        <v>0</v>
      </c>
      <c r="O239" s="426">
        <f t="shared" si="142"/>
        <v>0</v>
      </c>
      <c r="P239" s="426">
        <f t="shared" si="142"/>
        <v>0</v>
      </c>
      <c r="Q239" s="426">
        <f t="shared" si="142"/>
        <v>0</v>
      </c>
      <c r="R239" s="426">
        <f t="shared" si="142"/>
        <v>0</v>
      </c>
      <c r="S239" s="426">
        <f t="shared" si="142"/>
        <v>0</v>
      </c>
      <c r="T239" s="469">
        <f t="shared" si="123"/>
        <v>0</v>
      </c>
      <c r="U239" s="3"/>
      <c r="V239" s="3"/>
      <c r="W239" s="3"/>
      <c r="X239" s="3"/>
      <c r="Y239" s="3"/>
      <c r="Z239" s="3"/>
    </row>
    <row r="240" spans="2:26">
      <c r="B240" s="348"/>
      <c r="C240" s="27" t="str">
        <f t="shared" si="126"/>
        <v>Payable Days for IT services (infrastructure, security etc)</v>
      </c>
      <c r="D240" s="7"/>
      <c r="E240" s="507">
        <v>12</v>
      </c>
      <c r="F240" s="7"/>
      <c r="G240" s="7"/>
      <c r="H240" s="425">
        <f t="shared" ref="H240:S240" si="143">H137*$E240/30</f>
        <v>0</v>
      </c>
      <c r="I240" s="426">
        <f t="shared" si="143"/>
        <v>0</v>
      </c>
      <c r="J240" s="426">
        <f t="shared" si="143"/>
        <v>0</v>
      </c>
      <c r="K240" s="426">
        <f t="shared" si="143"/>
        <v>0</v>
      </c>
      <c r="L240" s="426">
        <f t="shared" si="143"/>
        <v>0</v>
      </c>
      <c r="M240" s="426">
        <f t="shared" si="143"/>
        <v>0</v>
      </c>
      <c r="N240" s="426">
        <f t="shared" si="143"/>
        <v>0</v>
      </c>
      <c r="O240" s="426">
        <f t="shared" si="143"/>
        <v>0</v>
      </c>
      <c r="P240" s="426">
        <f t="shared" si="143"/>
        <v>0</v>
      </c>
      <c r="Q240" s="426">
        <f t="shared" si="143"/>
        <v>0</v>
      </c>
      <c r="R240" s="426">
        <f t="shared" si="143"/>
        <v>0</v>
      </c>
      <c r="S240" s="426">
        <f t="shared" si="143"/>
        <v>0</v>
      </c>
      <c r="T240" s="469">
        <f t="shared" si="123"/>
        <v>0</v>
      </c>
      <c r="U240" s="3"/>
      <c r="V240" s="3"/>
      <c r="W240" s="3"/>
      <c r="X240" s="3"/>
      <c r="Y240" s="3"/>
      <c r="Z240" s="3"/>
    </row>
    <row r="241" spans="1:26">
      <c r="B241" s="348"/>
      <c r="C241" s="27" t="str">
        <f t="shared" si="126"/>
        <v>Payable Days for Utilities</v>
      </c>
      <c r="D241" s="7"/>
      <c r="E241" s="507">
        <v>12</v>
      </c>
      <c r="F241" s="7"/>
      <c r="G241" s="7"/>
      <c r="H241" s="425">
        <f t="shared" ref="H241:S241" si="144">H138*$E241/30</f>
        <v>60</v>
      </c>
      <c r="I241" s="426">
        <f t="shared" si="144"/>
        <v>60</v>
      </c>
      <c r="J241" s="426">
        <f t="shared" si="144"/>
        <v>60</v>
      </c>
      <c r="K241" s="426">
        <f t="shared" si="144"/>
        <v>60</v>
      </c>
      <c r="L241" s="426">
        <f t="shared" si="144"/>
        <v>60</v>
      </c>
      <c r="M241" s="426">
        <f t="shared" si="144"/>
        <v>60</v>
      </c>
      <c r="N241" s="426">
        <f t="shared" si="144"/>
        <v>60</v>
      </c>
      <c r="O241" s="426">
        <f t="shared" si="144"/>
        <v>60</v>
      </c>
      <c r="P241" s="426">
        <f t="shared" si="144"/>
        <v>60</v>
      </c>
      <c r="Q241" s="426">
        <f t="shared" si="144"/>
        <v>60</v>
      </c>
      <c r="R241" s="426">
        <f t="shared" si="144"/>
        <v>60</v>
      </c>
      <c r="S241" s="426">
        <f t="shared" si="144"/>
        <v>60</v>
      </c>
      <c r="T241" s="469">
        <f t="shared" si="123"/>
        <v>720</v>
      </c>
      <c r="U241" s="3"/>
      <c r="V241" s="3"/>
      <c r="W241" s="3"/>
      <c r="X241" s="3"/>
      <c r="Y241" s="3"/>
      <c r="Z241" s="3"/>
    </row>
    <row r="242" spans="1:26">
      <c r="B242" s="348"/>
      <c r="C242" s="27" t="str">
        <f t="shared" si="126"/>
        <v>Payable Days for Others (G&amp;A)</v>
      </c>
      <c r="D242" s="7"/>
      <c r="E242" s="507">
        <v>12</v>
      </c>
      <c r="F242" s="7"/>
      <c r="G242" s="7"/>
      <c r="H242" s="425">
        <f t="shared" ref="H242:S242" si="145">H139*$E242/30</f>
        <v>0</v>
      </c>
      <c r="I242" s="426">
        <f t="shared" si="145"/>
        <v>0</v>
      </c>
      <c r="J242" s="426">
        <f t="shared" si="145"/>
        <v>0</v>
      </c>
      <c r="K242" s="426">
        <f t="shared" si="145"/>
        <v>0</v>
      </c>
      <c r="L242" s="426">
        <f t="shared" si="145"/>
        <v>0</v>
      </c>
      <c r="M242" s="426">
        <f t="shared" si="145"/>
        <v>0</v>
      </c>
      <c r="N242" s="426">
        <f t="shared" si="145"/>
        <v>0</v>
      </c>
      <c r="O242" s="426">
        <f t="shared" si="145"/>
        <v>0</v>
      </c>
      <c r="P242" s="426">
        <f t="shared" si="145"/>
        <v>0</v>
      </c>
      <c r="Q242" s="426">
        <f t="shared" si="145"/>
        <v>0</v>
      </c>
      <c r="R242" s="426">
        <f t="shared" si="145"/>
        <v>0</v>
      </c>
      <c r="S242" s="426">
        <f t="shared" si="145"/>
        <v>0</v>
      </c>
      <c r="T242" s="469">
        <f t="shared" si="123"/>
        <v>0</v>
      </c>
      <c r="U242" s="3"/>
      <c r="V242" s="3"/>
      <c r="W242" s="3"/>
      <c r="X242" s="3"/>
      <c r="Y242" s="3"/>
      <c r="Z242" s="3"/>
    </row>
    <row r="243" spans="1:26">
      <c r="B243" s="348"/>
      <c r="C243" s="27" t="str">
        <f>"Payable Days for "&amp;$B86</f>
        <v>Payable Days for Employee Wages</v>
      </c>
      <c r="D243" s="7"/>
      <c r="E243" s="507">
        <v>30</v>
      </c>
      <c r="F243" s="7"/>
      <c r="G243" s="7"/>
      <c r="H243" s="425">
        <f t="shared" ref="H243:S243" si="146">H$102*$E243/30</f>
        <v>24560</v>
      </c>
      <c r="I243" s="426">
        <f t="shared" si="146"/>
        <v>24560</v>
      </c>
      <c r="J243" s="426">
        <f t="shared" si="146"/>
        <v>24560</v>
      </c>
      <c r="K243" s="426">
        <f t="shared" si="146"/>
        <v>24560</v>
      </c>
      <c r="L243" s="426">
        <f t="shared" si="146"/>
        <v>24560</v>
      </c>
      <c r="M243" s="426">
        <f t="shared" si="146"/>
        <v>24560</v>
      </c>
      <c r="N243" s="426">
        <f t="shared" si="146"/>
        <v>24560</v>
      </c>
      <c r="O243" s="426">
        <f t="shared" si="146"/>
        <v>24560</v>
      </c>
      <c r="P243" s="426">
        <f t="shared" si="146"/>
        <v>24560</v>
      </c>
      <c r="Q243" s="426">
        <f t="shared" si="146"/>
        <v>24560</v>
      </c>
      <c r="R243" s="426">
        <f t="shared" si="146"/>
        <v>24560</v>
      </c>
      <c r="S243" s="426">
        <f t="shared" si="146"/>
        <v>24560</v>
      </c>
      <c r="T243" s="469">
        <f t="shared" si="123"/>
        <v>294720</v>
      </c>
      <c r="U243" s="3"/>
      <c r="V243" s="3"/>
      <c r="W243" s="3"/>
      <c r="X243" s="3"/>
      <c r="Y243" s="3"/>
      <c r="Z243" s="3"/>
    </row>
    <row r="244" spans="1:26">
      <c r="B244" s="348"/>
      <c r="C244" s="27" t="str">
        <f>"Payable Days for "&amp;$B104</f>
        <v>Payable Days for Payroll Taxes and Benefits</v>
      </c>
      <c r="D244" s="7"/>
      <c r="E244" s="507">
        <v>60</v>
      </c>
      <c r="F244" s="7"/>
      <c r="G244" s="7"/>
      <c r="H244" s="425">
        <f t="shared" ref="H244:S244" si="147">H$113*$E244/30</f>
        <v>16551.84</v>
      </c>
      <c r="I244" s="426">
        <f t="shared" si="147"/>
        <v>16551.84</v>
      </c>
      <c r="J244" s="426">
        <f t="shared" si="147"/>
        <v>16551.84</v>
      </c>
      <c r="K244" s="426">
        <f t="shared" si="147"/>
        <v>16551.84</v>
      </c>
      <c r="L244" s="426">
        <f t="shared" si="147"/>
        <v>16551.84</v>
      </c>
      <c r="M244" s="426">
        <f t="shared" si="147"/>
        <v>16551.84</v>
      </c>
      <c r="N244" s="426">
        <f t="shared" si="147"/>
        <v>16551.84</v>
      </c>
      <c r="O244" s="426">
        <f t="shared" si="147"/>
        <v>16551.84</v>
      </c>
      <c r="P244" s="426">
        <f t="shared" si="147"/>
        <v>16551.84</v>
      </c>
      <c r="Q244" s="426">
        <f t="shared" si="147"/>
        <v>16551.84</v>
      </c>
      <c r="R244" s="426">
        <f t="shared" si="147"/>
        <v>16551.84</v>
      </c>
      <c r="S244" s="426">
        <f t="shared" si="147"/>
        <v>16551.84</v>
      </c>
      <c r="T244" s="469">
        <f t="shared" si="123"/>
        <v>198622.07999999999</v>
      </c>
      <c r="U244" s="3"/>
      <c r="V244" s="3"/>
      <c r="W244" s="3"/>
      <c r="X244" s="3"/>
      <c r="Y244" s="3"/>
      <c r="Z244" s="3"/>
    </row>
    <row r="245" spans="1:26" ht="16.5" thickBot="1">
      <c r="B245" s="348"/>
      <c r="C245" s="27" t="str">
        <f>"Payable Days for "&amp;$B159</f>
        <v>Payable Days for Interest Payments</v>
      </c>
      <c r="D245" s="7"/>
      <c r="E245" s="507">
        <v>90</v>
      </c>
      <c r="F245" s="7"/>
      <c r="G245" s="7"/>
      <c r="H245" s="425">
        <f t="shared" ref="H245:S245" si="148">H$166*$E245/30</f>
        <v>1125</v>
      </c>
      <c r="I245" s="426">
        <f t="shared" si="148"/>
        <v>1083.3333333333335</v>
      </c>
      <c r="J245" s="426">
        <f t="shared" si="148"/>
        <v>1041.6666666666667</v>
      </c>
      <c r="K245" s="426">
        <f t="shared" si="148"/>
        <v>1000.0000000000001</v>
      </c>
      <c r="L245" s="426">
        <f t="shared" si="148"/>
        <v>958.33333333333337</v>
      </c>
      <c r="M245" s="426">
        <f t="shared" si="148"/>
        <v>916.66666666666663</v>
      </c>
      <c r="N245" s="426">
        <f t="shared" si="148"/>
        <v>874.99999999999989</v>
      </c>
      <c r="O245" s="426">
        <f t="shared" si="148"/>
        <v>833.33333333333337</v>
      </c>
      <c r="P245" s="426">
        <f t="shared" si="148"/>
        <v>791.66666666666652</v>
      </c>
      <c r="Q245" s="426">
        <f t="shared" si="148"/>
        <v>749.99999999999989</v>
      </c>
      <c r="R245" s="426">
        <f t="shared" si="148"/>
        <v>708.33333333333337</v>
      </c>
      <c r="S245" s="426">
        <f t="shared" si="148"/>
        <v>666.66666666666652</v>
      </c>
      <c r="T245" s="469">
        <f t="shared" si="123"/>
        <v>10750</v>
      </c>
      <c r="U245" s="3"/>
      <c r="V245" s="3"/>
      <c r="W245" s="3"/>
      <c r="X245" s="3"/>
      <c r="Y245" s="3"/>
      <c r="Z245" s="3"/>
    </row>
    <row r="246" spans="1:26" ht="16.5" thickTop="1">
      <c r="B246" s="470" t="s">
        <v>151</v>
      </c>
      <c r="C246" s="471"/>
      <c r="D246" s="471"/>
      <c r="E246" s="471"/>
      <c r="F246" s="471"/>
      <c r="G246" s="472"/>
      <c r="H246" s="473">
        <f t="shared" ref="H246:S246" si="149">SUM(H216:H245)</f>
        <v>44599.993333333332</v>
      </c>
      <c r="I246" s="474">
        <f t="shared" si="149"/>
        <v>44562.284000000007</v>
      </c>
      <c r="J246" s="474">
        <f t="shared" si="149"/>
        <v>44860.71866666666</v>
      </c>
      <c r="K246" s="474">
        <f t="shared" si="149"/>
        <v>44823.961333333333</v>
      </c>
      <c r="L246" s="474">
        <f t="shared" si="149"/>
        <v>44785.388666666673</v>
      </c>
      <c r="M246" s="474">
        <f t="shared" si="149"/>
        <v>44896.745999999999</v>
      </c>
      <c r="N246" s="474">
        <f t="shared" si="149"/>
        <v>44859.484666666671</v>
      </c>
      <c r="O246" s="474">
        <f t="shared" si="149"/>
        <v>44820.636666666665</v>
      </c>
      <c r="P246" s="474">
        <f t="shared" si="149"/>
        <v>44781.85866666666</v>
      </c>
      <c r="Q246" s="474">
        <f t="shared" si="149"/>
        <v>44744.48533333333</v>
      </c>
      <c r="R246" s="474">
        <f t="shared" si="149"/>
        <v>44705.432000000008</v>
      </c>
      <c r="S246" s="474">
        <f t="shared" si="149"/>
        <v>44668.128666666664</v>
      </c>
      <c r="T246" s="475">
        <f>SUM(H246:S246)</f>
        <v>537109.11800000002</v>
      </c>
      <c r="U246" s="7"/>
      <c r="V246" s="3"/>
      <c r="W246" s="3"/>
      <c r="X246" s="3"/>
      <c r="Y246" s="3"/>
      <c r="Z246" s="3"/>
    </row>
    <row r="247" spans="1:26" ht="16.5" thickBot="1">
      <c r="B247" s="454"/>
      <c r="C247" s="7"/>
      <c r="D247" s="7"/>
      <c r="E247" s="7"/>
      <c r="F247" s="7"/>
      <c r="G247" s="7"/>
      <c r="H247" s="412"/>
      <c r="I247" s="413"/>
      <c r="J247" s="413"/>
      <c r="K247" s="413"/>
      <c r="L247" s="413"/>
      <c r="M247" s="413"/>
      <c r="N247" s="413"/>
      <c r="O247" s="413"/>
      <c r="P247" s="413"/>
      <c r="Q247" s="413"/>
      <c r="R247" s="413"/>
      <c r="S247" s="413"/>
      <c r="T247" s="459"/>
      <c r="U247" s="3"/>
      <c r="V247" s="3"/>
      <c r="W247" s="3"/>
      <c r="X247" s="3"/>
      <c r="Y247" s="3"/>
      <c r="Z247" s="3"/>
    </row>
    <row r="248" spans="1:26" ht="16.5" thickTop="1">
      <c r="B248" s="285" t="s">
        <v>41</v>
      </c>
      <c r="C248" s="272"/>
      <c r="D248" s="272"/>
      <c r="E248" s="272"/>
      <c r="F248" s="272"/>
      <c r="G248" s="272"/>
      <c r="H248" s="274">
        <f t="shared" ref="H248:S248" si="150">H209+IF(H212="",H213,H212)-H246</f>
        <v>-25314.993333333332</v>
      </c>
      <c r="I248" s="275">
        <f t="shared" si="150"/>
        <v>-24954.284000000007</v>
      </c>
      <c r="J248" s="275">
        <f t="shared" si="150"/>
        <v>-24962.71866666666</v>
      </c>
      <c r="K248" s="275">
        <f t="shared" si="150"/>
        <v>-24490.961333333333</v>
      </c>
      <c r="L248" s="275">
        <f t="shared" si="150"/>
        <v>-24176.888666666673</v>
      </c>
      <c r="M248" s="275">
        <f t="shared" si="150"/>
        <v>-24020.245999999999</v>
      </c>
      <c r="N248" s="275">
        <f t="shared" si="150"/>
        <v>-23569.984666666671</v>
      </c>
      <c r="O248" s="275">
        <f t="shared" si="150"/>
        <v>-23274.136666666665</v>
      </c>
      <c r="P248" s="275">
        <f t="shared" si="150"/>
        <v>-22970.85866666666</v>
      </c>
      <c r="Q248" s="275">
        <f t="shared" si="150"/>
        <v>-22531.48533333333</v>
      </c>
      <c r="R248" s="275">
        <f t="shared" si="150"/>
        <v>-22246.432000000008</v>
      </c>
      <c r="S248" s="275">
        <f t="shared" si="150"/>
        <v>-21799.628666666664</v>
      </c>
      <c r="T248" s="286">
        <f>SUM(H248:S248)</f>
        <v>-284312.61800000002</v>
      </c>
      <c r="U248" s="7"/>
      <c r="V248" s="3"/>
      <c r="W248" s="3"/>
      <c r="X248" s="3"/>
      <c r="Y248" s="3"/>
      <c r="Z248" s="3"/>
    </row>
    <row r="249" spans="1:26">
      <c r="B249" s="448"/>
      <c r="C249" s="7"/>
      <c r="D249" s="7"/>
      <c r="E249" s="7"/>
      <c r="F249" s="7"/>
      <c r="G249" s="7"/>
      <c r="H249" s="412"/>
      <c r="I249" s="413"/>
      <c r="J249" s="413"/>
      <c r="K249" s="413"/>
      <c r="L249" s="413"/>
      <c r="M249" s="413"/>
      <c r="N249" s="413"/>
      <c r="O249" s="413"/>
      <c r="P249" s="413"/>
      <c r="Q249" s="413"/>
      <c r="R249" s="413"/>
      <c r="S249" s="413"/>
      <c r="T249" s="427"/>
      <c r="U249" s="3"/>
      <c r="V249" s="3"/>
      <c r="W249" s="3"/>
      <c r="X249" s="3"/>
      <c r="Y249" s="3"/>
      <c r="Z249" s="3"/>
    </row>
    <row r="250" spans="1:26" ht="20.25">
      <c r="B250" s="149" t="s">
        <v>52</v>
      </c>
      <c r="C250" s="367"/>
      <c r="D250" s="367"/>
      <c r="E250" s="367" t="str">
        <f>$E$3</f>
        <v>Year 1 (2020)</v>
      </c>
      <c r="F250" s="367"/>
      <c r="G250" s="367"/>
      <c r="H250" s="405" t="s">
        <v>126</v>
      </c>
      <c r="I250" s="406" t="s">
        <v>127</v>
      </c>
      <c r="J250" s="406" t="s">
        <v>128</v>
      </c>
      <c r="K250" s="406" t="s">
        <v>129</v>
      </c>
      <c r="L250" s="406" t="s">
        <v>130</v>
      </c>
      <c r="M250" s="406" t="s">
        <v>131</v>
      </c>
      <c r="N250" s="406" t="s">
        <v>132</v>
      </c>
      <c r="O250" s="406" t="s">
        <v>133</v>
      </c>
      <c r="P250" s="406" t="s">
        <v>134</v>
      </c>
      <c r="Q250" s="406" t="s">
        <v>135</v>
      </c>
      <c r="R250" s="406" t="s">
        <v>136</v>
      </c>
      <c r="S250" s="406" t="s">
        <v>137</v>
      </c>
      <c r="T250" s="407" t="s">
        <v>177</v>
      </c>
      <c r="U250" s="3"/>
      <c r="V250" s="3"/>
      <c r="W250" s="3"/>
      <c r="X250" s="3"/>
      <c r="Y250" s="3"/>
      <c r="Z250" s="3"/>
    </row>
    <row r="251" spans="1:26">
      <c r="B251" s="451"/>
      <c r="C251" s="452"/>
      <c r="D251" s="452"/>
      <c r="E251" s="452"/>
      <c r="F251" s="452"/>
      <c r="G251" s="453" t="s">
        <v>57</v>
      </c>
      <c r="H251" s="408">
        <f>H$4</f>
        <v>1</v>
      </c>
      <c r="I251" s="409">
        <f t="shared" ref="I251:S251" si="151">I$4</f>
        <v>2</v>
      </c>
      <c r="J251" s="409">
        <f t="shared" si="151"/>
        <v>3</v>
      </c>
      <c r="K251" s="409">
        <f t="shared" si="151"/>
        <v>4</v>
      </c>
      <c r="L251" s="409">
        <f t="shared" si="151"/>
        <v>5</v>
      </c>
      <c r="M251" s="409">
        <f t="shared" si="151"/>
        <v>6</v>
      </c>
      <c r="N251" s="409">
        <f t="shared" si="151"/>
        <v>7</v>
      </c>
      <c r="O251" s="409">
        <f t="shared" si="151"/>
        <v>8</v>
      </c>
      <c r="P251" s="409">
        <f t="shared" si="151"/>
        <v>9</v>
      </c>
      <c r="Q251" s="409">
        <f t="shared" si="151"/>
        <v>10</v>
      </c>
      <c r="R251" s="409">
        <f t="shared" si="151"/>
        <v>11</v>
      </c>
      <c r="S251" s="409">
        <f t="shared" si="151"/>
        <v>12</v>
      </c>
      <c r="T251" s="457" t="str">
        <f>"Total for " &amp; $E$3</f>
        <v>Total for Year 1 (2020)</v>
      </c>
      <c r="U251" s="3"/>
      <c r="V251" s="3"/>
      <c r="W251" s="3"/>
      <c r="X251" s="3"/>
      <c r="Y251" s="3"/>
      <c r="Z251" s="3"/>
    </row>
    <row r="252" spans="1:26" s="42" customFormat="1">
      <c r="A252" s="29"/>
      <c r="B252" s="485" t="s">
        <v>145</v>
      </c>
      <c r="C252" s="48"/>
      <c r="D252" s="48"/>
      <c r="E252" s="48"/>
      <c r="F252" s="48"/>
      <c r="G252" s="54"/>
      <c r="H252" s="445"/>
      <c r="I252" s="446"/>
      <c r="J252" s="446"/>
      <c r="K252" s="446"/>
      <c r="L252" s="446"/>
      <c r="M252" s="446"/>
      <c r="N252" s="446"/>
      <c r="O252" s="446"/>
      <c r="P252" s="446"/>
      <c r="Q252" s="446"/>
      <c r="R252" s="446"/>
      <c r="S252" s="446"/>
      <c r="T252" s="486"/>
      <c r="U252" s="53"/>
      <c r="V252" s="53"/>
      <c r="W252" s="53"/>
      <c r="X252" s="53"/>
      <c r="Y252" s="53"/>
      <c r="Z252" s="53"/>
    </row>
    <row r="253" spans="1:26">
      <c r="B253" s="348"/>
      <c r="C253" s="7" t="s">
        <v>23</v>
      </c>
      <c r="D253" s="8"/>
      <c r="E253" s="10"/>
      <c r="F253" s="10"/>
      <c r="G253" s="8"/>
      <c r="H253" s="425">
        <f>H$183</f>
        <v>-24736.21</v>
      </c>
      <c r="I253" s="426">
        <f t="shared" ref="I253:S253" si="152">I$183</f>
        <v>-24701.589111111105</v>
      </c>
      <c r="J253" s="426">
        <f t="shared" si="152"/>
        <v>-25132.769555555551</v>
      </c>
      <c r="K253" s="426">
        <f t="shared" si="152"/>
        <v>-24668.172666666662</v>
      </c>
      <c r="L253" s="426">
        <f>L$183</f>
        <v>-24423.731777777775</v>
      </c>
      <c r="M253" s="426">
        <f t="shared" si="152"/>
        <v>-24354.397555555552</v>
      </c>
      <c r="N253" s="426">
        <f t="shared" si="152"/>
        <v>-24035.71266666667</v>
      </c>
      <c r="O253" s="426">
        <f t="shared" si="152"/>
        <v>-23810.421111111111</v>
      </c>
      <c r="P253" s="426">
        <f t="shared" si="152"/>
        <v>-23572.556222222218</v>
      </c>
      <c r="Q253" s="426">
        <f t="shared" si="152"/>
        <v>-23251.687333333331</v>
      </c>
      <c r="R253" s="426">
        <f t="shared" si="152"/>
        <v>-23033.538444444435</v>
      </c>
      <c r="S253" s="426">
        <f t="shared" si="152"/>
        <v>-22704.329555555556</v>
      </c>
      <c r="T253" s="469">
        <f t="shared" ref="T253:T257" si="153">SUM(H253:S253)</f>
        <v>-288425.11599999998</v>
      </c>
      <c r="U253" s="3"/>
      <c r="V253" s="3"/>
      <c r="W253" s="3"/>
      <c r="X253" s="3"/>
      <c r="Y253" s="3"/>
      <c r="Z253" s="3"/>
    </row>
    <row r="254" spans="1:26">
      <c r="B254" s="348"/>
      <c r="C254" s="7" t="s">
        <v>146</v>
      </c>
      <c r="D254" s="8"/>
      <c r="E254" s="10"/>
      <c r="F254" s="10"/>
      <c r="G254" s="8"/>
      <c r="H254" s="425">
        <f>H$155</f>
        <v>309.25</v>
      </c>
      <c r="I254" s="426">
        <f t="shared" ref="I254:S254" si="154">I$155</f>
        <v>311.75</v>
      </c>
      <c r="J254" s="426">
        <f t="shared" si="154"/>
        <v>312.58333333333331</v>
      </c>
      <c r="K254" s="426">
        <f t="shared" si="154"/>
        <v>312.58333333333331</v>
      </c>
      <c r="L254" s="426">
        <f t="shared" si="154"/>
        <v>312.58333333333331</v>
      </c>
      <c r="M254" s="426">
        <f t="shared" si="154"/>
        <v>331.75</v>
      </c>
      <c r="N254" s="426">
        <f t="shared" si="154"/>
        <v>334.25</v>
      </c>
      <c r="O254" s="426">
        <f t="shared" si="154"/>
        <v>336.08333333333331</v>
      </c>
      <c r="P254" s="426">
        <f t="shared" si="154"/>
        <v>336.08333333333331</v>
      </c>
      <c r="Q254" s="426">
        <f t="shared" si="154"/>
        <v>336.08333333333331</v>
      </c>
      <c r="R254" s="426">
        <f t="shared" si="154"/>
        <v>336.08333333333331</v>
      </c>
      <c r="S254" s="426">
        <f t="shared" si="154"/>
        <v>336.08333333333331</v>
      </c>
      <c r="T254" s="469">
        <f t="shared" si="153"/>
        <v>3905.1666666666674</v>
      </c>
      <c r="U254" s="3"/>
      <c r="V254" s="3"/>
      <c r="W254" s="3"/>
      <c r="X254" s="3"/>
      <c r="Y254" s="3"/>
      <c r="Z254" s="3"/>
    </row>
    <row r="255" spans="1:26">
      <c r="B255" s="348"/>
      <c r="C255" s="7" t="s">
        <v>152</v>
      </c>
      <c r="D255" s="8"/>
      <c r="E255" s="10"/>
      <c r="F255" s="10"/>
      <c r="G255" s="8"/>
      <c r="H255" s="425">
        <f>H246-G246</f>
        <v>44599.993333333332</v>
      </c>
      <c r="I255" s="426">
        <f t="shared" ref="I255:S255" si="155">I246-H246</f>
        <v>-37.709333333325048</v>
      </c>
      <c r="J255" s="426">
        <f t="shared" si="155"/>
        <v>298.43466666665336</v>
      </c>
      <c r="K255" s="426">
        <f t="shared" si="155"/>
        <v>-36.757333333327551</v>
      </c>
      <c r="L255" s="426">
        <f t="shared" si="155"/>
        <v>-38.572666666659643</v>
      </c>
      <c r="M255" s="426">
        <f t="shared" si="155"/>
        <v>111.3573333333261</v>
      </c>
      <c r="N255" s="426">
        <f t="shared" si="155"/>
        <v>-37.261333333328366</v>
      </c>
      <c r="O255" s="426">
        <f t="shared" si="155"/>
        <v>-38.848000000005413</v>
      </c>
      <c r="P255" s="426">
        <f t="shared" si="155"/>
        <v>-38.778000000005704</v>
      </c>
      <c r="Q255" s="426">
        <f t="shared" si="155"/>
        <v>-37.373333333329356</v>
      </c>
      <c r="R255" s="426">
        <f t="shared" si="155"/>
        <v>-39.053333333322371</v>
      </c>
      <c r="S255" s="426">
        <f t="shared" si="155"/>
        <v>-37.303333333344199</v>
      </c>
      <c r="T255" s="469">
        <f t="shared" si="153"/>
        <v>44668.128666666664</v>
      </c>
      <c r="U255" s="3"/>
      <c r="V255" s="3"/>
      <c r="W255" s="3"/>
      <c r="X255" s="3"/>
      <c r="Y255" s="3"/>
      <c r="Z255" s="3"/>
    </row>
    <row r="256" spans="1:26" ht="16.5" thickBot="1">
      <c r="B256" s="348"/>
      <c r="C256" s="7" t="s">
        <v>147</v>
      </c>
      <c r="D256" s="7"/>
      <c r="E256" s="7"/>
      <c r="F256" s="7"/>
      <c r="G256" s="7"/>
      <c r="H256" s="425">
        <f>H$200</f>
        <v>371100</v>
      </c>
      <c r="I256" s="426">
        <f t="shared" ref="I256:S256" si="156">I$200</f>
        <v>3000</v>
      </c>
      <c r="J256" s="426">
        <f t="shared" si="156"/>
        <v>1000</v>
      </c>
      <c r="K256" s="426">
        <f t="shared" si="156"/>
        <v>0</v>
      </c>
      <c r="L256" s="426">
        <f t="shared" si="156"/>
        <v>0</v>
      </c>
      <c r="M256" s="426">
        <f t="shared" si="156"/>
        <v>23000</v>
      </c>
      <c r="N256" s="426">
        <f t="shared" si="156"/>
        <v>3000</v>
      </c>
      <c r="O256" s="426">
        <f t="shared" si="156"/>
        <v>2200</v>
      </c>
      <c r="P256" s="426">
        <f t="shared" si="156"/>
        <v>0</v>
      </c>
      <c r="Q256" s="426">
        <f t="shared" si="156"/>
        <v>0</v>
      </c>
      <c r="R256" s="426">
        <f t="shared" si="156"/>
        <v>0</v>
      </c>
      <c r="S256" s="426">
        <f t="shared" si="156"/>
        <v>0</v>
      </c>
      <c r="T256" s="469">
        <f t="shared" si="153"/>
        <v>403300</v>
      </c>
      <c r="U256" s="3"/>
      <c r="V256" s="3"/>
      <c r="W256" s="3"/>
      <c r="X256" s="3"/>
      <c r="Y256" s="3"/>
      <c r="Z256" s="3"/>
    </row>
    <row r="257" spans="1:16384" ht="16.5" thickTop="1">
      <c r="B257" s="285" t="s">
        <v>145</v>
      </c>
      <c r="C257" s="272"/>
      <c r="D257" s="272"/>
      <c r="E257" s="272"/>
      <c r="F257" s="272"/>
      <c r="G257" s="272"/>
      <c r="H257" s="202">
        <f>H253+H254+H255-H256</f>
        <v>-350926.96666666667</v>
      </c>
      <c r="I257" s="202">
        <f t="shared" ref="I257:S257" si="157">I253+I254+I255-I256</f>
        <v>-27427.54844444443</v>
      </c>
      <c r="J257" s="202">
        <f t="shared" si="157"/>
        <v>-25521.751555555566</v>
      </c>
      <c r="K257" s="202">
        <f t="shared" si="157"/>
        <v>-24392.346666666657</v>
      </c>
      <c r="L257" s="202">
        <f t="shared" si="157"/>
        <v>-24149.721111111103</v>
      </c>
      <c r="M257" s="202">
        <f t="shared" si="157"/>
        <v>-46911.290222222226</v>
      </c>
      <c r="N257" s="202">
        <f t="shared" si="157"/>
        <v>-26738.723999999998</v>
      </c>
      <c r="O257" s="202">
        <f t="shared" si="157"/>
        <v>-25713.185777777784</v>
      </c>
      <c r="P257" s="202">
        <f t="shared" si="157"/>
        <v>-23275.250888888891</v>
      </c>
      <c r="Q257" s="202">
        <f t="shared" si="157"/>
        <v>-22952.977333333329</v>
      </c>
      <c r="R257" s="202">
        <f t="shared" si="157"/>
        <v>-22736.508444444426</v>
      </c>
      <c r="S257" s="202">
        <f t="shared" si="157"/>
        <v>-22405.549555555568</v>
      </c>
      <c r="T257" s="202">
        <f t="shared" si="153"/>
        <v>-643151.82066666661</v>
      </c>
      <c r="U257" s="7"/>
      <c r="V257" s="3"/>
      <c r="W257" s="3"/>
      <c r="X257" s="3"/>
      <c r="Y257" s="3"/>
      <c r="Z257" s="3"/>
    </row>
    <row r="258" spans="1:16384" s="40" customFormat="1">
      <c r="A258" s="29"/>
      <c r="B258" s="481"/>
      <c r="C258" s="8"/>
      <c r="D258" s="8"/>
      <c r="E258" s="10"/>
      <c r="F258" s="10"/>
      <c r="G258" s="8"/>
      <c r="H258" s="439"/>
      <c r="I258" s="440"/>
      <c r="J258" s="440"/>
      <c r="K258" s="440"/>
      <c r="L258" s="440"/>
      <c r="M258" s="440"/>
      <c r="N258" s="440"/>
      <c r="O258" s="440"/>
      <c r="P258" s="440"/>
      <c r="Q258" s="440"/>
      <c r="R258" s="440"/>
      <c r="S258" s="440"/>
      <c r="T258" s="483"/>
      <c r="U258" s="7"/>
      <c r="V258" s="7"/>
      <c r="W258" s="7"/>
      <c r="X258" s="7"/>
      <c r="Y258" s="7"/>
      <c r="Z258" s="7"/>
      <c r="AA258" s="27"/>
      <c r="AB258" s="27"/>
      <c r="AC258" s="27"/>
      <c r="AD258" s="27"/>
      <c r="AE258" s="27"/>
      <c r="AF258" s="27"/>
      <c r="AG258" s="27"/>
      <c r="AH258" s="27"/>
      <c r="AI258" s="27"/>
      <c r="AJ258" s="27"/>
      <c r="AK258" s="27"/>
      <c r="AL258" s="27"/>
      <c r="AM258" s="27"/>
      <c r="AN258" s="27"/>
      <c r="AO258" s="27"/>
      <c r="AP258" s="27"/>
      <c r="AQ258" s="27"/>
      <c r="AR258" s="27"/>
      <c r="AS258" s="27"/>
      <c r="AT258" s="27"/>
      <c r="AU258" s="27"/>
      <c r="AV258" s="27"/>
      <c r="AW258" s="27"/>
      <c r="AX258" s="27"/>
      <c r="AY258" s="27"/>
      <c r="AZ258" s="27"/>
      <c r="BA258" s="27"/>
      <c r="BB258" s="27"/>
      <c r="BC258" s="27"/>
      <c r="BD258" s="27"/>
      <c r="BE258" s="27"/>
      <c r="BF258" s="27"/>
      <c r="BG258" s="27"/>
      <c r="BH258" s="27"/>
      <c r="BI258" s="27"/>
      <c r="BJ258" s="27"/>
      <c r="BK258" s="27"/>
      <c r="BL258" s="27"/>
      <c r="BM258" s="27"/>
      <c r="BN258" s="27"/>
      <c r="BO258" s="27"/>
      <c r="BP258" s="27"/>
      <c r="BQ258" s="27"/>
      <c r="BR258" s="27"/>
      <c r="BS258" s="27"/>
      <c r="BT258" s="27"/>
      <c r="BU258" s="27"/>
      <c r="BV258" s="27"/>
      <c r="BW258" s="27"/>
      <c r="BX258" s="27"/>
      <c r="BY258" s="27"/>
      <c r="BZ258" s="27"/>
      <c r="CA258" s="27"/>
      <c r="CB258" s="27"/>
      <c r="CC258" s="27"/>
      <c r="CD258" s="27"/>
      <c r="CE258" s="27"/>
      <c r="CF258" s="27"/>
      <c r="CG258" s="27"/>
      <c r="CH258" s="27"/>
      <c r="CI258" s="27"/>
      <c r="CJ258" s="27"/>
      <c r="CK258" s="27"/>
      <c r="CL258" s="27"/>
      <c r="CM258" s="27"/>
      <c r="CN258" s="27"/>
      <c r="CO258" s="27"/>
      <c r="CP258" s="27"/>
      <c r="CQ258" s="27"/>
      <c r="CR258" s="27"/>
      <c r="CS258" s="27"/>
      <c r="CT258" s="27"/>
      <c r="CU258" s="27"/>
      <c r="CV258" s="27"/>
      <c r="CW258" s="27"/>
      <c r="CX258" s="27"/>
      <c r="CY258" s="27"/>
      <c r="CZ258" s="27"/>
      <c r="DA258" s="27"/>
      <c r="DB258" s="27"/>
      <c r="DC258" s="27"/>
      <c r="DD258" s="27"/>
      <c r="DE258" s="27"/>
      <c r="DF258" s="27"/>
      <c r="DG258" s="27"/>
      <c r="DH258" s="27"/>
      <c r="DI258" s="27"/>
      <c r="DJ258" s="27"/>
      <c r="DK258" s="27"/>
      <c r="DL258" s="27"/>
      <c r="DM258" s="27"/>
      <c r="DN258" s="27"/>
      <c r="DO258" s="27"/>
      <c r="DP258" s="27"/>
      <c r="DQ258" s="27"/>
      <c r="DR258" s="27"/>
      <c r="DS258" s="27"/>
      <c r="DT258" s="27"/>
      <c r="DU258" s="27"/>
      <c r="DV258" s="27"/>
      <c r="DW258" s="27"/>
      <c r="DX258" s="27"/>
      <c r="DY258" s="27"/>
      <c r="DZ258" s="27"/>
      <c r="EA258" s="27"/>
      <c r="EB258" s="27"/>
      <c r="EC258" s="27"/>
      <c r="ED258" s="27"/>
      <c r="EE258" s="27"/>
      <c r="EF258" s="27"/>
      <c r="EG258" s="27"/>
      <c r="EH258" s="27"/>
      <c r="EI258" s="27"/>
      <c r="EJ258" s="27"/>
      <c r="EK258" s="27"/>
      <c r="EL258" s="27"/>
      <c r="EM258" s="27"/>
      <c r="EN258" s="27"/>
      <c r="EO258" s="27"/>
      <c r="EP258" s="27"/>
      <c r="EQ258" s="27"/>
      <c r="ER258" s="27"/>
      <c r="ES258" s="27"/>
      <c r="ET258" s="27"/>
      <c r="EU258" s="27"/>
      <c r="EV258" s="27"/>
      <c r="EW258" s="27"/>
      <c r="EX258" s="27"/>
      <c r="EY258" s="27"/>
      <c r="EZ258" s="27"/>
      <c r="FA258" s="27"/>
      <c r="FB258" s="27"/>
      <c r="FC258" s="27"/>
      <c r="FD258" s="27"/>
      <c r="FE258" s="27"/>
      <c r="FF258" s="27"/>
      <c r="FG258" s="27"/>
      <c r="FH258" s="27"/>
      <c r="FI258" s="27"/>
      <c r="FJ258" s="27"/>
      <c r="FK258" s="27"/>
      <c r="FL258" s="27"/>
      <c r="FM258" s="27"/>
      <c r="FN258" s="27"/>
      <c r="FO258" s="27"/>
      <c r="FP258" s="27"/>
      <c r="FQ258" s="27"/>
      <c r="FR258" s="27"/>
      <c r="FS258" s="27"/>
      <c r="FT258" s="27"/>
      <c r="FU258" s="27"/>
      <c r="FV258" s="27"/>
      <c r="FW258" s="27"/>
      <c r="FX258" s="27"/>
      <c r="FY258" s="27"/>
      <c r="FZ258" s="27"/>
      <c r="GA258" s="27"/>
      <c r="GB258" s="27"/>
      <c r="GC258" s="27"/>
      <c r="GD258" s="27"/>
      <c r="GE258" s="27"/>
      <c r="GF258" s="27"/>
      <c r="GG258" s="27"/>
      <c r="GH258" s="27"/>
      <c r="GI258" s="27"/>
      <c r="GJ258" s="27"/>
      <c r="GK258" s="27"/>
      <c r="GL258" s="27"/>
      <c r="GM258" s="27"/>
      <c r="GN258" s="27"/>
      <c r="GO258" s="27"/>
      <c r="GP258" s="27"/>
      <c r="GQ258" s="27"/>
      <c r="GR258" s="27"/>
      <c r="GS258" s="27"/>
      <c r="GT258" s="27"/>
      <c r="GU258" s="27"/>
      <c r="GV258" s="27"/>
      <c r="GW258" s="27"/>
      <c r="GX258" s="27"/>
      <c r="GY258" s="27"/>
      <c r="GZ258" s="27"/>
      <c r="HA258" s="27"/>
      <c r="HB258" s="27"/>
      <c r="HC258" s="27"/>
      <c r="HD258" s="27"/>
      <c r="HE258" s="27"/>
      <c r="HF258" s="27"/>
      <c r="HG258" s="27"/>
      <c r="HH258" s="27"/>
      <c r="HI258" s="27"/>
      <c r="HJ258" s="27"/>
      <c r="HK258" s="27"/>
      <c r="HL258" s="27"/>
      <c r="HM258" s="27"/>
      <c r="HN258" s="27"/>
      <c r="HO258" s="27"/>
      <c r="HP258" s="27"/>
      <c r="HQ258" s="27"/>
      <c r="HR258" s="27"/>
      <c r="HS258" s="27"/>
      <c r="HT258" s="27"/>
      <c r="HU258" s="27"/>
      <c r="HV258" s="27"/>
      <c r="HW258" s="27"/>
      <c r="HX258" s="27"/>
      <c r="HY258" s="27"/>
      <c r="HZ258" s="27"/>
      <c r="IA258" s="27"/>
      <c r="IB258" s="27"/>
      <c r="IC258" s="27"/>
      <c r="ID258" s="27"/>
      <c r="IE258" s="27"/>
      <c r="IF258" s="27"/>
      <c r="IG258" s="27"/>
      <c r="IH258" s="27"/>
      <c r="II258" s="27"/>
      <c r="IJ258" s="27"/>
      <c r="IK258" s="27"/>
      <c r="IL258" s="27"/>
      <c r="IM258" s="27"/>
      <c r="IN258" s="27"/>
      <c r="IO258" s="27"/>
      <c r="IP258" s="27"/>
      <c r="IQ258" s="27"/>
      <c r="IR258" s="27"/>
      <c r="IS258" s="27"/>
      <c r="IT258" s="27"/>
      <c r="IU258" s="27"/>
      <c r="IV258" s="27"/>
      <c r="IW258" s="27"/>
      <c r="IX258" s="27"/>
      <c r="IY258" s="27"/>
      <c r="IZ258" s="27"/>
      <c r="JA258" s="27"/>
      <c r="JB258" s="27"/>
      <c r="JC258" s="27"/>
      <c r="JD258" s="27"/>
      <c r="JE258" s="27"/>
      <c r="JF258" s="27"/>
      <c r="JG258" s="27"/>
      <c r="JH258" s="27"/>
      <c r="JI258" s="27"/>
      <c r="JJ258" s="27"/>
      <c r="JK258" s="27"/>
      <c r="JL258" s="27"/>
      <c r="JM258" s="27"/>
      <c r="JN258" s="27"/>
      <c r="JO258" s="27"/>
      <c r="JP258" s="27"/>
      <c r="JQ258" s="27"/>
      <c r="JR258" s="27"/>
      <c r="JS258" s="27"/>
      <c r="JT258" s="27"/>
      <c r="JU258" s="27"/>
      <c r="JV258" s="27"/>
      <c r="JW258" s="27"/>
      <c r="JX258" s="27"/>
      <c r="JY258" s="27"/>
      <c r="JZ258" s="27"/>
      <c r="KA258" s="27"/>
      <c r="KB258" s="27"/>
      <c r="KC258" s="27"/>
      <c r="KD258" s="27"/>
      <c r="KE258" s="27"/>
      <c r="KF258" s="27"/>
      <c r="KG258" s="27"/>
      <c r="KH258" s="27"/>
      <c r="KI258" s="27"/>
      <c r="KJ258" s="27"/>
      <c r="KK258" s="27"/>
      <c r="KL258" s="27"/>
      <c r="KM258" s="27"/>
      <c r="KN258" s="27"/>
      <c r="KO258" s="27"/>
      <c r="KP258" s="27"/>
      <c r="KQ258" s="27"/>
      <c r="KR258" s="27"/>
      <c r="KS258" s="27"/>
      <c r="KT258" s="27"/>
      <c r="KU258" s="27"/>
      <c r="KV258" s="27"/>
      <c r="KW258" s="27"/>
      <c r="KX258" s="27"/>
      <c r="KY258" s="27"/>
      <c r="KZ258" s="27"/>
      <c r="LA258" s="27"/>
      <c r="LB258" s="27"/>
      <c r="LC258" s="27"/>
      <c r="LD258" s="27"/>
      <c r="LE258" s="27"/>
      <c r="LF258" s="27"/>
      <c r="LG258" s="27"/>
      <c r="LH258" s="27"/>
      <c r="LI258" s="27"/>
      <c r="LJ258" s="27"/>
      <c r="LK258" s="27"/>
      <c r="LL258" s="27"/>
      <c r="LM258" s="27"/>
      <c r="LN258" s="27"/>
      <c r="LO258" s="27"/>
      <c r="LP258" s="27"/>
      <c r="LQ258" s="27"/>
      <c r="LR258" s="27"/>
      <c r="LS258" s="27"/>
      <c r="LT258" s="27"/>
      <c r="LU258" s="27"/>
      <c r="LV258" s="27"/>
      <c r="LW258" s="27"/>
      <c r="LX258" s="27"/>
      <c r="LY258" s="27"/>
      <c r="LZ258" s="27"/>
      <c r="MA258" s="27"/>
      <c r="MB258" s="27"/>
      <c r="MC258" s="27"/>
      <c r="MD258" s="27"/>
      <c r="ME258" s="27"/>
      <c r="MF258" s="27"/>
      <c r="MG258" s="27"/>
      <c r="MH258" s="27"/>
      <c r="MI258" s="27"/>
      <c r="MJ258" s="27"/>
      <c r="MK258" s="27"/>
      <c r="ML258" s="27"/>
      <c r="MM258" s="27"/>
      <c r="MN258" s="27"/>
      <c r="MO258" s="27"/>
      <c r="MP258" s="27"/>
      <c r="MQ258" s="27"/>
      <c r="MR258" s="27"/>
      <c r="MS258" s="27"/>
      <c r="MT258" s="27"/>
      <c r="MU258" s="27"/>
      <c r="MV258" s="27"/>
      <c r="MW258" s="27"/>
      <c r="MX258" s="27"/>
      <c r="MY258" s="27"/>
      <c r="MZ258" s="27"/>
      <c r="NA258" s="27"/>
      <c r="NB258" s="27"/>
      <c r="NC258" s="27"/>
      <c r="ND258" s="27"/>
      <c r="NE258" s="27"/>
      <c r="NF258" s="27"/>
      <c r="NG258" s="27"/>
      <c r="NH258" s="27"/>
      <c r="NI258" s="27"/>
      <c r="NJ258" s="27"/>
      <c r="NK258" s="27"/>
      <c r="NL258" s="27"/>
      <c r="NM258" s="27"/>
      <c r="NN258" s="27"/>
      <c r="NO258" s="27"/>
      <c r="NP258" s="27"/>
      <c r="NQ258" s="27"/>
      <c r="NR258" s="27"/>
      <c r="NS258" s="27"/>
      <c r="NT258" s="27"/>
      <c r="NU258" s="27"/>
      <c r="NV258" s="27"/>
      <c r="NW258" s="27"/>
      <c r="NX258" s="27"/>
      <c r="NY258" s="27"/>
      <c r="NZ258" s="27"/>
      <c r="OA258" s="27"/>
      <c r="OB258" s="27"/>
      <c r="OC258" s="27"/>
      <c r="OD258" s="27"/>
      <c r="OE258" s="27"/>
      <c r="OF258" s="27"/>
      <c r="OG258" s="27"/>
      <c r="OH258" s="27"/>
      <c r="OI258" s="27"/>
      <c r="OJ258" s="27"/>
      <c r="OK258" s="27"/>
      <c r="OL258" s="27"/>
      <c r="OM258" s="27"/>
      <c r="ON258" s="27"/>
      <c r="OO258" s="27"/>
      <c r="OP258" s="27"/>
      <c r="OQ258" s="27"/>
      <c r="OR258" s="27"/>
      <c r="OS258" s="27"/>
      <c r="OT258" s="27"/>
      <c r="OU258" s="27"/>
      <c r="OV258" s="27"/>
      <c r="OW258" s="27"/>
      <c r="OX258" s="27"/>
      <c r="OY258" s="27"/>
      <c r="OZ258" s="27"/>
      <c r="PA258" s="27"/>
      <c r="PB258" s="27"/>
      <c r="PC258" s="27"/>
      <c r="PD258" s="27"/>
      <c r="PE258" s="27"/>
      <c r="PF258" s="27"/>
      <c r="PG258" s="27"/>
      <c r="PH258" s="27"/>
      <c r="PI258" s="27"/>
      <c r="PJ258" s="27"/>
      <c r="PK258" s="27"/>
      <c r="PL258" s="27"/>
      <c r="PM258" s="27"/>
      <c r="PN258" s="27"/>
      <c r="PO258" s="27"/>
      <c r="PP258" s="27"/>
      <c r="PQ258" s="27"/>
      <c r="PR258" s="27"/>
      <c r="PS258" s="27"/>
      <c r="PT258" s="27"/>
      <c r="PU258" s="27"/>
      <c r="PV258" s="27"/>
      <c r="PW258" s="27"/>
      <c r="PX258" s="27"/>
      <c r="PY258" s="27"/>
      <c r="PZ258" s="27"/>
      <c r="QA258" s="27"/>
      <c r="QB258" s="27"/>
      <c r="QC258" s="27"/>
      <c r="QD258" s="27"/>
      <c r="QE258" s="27"/>
      <c r="QF258" s="27"/>
      <c r="QG258" s="27"/>
      <c r="QH258" s="27"/>
      <c r="QI258" s="27"/>
      <c r="QJ258" s="27"/>
      <c r="QK258" s="27"/>
      <c r="QL258" s="27"/>
      <c r="QM258" s="27"/>
      <c r="QN258" s="27"/>
      <c r="QO258" s="27"/>
      <c r="QP258" s="27"/>
      <c r="QQ258" s="27"/>
      <c r="QR258" s="27"/>
      <c r="QS258" s="27"/>
      <c r="QT258" s="27"/>
      <c r="QU258" s="27"/>
      <c r="QV258" s="27"/>
      <c r="QW258" s="27"/>
      <c r="QX258" s="27"/>
      <c r="QY258" s="27"/>
      <c r="QZ258" s="27"/>
      <c r="RA258" s="27"/>
      <c r="RB258" s="27"/>
      <c r="RC258" s="27"/>
      <c r="RD258" s="27"/>
      <c r="RE258" s="27"/>
      <c r="RF258" s="27"/>
      <c r="RG258" s="27"/>
      <c r="RH258" s="27"/>
      <c r="RI258" s="27"/>
      <c r="RJ258" s="27"/>
      <c r="RK258" s="27"/>
      <c r="RL258" s="27"/>
      <c r="RM258" s="27"/>
      <c r="RN258" s="27"/>
      <c r="RO258" s="27"/>
      <c r="RP258" s="27"/>
      <c r="RQ258" s="27"/>
      <c r="RR258" s="27"/>
      <c r="RS258" s="27"/>
      <c r="RT258" s="27"/>
      <c r="RU258" s="27"/>
      <c r="RV258" s="27"/>
      <c r="RW258" s="27"/>
      <c r="RX258" s="27"/>
      <c r="RY258" s="27"/>
      <c r="RZ258" s="27"/>
      <c r="SA258" s="27"/>
      <c r="SB258" s="27"/>
      <c r="SC258" s="27"/>
      <c r="SD258" s="27"/>
      <c r="SE258" s="27"/>
      <c r="SF258" s="27"/>
      <c r="SG258" s="27"/>
      <c r="SH258" s="27"/>
      <c r="SI258" s="27"/>
      <c r="SJ258" s="27"/>
      <c r="SK258" s="27"/>
      <c r="SL258" s="27"/>
      <c r="SM258" s="27"/>
      <c r="SN258" s="27"/>
      <c r="SO258" s="27"/>
      <c r="SP258" s="27"/>
      <c r="SQ258" s="27"/>
      <c r="SR258" s="27"/>
      <c r="SS258" s="27"/>
      <c r="ST258" s="27"/>
      <c r="SU258" s="27"/>
      <c r="SV258" s="27"/>
      <c r="SW258" s="27"/>
      <c r="SX258" s="27"/>
      <c r="SY258" s="27"/>
      <c r="SZ258" s="27"/>
      <c r="TA258" s="27"/>
      <c r="TB258" s="27"/>
      <c r="TC258" s="27"/>
      <c r="TD258" s="27"/>
      <c r="TE258" s="27"/>
      <c r="TF258" s="27"/>
      <c r="TG258" s="27"/>
      <c r="TH258" s="27"/>
      <c r="TI258" s="27"/>
      <c r="TJ258" s="27"/>
      <c r="TK258" s="27"/>
      <c r="TL258" s="27"/>
      <c r="TM258" s="27"/>
      <c r="TN258" s="27"/>
      <c r="TO258" s="27"/>
      <c r="TP258" s="27"/>
      <c r="TQ258" s="27"/>
      <c r="TR258" s="27"/>
      <c r="TS258" s="27"/>
      <c r="TT258" s="27"/>
      <c r="TU258" s="27"/>
      <c r="TV258" s="27"/>
      <c r="TW258" s="27"/>
      <c r="TX258" s="27"/>
      <c r="TY258" s="27"/>
      <c r="TZ258" s="27"/>
      <c r="UA258" s="27"/>
      <c r="UB258" s="27"/>
      <c r="UC258" s="27"/>
      <c r="UD258" s="27"/>
      <c r="UE258" s="27"/>
      <c r="UF258" s="27"/>
      <c r="UG258" s="27"/>
      <c r="UH258" s="27"/>
      <c r="UI258" s="27"/>
      <c r="UJ258" s="27"/>
      <c r="UK258" s="27"/>
      <c r="UL258" s="27"/>
      <c r="UM258" s="27"/>
      <c r="UN258" s="27"/>
      <c r="UO258" s="27"/>
      <c r="UP258" s="27"/>
      <c r="UQ258" s="27"/>
      <c r="UR258" s="27"/>
      <c r="US258" s="27"/>
      <c r="UT258" s="27"/>
      <c r="UU258" s="27"/>
      <c r="UV258" s="27"/>
      <c r="UW258" s="27"/>
      <c r="UX258" s="27"/>
      <c r="UY258" s="27"/>
      <c r="UZ258" s="27"/>
      <c r="VA258" s="27"/>
      <c r="VB258" s="27"/>
      <c r="VC258" s="27"/>
      <c r="VD258" s="27"/>
      <c r="VE258" s="27"/>
      <c r="VF258" s="27"/>
      <c r="VG258" s="27"/>
      <c r="VH258" s="27"/>
      <c r="VI258" s="27"/>
      <c r="VJ258" s="27"/>
      <c r="VK258" s="27"/>
      <c r="VL258" s="27"/>
      <c r="VM258" s="27"/>
      <c r="VN258" s="27"/>
      <c r="VO258" s="27"/>
      <c r="VP258" s="27"/>
      <c r="VQ258" s="27"/>
      <c r="VR258" s="27"/>
      <c r="VS258" s="27"/>
      <c r="VT258" s="27"/>
      <c r="VU258" s="27"/>
      <c r="VV258" s="27"/>
      <c r="VW258" s="27"/>
      <c r="VX258" s="27"/>
      <c r="VY258" s="27"/>
      <c r="VZ258" s="27"/>
      <c r="WA258" s="27"/>
      <c r="WB258" s="27"/>
      <c r="WC258" s="27"/>
      <c r="WD258" s="27"/>
      <c r="WE258" s="27"/>
      <c r="WF258" s="27"/>
      <c r="WG258" s="27"/>
      <c r="WH258" s="27"/>
      <c r="WI258" s="27"/>
      <c r="WJ258" s="27"/>
      <c r="WK258" s="27"/>
      <c r="WL258" s="27"/>
      <c r="WM258" s="27"/>
      <c r="WN258" s="27"/>
      <c r="WO258" s="27"/>
      <c r="WP258" s="27"/>
      <c r="WQ258" s="27"/>
      <c r="WR258" s="27"/>
      <c r="WS258" s="27"/>
      <c r="WT258" s="27"/>
      <c r="WU258" s="27"/>
      <c r="WV258" s="27"/>
      <c r="WW258" s="27"/>
      <c r="WX258" s="27"/>
      <c r="WY258" s="27"/>
      <c r="WZ258" s="27"/>
      <c r="XA258" s="27"/>
      <c r="XB258" s="27"/>
      <c r="XC258" s="27"/>
      <c r="XD258" s="27"/>
      <c r="XE258" s="27"/>
      <c r="XF258" s="27"/>
      <c r="XG258" s="27"/>
      <c r="XH258" s="27"/>
      <c r="XI258" s="27"/>
      <c r="XJ258" s="27"/>
      <c r="XK258" s="27"/>
      <c r="XL258" s="27"/>
      <c r="XM258" s="27"/>
      <c r="XN258" s="27"/>
      <c r="XO258" s="27"/>
      <c r="XP258" s="27"/>
      <c r="XQ258" s="27"/>
      <c r="XR258" s="27"/>
      <c r="XS258" s="27"/>
      <c r="XT258" s="27"/>
      <c r="XU258" s="27"/>
      <c r="XV258" s="27"/>
      <c r="XW258" s="27"/>
      <c r="XX258" s="27"/>
      <c r="XY258" s="27"/>
      <c r="XZ258" s="27"/>
      <c r="YA258" s="27"/>
      <c r="YB258" s="27"/>
      <c r="YC258" s="27"/>
      <c r="YD258" s="27"/>
      <c r="YE258" s="27"/>
      <c r="YF258" s="27"/>
      <c r="YG258" s="27"/>
      <c r="YH258" s="27"/>
      <c r="YI258" s="27"/>
      <c r="YJ258" s="27"/>
      <c r="YK258" s="27"/>
      <c r="YL258" s="27"/>
      <c r="YM258" s="27"/>
      <c r="YN258" s="27"/>
      <c r="YO258" s="27"/>
      <c r="YP258" s="27"/>
      <c r="YQ258" s="27"/>
      <c r="YR258" s="27"/>
      <c r="YS258" s="27"/>
      <c r="YT258" s="27"/>
      <c r="YU258" s="27"/>
      <c r="YV258" s="27"/>
      <c r="YW258" s="27"/>
      <c r="YX258" s="27"/>
      <c r="YY258" s="27"/>
      <c r="YZ258" s="27"/>
      <c r="ZA258" s="27"/>
      <c r="ZB258" s="27"/>
      <c r="ZC258" s="27"/>
      <c r="ZD258" s="27"/>
      <c r="ZE258" s="27"/>
      <c r="ZF258" s="27"/>
      <c r="ZG258" s="27"/>
      <c r="ZH258" s="27"/>
      <c r="ZI258" s="27"/>
      <c r="ZJ258" s="27"/>
      <c r="ZK258" s="27"/>
      <c r="ZL258" s="27"/>
      <c r="ZM258" s="27"/>
      <c r="ZN258" s="27"/>
      <c r="ZO258" s="27"/>
      <c r="ZP258" s="27"/>
      <c r="ZQ258" s="27"/>
      <c r="ZR258" s="27"/>
      <c r="ZS258" s="27"/>
      <c r="ZT258" s="27"/>
      <c r="ZU258" s="27"/>
      <c r="ZV258" s="27"/>
      <c r="ZW258" s="27"/>
      <c r="ZX258" s="27"/>
      <c r="ZY258" s="27"/>
      <c r="ZZ258" s="27"/>
      <c r="AAA258" s="27"/>
      <c r="AAB258" s="27"/>
      <c r="AAC258" s="27"/>
      <c r="AAD258" s="27"/>
      <c r="AAE258" s="27"/>
      <c r="AAF258" s="27"/>
      <c r="AAG258" s="27"/>
      <c r="AAH258" s="27"/>
      <c r="AAI258" s="27"/>
      <c r="AAJ258" s="27"/>
      <c r="AAK258" s="27"/>
      <c r="AAL258" s="27"/>
      <c r="AAM258" s="27"/>
      <c r="AAN258" s="27"/>
      <c r="AAO258" s="27"/>
      <c r="AAP258" s="27"/>
      <c r="AAQ258" s="27"/>
      <c r="AAR258" s="27"/>
      <c r="AAS258" s="27"/>
      <c r="AAT258" s="27"/>
      <c r="AAU258" s="27"/>
      <c r="AAV258" s="27"/>
      <c r="AAW258" s="27"/>
      <c r="AAX258" s="27"/>
      <c r="AAY258" s="27"/>
      <c r="AAZ258" s="27"/>
      <c r="ABA258" s="27"/>
      <c r="ABB258" s="27"/>
      <c r="ABC258" s="27"/>
      <c r="ABD258" s="27"/>
      <c r="ABE258" s="27"/>
      <c r="ABF258" s="27"/>
      <c r="ABG258" s="27"/>
      <c r="ABH258" s="27"/>
      <c r="ABI258" s="27"/>
      <c r="ABJ258" s="27"/>
      <c r="ABK258" s="27"/>
      <c r="ABL258" s="27"/>
      <c r="ABM258" s="27"/>
      <c r="ABN258" s="27"/>
      <c r="ABO258" s="27"/>
      <c r="ABP258" s="27"/>
      <c r="ABQ258" s="27"/>
      <c r="ABR258" s="27"/>
      <c r="ABS258" s="27"/>
      <c r="ABT258" s="27"/>
      <c r="ABU258" s="27"/>
      <c r="ABV258" s="27"/>
      <c r="ABW258" s="27"/>
      <c r="ABX258" s="27"/>
      <c r="ABY258" s="27"/>
      <c r="ABZ258" s="27"/>
      <c r="ACA258" s="27"/>
      <c r="ACB258" s="27"/>
      <c r="ACC258" s="27"/>
      <c r="ACD258" s="27"/>
      <c r="ACE258" s="27"/>
      <c r="ACF258" s="27"/>
      <c r="ACG258" s="27"/>
      <c r="ACH258" s="27"/>
      <c r="ACI258" s="27"/>
      <c r="ACJ258" s="27"/>
      <c r="ACK258" s="27"/>
      <c r="ACL258" s="27"/>
      <c r="ACM258" s="27"/>
      <c r="ACN258" s="27"/>
      <c r="ACO258" s="27"/>
      <c r="ACP258" s="27"/>
      <c r="ACQ258" s="27"/>
      <c r="ACR258" s="27"/>
      <c r="ACS258" s="27"/>
      <c r="ACT258" s="27"/>
      <c r="ACU258" s="27"/>
      <c r="ACV258" s="27"/>
      <c r="ACW258" s="27"/>
      <c r="ACX258" s="27"/>
      <c r="ACY258" s="27"/>
      <c r="ACZ258" s="27"/>
      <c r="ADA258" s="27"/>
      <c r="ADB258" s="27"/>
      <c r="ADC258" s="27"/>
      <c r="ADD258" s="27"/>
      <c r="ADE258" s="27"/>
      <c r="ADF258" s="27"/>
      <c r="ADG258" s="27"/>
      <c r="ADH258" s="27"/>
      <c r="ADI258" s="27"/>
      <c r="ADJ258" s="27"/>
      <c r="ADK258" s="27"/>
      <c r="ADL258" s="27"/>
      <c r="ADM258" s="27"/>
      <c r="ADN258" s="27"/>
      <c r="ADO258" s="27"/>
      <c r="ADP258" s="27"/>
      <c r="ADQ258" s="27"/>
      <c r="ADR258" s="27"/>
      <c r="ADS258" s="27"/>
      <c r="ADT258" s="27"/>
      <c r="ADU258" s="27"/>
      <c r="ADV258" s="27"/>
      <c r="ADW258" s="27"/>
      <c r="ADX258" s="27"/>
      <c r="ADY258" s="27"/>
      <c r="ADZ258" s="27"/>
      <c r="AEA258" s="27"/>
      <c r="AEB258" s="27"/>
      <c r="AEC258" s="27"/>
      <c r="AED258" s="27"/>
      <c r="AEE258" s="27"/>
      <c r="AEF258" s="27"/>
      <c r="AEG258" s="27"/>
      <c r="AEH258" s="27"/>
      <c r="AEI258" s="27"/>
      <c r="AEJ258" s="27"/>
      <c r="AEK258" s="27"/>
      <c r="AEL258" s="27"/>
      <c r="AEM258" s="27"/>
      <c r="AEN258" s="27"/>
      <c r="AEO258" s="27"/>
      <c r="AEP258" s="27"/>
      <c r="AEQ258" s="27"/>
      <c r="AER258" s="27"/>
      <c r="AES258" s="27"/>
      <c r="AET258" s="27"/>
      <c r="AEU258" s="27"/>
      <c r="AEV258" s="27"/>
      <c r="AEW258" s="27"/>
      <c r="AEX258" s="27"/>
      <c r="AEY258" s="27"/>
      <c r="AEZ258" s="27"/>
      <c r="AFA258" s="27"/>
      <c r="AFB258" s="27"/>
      <c r="AFC258" s="27"/>
      <c r="AFD258" s="27"/>
      <c r="AFE258" s="27"/>
      <c r="AFF258" s="27"/>
      <c r="AFG258" s="27"/>
      <c r="AFH258" s="27"/>
      <c r="AFI258" s="27"/>
      <c r="AFJ258" s="27"/>
      <c r="AFK258" s="27"/>
      <c r="AFL258" s="27"/>
      <c r="AFM258" s="27"/>
      <c r="AFN258" s="27"/>
      <c r="AFO258" s="27"/>
      <c r="AFP258" s="27"/>
      <c r="AFQ258" s="27"/>
      <c r="AFR258" s="27"/>
      <c r="AFS258" s="27"/>
      <c r="AFT258" s="27"/>
      <c r="AFU258" s="27"/>
      <c r="AFV258" s="27"/>
      <c r="AFW258" s="27"/>
      <c r="AFX258" s="27"/>
      <c r="AFY258" s="27"/>
      <c r="AFZ258" s="27"/>
      <c r="AGA258" s="27"/>
      <c r="AGB258" s="27"/>
      <c r="AGC258" s="27"/>
      <c r="AGD258" s="27"/>
      <c r="AGE258" s="27"/>
      <c r="AGF258" s="27"/>
      <c r="AGG258" s="27"/>
      <c r="AGH258" s="27"/>
      <c r="AGI258" s="27"/>
      <c r="AGJ258" s="27"/>
      <c r="AGK258" s="27"/>
      <c r="AGL258" s="27"/>
      <c r="AGM258" s="27"/>
      <c r="AGN258" s="27"/>
      <c r="AGO258" s="27"/>
      <c r="AGP258" s="27"/>
      <c r="AGQ258" s="27"/>
      <c r="AGR258" s="27"/>
      <c r="AGS258" s="27"/>
      <c r="AGT258" s="27"/>
      <c r="AGU258" s="27"/>
      <c r="AGV258" s="27"/>
      <c r="AGW258" s="27"/>
      <c r="AGX258" s="27"/>
      <c r="AGY258" s="27"/>
      <c r="AGZ258" s="27"/>
      <c r="AHA258" s="27"/>
      <c r="AHB258" s="27"/>
      <c r="AHC258" s="27"/>
      <c r="AHD258" s="27"/>
      <c r="AHE258" s="27"/>
      <c r="AHF258" s="27"/>
      <c r="AHG258" s="27"/>
      <c r="AHH258" s="27"/>
      <c r="AHI258" s="27"/>
      <c r="AHJ258" s="27"/>
      <c r="AHK258" s="27"/>
      <c r="AHL258" s="27"/>
      <c r="AHM258" s="27"/>
      <c r="AHN258" s="27"/>
      <c r="AHO258" s="27"/>
      <c r="AHP258" s="27"/>
      <c r="AHQ258" s="27"/>
      <c r="AHR258" s="27"/>
      <c r="AHS258" s="27"/>
      <c r="AHT258" s="27"/>
      <c r="AHU258" s="27"/>
      <c r="AHV258" s="27"/>
      <c r="AHW258" s="27"/>
      <c r="AHX258" s="27"/>
      <c r="AHY258" s="27"/>
      <c r="AHZ258" s="27"/>
      <c r="AIA258" s="27"/>
      <c r="AIB258" s="27"/>
      <c r="AIC258" s="27"/>
      <c r="AID258" s="27"/>
      <c r="AIE258" s="27"/>
      <c r="AIF258" s="27"/>
      <c r="AIG258" s="27"/>
      <c r="AIH258" s="27"/>
      <c r="AII258" s="27"/>
      <c r="AIJ258" s="27"/>
      <c r="AIK258" s="27"/>
      <c r="AIL258" s="27"/>
      <c r="AIM258" s="27"/>
      <c r="AIN258" s="27"/>
      <c r="AIO258" s="27"/>
      <c r="AIP258" s="27"/>
      <c r="AIQ258" s="27"/>
      <c r="AIR258" s="27"/>
      <c r="AIS258" s="27"/>
      <c r="AIT258" s="27"/>
      <c r="AIU258" s="27"/>
      <c r="AIV258" s="27"/>
      <c r="AIW258" s="27"/>
      <c r="AIX258" s="27"/>
      <c r="AIY258" s="27"/>
      <c r="AIZ258" s="27"/>
      <c r="AJA258" s="27"/>
      <c r="AJB258" s="27"/>
      <c r="AJC258" s="27"/>
      <c r="AJD258" s="27"/>
      <c r="AJE258" s="27"/>
      <c r="AJF258" s="27"/>
      <c r="AJG258" s="27"/>
      <c r="AJH258" s="27"/>
      <c r="AJI258" s="27"/>
      <c r="AJJ258" s="27"/>
      <c r="AJK258" s="27"/>
      <c r="AJL258" s="27"/>
      <c r="AJM258" s="27"/>
      <c r="AJN258" s="27"/>
      <c r="AJO258" s="27"/>
      <c r="AJP258" s="27"/>
      <c r="AJQ258" s="27"/>
      <c r="AJR258" s="27"/>
      <c r="AJS258" s="27"/>
      <c r="AJT258" s="27"/>
      <c r="AJU258" s="27"/>
      <c r="AJV258" s="27"/>
      <c r="AJW258" s="27"/>
      <c r="AJX258" s="27"/>
      <c r="AJY258" s="27"/>
      <c r="AJZ258" s="27"/>
      <c r="AKA258" s="27"/>
      <c r="AKB258" s="27"/>
      <c r="AKC258" s="27"/>
      <c r="AKD258" s="27"/>
      <c r="AKE258" s="27"/>
      <c r="AKF258" s="27"/>
      <c r="AKG258" s="27"/>
      <c r="AKH258" s="27"/>
      <c r="AKI258" s="27"/>
      <c r="AKJ258" s="27"/>
      <c r="AKK258" s="27"/>
      <c r="AKL258" s="27"/>
      <c r="AKM258" s="27"/>
      <c r="AKN258" s="27"/>
      <c r="AKO258" s="27"/>
      <c r="AKP258" s="27"/>
      <c r="AKQ258" s="27"/>
      <c r="AKR258" s="27"/>
      <c r="AKS258" s="27"/>
      <c r="AKT258" s="27"/>
      <c r="AKU258" s="27"/>
      <c r="AKV258" s="27"/>
      <c r="AKW258" s="27"/>
      <c r="AKX258" s="27"/>
      <c r="AKY258" s="27"/>
      <c r="AKZ258" s="27"/>
      <c r="ALA258" s="27"/>
      <c r="ALB258" s="27"/>
      <c r="ALC258" s="27"/>
      <c r="ALD258" s="27"/>
      <c r="ALE258" s="27"/>
      <c r="ALF258" s="27"/>
      <c r="ALG258" s="27"/>
      <c r="ALH258" s="27"/>
      <c r="ALI258" s="27"/>
      <c r="ALJ258" s="27"/>
      <c r="ALK258" s="27"/>
      <c r="ALL258" s="27"/>
      <c r="ALM258" s="27"/>
      <c r="ALN258" s="27"/>
      <c r="ALO258" s="27"/>
      <c r="ALP258" s="27"/>
      <c r="ALQ258" s="27"/>
      <c r="ALR258" s="27"/>
      <c r="ALS258" s="27"/>
      <c r="ALT258" s="27"/>
      <c r="ALU258" s="27"/>
      <c r="ALV258" s="27"/>
      <c r="ALW258" s="27"/>
      <c r="ALX258" s="27"/>
      <c r="ALY258" s="27"/>
      <c r="ALZ258" s="27"/>
      <c r="AMA258" s="27"/>
      <c r="AMB258" s="27"/>
      <c r="AMC258" s="27"/>
      <c r="AMD258" s="27"/>
      <c r="AME258" s="27"/>
      <c r="AMF258" s="27"/>
      <c r="AMG258" s="27"/>
      <c r="AMH258" s="27"/>
      <c r="AMI258" s="27"/>
      <c r="AMJ258" s="27"/>
      <c r="AMK258" s="27"/>
      <c r="AML258" s="27"/>
      <c r="AMM258" s="27"/>
      <c r="AMN258" s="27"/>
      <c r="AMO258" s="27"/>
      <c r="AMP258" s="27"/>
      <c r="AMQ258" s="27"/>
      <c r="AMR258" s="27"/>
      <c r="AMS258" s="27"/>
      <c r="AMT258" s="27"/>
      <c r="AMU258" s="27"/>
      <c r="AMV258" s="27"/>
      <c r="AMW258" s="27"/>
      <c r="AMX258" s="27"/>
      <c r="AMY258" s="27"/>
      <c r="AMZ258" s="27"/>
      <c r="ANA258" s="27"/>
      <c r="ANB258" s="27"/>
      <c r="ANC258" s="27"/>
      <c r="AND258" s="27"/>
      <c r="ANE258" s="27"/>
      <c r="ANF258" s="27"/>
      <c r="ANG258" s="27"/>
      <c r="ANH258" s="27"/>
      <c r="ANI258" s="27"/>
      <c r="ANJ258" s="27"/>
      <c r="ANK258" s="27"/>
      <c r="ANL258" s="27"/>
      <c r="ANM258" s="27"/>
      <c r="ANN258" s="27"/>
      <c r="ANO258" s="27"/>
      <c r="ANP258" s="27"/>
      <c r="ANQ258" s="27"/>
      <c r="ANR258" s="27"/>
      <c r="ANS258" s="27"/>
      <c r="ANT258" s="27"/>
      <c r="ANU258" s="27"/>
      <c r="ANV258" s="27"/>
      <c r="ANW258" s="27"/>
      <c r="ANX258" s="27"/>
      <c r="ANY258" s="27"/>
      <c r="ANZ258" s="27"/>
      <c r="AOA258" s="27"/>
      <c r="AOB258" s="27"/>
      <c r="AOC258" s="27"/>
      <c r="AOD258" s="27"/>
      <c r="AOE258" s="27"/>
      <c r="AOF258" s="27"/>
      <c r="AOG258" s="27"/>
      <c r="AOH258" s="27"/>
      <c r="AOI258" s="27"/>
      <c r="AOJ258" s="27"/>
      <c r="AOK258" s="27"/>
      <c r="AOL258" s="27"/>
      <c r="AOM258" s="27"/>
      <c r="AON258" s="27"/>
      <c r="AOO258" s="27"/>
      <c r="AOP258" s="27"/>
      <c r="AOQ258" s="27"/>
      <c r="AOR258" s="27"/>
      <c r="AOS258" s="27"/>
      <c r="AOT258" s="27"/>
      <c r="AOU258" s="27"/>
      <c r="AOV258" s="27"/>
      <c r="AOW258" s="27"/>
      <c r="AOX258" s="27"/>
      <c r="AOY258" s="27"/>
      <c r="AOZ258" s="27"/>
      <c r="APA258" s="27"/>
      <c r="APB258" s="27"/>
      <c r="APC258" s="27"/>
      <c r="APD258" s="27"/>
      <c r="APE258" s="27"/>
      <c r="APF258" s="27"/>
      <c r="APG258" s="27"/>
      <c r="APH258" s="27"/>
      <c r="API258" s="27"/>
      <c r="APJ258" s="27"/>
      <c r="APK258" s="27"/>
      <c r="APL258" s="27"/>
      <c r="APM258" s="27"/>
      <c r="APN258" s="27"/>
      <c r="APO258" s="27"/>
      <c r="APP258" s="27"/>
      <c r="APQ258" s="27"/>
      <c r="APR258" s="27"/>
      <c r="APS258" s="27"/>
      <c r="APT258" s="27"/>
      <c r="APU258" s="27"/>
      <c r="APV258" s="27"/>
      <c r="APW258" s="27"/>
      <c r="APX258" s="27"/>
      <c r="APY258" s="27"/>
      <c r="APZ258" s="27"/>
      <c r="AQA258" s="27"/>
      <c r="AQB258" s="27"/>
      <c r="AQC258" s="27"/>
      <c r="AQD258" s="27"/>
      <c r="AQE258" s="27"/>
      <c r="AQF258" s="27"/>
      <c r="AQG258" s="27"/>
      <c r="AQH258" s="27"/>
      <c r="AQI258" s="27"/>
      <c r="AQJ258" s="27"/>
      <c r="AQK258" s="27"/>
      <c r="AQL258" s="27"/>
      <c r="AQM258" s="27"/>
      <c r="AQN258" s="27"/>
      <c r="AQO258" s="27"/>
      <c r="AQP258" s="27"/>
      <c r="AQQ258" s="27"/>
      <c r="AQR258" s="27"/>
      <c r="AQS258" s="27"/>
      <c r="AQT258" s="27"/>
      <c r="AQU258" s="27"/>
      <c r="AQV258" s="27"/>
      <c r="AQW258" s="27"/>
      <c r="AQX258" s="27"/>
      <c r="AQY258" s="27"/>
      <c r="AQZ258" s="27"/>
      <c r="ARA258" s="27"/>
      <c r="ARB258" s="27"/>
      <c r="ARC258" s="27"/>
      <c r="ARD258" s="27"/>
      <c r="ARE258" s="27"/>
      <c r="ARF258" s="27"/>
      <c r="ARG258" s="27"/>
      <c r="ARH258" s="27"/>
      <c r="ARI258" s="27"/>
      <c r="ARJ258" s="27"/>
      <c r="ARK258" s="27"/>
      <c r="ARL258" s="27"/>
      <c r="ARM258" s="27"/>
      <c r="ARN258" s="27"/>
      <c r="ARO258" s="27"/>
      <c r="ARP258" s="27"/>
      <c r="ARQ258" s="27"/>
      <c r="ARR258" s="27"/>
      <c r="ARS258" s="27"/>
      <c r="ART258" s="27"/>
      <c r="ARU258" s="27"/>
      <c r="ARV258" s="27"/>
      <c r="ARW258" s="27"/>
      <c r="ARX258" s="27"/>
      <c r="ARY258" s="27"/>
      <c r="ARZ258" s="27"/>
      <c r="ASA258" s="27"/>
      <c r="ASB258" s="27"/>
      <c r="ASC258" s="27"/>
      <c r="ASD258" s="27"/>
      <c r="ASE258" s="27"/>
      <c r="ASF258" s="27"/>
      <c r="ASG258" s="27"/>
      <c r="ASH258" s="27"/>
      <c r="ASI258" s="27"/>
      <c r="ASJ258" s="27"/>
      <c r="ASK258" s="27"/>
      <c r="ASL258" s="27"/>
      <c r="ASM258" s="27"/>
      <c r="ASN258" s="27"/>
      <c r="ASO258" s="27"/>
      <c r="ASP258" s="27"/>
      <c r="ASQ258" s="27"/>
      <c r="ASR258" s="27"/>
      <c r="ASS258" s="27"/>
      <c r="AST258" s="27"/>
      <c r="ASU258" s="27"/>
      <c r="ASV258" s="27"/>
      <c r="ASW258" s="27"/>
      <c r="ASX258" s="27"/>
      <c r="ASY258" s="27"/>
      <c r="ASZ258" s="27"/>
      <c r="ATA258" s="27"/>
      <c r="ATB258" s="27"/>
      <c r="ATC258" s="27"/>
      <c r="ATD258" s="27"/>
      <c r="ATE258" s="27"/>
      <c r="ATF258" s="27"/>
      <c r="ATG258" s="27"/>
      <c r="ATH258" s="27"/>
      <c r="ATI258" s="27"/>
      <c r="ATJ258" s="27"/>
      <c r="ATK258" s="27"/>
      <c r="ATL258" s="27"/>
      <c r="ATM258" s="27"/>
      <c r="ATN258" s="27"/>
      <c r="ATO258" s="27"/>
      <c r="ATP258" s="27"/>
      <c r="ATQ258" s="27"/>
      <c r="ATR258" s="27"/>
      <c r="ATS258" s="27"/>
      <c r="ATT258" s="27"/>
      <c r="ATU258" s="27"/>
      <c r="ATV258" s="27"/>
      <c r="ATW258" s="27"/>
      <c r="ATX258" s="27"/>
      <c r="ATY258" s="27"/>
      <c r="ATZ258" s="27"/>
      <c r="AUA258" s="27"/>
      <c r="AUB258" s="27"/>
      <c r="AUC258" s="27"/>
      <c r="AUD258" s="27"/>
      <c r="AUE258" s="27"/>
      <c r="AUF258" s="27"/>
      <c r="AUG258" s="27"/>
      <c r="AUH258" s="27"/>
      <c r="AUI258" s="27"/>
      <c r="AUJ258" s="27"/>
      <c r="AUK258" s="27"/>
      <c r="AUL258" s="27"/>
      <c r="AUM258" s="27"/>
      <c r="AUN258" s="27"/>
      <c r="AUO258" s="27"/>
      <c r="AUP258" s="27"/>
      <c r="AUQ258" s="27"/>
      <c r="AUR258" s="27"/>
      <c r="AUS258" s="27"/>
      <c r="AUT258" s="27"/>
      <c r="AUU258" s="27"/>
      <c r="AUV258" s="27"/>
      <c r="AUW258" s="27"/>
      <c r="AUX258" s="27"/>
      <c r="AUY258" s="27"/>
      <c r="AUZ258" s="27"/>
      <c r="AVA258" s="27"/>
      <c r="AVB258" s="27"/>
      <c r="AVC258" s="27"/>
      <c r="AVD258" s="27"/>
      <c r="AVE258" s="27"/>
      <c r="AVF258" s="27"/>
      <c r="AVG258" s="27"/>
      <c r="AVH258" s="27"/>
      <c r="AVI258" s="27"/>
      <c r="AVJ258" s="27"/>
      <c r="AVK258" s="27"/>
      <c r="AVL258" s="27"/>
      <c r="AVM258" s="27"/>
      <c r="AVN258" s="27"/>
      <c r="AVO258" s="27"/>
      <c r="AVP258" s="27"/>
      <c r="AVQ258" s="27"/>
      <c r="AVR258" s="27"/>
      <c r="AVS258" s="27"/>
      <c r="AVT258" s="27"/>
      <c r="AVU258" s="27"/>
      <c r="AVV258" s="27"/>
      <c r="AVW258" s="27"/>
      <c r="AVX258" s="27"/>
      <c r="AVY258" s="27"/>
      <c r="AVZ258" s="27"/>
      <c r="AWA258" s="27"/>
      <c r="AWB258" s="27"/>
      <c r="AWC258" s="27"/>
      <c r="AWD258" s="27"/>
      <c r="AWE258" s="27"/>
      <c r="AWF258" s="27"/>
      <c r="AWG258" s="27"/>
      <c r="AWH258" s="27"/>
      <c r="AWI258" s="27"/>
      <c r="AWJ258" s="27"/>
      <c r="AWK258" s="27"/>
      <c r="AWL258" s="27"/>
      <c r="AWM258" s="27"/>
      <c r="AWN258" s="27"/>
      <c r="AWO258" s="27"/>
      <c r="AWP258" s="27"/>
      <c r="AWQ258" s="27"/>
      <c r="AWR258" s="27"/>
      <c r="AWS258" s="27"/>
      <c r="AWT258" s="27"/>
      <c r="AWU258" s="27"/>
      <c r="AWV258" s="27"/>
      <c r="AWW258" s="27"/>
      <c r="AWX258" s="27"/>
      <c r="AWY258" s="27"/>
      <c r="AWZ258" s="27"/>
      <c r="AXA258" s="27"/>
      <c r="AXB258" s="27"/>
      <c r="AXC258" s="27"/>
      <c r="AXD258" s="27"/>
      <c r="AXE258" s="27"/>
      <c r="AXF258" s="27"/>
      <c r="AXG258" s="27"/>
      <c r="AXH258" s="27"/>
      <c r="AXI258" s="27"/>
      <c r="AXJ258" s="27"/>
      <c r="AXK258" s="27"/>
      <c r="AXL258" s="27"/>
      <c r="AXM258" s="27"/>
      <c r="AXN258" s="27"/>
      <c r="AXO258" s="27"/>
      <c r="AXP258" s="27"/>
      <c r="AXQ258" s="27"/>
      <c r="AXR258" s="27"/>
      <c r="AXS258" s="27"/>
      <c r="AXT258" s="27"/>
      <c r="AXU258" s="27"/>
      <c r="AXV258" s="27"/>
      <c r="AXW258" s="27"/>
      <c r="AXX258" s="27"/>
      <c r="AXY258" s="27"/>
      <c r="AXZ258" s="27"/>
      <c r="AYA258" s="27"/>
      <c r="AYB258" s="27"/>
      <c r="AYC258" s="27"/>
      <c r="AYD258" s="27"/>
      <c r="AYE258" s="27"/>
      <c r="AYF258" s="27"/>
      <c r="AYG258" s="27"/>
      <c r="AYH258" s="27"/>
      <c r="AYI258" s="27"/>
      <c r="AYJ258" s="27"/>
      <c r="AYK258" s="27"/>
      <c r="AYL258" s="27"/>
      <c r="AYM258" s="27"/>
      <c r="AYN258" s="27"/>
      <c r="AYO258" s="27"/>
      <c r="AYP258" s="27"/>
      <c r="AYQ258" s="27"/>
      <c r="AYR258" s="27"/>
      <c r="AYS258" s="27"/>
      <c r="AYT258" s="27"/>
      <c r="AYU258" s="27"/>
      <c r="AYV258" s="27"/>
      <c r="AYW258" s="27"/>
      <c r="AYX258" s="27"/>
      <c r="AYY258" s="27"/>
      <c r="AYZ258" s="27"/>
      <c r="AZA258" s="27"/>
      <c r="AZB258" s="27"/>
      <c r="AZC258" s="27"/>
      <c r="AZD258" s="27"/>
      <c r="AZE258" s="27"/>
      <c r="AZF258" s="27"/>
      <c r="AZG258" s="27"/>
      <c r="AZH258" s="27"/>
      <c r="AZI258" s="27"/>
      <c r="AZJ258" s="27"/>
      <c r="AZK258" s="27"/>
      <c r="AZL258" s="27"/>
      <c r="AZM258" s="27"/>
      <c r="AZN258" s="27"/>
      <c r="AZO258" s="27"/>
      <c r="AZP258" s="27"/>
      <c r="AZQ258" s="27"/>
      <c r="AZR258" s="27"/>
      <c r="AZS258" s="27"/>
      <c r="AZT258" s="27"/>
      <c r="AZU258" s="27"/>
      <c r="AZV258" s="27"/>
      <c r="AZW258" s="27"/>
      <c r="AZX258" s="27"/>
      <c r="AZY258" s="27"/>
      <c r="AZZ258" s="27"/>
      <c r="BAA258" s="27"/>
      <c r="BAB258" s="27"/>
      <c r="BAC258" s="27"/>
      <c r="BAD258" s="27"/>
      <c r="BAE258" s="27"/>
      <c r="BAF258" s="27"/>
      <c r="BAG258" s="27"/>
      <c r="BAH258" s="27"/>
      <c r="BAI258" s="27"/>
      <c r="BAJ258" s="27"/>
      <c r="BAK258" s="27"/>
      <c r="BAL258" s="27"/>
      <c r="BAM258" s="27"/>
      <c r="BAN258" s="27"/>
      <c r="BAO258" s="27"/>
      <c r="BAP258" s="27"/>
      <c r="BAQ258" s="27"/>
      <c r="BAR258" s="27"/>
      <c r="BAS258" s="27"/>
      <c r="BAT258" s="27"/>
      <c r="BAU258" s="27"/>
      <c r="BAV258" s="27"/>
      <c r="BAW258" s="27"/>
      <c r="BAX258" s="27"/>
      <c r="BAY258" s="27"/>
      <c r="BAZ258" s="27"/>
      <c r="BBA258" s="27"/>
      <c r="BBB258" s="27"/>
      <c r="BBC258" s="27"/>
      <c r="BBD258" s="27"/>
      <c r="BBE258" s="27"/>
      <c r="BBF258" s="27"/>
      <c r="BBG258" s="27"/>
      <c r="BBH258" s="27"/>
      <c r="BBI258" s="27"/>
      <c r="BBJ258" s="27"/>
      <c r="BBK258" s="27"/>
      <c r="BBL258" s="27"/>
      <c r="BBM258" s="27"/>
      <c r="BBN258" s="27"/>
      <c r="BBO258" s="27"/>
      <c r="BBP258" s="27"/>
      <c r="BBQ258" s="27"/>
      <c r="BBR258" s="27"/>
      <c r="BBS258" s="27"/>
      <c r="BBT258" s="27"/>
      <c r="BBU258" s="27"/>
      <c r="BBV258" s="27"/>
      <c r="BBW258" s="27"/>
      <c r="BBX258" s="27"/>
      <c r="BBY258" s="27"/>
      <c r="BBZ258" s="27"/>
      <c r="BCA258" s="27"/>
      <c r="BCB258" s="27"/>
      <c r="BCC258" s="27"/>
      <c r="BCD258" s="27"/>
      <c r="BCE258" s="27"/>
      <c r="BCF258" s="27"/>
      <c r="BCG258" s="27"/>
      <c r="BCH258" s="27"/>
      <c r="BCI258" s="27"/>
      <c r="BCJ258" s="27"/>
      <c r="BCK258" s="27"/>
      <c r="BCL258" s="27"/>
      <c r="BCM258" s="27"/>
      <c r="BCN258" s="27"/>
      <c r="BCO258" s="27"/>
      <c r="BCP258" s="27"/>
      <c r="BCQ258" s="27"/>
      <c r="BCR258" s="27"/>
      <c r="BCS258" s="27"/>
      <c r="BCT258" s="27"/>
      <c r="BCU258" s="27"/>
      <c r="BCV258" s="27"/>
      <c r="BCW258" s="27"/>
      <c r="BCX258" s="27"/>
      <c r="BCY258" s="27"/>
      <c r="BCZ258" s="27"/>
      <c r="BDA258" s="27"/>
      <c r="BDB258" s="27"/>
      <c r="BDC258" s="27"/>
      <c r="BDD258" s="27"/>
      <c r="BDE258" s="27"/>
      <c r="BDF258" s="27"/>
      <c r="BDG258" s="27"/>
      <c r="BDH258" s="27"/>
      <c r="BDI258" s="27"/>
      <c r="BDJ258" s="27"/>
      <c r="BDK258" s="27"/>
      <c r="BDL258" s="27"/>
      <c r="BDM258" s="27"/>
      <c r="BDN258" s="27"/>
      <c r="BDO258" s="27"/>
      <c r="BDP258" s="27"/>
      <c r="BDQ258" s="27"/>
      <c r="BDR258" s="27"/>
      <c r="BDS258" s="27"/>
      <c r="BDT258" s="27"/>
      <c r="BDU258" s="27"/>
      <c r="BDV258" s="27"/>
      <c r="BDW258" s="27"/>
      <c r="BDX258" s="27"/>
      <c r="BDY258" s="27"/>
      <c r="BDZ258" s="27"/>
      <c r="BEA258" s="27"/>
      <c r="BEB258" s="27"/>
      <c r="BEC258" s="27"/>
      <c r="BED258" s="27"/>
      <c r="BEE258" s="27"/>
      <c r="BEF258" s="27"/>
      <c r="BEG258" s="27"/>
      <c r="BEH258" s="27"/>
      <c r="BEI258" s="27"/>
      <c r="BEJ258" s="27"/>
      <c r="BEK258" s="27"/>
      <c r="BEL258" s="27"/>
      <c r="BEM258" s="27"/>
      <c r="BEN258" s="27"/>
      <c r="BEO258" s="27"/>
      <c r="BEP258" s="27"/>
      <c r="BEQ258" s="27"/>
      <c r="BER258" s="27"/>
      <c r="BES258" s="27"/>
      <c r="BET258" s="27"/>
      <c r="BEU258" s="27"/>
      <c r="BEV258" s="27"/>
      <c r="BEW258" s="27"/>
      <c r="BEX258" s="27"/>
      <c r="BEY258" s="27"/>
      <c r="BEZ258" s="27"/>
      <c r="BFA258" s="27"/>
      <c r="BFB258" s="27"/>
      <c r="BFC258" s="27"/>
      <c r="BFD258" s="27"/>
      <c r="BFE258" s="27"/>
      <c r="BFF258" s="27"/>
      <c r="BFG258" s="27"/>
      <c r="BFH258" s="27"/>
      <c r="BFI258" s="27"/>
      <c r="BFJ258" s="27"/>
      <c r="BFK258" s="27"/>
      <c r="BFL258" s="27"/>
      <c r="BFM258" s="27"/>
      <c r="BFN258" s="27"/>
      <c r="BFO258" s="27"/>
      <c r="BFP258" s="27"/>
      <c r="BFQ258" s="27"/>
      <c r="BFR258" s="27"/>
      <c r="BFS258" s="27"/>
      <c r="BFT258" s="27"/>
      <c r="BFU258" s="27"/>
      <c r="BFV258" s="27"/>
      <c r="BFW258" s="27"/>
      <c r="BFX258" s="27"/>
      <c r="BFY258" s="27"/>
      <c r="BFZ258" s="27"/>
      <c r="BGA258" s="27"/>
      <c r="BGB258" s="27"/>
      <c r="BGC258" s="27"/>
      <c r="BGD258" s="27"/>
      <c r="BGE258" s="27"/>
      <c r="BGF258" s="27"/>
      <c r="BGG258" s="27"/>
      <c r="BGH258" s="27"/>
      <c r="BGI258" s="27"/>
      <c r="BGJ258" s="27"/>
      <c r="BGK258" s="27"/>
      <c r="BGL258" s="27"/>
      <c r="BGM258" s="27"/>
      <c r="BGN258" s="27"/>
      <c r="BGO258" s="27"/>
      <c r="BGP258" s="27"/>
      <c r="BGQ258" s="27"/>
      <c r="BGR258" s="27"/>
      <c r="BGS258" s="27"/>
      <c r="BGT258" s="27"/>
      <c r="BGU258" s="27"/>
      <c r="BGV258" s="27"/>
      <c r="BGW258" s="27"/>
      <c r="BGX258" s="27"/>
      <c r="BGY258" s="27"/>
      <c r="BGZ258" s="27"/>
      <c r="BHA258" s="27"/>
      <c r="BHB258" s="27"/>
      <c r="BHC258" s="27"/>
      <c r="BHD258" s="27"/>
      <c r="BHE258" s="27"/>
      <c r="BHF258" s="27"/>
      <c r="BHG258" s="27"/>
      <c r="BHH258" s="27"/>
      <c r="BHI258" s="27"/>
      <c r="BHJ258" s="27"/>
      <c r="BHK258" s="27"/>
      <c r="BHL258" s="27"/>
      <c r="BHM258" s="27"/>
      <c r="BHN258" s="27"/>
      <c r="BHO258" s="27"/>
      <c r="BHP258" s="27"/>
      <c r="BHQ258" s="27"/>
      <c r="BHR258" s="27"/>
      <c r="BHS258" s="27"/>
      <c r="BHT258" s="27"/>
      <c r="BHU258" s="27"/>
      <c r="BHV258" s="27"/>
      <c r="BHW258" s="27"/>
      <c r="BHX258" s="27"/>
      <c r="BHY258" s="27"/>
      <c r="BHZ258" s="27"/>
      <c r="BIA258" s="27"/>
      <c r="BIB258" s="27"/>
      <c r="BIC258" s="27"/>
      <c r="BID258" s="27"/>
      <c r="BIE258" s="27"/>
      <c r="BIF258" s="27"/>
      <c r="BIG258" s="27"/>
      <c r="BIH258" s="27"/>
      <c r="BII258" s="27"/>
      <c r="BIJ258" s="27"/>
      <c r="BIK258" s="27"/>
      <c r="BIL258" s="27"/>
      <c r="BIM258" s="27"/>
      <c r="BIN258" s="27"/>
      <c r="BIO258" s="27"/>
      <c r="BIP258" s="27"/>
      <c r="BIQ258" s="27"/>
      <c r="BIR258" s="27"/>
      <c r="BIS258" s="27"/>
      <c r="BIT258" s="27"/>
      <c r="BIU258" s="27"/>
      <c r="BIV258" s="27"/>
      <c r="BIW258" s="27"/>
      <c r="BIX258" s="27"/>
      <c r="BIY258" s="27"/>
      <c r="BIZ258" s="27"/>
      <c r="BJA258" s="27"/>
      <c r="BJB258" s="27"/>
      <c r="BJC258" s="27"/>
      <c r="BJD258" s="27"/>
      <c r="BJE258" s="27"/>
      <c r="BJF258" s="27"/>
      <c r="BJG258" s="27"/>
      <c r="BJH258" s="27"/>
      <c r="BJI258" s="27"/>
      <c r="BJJ258" s="27"/>
      <c r="BJK258" s="27"/>
      <c r="BJL258" s="27"/>
      <c r="BJM258" s="27"/>
      <c r="BJN258" s="27"/>
      <c r="BJO258" s="27"/>
      <c r="BJP258" s="27"/>
      <c r="BJQ258" s="27"/>
      <c r="BJR258" s="27"/>
      <c r="BJS258" s="27"/>
      <c r="BJT258" s="27"/>
      <c r="BJU258" s="27"/>
      <c r="BJV258" s="27"/>
      <c r="BJW258" s="27"/>
      <c r="BJX258" s="27"/>
      <c r="BJY258" s="27"/>
      <c r="BJZ258" s="27"/>
      <c r="BKA258" s="27"/>
      <c r="BKB258" s="27"/>
      <c r="BKC258" s="27"/>
      <c r="BKD258" s="27"/>
      <c r="BKE258" s="27"/>
      <c r="BKF258" s="27"/>
      <c r="BKG258" s="27"/>
      <c r="BKH258" s="27"/>
      <c r="BKI258" s="27"/>
      <c r="BKJ258" s="27"/>
      <c r="BKK258" s="27"/>
      <c r="BKL258" s="27"/>
      <c r="BKM258" s="27"/>
      <c r="BKN258" s="27"/>
      <c r="BKO258" s="27"/>
      <c r="BKP258" s="27"/>
      <c r="BKQ258" s="27"/>
      <c r="BKR258" s="27"/>
      <c r="BKS258" s="27"/>
      <c r="BKT258" s="27"/>
      <c r="BKU258" s="27"/>
      <c r="BKV258" s="27"/>
      <c r="BKW258" s="27"/>
      <c r="BKX258" s="27"/>
      <c r="BKY258" s="27"/>
      <c r="BKZ258" s="27"/>
      <c r="BLA258" s="27"/>
      <c r="BLB258" s="27"/>
      <c r="BLC258" s="27"/>
      <c r="BLD258" s="27"/>
      <c r="BLE258" s="27"/>
      <c r="BLF258" s="27"/>
      <c r="BLG258" s="27"/>
      <c r="BLH258" s="27"/>
      <c r="BLI258" s="27"/>
      <c r="BLJ258" s="27"/>
      <c r="BLK258" s="27"/>
      <c r="BLL258" s="27"/>
      <c r="BLM258" s="27"/>
      <c r="BLN258" s="27"/>
      <c r="BLO258" s="27"/>
      <c r="BLP258" s="27"/>
      <c r="BLQ258" s="27"/>
      <c r="BLR258" s="27"/>
      <c r="BLS258" s="27"/>
      <c r="BLT258" s="27"/>
      <c r="BLU258" s="27"/>
      <c r="BLV258" s="27"/>
      <c r="BLW258" s="27"/>
      <c r="BLX258" s="27"/>
      <c r="BLY258" s="27"/>
      <c r="BLZ258" s="27"/>
      <c r="BMA258" s="27"/>
      <c r="BMB258" s="27"/>
      <c r="BMC258" s="27"/>
      <c r="BMD258" s="27"/>
      <c r="BME258" s="27"/>
      <c r="BMF258" s="27"/>
      <c r="BMG258" s="27"/>
      <c r="BMH258" s="27"/>
      <c r="BMI258" s="27"/>
      <c r="BMJ258" s="27"/>
      <c r="BMK258" s="27"/>
      <c r="BML258" s="27"/>
      <c r="BMM258" s="27"/>
      <c r="BMN258" s="27"/>
      <c r="BMO258" s="27"/>
      <c r="BMP258" s="27"/>
      <c r="BMQ258" s="27"/>
      <c r="BMR258" s="27"/>
      <c r="BMS258" s="27"/>
      <c r="BMT258" s="27"/>
      <c r="BMU258" s="27"/>
      <c r="BMV258" s="27"/>
      <c r="BMW258" s="27"/>
      <c r="BMX258" s="27"/>
      <c r="BMY258" s="27"/>
      <c r="BMZ258" s="27"/>
      <c r="BNA258" s="27"/>
      <c r="BNB258" s="27"/>
      <c r="BNC258" s="27"/>
      <c r="BND258" s="27"/>
      <c r="BNE258" s="27"/>
      <c r="BNF258" s="27"/>
      <c r="BNG258" s="27"/>
      <c r="BNH258" s="27"/>
      <c r="BNI258" s="27"/>
      <c r="BNJ258" s="27"/>
      <c r="BNK258" s="27"/>
      <c r="BNL258" s="27"/>
      <c r="BNM258" s="27"/>
      <c r="BNN258" s="27"/>
      <c r="BNO258" s="27"/>
      <c r="BNP258" s="27"/>
      <c r="BNQ258" s="27"/>
      <c r="BNR258" s="27"/>
      <c r="BNS258" s="27"/>
      <c r="BNT258" s="27"/>
      <c r="BNU258" s="27"/>
      <c r="BNV258" s="27"/>
      <c r="BNW258" s="27"/>
      <c r="BNX258" s="27"/>
      <c r="BNY258" s="27"/>
      <c r="BNZ258" s="27"/>
      <c r="BOA258" s="27"/>
      <c r="BOB258" s="27"/>
      <c r="BOC258" s="27"/>
      <c r="BOD258" s="27"/>
      <c r="BOE258" s="27"/>
      <c r="BOF258" s="27"/>
      <c r="BOG258" s="27"/>
      <c r="BOH258" s="27"/>
      <c r="BOI258" s="27"/>
      <c r="BOJ258" s="27"/>
      <c r="BOK258" s="27"/>
      <c r="BOL258" s="27"/>
      <c r="BOM258" s="27"/>
      <c r="BON258" s="27"/>
      <c r="BOO258" s="27"/>
      <c r="BOP258" s="27"/>
      <c r="BOQ258" s="27"/>
      <c r="BOR258" s="27"/>
      <c r="BOS258" s="27"/>
      <c r="BOT258" s="27"/>
      <c r="BOU258" s="27"/>
      <c r="BOV258" s="27"/>
      <c r="BOW258" s="27"/>
      <c r="BOX258" s="27"/>
      <c r="BOY258" s="27"/>
      <c r="BOZ258" s="27"/>
      <c r="BPA258" s="27"/>
      <c r="BPB258" s="27"/>
      <c r="BPC258" s="27"/>
      <c r="BPD258" s="27"/>
      <c r="BPE258" s="27"/>
      <c r="BPF258" s="27"/>
      <c r="BPG258" s="27"/>
      <c r="BPH258" s="27"/>
      <c r="BPI258" s="27"/>
      <c r="BPJ258" s="27"/>
      <c r="BPK258" s="27"/>
      <c r="BPL258" s="27"/>
      <c r="BPM258" s="27"/>
      <c r="BPN258" s="27"/>
      <c r="BPO258" s="27"/>
      <c r="BPP258" s="27"/>
      <c r="BPQ258" s="27"/>
      <c r="BPR258" s="27"/>
      <c r="BPS258" s="27"/>
      <c r="BPT258" s="27"/>
      <c r="BPU258" s="27"/>
      <c r="BPV258" s="27"/>
      <c r="BPW258" s="27"/>
      <c r="BPX258" s="27"/>
      <c r="BPY258" s="27"/>
      <c r="BPZ258" s="27"/>
      <c r="BQA258" s="27"/>
      <c r="BQB258" s="27"/>
      <c r="BQC258" s="27"/>
      <c r="BQD258" s="27"/>
      <c r="BQE258" s="27"/>
      <c r="BQF258" s="27"/>
      <c r="BQG258" s="27"/>
      <c r="BQH258" s="27"/>
      <c r="BQI258" s="27"/>
      <c r="BQJ258" s="27"/>
      <c r="BQK258" s="27"/>
      <c r="BQL258" s="27"/>
      <c r="BQM258" s="27"/>
      <c r="BQN258" s="27"/>
      <c r="BQO258" s="27"/>
      <c r="BQP258" s="27"/>
      <c r="BQQ258" s="27"/>
      <c r="BQR258" s="27"/>
      <c r="BQS258" s="27"/>
      <c r="BQT258" s="27"/>
      <c r="BQU258" s="27"/>
      <c r="BQV258" s="27"/>
      <c r="BQW258" s="27"/>
      <c r="BQX258" s="27"/>
      <c r="BQY258" s="27"/>
      <c r="BQZ258" s="27"/>
      <c r="BRA258" s="27"/>
      <c r="BRB258" s="27"/>
      <c r="BRC258" s="27"/>
      <c r="BRD258" s="27"/>
      <c r="BRE258" s="27"/>
      <c r="BRF258" s="27"/>
      <c r="BRG258" s="27"/>
      <c r="BRH258" s="27"/>
      <c r="BRI258" s="27"/>
      <c r="BRJ258" s="27"/>
      <c r="BRK258" s="27"/>
      <c r="BRL258" s="27"/>
      <c r="BRM258" s="27"/>
      <c r="BRN258" s="27"/>
      <c r="BRO258" s="27"/>
      <c r="BRP258" s="27"/>
      <c r="BRQ258" s="27"/>
      <c r="BRR258" s="27"/>
      <c r="BRS258" s="27"/>
      <c r="BRT258" s="27"/>
      <c r="BRU258" s="27"/>
      <c r="BRV258" s="27"/>
      <c r="BRW258" s="27"/>
      <c r="BRX258" s="27"/>
      <c r="BRY258" s="27"/>
      <c r="BRZ258" s="27"/>
      <c r="BSA258" s="27"/>
      <c r="BSB258" s="27"/>
      <c r="BSC258" s="27"/>
      <c r="BSD258" s="27"/>
      <c r="BSE258" s="27"/>
      <c r="BSF258" s="27"/>
      <c r="BSG258" s="27"/>
      <c r="BSH258" s="27"/>
      <c r="BSI258" s="27"/>
      <c r="BSJ258" s="27"/>
      <c r="BSK258" s="27"/>
      <c r="BSL258" s="27"/>
      <c r="BSM258" s="27"/>
      <c r="BSN258" s="27"/>
      <c r="BSO258" s="27"/>
      <c r="BSP258" s="27"/>
      <c r="BSQ258" s="27"/>
      <c r="BSR258" s="27"/>
      <c r="BSS258" s="27"/>
      <c r="BST258" s="27"/>
      <c r="BSU258" s="27"/>
      <c r="BSV258" s="27"/>
      <c r="BSW258" s="27"/>
      <c r="BSX258" s="27"/>
      <c r="BSY258" s="27"/>
      <c r="BSZ258" s="27"/>
      <c r="BTA258" s="27"/>
      <c r="BTB258" s="27"/>
      <c r="BTC258" s="27"/>
      <c r="BTD258" s="27"/>
      <c r="BTE258" s="27"/>
      <c r="BTF258" s="27"/>
      <c r="BTG258" s="27"/>
      <c r="BTH258" s="27"/>
      <c r="BTI258" s="27"/>
      <c r="BTJ258" s="27"/>
      <c r="BTK258" s="27"/>
      <c r="BTL258" s="27"/>
      <c r="BTM258" s="27"/>
      <c r="BTN258" s="27"/>
      <c r="BTO258" s="27"/>
      <c r="BTP258" s="27"/>
      <c r="BTQ258" s="27"/>
      <c r="BTR258" s="27"/>
      <c r="BTS258" s="27"/>
      <c r="BTT258" s="27"/>
      <c r="BTU258" s="27"/>
      <c r="BTV258" s="27"/>
      <c r="BTW258" s="27"/>
      <c r="BTX258" s="27"/>
      <c r="BTY258" s="27"/>
      <c r="BTZ258" s="27"/>
      <c r="BUA258" s="27"/>
      <c r="BUB258" s="27"/>
      <c r="BUC258" s="27"/>
      <c r="BUD258" s="27"/>
      <c r="BUE258" s="27"/>
      <c r="BUF258" s="27"/>
      <c r="BUG258" s="27"/>
      <c r="BUH258" s="27"/>
      <c r="BUI258" s="27"/>
      <c r="BUJ258" s="27"/>
      <c r="BUK258" s="27"/>
      <c r="BUL258" s="27"/>
      <c r="BUM258" s="27"/>
      <c r="BUN258" s="27"/>
      <c r="BUO258" s="27"/>
      <c r="BUP258" s="27"/>
      <c r="BUQ258" s="27"/>
      <c r="BUR258" s="27"/>
      <c r="BUS258" s="27"/>
      <c r="BUT258" s="27"/>
      <c r="BUU258" s="27"/>
      <c r="BUV258" s="27"/>
      <c r="BUW258" s="27"/>
      <c r="BUX258" s="27"/>
      <c r="BUY258" s="27"/>
      <c r="BUZ258" s="27"/>
      <c r="BVA258" s="27"/>
      <c r="BVB258" s="27"/>
      <c r="BVC258" s="27"/>
      <c r="BVD258" s="27"/>
      <c r="BVE258" s="27"/>
      <c r="BVF258" s="27"/>
      <c r="BVG258" s="27"/>
      <c r="BVH258" s="27"/>
      <c r="BVI258" s="27"/>
      <c r="BVJ258" s="27"/>
      <c r="BVK258" s="27"/>
      <c r="BVL258" s="27"/>
      <c r="BVM258" s="27"/>
      <c r="BVN258" s="27"/>
      <c r="BVO258" s="27"/>
      <c r="BVP258" s="27"/>
      <c r="BVQ258" s="27"/>
      <c r="BVR258" s="27"/>
      <c r="BVS258" s="27"/>
      <c r="BVT258" s="27"/>
      <c r="BVU258" s="27"/>
      <c r="BVV258" s="27"/>
      <c r="BVW258" s="27"/>
      <c r="BVX258" s="27"/>
      <c r="BVY258" s="27"/>
      <c r="BVZ258" s="27"/>
      <c r="BWA258" s="27"/>
      <c r="BWB258" s="27"/>
      <c r="BWC258" s="27"/>
      <c r="BWD258" s="27"/>
      <c r="BWE258" s="27"/>
      <c r="BWF258" s="27"/>
      <c r="BWG258" s="27"/>
      <c r="BWH258" s="27"/>
      <c r="BWI258" s="27"/>
      <c r="BWJ258" s="27"/>
      <c r="BWK258" s="27"/>
      <c r="BWL258" s="27"/>
      <c r="BWM258" s="27"/>
      <c r="BWN258" s="27"/>
      <c r="BWO258" s="27"/>
      <c r="BWP258" s="27"/>
      <c r="BWQ258" s="27"/>
      <c r="BWR258" s="27"/>
      <c r="BWS258" s="27"/>
      <c r="BWT258" s="27"/>
      <c r="BWU258" s="27"/>
      <c r="BWV258" s="27"/>
      <c r="BWW258" s="27"/>
      <c r="BWX258" s="27"/>
      <c r="BWY258" s="27"/>
      <c r="BWZ258" s="27"/>
      <c r="BXA258" s="27"/>
      <c r="BXB258" s="27"/>
      <c r="BXC258" s="27"/>
      <c r="BXD258" s="27"/>
      <c r="BXE258" s="27"/>
      <c r="BXF258" s="27"/>
      <c r="BXG258" s="27"/>
      <c r="BXH258" s="27"/>
      <c r="BXI258" s="27"/>
      <c r="BXJ258" s="27"/>
      <c r="BXK258" s="27"/>
      <c r="BXL258" s="27"/>
      <c r="BXM258" s="27"/>
      <c r="BXN258" s="27"/>
      <c r="BXO258" s="27"/>
      <c r="BXP258" s="27"/>
      <c r="BXQ258" s="27"/>
      <c r="BXR258" s="27"/>
      <c r="BXS258" s="27"/>
      <c r="BXT258" s="27"/>
      <c r="BXU258" s="27"/>
      <c r="BXV258" s="27"/>
      <c r="BXW258" s="27"/>
      <c r="BXX258" s="27"/>
      <c r="BXY258" s="27"/>
      <c r="BXZ258" s="27"/>
      <c r="BYA258" s="27"/>
      <c r="BYB258" s="27"/>
      <c r="BYC258" s="27"/>
      <c r="BYD258" s="27"/>
      <c r="BYE258" s="27"/>
      <c r="BYF258" s="27"/>
      <c r="BYG258" s="27"/>
      <c r="BYH258" s="27"/>
      <c r="BYI258" s="27"/>
      <c r="BYJ258" s="27"/>
      <c r="BYK258" s="27"/>
      <c r="BYL258" s="27"/>
      <c r="BYM258" s="27"/>
      <c r="BYN258" s="27"/>
      <c r="BYO258" s="27"/>
      <c r="BYP258" s="27"/>
      <c r="BYQ258" s="27"/>
      <c r="BYR258" s="27"/>
      <c r="BYS258" s="27"/>
      <c r="BYT258" s="27"/>
      <c r="BYU258" s="27"/>
      <c r="BYV258" s="27"/>
      <c r="BYW258" s="27"/>
      <c r="BYX258" s="27"/>
      <c r="BYY258" s="27"/>
      <c r="BYZ258" s="27"/>
      <c r="BZA258" s="27"/>
      <c r="BZB258" s="27"/>
      <c r="BZC258" s="27"/>
      <c r="BZD258" s="27"/>
      <c r="BZE258" s="27"/>
      <c r="BZF258" s="27"/>
      <c r="BZG258" s="27"/>
      <c r="BZH258" s="27"/>
      <c r="BZI258" s="27"/>
      <c r="BZJ258" s="27"/>
      <c r="BZK258" s="27"/>
      <c r="BZL258" s="27"/>
      <c r="BZM258" s="27"/>
      <c r="BZN258" s="27"/>
      <c r="BZO258" s="27"/>
      <c r="BZP258" s="27"/>
      <c r="BZQ258" s="27"/>
      <c r="BZR258" s="27"/>
      <c r="BZS258" s="27"/>
      <c r="BZT258" s="27"/>
      <c r="BZU258" s="27"/>
      <c r="BZV258" s="27"/>
      <c r="BZW258" s="27"/>
      <c r="BZX258" s="27"/>
      <c r="BZY258" s="27"/>
      <c r="BZZ258" s="27"/>
      <c r="CAA258" s="27"/>
      <c r="CAB258" s="27"/>
      <c r="CAC258" s="27"/>
      <c r="CAD258" s="27"/>
      <c r="CAE258" s="27"/>
      <c r="CAF258" s="27"/>
      <c r="CAG258" s="27"/>
      <c r="CAH258" s="27"/>
      <c r="CAI258" s="27"/>
      <c r="CAJ258" s="27"/>
      <c r="CAK258" s="27"/>
      <c r="CAL258" s="27"/>
      <c r="CAM258" s="27"/>
      <c r="CAN258" s="27"/>
      <c r="CAO258" s="27"/>
      <c r="CAP258" s="27"/>
      <c r="CAQ258" s="27"/>
      <c r="CAR258" s="27"/>
      <c r="CAS258" s="27"/>
      <c r="CAT258" s="27"/>
      <c r="CAU258" s="27"/>
      <c r="CAV258" s="27"/>
      <c r="CAW258" s="27"/>
      <c r="CAX258" s="27"/>
      <c r="CAY258" s="27"/>
      <c r="CAZ258" s="27"/>
      <c r="CBA258" s="27"/>
      <c r="CBB258" s="27"/>
      <c r="CBC258" s="27"/>
      <c r="CBD258" s="27"/>
      <c r="CBE258" s="27"/>
      <c r="CBF258" s="27"/>
      <c r="CBG258" s="27"/>
      <c r="CBH258" s="27"/>
      <c r="CBI258" s="27"/>
      <c r="CBJ258" s="27"/>
      <c r="CBK258" s="27"/>
      <c r="CBL258" s="27"/>
      <c r="CBM258" s="27"/>
      <c r="CBN258" s="27"/>
      <c r="CBO258" s="27"/>
      <c r="CBP258" s="27"/>
      <c r="CBQ258" s="27"/>
      <c r="CBR258" s="27"/>
      <c r="CBS258" s="27"/>
      <c r="CBT258" s="27"/>
      <c r="CBU258" s="27"/>
      <c r="CBV258" s="27"/>
      <c r="CBW258" s="27"/>
      <c r="CBX258" s="27"/>
      <c r="CBY258" s="27"/>
      <c r="CBZ258" s="27"/>
      <c r="CCA258" s="27"/>
      <c r="CCB258" s="27"/>
      <c r="CCC258" s="27"/>
      <c r="CCD258" s="27"/>
      <c r="CCE258" s="27"/>
      <c r="CCF258" s="27"/>
      <c r="CCG258" s="27"/>
      <c r="CCH258" s="27"/>
      <c r="CCI258" s="27"/>
      <c r="CCJ258" s="27"/>
      <c r="CCK258" s="27"/>
      <c r="CCL258" s="27"/>
      <c r="CCM258" s="27"/>
      <c r="CCN258" s="27"/>
      <c r="CCO258" s="27"/>
      <c r="CCP258" s="27"/>
      <c r="CCQ258" s="27"/>
      <c r="CCR258" s="27"/>
      <c r="CCS258" s="27"/>
      <c r="CCT258" s="27"/>
      <c r="CCU258" s="27"/>
      <c r="CCV258" s="27"/>
      <c r="CCW258" s="27"/>
      <c r="CCX258" s="27"/>
      <c r="CCY258" s="27"/>
      <c r="CCZ258" s="27"/>
      <c r="CDA258" s="27"/>
      <c r="CDB258" s="27"/>
      <c r="CDC258" s="27"/>
      <c r="CDD258" s="27"/>
      <c r="CDE258" s="27"/>
      <c r="CDF258" s="27"/>
      <c r="CDG258" s="27"/>
      <c r="CDH258" s="27"/>
      <c r="CDI258" s="27"/>
      <c r="CDJ258" s="27"/>
      <c r="CDK258" s="27"/>
      <c r="CDL258" s="27"/>
      <c r="CDM258" s="27"/>
      <c r="CDN258" s="27"/>
      <c r="CDO258" s="27"/>
      <c r="CDP258" s="27"/>
      <c r="CDQ258" s="27"/>
      <c r="CDR258" s="27"/>
      <c r="CDS258" s="27"/>
      <c r="CDT258" s="27"/>
      <c r="CDU258" s="27"/>
      <c r="CDV258" s="27"/>
      <c r="CDW258" s="27"/>
      <c r="CDX258" s="27"/>
      <c r="CDY258" s="27"/>
      <c r="CDZ258" s="27"/>
      <c r="CEA258" s="27"/>
      <c r="CEB258" s="27"/>
      <c r="CEC258" s="27"/>
      <c r="CED258" s="27"/>
      <c r="CEE258" s="27"/>
      <c r="CEF258" s="27"/>
      <c r="CEG258" s="27"/>
      <c r="CEH258" s="27"/>
      <c r="CEI258" s="27"/>
      <c r="CEJ258" s="27"/>
      <c r="CEK258" s="27"/>
      <c r="CEL258" s="27"/>
      <c r="CEM258" s="27"/>
      <c r="CEN258" s="27"/>
      <c r="CEO258" s="27"/>
      <c r="CEP258" s="27"/>
      <c r="CEQ258" s="27"/>
      <c r="CER258" s="27"/>
      <c r="CES258" s="27"/>
      <c r="CET258" s="27"/>
      <c r="CEU258" s="27"/>
      <c r="CEV258" s="27"/>
      <c r="CEW258" s="27"/>
      <c r="CEX258" s="27"/>
      <c r="CEY258" s="27"/>
      <c r="CEZ258" s="27"/>
      <c r="CFA258" s="27"/>
      <c r="CFB258" s="27"/>
      <c r="CFC258" s="27"/>
      <c r="CFD258" s="27"/>
      <c r="CFE258" s="27"/>
      <c r="CFF258" s="27"/>
      <c r="CFG258" s="27"/>
      <c r="CFH258" s="27"/>
      <c r="CFI258" s="27"/>
      <c r="CFJ258" s="27"/>
      <c r="CFK258" s="27"/>
      <c r="CFL258" s="27"/>
      <c r="CFM258" s="27"/>
      <c r="CFN258" s="27"/>
      <c r="CFO258" s="27"/>
      <c r="CFP258" s="27"/>
      <c r="CFQ258" s="27"/>
      <c r="CFR258" s="27"/>
      <c r="CFS258" s="27"/>
      <c r="CFT258" s="27"/>
      <c r="CFU258" s="27"/>
      <c r="CFV258" s="27"/>
      <c r="CFW258" s="27"/>
      <c r="CFX258" s="27"/>
      <c r="CFY258" s="27"/>
      <c r="CFZ258" s="27"/>
      <c r="CGA258" s="27"/>
      <c r="CGB258" s="27"/>
      <c r="CGC258" s="27"/>
      <c r="CGD258" s="27"/>
      <c r="CGE258" s="27"/>
      <c r="CGF258" s="27"/>
      <c r="CGG258" s="27"/>
      <c r="CGH258" s="27"/>
      <c r="CGI258" s="27"/>
      <c r="CGJ258" s="27"/>
      <c r="CGK258" s="27"/>
      <c r="CGL258" s="27"/>
      <c r="CGM258" s="27"/>
      <c r="CGN258" s="27"/>
      <c r="CGO258" s="27"/>
      <c r="CGP258" s="27"/>
      <c r="CGQ258" s="27"/>
      <c r="CGR258" s="27"/>
      <c r="CGS258" s="27"/>
      <c r="CGT258" s="27"/>
      <c r="CGU258" s="27"/>
      <c r="CGV258" s="27"/>
      <c r="CGW258" s="27"/>
      <c r="CGX258" s="27"/>
      <c r="CGY258" s="27"/>
      <c r="CGZ258" s="27"/>
      <c r="CHA258" s="27"/>
      <c r="CHB258" s="27"/>
      <c r="CHC258" s="27"/>
      <c r="CHD258" s="27"/>
      <c r="CHE258" s="27"/>
      <c r="CHF258" s="27"/>
      <c r="CHG258" s="27"/>
      <c r="CHH258" s="27"/>
      <c r="CHI258" s="27"/>
      <c r="CHJ258" s="27"/>
      <c r="CHK258" s="27"/>
      <c r="CHL258" s="27"/>
      <c r="CHM258" s="27"/>
      <c r="CHN258" s="27"/>
      <c r="CHO258" s="27"/>
      <c r="CHP258" s="27"/>
      <c r="CHQ258" s="27"/>
      <c r="CHR258" s="27"/>
      <c r="CHS258" s="27"/>
      <c r="CHT258" s="27"/>
      <c r="CHU258" s="27"/>
      <c r="CHV258" s="27"/>
      <c r="CHW258" s="27"/>
      <c r="CHX258" s="27"/>
      <c r="CHY258" s="27"/>
      <c r="CHZ258" s="27"/>
      <c r="CIA258" s="27"/>
      <c r="CIB258" s="27"/>
      <c r="CIC258" s="27"/>
      <c r="CID258" s="27"/>
      <c r="CIE258" s="27"/>
      <c r="CIF258" s="27"/>
      <c r="CIG258" s="27"/>
      <c r="CIH258" s="27"/>
      <c r="CII258" s="27"/>
      <c r="CIJ258" s="27"/>
      <c r="CIK258" s="27"/>
      <c r="CIL258" s="27"/>
      <c r="CIM258" s="27"/>
      <c r="CIN258" s="27"/>
      <c r="CIO258" s="27"/>
      <c r="CIP258" s="27"/>
      <c r="CIQ258" s="27"/>
      <c r="CIR258" s="27"/>
      <c r="CIS258" s="27"/>
      <c r="CIT258" s="27"/>
      <c r="CIU258" s="27"/>
      <c r="CIV258" s="27"/>
      <c r="CIW258" s="27"/>
      <c r="CIX258" s="27"/>
      <c r="CIY258" s="27"/>
      <c r="CIZ258" s="27"/>
      <c r="CJA258" s="27"/>
      <c r="CJB258" s="27"/>
      <c r="CJC258" s="27"/>
      <c r="CJD258" s="27"/>
      <c r="CJE258" s="27"/>
      <c r="CJF258" s="27"/>
      <c r="CJG258" s="27"/>
      <c r="CJH258" s="27"/>
      <c r="CJI258" s="27"/>
      <c r="CJJ258" s="27"/>
      <c r="CJK258" s="27"/>
      <c r="CJL258" s="27"/>
      <c r="CJM258" s="27"/>
      <c r="CJN258" s="27"/>
      <c r="CJO258" s="27"/>
      <c r="CJP258" s="27"/>
      <c r="CJQ258" s="27"/>
      <c r="CJR258" s="27"/>
      <c r="CJS258" s="27"/>
      <c r="CJT258" s="27"/>
      <c r="CJU258" s="27"/>
      <c r="CJV258" s="27"/>
      <c r="CJW258" s="27"/>
      <c r="CJX258" s="27"/>
      <c r="CJY258" s="27"/>
      <c r="CJZ258" s="27"/>
      <c r="CKA258" s="27"/>
      <c r="CKB258" s="27"/>
      <c r="CKC258" s="27"/>
      <c r="CKD258" s="27"/>
      <c r="CKE258" s="27"/>
      <c r="CKF258" s="27"/>
      <c r="CKG258" s="27"/>
      <c r="CKH258" s="27"/>
      <c r="CKI258" s="27"/>
      <c r="CKJ258" s="27"/>
      <c r="CKK258" s="27"/>
      <c r="CKL258" s="27"/>
      <c r="CKM258" s="27"/>
      <c r="CKN258" s="27"/>
      <c r="CKO258" s="27"/>
      <c r="CKP258" s="27"/>
      <c r="CKQ258" s="27"/>
      <c r="CKR258" s="27"/>
      <c r="CKS258" s="27"/>
      <c r="CKT258" s="27"/>
      <c r="CKU258" s="27"/>
      <c r="CKV258" s="27"/>
      <c r="CKW258" s="27"/>
      <c r="CKX258" s="27"/>
      <c r="CKY258" s="27"/>
      <c r="CKZ258" s="27"/>
      <c r="CLA258" s="27"/>
      <c r="CLB258" s="27"/>
      <c r="CLC258" s="27"/>
      <c r="CLD258" s="27"/>
      <c r="CLE258" s="27"/>
      <c r="CLF258" s="27"/>
      <c r="CLG258" s="27"/>
      <c r="CLH258" s="27"/>
      <c r="CLI258" s="27"/>
      <c r="CLJ258" s="27"/>
      <c r="CLK258" s="27"/>
      <c r="CLL258" s="27"/>
      <c r="CLM258" s="27"/>
      <c r="CLN258" s="27"/>
      <c r="CLO258" s="27"/>
      <c r="CLP258" s="27"/>
      <c r="CLQ258" s="27"/>
      <c r="CLR258" s="27"/>
      <c r="CLS258" s="27"/>
      <c r="CLT258" s="27"/>
      <c r="CLU258" s="27"/>
      <c r="CLV258" s="27"/>
      <c r="CLW258" s="27"/>
      <c r="CLX258" s="27"/>
      <c r="CLY258" s="27"/>
      <c r="CLZ258" s="27"/>
      <c r="CMA258" s="27"/>
      <c r="CMB258" s="27"/>
      <c r="CMC258" s="27"/>
      <c r="CMD258" s="27"/>
      <c r="CME258" s="27"/>
      <c r="CMF258" s="27"/>
      <c r="CMG258" s="27"/>
      <c r="CMH258" s="27"/>
      <c r="CMI258" s="27"/>
      <c r="CMJ258" s="27"/>
      <c r="CMK258" s="27"/>
      <c r="CML258" s="27"/>
      <c r="CMM258" s="27"/>
      <c r="CMN258" s="27"/>
      <c r="CMO258" s="27"/>
      <c r="CMP258" s="27"/>
      <c r="CMQ258" s="27"/>
      <c r="CMR258" s="27"/>
      <c r="CMS258" s="27"/>
      <c r="CMT258" s="27"/>
      <c r="CMU258" s="27"/>
      <c r="CMV258" s="27"/>
      <c r="CMW258" s="27"/>
      <c r="CMX258" s="27"/>
      <c r="CMY258" s="27"/>
      <c r="CMZ258" s="27"/>
      <c r="CNA258" s="27"/>
      <c r="CNB258" s="27"/>
      <c r="CNC258" s="27"/>
      <c r="CND258" s="27"/>
      <c r="CNE258" s="27"/>
      <c r="CNF258" s="27"/>
      <c r="CNG258" s="27"/>
      <c r="CNH258" s="27"/>
      <c r="CNI258" s="27"/>
      <c r="CNJ258" s="27"/>
      <c r="CNK258" s="27"/>
      <c r="CNL258" s="27"/>
      <c r="CNM258" s="27"/>
      <c r="CNN258" s="27"/>
      <c r="CNO258" s="27"/>
      <c r="CNP258" s="27"/>
      <c r="CNQ258" s="27"/>
      <c r="CNR258" s="27"/>
      <c r="CNS258" s="27"/>
      <c r="CNT258" s="27"/>
      <c r="CNU258" s="27"/>
      <c r="CNV258" s="27"/>
      <c r="CNW258" s="27"/>
      <c r="CNX258" s="27"/>
      <c r="CNY258" s="27"/>
      <c r="CNZ258" s="27"/>
      <c r="COA258" s="27"/>
      <c r="COB258" s="27"/>
      <c r="COC258" s="27"/>
      <c r="COD258" s="27"/>
      <c r="COE258" s="27"/>
      <c r="COF258" s="27"/>
      <c r="COG258" s="27"/>
      <c r="COH258" s="27"/>
      <c r="COI258" s="27"/>
      <c r="COJ258" s="27"/>
      <c r="COK258" s="27"/>
      <c r="COL258" s="27"/>
      <c r="COM258" s="27"/>
      <c r="CON258" s="27"/>
      <c r="COO258" s="27"/>
      <c r="COP258" s="27"/>
      <c r="COQ258" s="27"/>
      <c r="COR258" s="27"/>
      <c r="COS258" s="27"/>
      <c r="COT258" s="27"/>
      <c r="COU258" s="27"/>
      <c r="COV258" s="27"/>
      <c r="COW258" s="27"/>
      <c r="COX258" s="27"/>
      <c r="COY258" s="27"/>
      <c r="COZ258" s="27"/>
      <c r="CPA258" s="27"/>
      <c r="CPB258" s="27"/>
      <c r="CPC258" s="27"/>
      <c r="CPD258" s="27"/>
      <c r="CPE258" s="27"/>
      <c r="CPF258" s="27"/>
      <c r="CPG258" s="27"/>
      <c r="CPH258" s="27"/>
      <c r="CPI258" s="27"/>
      <c r="CPJ258" s="27"/>
      <c r="CPK258" s="27"/>
      <c r="CPL258" s="27"/>
      <c r="CPM258" s="27"/>
      <c r="CPN258" s="27"/>
      <c r="CPO258" s="27"/>
      <c r="CPP258" s="27"/>
      <c r="CPQ258" s="27"/>
      <c r="CPR258" s="27"/>
      <c r="CPS258" s="27"/>
      <c r="CPT258" s="27"/>
      <c r="CPU258" s="27"/>
      <c r="CPV258" s="27"/>
      <c r="CPW258" s="27"/>
      <c r="CPX258" s="27"/>
      <c r="CPY258" s="27"/>
      <c r="CPZ258" s="27"/>
      <c r="CQA258" s="27"/>
      <c r="CQB258" s="27"/>
      <c r="CQC258" s="27"/>
      <c r="CQD258" s="27"/>
      <c r="CQE258" s="27"/>
      <c r="CQF258" s="27"/>
      <c r="CQG258" s="27"/>
      <c r="CQH258" s="27"/>
      <c r="CQI258" s="27"/>
      <c r="CQJ258" s="27"/>
      <c r="CQK258" s="27"/>
      <c r="CQL258" s="27"/>
      <c r="CQM258" s="27"/>
      <c r="CQN258" s="27"/>
      <c r="CQO258" s="27"/>
      <c r="CQP258" s="27"/>
      <c r="CQQ258" s="27"/>
      <c r="CQR258" s="27"/>
      <c r="CQS258" s="27"/>
      <c r="CQT258" s="27"/>
      <c r="CQU258" s="27"/>
      <c r="CQV258" s="27"/>
      <c r="CQW258" s="27"/>
      <c r="CQX258" s="27"/>
      <c r="CQY258" s="27"/>
      <c r="CQZ258" s="27"/>
      <c r="CRA258" s="27"/>
      <c r="CRB258" s="27"/>
      <c r="CRC258" s="27"/>
      <c r="CRD258" s="27"/>
      <c r="CRE258" s="27"/>
      <c r="CRF258" s="27"/>
      <c r="CRG258" s="27"/>
      <c r="CRH258" s="27"/>
      <c r="CRI258" s="27"/>
      <c r="CRJ258" s="27"/>
      <c r="CRK258" s="27"/>
      <c r="CRL258" s="27"/>
      <c r="CRM258" s="27"/>
      <c r="CRN258" s="27"/>
      <c r="CRO258" s="27"/>
      <c r="CRP258" s="27"/>
      <c r="CRQ258" s="27"/>
      <c r="CRR258" s="27"/>
      <c r="CRS258" s="27"/>
      <c r="CRT258" s="27"/>
      <c r="CRU258" s="27"/>
      <c r="CRV258" s="27"/>
      <c r="CRW258" s="27"/>
      <c r="CRX258" s="27"/>
      <c r="CRY258" s="27"/>
      <c r="CRZ258" s="27"/>
      <c r="CSA258" s="27"/>
      <c r="CSB258" s="27"/>
      <c r="CSC258" s="27"/>
      <c r="CSD258" s="27"/>
      <c r="CSE258" s="27"/>
      <c r="CSF258" s="27"/>
      <c r="CSG258" s="27"/>
      <c r="CSH258" s="27"/>
      <c r="CSI258" s="27"/>
      <c r="CSJ258" s="27"/>
      <c r="CSK258" s="27"/>
      <c r="CSL258" s="27"/>
      <c r="CSM258" s="27"/>
      <c r="CSN258" s="27"/>
      <c r="CSO258" s="27"/>
      <c r="CSP258" s="27"/>
      <c r="CSQ258" s="27"/>
      <c r="CSR258" s="27"/>
      <c r="CSS258" s="27"/>
      <c r="CST258" s="27"/>
      <c r="CSU258" s="27"/>
      <c r="CSV258" s="27"/>
      <c r="CSW258" s="27"/>
      <c r="CSX258" s="27"/>
      <c r="CSY258" s="27"/>
      <c r="CSZ258" s="27"/>
      <c r="CTA258" s="27"/>
      <c r="CTB258" s="27"/>
      <c r="CTC258" s="27"/>
      <c r="CTD258" s="27"/>
      <c r="CTE258" s="27"/>
      <c r="CTF258" s="27"/>
      <c r="CTG258" s="27"/>
      <c r="CTH258" s="27"/>
      <c r="CTI258" s="27"/>
      <c r="CTJ258" s="27"/>
      <c r="CTK258" s="27"/>
      <c r="CTL258" s="27"/>
      <c r="CTM258" s="27"/>
      <c r="CTN258" s="27"/>
      <c r="CTO258" s="27"/>
      <c r="CTP258" s="27"/>
      <c r="CTQ258" s="27"/>
      <c r="CTR258" s="27"/>
      <c r="CTS258" s="27"/>
      <c r="CTT258" s="27"/>
      <c r="CTU258" s="27"/>
      <c r="CTV258" s="27"/>
      <c r="CTW258" s="27"/>
      <c r="CTX258" s="27"/>
      <c r="CTY258" s="27"/>
      <c r="CTZ258" s="27"/>
      <c r="CUA258" s="27"/>
      <c r="CUB258" s="27"/>
      <c r="CUC258" s="27"/>
      <c r="CUD258" s="27"/>
      <c r="CUE258" s="27"/>
      <c r="CUF258" s="27"/>
      <c r="CUG258" s="27"/>
      <c r="CUH258" s="27"/>
      <c r="CUI258" s="27"/>
      <c r="CUJ258" s="27"/>
      <c r="CUK258" s="27"/>
      <c r="CUL258" s="27"/>
      <c r="CUM258" s="27"/>
      <c r="CUN258" s="27"/>
      <c r="CUO258" s="27"/>
      <c r="CUP258" s="27"/>
      <c r="CUQ258" s="27"/>
      <c r="CUR258" s="27"/>
      <c r="CUS258" s="27"/>
      <c r="CUT258" s="27"/>
      <c r="CUU258" s="27"/>
      <c r="CUV258" s="27"/>
      <c r="CUW258" s="27"/>
      <c r="CUX258" s="27"/>
      <c r="CUY258" s="27"/>
      <c r="CUZ258" s="27"/>
      <c r="CVA258" s="27"/>
      <c r="CVB258" s="27"/>
      <c r="CVC258" s="27"/>
      <c r="CVD258" s="27"/>
      <c r="CVE258" s="27"/>
      <c r="CVF258" s="27"/>
      <c r="CVG258" s="27"/>
      <c r="CVH258" s="27"/>
      <c r="CVI258" s="27"/>
      <c r="CVJ258" s="27"/>
      <c r="CVK258" s="27"/>
      <c r="CVL258" s="27"/>
      <c r="CVM258" s="27"/>
      <c r="CVN258" s="27"/>
      <c r="CVO258" s="27"/>
      <c r="CVP258" s="27"/>
      <c r="CVQ258" s="27"/>
      <c r="CVR258" s="27"/>
      <c r="CVS258" s="27"/>
      <c r="CVT258" s="27"/>
      <c r="CVU258" s="27"/>
      <c r="CVV258" s="27"/>
      <c r="CVW258" s="27"/>
      <c r="CVX258" s="27"/>
      <c r="CVY258" s="27"/>
      <c r="CVZ258" s="27"/>
      <c r="CWA258" s="27"/>
      <c r="CWB258" s="27"/>
      <c r="CWC258" s="27"/>
      <c r="CWD258" s="27"/>
      <c r="CWE258" s="27"/>
      <c r="CWF258" s="27"/>
      <c r="CWG258" s="27"/>
      <c r="CWH258" s="27"/>
      <c r="CWI258" s="27"/>
      <c r="CWJ258" s="27"/>
      <c r="CWK258" s="27"/>
      <c r="CWL258" s="27"/>
      <c r="CWM258" s="27"/>
      <c r="CWN258" s="27"/>
      <c r="CWO258" s="27"/>
      <c r="CWP258" s="27"/>
      <c r="CWQ258" s="27"/>
      <c r="CWR258" s="27"/>
      <c r="CWS258" s="27"/>
      <c r="CWT258" s="27"/>
      <c r="CWU258" s="27"/>
      <c r="CWV258" s="27"/>
      <c r="CWW258" s="27"/>
      <c r="CWX258" s="27"/>
      <c r="CWY258" s="27"/>
      <c r="CWZ258" s="27"/>
      <c r="CXA258" s="27"/>
      <c r="CXB258" s="27"/>
      <c r="CXC258" s="27"/>
      <c r="CXD258" s="27"/>
      <c r="CXE258" s="27"/>
      <c r="CXF258" s="27"/>
      <c r="CXG258" s="27"/>
      <c r="CXH258" s="27"/>
      <c r="CXI258" s="27"/>
      <c r="CXJ258" s="27"/>
      <c r="CXK258" s="27"/>
      <c r="CXL258" s="27"/>
      <c r="CXM258" s="27"/>
      <c r="CXN258" s="27"/>
      <c r="CXO258" s="27"/>
      <c r="CXP258" s="27"/>
      <c r="CXQ258" s="27"/>
      <c r="CXR258" s="27"/>
      <c r="CXS258" s="27"/>
      <c r="CXT258" s="27"/>
      <c r="CXU258" s="27"/>
      <c r="CXV258" s="27"/>
      <c r="CXW258" s="27"/>
      <c r="CXX258" s="27"/>
      <c r="CXY258" s="27"/>
      <c r="CXZ258" s="27"/>
      <c r="CYA258" s="27"/>
      <c r="CYB258" s="27"/>
      <c r="CYC258" s="27"/>
      <c r="CYD258" s="27"/>
      <c r="CYE258" s="27"/>
      <c r="CYF258" s="27"/>
      <c r="CYG258" s="27"/>
      <c r="CYH258" s="27"/>
      <c r="CYI258" s="27"/>
      <c r="CYJ258" s="27"/>
      <c r="CYK258" s="27"/>
      <c r="CYL258" s="27"/>
      <c r="CYM258" s="27"/>
      <c r="CYN258" s="27"/>
      <c r="CYO258" s="27"/>
      <c r="CYP258" s="27"/>
      <c r="CYQ258" s="27"/>
      <c r="CYR258" s="27"/>
      <c r="CYS258" s="27"/>
      <c r="CYT258" s="27"/>
      <c r="CYU258" s="27"/>
      <c r="CYV258" s="27"/>
      <c r="CYW258" s="27"/>
      <c r="CYX258" s="27"/>
      <c r="CYY258" s="27"/>
      <c r="CYZ258" s="27"/>
      <c r="CZA258" s="27"/>
      <c r="CZB258" s="27"/>
      <c r="CZC258" s="27"/>
      <c r="CZD258" s="27"/>
      <c r="CZE258" s="27"/>
      <c r="CZF258" s="27"/>
      <c r="CZG258" s="27"/>
      <c r="CZH258" s="27"/>
      <c r="CZI258" s="27"/>
      <c r="CZJ258" s="27"/>
      <c r="CZK258" s="27"/>
      <c r="CZL258" s="27"/>
      <c r="CZM258" s="27"/>
      <c r="CZN258" s="27"/>
      <c r="CZO258" s="27"/>
      <c r="CZP258" s="27"/>
      <c r="CZQ258" s="27"/>
      <c r="CZR258" s="27"/>
      <c r="CZS258" s="27"/>
      <c r="CZT258" s="27"/>
      <c r="CZU258" s="27"/>
      <c r="CZV258" s="27"/>
      <c r="CZW258" s="27"/>
      <c r="CZX258" s="27"/>
      <c r="CZY258" s="27"/>
      <c r="CZZ258" s="27"/>
      <c r="DAA258" s="27"/>
      <c r="DAB258" s="27"/>
      <c r="DAC258" s="27"/>
      <c r="DAD258" s="27"/>
      <c r="DAE258" s="27"/>
      <c r="DAF258" s="27"/>
      <c r="DAG258" s="27"/>
      <c r="DAH258" s="27"/>
      <c r="DAI258" s="27"/>
      <c r="DAJ258" s="27"/>
      <c r="DAK258" s="27"/>
      <c r="DAL258" s="27"/>
      <c r="DAM258" s="27"/>
      <c r="DAN258" s="27"/>
      <c r="DAO258" s="27"/>
      <c r="DAP258" s="27"/>
      <c r="DAQ258" s="27"/>
      <c r="DAR258" s="27"/>
      <c r="DAS258" s="27"/>
      <c r="DAT258" s="27"/>
      <c r="DAU258" s="27"/>
      <c r="DAV258" s="27"/>
      <c r="DAW258" s="27"/>
      <c r="DAX258" s="27"/>
      <c r="DAY258" s="27"/>
      <c r="DAZ258" s="27"/>
      <c r="DBA258" s="27"/>
      <c r="DBB258" s="27"/>
      <c r="DBC258" s="27"/>
      <c r="DBD258" s="27"/>
      <c r="DBE258" s="27"/>
      <c r="DBF258" s="27"/>
      <c r="DBG258" s="27"/>
      <c r="DBH258" s="27"/>
      <c r="DBI258" s="27"/>
      <c r="DBJ258" s="27"/>
      <c r="DBK258" s="27"/>
      <c r="DBL258" s="27"/>
      <c r="DBM258" s="27"/>
      <c r="DBN258" s="27"/>
      <c r="DBO258" s="27"/>
      <c r="DBP258" s="27"/>
      <c r="DBQ258" s="27"/>
      <c r="DBR258" s="27"/>
      <c r="DBS258" s="27"/>
      <c r="DBT258" s="27"/>
      <c r="DBU258" s="27"/>
      <c r="DBV258" s="27"/>
      <c r="DBW258" s="27"/>
      <c r="DBX258" s="27"/>
      <c r="DBY258" s="27"/>
      <c r="DBZ258" s="27"/>
      <c r="DCA258" s="27"/>
      <c r="DCB258" s="27"/>
      <c r="DCC258" s="27"/>
      <c r="DCD258" s="27"/>
      <c r="DCE258" s="27"/>
      <c r="DCF258" s="27"/>
      <c r="DCG258" s="27"/>
      <c r="DCH258" s="27"/>
      <c r="DCI258" s="27"/>
      <c r="DCJ258" s="27"/>
      <c r="DCK258" s="27"/>
      <c r="DCL258" s="27"/>
      <c r="DCM258" s="27"/>
      <c r="DCN258" s="27"/>
      <c r="DCO258" s="27"/>
      <c r="DCP258" s="27"/>
      <c r="DCQ258" s="27"/>
      <c r="DCR258" s="27"/>
      <c r="DCS258" s="27"/>
      <c r="DCT258" s="27"/>
      <c r="DCU258" s="27"/>
      <c r="DCV258" s="27"/>
      <c r="DCW258" s="27"/>
      <c r="DCX258" s="27"/>
      <c r="DCY258" s="27"/>
      <c r="DCZ258" s="27"/>
      <c r="DDA258" s="27"/>
      <c r="DDB258" s="27"/>
      <c r="DDC258" s="27"/>
      <c r="DDD258" s="27"/>
      <c r="DDE258" s="27"/>
      <c r="DDF258" s="27"/>
      <c r="DDG258" s="27"/>
      <c r="DDH258" s="27"/>
      <c r="DDI258" s="27"/>
      <c r="DDJ258" s="27"/>
      <c r="DDK258" s="27"/>
      <c r="DDL258" s="27"/>
      <c r="DDM258" s="27"/>
      <c r="DDN258" s="27"/>
      <c r="DDO258" s="27"/>
      <c r="DDP258" s="27"/>
      <c r="DDQ258" s="27"/>
      <c r="DDR258" s="27"/>
      <c r="DDS258" s="27"/>
      <c r="DDT258" s="27"/>
      <c r="DDU258" s="27"/>
      <c r="DDV258" s="27"/>
      <c r="DDW258" s="27"/>
      <c r="DDX258" s="27"/>
      <c r="DDY258" s="27"/>
      <c r="DDZ258" s="27"/>
      <c r="DEA258" s="27"/>
      <c r="DEB258" s="27"/>
      <c r="DEC258" s="27"/>
      <c r="DED258" s="27"/>
      <c r="DEE258" s="27"/>
      <c r="DEF258" s="27"/>
      <c r="DEG258" s="27"/>
      <c r="DEH258" s="27"/>
      <c r="DEI258" s="27"/>
      <c r="DEJ258" s="27"/>
      <c r="DEK258" s="27"/>
      <c r="DEL258" s="27"/>
      <c r="DEM258" s="27"/>
      <c r="DEN258" s="27"/>
      <c r="DEO258" s="27"/>
      <c r="DEP258" s="27"/>
      <c r="DEQ258" s="27"/>
      <c r="DER258" s="27"/>
      <c r="DES258" s="27"/>
      <c r="DET258" s="27"/>
      <c r="DEU258" s="27"/>
      <c r="DEV258" s="27"/>
      <c r="DEW258" s="27"/>
      <c r="DEX258" s="27"/>
      <c r="DEY258" s="27"/>
      <c r="DEZ258" s="27"/>
      <c r="DFA258" s="27"/>
      <c r="DFB258" s="27"/>
      <c r="DFC258" s="27"/>
      <c r="DFD258" s="27"/>
      <c r="DFE258" s="27"/>
      <c r="DFF258" s="27"/>
      <c r="DFG258" s="27"/>
      <c r="DFH258" s="27"/>
      <c r="DFI258" s="27"/>
      <c r="DFJ258" s="27"/>
      <c r="DFK258" s="27"/>
      <c r="DFL258" s="27"/>
      <c r="DFM258" s="27"/>
      <c r="DFN258" s="27"/>
      <c r="DFO258" s="27"/>
      <c r="DFP258" s="27"/>
      <c r="DFQ258" s="27"/>
      <c r="DFR258" s="27"/>
      <c r="DFS258" s="27"/>
      <c r="DFT258" s="27"/>
      <c r="DFU258" s="27"/>
      <c r="DFV258" s="27"/>
      <c r="DFW258" s="27"/>
      <c r="DFX258" s="27"/>
      <c r="DFY258" s="27"/>
      <c r="DFZ258" s="27"/>
      <c r="DGA258" s="27"/>
      <c r="DGB258" s="27"/>
      <c r="DGC258" s="27"/>
      <c r="DGD258" s="27"/>
      <c r="DGE258" s="27"/>
      <c r="DGF258" s="27"/>
      <c r="DGG258" s="27"/>
      <c r="DGH258" s="27"/>
      <c r="DGI258" s="27"/>
      <c r="DGJ258" s="27"/>
      <c r="DGK258" s="27"/>
      <c r="DGL258" s="27"/>
      <c r="DGM258" s="27"/>
      <c r="DGN258" s="27"/>
      <c r="DGO258" s="27"/>
      <c r="DGP258" s="27"/>
      <c r="DGQ258" s="27"/>
      <c r="DGR258" s="27"/>
      <c r="DGS258" s="27"/>
      <c r="DGT258" s="27"/>
      <c r="DGU258" s="27"/>
      <c r="DGV258" s="27"/>
      <c r="DGW258" s="27"/>
      <c r="DGX258" s="27"/>
      <c r="DGY258" s="27"/>
      <c r="DGZ258" s="27"/>
      <c r="DHA258" s="27"/>
      <c r="DHB258" s="27"/>
      <c r="DHC258" s="27"/>
      <c r="DHD258" s="27"/>
      <c r="DHE258" s="27"/>
      <c r="DHF258" s="27"/>
      <c r="DHG258" s="27"/>
      <c r="DHH258" s="27"/>
      <c r="DHI258" s="27"/>
      <c r="DHJ258" s="27"/>
      <c r="DHK258" s="27"/>
      <c r="DHL258" s="27"/>
      <c r="DHM258" s="27"/>
      <c r="DHN258" s="27"/>
      <c r="DHO258" s="27"/>
      <c r="DHP258" s="27"/>
      <c r="DHQ258" s="27"/>
      <c r="DHR258" s="27"/>
      <c r="DHS258" s="27"/>
      <c r="DHT258" s="27"/>
      <c r="DHU258" s="27"/>
      <c r="DHV258" s="27"/>
      <c r="DHW258" s="27"/>
      <c r="DHX258" s="27"/>
      <c r="DHY258" s="27"/>
      <c r="DHZ258" s="27"/>
      <c r="DIA258" s="27"/>
      <c r="DIB258" s="27"/>
      <c r="DIC258" s="27"/>
      <c r="DID258" s="27"/>
      <c r="DIE258" s="27"/>
      <c r="DIF258" s="27"/>
      <c r="DIG258" s="27"/>
      <c r="DIH258" s="27"/>
      <c r="DII258" s="27"/>
      <c r="DIJ258" s="27"/>
      <c r="DIK258" s="27"/>
      <c r="DIL258" s="27"/>
      <c r="DIM258" s="27"/>
      <c r="DIN258" s="27"/>
      <c r="DIO258" s="27"/>
      <c r="DIP258" s="27"/>
      <c r="DIQ258" s="27"/>
      <c r="DIR258" s="27"/>
      <c r="DIS258" s="27"/>
      <c r="DIT258" s="27"/>
      <c r="DIU258" s="27"/>
      <c r="DIV258" s="27"/>
      <c r="DIW258" s="27"/>
      <c r="DIX258" s="27"/>
      <c r="DIY258" s="27"/>
      <c r="DIZ258" s="27"/>
      <c r="DJA258" s="27"/>
      <c r="DJB258" s="27"/>
      <c r="DJC258" s="27"/>
      <c r="DJD258" s="27"/>
      <c r="DJE258" s="27"/>
      <c r="DJF258" s="27"/>
      <c r="DJG258" s="27"/>
      <c r="DJH258" s="27"/>
      <c r="DJI258" s="27"/>
      <c r="DJJ258" s="27"/>
      <c r="DJK258" s="27"/>
      <c r="DJL258" s="27"/>
      <c r="DJM258" s="27"/>
      <c r="DJN258" s="27"/>
      <c r="DJO258" s="27"/>
      <c r="DJP258" s="27"/>
      <c r="DJQ258" s="27"/>
      <c r="DJR258" s="27"/>
      <c r="DJS258" s="27"/>
      <c r="DJT258" s="27"/>
      <c r="DJU258" s="27"/>
      <c r="DJV258" s="27"/>
      <c r="DJW258" s="27"/>
      <c r="DJX258" s="27"/>
      <c r="DJY258" s="27"/>
      <c r="DJZ258" s="27"/>
      <c r="DKA258" s="27"/>
      <c r="DKB258" s="27"/>
      <c r="DKC258" s="27"/>
      <c r="DKD258" s="27"/>
      <c r="DKE258" s="27"/>
      <c r="DKF258" s="27"/>
      <c r="DKG258" s="27"/>
      <c r="DKH258" s="27"/>
      <c r="DKI258" s="27"/>
      <c r="DKJ258" s="27"/>
      <c r="DKK258" s="27"/>
      <c r="DKL258" s="27"/>
      <c r="DKM258" s="27"/>
      <c r="DKN258" s="27"/>
      <c r="DKO258" s="27"/>
      <c r="DKP258" s="27"/>
      <c r="DKQ258" s="27"/>
      <c r="DKR258" s="27"/>
      <c r="DKS258" s="27"/>
      <c r="DKT258" s="27"/>
      <c r="DKU258" s="27"/>
      <c r="DKV258" s="27"/>
      <c r="DKW258" s="27"/>
      <c r="DKX258" s="27"/>
      <c r="DKY258" s="27"/>
      <c r="DKZ258" s="27"/>
      <c r="DLA258" s="27"/>
      <c r="DLB258" s="27"/>
      <c r="DLC258" s="27"/>
      <c r="DLD258" s="27"/>
      <c r="DLE258" s="27"/>
      <c r="DLF258" s="27"/>
      <c r="DLG258" s="27"/>
      <c r="DLH258" s="27"/>
      <c r="DLI258" s="27"/>
      <c r="DLJ258" s="27"/>
      <c r="DLK258" s="27"/>
      <c r="DLL258" s="27"/>
      <c r="DLM258" s="27"/>
      <c r="DLN258" s="27"/>
      <c r="DLO258" s="27"/>
      <c r="DLP258" s="27"/>
      <c r="DLQ258" s="27"/>
      <c r="DLR258" s="27"/>
      <c r="DLS258" s="27"/>
      <c r="DLT258" s="27"/>
      <c r="DLU258" s="27"/>
      <c r="DLV258" s="27"/>
      <c r="DLW258" s="27"/>
      <c r="DLX258" s="27"/>
      <c r="DLY258" s="27"/>
      <c r="DLZ258" s="27"/>
      <c r="DMA258" s="27"/>
      <c r="DMB258" s="27"/>
      <c r="DMC258" s="27"/>
      <c r="DMD258" s="27"/>
      <c r="DME258" s="27"/>
      <c r="DMF258" s="27"/>
      <c r="DMG258" s="27"/>
      <c r="DMH258" s="27"/>
      <c r="DMI258" s="27"/>
      <c r="DMJ258" s="27"/>
      <c r="DMK258" s="27"/>
      <c r="DML258" s="27"/>
      <c r="DMM258" s="27"/>
      <c r="DMN258" s="27"/>
      <c r="DMO258" s="27"/>
      <c r="DMP258" s="27"/>
      <c r="DMQ258" s="27"/>
      <c r="DMR258" s="27"/>
      <c r="DMS258" s="27"/>
      <c r="DMT258" s="27"/>
      <c r="DMU258" s="27"/>
      <c r="DMV258" s="27"/>
      <c r="DMW258" s="27"/>
      <c r="DMX258" s="27"/>
      <c r="DMY258" s="27"/>
      <c r="DMZ258" s="27"/>
      <c r="DNA258" s="27"/>
      <c r="DNB258" s="27"/>
      <c r="DNC258" s="27"/>
      <c r="DND258" s="27"/>
      <c r="DNE258" s="27"/>
      <c r="DNF258" s="27"/>
      <c r="DNG258" s="27"/>
      <c r="DNH258" s="27"/>
      <c r="DNI258" s="27"/>
      <c r="DNJ258" s="27"/>
      <c r="DNK258" s="27"/>
      <c r="DNL258" s="27"/>
      <c r="DNM258" s="27"/>
      <c r="DNN258" s="27"/>
      <c r="DNO258" s="27"/>
      <c r="DNP258" s="27"/>
      <c r="DNQ258" s="27"/>
      <c r="DNR258" s="27"/>
      <c r="DNS258" s="27"/>
      <c r="DNT258" s="27"/>
      <c r="DNU258" s="27"/>
      <c r="DNV258" s="27"/>
      <c r="DNW258" s="27"/>
      <c r="DNX258" s="27"/>
      <c r="DNY258" s="27"/>
      <c r="DNZ258" s="27"/>
      <c r="DOA258" s="27"/>
      <c r="DOB258" s="27"/>
      <c r="DOC258" s="27"/>
      <c r="DOD258" s="27"/>
      <c r="DOE258" s="27"/>
      <c r="DOF258" s="27"/>
      <c r="DOG258" s="27"/>
      <c r="DOH258" s="27"/>
      <c r="DOI258" s="27"/>
      <c r="DOJ258" s="27"/>
      <c r="DOK258" s="27"/>
      <c r="DOL258" s="27"/>
      <c r="DOM258" s="27"/>
      <c r="DON258" s="27"/>
      <c r="DOO258" s="27"/>
      <c r="DOP258" s="27"/>
      <c r="DOQ258" s="27"/>
      <c r="DOR258" s="27"/>
      <c r="DOS258" s="27"/>
      <c r="DOT258" s="27"/>
      <c r="DOU258" s="27"/>
      <c r="DOV258" s="27"/>
      <c r="DOW258" s="27"/>
      <c r="DOX258" s="27"/>
      <c r="DOY258" s="27"/>
      <c r="DOZ258" s="27"/>
      <c r="DPA258" s="27"/>
      <c r="DPB258" s="27"/>
      <c r="DPC258" s="27"/>
      <c r="DPD258" s="27"/>
      <c r="DPE258" s="27"/>
      <c r="DPF258" s="27"/>
      <c r="DPG258" s="27"/>
      <c r="DPH258" s="27"/>
      <c r="DPI258" s="27"/>
      <c r="DPJ258" s="27"/>
      <c r="DPK258" s="27"/>
      <c r="DPL258" s="27"/>
      <c r="DPM258" s="27"/>
      <c r="DPN258" s="27"/>
      <c r="DPO258" s="27"/>
      <c r="DPP258" s="27"/>
      <c r="DPQ258" s="27"/>
      <c r="DPR258" s="27"/>
      <c r="DPS258" s="27"/>
      <c r="DPT258" s="27"/>
      <c r="DPU258" s="27"/>
      <c r="DPV258" s="27"/>
      <c r="DPW258" s="27"/>
      <c r="DPX258" s="27"/>
      <c r="DPY258" s="27"/>
      <c r="DPZ258" s="27"/>
      <c r="DQA258" s="27"/>
      <c r="DQB258" s="27"/>
      <c r="DQC258" s="27"/>
      <c r="DQD258" s="27"/>
      <c r="DQE258" s="27"/>
      <c r="DQF258" s="27"/>
      <c r="DQG258" s="27"/>
      <c r="DQH258" s="27"/>
      <c r="DQI258" s="27"/>
      <c r="DQJ258" s="27"/>
      <c r="DQK258" s="27"/>
      <c r="DQL258" s="27"/>
      <c r="DQM258" s="27"/>
      <c r="DQN258" s="27"/>
      <c r="DQO258" s="27"/>
      <c r="DQP258" s="27"/>
      <c r="DQQ258" s="27"/>
      <c r="DQR258" s="27"/>
      <c r="DQS258" s="27"/>
      <c r="DQT258" s="27"/>
      <c r="DQU258" s="27"/>
      <c r="DQV258" s="27"/>
      <c r="DQW258" s="27"/>
      <c r="DQX258" s="27"/>
      <c r="DQY258" s="27"/>
      <c r="DQZ258" s="27"/>
      <c r="DRA258" s="27"/>
      <c r="DRB258" s="27"/>
      <c r="DRC258" s="27"/>
      <c r="DRD258" s="27"/>
      <c r="DRE258" s="27"/>
      <c r="DRF258" s="27"/>
      <c r="DRG258" s="27"/>
      <c r="DRH258" s="27"/>
      <c r="DRI258" s="27"/>
      <c r="DRJ258" s="27"/>
      <c r="DRK258" s="27"/>
      <c r="DRL258" s="27"/>
      <c r="DRM258" s="27"/>
      <c r="DRN258" s="27"/>
      <c r="DRO258" s="27"/>
      <c r="DRP258" s="27"/>
      <c r="DRQ258" s="27"/>
      <c r="DRR258" s="27"/>
      <c r="DRS258" s="27"/>
      <c r="DRT258" s="27"/>
      <c r="DRU258" s="27"/>
      <c r="DRV258" s="27"/>
      <c r="DRW258" s="27"/>
      <c r="DRX258" s="27"/>
      <c r="DRY258" s="27"/>
      <c r="DRZ258" s="27"/>
      <c r="DSA258" s="27"/>
      <c r="DSB258" s="27"/>
      <c r="DSC258" s="27"/>
      <c r="DSD258" s="27"/>
      <c r="DSE258" s="27"/>
      <c r="DSF258" s="27"/>
      <c r="DSG258" s="27"/>
      <c r="DSH258" s="27"/>
      <c r="DSI258" s="27"/>
      <c r="DSJ258" s="27"/>
      <c r="DSK258" s="27"/>
      <c r="DSL258" s="27"/>
      <c r="DSM258" s="27"/>
      <c r="DSN258" s="27"/>
      <c r="DSO258" s="27"/>
      <c r="DSP258" s="27"/>
      <c r="DSQ258" s="27"/>
      <c r="DSR258" s="27"/>
      <c r="DSS258" s="27"/>
      <c r="DST258" s="27"/>
      <c r="DSU258" s="27"/>
      <c r="DSV258" s="27"/>
      <c r="DSW258" s="27"/>
      <c r="DSX258" s="27"/>
      <c r="DSY258" s="27"/>
      <c r="DSZ258" s="27"/>
      <c r="DTA258" s="27"/>
      <c r="DTB258" s="27"/>
      <c r="DTC258" s="27"/>
      <c r="DTD258" s="27"/>
      <c r="DTE258" s="27"/>
      <c r="DTF258" s="27"/>
      <c r="DTG258" s="27"/>
      <c r="DTH258" s="27"/>
      <c r="DTI258" s="27"/>
      <c r="DTJ258" s="27"/>
      <c r="DTK258" s="27"/>
      <c r="DTL258" s="27"/>
      <c r="DTM258" s="27"/>
      <c r="DTN258" s="27"/>
      <c r="DTO258" s="27"/>
      <c r="DTP258" s="27"/>
      <c r="DTQ258" s="27"/>
      <c r="DTR258" s="27"/>
      <c r="DTS258" s="27"/>
      <c r="DTT258" s="27"/>
      <c r="DTU258" s="27"/>
      <c r="DTV258" s="27"/>
      <c r="DTW258" s="27"/>
      <c r="DTX258" s="27"/>
      <c r="DTY258" s="27"/>
      <c r="DTZ258" s="27"/>
      <c r="DUA258" s="27"/>
      <c r="DUB258" s="27"/>
      <c r="DUC258" s="27"/>
      <c r="DUD258" s="27"/>
      <c r="DUE258" s="27"/>
      <c r="DUF258" s="27"/>
      <c r="DUG258" s="27"/>
      <c r="DUH258" s="27"/>
      <c r="DUI258" s="27"/>
      <c r="DUJ258" s="27"/>
      <c r="DUK258" s="27"/>
      <c r="DUL258" s="27"/>
      <c r="DUM258" s="27"/>
      <c r="DUN258" s="27"/>
      <c r="DUO258" s="27"/>
      <c r="DUP258" s="27"/>
      <c r="DUQ258" s="27"/>
      <c r="DUR258" s="27"/>
      <c r="DUS258" s="27"/>
      <c r="DUT258" s="27"/>
      <c r="DUU258" s="27"/>
      <c r="DUV258" s="27"/>
      <c r="DUW258" s="27"/>
      <c r="DUX258" s="27"/>
      <c r="DUY258" s="27"/>
      <c r="DUZ258" s="27"/>
      <c r="DVA258" s="27"/>
      <c r="DVB258" s="27"/>
      <c r="DVC258" s="27"/>
      <c r="DVD258" s="27"/>
      <c r="DVE258" s="27"/>
      <c r="DVF258" s="27"/>
      <c r="DVG258" s="27"/>
      <c r="DVH258" s="27"/>
      <c r="DVI258" s="27"/>
      <c r="DVJ258" s="27"/>
      <c r="DVK258" s="27"/>
      <c r="DVL258" s="27"/>
      <c r="DVM258" s="27"/>
      <c r="DVN258" s="27"/>
      <c r="DVO258" s="27"/>
      <c r="DVP258" s="27"/>
      <c r="DVQ258" s="27"/>
      <c r="DVR258" s="27"/>
      <c r="DVS258" s="27"/>
      <c r="DVT258" s="27"/>
      <c r="DVU258" s="27"/>
      <c r="DVV258" s="27"/>
      <c r="DVW258" s="27"/>
      <c r="DVX258" s="27"/>
      <c r="DVY258" s="27"/>
      <c r="DVZ258" s="27"/>
      <c r="DWA258" s="27"/>
      <c r="DWB258" s="27"/>
      <c r="DWC258" s="27"/>
      <c r="DWD258" s="27"/>
      <c r="DWE258" s="27"/>
      <c r="DWF258" s="27"/>
      <c r="DWG258" s="27"/>
      <c r="DWH258" s="27"/>
      <c r="DWI258" s="27"/>
      <c r="DWJ258" s="27"/>
      <c r="DWK258" s="27"/>
      <c r="DWL258" s="27"/>
      <c r="DWM258" s="27"/>
      <c r="DWN258" s="27"/>
      <c r="DWO258" s="27"/>
      <c r="DWP258" s="27"/>
      <c r="DWQ258" s="27"/>
      <c r="DWR258" s="27"/>
      <c r="DWS258" s="27"/>
      <c r="DWT258" s="27"/>
      <c r="DWU258" s="27"/>
      <c r="DWV258" s="27"/>
      <c r="DWW258" s="27"/>
      <c r="DWX258" s="27"/>
      <c r="DWY258" s="27"/>
      <c r="DWZ258" s="27"/>
      <c r="DXA258" s="27"/>
      <c r="DXB258" s="27"/>
      <c r="DXC258" s="27"/>
      <c r="DXD258" s="27"/>
      <c r="DXE258" s="27"/>
      <c r="DXF258" s="27"/>
      <c r="DXG258" s="27"/>
      <c r="DXH258" s="27"/>
      <c r="DXI258" s="27"/>
      <c r="DXJ258" s="27"/>
      <c r="DXK258" s="27"/>
      <c r="DXL258" s="27"/>
      <c r="DXM258" s="27"/>
      <c r="DXN258" s="27"/>
      <c r="DXO258" s="27"/>
      <c r="DXP258" s="27"/>
      <c r="DXQ258" s="27"/>
      <c r="DXR258" s="27"/>
      <c r="DXS258" s="27"/>
      <c r="DXT258" s="27"/>
      <c r="DXU258" s="27"/>
      <c r="DXV258" s="27"/>
      <c r="DXW258" s="27"/>
      <c r="DXX258" s="27"/>
      <c r="DXY258" s="27"/>
      <c r="DXZ258" s="27"/>
      <c r="DYA258" s="27"/>
      <c r="DYB258" s="27"/>
      <c r="DYC258" s="27"/>
      <c r="DYD258" s="27"/>
      <c r="DYE258" s="27"/>
      <c r="DYF258" s="27"/>
      <c r="DYG258" s="27"/>
      <c r="DYH258" s="27"/>
      <c r="DYI258" s="27"/>
      <c r="DYJ258" s="27"/>
      <c r="DYK258" s="27"/>
      <c r="DYL258" s="27"/>
      <c r="DYM258" s="27"/>
      <c r="DYN258" s="27"/>
      <c r="DYO258" s="27"/>
      <c r="DYP258" s="27"/>
      <c r="DYQ258" s="27"/>
      <c r="DYR258" s="27"/>
      <c r="DYS258" s="27"/>
      <c r="DYT258" s="27"/>
      <c r="DYU258" s="27"/>
      <c r="DYV258" s="27"/>
      <c r="DYW258" s="27"/>
      <c r="DYX258" s="27"/>
      <c r="DYY258" s="27"/>
      <c r="DYZ258" s="27"/>
      <c r="DZA258" s="27"/>
      <c r="DZB258" s="27"/>
      <c r="DZC258" s="27"/>
      <c r="DZD258" s="27"/>
      <c r="DZE258" s="27"/>
      <c r="DZF258" s="27"/>
      <c r="DZG258" s="27"/>
      <c r="DZH258" s="27"/>
      <c r="DZI258" s="27"/>
      <c r="DZJ258" s="27"/>
      <c r="DZK258" s="27"/>
      <c r="DZL258" s="27"/>
      <c r="DZM258" s="27"/>
      <c r="DZN258" s="27"/>
      <c r="DZO258" s="27"/>
      <c r="DZP258" s="27"/>
      <c r="DZQ258" s="27"/>
      <c r="DZR258" s="27"/>
      <c r="DZS258" s="27"/>
      <c r="DZT258" s="27"/>
      <c r="DZU258" s="27"/>
      <c r="DZV258" s="27"/>
      <c r="DZW258" s="27"/>
      <c r="DZX258" s="27"/>
      <c r="DZY258" s="27"/>
      <c r="DZZ258" s="27"/>
      <c r="EAA258" s="27"/>
      <c r="EAB258" s="27"/>
      <c r="EAC258" s="27"/>
      <c r="EAD258" s="27"/>
      <c r="EAE258" s="27"/>
      <c r="EAF258" s="27"/>
      <c r="EAG258" s="27"/>
      <c r="EAH258" s="27"/>
      <c r="EAI258" s="27"/>
      <c r="EAJ258" s="27"/>
      <c r="EAK258" s="27"/>
      <c r="EAL258" s="27"/>
      <c r="EAM258" s="27"/>
      <c r="EAN258" s="27"/>
      <c r="EAO258" s="27"/>
      <c r="EAP258" s="27"/>
      <c r="EAQ258" s="27"/>
      <c r="EAR258" s="27"/>
      <c r="EAS258" s="27"/>
      <c r="EAT258" s="27"/>
      <c r="EAU258" s="27"/>
      <c r="EAV258" s="27"/>
      <c r="EAW258" s="27"/>
      <c r="EAX258" s="27"/>
      <c r="EAY258" s="27"/>
      <c r="EAZ258" s="27"/>
      <c r="EBA258" s="27"/>
      <c r="EBB258" s="27"/>
      <c r="EBC258" s="27"/>
      <c r="EBD258" s="27"/>
      <c r="EBE258" s="27"/>
      <c r="EBF258" s="27"/>
      <c r="EBG258" s="27"/>
      <c r="EBH258" s="27"/>
      <c r="EBI258" s="27"/>
      <c r="EBJ258" s="27"/>
      <c r="EBK258" s="27"/>
      <c r="EBL258" s="27"/>
      <c r="EBM258" s="27"/>
      <c r="EBN258" s="27"/>
      <c r="EBO258" s="27"/>
      <c r="EBP258" s="27"/>
      <c r="EBQ258" s="27"/>
      <c r="EBR258" s="27"/>
      <c r="EBS258" s="27"/>
      <c r="EBT258" s="27"/>
      <c r="EBU258" s="27"/>
      <c r="EBV258" s="27"/>
      <c r="EBW258" s="27"/>
      <c r="EBX258" s="27"/>
      <c r="EBY258" s="27"/>
      <c r="EBZ258" s="27"/>
      <c r="ECA258" s="27"/>
      <c r="ECB258" s="27"/>
      <c r="ECC258" s="27"/>
      <c r="ECD258" s="27"/>
      <c r="ECE258" s="27"/>
      <c r="ECF258" s="27"/>
      <c r="ECG258" s="27"/>
      <c r="ECH258" s="27"/>
      <c r="ECI258" s="27"/>
      <c r="ECJ258" s="27"/>
      <c r="ECK258" s="27"/>
      <c r="ECL258" s="27"/>
      <c r="ECM258" s="27"/>
      <c r="ECN258" s="27"/>
      <c r="ECO258" s="27"/>
      <c r="ECP258" s="27"/>
      <c r="ECQ258" s="27"/>
      <c r="ECR258" s="27"/>
      <c r="ECS258" s="27"/>
      <c r="ECT258" s="27"/>
      <c r="ECU258" s="27"/>
      <c r="ECV258" s="27"/>
      <c r="ECW258" s="27"/>
      <c r="ECX258" s="27"/>
      <c r="ECY258" s="27"/>
      <c r="ECZ258" s="27"/>
      <c r="EDA258" s="27"/>
      <c r="EDB258" s="27"/>
      <c r="EDC258" s="27"/>
      <c r="EDD258" s="27"/>
      <c r="EDE258" s="27"/>
      <c r="EDF258" s="27"/>
      <c r="EDG258" s="27"/>
      <c r="EDH258" s="27"/>
      <c r="EDI258" s="27"/>
      <c r="EDJ258" s="27"/>
      <c r="EDK258" s="27"/>
      <c r="EDL258" s="27"/>
      <c r="EDM258" s="27"/>
      <c r="EDN258" s="27"/>
      <c r="EDO258" s="27"/>
      <c r="EDP258" s="27"/>
      <c r="EDQ258" s="27"/>
      <c r="EDR258" s="27"/>
      <c r="EDS258" s="27"/>
      <c r="EDT258" s="27"/>
      <c r="EDU258" s="27"/>
      <c r="EDV258" s="27"/>
      <c r="EDW258" s="27"/>
      <c r="EDX258" s="27"/>
      <c r="EDY258" s="27"/>
      <c r="EDZ258" s="27"/>
      <c r="EEA258" s="27"/>
      <c r="EEB258" s="27"/>
      <c r="EEC258" s="27"/>
      <c r="EED258" s="27"/>
      <c r="EEE258" s="27"/>
      <c r="EEF258" s="27"/>
      <c r="EEG258" s="27"/>
      <c r="EEH258" s="27"/>
      <c r="EEI258" s="27"/>
      <c r="EEJ258" s="27"/>
      <c r="EEK258" s="27"/>
      <c r="EEL258" s="27"/>
      <c r="EEM258" s="27"/>
      <c r="EEN258" s="27"/>
      <c r="EEO258" s="27"/>
      <c r="EEP258" s="27"/>
      <c r="EEQ258" s="27"/>
      <c r="EER258" s="27"/>
      <c r="EES258" s="27"/>
      <c r="EET258" s="27"/>
      <c r="EEU258" s="27"/>
      <c r="EEV258" s="27"/>
      <c r="EEW258" s="27"/>
      <c r="EEX258" s="27"/>
      <c r="EEY258" s="27"/>
      <c r="EEZ258" s="27"/>
      <c r="EFA258" s="27"/>
      <c r="EFB258" s="27"/>
      <c r="EFC258" s="27"/>
      <c r="EFD258" s="27"/>
      <c r="EFE258" s="27"/>
      <c r="EFF258" s="27"/>
      <c r="EFG258" s="27"/>
      <c r="EFH258" s="27"/>
      <c r="EFI258" s="27"/>
      <c r="EFJ258" s="27"/>
      <c r="EFK258" s="27"/>
      <c r="EFL258" s="27"/>
      <c r="EFM258" s="27"/>
      <c r="EFN258" s="27"/>
      <c r="EFO258" s="27"/>
      <c r="EFP258" s="27"/>
      <c r="EFQ258" s="27"/>
      <c r="EFR258" s="27"/>
      <c r="EFS258" s="27"/>
      <c r="EFT258" s="27"/>
      <c r="EFU258" s="27"/>
      <c r="EFV258" s="27"/>
      <c r="EFW258" s="27"/>
      <c r="EFX258" s="27"/>
      <c r="EFY258" s="27"/>
      <c r="EFZ258" s="27"/>
      <c r="EGA258" s="27"/>
      <c r="EGB258" s="27"/>
      <c r="EGC258" s="27"/>
      <c r="EGD258" s="27"/>
      <c r="EGE258" s="27"/>
      <c r="EGF258" s="27"/>
      <c r="EGG258" s="27"/>
      <c r="EGH258" s="27"/>
      <c r="EGI258" s="27"/>
      <c r="EGJ258" s="27"/>
      <c r="EGK258" s="27"/>
      <c r="EGL258" s="27"/>
      <c r="EGM258" s="27"/>
      <c r="EGN258" s="27"/>
      <c r="EGO258" s="27"/>
      <c r="EGP258" s="27"/>
      <c r="EGQ258" s="27"/>
      <c r="EGR258" s="27"/>
      <c r="EGS258" s="27"/>
      <c r="EGT258" s="27"/>
      <c r="EGU258" s="27"/>
      <c r="EGV258" s="27"/>
      <c r="EGW258" s="27"/>
      <c r="EGX258" s="27"/>
      <c r="EGY258" s="27"/>
      <c r="EGZ258" s="27"/>
      <c r="EHA258" s="27"/>
      <c r="EHB258" s="27"/>
      <c r="EHC258" s="27"/>
      <c r="EHD258" s="27"/>
      <c r="EHE258" s="27"/>
      <c r="EHF258" s="27"/>
      <c r="EHG258" s="27"/>
      <c r="EHH258" s="27"/>
      <c r="EHI258" s="27"/>
      <c r="EHJ258" s="27"/>
      <c r="EHK258" s="27"/>
      <c r="EHL258" s="27"/>
      <c r="EHM258" s="27"/>
      <c r="EHN258" s="27"/>
      <c r="EHO258" s="27"/>
      <c r="EHP258" s="27"/>
      <c r="EHQ258" s="27"/>
      <c r="EHR258" s="27"/>
      <c r="EHS258" s="27"/>
      <c r="EHT258" s="27"/>
      <c r="EHU258" s="27"/>
      <c r="EHV258" s="27"/>
      <c r="EHW258" s="27"/>
      <c r="EHX258" s="27"/>
      <c r="EHY258" s="27"/>
      <c r="EHZ258" s="27"/>
      <c r="EIA258" s="27"/>
      <c r="EIB258" s="27"/>
      <c r="EIC258" s="27"/>
      <c r="EID258" s="27"/>
      <c r="EIE258" s="27"/>
      <c r="EIF258" s="27"/>
      <c r="EIG258" s="27"/>
      <c r="EIH258" s="27"/>
      <c r="EII258" s="27"/>
      <c r="EIJ258" s="27"/>
      <c r="EIK258" s="27"/>
      <c r="EIL258" s="27"/>
      <c r="EIM258" s="27"/>
      <c r="EIN258" s="27"/>
      <c r="EIO258" s="27"/>
      <c r="EIP258" s="27"/>
      <c r="EIQ258" s="27"/>
      <c r="EIR258" s="27"/>
      <c r="EIS258" s="27"/>
      <c r="EIT258" s="27"/>
      <c r="EIU258" s="27"/>
      <c r="EIV258" s="27"/>
      <c r="EIW258" s="27"/>
      <c r="EIX258" s="27"/>
      <c r="EIY258" s="27"/>
      <c r="EIZ258" s="27"/>
      <c r="EJA258" s="27"/>
      <c r="EJB258" s="27"/>
      <c r="EJC258" s="27"/>
      <c r="EJD258" s="27"/>
      <c r="EJE258" s="27"/>
      <c r="EJF258" s="27"/>
      <c r="EJG258" s="27"/>
      <c r="EJH258" s="27"/>
      <c r="EJI258" s="27"/>
      <c r="EJJ258" s="27"/>
      <c r="EJK258" s="27"/>
      <c r="EJL258" s="27"/>
      <c r="EJM258" s="27"/>
      <c r="EJN258" s="27"/>
      <c r="EJO258" s="27"/>
      <c r="EJP258" s="27"/>
      <c r="EJQ258" s="27"/>
      <c r="EJR258" s="27"/>
      <c r="EJS258" s="27"/>
      <c r="EJT258" s="27"/>
      <c r="EJU258" s="27"/>
      <c r="EJV258" s="27"/>
      <c r="EJW258" s="27"/>
      <c r="EJX258" s="27"/>
      <c r="EJY258" s="27"/>
      <c r="EJZ258" s="27"/>
      <c r="EKA258" s="27"/>
      <c r="EKB258" s="27"/>
      <c r="EKC258" s="27"/>
      <c r="EKD258" s="27"/>
      <c r="EKE258" s="27"/>
      <c r="EKF258" s="27"/>
      <c r="EKG258" s="27"/>
      <c r="EKH258" s="27"/>
      <c r="EKI258" s="27"/>
      <c r="EKJ258" s="27"/>
      <c r="EKK258" s="27"/>
      <c r="EKL258" s="27"/>
      <c r="EKM258" s="27"/>
      <c r="EKN258" s="27"/>
      <c r="EKO258" s="27"/>
      <c r="EKP258" s="27"/>
      <c r="EKQ258" s="27"/>
      <c r="EKR258" s="27"/>
      <c r="EKS258" s="27"/>
      <c r="EKT258" s="27"/>
      <c r="EKU258" s="27"/>
      <c r="EKV258" s="27"/>
      <c r="EKW258" s="27"/>
      <c r="EKX258" s="27"/>
      <c r="EKY258" s="27"/>
      <c r="EKZ258" s="27"/>
      <c r="ELA258" s="27"/>
      <c r="ELB258" s="27"/>
      <c r="ELC258" s="27"/>
      <c r="ELD258" s="27"/>
      <c r="ELE258" s="27"/>
      <c r="ELF258" s="27"/>
      <c r="ELG258" s="27"/>
      <c r="ELH258" s="27"/>
      <c r="ELI258" s="27"/>
      <c r="ELJ258" s="27"/>
      <c r="ELK258" s="27"/>
      <c r="ELL258" s="27"/>
      <c r="ELM258" s="27"/>
      <c r="ELN258" s="27"/>
      <c r="ELO258" s="27"/>
      <c r="ELP258" s="27"/>
      <c r="ELQ258" s="27"/>
      <c r="ELR258" s="27"/>
      <c r="ELS258" s="27"/>
      <c r="ELT258" s="27"/>
      <c r="ELU258" s="27"/>
      <c r="ELV258" s="27"/>
      <c r="ELW258" s="27"/>
      <c r="ELX258" s="27"/>
      <c r="ELY258" s="27"/>
      <c r="ELZ258" s="27"/>
      <c r="EMA258" s="27"/>
      <c r="EMB258" s="27"/>
      <c r="EMC258" s="27"/>
      <c r="EMD258" s="27"/>
      <c r="EME258" s="27"/>
      <c r="EMF258" s="27"/>
      <c r="EMG258" s="27"/>
      <c r="EMH258" s="27"/>
      <c r="EMI258" s="27"/>
      <c r="EMJ258" s="27"/>
      <c r="EMK258" s="27"/>
      <c r="EML258" s="27"/>
      <c r="EMM258" s="27"/>
      <c r="EMN258" s="27"/>
      <c r="EMO258" s="27"/>
      <c r="EMP258" s="27"/>
      <c r="EMQ258" s="27"/>
      <c r="EMR258" s="27"/>
      <c r="EMS258" s="27"/>
      <c r="EMT258" s="27"/>
      <c r="EMU258" s="27"/>
      <c r="EMV258" s="27"/>
      <c r="EMW258" s="27"/>
      <c r="EMX258" s="27"/>
      <c r="EMY258" s="27"/>
      <c r="EMZ258" s="27"/>
      <c r="ENA258" s="27"/>
      <c r="ENB258" s="27"/>
      <c r="ENC258" s="27"/>
      <c r="END258" s="27"/>
      <c r="ENE258" s="27"/>
      <c r="ENF258" s="27"/>
      <c r="ENG258" s="27"/>
      <c r="ENH258" s="27"/>
      <c r="ENI258" s="27"/>
      <c r="ENJ258" s="27"/>
      <c r="ENK258" s="27"/>
      <c r="ENL258" s="27"/>
      <c r="ENM258" s="27"/>
      <c r="ENN258" s="27"/>
      <c r="ENO258" s="27"/>
      <c r="ENP258" s="27"/>
      <c r="ENQ258" s="27"/>
      <c r="ENR258" s="27"/>
      <c r="ENS258" s="27"/>
      <c r="ENT258" s="27"/>
      <c r="ENU258" s="27"/>
      <c r="ENV258" s="27"/>
      <c r="ENW258" s="27"/>
      <c r="ENX258" s="27"/>
      <c r="ENY258" s="27"/>
      <c r="ENZ258" s="27"/>
      <c r="EOA258" s="27"/>
      <c r="EOB258" s="27"/>
      <c r="EOC258" s="27"/>
      <c r="EOD258" s="27"/>
      <c r="EOE258" s="27"/>
      <c r="EOF258" s="27"/>
      <c r="EOG258" s="27"/>
      <c r="EOH258" s="27"/>
      <c r="EOI258" s="27"/>
      <c r="EOJ258" s="27"/>
      <c r="EOK258" s="27"/>
      <c r="EOL258" s="27"/>
      <c r="EOM258" s="27"/>
      <c r="EON258" s="27"/>
      <c r="EOO258" s="27"/>
      <c r="EOP258" s="27"/>
      <c r="EOQ258" s="27"/>
      <c r="EOR258" s="27"/>
      <c r="EOS258" s="27"/>
      <c r="EOT258" s="27"/>
      <c r="EOU258" s="27"/>
      <c r="EOV258" s="27"/>
      <c r="EOW258" s="27"/>
      <c r="EOX258" s="27"/>
      <c r="EOY258" s="27"/>
      <c r="EOZ258" s="27"/>
      <c r="EPA258" s="27"/>
      <c r="EPB258" s="27"/>
      <c r="EPC258" s="27"/>
      <c r="EPD258" s="27"/>
      <c r="EPE258" s="27"/>
      <c r="EPF258" s="27"/>
      <c r="EPG258" s="27"/>
      <c r="EPH258" s="27"/>
      <c r="EPI258" s="27"/>
      <c r="EPJ258" s="27"/>
      <c r="EPK258" s="27"/>
      <c r="EPL258" s="27"/>
      <c r="EPM258" s="27"/>
      <c r="EPN258" s="27"/>
      <c r="EPO258" s="27"/>
      <c r="EPP258" s="27"/>
      <c r="EPQ258" s="27"/>
      <c r="EPR258" s="27"/>
      <c r="EPS258" s="27"/>
      <c r="EPT258" s="27"/>
      <c r="EPU258" s="27"/>
      <c r="EPV258" s="27"/>
      <c r="EPW258" s="27"/>
      <c r="EPX258" s="27"/>
      <c r="EPY258" s="27"/>
      <c r="EPZ258" s="27"/>
      <c r="EQA258" s="27"/>
      <c r="EQB258" s="27"/>
      <c r="EQC258" s="27"/>
      <c r="EQD258" s="27"/>
      <c r="EQE258" s="27"/>
      <c r="EQF258" s="27"/>
      <c r="EQG258" s="27"/>
      <c r="EQH258" s="27"/>
      <c r="EQI258" s="27"/>
      <c r="EQJ258" s="27"/>
      <c r="EQK258" s="27"/>
      <c r="EQL258" s="27"/>
      <c r="EQM258" s="27"/>
      <c r="EQN258" s="27"/>
      <c r="EQO258" s="27"/>
      <c r="EQP258" s="27"/>
      <c r="EQQ258" s="27"/>
      <c r="EQR258" s="27"/>
      <c r="EQS258" s="27"/>
      <c r="EQT258" s="27"/>
      <c r="EQU258" s="27"/>
      <c r="EQV258" s="27"/>
      <c r="EQW258" s="27"/>
      <c r="EQX258" s="27"/>
      <c r="EQY258" s="27"/>
      <c r="EQZ258" s="27"/>
      <c r="ERA258" s="27"/>
      <c r="ERB258" s="27"/>
      <c r="ERC258" s="27"/>
      <c r="ERD258" s="27"/>
      <c r="ERE258" s="27"/>
      <c r="ERF258" s="27"/>
      <c r="ERG258" s="27"/>
      <c r="ERH258" s="27"/>
      <c r="ERI258" s="27"/>
      <c r="ERJ258" s="27"/>
      <c r="ERK258" s="27"/>
      <c r="ERL258" s="27"/>
      <c r="ERM258" s="27"/>
      <c r="ERN258" s="27"/>
      <c r="ERO258" s="27"/>
      <c r="ERP258" s="27"/>
      <c r="ERQ258" s="27"/>
      <c r="ERR258" s="27"/>
      <c r="ERS258" s="27"/>
      <c r="ERT258" s="27"/>
      <c r="ERU258" s="27"/>
      <c r="ERV258" s="27"/>
      <c r="ERW258" s="27"/>
      <c r="ERX258" s="27"/>
      <c r="ERY258" s="27"/>
      <c r="ERZ258" s="27"/>
      <c r="ESA258" s="27"/>
      <c r="ESB258" s="27"/>
      <c r="ESC258" s="27"/>
      <c r="ESD258" s="27"/>
      <c r="ESE258" s="27"/>
      <c r="ESF258" s="27"/>
      <c r="ESG258" s="27"/>
      <c r="ESH258" s="27"/>
      <c r="ESI258" s="27"/>
      <c r="ESJ258" s="27"/>
      <c r="ESK258" s="27"/>
      <c r="ESL258" s="27"/>
      <c r="ESM258" s="27"/>
      <c r="ESN258" s="27"/>
      <c r="ESO258" s="27"/>
      <c r="ESP258" s="27"/>
      <c r="ESQ258" s="27"/>
      <c r="ESR258" s="27"/>
      <c r="ESS258" s="27"/>
      <c r="EST258" s="27"/>
      <c r="ESU258" s="27"/>
      <c r="ESV258" s="27"/>
      <c r="ESW258" s="27"/>
      <c r="ESX258" s="27"/>
      <c r="ESY258" s="27"/>
      <c r="ESZ258" s="27"/>
      <c r="ETA258" s="27"/>
      <c r="ETB258" s="27"/>
      <c r="ETC258" s="27"/>
      <c r="ETD258" s="27"/>
      <c r="ETE258" s="27"/>
      <c r="ETF258" s="27"/>
      <c r="ETG258" s="27"/>
      <c r="ETH258" s="27"/>
      <c r="ETI258" s="27"/>
      <c r="ETJ258" s="27"/>
      <c r="ETK258" s="27"/>
      <c r="ETL258" s="27"/>
      <c r="ETM258" s="27"/>
      <c r="ETN258" s="27"/>
      <c r="ETO258" s="27"/>
      <c r="ETP258" s="27"/>
      <c r="ETQ258" s="27"/>
      <c r="ETR258" s="27"/>
      <c r="ETS258" s="27"/>
      <c r="ETT258" s="27"/>
      <c r="ETU258" s="27"/>
      <c r="ETV258" s="27"/>
      <c r="ETW258" s="27"/>
      <c r="ETX258" s="27"/>
      <c r="ETY258" s="27"/>
      <c r="ETZ258" s="27"/>
      <c r="EUA258" s="27"/>
      <c r="EUB258" s="27"/>
      <c r="EUC258" s="27"/>
      <c r="EUD258" s="27"/>
      <c r="EUE258" s="27"/>
      <c r="EUF258" s="27"/>
      <c r="EUG258" s="27"/>
      <c r="EUH258" s="27"/>
      <c r="EUI258" s="27"/>
      <c r="EUJ258" s="27"/>
      <c r="EUK258" s="27"/>
      <c r="EUL258" s="27"/>
      <c r="EUM258" s="27"/>
      <c r="EUN258" s="27"/>
      <c r="EUO258" s="27"/>
      <c r="EUP258" s="27"/>
      <c r="EUQ258" s="27"/>
      <c r="EUR258" s="27"/>
      <c r="EUS258" s="27"/>
      <c r="EUT258" s="27"/>
      <c r="EUU258" s="27"/>
      <c r="EUV258" s="27"/>
      <c r="EUW258" s="27"/>
      <c r="EUX258" s="27"/>
      <c r="EUY258" s="27"/>
      <c r="EUZ258" s="27"/>
      <c r="EVA258" s="27"/>
      <c r="EVB258" s="27"/>
      <c r="EVC258" s="27"/>
      <c r="EVD258" s="27"/>
      <c r="EVE258" s="27"/>
      <c r="EVF258" s="27"/>
      <c r="EVG258" s="27"/>
      <c r="EVH258" s="27"/>
      <c r="EVI258" s="27"/>
      <c r="EVJ258" s="27"/>
      <c r="EVK258" s="27"/>
      <c r="EVL258" s="27"/>
      <c r="EVM258" s="27"/>
      <c r="EVN258" s="27"/>
      <c r="EVO258" s="27"/>
      <c r="EVP258" s="27"/>
      <c r="EVQ258" s="27"/>
      <c r="EVR258" s="27"/>
      <c r="EVS258" s="27"/>
      <c r="EVT258" s="27"/>
      <c r="EVU258" s="27"/>
      <c r="EVV258" s="27"/>
      <c r="EVW258" s="27"/>
      <c r="EVX258" s="27"/>
      <c r="EVY258" s="27"/>
      <c r="EVZ258" s="27"/>
      <c r="EWA258" s="27"/>
      <c r="EWB258" s="27"/>
      <c r="EWC258" s="27"/>
      <c r="EWD258" s="27"/>
      <c r="EWE258" s="27"/>
      <c r="EWF258" s="27"/>
      <c r="EWG258" s="27"/>
      <c r="EWH258" s="27"/>
      <c r="EWI258" s="27"/>
      <c r="EWJ258" s="27"/>
      <c r="EWK258" s="27"/>
      <c r="EWL258" s="27"/>
      <c r="EWM258" s="27"/>
      <c r="EWN258" s="27"/>
      <c r="EWO258" s="27"/>
      <c r="EWP258" s="27"/>
      <c r="EWQ258" s="27"/>
      <c r="EWR258" s="27"/>
      <c r="EWS258" s="27"/>
      <c r="EWT258" s="27"/>
      <c r="EWU258" s="27"/>
      <c r="EWV258" s="27"/>
      <c r="EWW258" s="27"/>
      <c r="EWX258" s="27"/>
      <c r="EWY258" s="27"/>
      <c r="EWZ258" s="27"/>
      <c r="EXA258" s="27"/>
      <c r="EXB258" s="27"/>
      <c r="EXC258" s="27"/>
      <c r="EXD258" s="27"/>
      <c r="EXE258" s="27"/>
      <c r="EXF258" s="27"/>
      <c r="EXG258" s="27"/>
      <c r="EXH258" s="27"/>
      <c r="EXI258" s="27"/>
      <c r="EXJ258" s="27"/>
      <c r="EXK258" s="27"/>
      <c r="EXL258" s="27"/>
      <c r="EXM258" s="27"/>
      <c r="EXN258" s="27"/>
      <c r="EXO258" s="27"/>
      <c r="EXP258" s="27"/>
      <c r="EXQ258" s="27"/>
      <c r="EXR258" s="27"/>
      <c r="EXS258" s="27"/>
      <c r="EXT258" s="27"/>
      <c r="EXU258" s="27"/>
      <c r="EXV258" s="27"/>
      <c r="EXW258" s="27"/>
      <c r="EXX258" s="27"/>
      <c r="EXY258" s="27"/>
      <c r="EXZ258" s="27"/>
      <c r="EYA258" s="27"/>
      <c r="EYB258" s="27"/>
      <c r="EYC258" s="27"/>
      <c r="EYD258" s="27"/>
      <c r="EYE258" s="27"/>
      <c r="EYF258" s="27"/>
      <c r="EYG258" s="27"/>
      <c r="EYH258" s="27"/>
      <c r="EYI258" s="27"/>
      <c r="EYJ258" s="27"/>
      <c r="EYK258" s="27"/>
      <c r="EYL258" s="27"/>
      <c r="EYM258" s="27"/>
      <c r="EYN258" s="27"/>
      <c r="EYO258" s="27"/>
      <c r="EYP258" s="27"/>
      <c r="EYQ258" s="27"/>
      <c r="EYR258" s="27"/>
      <c r="EYS258" s="27"/>
      <c r="EYT258" s="27"/>
      <c r="EYU258" s="27"/>
      <c r="EYV258" s="27"/>
      <c r="EYW258" s="27"/>
      <c r="EYX258" s="27"/>
      <c r="EYY258" s="27"/>
      <c r="EYZ258" s="27"/>
      <c r="EZA258" s="27"/>
      <c r="EZB258" s="27"/>
      <c r="EZC258" s="27"/>
      <c r="EZD258" s="27"/>
      <c r="EZE258" s="27"/>
      <c r="EZF258" s="27"/>
      <c r="EZG258" s="27"/>
      <c r="EZH258" s="27"/>
      <c r="EZI258" s="27"/>
      <c r="EZJ258" s="27"/>
      <c r="EZK258" s="27"/>
      <c r="EZL258" s="27"/>
      <c r="EZM258" s="27"/>
      <c r="EZN258" s="27"/>
      <c r="EZO258" s="27"/>
      <c r="EZP258" s="27"/>
      <c r="EZQ258" s="27"/>
      <c r="EZR258" s="27"/>
      <c r="EZS258" s="27"/>
      <c r="EZT258" s="27"/>
      <c r="EZU258" s="27"/>
      <c r="EZV258" s="27"/>
      <c r="EZW258" s="27"/>
      <c r="EZX258" s="27"/>
      <c r="EZY258" s="27"/>
      <c r="EZZ258" s="27"/>
      <c r="FAA258" s="27"/>
      <c r="FAB258" s="27"/>
      <c r="FAC258" s="27"/>
      <c r="FAD258" s="27"/>
      <c r="FAE258" s="27"/>
      <c r="FAF258" s="27"/>
      <c r="FAG258" s="27"/>
      <c r="FAH258" s="27"/>
      <c r="FAI258" s="27"/>
      <c r="FAJ258" s="27"/>
      <c r="FAK258" s="27"/>
      <c r="FAL258" s="27"/>
      <c r="FAM258" s="27"/>
      <c r="FAN258" s="27"/>
      <c r="FAO258" s="27"/>
      <c r="FAP258" s="27"/>
      <c r="FAQ258" s="27"/>
      <c r="FAR258" s="27"/>
      <c r="FAS258" s="27"/>
      <c r="FAT258" s="27"/>
      <c r="FAU258" s="27"/>
      <c r="FAV258" s="27"/>
      <c r="FAW258" s="27"/>
      <c r="FAX258" s="27"/>
      <c r="FAY258" s="27"/>
      <c r="FAZ258" s="27"/>
      <c r="FBA258" s="27"/>
      <c r="FBB258" s="27"/>
      <c r="FBC258" s="27"/>
      <c r="FBD258" s="27"/>
      <c r="FBE258" s="27"/>
      <c r="FBF258" s="27"/>
      <c r="FBG258" s="27"/>
      <c r="FBH258" s="27"/>
      <c r="FBI258" s="27"/>
      <c r="FBJ258" s="27"/>
      <c r="FBK258" s="27"/>
      <c r="FBL258" s="27"/>
      <c r="FBM258" s="27"/>
      <c r="FBN258" s="27"/>
      <c r="FBO258" s="27"/>
      <c r="FBP258" s="27"/>
      <c r="FBQ258" s="27"/>
      <c r="FBR258" s="27"/>
      <c r="FBS258" s="27"/>
      <c r="FBT258" s="27"/>
      <c r="FBU258" s="27"/>
      <c r="FBV258" s="27"/>
      <c r="FBW258" s="27"/>
      <c r="FBX258" s="27"/>
      <c r="FBY258" s="27"/>
      <c r="FBZ258" s="27"/>
      <c r="FCA258" s="27"/>
      <c r="FCB258" s="27"/>
      <c r="FCC258" s="27"/>
      <c r="FCD258" s="27"/>
      <c r="FCE258" s="27"/>
      <c r="FCF258" s="27"/>
      <c r="FCG258" s="27"/>
      <c r="FCH258" s="27"/>
      <c r="FCI258" s="27"/>
      <c r="FCJ258" s="27"/>
      <c r="FCK258" s="27"/>
      <c r="FCL258" s="27"/>
      <c r="FCM258" s="27"/>
      <c r="FCN258" s="27"/>
      <c r="FCO258" s="27"/>
      <c r="FCP258" s="27"/>
      <c r="FCQ258" s="27"/>
      <c r="FCR258" s="27"/>
      <c r="FCS258" s="27"/>
      <c r="FCT258" s="27"/>
      <c r="FCU258" s="27"/>
      <c r="FCV258" s="27"/>
      <c r="FCW258" s="27"/>
      <c r="FCX258" s="27"/>
      <c r="FCY258" s="27"/>
      <c r="FCZ258" s="27"/>
      <c r="FDA258" s="27"/>
      <c r="FDB258" s="27"/>
      <c r="FDC258" s="27"/>
      <c r="FDD258" s="27"/>
      <c r="FDE258" s="27"/>
      <c r="FDF258" s="27"/>
      <c r="FDG258" s="27"/>
      <c r="FDH258" s="27"/>
      <c r="FDI258" s="27"/>
      <c r="FDJ258" s="27"/>
      <c r="FDK258" s="27"/>
      <c r="FDL258" s="27"/>
      <c r="FDM258" s="27"/>
      <c r="FDN258" s="27"/>
      <c r="FDO258" s="27"/>
      <c r="FDP258" s="27"/>
      <c r="FDQ258" s="27"/>
      <c r="FDR258" s="27"/>
      <c r="FDS258" s="27"/>
      <c r="FDT258" s="27"/>
      <c r="FDU258" s="27"/>
      <c r="FDV258" s="27"/>
      <c r="FDW258" s="27"/>
      <c r="FDX258" s="27"/>
      <c r="FDY258" s="27"/>
      <c r="FDZ258" s="27"/>
      <c r="FEA258" s="27"/>
      <c r="FEB258" s="27"/>
      <c r="FEC258" s="27"/>
      <c r="FED258" s="27"/>
      <c r="FEE258" s="27"/>
      <c r="FEF258" s="27"/>
      <c r="FEG258" s="27"/>
      <c r="FEH258" s="27"/>
      <c r="FEI258" s="27"/>
      <c r="FEJ258" s="27"/>
      <c r="FEK258" s="27"/>
      <c r="FEL258" s="27"/>
      <c r="FEM258" s="27"/>
      <c r="FEN258" s="27"/>
      <c r="FEO258" s="27"/>
      <c r="FEP258" s="27"/>
      <c r="FEQ258" s="27"/>
      <c r="FER258" s="27"/>
      <c r="FES258" s="27"/>
      <c r="FET258" s="27"/>
      <c r="FEU258" s="27"/>
      <c r="FEV258" s="27"/>
      <c r="FEW258" s="27"/>
      <c r="FEX258" s="27"/>
      <c r="FEY258" s="27"/>
      <c r="FEZ258" s="27"/>
      <c r="FFA258" s="27"/>
      <c r="FFB258" s="27"/>
      <c r="FFC258" s="27"/>
      <c r="FFD258" s="27"/>
      <c r="FFE258" s="27"/>
      <c r="FFF258" s="27"/>
      <c r="FFG258" s="27"/>
      <c r="FFH258" s="27"/>
      <c r="FFI258" s="27"/>
      <c r="FFJ258" s="27"/>
      <c r="FFK258" s="27"/>
      <c r="FFL258" s="27"/>
      <c r="FFM258" s="27"/>
      <c r="FFN258" s="27"/>
      <c r="FFO258" s="27"/>
      <c r="FFP258" s="27"/>
      <c r="FFQ258" s="27"/>
      <c r="FFR258" s="27"/>
      <c r="FFS258" s="27"/>
      <c r="FFT258" s="27"/>
      <c r="FFU258" s="27"/>
      <c r="FFV258" s="27"/>
      <c r="FFW258" s="27"/>
      <c r="FFX258" s="27"/>
      <c r="FFY258" s="27"/>
      <c r="FFZ258" s="27"/>
      <c r="FGA258" s="27"/>
      <c r="FGB258" s="27"/>
      <c r="FGC258" s="27"/>
      <c r="FGD258" s="27"/>
      <c r="FGE258" s="27"/>
      <c r="FGF258" s="27"/>
      <c r="FGG258" s="27"/>
      <c r="FGH258" s="27"/>
      <c r="FGI258" s="27"/>
      <c r="FGJ258" s="27"/>
      <c r="FGK258" s="27"/>
      <c r="FGL258" s="27"/>
      <c r="FGM258" s="27"/>
      <c r="FGN258" s="27"/>
      <c r="FGO258" s="27"/>
      <c r="FGP258" s="27"/>
      <c r="FGQ258" s="27"/>
      <c r="FGR258" s="27"/>
      <c r="FGS258" s="27"/>
      <c r="FGT258" s="27"/>
      <c r="FGU258" s="27"/>
      <c r="FGV258" s="27"/>
      <c r="FGW258" s="27"/>
      <c r="FGX258" s="27"/>
      <c r="FGY258" s="27"/>
      <c r="FGZ258" s="27"/>
      <c r="FHA258" s="27"/>
      <c r="FHB258" s="27"/>
      <c r="FHC258" s="27"/>
      <c r="FHD258" s="27"/>
      <c r="FHE258" s="27"/>
      <c r="FHF258" s="27"/>
      <c r="FHG258" s="27"/>
      <c r="FHH258" s="27"/>
      <c r="FHI258" s="27"/>
      <c r="FHJ258" s="27"/>
      <c r="FHK258" s="27"/>
      <c r="FHL258" s="27"/>
      <c r="FHM258" s="27"/>
      <c r="FHN258" s="27"/>
      <c r="FHO258" s="27"/>
      <c r="FHP258" s="27"/>
      <c r="FHQ258" s="27"/>
      <c r="FHR258" s="27"/>
      <c r="FHS258" s="27"/>
      <c r="FHT258" s="27"/>
      <c r="FHU258" s="27"/>
      <c r="FHV258" s="27"/>
      <c r="FHW258" s="27"/>
      <c r="FHX258" s="27"/>
      <c r="FHY258" s="27"/>
      <c r="FHZ258" s="27"/>
      <c r="FIA258" s="27"/>
      <c r="FIB258" s="27"/>
      <c r="FIC258" s="27"/>
      <c r="FID258" s="27"/>
      <c r="FIE258" s="27"/>
      <c r="FIF258" s="27"/>
      <c r="FIG258" s="27"/>
      <c r="FIH258" s="27"/>
      <c r="FII258" s="27"/>
      <c r="FIJ258" s="27"/>
      <c r="FIK258" s="27"/>
      <c r="FIL258" s="27"/>
      <c r="FIM258" s="27"/>
      <c r="FIN258" s="27"/>
      <c r="FIO258" s="27"/>
      <c r="FIP258" s="27"/>
      <c r="FIQ258" s="27"/>
      <c r="FIR258" s="27"/>
      <c r="FIS258" s="27"/>
      <c r="FIT258" s="27"/>
      <c r="FIU258" s="27"/>
      <c r="FIV258" s="27"/>
      <c r="FIW258" s="27"/>
      <c r="FIX258" s="27"/>
      <c r="FIY258" s="27"/>
      <c r="FIZ258" s="27"/>
      <c r="FJA258" s="27"/>
      <c r="FJB258" s="27"/>
      <c r="FJC258" s="27"/>
      <c r="FJD258" s="27"/>
      <c r="FJE258" s="27"/>
      <c r="FJF258" s="27"/>
      <c r="FJG258" s="27"/>
      <c r="FJH258" s="27"/>
      <c r="FJI258" s="27"/>
      <c r="FJJ258" s="27"/>
      <c r="FJK258" s="27"/>
      <c r="FJL258" s="27"/>
      <c r="FJM258" s="27"/>
      <c r="FJN258" s="27"/>
      <c r="FJO258" s="27"/>
      <c r="FJP258" s="27"/>
      <c r="FJQ258" s="27"/>
      <c r="FJR258" s="27"/>
      <c r="FJS258" s="27"/>
      <c r="FJT258" s="27"/>
      <c r="FJU258" s="27"/>
      <c r="FJV258" s="27"/>
      <c r="FJW258" s="27"/>
      <c r="FJX258" s="27"/>
      <c r="FJY258" s="27"/>
      <c r="FJZ258" s="27"/>
      <c r="FKA258" s="27"/>
      <c r="FKB258" s="27"/>
      <c r="FKC258" s="27"/>
      <c r="FKD258" s="27"/>
      <c r="FKE258" s="27"/>
      <c r="FKF258" s="27"/>
      <c r="FKG258" s="27"/>
      <c r="FKH258" s="27"/>
      <c r="FKI258" s="27"/>
      <c r="FKJ258" s="27"/>
      <c r="FKK258" s="27"/>
      <c r="FKL258" s="27"/>
      <c r="FKM258" s="27"/>
      <c r="FKN258" s="27"/>
      <c r="FKO258" s="27"/>
      <c r="FKP258" s="27"/>
      <c r="FKQ258" s="27"/>
      <c r="FKR258" s="27"/>
      <c r="FKS258" s="27"/>
      <c r="FKT258" s="27"/>
      <c r="FKU258" s="27"/>
      <c r="FKV258" s="27"/>
      <c r="FKW258" s="27"/>
      <c r="FKX258" s="27"/>
      <c r="FKY258" s="27"/>
      <c r="FKZ258" s="27"/>
      <c r="FLA258" s="27"/>
      <c r="FLB258" s="27"/>
      <c r="FLC258" s="27"/>
      <c r="FLD258" s="27"/>
      <c r="FLE258" s="27"/>
      <c r="FLF258" s="27"/>
      <c r="FLG258" s="27"/>
      <c r="FLH258" s="27"/>
      <c r="FLI258" s="27"/>
      <c r="FLJ258" s="27"/>
      <c r="FLK258" s="27"/>
      <c r="FLL258" s="27"/>
      <c r="FLM258" s="27"/>
      <c r="FLN258" s="27"/>
      <c r="FLO258" s="27"/>
      <c r="FLP258" s="27"/>
      <c r="FLQ258" s="27"/>
      <c r="FLR258" s="27"/>
      <c r="FLS258" s="27"/>
      <c r="FLT258" s="27"/>
      <c r="FLU258" s="27"/>
      <c r="FLV258" s="27"/>
      <c r="FLW258" s="27"/>
      <c r="FLX258" s="27"/>
      <c r="FLY258" s="27"/>
      <c r="FLZ258" s="27"/>
      <c r="FMA258" s="27"/>
      <c r="FMB258" s="27"/>
      <c r="FMC258" s="27"/>
      <c r="FMD258" s="27"/>
      <c r="FME258" s="27"/>
      <c r="FMF258" s="27"/>
      <c r="FMG258" s="27"/>
      <c r="FMH258" s="27"/>
      <c r="FMI258" s="27"/>
      <c r="FMJ258" s="27"/>
      <c r="FMK258" s="27"/>
      <c r="FML258" s="27"/>
      <c r="FMM258" s="27"/>
      <c r="FMN258" s="27"/>
      <c r="FMO258" s="27"/>
      <c r="FMP258" s="27"/>
      <c r="FMQ258" s="27"/>
      <c r="FMR258" s="27"/>
      <c r="FMS258" s="27"/>
      <c r="FMT258" s="27"/>
      <c r="FMU258" s="27"/>
      <c r="FMV258" s="27"/>
      <c r="FMW258" s="27"/>
      <c r="FMX258" s="27"/>
      <c r="FMY258" s="27"/>
      <c r="FMZ258" s="27"/>
      <c r="FNA258" s="27"/>
      <c r="FNB258" s="27"/>
      <c r="FNC258" s="27"/>
      <c r="FND258" s="27"/>
      <c r="FNE258" s="27"/>
      <c r="FNF258" s="27"/>
      <c r="FNG258" s="27"/>
      <c r="FNH258" s="27"/>
      <c r="FNI258" s="27"/>
      <c r="FNJ258" s="27"/>
      <c r="FNK258" s="27"/>
      <c r="FNL258" s="27"/>
      <c r="FNM258" s="27"/>
      <c r="FNN258" s="27"/>
      <c r="FNO258" s="27"/>
      <c r="FNP258" s="27"/>
      <c r="FNQ258" s="27"/>
      <c r="FNR258" s="27"/>
      <c r="FNS258" s="27"/>
      <c r="FNT258" s="27"/>
      <c r="FNU258" s="27"/>
      <c r="FNV258" s="27"/>
      <c r="FNW258" s="27"/>
      <c r="FNX258" s="27"/>
      <c r="FNY258" s="27"/>
      <c r="FNZ258" s="27"/>
      <c r="FOA258" s="27"/>
      <c r="FOB258" s="27"/>
      <c r="FOC258" s="27"/>
      <c r="FOD258" s="27"/>
      <c r="FOE258" s="27"/>
      <c r="FOF258" s="27"/>
      <c r="FOG258" s="27"/>
      <c r="FOH258" s="27"/>
      <c r="FOI258" s="27"/>
      <c r="FOJ258" s="27"/>
      <c r="FOK258" s="27"/>
      <c r="FOL258" s="27"/>
      <c r="FOM258" s="27"/>
      <c r="FON258" s="27"/>
      <c r="FOO258" s="27"/>
      <c r="FOP258" s="27"/>
      <c r="FOQ258" s="27"/>
      <c r="FOR258" s="27"/>
      <c r="FOS258" s="27"/>
      <c r="FOT258" s="27"/>
      <c r="FOU258" s="27"/>
      <c r="FOV258" s="27"/>
      <c r="FOW258" s="27"/>
      <c r="FOX258" s="27"/>
      <c r="FOY258" s="27"/>
      <c r="FOZ258" s="27"/>
      <c r="FPA258" s="27"/>
      <c r="FPB258" s="27"/>
      <c r="FPC258" s="27"/>
      <c r="FPD258" s="27"/>
      <c r="FPE258" s="27"/>
      <c r="FPF258" s="27"/>
      <c r="FPG258" s="27"/>
      <c r="FPH258" s="27"/>
      <c r="FPI258" s="27"/>
      <c r="FPJ258" s="27"/>
      <c r="FPK258" s="27"/>
      <c r="FPL258" s="27"/>
      <c r="FPM258" s="27"/>
      <c r="FPN258" s="27"/>
      <c r="FPO258" s="27"/>
      <c r="FPP258" s="27"/>
      <c r="FPQ258" s="27"/>
      <c r="FPR258" s="27"/>
      <c r="FPS258" s="27"/>
      <c r="FPT258" s="27"/>
      <c r="FPU258" s="27"/>
      <c r="FPV258" s="27"/>
      <c r="FPW258" s="27"/>
      <c r="FPX258" s="27"/>
      <c r="FPY258" s="27"/>
      <c r="FPZ258" s="27"/>
      <c r="FQA258" s="27"/>
      <c r="FQB258" s="27"/>
      <c r="FQC258" s="27"/>
      <c r="FQD258" s="27"/>
      <c r="FQE258" s="27"/>
      <c r="FQF258" s="27"/>
      <c r="FQG258" s="27"/>
      <c r="FQH258" s="27"/>
      <c r="FQI258" s="27"/>
      <c r="FQJ258" s="27"/>
      <c r="FQK258" s="27"/>
      <c r="FQL258" s="27"/>
      <c r="FQM258" s="27"/>
      <c r="FQN258" s="27"/>
      <c r="FQO258" s="27"/>
      <c r="FQP258" s="27"/>
      <c r="FQQ258" s="27"/>
      <c r="FQR258" s="27"/>
      <c r="FQS258" s="27"/>
      <c r="FQT258" s="27"/>
      <c r="FQU258" s="27"/>
      <c r="FQV258" s="27"/>
      <c r="FQW258" s="27"/>
      <c r="FQX258" s="27"/>
      <c r="FQY258" s="27"/>
      <c r="FQZ258" s="27"/>
      <c r="FRA258" s="27"/>
      <c r="FRB258" s="27"/>
      <c r="FRC258" s="27"/>
      <c r="FRD258" s="27"/>
      <c r="FRE258" s="27"/>
      <c r="FRF258" s="27"/>
      <c r="FRG258" s="27"/>
      <c r="FRH258" s="27"/>
      <c r="FRI258" s="27"/>
      <c r="FRJ258" s="27"/>
      <c r="FRK258" s="27"/>
      <c r="FRL258" s="27"/>
      <c r="FRM258" s="27"/>
      <c r="FRN258" s="27"/>
      <c r="FRO258" s="27"/>
      <c r="FRP258" s="27"/>
      <c r="FRQ258" s="27"/>
      <c r="FRR258" s="27"/>
      <c r="FRS258" s="27"/>
      <c r="FRT258" s="27"/>
      <c r="FRU258" s="27"/>
      <c r="FRV258" s="27"/>
      <c r="FRW258" s="27"/>
      <c r="FRX258" s="27"/>
      <c r="FRY258" s="27"/>
      <c r="FRZ258" s="27"/>
      <c r="FSA258" s="27"/>
      <c r="FSB258" s="27"/>
      <c r="FSC258" s="27"/>
      <c r="FSD258" s="27"/>
      <c r="FSE258" s="27"/>
      <c r="FSF258" s="27"/>
      <c r="FSG258" s="27"/>
      <c r="FSH258" s="27"/>
      <c r="FSI258" s="27"/>
      <c r="FSJ258" s="27"/>
      <c r="FSK258" s="27"/>
      <c r="FSL258" s="27"/>
      <c r="FSM258" s="27"/>
      <c r="FSN258" s="27"/>
      <c r="FSO258" s="27"/>
      <c r="FSP258" s="27"/>
      <c r="FSQ258" s="27"/>
      <c r="FSR258" s="27"/>
      <c r="FSS258" s="27"/>
      <c r="FST258" s="27"/>
      <c r="FSU258" s="27"/>
      <c r="FSV258" s="27"/>
      <c r="FSW258" s="27"/>
      <c r="FSX258" s="27"/>
      <c r="FSY258" s="27"/>
      <c r="FSZ258" s="27"/>
      <c r="FTA258" s="27"/>
      <c r="FTB258" s="27"/>
      <c r="FTC258" s="27"/>
      <c r="FTD258" s="27"/>
      <c r="FTE258" s="27"/>
      <c r="FTF258" s="27"/>
      <c r="FTG258" s="27"/>
      <c r="FTH258" s="27"/>
      <c r="FTI258" s="27"/>
      <c r="FTJ258" s="27"/>
      <c r="FTK258" s="27"/>
      <c r="FTL258" s="27"/>
      <c r="FTM258" s="27"/>
      <c r="FTN258" s="27"/>
      <c r="FTO258" s="27"/>
      <c r="FTP258" s="27"/>
      <c r="FTQ258" s="27"/>
      <c r="FTR258" s="27"/>
      <c r="FTS258" s="27"/>
      <c r="FTT258" s="27"/>
      <c r="FTU258" s="27"/>
      <c r="FTV258" s="27"/>
      <c r="FTW258" s="27"/>
      <c r="FTX258" s="27"/>
      <c r="FTY258" s="27"/>
      <c r="FTZ258" s="27"/>
      <c r="FUA258" s="27"/>
      <c r="FUB258" s="27"/>
      <c r="FUC258" s="27"/>
      <c r="FUD258" s="27"/>
      <c r="FUE258" s="27"/>
      <c r="FUF258" s="27"/>
      <c r="FUG258" s="27"/>
      <c r="FUH258" s="27"/>
      <c r="FUI258" s="27"/>
      <c r="FUJ258" s="27"/>
      <c r="FUK258" s="27"/>
      <c r="FUL258" s="27"/>
      <c r="FUM258" s="27"/>
      <c r="FUN258" s="27"/>
      <c r="FUO258" s="27"/>
      <c r="FUP258" s="27"/>
      <c r="FUQ258" s="27"/>
      <c r="FUR258" s="27"/>
      <c r="FUS258" s="27"/>
      <c r="FUT258" s="27"/>
      <c r="FUU258" s="27"/>
      <c r="FUV258" s="27"/>
      <c r="FUW258" s="27"/>
      <c r="FUX258" s="27"/>
      <c r="FUY258" s="27"/>
      <c r="FUZ258" s="27"/>
      <c r="FVA258" s="27"/>
      <c r="FVB258" s="27"/>
      <c r="FVC258" s="27"/>
      <c r="FVD258" s="27"/>
      <c r="FVE258" s="27"/>
      <c r="FVF258" s="27"/>
      <c r="FVG258" s="27"/>
      <c r="FVH258" s="27"/>
      <c r="FVI258" s="27"/>
      <c r="FVJ258" s="27"/>
      <c r="FVK258" s="27"/>
      <c r="FVL258" s="27"/>
      <c r="FVM258" s="27"/>
      <c r="FVN258" s="27"/>
      <c r="FVO258" s="27"/>
      <c r="FVP258" s="27"/>
      <c r="FVQ258" s="27"/>
      <c r="FVR258" s="27"/>
      <c r="FVS258" s="27"/>
      <c r="FVT258" s="27"/>
      <c r="FVU258" s="27"/>
      <c r="FVV258" s="27"/>
      <c r="FVW258" s="27"/>
      <c r="FVX258" s="27"/>
      <c r="FVY258" s="27"/>
      <c r="FVZ258" s="27"/>
      <c r="FWA258" s="27"/>
      <c r="FWB258" s="27"/>
      <c r="FWC258" s="27"/>
      <c r="FWD258" s="27"/>
      <c r="FWE258" s="27"/>
      <c r="FWF258" s="27"/>
      <c r="FWG258" s="27"/>
      <c r="FWH258" s="27"/>
      <c r="FWI258" s="27"/>
      <c r="FWJ258" s="27"/>
      <c r="FWK258" s="27"/>
      <c r="FWL258" s="27"/>
      <c r="FWM258" s="27"/>
      <c r="FWN258" s="27"/>
      <c r="FWO258" s="27"/>
      <c r="FWP258" s="27"/>
      <c r="FWQ258" s="27"/>
      <c r="FWR258" s="27"/>
      <c r="FWS258" s="27"/>
      <c r="FWT258" s="27"/>
      <c r="FWU258" s="27"/>
      <c r="FWV258" s="27"/>
      <c r="FWW258" s="27"/>
      <c r="FWX258" s="27"/>
      <c r="FWY258" s="27"/>
      <c r="FWZ258" s="27"/>
      <c r="FXA258" s="27"/>
      <c r="FXB258" s="27"/>
      <c r="FXC258" s="27"/>
      <c r="FXD258" s="27"/>
      <c r="FXE258" s="27"/>
      <c r="FXF258" s="27"/>
      <c r="FXG258" s="27"/>
      <c r="FXH258" s="27"/>
      <c r="FXI258" s="27"/>
      <c r="FXJ258" s="27"/>
      <c r="FXK258" s="27"/>
      <c r="FXL258" s="27"/>
      <c r="FXM258" s="27"/>
      <c r="FXN258" s="27"/>
      <c r="FXO258" s="27"/>
      <c r="FXP258" s="27"/>
      <c r="FXQ258" s="27"/>
      <c r="FXR258" s="27"/>
      <c r="FXS258" s="27"/>
      <c r="FXT258" s="27"/>
      <c r="FXU258" s="27"/>
      <c r="FXV258" s="27"/>
      <c r="FXW258" s="27"/>
      <c r="FXX258" s="27"/>
      <c r="FXY258" s="27"/>
      <c r="FXZ258" s="27"/>
      <c r="FYA258" s="27"/>
      <c r="FYB258" s="27"/>
      <c r="FYC258" s="27"/>
      <c r="FYD258" s="27"/>
      <c r="FYE258" s="27"/>
      <c r="FYF258" s="27"/>
      <c r="FYG258" s="27"/>
      <c r="FYH258" s="27"/>
      <c r="FYI258" s="27"/>
      <c r="FYJ258" s="27"/>
      <c r="FYK258" s="27"/>
      <c r="FYL258" s="27"/>
      <c r="FYM258" s="27"/>
      <c r="FYN258" s="27"/>
      <c r="FYO258" s="27"/>
      <c r="FYP258" s="27"/>
      <c r="FYQ258" s="27"/>
      <c r="FYR258" s="27"/>
      <c r="FYS258" s="27"/>
      <c r="FYT258" s="27"/>
      <c r="FYU258" s="27"/>
      <c r="FYV258" s="27"/>
      <c r="FYW258" s="27"/>
      <c r="FYX258" s="27"/>
      <c r="FYY258" s="27"/>
      <c r="FYZ258" s="27"/>
      <c r="FZA258" s="27"/>
      <c r="FZB258" s="27"/>
      <c r="FZC258" s="27"/>
      <c r="FZD258" s="27"/>
      <c r="FZE258" s="27"/>
      <c r="FZF258" s="27"/>
      <c r="FZG258" s="27"/>
      <c r="FZH258" s="27"/>
      <c r="FZI258" s="27"/>
      <c r="FZJ258" s="27"/>
      <c r="FZK258" s="27"/>
      <c r="FZL258" s="27"/>
      <c r="FZM258" s="27"/>
      <c r="FZN258" s="27"/>
      <c r="FZO258" s="27"/>
      <c r="FZP258" s="27"/>
      <c r="FZQ258" s="27"/>
      <c r="FZR258" s="27"/>
      <c r="FZS258" s="27"/>
      <c r="FZT258" s="27"/>
      <c r="FZU258" s="27"/>
      <c r="FZV258" s="27"/>
      <c r="FZW258" s="27"/>
      <c r="FZX258" s="27"/>
      <c r="FZY258" s="27"/>
      <c r="FZZ258" s="27"/>
      <c r="GAA258" s="27"/>
      <c r="GAB258" s="27"/>
      <c r="GAC258" s="27"/>
      <c r="GAD258" s="27"/>
      <c r="GAE258" s="27"/>
      <c r="GAF258" s="27"/>
      <c r="GAG258" s="27"/>
      <c r="GAH258" s="27"/>
      <c r="GAI258" s="27"/>
      <c r="GAJ258" s="27"/>
      <c r="GAK258" s="27"/>
      <c r="GAL258" s="27"/>
      <c r="GAM258" s="27"/>
      <c r="GAN258" s="27"/>
      <c r="GAO258" s="27"/>
      <c r="GAP258" s="27"/>
      <c r="GAQ258" s="27"/>
      <c r="GAR258" s="27"/>
      <c r="GAS258" s="27"/>
      <c r="GAT258" s="27"/>
      <c r="GAU258" s="27"/>
      <c r="GAV258" s="27"/>
      <c r="GAW258" s="27"/>
      <c r="GAX258" s="27"/>
      <c r="GAY258" s="27"/>
      <c r="GAZ258" s="27"/>
      <c r="GBA258" s="27"/>
      <c r="GBB258" s="27"/>
      <c r="GBC258" s="27"/>
      <c r="GBD258" s="27"/>
      <c r="GBE258" s="27"/>
      <c r="GBF258" s="27"/>
      <c r="GBG258" s="27"/>
      <c r="GBH258" s="27"/>
      <c r="GBI258" s="27"/>
      <c r="GBJ258" s="27"/>
      <c r="GBK258" s="27"/>
      <c r="GBL258" s="27"/>
      <c r="GBM258" s="27"/>
      <c r="GBN258" s="27"/>
      <c r="GBO258" s="27"/>
      <c r="GBP258" s="27"/>
      <c r="GBQ258" s="27"/>
      <c r="GBR258" s="27"/>
      <c r="GBS258" s="27"/>
      <c r="GBT258" s="27"/>
      <c r="GBU258" s="27"/>
      <c r="GBV258" s="27"/>
      <c r="GBW258" s="27"/>
      <c r="GBX258" s="27"/>
      <c r="GBY258" s="27"/>
      <c r="GBZ258" s="27"/>
      <c r="GCA258" s="27"/>
      <c r="GCB258" s="27"/>
      <c r="GCC258" s="27"/>
      <c r="GCD258" s="27"/>
      <c r="GCE258" s="27"/>
      <c r="GCF258" s="27"/>
      <c r="GCG258" s="27"/>
      <c r="GCH258" s="27"/>
      <c r="GCI258" s="27"/>
      <c r="GCJ258" s="27"/>
      <c r="GCK258" s="27"/>
      <c r="GCL258" s="27"/>
      <c r="GCM258" s="27"/>
      <c r="GCN258" s="27"/>
      <c r="GCO258" s="27"/>
      <c r="GCP258" s="27"/>
      <c r="GCQ258" s="27"/>
      <c r="GCR258" s="27"/>
      <c r="GCS258" s="27"/>
      <c r="GCT258" s="27"/>
      <c r="GCU258" s="27"/>
      <c r="GCV258" s="27"/>
      <c r="GCW258" s="27"/>
      <c r="GCX258" s="27"/>
      <c r="GCY258" s="27"/>
      <c r="GCZ258" s="27"/>
      <c r="GDA258" s="27"/>
      <c r="GDB258" s="27"/>
      <c r="GDC258" s="27"/>
      <c r="GDD258" s="27"/>
      <c r="GDE258" s="27"/>
      <c r="GDF258" s="27"/>
      <c r="GDG258" s="27"/>
      <c r="GDH258" s="27"/>
      <c r="GDI258" s="27"/>
      <c r="GDJ258" s="27"/>
      <c r="GDK258" s="27"/>
      <c r="GDL258" s="27"/>
      <c r="GDM258" s="27"/>
      <c r="GDN258" s="27"/>
      <c r="GDO258" s="27"/>
      <c r="GDP258" s="27"/>
      <c r="GDQ258" s="27"/>
      <c r="GDR258" s="27"/>
      <c r="GDS258" s="27"/>
      <c r="GDT258" s="27"/>
      <c r="GDU258" s="27"/>
      <c r="GDV258" s="27"/>
      <c r="GDW258" s="27"/>
      <c r="GDX258" s="27"/>
      <c r="GDY258" s="27"/>
      <c r="GDZ258" s="27"/>
      <c r="GEA258" s="27"/>
      <c r="GEB258" s="27"/>
      <c r="GEC258" s="27"/>
      <c r="GED258" s="27"/>
      <c r="GEE258" s="27"/>
      <c r="GEF258" s="27"/>
      <c r="GEG258" s="27"/>
      <c r="GEH258" s="27"/>
      <c r="GEI258" s="27"/>
      <c r="GEJ258" s="27"/>
      <c r="GEK258" s="27"/>
      <c r="GEL258" s="27"/>
      <c r="GEM258" s="27"/>
      <c r="GEN258" s="27"/>
      <c r="GEO258" s="27"/>
      <c r="GEP258" s="27"/>
      <c r="GEQ258" s="27"/>
      <c r="GER258" s="27"/>
      <c r="GES258" s="27"/>
      <c r="GET258" s="27"/>
      <c r="GEU258" s="27"/>
      <c r="GEV258" s="27"/>
      <c r="GEW258" s="27"/>
      <c r="GEX258" s="27"/>
      <c r="GEY258" s="27"/>
      <c r="GEZ258" s="27"/>
      <c r="GFA258" s="27"/>
      <c r="GFB258" s="27"/>
      <c r="GFC258" s="27"/>
      <c r="GFD258" s="27"/>
      <c r="GFE258" s="27"/>
      <c r="GFF258" s="27"/>
      <c r="GFG258" s="27"/>
      <c r="GFH258" s="27"/>
      <c r="GFI258" s="27"/>
      <c r="GFJ258" s="27"/>
      <c r="GFK258" s="27"/>
      <c r="GFL258" s="27"/>
      <c r="GFM258" s="27"/>
      <c r="GFN258" s="27"/>
      <c r="GFO258" s="27"/>
      <c r="GFP258" s="27"/>
      <c r="GFQ258" s="27"/>
      <c r="GFR258" s="27"/>
      <c r="GFS258" s="27"/>
      <c r="GFT258" s="27"/>
      <c r="GFU258" s="27"/>
      <c r="GFV258" s="27"/>
      <c r="GFW258" s="27"/>
      <c r="GFX258" s="27"/>
      <c r="GFY258" s="27"/>
      <c r="GFZ258" s="27"/>
      <c r="GGA258" s="27"/>
      <c r="GGB258" s="27"/>
      <c r="GGC258" s="27"/>
      <c r="GGD258" s="27"/>
      <c r="GGE258" s="27"/>
      <c r="GGF258" s="27"/>
      <c r="GGG258" s="27"/>
      <c r="GGH258" s="27"/>
      <c r="GGI258" s="27"/>
      <c r="GGJ258" s="27"/>
      <c r="GGK258" s="27"/>
      <c r="GGL258" s="27"/>
      <c r="GGM258" s="27"/>
      <c r="GGN258" s="27"/>
      <c r="GGO258" s="27"/>
      <c r="GGP258" s="27"/>
      <c r="GGQ258" s="27"/>
      <c r="GGR258" s="27"/>
      <c r="GGS258" s="27"/>
      <c r="GGT258" s="27"/>
      <c r="GGU258" s="27"/>
      <c r="GGV258" s="27"/>
      <c r="GGW258" s="27"/>
      <c r="GGX258" s="27"/>
      <c r="GGY258" s="27"/>
      <c r="GGZ258" s="27"/>
      <c r="GHA258" s="27"/>
      <c r="GHB258" s="27"/>
      <c r="GHC258" s="27"/>
      <c r="GHD258" s="27"/>
      <c r="GHE258" s="27"/>
      <c r="GHF258" s="27"/>
      <c r="GHG258" s="27"/>
      <c r="GHH258" s="27"/>
      <c r="GHI258" s="27"/>
      <c r="GHJ258" s="27"/>
      <c r="GHK258" s="27"/>
      <c r="GHL258" s="27"/>
      <c r="GHM258" s="27"/>
      <c r="GHN258" s="27"/>
      <c r="GHO258" s="27"/>
      <c r="GHP258" s="27"/>
      <c r="GHQ258" s="27"/>
      <c r="GHR258" s="27"/>
      <c r="GHS258" s="27"/>
      <c r="GHT258" s="27"/>
      <c r="GHU258" s="27"/>
      <c r="GHV258" s="27"/>
      <c r="GHW258" s="27"/>
      <c r="GHX258" s="27"/>
      <c r="GHY258" s="27"/>
      <c r="GHZ258" s="27"/>
      <c r="GIA258" s="27"/>
      <c r="GIB258" s="27"/>
      <c r="GIC258" s="27"/>
      <c r="GID258" s="27"/>
      <c r="GIE258" s="27"/>
      <c r="GIF258" s="27"/>
      <c r="GIG258" s="27"/>
      <c r="GIH258" s="27"/>
      <c r="GII258" s="27"/>
      <c r="GIJ258" s="27"/>
      <c r="GIK258" s="27"/>
      <c r="GIL258" s="27"/>
      <c r="GIM258" s="27"/>
      <c r="GIN258" s="27"/>
      <c r="GIO258" s="27"/>
      <c r="GIP258" s="27"/>
      <c r="GIQ258" s="27"/>
      <c r="GIR258" s="27"/>
      <c r="GIS258" s="27"/>
      <c r="GIT258" s="27"/>
      <c r="GIU258" s="27"/>
      <c r="GIV258" s="27"/>
      <c r="GIW258" s="27"/>
      <c r="GIX258" s="27"/>
      <c r="GIY258" s="27"/>
      <c r="GIZ258" s="27"/>
      <c r="GJA258" s="27"/>
      <c r="GJB258" s="27"/>
      <c r="GJC258" s="27"/>
      <c r="GJD258" s="27"/>
      <c r="GJE258" s="27"/>
      <c r="GJF258" s="27"/>
      <c r="GJG258" s="27"/>
      <c r="GJH258" s="27"/>
      <c r="GJI258" s="27"/>
      <c r="GJJ258" s="27"/>
      <c r="GJK258" s="27"/>
      <c r="GJL258" s="27"/>
      <c r="GJM258" s="27"/>
      <c r="GJN258" s="27"/>
      <c r="GJO258" s="27"/>
      <c r="GJP258" s="27"/>
      <c r="GJQ258" s="27"/>
      <c r="GJR258" s="27"/>
      <c r="GJS258" s="27"/>
      <c r="GJT258" s="27"/>
      <c r="GJU258" s="27"/>
      <c r="GJV258" s="27"/>
      <c r="GJW258" s="27"/>
      <c r="GJX258" s="27"/>
      <c r="GJY258" s="27"/>
      <c r="GJZ258" s="27"/>
      <c r="GKA258" s="27"/>
      <c r="GKB258" s="27"/>
      <c r="GKC258" s="27"/>
      <c r="GKD258" s="27"/>
      <c r="GKE258" s="27"/>
      <c r="GKF258" s="27"/>
      <c r="GKG258" s="27"/>
      <c r="GKH258" s="27"/>
      <c r="GKI258" s="27"/>
      <c r="GKJ258" s="27"/>
      <c r="GKK258" s="27"/>
      <c r="GKL258" s="27"/>
      <c r="GKM258" s="27"/>
      <c r="GKN258" s="27"/>
      <c r="GKO258" s="27"/>
      <c r="GKP258" s="27"/>
      <c r="GKQ258" s="27"/>
      <c r="GKR258" s="27"/>
      <c r="GKS258" s="27"/>
      <c r="GKT258" s="27"/>
      <c r="GKU258" s="27"/>
      <c r="GKV258" s="27"/>
      <c r="GKW258" s="27"/>
      <c r="GKX258" s="27"/>
      <c r="GKY258" s="27"/>
      <c r="GKZ258" s="27"/>
      <c r="GLA258" s="27"/>
      <c r="GLB258" s="27"/>
      <c r="GLC258" s="27"/>
      <c r="GLD258" s="27"/>
      <c r="GLE258" s="27"/>
      <c r="GLF258" s="27"/>
      <c r="GLG258" s="27"/>
      <c r="GLH258" s="27"/>
      <c r="GLI258" s="27"/>
      <c r="GLJ258" s="27"/>
      <c r="GLK258" s="27"/>
      <c r="GLL258" s="27"/>
      <c r="GLM258" s="27"/>
      <c r="GLN258" s="27"/>
      <c r="GLO258" s="27"/>
      <c r="GLP258" s="27"/>
      <c r="GLQ258" s="27"/>
      <c r="GLR258" s="27"/>
      <c r="GLS258" s="27"/>
      <c r="GLT258" s="27"/>
      <c r="GLU258" s="27"/>
      <c r="GLV258" s="27"/>
      <c r="GLW258" s="27"/>
      <c r="GLX258" s="27"/>
      <c r="GLY258" s="27"/>
      <c r="GLZ258" s="27"/>
      <c r="GMA258" s="27"/>
      <c r="GMB258" s="27"/>
      <c r="GMC258" s="27"/>
      <c r="GMD258" s="27"/>
      <c r="GME258" s="27"/>
      <c r="GMF258" s="27"/>
      <c r="GMG258" s="27"/>
      <c r="GMH258" s="27"/>
      <c r="GMI258" s="27"/>
      <c r="GMJ258" s="27"/>
      <c r="GMK258" s="27"/>
      <c r="GML258" s="27"/>
      <c r="GMM258" s="27"/>
      <c r="GMN258" s="27"/>
      <c r="GMO258" s="27"/>
      <c r="GMP258" s="27"/>
      <c r="GMQ258" s="27"/>
      <c r="GMR258" s="27"/>
      <c r="GMS258" s="27"/>
      <c r="GMT258" s="27"/>
      <c r="GMU258" s="27"/>
      <c r="GMV258" s="27"/>
      <c r="GMW258" s="27"/>
      <c r="GMX258" s="27"/>
      <c r="GMY258" s="27"/>
      <c r="GMZ258" s="27"/>
      <c r="GNA258" s="27"/>
      <c r="GNB258" s="27"/>
      <c r="GNC258" s="27"/>
      <c r="GND258" s="27"/>
      <c r="GNE258" s="27"/>
      <c r="GNF258" s="27"/>
      <c r="GNG258" s="27"/>
      <c r="GNH258" s="27"/>
      <c r="GNI258" s="27"/>
      <c r="GNJ258" s="27"/>
      <c r="GNK258" s="27"/>
      <c r="GNL258" s="27"/>
      <c r="GNM258" s="27"/>
      <c r="GNN258" s="27"/>
      <c r="GNO258" s="27"/>
      <c r="GNP258" s="27"/>
      <c r="GNQ258" s="27"/>
      <c r="GNR258" s="27"/>
      <c r="GNS258" s="27"/>
      <c r="GNT258" s="27"/>
      <c r="GNU258" s="27"/>
      <c r="GNV258" s="27"/>
      <c r="GNW258" s="27"/>
      <c r="GNX258" s="27"/>
      <c r="GNY258" s="27"/>
      <c r="GNZ258" s="27"/>
      <c r="GOA258" s="27"/>
      <c r="GOB258" s="27"/>
      <c r="GOC258" s="27"/>
      <c r="GOD258" s="27"/>
      <c r="GOE258" s="27"/>
      <c r="GOF258" s="27"/>
      <c r="GOG258" s="27"/>
      <c r="GOH258" s="27"/>
      <c r="GOI258" s="27"/>
      <c r="GOJ258" s="27"/>
      <c r="GOK258" s="27"/>
      <c r="GOL258" s="27"/>
      <c r="GOM258" s="27"/>
      <c r="GON258" s="27"/>
      <c r="GOO258" s="27"/>
      <c r="GOP258" s="27"/>
      <c r="GOQ258" s="27"/>
      <c r="GOR258" s="27"/>
      <c r="GOS258" s="27"/>
      <c r="GOT258" s="27"/>
      <c r="GOU258" s="27"/>
      <c r="GOV258" s="27"/>
      <c r="GOW258" s="27"/>
      <c r="GOX258" s="27"/>
      <c r="GOY258" s="27"/>
      <c r="GOZ258" s="27"/>
      <c r="GPA258" s="27"/>
      <c r="GPB258" s="27"/>
      <c r="GPC258" s="27"/>
      <c r="GPD258" s="27"/>
      <c r="GPE258" s="27"/>
      <c r="GPF258" s="27"/>
      <c r="GPG258" s="27"/>
      <c r="GPH258" s="27"/>
      <c r="GPI258" s="27"/>
      <c r="GPJ258" s="27"/>
      <c r="GPK258" s="27"/>
      <c r="GPL258" s="27"/>
      <c r="GPM258" s="27"/>
      <c r="GPN258" s="27"/>
      <c r="GPO258" s="27"/>
      <c r="GPP258" s="27"/>
      <c r="GPQ258" s="27"/>
      <c r="GPR258" s="27"/>
      <c r="GPS258" s="27"/>
      <c r="GPT258" s="27"/>
      <c r="GPU258" s="27"/>
      <c r="GPV258" s="27"/>
      <c r="GPW258" s="27"/>
      <c r="GPX258" s="27"/>
      <c r="GPY258" s="27"/>
      <c r="GPZ258" s="27"/>
      <c r="GQA258" s="27"/>
      <c r="GQB258" s="27"/>
      <c r="GQC258" s="27"/>
      <c r="GQD258" s="27"/>
      <c r="GQE258" s="27"/>
      <c r="GQF258" s="27"/>
      <c r="GQG258" s="27"/>
      <c r="GQH258" s="27"/>
      <c r="GQI258" s="27"/>
      <c r="GQJ258" s="27"/>
      <c r="GQK258" s="27"/>
      <c r="GQL258" s="27"/>
      <c r="GQM258" s="27"/>
      <c r="GQN258" s="27"/>
      <c r="GQO258" s="27"/>
      <c r="GQP258" s="27"/>
      <c r="GQQ258" s="27"/>
      <c r="GQR258" s="27"/>
      <c r="GQS258" s="27"/>
      <c r="GQT258" s="27"/>
      <c r="GQU258" s="27"/>
      <c r="GQV258" s="27"/>
      <c r="GQW258" s="27"/>
      <c r="GQX258" s="27"/>
      <c r="GQY258" s="27"/>
      <c r="GQZ258" s="27"/>
      <c r="GRA258" s="27"/>
      <c r="GRB258" s="27"/>
      <c r="GRC258" s="27"/>
      <c r="GRD258" s="27"/>
      <c r="GRE258" s="27"/>
      <c r="GRF258" s="27"/>
      <c r="GRG258" s="27"/>
      <c r="GRH258" s="27"/>
      <c r="GRI258" s="27"/>
      <c r="GRJ258" s="27"/>
      <c r="GRK258" s="27"/>
      <c r="GRL258" s="27"/>
      <c r="GRM258" s="27"/>
      <c r="GRN258" s="27"/>
      <c r="GRO258" s="27"/>
      <c r="GRP258" s="27"/>
      <c r="GRQ258" s="27"/>
      <c r="GRR258" s="27"/>
      <c r="GRS258" s="27"/>
      <c r="GRT258" s="27"/>
      <c r="GRU258" s="27"/>
      <c r="GRV258" s="27"/>
      <c r="GRW258" s="27"/>
      <c r="GRX258" s="27"/>
      <c r="GRY258" s="27"/>
      <c r="GRZ258" s="27"/>
      <c r="GSA258" s="27"/>
      <c r="GSB258" s="27"/>
      <c r="GSC258" s="27"/>
      <c r="GSD258" s="27"/>
      <c r="GSE258" s="27"/>
      <c r="GSF258" s="27"/>
      <c r="GSG258" s="27"/>
      <c r="GSH258" s="27"/>
      <c r="GSI258" s="27"/>
      <c r="GSJ258" s="27"/>
      <c r="GSK258" s="27"/>
      <c r="GSL258" s="27"/>
      <c r="GSM258" s="27"/>
      <c r="GSN258" s="27"/>
      <c r="GSO258" s="27"/>
      <c r="GSP258" s="27"/>
      <c r="GSQ258" s="27"/>
      <c r="GSR258" s="27"/>
      <c r="GSS258" s="27"/>
      <c r="GST258" s="27"/>
      <c r="GSU258" s="27"/>
      <c r="GSV258" s="27"/>
      <c r="GSW258" s="27"/>
      <c r="GSX258" s="27"/>
      <c r="GSY258" s="27"/>
      <c r="GSZ258" s="27"/>
      <c r="GTA258" s="27"/>
      <c r="GTB258" s="27"/>
      <c r="GTC258" s="27"/>
      <c r="GTD258" s="27"/>
      <c r="GTE258" s="27"/>
      <c r="GTF258" s="27"/>
      <c r="GTG258" s="27"/>
      <c r="GTH258" s="27"/>
      <c r="GTI258" s="27"/>
      <c r="GTJ258" s="27"/>
      <c r="GTK258" s="27"/>
      <c r="GTL258" s="27"/>
      <c r="GTM258" s="27"/>
      <c r="GTN258" s="27"/>
      <c r="GTO258" s="27"/>
      <c r="GTP258" s="27"/>
      <c r="GTQ258" s="27"/>
      <c r="GTR258" s="27"/>
      <c r="GTS258" s="27"/>
      <c r="GTT258" s="27"/>
      <c r="GTU258" s="27"/>
      <c r="GTV258" s="27"/>
      <c r="GTW258" s="27"/>
      <c r="GTX258" s="27"/>
      <c r="GTY258" s="27"/>
      <c r="GTZ258" s="27"/>
      <c r="GUA258" s="27"/>
      <c r="GUB258" s="27"/>
      <c r="GUC258" s="27"/>
      <c r="GUD258" s="27"/>
      <c r="GUE258" s="27"/>
      <c r="GUF258" s="27"/>
      <c r="GUG258" s="27"/>
      <c r="GUH258" s="27"/>
      <c r="GUI258" s="27"/>
      <c r="GUJ258" s="27"/>
      <c r="GUK258" s="27"/>
      <c r="GUL258" s="27"/>
      <c r="GUM258" s="27"/>
      <c r="GUN258" s="27"/>
      <c r="GUO258" s="27"/>
      <c r="GUP258" s="27"/>
      <c r="GUQ258" s="27"/>
      <c r="GUR258" s="27"/>
      <c r="GUS258" s="27"/>
      <c r="GUT258" s="27"/>
      <c r="GUU258" s="27"/>
      <c r="GUV258" s="27"/>
      <c r="GUW258" s="27"/>
      <c r="GUX258" s="27"/>
      <c r="GUY258" s="27"/>
      <c r="GUZ258" s="27"/>
      <c r="GVA258" s="27"/>
      <c r="GVB258" s="27"/>
      <c r="GVC258" s="27"/>
      <c r="GVD258" s="27"/>
      <c r="GVE258" s="27"/>
      <c r="GVF258" s="27"/>
      <c r="GVG258" s="27"/>
      <c r="GVH258" s="27"/>
      <c r="GVI258" s="27"/>
      <c r="GVJ258" s="27"/>
      <c r="GVK258" s="27"/>
      <c r="GVL258" s="27"/>
      <c r="GVM258" s="27"/>
      <c r="GVN258" s="27"/>
      <c r="GVO258" s="27"/>
      <c r="GVP258" s="27"/>
      <c r="GVQ258" s="27"/>
      <c r="GVR258" s="27"/>
      <c r="GVS258" s="27"/>
      <c r="GVT258" s="27"/>
      <c r="GVU258" s="27"/>
      <c r="GVV258" s="27"/>
      <c r="GVW258" s="27"/>
      <c r="GVX258" s="27"/>
      <c r="GVY258" s="27"/>
      <c r="GVZ258" s="27"/>
      <c r="GWA258" s="27"/>
      <c r="GWB258" s="27"/>
      <c r="GWC258" s="27"/>
      <c r="GWD258" s="27"/>
      <c r="GWE258" s="27"/>
      <c r="GWF258" s="27"/>
      <c r="GWG258" s="27"/>
      <c r="GWH258" s="27"/>
      <c r="GWI258" s="27"/>
      <c r="GWJ258" s="27"/>
      <c r="GWK258" s="27"/>
      <c r="GWL258" s="27"/>
      <c r="GWM258" s="27"/>
      <c r="GWN258" s="27"/>
      <c r="GWO258" s="27"/>
      <c r="GWP258" s="27"/>
      <c r="GWQ258" s="27"/>
      <c r="GWR258" s="27"/>
      <c r="GWS258" s="27"/>
      <c r="GWT258" s="27"/>
      <c r="GWU258" s="27"/>
      <c r="GWV258" s="27"/>
      <c r="GWW258" s="27"/>
      <c r="GWX258" s="27"/>
      <c r="GWY258" s="27"/>
      <c r="GWZ258" s="27"/>
      <c r="GXA258" s="27"/>
      <c r="GXB258" s="27"/>
      <c r="GXC258" s="27"/>
      <c r="GXD258" s="27"/>
      <c r="GXE258" s="27"/>
      <c r="GXF258" s="27"/>
      <c r="GXG258" s="27"/>
      <c r="GXH258" s="27"/>
      <c r="GXI258" s="27"/>
      <c r="GXJ258" s="27"/>
      <c r="GXK258" s="27"/>
      <c r="GXL258" s="27"/>
      <c r="GXM258" s="27"/>
      <c r="GXN258" s="27"/>
      <c r="GXO258" s="27"/>
      <c r="GXP258" s="27"/>
      <c r="GXQ258" s="27"/>
      <c r="GXR258" s="27"/>
      <c r="GXS258" s="27"/>
      <c r="GXT258" s="27"/>
      <c r="GXU258" s="27"/>
      <c r="GXV258" s="27"/>
      <c r="GXW258" s="27"/>
      <c r="GXX258" s="27"/>
      <c r="GXY258" s="27"/>
      <c r="GXZ258" s="27"/>
      <c r="GYA258" s="27"/>
      <c r="GYB258" s="27"/>
      <c r="GYC258" s="27"/>
      <c r="GYD258" s="27"/>
      <c r="GYE258" s="27"/>
      <c r="GYF258" s="27"/>
      <c r="GYG258" s="27"/>
      <c r="GYH258" s="27"/>
      <c r="GYI258" s="27"/>
      <c r="GYJ258" s="27"/>
      <c r="GYK258" s="27"/>
      <c r="GYL258" s="27"/>
      <c r="GYM258" s="27"/>
      <c r="GYN258" s="27"/>
      <c r="GYO258" s="27"/>
      <c r="GYP258" s="27"/>
      <c r="GYQ258" s="27"/>
      <c r="GYR258" s="27"/>
      <c r="GYS258" s="27"/>
      <c r="GYT258" s="27"/>
      <c r="GYU258" s="27"/>
      <c r="GYV258" s="27"/>
      <c r="GYW258" s="27"/>
      <c r="GYX258" s="27"/>
      <c r="GYY258" s="27"/>
      <c r="GYZ258" s="27"/>
      <c r="GZA258" s="27"/>
      <c r="GZB258" s="27"/>
      <c r="GZC258" s="27"/>
      <c r="GZD258" s="27"/>
      <c r="GZE258" s="27"/>
      <c r="GZF258" s="27"/>
      <c r="GZG258" s="27"/>
      <c r="GZH258" s="27"/>
      <c r="GZI258" s="27"/>
      <c r="GZJ258" s="27"/>
      <c r="GZK258" s="27"/>
      <c r="GZL258" s="27"/>
      <c r="GZM258" s="27"/>
      <c r="GZN258" s="27"/>
      <c r="GZO258" s="27"/>
      <c r="GZP258" s="27"/>
      <c r="GZQ258" s="27"/>
      <c r="GZR258" s="27"/>
      <c r="GZS258" s="27"/>
      <c r="GZT258" s="27"/>
      <c r="GZU258" s="27"/>
      <c r="GZV258" s="27"/>
      <c r="GZW258" s="27"/>
      <c r="GZX258" s="27"/>
      <c r="GZY258" s="27"/>
      <c r="GZZ258" s="27"/>
      <c r="HAA258" s="27"/>
      <c r="HAB258" s="27"/>
      <c r="HAC258" s="27"/>
      <c r="HAD258" s="27"/>
      <c r="HAE258" s="27"/>
      <c r="HAF258" s="27"/>
      <c r="HAG258" s="27"/>
      <c r="HAH258" s="27"/>
      <c r="HAI258" s="27"/>
      <c r="HAJ258" s="27"/>
      <c r="HAK258" s="27"/>
      <c r="HAL258" s="27"/>
      <c r="HAM258" s="27"/>
      <c r="HAN258" s="27"/>
      <c r="HAO258" s="27"/>
      <c r="HAP258" s="27"/>
      <c r="HAQ258" s="27"/>
      <c r="HAR258" s="27"/>
      <c r="HAS258" s="27"/>
      <c r="HAT258" s="27"/>
      <c r="HAU258" s="27"/>
      <c r="HAV258" s="27"/>
      <c r="HAW258" s="27"/>
      <c r="HAX258" s="27"/>
      <c r="HAY258" s="27"/>
      <c r="HAZ258" s="27"/>
      <c r="HBA258" s="27"/>
      <c r="HBB258" s="27"/>
      <c r="HBC258" s="27"/>
      <c r="HBD258" s="27"/>
      <c r="HBE258" s="27"/>
      <c r="HBF258" s="27"/>
      <c r="HBG258" s="27"/>
      <c r="HBH258" s="27"/>
      <c r="HBI258" s="27"/>
      <c r="HBJ258" s="27"/>
      <c r="HBK258" s="27"/>
      <c r="HBL258" s="27"/>
      <c r="HBM258" s="27"/>
      <c r="HBN258" s="27"/>
      <c r="HBO258" s="27"/>
      <c r="HBP258" s="27"/>
      <c r="HBQ258" s="27"/>
      <c r="HBR258" s="27"/>
      <c r="HBS258" s="27"/>
      <c r="HBT258" s="27"/>
      <c r="HBU258" s="27"/>
      <c r="HBV258" s="27"/>
      <c r="HBW258" s="27"/>
      <c r="HBX258" s="27"/>
      <c r="HBY258" s="27"/>
      <c r="HBZ258" s="27"/>
      <c r="HCA258" s="27"/>
      <c r="HCB258" s="27"/>
      <c r="HCC258" s="27"/>
      <c r="HCD258" s="27"/>
      <c r="HCE258" s="27"/>
      <c r="HCF258" s="27"/>
      <c r="HCG258" s="27"/>
      <c r="HCH258" s="27"/>
      <c r="HCI258" s="27"/>
      <c r="HCJ258" s="27"/>
      <c r="HCK258" s="27"/>
      <c r="HCL258" s="27"/>
      <c r="HCM258" s="27"/>
      <c r="HCN258" s="27"/>
      <c r="HCO258" s="27"/>
      <c r="HCP258" s="27"/>
      <c r="HCQ258" s="27"/>
      <c r="HCR258" s="27"/>
      <c r="HCS258" s="27"/>
      <c r="HCT258" s="27"/>
      <c r="HCU258" s="27"/>
      <c r="HCV258" s="27"/>
      <c r="HCW258" s="27"/>
      <c r="HCX258" s="27"/>
      <c r="HCY258" s="27"/>
      <c r="HCZ258" s="27"/>
      <c r="HDA258" s="27"/>
      <c r="HDB258" s="27"/>
      <c r="HDC258" s="27"/>
      <c r="HDD258" s="27"/>
      <c r="HDE258" s="27"/>
      <c r="HDF258" s="27"/>
      <c r="HDG258" s="27"/>
      <c r="HDH258" s="27"/>
      <c r="HDI258" s="27"/>
      <c r="HDJ258" s="27"/>
      <c r="HDK258" s="27"/>
      <c r="HDL258" s="27"/>
      <c r="HDM258" s="27"/>
      <c r="HDN258" s="27"/>
      <c r="HDO258" s="27"/>
      <c r="HDP258" s="27"/>
      <c r="HDQ258" s="27"/>
      <c r="HDR258" s="27"/>
      <c r="HDS258" s="27"/>
      <c r="HDT258" s="27"/>
      <c r="HDU258" s="27"/>
      <c r="HDV258" s="27"/>
      <c r="HDW258" s="27"/>
      <c r="HDX258" s="27"/>
      <c r="HDY258" s="27"/>
      <c r="HDZ258" s="27"/>
      <c r="HEA258" s="27"/>
      <c r="HEB258" s="27"/>
      <c r="HEC258" s="27"/>
      <c r="HED258" s="27"/>
      <c r="HEE258" s="27"/>
      <c r="HEF258" s="27"/>
      <c r="HEG258" s="27"/>
      <c r="HEH258" s="27"/>
      <c r="HEI258" s="27"/>
      <c r="HEJ258" s="27"/>
      <c r="HEK258" s="27"/>
      <c r="HEL258" s="27"/>
      <c r="HEM258" s="27"/>
      <c r="HEN258" s="27"/>
      <c r="HEO258" s="27"/>
      <c r="HEP258" s="27"/>
      <c r="HEQ258" s="27"/>
      <c r="HER258" s="27"/>
      <c r="HES258" s="27"/>
      <c r="HET258" s="27"/>
      <c r="HEU258" s="27"/>
      <c r="HEV258" s="27"/>
      <c r="HEW258" s="27"/>
      <c r="HEX258" s="27"/>
      <c r="HEY258" s="27"/>
      <c r="HEZ258" s="27"/>
      <c r="HFA258" s="27"/>
      <c r="HFB258" s="27"/>
      <c r="HFC258" s="27"/>
      <c r="HFD258" s="27"/>
      <c r="HFE258" s="27"/>
      <c r="HFF258" s="27"/>
      <c r="HFG258" s="27"/>
      <c r="HFH258" s="27"/>
      <c r="HFI258" s="27"/>
      <c r="HFJ258" s="27"/>
      <c r="HFK258" s="27"/>
      <c r="HFL258" s="27"/>
      <c r="HFM258" s="27"/>
      <c r="HFN258" s="27"/>
      <c r="HFO258" s="27"/>
      <c r="HFP258" s="27"/>
      <c r="HFQ258" s="27"/>
      <c r="HFR258" s="27"/>
      <c r="HFS258" s="27"/>
      <c r="HFT258" s="27"/>
      <c r="HFU258" s="27"/>
      <c r="HFV258" s="27"/>
      <c r="HFW258" s="27"/>
      <c r="HFX258" s="27"/>
      <c r="HFY258" s="27"/>
      <c r="HFZ258" s="27"/>
      <c r="HGA258" s="27"/>
      <c r="HGB258" s="27"/>
      <c r="HGC258" s="27"/>
      <c r="HGD258" s="27"/>
      <c r="HGE258" s="27"/>
      <c r="HGF258" s="27"/>
      <c r="HGG258" s="27"/>
      <c r="HGH258" s="27"/>
      <c r="HGI258" s="27"/>
      <c r="HGJ258" s="27"/>
      <c r="HGK258" s="27"/>
      <c r="HGL258" s="27"/>
      <c r="HGM258" s="27"/>
      <c r="HGN258" s="27"/>
      <c r="HGO258" s="27"/>
      <c r="HGP258" s="27"/>
      <c r="HGQ258" s="27"/>
      <c r="HGR258" s="27"/>
      <c r="HGS258" s="27"/>
      <c r="HGT258" s="27"/>
      <c r="HGU258" s="27"/>
      <c r="HGV258" s="27"/>
      <c r="HGW258" s="27"/>
      <c r="HGX258" s="27"/>
      <c r="HGY258" s="27"/>
      <c r="HGZ258" s="27"/>
      <c r="HHA258" s="27"/>
      <c r="HHB258" s="27"/>
      <c r="HHC258" s="27"/>
      <c r="HHD258" s="27"/>
      <c r="HHE258" s="27"/>
      <c r="HHF258" s="27"/>
      <c r="HHG258" s="27"/>
      <c r="HHH258" s="27"/>
      <c r="HHI258" s="27"/>
      <c r="HHJ258" s="27"/>
      <c r="HHK258" s="27"/>
      <c r="HHL258" s="27"/>
      <c r="HHM258" s="27"/>
      <c r="HHN258" s="27"/>
      <c r="HHO258" s="27"/>
      <c r="HHP258" s="27"/>
      <c r="HHQ258" s="27"/>
      <c r="HHR258" s="27"/>
      <c r="HHS258" s="27"/>
      <c r="HHT258" s="27"/>
      <c r="HHU258" s="27"/>
      <c r="HHV258" s="27"/>
      <c r="HHW258" s="27"/>
      <c r="HHX258" s="27"/>
      <c r="HHY258" s="27"/>
      <c r="HHZ258" s="27"/>
      <c r="HIA258" s="27"/>
      <c r="HIB258" s="27"/>
      <c r="HIC258" s="27"/>
      <c r="HID258" s="27"/>
      <c r="HIE258" s="27"/>
      <c r="HIF258" s="27"/>
      <c r="HIG258" s="27"/>
      <c r="HIH258" s="27"/>
      <c r="HII258" s="27"/>
      <c r="HIJ258" s="27"/>
      <c r="HIK258" s="27"/>
      <c r="HIL258" s="27"/>
      <c r="HIM258" s="27"/>
      <c r="HIN258" s="27"/>
      <c r="HIO258" s="27"/>
      <c r="HIP258" s="27"/>
      <c r="HIQ258" s="27"/>
      <c r="HIR258" s="27"/>
      <c r="HIS258" s="27"/>
      <c r="HIT258" s="27"/>
      <c r="HIU258" s="27"/>
      <c r="HIV258" s="27"/>
      <c r="HIW258" s="27"/>
      <c r="HIX258" s="27"/>
      <c r="HIY258" s="27"/>
      <c r="HIZ258" s="27"/>
      <c r="HJA258" s="27"/>
      <c r="HJB258" s="27"/>
      <c r="HJC258" s="27"/>
      <c r="HJD258" s="27"/>
      <c r="HJE258" s="27"/>
      <c r="HJF258" s="27"/>
      <c r="HJG258" s="27"/>
      <c r="HJH258" s="27"/>
      <c r="HJI258" s="27"/>
      <c r="HJJ258" s="27"/>
      <c r="HJK258" s="27"/>
      <c r="HJL258" s="27"/>
      <c r="HJM258" s="27"/>
      <c r="HJN258" s="27"/>
      <c r="HJO258" s="27"/>
      <c r="HJP258" s="27"/>
      <c r="HJQ258" s="27"/>
      <c r="HJR258" s="27"/>
      <c r="HJS258" s="27"/>
      <c r="HJT258" s="27"/>
      <c r="HJU258" s="27"/>
      <c r="HJV258" s="27"/>
      <c r="HJW258" s="27"/>
      <c r="HJX258" s="27"/>
      <c r="HJY258" s="27"/>
      <c r="HJZ258" s="27"/>
      <c r="HKA258" s="27"/>
      <c r="HKB258" s="27"/>
      <c r="HKC258" s="27"/>
      <c r="HKD258" s="27"/>
      <c r="HKE258" s="27"/>
      <c r="HKF258" s="27"/>
      <c r="HKG258" s="27"/>
      <c r="HKH258" s="27"/>
      <c r="HKI258" s="27"/>
      <c r="HKJ258" s="27"/>
      <c r="HKK258" s="27"/>
      <c r="HKL258" s="27"/>
      <c r="HKM258" s="27"/>
      <c r="HKN258" s="27"/>
      <c r="HKO258" s="27"/>
      <c r="HKP258" s="27"/>
      <c r="HKQ258" s="27"/>
      <c r="HKR258" s="27"/>
      <c r="HKS258" s="27"/>
      <c r="HKT258" s="27"/>
      <c r="HKU258" s="27"/>
      <c r="HKV258" s="27"/>
      <c r="HKW258" s="27"/>
      <c r="HKX258" s="27"/>
      <c r="HKY258" s="27"/>
      <c r="HKZ258" s="27"/>
      <c r="HLA258" s="27"/>
      <c r="HLB258" s="27"/>
      <c r="HLC258" s="27"/>
      <c r="HLD258" s="27"/>
      <c r="HLE258" s="27"/>
      <c r="HLF258" s="27"/>
      <c r="HLG258" s="27"/>
      <c r="HLH258" s="27"/>
      <c r="HLI258" s="27"/>
      <c r="HLJ258" s="27"/>
      <c r="HLK258" s="27"/>
      <c r="HLL258" s="27"/>
      <c r="HLM258" s="27"/>
      <c r="HLN258" s="27"/>
      <c r="HLO258" s="27"/>
      <c r="HLP258" s="27"/>
      <c r="HLQ258" s="27"/>
      <c r="HLR258" s="27"/>
      <c r="HLS258" s="27"/>
      <c r="HLT258" s="27"/>
      <c r="HLU258" s="27"/>
      <c r="HLV258" s="27"/>
      <c r="HLW258" s="27"/>
      <c r="HLX258" s="27"/>
      <c r="HLY258" s="27"/>
      <c r="HLZ258" s="27"/>
      <c r="HMA258" s="27"/>
      <c r="HMB258" s="27"/>
      <c r="HMC258" s="27"/>
      <c r="HMD258" s="27"/>
      <c r="HME258" s="27"/>
      <c r="HMF258" s="27"/>
      <c r="HMG258" s="27"/>
      <c r="HMH258" s="27"/>
      <c r="HMI258" s="27"/>
      <c r="HMJ258" s="27"/>
      <c r="HMK258" s="27"/>
      <c r="HML258" s="27"/>
      <c r="HMM258" s="27"/>
      <c r="HMN258" s="27"/>
      <c r="HMO258" s="27"/>
      <c r="HMP258" s="27"/>
      <c r="HMQ258" s="27"/>
      <c r="HMR258" s="27"/>
      <c r="HMS258" s="27"/>
      <c r="HMT258" s="27"/>
      <c r="HMU258" s="27"/>
      <c r="HMV258" s="27"/>
      <c r="HMW258" s="27"/>
      <c r="HMX258" s="27"/>
      <c r="HMY258" s="27"/>
      <c r="HMZ258" s="27"/>
      <c r="HNA258" s="27"/>
      <c r="HNB258" s="27"/>
      <c r="HNC258" s="27"/>
      <c r="HND258" s="27"/>
      <c r="HNE258" s="27"/>
      <c r="HNF258" s="27"/>
      <c r="HNG258" s="27"/>
      <c r="HNH258" s="27"/>
      <c r="HNI258" s="27"/>
      <c r="HNJ258" s="27"/>
      <c r="HNK258" s="27"/>
      <c r="HNL258" s="27"/>
      <c r="HNM258" s="27"/>
      <c r="HNN258" s="27"/>
      <c r="HNO258" s="27"/>
      <c r="HNP258" s="27"/>
      <c r="HNQ258" s="27"/>
      <c r="HNR258" s="27"/>
      <c r="HNS258" s="27"/>
      <c r="HNT258" s="27"/>
      <c r="HNU258" s="27"/>
      <c r="HNV258" s="27"/>
      <c r="HNW258" s="27"/>
      <c r="HNX258" s="27"/>
      <c r="HNY258" s="27"/>
      <c r="HNZ258" s="27"/>
      <c r="HOA258" s="27"/>
      <c r="HOB258" s="27"/>
      <c r="HOC258" s="27"/>
      <c r="HOD258" s="27"/>
      <c r="HOE258" s="27"/>
      <c r="HOF258" s="27"/>
      <c r="HOG258" s="27"/>
      <c r="HOH258" s="27"/>
      <c r="HOI258" s="27"/>
      <c r="HOJ258" s="27"/>
      <c r="HOK258" s="27"/>
      <c r="HOL258" s="27"/>
      <c r="HOM258" s="27"/>
      <c r="HON258" s="27"/>
      <c r="HOO258" s="27"/>
      <c r="HOP258" s="27"/>
      <c r="HOQ258" s="27"/>
      <c r="HOR258" s="27"/>
      <c r="HOS258" s="27"/>
      <c r="HOT258" s="27"/>
      <c r="HOU258" s="27"/>
      <c r="HOV258" s="27"/>
      <c r="HOW258" s="27"/>
      <c r="HOX258" s="27"/>
      <c r="HOY258" s="27"/>
      <c r="HOZ258" s="27"/>
      <c r="HPA258" s="27"/>
      <c r="HPB258" s="27"/>
      <c r="HPC258" s="27"/>
      <c r="HPD258" s="27"/>
      <c r="HPE258" s="27"/>
      <c r="HPF258" s="27"/>
      <c r="HPG258" s="27"/>
      <c r="HPH258" s="27"/>
      <c r="HPI258" s="27"/>
      <c r="HPJ258" s="27"/>
      <c r="HPK258" s="27"/>
      <c r="HPL258" s="27"/>
      <c r="HPM258" s="27"/>
      <c r="HPN258" s="27"/>
      <c r="HPO258" s="27"/>
      <c r="HPP258" s="27"/>
      <c r="HPQ258" s="27"/>
      <c r="HPR258" s="27"/>
      <c r="HPS258" s="27"/>
      <c r="HPT258" s="27"/>
      <c r="HPU258" s="27"/>
      <c r="HPV258" s="27"/>
      <c r="HPW258" s="27"/>
      <c r="HPX258" s="27"/>
      <c r="HPY258" s="27"/>
      <c r="HPZ258" s="27"/>
      <c r="HQA258" s="27"/>
      <c r="HQB258" s="27"/>
      <c r="HQC258" s="27"/>
      <c r="HQD258" s="27"/>
      <c r="HQE258" s="27"/>
      <c r="HQF258" s="27"/>
      <c r="HQG258" s="27"/>
      <c r="HQH258" s="27"/>
      <c r="HQI258" s="27"/>
      <c r="HQJ258" s="27"/>
      <c r="HQK258" s="27"/>
      <c r="HQL258" s="27"/>
      <c r="HQM258" s="27"/>
      <c r="HQN258" s="27"/>
      <c r="HQO258" s="27"/>
      <c r="HQP258" s="27"/>
      <c r="HQQ258" s="27"/>
      <c r="HQR258" s="27"/>
      <c r="HQS258" s="27"/>
      <c r="HQT258" s="27"/>
      <c r="HQU258" s="27"/>
      <c r="HQV258" s="27"/>
      <c r="HQW258" s="27"/>
      <c r="HQX258" s="27"/>
      <c r="HQY258" s="27"/>
      <c r="HQZ258" s="27"/>
      <c r="HRA258" s="27"/>
      <c r="HRB258" s="27"/>
      <c r="HRC258" s="27"/>
      <c r="HRD258" s="27"/>
      <c r="HRE258" s="27"/>
      <c r="HRF258" s="27"/>
      <c r="HRG258" s="27"/>
      <c r="HRH258" s="27"/>
      <c r="HRI258" s="27"/>
      <c r="HRJ258" s="27"/>
      <c r="HRK258" s="27"/>
      <c r="HRL258" s="27"/>
      <c r="HRM258" s="27"/>
      <c r="HRN258" s="27"/>
      <c r="HRO258" s="27"/>
      <c r="HRP258" s="27"/>
      <c r="HRQ258" s="27"/>
      <c r="HRR258" s="27"/>
      <c r="HRS258" s="27"/>
      <c r="HRT258" s="27"/>
      <c r="HRU258" s="27"/>
      <c r="HRV258" s="27"/>
      <c r="HRW258" s="27"/>
      <c r="HRX258" s="27"/>
      <c r="HRY258" s="27"/>
      <c r="HRZ258" s="27"/>
      <c r="HSA258" s="27"/>
      <c r="HSB258" s="27"/>
      <c r="HSC258" s="27"/>
      <c r="HSD258" s="27"/>
      <c r="HSE258" s="27"/>
      <c r="HSF258" s="27"/>
      <c r="HSG258" s="27"/>
      <c r="HSH258" s="27"/>
      <c r="HSI258" s="27"/>
      <c r="HSJ258" s="27"/>
      <c r="HSK258" s="27"/>
      <c r="HSL258" s="27"/>
      <c r="HSM258" s="27"/>
      <c r="HSN258" s="27"/>
      <c r="HSO258" s="27"/>
      <c r="HSP258" s="27"/>
      <c r="HSQ258" s="27"/>
      <c r="HSR258" s="27"/>
      <c r="HSS258" s="27"/>
      <c r="HST258" s="27"/>
      <c r="HSU258" s="27"/>
      <c r="HSV258" s="27"/>
      <c r="HSW258" s="27"/>
      <c r="HSX258" s="27"/>
      <c r="HSY258" s="27"/>
      <c r="HSZ258" s="27"/>
      <c r="HTA258" s="27"/>
      <c r="HTB258" s="27"/>
      <c r="HTC258" s="27"/>
      <c r="HTD258" s="27"/>
      <c r="HTE258" s="27"/>
      <c r="HTF258" s="27"/>
      <c r="HTG258" s="27"/>
      <c r="HTH258" s="27"/>
      <c r="HTI258" s="27"/>
      <c r="HTJ258" s="27"/>
      <c r="HTK258" s="27"/>
      <c r="HTL258" s="27"/>
      <c r="HTM258" s="27"/>
      <c r="HTN258" s="27"/>
      <c r="HTO258" s="27"/>
      <c r="HTP258" s="27"/>
      <c r="HTQ258" s="27"/>
      <c r="HTR258" s="27"/>
      <c r="HTS258" s="27"/>
      <c r="HTT258" s="27"/>
      <c r="HTU258" s="27"/>
      <c r="HTV258" s="27"/>
      <c r="HTW258" s="27"/>
      <c r="HTX258" s="27"/>
      <c r="HTY258" s="27"/>
      <c r="HTZ258" s="27"/>
      <c r="HUA258" s="27"/>
      <c r="HUB258" s="27"/>
      <c r="HUC258" s="27"/>
      <c r="HUD258" s="27"/>
      <c r="HUE258" s="27"/>
      <c r="HUF258" s="27"/>
      <c r="HUG258" s="27"/>
      <c r="HUH258" s="27"/>
      <c r="HUI258" s="27"/>
      <c r="HUJ258" s="27"/>
      <c r="HUK258" s="27"/>
      <c r="HUL258" s="27"/>
      <c r="HUM258" s="27"/>
      <c r="HUN258" s="27"/>
      <c r="HUO258" s="27"/>
      <c r="HUP258" s="27"/>
      <c r="HUQ258" s="27"/>
      <c r="HUR258" s="27"/>
      <c r="HUS258" s="27"/>
      <c r="HUT258" s="27"/>
      <c r="HUU258" s="27"/>
      <c r="HUV258" s="27"/>
      <c r="HUW258" s="27"/>
      <c r="HUX258" s="27"/>
      <c r="HUY258" s="27"/>
      <c r="HUZ258" s="27"/>
      <c r="HVA258" s="27"/>
      <c r="HVB258" s="27"/>
      <c r="HVC258" s="27"/>
      <c r="HVD258" s="27"/>
      <c r="HVE258" s="27"/>
      <c r="HVF258" s="27"/>
      <c r="HVG258" s="27"/>
      <c r="HVH258" s="27"/>
      <c r="HVI258" s="27"/>
      <c r="HVJ258" s="27"/>
      <c r="HVK258" s="27"/>
      <c r="HVL258" s="27"/>
      <c r="HVM258" s="27"/>
      <c r="HVN258" s="27"/>
      <c r="HVO258" s="27"/>
      <c r="HVP258" s="27"/>
      <c r="HVQ258" s="27"/>
      <c r="HVR258" s="27"/>
      <c r="HVS258" s="27"/>
      <c r="HVT258" s="27"/>
      <c r="HVU258" s="27"/>
      <c r="HVV258" s="27"/>
      <c r="HVW258" s="27"/>
      <c r="HVX258" s="27"/>
      <c r="HVY258" s="27"/>
      <c r="HVZ258" s="27"/>
      <c r="HWA258" s="27"/>
      <c r="HWB258" s="27"/>
      <c r="HWC258" s="27"/>
      <c r="HWD258" s="27"/>
      <c r="HWE258" s="27"/>
      <c r="HWF258" s="27"/>
      <c r="HWG258" s="27"/>
      <c r="HWH258" s="27"/>
      <c r="HWI258" s="27"/>
      <c r="HWJ258" s="27"/>
      <c r="HWK258" s="27"/>
      <c r="HWL258" s="27"/>
      <c r="HWM258" s="27"/>
      <c r="HWN258" s="27"/>
      <c r="HWO258" s="27"/>
      <c r="HWP258" s="27"/>
      <c r="HWQ258" s="27"/>
      <c r="HWR258" s="27"/>
      <c r="HWS258" s="27"/>
      <c r="HWT258" s="27"/>
      <c r="HWU258" s="27"/>
      <c r="HWV258" s="27"/>
      <c r="HWW258" s="27"/>
      <c r="HWX258" s="27"/>
      <c r="HWY258" s="27"/>
      <c r="HWZ258" s="27"/>
      <c r="HXA258" s="27"/>
      <c r="HXB258" s="27"/>
      <c r="HXC258" s="27"/>
      <c r="HXD258" s="27"/>
      <c r="HXE258" s="27"/>
      <c r="HXF258" s="27"/>
      <c r="HXG258" s="27"/>
      <c r="HXH258" s="27"/>
      <c r="HXI258" s="27"/>
      <c r="HXJ258" s="27"/>
      <c r="HXK258" s="27"/>
      <c r="HXL258" s="27"/>
      <c r="HXM258" s="27"/>
      <c r="HXN258" s="27"/>
      <c r="HXO258" s="27"/>
      <c r="HXP258" s="27"/>
      <c r="HXQ258" s="27"/>
      <c r="HXR258" s="27"/>
      <c r="HXS258" s="27"/>
      <c r="HXT258" s="27"/>
      <c r="HXU258" s="27"/>
      <c r="HXV258" s="27"/>
      <c r="HXW258" s="27"/>
      <c r="HXX258" s="27"/>
      <c r="HXY258" s="27"/>
      <c r="HXZ258" s="27"/>
      <c r="HYA258" s="27"/>
      <c r="HYB258" s="27"/>
      <c r="HYC258" s="27"/>
      <c r="HYD258" s="27"/>
      <c r="HYE258" s="27"/>
      <c r="HYF258" s="27"/>
      <c r="HYG258" s="27"/>
      <c r="HYH258" s="27"/>
      <c r="HYI258" s="27"/>
      <c r="HYJ258" s="27"/>
      <c r="HYK258" s="27"/>
      <c r="HYL258" s="27"/>
      <c r="HYM258" s="27"/>
      <c r="HYN258" s="27"/>
      <c r="HYO258" s="27"/>
      <c r="HYP258" s="27"/>
      <c r="HYQ258" s="27"/>
      <c r="HYR258" s="27"/>
      <c r="HYS258" s="27"/>
      <c r="HYT258" s="27"/>
      <c r="HYU258" s="27"/>
      <c r="HYV258" s="27"/>
      <c r="HYW258" s="27"/>
      <c r="HYX258" s="27"/>
      <c r="HYY258" s="27"/>
      <c r="HYZ258" s="27"/>
      <c r="HZA258" s="27"/>
      <c r="HZB258" s="27"/>
      <c r="HZC258" s="27"/>
      <c r="HZD258" s="27"/>
      <c r="HZE258" s="27"/>
      <c r="HZF258" s="27"/>
      <c r="HZG258" s="27"/>
      <c r="HZH258" s="27"/>
      <c r="HZI258" s="27"/>
      <c r="HZJ258" s="27"/>
      <c r="HZK258" s="27"/>
      <c r="HZL258" s="27"/>
      <c r="HZM258" s="27"/>
      <c r="HZN258" s="27"/>
      <c r="HZO258" s="27"/>
      <c r="HZP258" s="27"/>
      <c r="HZQ258" s="27"/>
      <c r="HZR258" s="27"/>
      <c r="HZS258" s="27"/>
      <c r="HZT258" s="27"/>
      <c r="HZU258" s="27"/>
      <c r="HZV258" s="27"/>
      <c r="HZW258" s="27"/>
      <c r="HZX258" s="27"/>
      <c r="HZY258" s="27"/>
      <c r="HZZ258" s="27"/>
      <c r="IAA258" s="27"/>
      <c r="IAB258" s="27"/>
      <c r="IAC258" s="27"/>
      <c r="IAD258" s="27"/>
      <c r="IAE258" s="27"/>
      <c r="IAF258" s="27"/>
      <c r="IAG258" s="27"/>
      <c r="IAH258" s="27"/>
      <c r="IAI258" s="27"/>
      <c r="IAJ258" s="27"/>
      <c r="IAK258" s="27"/>
      <c r="IAL258" s="27"/>
      <c r="IAM258" s="27"/>
      <c r="IAN258" s="27"/>
      <c r="IAO258" s="27"/>
      <c r="IAP258" s="27"/>
      <c r="IAQ258" s="27"/>
      <c r="IAR258" s="27"/>
      <c r="IAS258" s="27"/>
      <c r="IAT258" s="27"/>
      <c r="IAU258" s="27"/>
      <c r="IAV258" s="27"/>
      <c r="IAW258" s="27"/>
      <c r="IAX258" s="27"/>
      <c r="IAY258" s="27"/>
      <c r="IAZ258" s="27"/>
      <c r="IBA258" s="27"/>
      <c r="IBB258" s="27"/>
      <c r="IBC258" s="27"/>
      <c r="IBD258" s="27"/>
      <c r="IBE258" s="27"/>
      <c r="IBF258" s="27"/>
      <c r="IBG258" s="27"/>
      <c r="IBH258" s="27"/>
      <c r="IBI258" s="27"/>
      <c r="IBJ258" s="27"/>
      <c r="IBK258" s="27"/>
      <c r="IBL258" s="27"/>
      <c r="IBM258" s="27"/>
      <c r="IBN258" s="27"/>
      <c r="IBO258" s="27"/>
      <c r="IBP258" s="27"/>
      <c r="IBQ258" s="27"/>
      <c r="IBR258" s="27"/>
      <c r="IBS258" s="27"/>
      <c r="IBT258" s="27"/>
      <c r="IBU258" s="27"/>
      <c r="IBV258" s="27"/>
      <c r="IBW258" s="27"/>
      <c r="IBX258" s="27"/>
      <c r="IBY258" s="27"/>
      <c r="IBZ258" s="27"/>
      <c r="ICA258" s="27"/>
      <c r="ICB258" s="27"/>
      <c r="ICC258" s="27"/>
      <c r="ICD258" s="27"/>
      <c r="ICE258" s="27"/>
      <c r="ICF258" s="27"/>
      <c r="ICG258" s="27"/>
      <c r="ICH258" s="27"/>
      <c r="ICI258" s="27"/>
      <c r="ICJ258" s="27"/>
      <c r="ICK258" s="27"/>
      <c r="ICL258" s="27"/>
      <c r="ICM258" s="27"/>
      <c r="ICN258" s="27"/>
      <c r="ICO258" s="27"/>
      <c r="ICP258" s="27"/>
      <c r="ICQ258" s="27"/>
      <c r="ICR258" s="27"/>
      <c r="ICS258" s="27"/>
      <c r="ICT258" s="27"/>
      <c r="ICU258" s="27"/>
      <c r="ICV258" s="27"/>
      <c r="ICW258" s="27"/>
      <c r="ICX258" s="27"/>
      <c r="ICY258" s="27"/>
      <c r="ICZ258" s="27"/>
      <c r="IDA258" s="27"/>
      <c r="IDB258" s="27"/>
      <c r="IDC258" s="27"/>
      <c r="IDD258" s="27"/>
      <c r="IDE258" s="27"/>
      <c r="IDF258" s="27"/>
      <c r="IDG258" s="27"/>
      <c r="IDH258" s="27"/>
      <c r="IDI258" s="27"/>
      <c r="IDJ258" s="27"/>
      <c r="IDK258" s="27"/>
      <c r="IDL258" s="27"/>
      <c r="IDM258" s="27"/>
      <c r="IDN258" s="27"/>
      <c r="IDO258" s="27"/>
      <c r="IDP258" s="27"/>
      <c r="IDQ258" s="27"/>
      <c r="IDR258" s="27"/>
      <c r="IDS258" s="27"/>
      <c r="IDT258" s="27"/>
      <c r="IDU258" s="27"/>
      <c r="IDV258" s="27"/>
      <c r="IDW258" s="27"/>
      <c r="IDX258" s="27"/>
      <c r="IDY258" s="27"/>
      <c r="IDZ258" s="27"/>
      <c r="IEA258" s="27"/>
      <c r="IEB258" s="27"/>
      <c r="IEC258" s="27"/>
      <c r="IED258" s="27"/>
      <c r="IEE258" s="27"/>
      <c r="IEF258" s="27"/>
      <c r="IEG258" s="27"/>
      <c r="IEH258" s="27"/>
      <c r="IEI258" s="27"/>
      <c r="IEJ258" s="27"/>
      <c r="IEK258" s="27"/>
      <c r="IEL258" s="27"/>
      <c r="IEM258" s="27"/>
      <c r="IEN258" s="27"/>
      <c r="IEO258" s="27"/>
      <c r="IEP258" s="27"/>
      <c r="IEQ258" s="27"/>
      <c r="IER258" s="27"/>
      <c r="IES258" s="27"/>
      <c r="IET258" s="27"/>
      <c r="IEU258" s="27"/>
      <c r="IEV258" s="27"/>
      <c r="IEW258" s="27"/>
      <c r="IEX258" s="27"/>
      <c r="IEY258" s="27"/>
      <c r="IEZ258" s="27"/>
      <c r="IFA258" s="27"/>
      <c r="IFB258" s="27"/>
      <c r="IFC258" s="27"/>
      <c r="IFD258" s="27"/>
      <c r="IFE258" s="27"/>
      <c r="IFF258" s="27"/>
      <c r="IFG258" s="27"/>
      <c r="IFH258" s="27"/>
      <c r="IFI258" s="27"/>
      <c r="IFJ258" s="27"/>
      <c r="IFK258" s="27"/>
      <c r="IFL258" s="27"/>
      <c r="IFM258" s="27"/>
      <c r="IFN258" s="27"/>
      <c r="IFO258" s="27"/>
      <c r="IFP258" s="27"/>
      <c r="IFQ258" s="27"/>
      <c r="IFR258" s="27"/>
      <c r="IFS258" s="27"/>
      <c r="IFT258" s="27"/>
      <c r="IFU258" s="27"/>
      <c r="IFV258" s="27"/>
      <c r="IFW258" s="27"/>
      <c r="IFX258" s="27"/>
      <c r="IFY258" s="27"/>
      <c r="IFZ258" s="27"/>
      <c r="IGA258" s="27"/>
      <c r="IGB258" s="27"/>
      <c r="IGC258" s="27"/>
      <c r="IGD258" s="27"/>
      <c r="IGE258" s="27"/>
      <c r="IGF258" s="27"/>
      <c r="IGG258" s="27"/>
      <c r="IGH258" s="27"/>
      <c r="IGI258" s="27"/>
      <c r="IGJ258" s="27"/>
      <c r="IGK258" s="27"/>
      <c r="IGL258" s="27"/>
      <c r="IGM258" s="27"/>
      <c r="IGN258" s="27"/>
      <c r="IGO258" s="27"/>
      <c r="IGP258" s="27"/>
      <c r="IGQ258" s="27"/>
      <c r="IGR258" s="27"/>
      <c r="IGS258" s="27"/>
      <c r="IGT258" s="27"/>
      <c r="IGU258" s="27"/>
      <c r="IGV258" s="27"/>
      <c r="IGW258" s="27"/>
      <c r="IGX258" s="27"/>
      <c r="IGY258" s="27"/>
      <c r="IGZ258" s="27"/>
      <c r="IHA258" s="27"/>
      <c r="IHB258" s="27"/>
      <c r="IHC258" s="27"/>
      <c r="IHD258" s="27"/>
      <c r="IHE258" s="27"/>
      <c r="IHF258" s="27"/>
      <c r="IHG258" s="27"/>
      <c r="IHH258" s="27"/>
      <c r="IHI258" s="27"/>
      <c r="IHJ258" s="27"/>
      <c r="IHK258" s="27"/>
      <c r="IHL258" s="27"/>
      <c r="IHM258" s="27"/>
      <c r="IHN258" s="27"/>
      <c r="IHO258" s="27"/>
      <c r="IHP258" s="27"/>
      <c r="IHQ258" s="27"/>
      <c r="IHR258" s="27"/>
      <c r="IHS258" s="27"/>
      <c r="IHT258" s="27"/>
      <c r="IHU258" s="27"/>
      <c r="IHV258" s="27"/>
      <c r="IHW258" s="27"/>
      <c r="IHX258" s="27"/>
      <c r="IHY258" s="27"/>
      <c r="IHZ258" s="27"/>
      <c r="IIA258" s="27"/>
      <c r="IIB258" s="27"/>
      <c r="IIC258" s="27"/>
      <c r="IID258" s="27"/>
      <c r="IIE258" s="27"/>
      <c r="IIF258" s="27"/>
      <c r="IIG258" s="27"/>
      <c r="IIH258" s="27"/>
      <c r="III258" s="27"/>
      <c r="IIJ258" s="27"/>
      <c r="IIK258" s="27"/>
      <c r="IIL258" s="27"/>
      <c r="IIM258" s="27"/>
      <c r="IIN258" s="27"/>
      <c r="IIO258" s="27"/>
      <c r="IIP258" s="27"/>
      <c r="IIQ258" s="27"/>
      <c r="IIR258" s="27"/>
      <c r="IIS258" s="27"/>
      <c r="IIT258" s="27"/>
      <c r="IIU258" s="27"/>
      <c r="IIV258" s="27"/>
      <c r="IIW258" s="27"/>
      <c r="IIX258" s="27"/>
      <c r="IIY258" s="27"/>
      <c r="IIZ258" s="27"/>
      <c r="IJA258" s="27"/>
      <c r="IJB258" s="27"/>
      <c r="IJC258" s="27"/>
      <c r="IJD258" s="27"/>
      <c r="IJE258" s="27"/>
      <c r="IJF258" s="27"/>
      <c r="IJG258" s="27"/>
      <c r="IJH258" s="27"/>
      <c r="IJI258" s="27"/>
      <c r="IJJ258" s="27"/>
      <c r="IJK258" s="27"/>
      <c r="IJL258" s="27"/>
      <c r="IJM258" s="27"/>
      <c r="IJN258" s="27"/>
      <c r="IJO258" s="27"/>
      <c r="IJP258" s="27"/>
      <c r="IJQ258" s="27"/>
      <c r="IJR258" s="27"/>
      <c r="IJS258" s="27"/>
      <c r="IJT258" s="27"/>
      <c r="IJU258" s="27"/>
      <c r="IJV258" s="27"/>
      <c r="IJW258" s="27"/>
      <c r="IJX258" s="27"/>
      <c r="IJY258" s="27"/>
      <c r="IJZ258" s="27"/>
      <c r="IKA258" s="27"/>
      <c r="IKB258" s="27"/>
      <c r="IKC258" s="27"/>
      <c r="IKD258" s="27"/>
      <c r="IKE258" s="27"/>
      <c r="IKF258" s="27"/>
      <c r="IKG258" s="27"/>
      <c r="IKH258" s="27"/>
      <c r="IKI258" s="27"/>
      <c r="IKJ258" s="27"/>
      <c r="IKK258" s="27"/>
      <c r="IKL258" s="27"/>
      <c r="IKM258" s="27"/>
      <c r="IKN258" s="27"/>
      <c r="IKO258" s="27"/>
      <c r="IKP258" s="27"/>
      <c r="IKQ258" s="27"/>
      <c r="IKR258" s="27"/>
      <c r="IKS258" s="27"/>
      <c r="IKT258" s="27"/>
      <c r="IKU258" s="27"/>
      <c r="IKV258" s="27"/>
      <c r="IKW258" s="27"/>
      <c r="IKX258" s="27"/>
      <c r="IKY258" s="27"/>
      <c r="IKZ258" s="27"/>
      <c r="ILA258" s="27"/>
      <c r="ILB258" s="27"/>
      <c r="ILC258" s="27"/>
      <c r="ILD258" s="27"/>
      <c r="ILE258" s="27"/>
      <c r="ILF258" s="27"/>
      <c r="ILG258" s="27"/>
      <c r="ILH258" s="27"/>
      <c r="ILI258" s="27"/>
      <c r="ILJ258" s="27"/>
      <c r="ILK258" s="27"/>
      <c r="ILL258" s="27"/>
      <c r="ILM258" s="27"/>
      <c r="ILN258" s="27"/>
      <c r="ILO258" s="27"/>
      <c r="ILP258" s="27"/>
      <c r="ILQ258" s="27"/>
      <c r="ILR258" s="27"/>
      <c r="ILS258" s="27"/>
      <c r="ILT258" s="27"/>
      <c r="ILU258" s="27"/>
      <c r="ILV258" s="27"/>
      <c r="ILW258" s="27"/>
      <c r="ILX258" s="27"/>
      <c r="ILY258" s="27"/>
      <c r="ILZ258" s="27"/>
      <c r="IMA258" s="27"/>
      <c r="IMB258" s="27"/>
      <c r="IMC258" s="27"/>
      <c r="IMD258" s="27"/>
      <c r="IME258" s="27"/>
      <c r="IMF258" s="27"/>
      <c r="IMG258" s="27"/>
      <c r="IMH258" s="27"/>
      <c r="IMI258" s="27"/>
      <c r="IMJ258" s="27"/>
      <c r="IMK258" s="27"/>
      <c r="IML258" s="27"/>
      <c r="IMM258" s="27"/>
      <c r="IMN258" s="27"/>
      <c r="IMO258" s="27"/>
      <c r="IMP258" s="27"/>
      <c r="IMQ258" s="27"/>
      <c r="IMR258" s="27"/>
      <c r="IMS258" s="27"/>
      <c r="IMT258" s="27"/>
      <c r="IMU258" s="27"/>
      <c r="IMV258" s="27"/>
      <c r="IMW258" s="27"/>
      <c r="IMX258" s="27"/>
      <c r="IMY258" s="27"/>
      <c r="IMZ258" s="27"/>
      <c r="INA258" s="27"/>
      <c r="INB258" s="27"/>
      <c r="INC258" s="27"/>
      <c r="IND258" s="27"/>
      <c r="INE258" s="27"/>
      <c r="INF258" s="27"/>
      <c r="ING258" s="27"/>
      <c r="INH258" s="27"/>
      <c r="INI258" s="27"/>
      <c r="INJ258" s="27"/>
      <c r="INK258" s="27"/>
      <c r="INL258" s="27"/>
      <c r="INM258" s="27"/>
      <c r="INN258" s="27"/>
      <c r="INO258" s="27"/>
      <c r="INP258" s="27"/>
      <c r="INQ258" s="27"/>
      <c r="INR258" s="27"/>
      <c r="INS258" s="27"/>
      <c r="INT258" s="27"/>
      <c r="INU258" s="27"/>
      <c r="INV258" s="27"/>
      <c r="INW258" s="27"/>
      <c r="INX258" s="27"/>
      <c r="INY258" s="27"/>
      <c r="INZ258" s="27"/>
      <c r="IOA258" s="27"/>
      <c r="IOB258" s="27"/>
      <c r="IOC258" s="27"/>
      <c r="IOD258" s="27"/>
      <c r="IOE258" s="27"/>
      <c r="IOF258" s="27"/>
      <c r="IOG258" s="27"/>
      <c r="IOH258" s="27"/>
      <c r="IOI258" s="27"/>
      <c r="IOJ258" s="27"/>
      <c r="IOK258" s="27"/>
      <c r="IOL258" s="27"/>
      <c r="IOM258" s="27"/>
      <c r="ION258" s="27"/>
      <c r="IOO258" s="27"/>
      <c r="IOP258" s="27"/>
      <c r="IOQ258" s="27"/>
      <c r="IOR258" s="27"/>
      <c r="IOS258" s="27"/>
      <c r="IOT258" s="27"/>
      <c r="IOU258" s="27"/>
      <c r="IOV258" s="27"/>
      <c r="IOW258" s="27"/>
      <c r="IOX258" s="27"/>
      <c r="IOY258" s="27"/>
      <c r="IOZ258" s="27"/>
      <c r="IPA258" s="27"/>
      <c r="IPB258" s="27"/>
      <c r="IPC258" s="27"/>
      <c r="IPD258" s="27"/>
      <c r="IPE258" s="27"/>
      <c r="IPF258" s="27"/>
      <c r="IPG258" s="27"/>
      <c r="IPH258" s="27"/>
      <c r="IPI258" s="27"/>
      <c r="IPJ258" s="27"/>
      <c r="IPK258" s="27"/>
      <c r="IPL258" s="27"/>
      <c r="IPM258" s="27"/>
      <c r="IPN258" s="27"/>
      <c r="IPO258" s="27"/>
      <c r="IPP258" s="27"/>
      <c r="IPQ258" s="27"/>
      <c r="IPR258" s="27"/>
      <c r="IPS258" s="27"/>
      <c r="IPT258" s="27"/>
      <c r="IPU258" s="27"/>
      <c r="IPV258" s="27"/>
      <c r="IPW258" s="27"/>
      <c r="IPX258" s="27"/>
      <c r="IPY258" s="27"/>
      <c r="IPZ258" s="27"/>
      <c r="IQA258" s="27"/>
      <c r="IQB258" s="27"/>
      <c r="IQC258" s="27"/>
      <c r="IQD258" s="27"/>
      <c r="IQE258" s="27"/>
      <c r="IQF258" s="27"/>
      <c r="IQG258" s="27"/>
      <c r="IQH258" s="27"/>
      <c r="IQI258" s="27"/>
      <c r="IQJ258" s="27"/>
      <c r="IQK258" s="27"/>
      <c r="IQL258" s="27"/>
      <c r="IQM258" s="27"/>
      <c r="IQN258" s="27"/>
      <c r="IQO258" s="27"/>
      <c r="IQP258" s="27"/>
      <c r="IQQ258" s="27"/>
      <c r="IQR258" s="27"/>
      <c r="IQS258" s="27"/>
      <c r="IQT258" s="27"/>
      <c r="IQU258" s="27"/>
      <c r="IQV258" s="27"/>
      <c r="IQW258" s="27"/>
      <c r="IQX258" s="27"/>
      <c r="IQY258" s="27"/>
      <c r="IQZ258" s="27"/>
      <c r="IRA258" s="27"/>
      <c r="IRB258" s="27"/>
      <c r="IRC258" s="27"/>
      <c r="IRD258" s="27"/>
      <c r="IRE258" s="27"/>
      <c r="IRF258" s="27"/>
      <c r="IRG258" s="27"/>
      <c r="IRH258" s="27"/>
      <c r="IRI258" s="27"/>
      <c r="IRJ258" s="27"/>
      <c r="IRK258" s="27"/>
      <c r="IRL258" s="27"/>
      <c r="IRM258" s="27"/>
      <c r="IRN258" s="27"/>
      <c r="IRO258" s="27"/>
      <c r="IRP258" s="27"/>
      <c r="IRQ258" s="27"/>
      <c r="IRR258" s="27"/>
      <c r="IRS258" s="27"/>
      <c r="IRT258" s="27"/>
      <c r="IRU258" s="27"/>
      <c r="IRV258" s="27"/>
      <c r="IRW258" s="27"/>
      <c r="IRX258" s="27"/>
      <c r="IRY258" s="27"/>
      <c r="IRZ258" s="27"/>
      <c r="ISA258" s="27"/>
      <c r="ISB258" s="27"/>
      <c r="ISC258" s="27"/>
      <c r="ISD258" s="27"/>
      <c r="ISE258" s="27"/>
      <c r="ISF258" s="27"/>
      <c r="ISG258" s="27"/>
      <c r="ISH258" s="27"/>
      <c r="ISI258" s="27"/>
      <c r="ISJ258" s="27"/>
      <c r="ISK258" s="27"/>
      <c r="ISL258" s="27"/>
      <c r="ISM258" s="27"/>
      <c r="ISN258" s="27"/>
      <c r="ISO258" s="27"/>
      <c r="ISP258" s="27"/>
      <c r="ISQ258" s="27"/>
      <c r="ISR258" s="27"/>
      <c r="ISS258" s="27"/>
      <c r="IST258" s="27"/>
      <c r="ISU258" s="27"/>
      <c r="ISV258" s="27"/>
      <c r="ISW258" s="27"/>
      <c r="ISX258" s="27"/>
      <c r="ISY258" s="27"/>
      <c r="ISZ258" s="27"/>
      <c r="ITA258" s="27"/>
      <c r="ITB258" s="27"/>
      <c r="ITC258" s="27"/>
      <c r="ITD258" s="27"/>
      <c r="ITE258" s="27"/>
      <c r="ITF258" s="27"/>
      <c r="ITG258" s="27"/>
      <c r="ITH258" s="27"/>
      <c r="ITI258" s="27"/>
      <c r="ITJ258" s="27"/>
      <c r="ITK258" s="27"/>
      <c r="ITL258" s="27"/>
      <c r="ITM258" s="27"/>
      <c r="ITN258" s="27"/>
      <c r="ITO258" s="27"/>
      <c r="ITP258" s="27"/>
      <c r="ITQ258" s="27"/>
      <c r="ITR258" s="27"/>
      <c r="ITS258" s="27"/>
      <c r="ITT258" s="27"/>
      <c r="ITU258" s="27"/>
      <c r="ITV258" s="27"/>
      <c r="ITW258" s="27"/>
      <c r="ITX258" s="27"/>
      <c r="ITY258" s="27"/>
      <c r="ITZ258" s="27"/>
      <c r="IUA258" s="27"/>
      <c r="IUB258" s="27"/>
      <c r="IUC258" s="27"/>
      <c r="IUD258" s="27"/>
      <c r="IUE258" s="27"/>
      <c r="IUF258" s="27"/>
      <c r="IUG258" s="27"/>
      <c r="IUH258" s="27"/>
      <c r="IUI258" s="27"/>
      <c r="IUJ258" s="27"/>
      <c r="IUK258" s="27"/>
      <c r="IUL258" s="27"/>
      <c r="IUM258" s="27"/>
      <c r="IUN258" s="27"/>
      <c r="IUO258" s="27"/>
      <c r="IUP258" s="27"/>
      <c r="IUQ258" s="27"/>
      <c r="IUR258" s="27"/>
      <c r="IUS258" s="27"/>
      <c r="IUT258" s="27"/>
      <c r="IUU258" s="27"/>
      <c r="IUV258" s="27"/>
      <c r="IUW258" s="27"/>
      <c r="IUX258" s="27"/>
      <c r="IUY258" s="27"/>
      <c r="IUZ258" s="27"/>
      <c r="IVA258" s="27"/>
      <c r="IVB258" s="27"/>
      <c r="IVC258" s="27"/>
      <c r="IVD258" s="27"/>
      <c r="IVE258" s="27"/>
      <c r="IVF258" s="27"/>
      <c r="IVG258" s="27"/>
      <c r="IVH258" s="27"/>
      <c r="IVI258" s="27"/>
      <c r="IVJ258" s="27"/>
      <c r="IVK258" s="27"/>
      <c r="IVL258" s="27"/>
      <c r="IVM258" s="27"/>
      <c r="IVN258" s="27"/>
      <c r="IVO258" s="27"/>
      <c r="IVP258" s="27"/>
      <c r="IVQ258" s="27"/>
      <c r="IVR258" s="27"/>
      <c r="IVS258" s="27"/>
      <c r="IVT258" s="27"/>
      <c r="IVU258" s="27"/>
      <c r="IVV258" s="27"/>
      <c r="IVW258" s="27"/>
      <c r="IVX258" s="27"/>
      <c r="IVY258" s="27"/>
      <c r="IVZ258" s="27"/>
      <c r="IWA258" s="27"/>
      <c r="IWB258" s="27"/>
      <c r="IWC258" s="27"/>
      <c r="IWD258" s="27"/>
      <c r="IWE258" s="27"/>
      <c r="IWF258" s="27"/>
      <c r="IWG258" s="27"/>
      <c r="IWH258" s="27"/>
      <c r="IWI258" s="27"/>
      <c r="IWJ258" s="27"/>
      <c r="IWK258" s="27"/>
      <c r="IWL258" s="27"/>
      <c r="IWM258" s="27"/>
      <c r="IWN258" s="27"/>
      <c r="IWO258" s="27"/>
      <c r="IWP258" s="27"/>
      <c r="IWQ258" s="27"/>
      <c r="IWR258" s="27"/>
      <c r="IWS258" s="27"/>
      <c r="IWT258" s="27"/>
      <c r="IWU258" s="27"/>
      <c r="IWV258" s="27"/>
      <c r="IWW258" s="27"/>
      <c r="IWX258" s="27"/>
      <c r="IWY258" s="27"/>
      <c r="IWZ258" s="27"/>
      <c r="IXA258" s="27"/>
      <c r="IXB258" s="27"/>
      <c r="IXC258" s="27"/>
      <c r="IXD258" s="27"/>
      <c r="IXE258" s="27"/>
      <c r="IXF258" s="27"/>
      <c r="IXG258" s="27"/>
      <c r="IXH258" s="27"/>
      <c r="IXI258" s="27"/>
      <c r="IXJ258" s="27"/>
      <c r="IXK258" s="27"/>
      <c r="IXL258" s="27"/>
      <c r="IXM258" s="27"/>
      <c r="IXN258" s="27"/>
      <c r="IXO258" s="27"/>
      <c r="IXP258" s="27"/>
      <c r="IXQ258" s="27"/>
      <c r="IXR258" s="27"/>
      <c r="IXS258" s="27"/>
      <c r="IXT258" s="27"/>
      <c r="IXU258" s="27"/>
      <c r="IXV258" s="27"/>
      <c r="IXW258" s="27"/>
      <c r="IXX258" s="27"/>
      <c r="IXY258" s="27"/>
      <c r="IXZ258" s="27"/>
      <c r="IYA258" s="27"/>
      <c r="IYB258" s="27"/>
      <c r="IYC258" s="27"/>
      <c r="IYD258" s="27"/>
      <c r="IYE258" s="27"/>
      <c r="IYF258" s="27"/>
      <c r="IYG258" s="27"/>
      <c r="IYH258" s="27"/>
      <c r="IYI258" s="27"/>
      <c r="IYJ258" s="27"/>
      <c r="IYK258" s="27"/>
      <c r="IYL258" s="27"/>
      <c r="IYM258" s="27"/>
      <c r="IYN258" s="27"/>
      <c r="IYO258" s="27"/>
      <c r="IYP258" s="27"/>
      <c r="IYQ258" s="27"/>
      <c r="IYR258" s="27"/>
      <c r="IYS258" s="27"/>
      <c r="IYT258" s="27"/>
      <c r="IYU258" s="27"/>
      <c r="IYV258" s="27"/>
      <c r="IYW258" s="27"/>
      <c r="IYX258" s="27"/>
      <c r="IYY258" s="27"/>
      <c r="IYZ258" s="27"/>
      <c r="IZA258" s="27"/>
      <c r="IZB258" s="27"/>
      <c r="IZC258" s="27"/>
      <c r="IZD258" s="27"/>
      <c r="IZE258" s="27"/>
      <c r="IZF258" s="27"/>
      <c r="IZG258" s="27"/>
      <c r="IZH258" s="27"/>
      <c r="IZI258" s="27"/>
      <c r="IZJ258" s="27"/>
      <c r="IZK258" s="27"/>
      <c r="IZL258" s="27"/>
      <c r="IZM258" s="27"/>
      <c r="IZN258" s="27"/>
      <c r="IZO258" s="27"/>
      <c r="IZP258" s="27"/>
      <c r="IZQ258" s="27"/>
      <c r="IZR258" s="27"/>
      <c r="IZS258" s="27"/>
      <c r="IZT258" s="27"/>
      <c r="IZU258" s="27"/>
      <c r="IZV258" s="27"/>
      <c r="IZW258" s="27"/>
      <c r="IZX258" s="27"/>
      <c r="IZY258" s="27"/>
      <c r="IZZ258" s="27"/>
      <c r="JAA258" s="27"/>
      <c r="JAB258" s="27"/>
      <c r="JAC258" s="27"/>
      <c r="JAD258" s="27"/>
      <c r="JAE258" s="27"/>
      <c r="JAF258" s="27"/>
      <c r="JAG258" s="27"/>
      <c r="JAH258" s="27"/>
      <c r="JAI258" s="27"/>
      <c r="JAJ258" s="27"/>
      <c r="JAK258" s="27"/>
      <c r="JAL258" s="27"/>
      <c r="JAM258" s="27"/>
      <c r="JAN258" s="27"/>
      <c r="JAO258" s="27"/>
      <c r="JAP258" s="27"/>
      <c r="JAQ258" s="27"/>
      <c r="JAR258" s="27"/>
      <c r="JAS258" s="27"/>
      <c r="JAT258" s="27"/>
      <c r="JAU258" s="27"/>
      <c r="JAV258" s="27"/>
      <c r="JAW258" s="27"/>
      <c r="JAX258" s="27"/>
      <c r="JAY258" s="27"/>
      <c r="JAZ258" s="27"/>
      <c r="JBA258" s="27"/>
      <c r="JBB258" s="27"/>
      <c r="JBC258" s="27"/>
      <c r="JBD258" s="27"/>
      <c r="JBE258" s="27"/>
      <c r="JBF258" s="27"/>
      <c r="JBG258" s="27"/>
      <c r="JBH258" s="27"/>
      <c r="JBI258" s="27"/>
      <c r="JBJ258" s="27"/>
      <c r="JBK258" s="27"/>
      <c r="JBL258" s="27"/>
      <c r="JBM258" s="27"/>
      <c r="JBN258" s="27"/>
      <c r="JBO258" s="27"/>
      <c r="JBP258" s="27"/>
      <c r="JBQ258" s="27"/>
      <c r="JBR258" s="27"/>
      <c r="JBS258" s="27"/>
      <c r="JBT258" s="27"/>
      <c r="JBU258" s="27"/>
      <c r="JBV258" s="27"/>
      <c r="JBW258" s="27"/>
      <c r="JBX258" s="27"/>
      <c r="JBY258" s="27"/>
      <c r="JBZ258" s="27"/>
      <c r="JCA258" s="27"/>
      <c r="JCB258" s="27"/>
      <c r="JCC258" s="27"/>
      <c r="JCD258" s="27"/>
      <c r="JCE258" s="27"/>
      <c r="JCF258" s="27"/>
      <c r="JCG258" s="27"/>
      <c r="JCH258" s="27"/>
      <c r="JCI258" s="27"/>
      <c r="JCJ258" s="27"/>
      <c r="JCK258" s="27"/>
      <c r="JCL258" s="27"/>
      <c r="JCM258" s="27"/>
      <c r="JCN258" s="27"/>
      <c r="JCO258" s="27"/>
      <c r="JCP258" s="27"/>
      <c r="JCQ258" s="27"/>
      <c r="JCR258" s="27"/>
      <c r="JCS258" s="27"/>
      <c r="JCT258" s="27"/>
      <c r="JCU258" s="27"/>
      <c r="JCV258" s="27"/>
      <c r="JCW258" s="27"/>
      <c r="JCX258" s="27"/>
      <c r="JCY258" s="27"/>
      <c r="JCZ258" s="27"/>
      <c r="JDA258" s="27"/>
      <c r="JDB258" s="27"/>
      <c r="JDC258" s="27"/>
      <c r="JDD258" s="27"/>
      <c r="JDE258" s="27"/>
      <c r="JDF258" s="27"/>
      <c r="JDG258" s="27"/>
      <c r="JDH258" s="27"/>
      <c r="JDI258" s="27"/>
      <c r="JDJ258" s="27"/>
      <c r="JDK258" s="27"/>
      <c r="JDL258" s="27"/>
      <c r="JDM258" s="27"/>
      <c r="JDN258" s="27"/>
      <c r="JDO258" s="27"/>
      <c r="JDP258" s="27"/>
      <c r="JDQ258" s="27"/>
      <c r="JDR258" s="27"/>
      <c r="JDS258" s="27"/>
      <c r="JDT258" s="27"/>
      <c r="JDU258" s="27"/>
      <c r="JDV258" s="27"/>
      <c r="JDW258" s="27"/>
      <c r="JDX258" s="27"/>
      <c r="JDY258" s="27"/>
      <c r="JDZ258" s="27"/>
      <c r="JEA258" s="27"/>
      <c r="JEB258" s="27"/>
      <c r="JEC258" s="27"/>
      <c r="JED258" s="27"/>
      <c r="JEE258" s="27"/>
      <c r="JEF258" s="27"/>
      <c r="JEG258" s="27"/>
      <c r="JEH258" s="27"/>
      <c r="JEI258" s="27"/>
      <c r="JEJ258" s="27"/>
      <c r="JEK258" s="27"/>
      <c r="JEL258" s="27"/>
      <c r="JEM258" s="27"/>
      <c r="JEN258" s="27"/>
      <c r="JEO258" s="27"/>
      <c r="JEP258" s="27"/>
      <c r="JEQ258" s="27"/>
      <c r="JER258" s="27"/>
      <c r="JES258" s="27"/>
      <c r="JET258" s="27"/>
      <c r="JEU258" s="27"/>
      <c r="JEV258" s="27"/>
      <c r="JEW258" s="27"/>
      <c r="JEX258" s="27"/>
      <c r="JEY258" s="27"/>
      <c r="JEZ258" s="27"/>
      <c r="JFA258" s="27"/>
      <c r="JFB258" s="27"/>
      <c r="JFC258" s="27"/>
      <c r="JFD258" s="27"/>
      <c r="JFE258" s="27"/>
      <c r="JFF258" s="27"/>
      <c r="JFG258" s="27"/>
      <c r="JFH258" s="27"/>
      <c r="JFI258" s="27"/>
      <c r="JFJ258" s="27"/>
      <c r="JFK258" s="27"/>
      <c r="JFL258" s="27"/>
      <c r="JFM258" s="27"/>
      <c r="JFN258" s="27"/>
      <c r="JFO258" s="27"/>
      <c r="JFP258" s="27"/>
      <c r="JFQ258" s="27"/>
      <c r="JFR258" s="27"/>
      <c r="JFS258" s="27"/>
      <c r="JFT258" s="27"/>
      <c r="JFU258" s="27"/>
      <c r="JFV258" s="27"/>
      <c r="JFW258" s="27"/>
      <c r="JFX258" s="27"/>
      <c r="JFY258" s="27"/>
      <c r="JFZ258" s="27"/>
      <c r="JGA258" s="27"/>
      <c r="JGB258" s="27"/>
      <c r="JGC258" s="27"/>
      <c r="JGD258" s="27"/>
      <c r="JGE258" s="27"/>
      <c r="JGF258" s="27"/>
      <c r="JGG258" s="27"/>
      <c r="JGH258" s="27"/>
      <c r="JGI258" s="27"/>
      <c r="JGJ258" s="27"/>
      <c r="JGK258" s="27"/>
      <c r="JGL258" s="27"/>
      <c r="JGM258" s="27"/>
      <c r="JGN258" s="27"/>
      <c r="JGO258" s="27"/>
      <c r="JGP258" s="27"/>
      <c r="JGQ258" s="27"/>
      <c r="JGR258" s="27"/>
      <c r="JGS258" s="27"/>
      <c r="JGT258" s="27"/>
      <c r="JGU258" s="27"/>
      <c r="JGV258" s="27"/>
      <c r="JGW258" s="27"/>
      <c r="JGX258" s="27"/>
      <c r="JGY258" s="27"/>
      <c r="JGZ258" s="27"/>
      <c r="JHA258" s="27"/>
      <c r="JHB258" s="27"/>
      <c r="JHC258" s="27"/>
      <c r="JHD258" s="27"/>
      <c r="JHE258" s="27"/>
      <c r="JHF258" s="27"/>
      <c r="JHG258" s="27"/>
      <c r="JHH258" s="27"/>
      <c r="JHI258" s="27"/>
      <c r="JHJ258" s="27"/>
      <c r="JHK258" s="27"/>
      <c r="JHL258" s="27"/>
      <c r="JHM258" s="27"/>
      <c r="JHN258" s="27"/>
      <c r="JHO258" s="27"/>
      <c r="JHP258" s="27"/>
      <c r="JHQ258" s="27"/>
      <c r="JHR258" s="27"/>
      <c r="JHS258" s="27"/>
      <c r="JHT258" s="27"/>
      <c r="JHU258" s="27"/>
      <c r="JHV258" s="27"/>
      <c r="JHW258" s="27"/>
      <c r="JHX258" s="27"/>
      <c r="JHY258" s="27"/>
      <c r="JHZ258" s="27"/>
      <c r="JIA258" s="27"/>
      <c r="JIB258" s="27"/>
      <c r="JIC258" s="27"/>
      <c r="JID258" s="27"/>
      <c r="JIE258" s="27"/>
      <c r="JIF258" s="27"/>
      <c r="JIG258" s="27"/>
      <c r="JIH258" s="27"/>
      <c r="JII258" s="27"/>
      <c r="JIJ258" s="27"/>
      <c r="JIK258" s="27"/>
      <c r="JIL258" s="27"/>
      <c r="JIM258" s="27"/>
      <c r="JIN258" s="27"/>
      <c r="JIO258" s="27"/>
      <c r="JIP258" s="27"/>
      <c r="JIQ258" s="27"/>
      <c r="JIR258" s="27"/>
      <c r="JIS258" s="27"/>
      <c r="JIT258" s="27"/>
      <c r="JIU258" s="27"/>
      <c r="JIV258" s="27"/>
      <c r="JIW258" s="27"/>
      <c r="JIX258" s="27"/>
      <c r="JIY258" s="27"/>
      <c r="JIZ258" s="27"/>
      <c r="JJA258" s="27"/>
      <c r="JJB258" s="27"/>
      <c r="JJC258" s="27"/>
      <c r="JJD258" s="27"/>
      <c r="JJE258" s="27"/>
      <c r="JJF258" s="27"/>
      <c r="JJG258" s="27"/>
      <c r="JJH258" s="27"/>
      <c r="JJI258" s="27"/>
      <c r="JJJ258" s="27"/>
      <c r="JJK258" s="27"/>
      <c r="JJL258" s="27"/>
      <c r="JJM258" s="27"/>
      <c r="JJN258" s="27"/>
      <c r="JJO258" s="27"/>
      <c r="JJP258" s="27"/>
      <c r="JJQ258" s="27"/>
      <c r="JJR258" s="27"/>
      <c r="JJS258" s="27"/>
      <c r="JJT258" s="27"/>
      <c r="JJU258" s="27"/>
      <c r="JJV258" s="27"/>
      <c r="JJW258" s="27"/>
      <c r="JJX258" s="27"/>
      <c r="JJY258" s="27"/>
      <c r="JJZ258" s="27"/>
      <c r="JKA258" s="27"/>
      <c r="JKB258" s="27"/>
      <c r="JKC258" s="27"/>
      <c r="JKD258" s="27"/>
      <c r="JKE258" s="27"/>
      <c r="JKF258" s="27"/>
      <c r="JKG258" s="27"/>
      <c r="JKH258" s="27"/>
      <c r="JKI258" s="27"/>
      <c r="JKJ258" s="27"/>
      <c r="JKK258" s="27"/>
      <c r="JKL258" s="27"/>
      <c r="JKM258" s="27"/>
      <c r="JKN258" s="27"/>
      <c r="JKO258" s="27"/>
      <c r="JKP258" s="27"/>
      <c r="JKQ258" s="27"/>
      <c r="JKR258" s="27"/>
      <c r="JKS258" s="27"/>
      <c r="JKT258" s="27"/>
      <c r="JKU258" s="27"/>
      <c r="JKV258" s="27"/>
      <c r="JKW258" s="27"/>
      <c r="JKX258" s="27"/>
      <c r="JKY258" s="27"/>
      <c r="JKZ258" s="27"/>
      <c r="JLA258" s="27"/>
      <c r="JLB258" s="27"/>
      <c r="JLC258" s="27"/>
      <c r="JLD258" s="27"/>
      <c r="JLE258" s="27"/>
      <c r="JLF258" s="27"/>
      <c r="JLG258" s="27"/>
      <c r="JLH258" s="27"/>
      <c r="JLI258" s="27"/>
      <c r="JLJ258" s="27"/>
      <c r="JLK258" s="27"/>
      <c r="JLL258" s="27"/>
      <c r="JLM258" s="27"/>
      <c r="JLN258" s="27"/>
      <c r="JLO258" s="27"/>
      <c r="JLP258" s="27"/>
      <c r="JLQ258" s="27"/>
      <c r="JLR258" s="27"/>
      <c r="JLS258" s="27"/>
      <c r="JLT258" s="27"/>
      <c r="JLU258" s="27"/>
      <c r="JLV258" s="27"/>
      <c r="JLW258" s="27"/>
      <c r="JLX258" s="27"/>
      <c r="JLY258" s="27"/>
      <c r="JLZ258" s="27"/>
      <c r="JMA258" s="27"/>
      <c r="JMB258" s="27"/>
      <c r="JMC258" s="27"/>
      <c r="JMD258" s="27"/>
      <c r="JME258" s="27"/>
      <c r="JMF258" s="27"/>
      <c r="JMG258" s="27"/>
      <c r="JMH258" s="27"/>
      <c r="JMI258" s="27"/>
      <c r="JMJ258" s="27"/>
      <c r="JMK258" s="27"/>
      <c r="JML258" s="27"/>
      <c r="JMM258" s="27"/>
      <c r="JMN258" s="27"/>
      <c r="JMO258" s="27"/>
      <c r="JMP258" s="27"/>
      <c r="JMQ258" s="27"/>
      <c r="JMR258" s="27"/>
      <c r="JMS258" s="27"/>
      <c r="JMT258" s="27"/>
      <c r="JMU258" s="27"/>
      <c r="JMV258" s="27"/>
      <c r="JMW258" s="27"/>
      <c r="JMX258" s="27"/>
      <c r="JMY258" s="27"/>
      <c r="JMZ258" s="27"/>
      <c r="JNA258" s="27"/>
      <c r="JNB258" s="27"/>
      <c r="JNC258" s="27"/>
      <c r="JND258" s="27"/>
      <c r="JNE258" s="27"/>
      <c r="JNF258" s="27"/>
      <c r="JNG258" s="27"/>
      <c r="JNH258" s="27"/>
      <c r="JNI258" s="27"/>
      <c r="JNJ258" s="27"/>
      <c r="JNK258" s="27"/>
      <c r="JNL258" s="27"/>
      <c r="JNM258" s="27"/>
      <c r="JNN258" s="27"/>
      <c r="JNO258" s="27"/>
      <c r="JNP258" s="27"/>
      <c r="JNQ258" s="27"/>
      <c r="JNR258" s="27"/>
      <c r="JNS258" s="27"/>
      <c r="JNT258" s="27"/>
      <c r="JNU258" s="27"/>
      <c r="JNV258" s="27"/>
      <c r="JNW258" s="27"/>
      <c r="JNX258" s="27"/>
      <c r="JNY258" s="27"/>
      <c r="JNZ258" s="27"/>
      <c r="JOA258" s="27"/>
      <c r="JOB258" s="27"/>
      <c r="JOC258" s="27"/>
      <c r="JOD258" s="27"/>
      <c r="JOE258" s="27"/>
      <c r="JOF258" s="27"/>
      <c r="JOG258" s="27"/>
      <c r="JOH258" s="27"/>
      <c r="JOI258" s="27"/>
      <c r="JOJ258" s="27"/>
      <c r="JOK258" s="27"/>
      <c r="JOL258" s="27"/>
      <c r="JOM258" s="27"/>
      <c r="JON258" s="27"/>
      <c r="JOO258" s="27"/>
      <c r="JOP258" s="27"/>
      <c r="JOQ258" s="27"/>
      <c r="JOR258" s="27"/>
      <c r="JOS258" s="27"/>
      <c r="JOT258" s="27"/>
      <c r="JOU258" s="27"/>
      <c r="JOV258" s="27"/>
      <c r="JOW258" s="27"/>
      <c r="JOX258" s="27"/>
      <c r="JOY258" s="27"/>
      <c r="JOZ258" s="27"/>
      <c r="JPA258" s="27"/>
      <c r="JPB258" s="27"/>
      <c r="JPC258" s="27"/>
      <c r="JPD258" s="27"/>
      <c r="JPE258" s="27"/>
      <c r="JPF258" s="27"/>
      <c r="JPG258" s="27"/>
      <c r="JPH258" s="27"/>
      <c r="JPI258" s="27"/>
      <c r="JPJ258" s="27"/>
      <c r="JPK258" s="27"/>
      <c r="JPL258" s="27"/>
      <c r="JPM258" s="27"/>
      <c r="JPN258" s="27"/>
      <c r="JPO258" s="27"/>
      <c r="JPP258" s="27"/>
      <c r="JPQ258" s="27"/>
      <c r="JPR258" s="27"/>
      <c r="JPS258" s="27"/>
      <c r="JPT258" s="27"/>
      <c r="JPU258" s="27"/>
      <c r="JPV258" s="27"/>
      <c r="JPW258" s="27"/>
      <c r="JPX258" s="27"/>
      <c r="JPY258" s="27"/>
      <c r="JPZ258" s="27"/>
      <c r="JQA258" s="27"/>
      <c r="JQB258" s="27"/>
      <c r="JQC258" s="27"/>
      <c r="JQD258" s="27"/>
      <c r="JQE258" s="27"/>
      <c r="JQF258" s="27"/>
      <c r="JQG258" s="27"/>
      <c r="JQH258" s="27"/>
      <c r="JQI258" s="27"/>
      <c r="JQJ258" s="27"/>
      <c r="JQK258" s="27"/>
      <c r="JQL258" s="27"/>
      <c r="JQM258" s="27"/>
      <c r="JQN258" s="27"/>
      <c r="JQO258" s="27"/>
      <c r="JQP258" s="27"/>
      <c r="JQQ258" s="27"/>
      <c r="JQR258" s="27"/>
      <c r="JQS258" s="27"/>
      <c r="JQT258" s="27"/>
      <c r="JQU258" s="27"/>
      <c r="JQV258" s="27"/>
      <c r="JQW258" s="27"/>
      <c r="JQX258" s="27"/>
      <c r="JQY258" s="27"/>
      <c r="JQZ258" s="27"/>
      <c r="JRA258" s="27"/>
      <c r="JRB258" s="27"/>
      <c r="JRC258" s="27"/>
      <c r="JRD258" s="27"/>
      <c r="JRE258" s="27"/>
      <c r="JRF258" s="27"/>
      <c r="JRG258" s="27"/>
      <c r="JRH258" s="27"/>
      <c r="JRI258" s="27"/>
      <c r="JRJ258" s="27"/>
      <c r="JRK258" s="27"/>
      <c r="JRL258" s="27"/>
      <c r="JRM258" s="27"/>
      <c r="JRN258" s="27"/>
      <c r="JRO258" s="27"/>
      <c r="JRP258" s="27"/>
      <c r="JRQ258" s="27"/>
      <c r="JRR258" s="27"/>
      <c r="JRS258" s="27"/>
      <c r="JRT258" s="27"/>
      <c r="JRU258" s="27"/>
      <c r="JRV258" s="27"/>
      <c r="JRW258" s="27"/>
      <c r="JRX258" s="27"/>
      <c r="JRY258" s="27"/>
      <c r="JRZ258" s="27"/>
      <c r="JSA258" s="27"/>
      <c r="JSB258" s="27"/>
      <c r="JSC258" s="27"/>
      <c r="JSD258" s="27"/>
      <c r="JSE258" s="27"/>
      <c r="JSF258" s="27"/>
      <c r="JSG258" s="27"/>
      <c r="JSH258" s="27"/>
      <c r="JSI258" s="27"/>
      <c r="JSJ258" s="27"/>
      <c r="JSK258" s="27"/>
      <c r="JSL258" s="27"/>
      <c r="JSM258" s="27"/>
      <c r="JSN258" s="27"/>
      <c r="JSO258" s="27"/>
      <c r="JSP258" s="27"/>
      <c r="JSQ258" s="27"/>
      <c r="JSR258" s="27"/>
      <c r="JSS258" s="27"/>
      <c r="JST258" s="27"/>
      <c r="JSU258" s="27"/>
      <c r="JSV258" s="27"/>
      <c r="JSW258" s="27"/>
      <c r="JSX258" s="27"/>
      <c r="JSY258" s="27"/>
      <c r="JSZ258" s="27"/>
      <c r="JTA258" s="27"/>
      <c r="JTB258" s="27"/>
      <c r="JTC258" s="27"/>
      <c r="JTD258" s="27"/>
      <c r="JTE258" s="27"/>
      <c r="JTF258" s="27"/>
      <c r="JTG258" s="27"/>
      <c r="JTH258" s="27"/>
      <c r="JTI258" s="27"/>
      <c r="JTJ258" s="27"/>
      <c r="JTK258" s="27"/>
      <c r="JTL258" s="27"/>
      <c r="JTM258" s="27"/>
      <c r="JTN258" s="27"/>
      <c r="JTO258" s="27"/>
      <c r="JTP258" s="27"/>
      <c r="JTQ258" s="27"/>
      <c r="JTR258" s="27"/>
      <c r="JTS258" s="27"/>
      <c r="JTT258" s="27"/>
      <c r="JTU258" s="27"/>
      <c r="JTV258" s="27"/>
      <c r="JTW258" s="27"/>
      <c r="JTX258" s="27"/>
      <c r="JTY258" s="27"/>
      <c r="JTZ258" s="27"/>
      <c r="JUA258" s="27"/>
      <c r="JUB258" s="27"/>
      <c r="JUC258" s="27"/>
      <c r="JUD258" s="27"/>
      <c r="JUE258" s="27"/>
      <c r="JUF258" s="27"/>
      <c r="JUG258" s="27"/>
      <c r="JUH258" s="27"/>
      <c r="JUI258" s="27"/>
      <c r="JUJ258" s="27"/>
      <c r="JUK258" s="27"/>
      <c r="JUL258" s="27"/>
      <c r="JUM258" s="27"/>
      <c r="JUN258" s="27"/>
      <c r="JUO258" s="27"/>
      <c r="JUP258" s="27"/>
      <c r="JUQ258" s="27"/>
      <c r="JUR258" s="27"/>
      <c r="JUS258" s="27"/>
      <c r="JUT258" s="27"/>
      <c r="JUU258" s="27"/>
      <c r="JUV258" s="27"/>
      <c r="JUW258" s="27"/>
      <c r="JUX258" s="27"/>
      <c r="JUY258" s="27"/>
      <c r="JUZ258" s="27"/>
      <c r="JVA258" s="27"/>
      <c r="JVB258" s="27"/>
      <c r="JVC258" s="27"/>
      <c r="JVD258" s="27"/>
      <c r="JVE258" s="27"/>
      <c r="JVF258" s="27"/>
      <c r="JVG258" s="27"/>
      <c r="JVH258" s="27"/>
      <c r="JVI258" s="27"/>
      <c r="JVJ258" s="27"/>
      <c r="JVK258" s="27"/>
      <c r="JVL258" s="27"/>
      <c r="JVM258" s="27"/>
      <c r="JVN258" s="27"/>
      <c r="JVO258" s="27"/>
      <c r="JVP258" s="27"/>
      <c r="JVQ258" s="27"/>
      <c r="JVR258" s="27"/>
      <c r="JVS258" s="27"/>
      <c r="JVT258" s="27"/>
      <c r="JVU258" s="27"/>
      <c r="JVV258" s="27"/>
      <c r="JVW258" s="27"/>
      <c r="JVX258" s="27"/>
      <c r="JVY258" s="27"/>
      <c r="JVZ258" s="27"/>
      <c r="JWA258" s="27"/>
      <c r="JWB258" s="27"/>
      <c r="JWC258" s="27"/>
      <c r="JWD258" s="27"/>
      <c r="JWE258" s="27"/>
      <c r="JWF258" s="27"/>
      <c r="JWG258" s="27"/>
      <c r="JWH258" s="27"/>
      <c r="JWI258" s="27"/>
      <c r="JWJ258" s="27"/>
      <c r="JWK258" s="27"/>
      <c r="JWL258" s="27"/>
      <c r="JWM258" s="27"/>
      <c r="JWN258" s="27"/>
      <c r="JWO258" s="27"/>
      <c r="JWP258" s="27"/>
      <c r="JWQ258" s="27"/>
      <c r="JWR258" s="27"/>
      <c r="JWS258" s="27"/>
      <c r="JWT258" s="27"/>
      <c r="JWU258" s="27"/>
      <c r="JWV258" s="27"/>
      <c r="JWW258" s="27"/>
      <c r="JWX258" s="27"/>
      <c r="JWY258" s="27"/>
      <c r="JWZ258" s="27"/>
      <c r="JXA258" s="27"/>
      <c r="JXB258" s="27"/>
      <c r="JXC258" s="27"/>
      <c r="JXD258" s="27"/>
      <c r="JXE258" s="27"/>
      <c r="JXF258" s="27"/>
      <c r="JXG258" s="27"/>
      <c r="JXH258" s="27"/>
      <c r="JXI258" s="27"/>
      <c r="JXJ258" s="27"/>
      <c r="JXK258" s="27"/>
      <c r="JXL258" s="27"/>
      <c r="JXM258" s="27"/>
      <c r="JXN258" s="27"/>
      <c r="JXO258" s="27"/>
      <c r="JXP258" s="27"/>
      <c r="JXQ258" s="27"/>
      <c r="JXR258" s="27"/>
      <c r="JXS258" s="27"/>
      <c r="JXT258" s="27"/>
      <c r="JXU258" s="27"/>
      <c r="JXV258" s="27"/>
      <c r="JXW258" s="27"/>
      <c r="JXX258" s="27"/>
      <c r="JXY258" s="27"/>
      <c r="JXZ258" s="27"/>
      <c r="JYA258" s="27"/>
      <c r="JYB258" s="27"/>
      <c r="JYC258" s="27"/>
      <c r="JYD258" s="27"/>
      <c r="JYE258" s="27"/>
      <c r="JYF258" s="27"/>
      <c r="JYG258" s="27"/>
      <c r="JYH258" s="27"/>
      <c r="JYI258" s="27"/>
      <c r="JYJ258" s="27"/>
      <c r="JYK258" s="27"/>
      <c r="JYL258" s="27"/>
      <c r="JYM258" s="27"/>
      <c r="JYN258" s="27"/>
      <c r="JYO258" s="27"/>
      <c r="JYP258" s="27"/>
      <c r="JYQ258" s="27"/>
      <c r="JYR258" s="27"/>
      <c r="JYS258" s="27"/>
      <c r="JYT258" s="27"/>
      <c r="JYU258" s="27"/>
      <c r="JYV258" s="27"/>
      <c r="JYW258" s="27"/>
      <c r="JYX258" s="27"/>
      <c r="JYY258" s="27"/>
      <c r="JYZ258" s="27"/>
      <c r="JZA258" s="27"/>
      <c r="JZB258" s="27"/>
      <c r="JZC258" s="27"/>
      <c r="JZD258" s="27"/>
      <c r="JZE258" s="27"/>
      <c r="JZF258" s="27"/>
      <c r="JZG258" s="27"/>
      <c r="JZH258" s="27"/>
      <c r="JZI258" s="27"/>
      <c r="JZJ258" s="27"/>
      <c r="JZK258" s="27"/>
      <c r="JZL258" s="27"/>
      <c r="JZM258" s="27"/>
      <c r="JZN258" s="27"/>
      <c r="JZO258" s="27"/>
      <c r="JZP258" s="27"/>
      <c r="JZQ258" s="27"/>
      <c r="JZR258" s="27"/>
      <c r="JZS258" s="27"/>
      <c r="JZT258" s="27"/>
      <c r="JZU258" s="27"/>
      <c r="JZV258" s="27"/>
      <c r="JZW258" s="27"/>
      <c r="JZX258" s="27"/>
      <c r="JZY258" s="27"/>
      <c r="JZZ258" s="27"/>
      <c r="KAA258" s="27"/>
      <c r="KAB258" s="27"/>
      <c r="KAC258" s="27"/>
      <c r="KAD258" s="27"/>
      <c r="KAE258" s="27"/>
      <c r="KAF258" s="27"/>
      <c r="KAG258" s="27"/>
      <c r="KAH258" s="27"/>
      <c r="KAI258" s="27"/>
      <c r="KAJ258" s="27"/>
      <c r="KAK258" s="27"/>
      <c r="KAL258" s="27"/>
      <c r="KAM258" s="27"/>
      <c r="KAN258" s="27"/>
      <c r="KAO258" s="27"/>
      <c r="KAP258" s="27"/>
      <c r="KAQ258" s="27"/>
      <c r="KAR258" s="27"/>
      <c r="KAS258" s="27"/>
      <c r="KAT258" s="27"/>
      <c r="KAU258" s="27"/>
      <c r="KAV258" s="27"/>
      <c r="KAW258" s="27"/>
      <c r="KAX258" s="27"/>
      <c r="KAY258" s="27"/>
      <c r="KAZ258" s="27"/>
      <c r="KBA258" s="27"/>
      <c r="KBB258" s="27"/>
      <c r="KBC258" s="27"/>
      <c r="KBD258" s="27"/>
      <c r="KBE258" s="27"/>
      <c r="KBF258" s="27"/>
      <c r="KBG258" s="27"/>
      <c r="KBH258" s="27"/>
      <c r="KBI258" s="27"/>
      <c r="KBJ258" s="27"/>
      <c r="KBK258" s="27"/>
      <c r="KBL258" s="27"/>
      <c r="KBM258" s="27"/>
      <c r="KBN258" s="27"/>
      <c r="KBO258" s="27"/>
      <c r="KBP258" s="27"/>
      <c r="KBQ258" s="27"/>
      <c r="KBR258" s="27"/>
      <c r="KBS258" s="27"/>
      <c r="KBT258" s="27"/>
      <c r="KBU258" s="27"/>
      <c r="KBV258" s="27"/>
      <c r="KBW258" s="27"/>
      <c r="KBX258" s="27"/>
      <c r="KBY258" s="27"/>
      <c r="KBZ258" s="27"/>
      <c r="KCA258" s="27"/>
      <c r="KCB258" s="27"/>
      <c r="KCC258" s="27"/>
      <c r="KCD258" s="27"/>
      <c r="KCE258" s="27"/>
      <c r="KCF258" s="27"/>
      <c r="KCG258" s="27"/>
      <c r="KCH258" s="27"/>
      <c r="KCI258" s="27"/>
      <c r="KCJ258" s="27"/>
      <c r="KCK258" s="27"/>
      <c r="KCL258" s="27"/>
      <c r="KCM258" s="27"/>
      <c r="KCN258" s="27"/>
      <c r="KCO258" s="27"/>
      <c r="KCP258" s="27"/>
      <c r="KCQ258" s="27"/>
      <c r="KCR258" s="27"/>
      <c r="KCS258" s="27"/>
      <c r="KCT258" s="27"/>
      <c r="KCU258" s="27"/>
      <c r="KCV258" s="27"/>
      <c r="KCW258" s="27"/>
      <c r="KCX258" s="27"/>
      <c r="KCY258" s="27"/>
      <c r="KCZ258" s="27"/>
      <c r="KDA258" s="27"/>
      <c r="KDB258" s="27"/>
      <c r="KDC258" s="27"/>
      <c r="KDD258" s="27"/>
      <c r="KDE258" s="27"/>
      <c r="KDF258" s="27"/>
      <c r="KDG258" s="27"/>
      <c r="KDH258" s="27"/>
      <c r="KDI258" s="27"/>
      <c r="KDJ258" s="27"/>
      <c r="KDK258" s="27"/>
      <c r="KDL258" s="27"/>
      <c r="KDM258" s="27"/>
      <c r="KDN258" s="27"/>
      <c r="KDO258" s="27"/>
      <c r="KDP258" s="27"/>
      <c r="KDQ258" s="27"/>
      <c r="KDR258" s="27"/>
      <c r="KDS258" s="27"/>
      <c r="KDT258" s="27"/>
      <c r="KDU258" s="27"/>
      <c r="KDV258" s="27"/>
      <c r="KDW258" s="27"/>
      <c r="KDX258" s="27"/>
      <c r="KDY258" s="27"/>
      <c r="KDZ258" s="27"/>
      <c r="KEA258" s="27"/>
      <c r="KEB258" s="27"/>
      <c r="KEC258" s="27"/>
      <c r="KED258" s="27"/>
      <c r="KEE258" s="27"/>
      <c r="KEF258" s="27"/>
      <c r="KEG258" s="27"/>
      <c r="KEH258" s="27"/>
      <c r="KEI258" s="27"/>
      <c r="KEJ258" s="27"/>
      <c r="KEK258" s="27"/>
      <c r="KEL258" s="27"/>
      <c r="KEM258" s="27"/>
      <c r="KEN258" s="27"/>
      <c r="KEO258" s="27"/>
      <c r="KEP258" s="27"/>
      <c r="KEQ258" s="27"/>
      <c r="KER258" s="27"/>
      <c r="KES258" s="27"/>
      <c r="KET258" s="27"/>
      <c r="KEU258" s="27"/>
      <c r="KEV258" s="27"/>
      <c r="KEW258" s="27"/>
      <c r="KEX258" s="27"/>
      <c r="KEY258" s="27"/>
      <c r="KEZ258" s="27"/>
      <c r="KFA258" s="27"/>
      <c r="KFB258" s="27"/>
      <c r="KFC258" s="27"/>
      <c r="KFD258" s="27"/>
      <c r="KFE258" s="27"/>
      <c r="KFF258" s="27"/>
      <c r="KFG258" s="27"/>
      <c r="KFH258" s="27"/>
      <c r="KFI258" s="27"/>
      <c r="KFJ258" s="27"/>
      <c r="KFK258" s="27"/>
      <c r="KFL258" s="27"/>
      <c r="KFM258" s="27"/>
      <c r="KFN258" s="27"/>
      <c r="KFO258" s="27"/>
      <c r="KFP258" s="27"/>
      <c r="KFQ258" s="27"/>
      <c r="KFR258" s="27"/>
      <c r="KFS258" s="27"/>
      <c r="KFT258" s="27"/>
      <c r="KFU258" s="27"/>
      <c r="KFV258" s="27"/>
      <c r="KFW258" s="27"/>
      <c r="KFX258" s="27"/>
      <c r="KFY258" s="27"/>
      <c r="KFZ258" s="27"/>
      <c r="KGA258" s="27"/>
      <c r="KGB258" s="27"/>
      <c r="KGC258" s="27"/>
      <c r="KGD258" s="27"/>
      <c r="KGE258" s="27"/>
      <c r="KGF258" s="27"/>
      <c r="KGG258" s="27"/>
      <c r="KGH258" s="27"/>
      <c r="KGI258" s="27"/>
      <c r="KGJ258" s="27"/>
      <c r="KGK258" s="27"/>
      <c r="KGL258" s="27"/>
      <c r="KGM258" s="27"/>
      <c r="KGN258" s="27"/>
      <c r="KGO258" s="27"/>
      <c r="KGP258" s="27"/>
      <c r="KGQ258" s="27"/>
      <c r="KGR258" s="27"/>
      <c r="KGS258" s="27"/>
      <c r="KGT258" s="27"/>
      <c r="KGU258" s="27"/>
      <c r="KGV258" s="27"/>
      <c r="KGW258" s="27"/>
      <c r="KGX258" s="27"/>
      <c r="KGY258" s="27"/>
      <c r="KGZ258" s="27"/>
      <c r="KHA258" s="27"/>
      <c r="KHB258" s="27"/>
      <c r="KHC258" s="27"/>
      <c r="KHD258" s="27"/>
      <c r="KHE258" s="27"/>
      <c r="KHF258" s="27"/>
      <c r="KHG258" s="27"/>
      <c r="KHH258" s="27"/>
      <c r="KHI258" s="27"/>
      <c r="KHJ258" s="27"/>
      <c r="KHK258" s="27"/>
      <c r="KHL258" s="27"/>
      <c r="KHM258" s="27"/>
      <c r="KHN258" s="27"/>
      <c r="KHO258" s="27"/>
      <c r="KHP258" s="27"/>
      <c r="KHQ258" s="27"/>
      <c r="KHR258" s="27"/>
      <c r="KHS258" s="27"/>
      <c r="KHT258" s="27"/>
      <c r="KHU258" s="27"/>
      <c r="KHV258" s="27"/>
      <c r="KHW258" s="27"/>
      <c r="KHX258" s="27"/>
      <c r="KHY258" s="27"/>
      <c r="KHZ258" s="27"/>
      <c r="KIA258" s="27"/>
      <c r="KIB258" s="27"/>
      <c r="KIC258" s="27"/>
      <c r="KID258" s="27"/>
      <c r="KIE258" s="27"/>
      <c r="KIF258" s="27"/>
      <c r="KIG258" s="27"/>
      <c r="KIH258" s="27"/>
      <c r="KII258" s="27"/>
      <c r="KIJ258" s="27"/>
      <c r="KIK258" s="27"/>
      <c r="KIL258" s="27"/>
      <c r="KIM258" s="27"/>
      <c r="KIN258" s="27"/>
      <c r="KIO258" s="27"/>
      <c r="KIP258" s="27"/>
      <c r="KIQ258" s="27"/>
      <c r="KIR258" s="27"/>
      <c r="KIS258" s="27"/>
      <c r="KIT258" s="27"/>
      <c r="KIU258" s="27"/>
      <c r="KIV258" s="27"/>
      <c r="KIW258" s="27"/>
      <c r="KIX258" s="27"/>
      <c r="KIY258" s="27"/>
      <c r="KIZ258" s="27"/>
      <c r="KJA258" s="27"/>
      <c r="KJB258" s="27"/>
      <c r="KJC258" s="27"/>
      <c r="KJD258" s="27"/>
      <c r="KJE258" s="27"/>
      <c r="KJF258" s="27"/>
      <c r="KJG258" s="27"/>
      <c r="KJH258" s="27"/>
      <c r="KJI258" s="27"/>
      <c r="KJJ258" s="27"/>
      <c r="KJK258" s="27"/>
      <c r="KJL258" s="27"/>
      <c r="KJM258" s="27"/>
      <c r="KJN258" s="27"/>
      <c r="KJO258" s="27"/>
      <c r="KJP258" s="27"/>
      <c r="KJQ258" s="27"/>
      <c r="KJR258" s="27"/>
      <c r="KJS258" s="27"/>
      <c r="KJT258" s="27"/>
      <c r="KJU258" s="27"/>
      <c r="KJV258" s="27"/>
      <c r="KJW258" s="27"/>
      <c r="KJX258" s="27"/>
      <c r="KJY258" s="27"/>
      <c r="KJZ258" s="27"/>
      <c r="KKA258" s="27"/>
      <c r="KKB258" s="27"/>
      <c r="KKC258" s="27"/>
      <c r="KKD258" s="27"/>
      <c r="KKE258" s="27"/>
      <c r="KKF258" s="27"/>
      <c r="KKG258" s="27"/>
      <c r="KKH258" s="27"/>
      <c r="KKI258" s="27"/>
      <c r="KKJ258" s="27"/>
      <c r="KKK258" s="27"/>
      <c r="KKL258" s="27"/>
      <c r="KKM258" s="27"/>
      <c r="KKN258" s="27"/>
      <c r="KKO258" s="27"/>
      <c r="KKP258" s="27"/>
      <c r="KKQ258" s="27"/>
      <c r="KKR258" s="27"/>
      <c r="KKS258" s="27"/>
      <c r="KKT258" s="27"/>
      <c r="KKU258" s="27"/>
      <c r="KKV258" s="27"/>
      <c r="KKW258" s="27"/>
      <c r="KKX258" s="27"/>
      <c r="KKY258" s="27"/>
      <c r="KKZ258" s="27"/>
      <c r="KLA258" s="27"/>
      <c r="KLB258" s="27"/>
      <c r="KLC258" s="27"/>
      <c r="KLD258" s="27"/>
      <c r="KLE258" s="27"/>
      <c r="KLF258" s="27"/>
      <c r="KLG258" s="27"/>
      <c r="KLH258" s="27"/>
      <c r="KLI258" s="27"/>
      <c r="KLJ258" s="27"/>
      <c r="KLK258" s="27"/>
      <c r="KLL258" s="27"/>
      <c r="KLM258" s="27"/>
      <c r="KLN258" s="27"/>
      <c r="KLO258" s="27"/>
      <c r="KLP258" s="27"/>
      <c r="KLQ258" s="27"/>
      <c r="KLR258" s="27"/>
      <c r="KLS258" s="27"/>
      <c r="KLT258" s="27"/>
      <c r="KLU258" s="27"/>
      <c r="KLV258" s="27"/>
      <c r="KLW258" s="27"/>
      <c r="KLX258" s="27"/>
      <c r="KLY258" s="27"/>
      <c r="KLZ258" s="27"/>
      <c r="KMA258" s="27"/>
      <c r="KMB258" s="27"/>
      <c r="KMC258" s="27"/>
      <c r="KMD258" s="27"/>
      <c r="KME258" s="27"/>
      <c r="KMF258" s="27"/>
      <c r="KMG258" s="27"/>
      <c r="KMH258" s="27"/>
      <c r="KMI258" s="27"/>
      <c r="KMJ258" s="27"/>
      <c r="KMK258" s="27"/>
      <c r="KML258" s="27"/>
      <c r="KMM258" s="27"/>
      <c r="KMN258" s="27"/>
      <c r="KMO258" s="27"/>
      <c r="KMP258" s="27"/>
      <c r="KMQ258" s="27"/>
      <c r="KMR258" s="27"/>
      <c r="KMS258" s="27"/>
      <c r="KMT258" s="27"/>
      <c r="KMU258" s="27"/>
      <c r="KMV258" s="27"/>
      <c r="KMW258" s="27"/>
      <c r="KMX258" s="27"/>
      <c r="KMY258" s="27"/>
      <c r="KMZ258" s="27"/>
      <c r="KNA258" s="27"/>
      <c r="KNB258" s="27"/>
      <c r="KNC258" s="27"/>
      <c r="KND258" s="27"/>
      <c r="KNE258" s="27"/>
      <c r="KNF258" s="27"/>
      <c r="KNG258" s="27"/>
      <c r="KNH258" s="27"/>
      <c r="KNI258" s="27"/>
      <c r="KNJ258" s="27"/>
      <c r="KNK258" s="27"/>
      <c r="KNL258" s="27"/>
      <c r="KNM258" s="27"/>
      <c r="KNN258" s="27"/>
      <c r="KNO258" s="27"/>
      <c r="KNP258" s="27"/>
      <c r="KNQ258" s="27"/>
      <c r="KNR258" s="27"/>
      <c r="KNS258" s="27"/>
      <c r="KNT258" s="27"/>
      <c r="KNU258" s="27"/>
      <c r="KNV258" s="27"/>
      <c r="KNW258" s="27"/>
      <c r="KNX258" s="27"/>
      <c r="KNY258" s="27"/>
      <c r="KNZ258" s="27"/>
      <c r="KOA258" s="27"/>
      <c r="KOB258" s="27"/>
      <c r="KOC258" s="27"/>
      <c r="KOD258" s="27"/>
      <c r="KOE258" s="27"/>
      <c r="KOF258" s="27"/>
      <c r="KOG258" s="27"/>
      <c r="KOH258" s="27"/>
      <c r="KOI258" s="27"/>
      <c r="KOJ258" s="27"/>
      <c r="KOK258" s="27"/>
      <c r="KOL258" s="27"/>
      <c r="KOM258" s="27"/>
      <c r="KON258" s="27"/>
      <c r="KOO258" s="27"/>
      <c r="KOP258" s="27"/>
      <c r="KOQ258" s="27"/>
      <c r="KOR258" s="27"/>
      <c r="KOS258" s="27"/>
      <c r="KOT258" s="27"/>
      <c r="KOU258" s="27"/>
      <c r="KOV258" s="27"/>
      <c r="KOW258" s="27"/>
      <c r="KOX258" s="27"/>
      <c r="KOY258" s="27"/>
      <c r="KOZ258" s="27"/>
      <c r="KPA258" s="27"/>
      <c r="KPB258" s="27"/>
      <c r="KPC258" s="27"/>
      <c r="KPD258" s="27"/>
      <c r="KPE258" s="27"/>
      <c r="KPF258" s="27"/>
      <c r="KPG258" s="27"/>
      <c r="KPH258" s="27"/>
      <c r="KPI258" s="27"/>
      <c r="KPJ258" s="27"/>
      <c r="KPK258" s="27"/>
      <c r="KPL258" s="27"/>
      <c r="KPM258" s="27"/>
      <c r="KPN258" s="27"/>
      <c r="KPO258" s="27"/>
      <c r="KPP258" s="27"/>
      <c r="KPQ258" s="27"/>
      <c r="KPR258" s="27"/>
      <c r="KPS258" s="27"/>
      <c r="KPT258" s="27"/>
      <c r="KPU258" s="27"/>
      <c r="KPV258" s="27"/>
      <c r="KPW258" s="27"/>
      <c r="KPX258" s="27"/>
      <c r="KPY258" s="27"/>
      <c r="KPZ258" s="27"/>
      <c r="KQA258" s="27"/>
      <c r="KQB258" s="27"/>
      <c r="KQC258" s="27"/>
      <c r="KQD258" s="27"/>
      <c r="KQE258" s="27"/>
      <c r="KQF258" s="27"/>
      <c r="KQG258" s="27"/>
      <c r="KQH258" s="27"/>
      <c r="KQI258" s="27"/>
      <c r="KQJ258" s="27"/>
      <c r="KQK258" s="27"/>
      <c r="KQL258" s="27"/>
      <c r="KQM258" s="27"/>
      <c r="KQN258" s="27"/>
      <c r="KQO258" s="27"/>
      <c r="KQP258" s="27"/>
      <c r="KQQ258" s="27"/>
      <c r="KQR258" s="27"/>
      <c r="KQS258" s="27"/>
      <c r="KQT258" s="27"/>
      <c r="KQU258" s="27"/>
      <c r="KQV258" s="27"/>
      <c r="KQW258" s="27"/>
      <c r="KQX258" s="27"/>
      <c r="KQY258" s="27"/>
      <c r="KQZ258" s="27"/>
      <c r="KRA258" s="27"/>
      <c r="KRB258" s="27"/>
      <c r="KRC258" s="27"/>
      <c r="KRD258" s="27"/>
      <c r="KRE258" s="27"/>
      <c r="KRF258" s="27"/>
      <c r="KRG258" s="27"/>
      <c r="KRH258" s="27"/>
      <c r="KRI258" s="27"/>
      <c r="KRJ258" s="27"/>
      <c r="KRK258" s="27"/>
      <c r="KRL258" s="27"/>
      <c r="KRM258" s="27"/>
      <c r="KRN258" s="27"/>
      <c r="KRO258" s="27"/>
      <c r="KRP258" s="27"/>
      <c r="KRQ258" s="27"/>
      <c r="KRR258" s="27"/>
      <c r="KRS258" s="27"/>
      <c r="KRT258" s="27"/>
      <c r="KRU258" s="27"/>
      <c r="KRV258" s="27"/>
      <c r="KRW258" s="27"/>
      <c r="KRX258" s="27"/>
      <c r="KRY258" s="27"/>
      <c r="KRZ258" s="27"/>
      <c r="KSA258" s="27"/>
      <c r="KSB258" s="27"/>
      <c r="KSC258" s="27"/>
      <c r="KSD258" s="27"/>
      <c r="KSE258" s="27"/>
      <c r="KSF258" s="27"/>
      <c r="KSG258" s="27"/>
      <c r="KSH258" s="27"/>
      <c r="KSI258" s="27"/>
      <c r="KSJ258" s="27"/>
      <c r="KSK258" s="27"/>
      <c r="KSL258" s="27"/>
      <c r="KSM258" s="27"/>
      <c r="KSN258" s="27"/>
      <c r="KSO258" s="27"/>
      <c r="KSP258" s="27"/>
      <c r="KSQ258" s="27"/>
      <c r="KSR258" s="27"/>
      <c r="KSS258" s="27"/>
      <c r="KST258" s="27"/>
      <c r="KSU258" s="27"/>
      <c r="KSV258" s="27"/>
      <c r="KSW258" s="27"/>
      <c r="KSX258" s="27"/>
      <c r="KSY258" s="27"/>
      <c r="KSZ258" s="27"/>
      <c r="KTA258" s="27"/>
      <c r="KTB258" s="27"/>
      <c r="KTC258" s="27"/>
      <c r="KTD258" s="27"/>
      <c r="KTE258" s="27"/>
      <c r="KTF258" s="27"/>
      <c r="KTG258" s="27"/>
      <c r="KTH258" s="27"/>
      <c r="KTI258" s="27"/>
      <c r="KTJ258" s="27"/>
      <c r="KTK258" s="27"/>
      <c r="KTL258" s="27"/>
      <c r="KTM258" s="27"/>
      <c r="KTN258" s="27"/>
      <c r="KTO258" s="27"/>
      <c r="KTP258" s="27"/>
      <c r="KTQ258" s="27"/>
      <c r="KTR258" s="27"/>
      <c r="KTS258" s="27"/>
      <c r="KTT258" s="27"/>
      <c r="KTU258" s="27"/>
      <c r="KTV258" s="27"/>
      <c r="KTW258" s="27"/>
      <c r="KTX258" s="27"/>
      <c r="KTY258" s="27"/>
      <c r="KTZ258" s="27"/>
      <c r="KUA258" s="27"/>
      <c r="KUB258" s="27"/>
      <c r="KUC258" s="27"/>
      <c r="KUD258" s="27"/>
      <c r="KUE258" s="27"/>
      <c r="KUF258" s="27"/>
      <c r="KUG258" s="27"/>
      <c r="KUH258" s="27"/>
      <c r="KUI258" s="27"/>
      <c r="KUJ258" s="27"/>
      <c r="KUK258" s="27"/>
      <c r="KUL258" s="27"/>
      <c r="KUM258" s="27"/>
      <c r="KUN258" s="27"/>
      <c r="KUO258" s="27"/>
      <c r="KUP258" s="27"/>
      <c r="KUQ258" s="27"/>
      <c r="KUR258" s="27"/>
      <c r="KUS258" s="27"/>
      <c r="KUT258" s="27"/>
      <c r="KUU258" s="27"/>
      <c r="KUV258" s="27"/>
      <c r="KUW258" s="27"/>
      <c r="KUX258" s="27"/>
      <c r="KUY258" s="27"/>
      <c r="KUZ258" s="27"/>
      <c r="KVA258" s="27"/>
      <c r="KVB258" s="27"/>
      <c r="KVC258" s="27"/>
      <c r="KVD258" s="27"/>
      <c r="KVE258" s="27"/>
      <c r="KVF258" s="27"/>
      <c r="KVG258" s="27"/>
      <c r="KVH258" s="27"/>
      <c r="KVI258" s="27"/>
      <c r="KVJ258" s="27"/>
      <c r="KVK258" s="27"/>
      <c r="KVL258" s="27"/>
      <c r="KVM258" s="27"/>
      <c r="KVN258" s="27"/>
      <c r="KVO258" s="27"/>
      <c r="KVP258" s="27"/>
      <c r="KVQ258" s="27"/>
      <c r="KVR258" s="27"/>
      <c r="KVS258" s="27"/>
      <c r="KVT258" s="27"/>
      <c r="KVU258" s="27"/>
      <c r="KVV258" s="27"/>
      <c r="KVW258" s="27"/>
      <c r="KVX258" s="27"/>
      <c r="KVY258" s="27"/>
      <c r="KVZ258" s="27"/>
      <c r="KWA258" s="27"/>
      <c r="KWB258" s="27"/>
      <c r="KWC258" s="27"/>
      <c r="KWD258" s="27"/>
      <c r="KWE258" s="27"/>
      <c r="KWF258" s="27"/>
      <c r="KWG258" s="27"/>
      <c r="KWH258" s="27"/>
      <c r="KWI258" s="27"/>
      <c r="KWJ258" s="27"/>
      <c r="KWK258" s="27"/>
      <c r="KWL258" s="27"/>
      <c r="KWM258" s="27"/>
      <c r="KWN258" s="27"/>
      <c r="KWO258" s="27"/>
      <c r="KWP258" s="27"/>
      <c r="KWQ258" s="27"/>
      <c r="KWR258" s="27"/>
      <c r="KWS258" s="27"/>
      <c r="KWT258" s="27"/>
      <c r="KWU258" s="27"/>
      <c r="KWV258" s="27"/>
      <c r="KWW258" s="27"/>
      <c r="KWX258" s="27"/>
      <c r="KWY258" s="27"/>
      <c r="KWZ258" s="27"/>
      <c r="KXA258" s="27"/>
      <c r="KXB258" s="27"/>
      <c r="KXC258" s="27"/>
      <c r="KXD258" s="27"/>
      <c r="KXE258" s="27"/>
      <c r="KXF258" s="27"/>
      <c r="KXG258" s="27"/>
      <c r="KXH258" s="27"/>
      <c r="KXI258" s="27"/>
      <c r="KXJ258" s="27"/>
      <c r="KXK258" s="27"/>
      <c r="KXL258" s="27"/>
      <c r="KXM258" s="27"/>
      <c r="KXN258" s="27"/>
      <c r="KXO258" s="27"/>
      <c r="KXP258" s="27"/>
      <c r="KXQ258" s="27"/>
      <c r="KXR258" s="27"/>
      <c r="KXS258" s="27"/>
      <c r="KXT258" s="27"/>
      <c r="KXU258" s="27"/>
      <c r="KXV258" s="27"/>
      <c r="KXW258" s="27"/>
      <c r="KXX258" s="27"/>
      <c r="KXY258" s="27"/>
      <c r="KXZ258" s="27"/>
      <c r="KYA258" s="27"/>
      <c r="KYB258" s="27"/>
      <c r="KYC258" s="27"/>
      <c r="KYD258" s="27"/>
      <c r="KYE258" s="27"/>
      <c r="KYF258" s="27"/>
      <c r="KYG258" s="27"/>
      <c r="KYH258" s="27"/>
      <c r="KYI258" s="27"/>
      <c r="KYJ258" s="27"/>
      <c r="KYK258" s="27"/>
      <c r="KYL258" s="27"/>
      <c r="KYM258" s="27"/>
      <c r="KYN258" s="27"/>
      <c r="KYO258" s="27"/>
      <c r="KYP258" s="27"/>
      <c r="KYQ258" s="27"/>
      <c r="KYR258" s="27"/>
      <c r="KYS258" s="27"/>
      <c r="KYT258" s="27"/>
      <c r="KYU258" s="27"/>
      <c r="KYV258" s="27"/>
      <c r="KYW258" s="27"/>
      <c r="KYX258" s="27"/>
      <c r="KYY258" s="27"/>
      <c r="KYZ258" s="27"/>
      <c r="KZA258" s="27"/>
      <c r="KZB258" s="27"/>
      <c r="KZC258" s="27"/>
      <c r="KZD258" s="27"/>
      <c r="KZE258" s="27"/>
      <c r="KZF258" s="27"/>
      <c r="KZG258" s="27"/>
      <c r="KZH258" s="27"/>
      <c r="KZI258" s="27"/>
      <c r="KZJ258" s="27"/>
      <c r="KZK258" s="27"/>
      <c r="KZL258" s="27"/>
      <c r="KZM258" s="27"/>
      <c r="KZN258" s="27"/>
      <c r="KZO258" s="27"/>
      <c r="KZP258" s="27"/>
      <c r="KZQ258" s="27"/>
      <c r="KZR258" s="27"/>
      <c r="KZS258" s="27"/>
      <c r="KZT258" s="27"/>
      <c r="KZU258" s="27"/>
      <c r="KZV258" s="27"/>
      <c r="KZW258" s="27"/>
      <c r="KZX258" s="27"/>
      <c r="KZY258" s="27"/>
      <c r="KZZ258" s="27"/>
      <c r="LAA258" s="27"/>
      <c r="LAB258" s="27"/>
      <c r="LAC258" s="27"/>
      <c r="LAD258" s="27"/>
      <c r="LAE258" s="27"/>
      <c r="LAF258" s="27"/>
      <c r="LAG258" s="27"/>
      <c r="LAH258" s="27"/>
      <c r="LAI258" s="27"/>
      <c r="LAJ258" s="27"/>
      <c r="LAK258" s="27"/>
      <c r="LAL258" s="27"/>
      <c r="LAM258" s="27"/>
      <c r="LAN258" s="27"/>
      <c r="LAO258" s="27"/>
      <c r="LAP258" s="27"/>
      <c r="LAQ258" s="27"/>
      <c r="LAR258" s="27"/>
      <c r="LAS258" s="27"/>
      <c r="LAT258" s="27"/>
      <c r="LAU258" s="27"/>
      <c r="LAV258" s="27"/>
      <c r="LAW258" s="27"/>
      <c r="LAX258" s="27"/>
      <c r="LAY258" s="27"/>
      <c r="LAZ258" s="27"/>
      <c r="LBA258" s="27"/>
      <c r="LBB258" s="27"/>
      <c r="LBC258" s="27"/>
      <c r="LBD258" s="27"/>
      <c r="LBE258" s="27"/>
      <c r="LBF258" s="27"/>
      <c r="LBG258" s="27"/>
      <c r="LBH258" s="27"/>
      <c r="LBI258" s="27"/>
      <c r="LBJ258" s="27"/>
      <c r="LBK258" s="27"/>
      <c r="LBL258" s="27"/>
      <c r="LBM258" s="27"/>
      <c r="LBN258" s="27"/>
      <c r="LBO258" s="27"/>
      <c r="LBP258" s="27"/>
      <c r="LBQ258" s="27"/>
      <c r="LBR258" s="27"/>
      <c r="LBS258" s="27"/>
      <c r="LBT258" s="27"/>
      <c r="LBU258" s="27"/>
      <c r="LBV258" s="27"/>
      <c r="LBW258" s="27"/>
      <c r="LBX258" s="27"/>
      <c r="LBY258" s="27"/>
      <c r="LBZ258" s="27"/>
      <c r="LCA258" s="27"/>
      <c r="LCB258" s="27"/>
      <c r="LCC258" s="27"/>
      <c r="LCD258" s="27"/>
      <c r="LCE258" s="27"/>
      <c r="LCF258" s="27"/>
      <c r="LCG258" s="27"/>
      <c r="LCH258" s="27"/>
      <c r="LCI258" s="27"/>
      <c r="LCJ258" s="27"/>
      <c r="LCK258" s="27"/>
      <c r="LCL258" s="27"/>
      <c r="LCM258" s="27"/>
      <c r="LCN258" s="27"/>
      <c r="LCO258" s="27"/>
      <c r="LCP258" s="27"/>
      <c r="LCQ258" s="27"/>
      <c r="LCR258" s="27"/>
      <c r="LCS258" s="27"/>
      <c r="LCT258" s="27"/>
      <c r="LCU258" s="27"/>
      <c r="LCV258" s="27"/>
      <c r="LCW258" s="27"/>
      <c r="LCX258" s="27"/>
      <c r="LCY258" s="27"/>
      <c r="LCZ258" s="27"/>
      <c r="LDA258" s="27"/>
      <c r="LDB258" s="27"/>
      <c r="LDC258" s="27"/>
      <c r="LDD258" s="27"/>
      <c r="LDE258" s="27"/>
      <c r="LDF258" s="27"/>
      <c r="LDG258" s="27"/>
      <c r="LDH258" s="27"/>
      <c r="LDI258" s="27"/>
      <c r="LDJ258" s="27"/>
      <c r="LDK258" s="27"/>
      <c r="LDL258" s="27"/>
      <c r="LDM258" s="27"/>
      <c r="LDN258" s="27"/>
      <c r="LDO258" s="27"/>
      <c r="LDP258" s="27"/>
      <c r="LDQ258" s="27"/>
      <c r="LDR258" s="27"/>
      <c r="LDS258" s="27"/>
      <c r="LDT258" s="27"/>
      <c r="LDU258" s="27"/>
      <c r="LDV258" s="27"/>
      <c r="LDW258" s="27"/>
      <c r="LDX258" s="27"/>
      <c r="LDY258" s="27"/>
      <c r="LDZ258" s="27"/>
      <c r="LEA258" s="27"/>
      <c r="LEB258" s="27"/>
      <c r="LEC258" s="27"/>
      <c r="LED258" s="27"/>
      <c r="LEE258" s="27"/>
      <c r="LEF258" s="27"/>
      <c r="LEG258" s="27"/>
      <c r="LEH258" s="27"/>
      <c r="LEI258" s="27"/>
      <c r="LEJ258" s="27"/>
      <c r="LEK258" s="27"/>
      <c r="LEL258" s="27"/>
      <c r="LEM258" s="27"/>
      <c r="LEN258" s="27"/>
      <c r="LEO258" s="27"/>
      <c r="LEP258" s="27"/>
      <c r="LEQ258" s="27"/>
      <c r="LER258" s="27"/>
      <c r="LES258" s="27"/>
      <c r="LET258" s="27"/>
      <c r="LEU258" s="27"/>
      <c r="LEV258" s="27"/>
      <c r="LEW258" s="27"/>
      <c r="LEX258" s="27"/>
      <c r="LEY258" s="27"/>
      <c r="LEZ258" s="27"/>
      <c r="LFA258" s="27"/>
      <c r="LFB258" s="27"/>
      <c r="LFC258" s="27"/>
      <c r="LFD258" s="27"/>
      <c r="LFE258" s="27"/>
      <c r="LFF258" s="27"/>
      <c r="LFG258" s="27"/>
      <c r="LFH258" s="27"/>
      <c r="LFI258" s="27"/>
      <c r="LFJ258" s="27"/>
      <c r="LFK258" s="27"/>
      <c r="LFL258" s="27"/>
      <c r="LFM258" s="27"/>
      <c r="LFN258" s="27"/>
      <c r="LFO258" s="27"/>
      <c r="LFP258" s="27"/>
      <c r="LFQ258" s="27"/>
      <c r="LFR258" s="27"/>
      <c r="LFS258" s="27"/>
      <c r="LFT258" s="27"/>
      <c r="LFU258" s="27"/>
      <c r="LFV258" s="27"/>
      <c r="LFW258" s="27"/>
      <c r="LFX258" s="27"/>
      <c r="LFY258" s="27"/>
      <c r="LFZ258" s="27"/>
      <c r="LGA258" s="27"/>
      <c r="LGB258" s="27"/>
      <c r="LGC258" s="27"/>
      <c r="LGD258" s="27"/>
      <c r="LGE258" s="27"/>
      <c r="LGF258" s="27"/>
      <c r="LGG258" s="27"/>
      <c r="LGH258" s="27"/>
      <c r="LGI258" s="27"/>
      <c r="LGJ258" s="27"/>
      <c r="LGK258" s="27"/>
      <c r="LGL258" s="27"/>
      <c r="LGM258" s="27"/>
      <c r="LGN258" s="27"/>
      <c r="LGO258" s="27"/>
      <c r="LGP258" s="27"/>
      <c r="LGQ258" s="27"/>
      <c r="LGR258" s="27"/>
      <c r="LGS258" s="27"/>
      <c r="LGT258" s="27"/>
      <c r="LGU258" s="27"/>
      <c r="LGV258" s="27"/>
      <c r="LGW258" s="27"/>
      <c r="LGX258" s="27"/>
      <c r="LGY258" s="27"/>
      <c r="LGZ258" s="27"/>
      <c r="LHA258" s="27"/>
      <c r="LHB258" s="27"/>
      <c r="LHC258" s="27"/>
      <c r="LHD258" s="27"/>
      <c r="LHE258" s="27"/>
      <c r="LHF258" s="27"/>
      <c r="LHG258" s="27"/>
      <c r="LHH258" s="27"/>
      <c r="LHI258" s="27"/>
      <c r="LHJ258" s="27"/>
      <c r="LHK258" s="27"/>
      <c r="LHL258" s="27"/>
      <c r="LHM258" s="27"/>
      <c r="LHN258" s="27"/>
      <c r="LHO258" s="27"/>
      <c r="LHP258" s="27"/>
      <c r="LHQ258" s="27"/>
      <c r="LHR258" s="27"/>
      <c r="LHS258" s="27"/>
      <c r="LHT258" s="27"/>
      <c r="LHU258" s="27"/>
      <c r="LHV258" s="27"/>
      <c r="LHW258" s="27"/>
      <c r="LHX258" s="27"/>
      <c r="LHY258" s="27"/>
      <c r="LHZ258" s="27"/>
      <c r="LIA258" s="27"/>
      <c r="LIB258" s="27"/>
      <c r="LIC258" s="27"/>
      <c r="LID258" s="27"/>
      <c r="LIE258" s="27"/>
      <c r="LIF258" s="27"/>
      <c r="LIG258" s="27"/>
      <c r="LIH258" s="27"/>
      <c r="LII258" s="27"/>
      <c r="LIJ258" s="27"/>
      <c r="LIK258" s="27"/>
      <c r="LIL258" s="27"/>
      <c r="LIM258" s="27"/>
      <c r="LIN258" s="27"/>
      <c r="LIO258" s="27"/>
      <c r="LIP258" s="27"/>
      <c r="LIQ258" s="27"/>
      <c r="LIR258" s="27"/>
      <c r="LIS258" s="27"/>
      <c r="LIT258" s="27"/>
      <c r="LIU258" s="27"/>
      <c r="LIV258" s="27"/>
      <c r="LIW258" s="27"/>
      <c r="LIX258" s="27"/>
      <c r="LIY258" s="27"/>
      <c r="LIZ258" s="27"/>
      <c r="LJA258" s="27"/>
      <c r="LJB258" s="27"/>
      <c r="LJC258" s="27"/>
      <c r="LJD258" s="27"/>
      <c r="LJE258" s="27"/>
      <c r="LJF258" s="27"/>
      <c r="LJG258" s="27"/>
      <c r="LJH258" s="27"/>
      <c r="LJI258" s="27"/>
      <c r="LJJ258" s="27"/>
      <c r="LJK258" s="27"/>
      <c r="LJL258" s="27"/>
      <c r="LJM258" s="27"/>
      <c r="LJN258" s="27"/>
      <c r="LJO258" s="27"/>
      <c r="LJP258" s="27"/>
      <c r="LJQ258" s="27"/>
      <c r="LJR258" s="27"/>
      <c r="LJS258" s="27"/>
      <c r="LJT258" s="27"/>
      <c r="LJU258" s="27"/>
      <c r="LJV258" s="27"/>
      <c r="LJW258" s="27"/>
      <c r="LJX258" s="27"/>
      <c r="LJY258" s="27"/>
      <c r="LJZ258" s="27"/>
      <c r="LKA258" s="27"/>
      <c r="LKB258" s="27"/>
      <c r="LKC258" s="27"/>
      <c r="LKD258" s="27"/>
      <c r="LKE258" s="27"/>
      <c r="LKF258" s="27"/>
      <c r="LKG258" s="27"/>
      <c r="LKH258" s="27"/>
      <c r="LKI258" s="27"/>
      <c r="LKJ258" s="27"/>
      <c r="LKK258" s="27"/>
      <c r="LKL258" s="27"/>
      <c r="LKM258" s="27"/>
      <c r="LKN258" s="27"/>
      <c r="LKO258" s="27"/>
      <c r="LKP258" s="27"/>
      <c r="LKQ258" s="27"/>
      <c r="LKR258" s="27"/>
      <c r="LKS258" s="27"/>
      <c r="LKT258" s="27"/>
      <c r="LKU258" s="27"/>
      <c r="LKV258" s="27"/>
      <c r="LKW258" s="27"/>
      <c r="LKX258" s="27"/>
      <c r="LKY258" s="27"/>
      <c r="LKZ258" s="27"/>
      <c r="LLA258" s="27"/>
      <c r="LLB258" s="27"/>
      <c r="LLC258" s="27"/>
      <c r="LLD258" s="27"/>
      <c r="LLE258" s="27"/>
      <c r="LLF258" s="27"/>
      <c r="LLG258" s="27"/>
      <c r="LLH258" s="27"/>
      <c r="LLI258" s="27"/>
      <c r="LLJ258" s="27"/>
      <c r="LLK258" s="27"/>
      <c r="LLL258" s="27"/>
      <c r="LLM258" s="27"/>
      <c r="LLN258" s="27"/>
      <c r="LLO258" s="27"/>
      <c r="LLP258" s="27"/>
      <c r="LLQ258" s="27"/>
      <c r="LLR258" s="27"/>
      <c r="LLS258" s="27"/>
      <c r="LLT258" s="27"/>
      <c r="LLU258" s="27"/>
      <c r="LLV258" s="27"/>
      <c r="LLW258" s="27"/>
      <c r="LLX258" s="27"/>
      <c r="LLY258" s="27"/>
      <c r="LLZ258" s="27"/>
      <c r="LMA258" s="27"/>
      <c r="LMB258" s="27"/>
      <c r="LMC258" s="27"/>
      <c r="LMD258" s="27"/>
      <c r="LME258" s="27"/>
      <c r="LMF258" s="27"/>
      <c r="LMG258" s="27"/>
      <c r="LMH258" s="27"/>
      <c r="LMI258" s="27"/>
      <c r="LMJ258" s="27"/>
      <c r="LMK258" s="27"/>
      <c r="LML258" s="27"/>
      <c r="LMM258" s="27"/>
      <c r="LMN258" s="27"/>
      <c r="LMO258" s="27"/>
      <c r="LMP258" s="27"/>
      <c r="LMQ258" s="27"/>
      <c r="LMR258" s="27"/>
      <c r="LMS258" s="27"/>
      <c r="LMT258" s="27"/>
      <c r="LMU258" s="27"/>
      <c r="LMV258" s="27"/>
      <c r="LMW258" s="27"/>
      <c r="LMX258" s="27"/>
      <c r="LMY258" s="27"/>
      <c r="LMZ258" s="27"/>
      <c r="LNA258" s="27"/>
      <c r="LNB258" s="27"/>
      <c r="LNC258" s="27"/>
      <c r="LND258" s="27"/>
      <c r="LNE258" s="27"/>
      <c r="LNF258" s="27"/>
      <c r="LNG258" s="27"/>
      <c r="LNH258" s="27"/>
      <c r="LNI258" s="27"/>
      <c r="LNJ258" s="27"/>
      <c r="LNK258" s="27"/>
      <c r="LNL258" s="27"/>
      <c r="LNM258" s="27"/>
      <c r="LNN258" s="27"/>
      <c r="LNO258" s="27"/>
      <c r="LNP258" s="27"/>
      <c r="LNQ258" s="27"/>
      <c r="LNR258" s="27"/>
      <c r="LNS258" s="27"/>
      <c r="LNT258" s="27"/>
      <c r="LNU258" s="27"/>
      <c r="LNV258" s="27"/>
      <c r="LNW258" s="27"/>
      <c r="LNX258" s="27"/>
      <c r="LNY258" s="27"/>
      <c r="LNZ258" s="27"/>
      <c r="LOA258" s="27"/>
      <c r="LOB258" s="27"/>
      <c r="LOC258" s="27"/>
      <c r="LOD258" s="27"/>
      <c r="LOE258" s="27"/>
      <c r="LOF258" s="27"/>
      <c r="LOG258" s="27"/>
      <c r="LOH258" s="27"/>
      <c r="LOI258" s="27"/>
      <c r="LOJ258" s="27"/>
      <c r="LOK258" s="27"/>
      <c r="LOL258" s="27"/>
      <c r="LOM258" s="27"/>
      <c r="LON258" s="27"/>
      <c r="LOO258" s="27"/>
      <c r="LOP258" s="27"/>
      <c r="LOQ258" s="27"/>
      <c r="LOR258" s="27"/>
      <c r="LOS258" s="27"/>
      <c r="LOT258" s="27"/>
      <c r="LOU258" s="27"/>
      <c r="LOV258" s="27"/>
      <c r="LOW258" s="27"/>
      <c r="LOX258" s="27"/>
      <c r="LOY258" s="27"/>
      <c r="LOZ258" s="27"/>
      <c r="LPA258" s="27"/>
      <c r="LPB258" s="27"/>
      <c r="LPC258" s="27"/>
      <c r="LPD258" s="27"/>
      <c r="LPE258" s="27"/>
      <c r="LPF258" s="27"/>
      <c r="LPG258" s="27"/>
      <c r="LPH258" s="27"/>
      <c r="LPI258" s="27"/>
      <c r="LPJ258" s="27"/>
      <c r="LPK258" s="27"/>
      <c r="LPL258" s="27"/>
      <c r="LPM258" s="27"/>
      <c r="LPN258" s="27"/>
      <c r="LPO258" s="27"/>
      <c r="LPP258" s="27"/>
      <c r="LPQ258" s="27"/>
      <c r="LPR258" s="27"/>
      <c r="LPS258" s="27"/>
      <c r="LPT258" s="27"/>
      <c r="LPU258" s="27"/>
      <c r="LPV258" s="27"/>
      <c r="LPW258" s="27"/>
      <c r="LPX258" s="27"/>
      <c r="LPY258" s="27"/>
      <c r="LPZ258" s="27"/>
      <c r="LQA258" s="27"/>
      <c r="LQB258" s="27"/>
      <c r="LQC258" s="27"/>
      <c r="LQD258" s="27"/>
      <c r="LQE258" s="27"/>
      <c r="LQF258" s="27"/>
      <c r="LQG258" s="27"/>
      <c r="LQH258" s="27"/>
      <c r="LQI258" s="27"/>
      <c r="LQJ258" s="27"/>
      <c r="LQK258" s="27"/>
      <c r="LQL258" s="27"/>
      <c r="LQM258" s="27"/>
      <c r="LQN258" s="27"/>
      <c r="LQO258" s="27"/>
      <c r="LQP258" s="27"/>
      <c r="LQQ258" s="27"/>
      <c r="LQR258" s="27"/>
      <c r="LQS258" s="27"/>
      <c r="LQT258" s="27"/>
      <c r="LQU258" s="27"/>
      <c r="LQV258" s="27"/>
      <c r="LQW258" s="27"/>
      <c r="LQX258" s="27"/>
      <c r="LQY258" s="27"/>
      <c r="LQZ258" s="27"/>
      <c r="LRA258" s="27"/>
      <c r="LRB258" s="27"/>
      <c r="LRC258" s="27"/>
      <c r="LRD258" s="27"/>
      <c r="LRE258" s="27"/>
      <c r="LRF258" s="27"/>
      <c r="LRG258" s="27"/>
      <c r="LRH258" s="27"/>
      <c r="LRI258" s="27"/>
      <c r="LRJ258" s="27"/>
      <c r="LRK258" s="27"/>
      <c r="LRL258" s="27"/>
      <c r="LRM258" s="27"/>
      <c r="LRN258" s="27"/>
      <c r="LRO258" s="27"/>
      <c r="LRP258" s="27"/>
      <c r="LRQ258" s="27"/>
      <c r="LRR258" s="27"/>
      <c r="LRS258" s="27"/>
      <c r="LRT258" s="27"/>
      <c r="LRU258" s="27"/>
      <c r="LRV258" s="27"/>
      <c r="LRW258" s="27"/>
      <c r="LRX258" s="27"/>
      <c r="LRY258" s="27"/>
      <c r="LRZ258" s="27"/>
      <c r="LSA258" s="27"/>
      <c r="LSB258" s="27"/>
      <c r="LSC258" s="27"/>
      <c r="LSD258" s="27"/>
      <c r="LSE258" s="27"/>
      <c r="LSF258" s="27"/>
      <c r="LSG258" s="27"/>
      <c r="LSH258" s="27"/>
      <c r="LSI258" s="27"/>
      <c r="LSJ258" s="27"/>
      <c r="LSK258" s="27"/>
      <c r="LSL258" s="27"/>
      <c r="LSM258" s="27"/>
      <c r="LSN258" s="27"/>
      <c r="LSO258" s="27"/>
      <c r="LSP258" s="27"/>
      <c r="LSQ258" s="27"/>
      <c r="LSR258" s="27"/>
      <c r="LSS258" s="27"/>
      <c r="LST258" s="27"/>
      <c r="LSU258" s="27"/>
      <c r="LSV258" s="27"/>
      <c r="LSW258" s="27"/>
      <c r="LSX258" s="27"/>
      <c r="LSY258" s="27"/>
      <c r="LSZ258" s="27"/>
      <c r="LTA258" s="27"/>
      <c r="LTB258" s="27"/>
      <c r="LTC258" s="27"/>
      <c r="LTD258" s="27"/>
      <c r="LTE258" s="27"/>
      <c r="LTF258" s="27"/>
      <c r="LTG258" s="27"/>
      <c r="LTH258" s="27"/>
      <c r="LTI258" s="27"/>
      <c r="LTJ258" s="27"/>
      <c r="LTK258" s="27"/>
      <c r="LTL258" s="27"/>
      <c r="LTM258" s="27"/>
      <c r="LTN258" s="27"/>
      <c r="LTO258" s="27"/>
      <c r="LTP258" s="27"/>
      <c r="LTQ258" s="27"/>
      <c r="LTR258" s="27"/>
      <c r="LTS258" s="27"/>
      <c r="LTT258" s="27"/>
      <c r="LTU258" s="27"/>
      <c r="LTV258" s="27"/>
      <c r="LTW258" s="27"/>
      <c r="LTX258" s="27"/>
      <c r="LTY258" s="27"/>
      <c r="LTZ258" s="27"/>
      <c r="LUA258" s="27"/>
      <c r="LUB258" s="27"/>
      <c r="LUC258" s="27"/>
      <c r="LUD258" s="27"/>
      <c r="LUE258" s="27"/>
      <c r="LUF258" s="27"/>
      <c r="LUG258" s="27"/>
      <c r="LUH258" s="27"/>
      <c r="LUI258" s="27"/>
      <c r="LUJ258" s="27"/>
      <c r="LUK258" s="27"/>
      <c r="LUL258" s="27"/>
      <c r="LUM258" s="27"/>
      <c r="LUN258" s="27"/>
      <c r="LUO258" s="27"/>
      <c r="LUP258" s="27"/>
      <c r="LUQ258" s="27"/>
      <c r="LUR258" s="27"/>
      <c r="LUS258" s="27"/>
      <c r="LUT258" s="27"/>
      <c r="LUU258" s="27"/>
      <c r="LUV258" s="27"/>
      <c r="LUW258" s="27"/>
      <c r="LUX258" s="27"/>
      <c r="LUY258" s="27"/>
      <c r="LUZ258" s="27"/>
      <c r="LVA258" s="27"/>
      <c r="LVB258" s="27"/>
      <c r="LVC258" s="27"/>
      <c r="LVD258" s="27"/>
      <c r="LVE258" s="27"/>
      <c r="LVF258" s="27"/>
      <c r="LVG258" s="27"/>
      <c r="LVH258" s="27"/>
      <c r="LVI258" s="27"/>
      <c r="LVJ258" s="27"/>
      <c r="LVK258" s="27"/>
      <c r="LVL258" s="27"/>
      <c r="LVM258" s="27"/>
      <c r="LVN258" s="27"/>
      <c r="LVO258" s="27"/>
      <c r="LVP258" s="27"/>
      <c r="LVQ258" s="27"/>
      <c r="LVR258" s="27"/>
      <c r="LVS258" s="27"/>
      <c r="LVT258" s="27"/>
      <c r="LVU258" s="27"/>
      <c r="LVV258" s="27"/>
      <c r="LVW258" s="27"/>
      <c r="LVX258" s="27"/>
      <c r="LVY258" s="27"/>
      <c r="LVZ258" s="27"/>
      <c r="LWA258" s="27"/>
      <c r="LWB258" s="27"/>
      <c r="LWC258" s="27"/>
      <c r="LWD258" s="27"/>
      <c r="LWE258" s="27"/>
      <c r="LWF258" s="27"/>
      <c r="LWG258" s="27"/>
      <c r="LWH258" s="27"/>
      <c r="LWI258" s="27"/>
      <c r="LWJ258" s="27"/>
      <c r="LWK258" s="27"/>
      <c r="LWL258" s="27"/>
      <c r="LWM258" s="27"/>
      <c r="LWN258" s="27"/>
      <c r="LWO258" s="27"/>
      <c r="LWP258" s="27"/>
      <c r="LWQ258" s="27"/>
      <c r="LWR258" s="27"/>
      <c r="LWS258" s="27"/>
      <c r="LWT258" s="27"/>
      <c r="LWU258" s="27"/>
      <c r="LWV258" s="27"/>
      <c r="LWW258" s="27"/>
      <c r="LWX258" s="27"/>
      <c r="LWY258" s="27"/>
      <c r="LWZ258" s="27"/>
      <c r="LXA258" s="27"/>
      <c r="LXB258" s="27"/>
      <c r="LXC258" s="27"/>
      <c r="LXD258" s="27"/>
      <c r="LXE258" s="27"/>
      <c r="LXF258" s="27"/>
      <c r="LXG258" s="27"/>
      <c r="LXH258" s="27"/>
      <c r="LXI258" s="27"/>
      <c r="LXJ258" s="27"/>
      <c r="LXK258" s="27"/>
      <c r="LXL258" s="27"/>
      <c r="LXM258" s="27"/>
      <c r="LXN258" s="27"/>
      <c r="LXO258" s="27"/>
      <c r="LXP258" s="27"/>
      <c r="LXQ258" s="27"/>
      <c r="LXR258" s="27"/>
      <c r="LXS258" s="27"/>
      <c r="LXT258" s="27"/>
      <c r="LXU258" s="27"/>
      <c r="LXV258" s="27"/>
      <c r="LXW258" s="27"/>
      <c r="LXX258" s="27"/>
      <c r="LXY258" s="27"/>
      <c r="LXZ258" s="27"/>
      <c r="LYA258" s="27"/>
      <c r="LYB258" s="27"/>
      <c r="LYC258" s="27"/>
      <c r="LYD258" s="27"/>
      <c r="LYE258" s="27"/>
      <c r="LYF258" s="27"/>
      <c r="LYG258" s="27"/>
      <c r="LYH258" s="27"/>
      <c r="LYI258" s="27"/>
      <c r="LYJ258" s="27"/>
      <c r="LYK258" s="27"/>
      <c r="LYL258" s="27"/>
      <c r="LYM258" s="27"/>
      <c r="LYN258" s="27"/>
      <c r="LYO258" s="27"/>
      <c r="LYP258" s="27"/>
      <c r="LYQ258" s="27"/>
      <c r="LYR258" s="27"/>
      <c r="LYS258" s="27"/>
      <c r="LYT258" s="27"/>
      <c r="LYU258" s="27"/>
      <c r="LYV258" s="27"/>
      <c r="LYW258" s="27"/>
      <c r="LYX258" s="27"/>
      <c r="LYY258" s="27"/>
      <c r="LYZ258" s="27"/>
      <c r="LZA258" s="27"/>
      <c r="LZB258" s="27"/>
      <c r="LZC258" s="27"/>
      <c r="LZD258" s="27"/>
      <c r="LZE258" s="27"/>
      <c r="LZF258" s="27"/>
      <c r="LZG258" s="27"/>
      <c r="LZH258" s="27"/>
      <c r="LZI258" s="27"/>
      <c r="LZJ258" s="27"/>
      <c r="LZK258" s="27"/>
      <c r="LZL258" s="27"/>
      <c r="LZM258" s="27"/>
      <c r="LZN258" s="27"/>
      <c r="LZO258" s="27"/>
      <c r="LZP258" s="27"/>
      <c r="LZQ258" s="27"/>
      <c r="LZR258" s="27"/>
      <c r="LZS258" s="27"/>
      <c r="LZT258" s="27"/>
      <c r="LZU258" s="27"/>
      <c r="LZV258" s="27"/>
      <c r="LZW258" s="27"/>
      <c r="LZX258" s="27"/>
      <c r="LZY258" s="27"/>
      <c r="LZZ258" s="27"/>
      <c r="MAA258" s="27"/>
      <c r="MAB258" s="27"/>
      <c r="MAC258" s="27"/>
      <c r="MAD258" s="27"/>
      <c r="MAE258" s="27"/>
      <c r="MAF258" s="27"/>
      <c r="MAG258" s="27"/>
      <c r="MAH258" s="27"/>
      <c r="MAI258" s="27"/>
      <c r="MAJ258" s="27"/>
      <c r="MAK258" s="27"/>
      <c r="MAL258" s="27"/>
      <c r="MAM258" s="27"/>
      <c r="MAN258" s="27"/>
      <c r="MAO258" s="27"/>
      <c r="MAP258" s="27"/>
      <c r="MAQ258" s="27"/>
      <c r="MAR258" s="27"/>
      <c r="MAS258" s="27"/>
      <c r="MAT258" s="27"/>
      <c r="MAU258" s="27"/>
      <c r="MAV258" s="27"/>
      <c r="MAW258" s="27"/>
      <c r="MAX258" s="27"/>
      <c r="MAY258" s="27"/>
      <c r="MAZ258" s="27"/>
      <c r="MBA258" s="27"/>
      <c r="MBB258" s="27"/>
      <c r="MBC258" s="27"/>
      <c r="MBD258" s="27"/>
      <c r="MBE258" s="27"/>
      <c r="MBF258" s="27"/>
      <c r="MBG258" s="27"/>
      <c r="MBH258" s="27"/>
      <c r="MBI258" s="27"/>
      <c r="MBJ258" s="27"/>
      <c r="MBK258" s="27"/>
      <c r="MBL258" s="27"/>
      <c r="MBM258" s="27"/>
      <c r="MBN258" s="27"/>
      <c r="MBO258" s="27"/>
      <c r="MBP258" s="27"/>
      <c r="MBQ258" s="27"/>
      <c r="MBR258" s="27"/>
      <c r="MBS258" s="27"/>
      <c r="MBT258" s="27"/>
      <c r="MBU258" s="27"/>
      <c r="MBV258" s="27"/>
      <c r="MBW258" s="27"/>
      <c r="MBX258" s="27"/>
      <c r="MBY258" s="27"/>
      <c r="MBZ258" s="27"/>
      <c r="MCA258" s="27"/>
      <c r="MCB258" s="27"/>
      <c r="MCC258" s="27"/>
      <c r="MCD258" s="27"/>
      <c r="MCE258" s="27"/>
      <c r="MCF258" s="27"/>
      <c r="MCG258" s="27"/>
      <c r="MCH258" s="27"/>
      <c r="MCI258" s="27"/>
      <c r="MCJ258" s="27"/>
      <c r="MCK258" s="27"/>
      <c r="MCL258" s="27"/>
      <c r="MCM258" s="27"/>
      <c r="MCN258" s="27"/>
      <c r="MCO258" s="27"/>
      <c r="MCP258" s="27"/>
      <c r="MCQ258" s="27"/>
      <c r="MCR258" s="27"/>
      <c r="MCS258" s="27"/>
      <c r="MCT258" s="27"/>
      <c r="MCU258" s="27"/>
      <c r="MCV258" s="27"/>
      <c r="MCW258" s="27"/>
      <c r="MCX258" s="27"/>
      <c r="MCY258" s="27"/>
      <c r="MCZ258" s="27"/>
      <c r="MDA258" s="27"/>
      <c r="MDB258" s="27"/>
      <c r="MDC258" s="27"/>
      <c r="MDD258" s="27"/>
      <c r="MDE258" s="27"/>
      <c r="MDF258" s="27"/>
      <c r="MDG258" s="27"/>
      <c r="MDH258" s="27"/>
      <c r="MDI258" s="27"/>
      <c r="MDJ258" s="27"/>
      <c r="MDK258" s="27"/>
      <c r="MDL258" s="27"/>
      <c r="MDM258" s="27"/>
      <c r="MDN258" s="27"/>
      <c r="MDO258" s="27"/>
      <c r="MDP258" s="27"/>
      <c r="MDQ258" s="27"/>
      <c r="MDR258" s="27"/>
      <c r="MDS258" s="27"/>
      <c r="MDT258" s="27"/>
      <c r="MDU258" s="27"/>
      <c r="MDV258" s="27"/>
      <c r="MDW258" s="27"/>
      <c r="MDX258" s="27"/>
      <c r="MDY258" s="27"/>
      <c r="MDZ258" s="27"/>
      <c r="MEA258" s="27"/>
      <c r="MEB258" s="27"/>
      <c r="MEC258" s="27"/>
      <c r="MED258" s="27"/>
      <c r="MEE258" s="27"/>
      <c r="MEF258" s="27"/>
      <c r="MEG258" s="27"/>
      <c r="MEH258" s="27"/>
      <c r="MEI258" s="27"/>
      <c r="MEJ258" s="27"/>
      <c r="MEK258" s="27"/>
      <c r="MEL258" s="27"/>
      <c r="MEM258" s="27"/>
      <c r="MEN258" s="27"/>
      <c r="MEO258" s="27"/>
      <c r="MEP258" s="27"/>
      <c r="MEQ258" s="27"/>
      <c r="MER258" s="27"/>
      <c r="MES258" s="27"/>
      <c r="MET258" s="27"/>
      <c r="MEU258" s="27"/>
      <c r="MEV258" s="27"/>
      <c r="MEW258" s="27"/>
      <c r="MEX258" s="27"/>
      <c r="MEY258" s="27"/>
      <c r="MEZ258" s="27"/>
      <c r="MFA258" s="27"/>
      <c r="MFB258" s="27"/>
      <c r="MFC258" s="27"/>
      <c r="MFD258" s="27"/>
      <c r="MFE258" s="27"/>
      <c r="MFF258" s="27"/>
      <c r="MFG258" s="27"/>
      <c r="MFH258" s="27"/>
      <c r="MFI258" s="27"/>
      <c r="MFJ258" s="27"/>
      <c r="MFK258" s="27"/>
      <c r="MFL258" s="27"/>
      <c r="MFM258" s="27"/>
      <c r="MFN258" s="27"/>
      <c r="MFO258" s="27"/>
      <c r="MFP258" s="27"/>
      <c r="MFQ258" s="27"/>
      <c r="MFR258" s="27"/>
      <c r="MFS258" s="27"/>
      <c r="MFT258" s="27"/>
      <c r="MFU258" s="27"/>
      <c r="MFV258" s="27"/>
      <c r="MFW258" s="27"/>
      <c r="MFX258" s="27"/>
      <c r="MFY258" s="27"/>
      <c r="MFZ258" s="27"/>
      <c r="MGA258" s="27"/>
      <c r="MGB258" s="27"/>
      <c r="MGC258" s="27"/>
      <c r="MGD258" s="27"/>
      <c r="MGE258" s="27"/>
      <c r="MGF258" s="27"/>
      <c r="MGG258" s="27"/>
      <c r="MGH258" s="27"/>
      <c r="MGI258" s="27"/>
      <c r="MGJ258" s="27"/>
      <c r="MGK258" s="27"/>
      <c r="MGL258" s="27"/>
      <c r="MGM258" s="27"/>
      <c r="MGN258" s="27"/>
      <c r="MGO258" s="27"/>
      <c r="MGP258" s="27"/>
      <c r="MGQ258" s="27"/>
      <c r="MGR258" s="27"/>
      <c r="MGS258" s="27"/>
      <c r="MGT258" s="27"/>
      <c r="MGU258" s="27"/>
      <c r="MGV258" s="27"/>
      <c r="MGW258" s="27"/>
      <c r="MGX258" s="27"/>
      <c r="MGY258" s="27"/>
      <c r="MGZ258" s="27"/>
      <c r="MHA258" s="27"/>
      <c r="MHB258" s="27"/>
      <c r="MHC258" s="27"/>
      <c r="MHD258" s="27"/>
      <c r="MHE258" s="27"/>
      <c r="MHF258" s="27"/>
      <c r="MHG258" s="27"/>
      <c r="MHH258" s="27"/>
      <c r="MHI258" s="27"/>
      <c r="MHJ258" s="27"/>
      <c r="MHK258" s="27"/>
      <c r="MHL258" s="27"/>
      <c r="MHM258" s="27"/>
      <c r="MHN258" s="27"/>
      <c r="MHO258" s="27"/>
      <c r="MHP258" s="27"/>
      <c r="MHQ258" s="27"/>
      <c r="MHR258" s="27"/>
      <c r="MHS258" s="27"/>
      <c r="MHT258" s="27"/>
      <c r="MHU258" s="27"/>
      <c r="MHV258" s="27"/>
      <c r="MHW258" s="27"/>
      <c r="MHX258" s="27"/>
      <c r="MHY258" s="27"/>
      <c r="MHZ258" s="27"/>
      <c r="MIA258" s="27"/>
      <c r="MIB258" s="27"/>
      <c r="MIC258" s="27"/>
      <c r="MID258" s="27"/>
      <c r="MIE258" s="27"/>
      <c r="MIF258" s="27"/>
      <c r="MIG258" s="27"/>
      <c r="MIH258" s="27"/>
      <c r="MII258" s="27"/>
      <c r="MIJ258" s="27"/>
      <c r="MIK258" s="27"/>
      <c r="MIL258" s="27"/>
      <c r="MIM258" s="27"/>
      <c r="MIN258" s="27"/>
      <c r="MIO258" s="27"/>
      <c r="MIP258" s="27"/>
      <c r="MIQ258" s="27"/>
      <c r="MIR258" s="27"/>
      <c r="MIS258" s="27"/>
      <c r="MIT258" s="27"/>
      <c r="MIU258" s="27"/>
      <c r="MIV258" s="27"/>
      <c r="MIW258" s="27"/>
      <c r="MIX258" s="27"/>
      <c r="MIY258" s="27"/>
      <c r="MIZ258" s="27"/>
      <c r="MJA258" s="27"/>
      <c r="MJB258" s="27"/>
      <c r="MJC258" s="27"/>
      <c r="MJD258" s="27"/>
      <c r="MJE258" s="27"/>
      <c r="MJF258" s="27"/>
      <c r="MJG258" s="27"/>
      <c r="MJH258" s="27"/>
      <c r="MJI258" s="27"/>
      <c r="MJJ258" s="27"/>
      <c r="MJK258" s="27"/>
      <c r="MJL258" s="27"/>
      <c r="MJM258" s="27"/>
      <c r="MJN258" s="27"/>
      <c r="MJO258" s="27"/>
      <c r="MJP258" s="27"/>
      <c r="MJQ258" s="27"/>
      <c r="MJR258" s="27"/>
      <c r="MJS258" s="27"/>
      <c r="MJT258" s="27"/>
      <c r="MJU258" s="27"/>
      <c r="MJV258" s="27"/>
      <c r="MJW258" s="27"/>
      <c r="MJX258" s="27"/>
      <c r="MJY258" s="27"/>
      <c r="MJZ258" s="27"/>
      <c r="MKA258" s="27"/>
      <c r="MKB258" s="27"/>
      <c r="MKC258" s="27"/>
      <c r="MKD258" s="27"/>
      <c r="MKE258" s="27"/>
      <c r="MKF258" s="27"/>
      <c r="MKG258" s="27"/>
      <c r="MKH258" s="27"/>
      <c r="MKI258" s="27"/>
      <c r="MKJ258" s="27"/>
      <c r="MKK258" s="27"/>
      <c r="MKL258" s="27"/>
      <c r="MKM258" s="27"/>
      <c r="MKN258" s="27"/>
      <c r="MKO258" s="27"/>
      <c r="MKP258" s="27"/>
      <c r="MKQ258" s="27"/>
      <c r="MKR258" s="27"/>
      <c r="MKS258" s="27"/>
      <c r="MKT258" s="27"/>
      <c r="MKU258" s="27"/>
      <c r="MKV258" s="27"/>
      <c r="MKW258" s="27"/>
      <c r="MKX258" s="27"/>
      <c r="MKY258" s="27"/>
      <c r="MKZ258" s="27"/>
      <c r="MLA258" s="27"/>
      <c r="MLB258" s="27"/>
      <c r="MLC258" s="27"/>
      <c r="MLD258" s="27"/>
      <c r="MLE258" s="27"/>
      <c r="MLF258" s="27"/>
      <c r="MLG258" s="27"/>
      <c r="MLH258" s="27"/>
      <c r="MLI258" s="27"/>
      <c r="MLJ258" s="27"/>
      <c r="MLK258" s="27"/>
      <c r="MLL258" s="27"/>
      <c r="MLM258" s="27"/>
      <c r="MLN258" s="27"/>
      <c r="MLO258" s="27"/>
      <c r="MLP258" s="27"/>
      <c r="MLQ258" s="27"/>
      <c r="MLR258" s="27"/>
      <c r="MLS258" s="27"/>
      <c r="MLT258" s="27"/>
      <c r="MLU258" s="27"/>
      <c r="MLV258" s="27"/>
      <c r="MLW258" s="27"/>
      <c r="MLX258" s="27"/>
      <c r="MLY258" s="27"/>
      <c r="MLZ258" s="27"/>
      <c r="MMA258" s="27"/>
      <c r="MMB258" s="27"/>
      <c r="MMC258" s="27"/>
      <c r="MMD258" s="27"/>
      <c r="MME258" s="27"/>
      <c r="MMF258" s="27"/>
      <c r="MMG258" s="27"/>
      <c r="MMH258" s="27"/>
      <c r="MMI258" s="27"/>
      <c r="MMJ258" s="27"/>
      <c r="MMK258" s="27"/>
      <c r="MML258" s="27"/>
      <c r="MMM258" s="27"/>
      <c r="MMN258" s="27"/>
      <c r="MMO258" s="27"/>
      <c r="MMP258" s="27"/>
      <c r="MMQ258" s="27"/>
      <c r="MMR258" s="27"/>
      <c r="MMS258" s="27"/>
      <c r="MMT258" s="27"/>
      <c r="MMU258" s="27"/>
      <c r="MMV258" s="27"/>
      <c r="MMW258" s="27"/>
      <c r="MMX258" s="27"/>
      <c r="MMY258" s="27"/>
      <c r="MMZ258" s="27"/>
      <c r="MNA258" s="27"/>
      <c r="MNB258" s="27"/>
      <c r="MNC258" s="27"/>
      <c r="MND258" s="27"/>
      <c r="MNE258" s="27"/>
      <c r="MNF258" s="27"/>
      <c r="MNG258" s="27"/>
      <c r="MNH258" s="27"/>
      <c r="MNI258" s="27"/>
      <c r="MNJ258" s="27"/>
      <c r="MNK258" s="27"/>
      <c r="MNL258" s="27"/>
      <c r="MNM258" s="27"/>
      <c r="MNN258" s="27"/>
      <c r="MNO258" s="27"/>
      <c r="MNP258" s="27"/>
      <c r="MNQ258" s="27"/>
      <c r="MNR258" s="27"/>
      <c r="MNS258" s="27"/>
      <c r="MNT258" s="27"/>
      <c r="MNU258" s="27"/>
      <c r="MNV258" s="27"/>
      <c r="MNW258" s="27"/>
      <c r="MNX258" s="27"/>
      <c r="MNY258" s="27"/>
      <c r="MNZ258" s="27"/>
      <c r="MOA258" s="27"/>
      <c r="MOB258" s="27"/>
      <c r="MOC258" s="27"/>
      <c r="MOD258" s="27"/>
      <c r="MOE258" s="27"/>
      <c r="MOF258" s="27"/>
      <c r="MOG258" s="27"/>
      <c r="MOH258" s="27"/>
      <c r="MOI258" s="27"/>
      <c r="MOJ258" s="27"/>
      <c r="MOK258" s="27"/>
      <c r="MOL258" s="27"/>
      <c r="MOM258" s="27"/>
      <c r="MON258" s="27"/>
      <c r="MOO258" s="27"/>
      <c r="MOP258" s="27"/>
      <c r="MOQ258" s="27"/>
      <c r="MOR258" s="27"/>
      <c r="MOS258" s="27"/>
      <c r="MOT258" s="27"/>
      <c r="MOU258" s="27"/>
      <c r="MOV258" s="27"/>
      <c r="MOW258" s="27"/>
      <c r="MOX258" s="27"/>
      <c r="MOY258" s="27"/>
      <c r="MOZ258" s="27"/>
      <c r="MPA258" s="27"/>
      <c r="MPB258" s="27"/>
      <c r="MPC258" s="27"/>
      <c r="MPD258" s="27"/>
      <c r="MPE258" s="27"/>
      <c r="MPF258" s="27"/>
      <c r="MPG258" s="27"/>
      <c r="MPH258" s="27"/>
      <c r="MPI258" s="27"/>
      <c r="MPJ258" s="27"/>
      <c r="MPK258" s="27"/>
      <c r="MPL258" s="27"/>
      <c r="MPM258" s="27"/>
      <c r="MPN258" s="27"/>
      <c r="MPO258" s="27"/>
      <c r="MPP258" s="27"/>
      <c r="MPQ258" s="27"/>
      <c r="MPR258" s="27"/>
      <c r="MPS258" s="27"/>
      <c r="MPT258" s="27"/>
      <c r="MPU258" s="27"/>
      <c r="MPV258" s="27"/>
      <c r="MPW258" s="27"/>
      <c r="MPX258" s="27"/>
      <c r="MPY258" s="27"/>
      <c r="MPZ258" s="27"/>
      <c r="MQA258" s="27"/>
      <c r="MQB258" s="27"/>
      <c r="MQC258" s="27"/>
      <c r="MQD258" s="27"/>
      <c r="MQE258" s="27"/>
      <c r="MQF258" s="27"/>
      <c r="MQG258" s="27"/>
      <c r="MQH258" s="27"/>
      <c r="MQI258" s="27"/>
      <c r="MQJ258" s="27"/>
      <c r="MQK258" s="27"/>
      <c r="MQL258" s="27"/>
      <c r="MQM258" s="27"/>
      <c r="MQN258" s="27"/>
      <c r="MQO258" s="27"/>
      <c r="MQP258" s="27"/>
      <c r="MQQ258" s="27"/>
      <c r="MQR258" s="27"/>
      <c r="MQS258" s="27"/>
      <c r="MQT258" s="27"/>
      <c r="MQU258" s="27"/>
      <c r="MQV258" s="27"/>
      <c r="MQW258" s="27"/>
      <c r="MQX258" s="27"/>
      <c r="MQY258" s="27"/>
      <c r="MQZ258" s="27"/>
      <c r="MRA258" s="27"/>
      <c r="MRB258" s="27"/>
      <c r="MRC258" s="27"/>
      <c r="MRD258" s="27"/>
      <c r="MRE258" s="27"/>
      <c r="MRF258" s="27"/>
      <c r="MRG258" s="27"/>
      <c r="MRH258" s="27"/>
      <c r="MRI258" s="27"/>
      <c r="MRJ258" s="27"/>
      <c r="MRK258" s="27"/>
      <c r="MRL258" s="27"/>
      <c r="MRM258" s="27"/>
      <c r="MRN258" s="27"/>
      <c r="MRO258" s="27"/>
      <c r="MRP258" s="27"/>
      <c r="MRQ258" s="27"/>
      <c r="MRR258" s="27"/>
      <c r="MRS258" s="27"/>
      <c r="MRT258" s="27"/>
      <c r="MRU258" s="27"/>
      <c r="MRV258" s="27"/>
      <c r="MRW258" s="27"/>
      <c r="MRX258" s="27"/>
      <c r="MRY258" s="27"/>
      <c r="MRZ258" s="27"/>
      <c r="MSA258" s="27"/>
      <c r="MSB258" s="27"/>
      <c r="MSC258" s="27"/>
      <c r="MSD258" s="27"/>
      <c r="MSE258" s="27"/>
      <c r="MSF258" s="27"/>
      <c r="MSG258" s="27"/>
      <c r="MSH258" s="27"/>
      <c r="MSI258" s="27"/>
      <c r="MSJ258" s="27"/>
      <c r="MSK258" s="27"/>
      <c r="MSL258" s="27"/>
      <c r="MSM258" s="27"/>
      <c r="MSN258" s="27"/>
      <c r="MSO258" s="27"/>
      <c r="MSP258" s="27"/>
      <c r="MSQ258" s="27"/>
      <c r="MSR258" s="27"/>
      <c r="MSS258" s="27"/>
      <c r="MST258" s="27"/>
      <c r="MSU258" s="27"/>
      <c r="MSV258" s="27"/>
      <c r="MSW258" s="27"/>
      <c r="MSX258" s="27"/>
      <c r="MSY258" s="27"/>
      <c r="MSZ258" s="27"/>
      <c r="MTA258" s="27"/>
      <c r="MTB258" s="27"/>
      <c r="MTC258" s="27"/>
      <c r="MTD258" s="27"/>
      <c r="MTE258" s="27"/>
      <c r="MTF258" s="27"/>
      <c r="MTG258" s="27"/>
      <c r="MTH258" s="27"/>
      <c r="MTI258" s="27"/>
      <c r="MTJ258" s="27"/>
      <c r="MTK258" s="27"/>
      <c r="MTL258" s="27"/>
      <c r="MTM258" s="27"/>
      <c r="MTN258" s="27"/>
      <c r="MTO258" s="27"/>
      <c r="MTP258" s="27"/>
      <c r="MTQ258" s="27"/>
      <c r="MTR258" s="27"/>
      <c r="MTS258" s="27"/>
      <c r="MTT258" s="27"/>
      <c r="MTU258" s="27"/>
      <c r="MTV258" s="27"/>
      <c r="MTW258" s="27"/>
      <c r="MTX258" s="27"/>
      <c r="MTY258" s="27"/>
      <c r="MTZ258" s="27"/>
      <c r="MUA258" s="27"/>
      <c r="MUB258" s="27"/>
      <c r="MUC258" s="27"/>
      <c r="MUD258" s="27"/>
      <c r="MUE258" s="27"/>
      <c r="MUF258" s="27"/>
      <c r="MUG258" s="27"/>
      <c r="MUH258" s="27"/>
      <c r="MUI258" s="27"/>
      <c r="MUJ258" s="27"/>
      <c r="MUK258" s="27"/>
      <c r="MUL258" s="27"/>
      <c r="MUM258" s="27"/>
      <c r="MUN258" s="27"/>
      <c r="MUO258" s="27"/>
      <c r="MUP258" s="27"/>
      <c r="MUQ258" s="27"/>
      <c r="MUR258" s="27"/>
      <c r="MUS258" s="27"/>
      <c r="MUT258" s="27"/>
      <c r="MUU258" s="27"/>
      <c r="MUV258" s="27"/>
      <c r="MUW258" s="27"/>
      <c r="MUX258" s="27"/>
      <c r="MUY258" s="27"/>
      <c r="MUZ258" s="27"/>
      <c r="MVA258" s="27"/>
      <c r="MVB258" s="27"/>
      <c r="MVC258" s="27"/>
      <c r="MVD258" s="27"/>
      <c r="MVE258" s="27"/>
      <c r="MVF258" s="27"/>
      <c r="MVG258" s="27"/>
      <c r="MVH258" s="27"/>
      <c r="MVI258" s="27"/>
      <c r="MVJ258" s="27"/>
      <c r="MVK258" s="27"/>
      <c r="MVL258" s="27"/>
      <c r="MVM258" s="27"/>
      <c r="MVN258" s="27"/>
      <c r="MVO258" s="27"/>
      <c r="MVP258" s="27"/>
      <c r="MVQ258" s="27"/>
      <c r="MVR258" s="27"/>
      <c r="MVS258" s="27"/>
      <c r="MVT258" s="27"/>
      <c r="MVU258" s="27"/>
      <c r="MVV258" s="27"/>
      <c r="MVW258" s="27"/>
      <c r="MVX258" s="27"/>
      <c r="MVY258" s="27"/>
      <c r="MVZ258" s="27"/>
      <c r="MWA258" s="27"/>
      <c r="MWB258" s="27"/>
      <c r="MWC258" s="27"/>
      <c r="MWD258" s="27"/>
      <c r="MWE258" s="27"/>
      <c r="MWF258" s="27"/>
      <c r="MWG258" s="27"/>
      <c r="MWH258" s="27"/>
      <c r="MWI258" s="27"/>
      <c r="MWJ258" s="27"/>
      <c r="MWK258" s="27"/>
      <c r="MWL258" s="27"/>
      <c r="MWM258" s="27"/>
      <c r="MWN258" s="27"/>
      <c r="MWO258" s="27"/>
      <c r="MWP258" s="27"/>
      <c r="MWQ258" s="27"/>
      <c r="MWR258" s="27"/>
      <c r="MWS258" s="27"/>
      <c r="MWT258" s="27"/>
      <c r="MWU258" s="27"/>
      <c r="MWV258" s="27"/>
      <c r="MWW258" s="27"/>
      <c r="MWX258" s="27"/>
      <c r="MWY258" s="27"/>
      <c r="MWZ258" s="27"/>
      <c r="MXA258" s="27"/>
      <c r="MXB258" s="27"/>
      <c r="MXC258" s="27"/>
      <c r="MXD258" s="27"/>
      <c r="MXE258" s="27"/>
      <c r="MXF258" s="27"/>
      <c r="MXG258" s="27"/>
      <c r="MXH258" s="27"/>
      <c r="MXI258" s="27"/>
      <c r="MXJ258" s="27"/>
      <c r="MXK258" s="27"/>
      <c r="MXL258" s="27"/>
      <c r="MXM258" s="27"/>
      <c r="MXN258" s="27"/>
      <c r="MXO258" s="27"/>
      <c r="MXP258" s="27"/>
      <c r="MXQ258" s="27"/>
      <c r="MXR258" s="27"/>
      <c r="MXS258" s="27"/>
      <c r="MXT258" s="27"/>
      <c r="MXU258" s="27"/>
      <c r="MXV258" s="27"/>
      <c r="MXW258" s="27"/>
      <c r="MXX258" s="27"/>
      <c r="MXY258" s="27"/>
      <c r="MXZ258" s="27"/>
      <c r="MYA258" s="27"/>
      <c r="MYB258" s="27"/>
      <c r="MYC258" s="27"/>
      <c r="MYD258" s="27"/>
      <c r="MYE258" s="27"/>
      <c r="MYF258" s="27"/>
      <c r="MYG258" s="27"/>
      <c r="MYH258" s="27"/>
      <c r="MYI258" s="27"/>
      <c r="MYJ258" s="27"/>
      <c r="MYK258" s="27"/>
      <c r="MYL258" s="27"/>
      <c r="MYM258" s="27"/>
      <c r="MYN258" s="27"/>
      <c r="MYO258" s="27"/>
      <c r="MYP258" s="27"/>
      <c r="MYQ258" s="27"/>
      <c r="MYR258" s="27"/>
      <c r="MYS258" s="27"/>
      <c r="MYT258" s="27"/>
      <c r="MYU258" s="27"/>
      <c r="MYV258" s="27"/>
      <c r="MYW258" s="27"/>
      <c r="MYX258" s="27"/>
      <c r="MYY258" s="27"/>
      <c r="MYZ258" s="27"/>
      <c r="MZA258" s="27"/>
      <c r="MZB258" s="27"/>
      <c r="MZC258" s="27"/>
      <c r="MZD258" s="27"/>
      <c r="MZE258" s="27"/>
      <c r="MZF258" s="27"/>
      <c r="MZG258" s="27"/>
      <c r="MZH258" s="27"/>
      <c r="MZI258" s="27"/>
      <c r="MZJ258" s="27"/>
      <c r="MZK258" s="27"/>
      <c r="MZL258" s="27"/>
      <c r="MZM258" s="27"/>
      <c r="MZN258" s="27"/>
      <c r="MZO258" s="27"/>
      <c r="MZP258" s="27"/>
      <c r="MZQ258" s="27"/>
      <c r="MZR258" s="27"/>
      <c r="MZS258" s="27"/>
      <c r="MZT258" s="27"/>
      <c r="MZU258" s="27"/>
      <c r="MZV258" s="27"/>
      <c r="MZW258" s="27"/>
      <c r="MZX258" s="27"/>
      <c r="MZY258" s="27"/>
      <c r="MZZ258" s="27"/>
      <c r="NAA258" s="27"/>
      <c r="NAB258" s="27"/>
      <c r="NAC258" s="27"/>
      <c r="NAD258" s="27"/>
      <c r="NAE258" s="27"/>
      <c r="NAF258" s="27"/>
      <c r="NAG258" s="27"/>
      <c r="NAH258" s="27"/>
      <c r="NAI258" s="27"/>
      <c r="NAJ258" s="27"/>
      <c r="NAK258" s="27"/>
      <c r="NAL258" s="27"/>
      <c r="NAM258" s="27"/>
      <c r="NAN258" s="27"/>
      <c r="NAO258" s="27"/>
      <c r="NAP258" s="27"/>
      <c r="NAQ258" s="27"/>
      <c r="NAR258" s="27"/>
      <c r="NAS258" s="27"/>
      <c r="NAT258" s="27"/>
      <c r="NAU258" s="27"/>
      <c r="NAV258" s="27"/>
      <c r="NAW258" s="27"/>
      <c r="NAX258" s="27"/>
      <c r="NAY258" s="27"/>
      <c r="NAZ258" s="27"/>
      <c r="NBA258" s="27"/>
      <c r="NBB258" s="27"/>
      <c r="NBC258" s="27"/>
      <c r="NBD258" s="27"/>
      <c r="NBE258" s="27"/>
      <c r="NBF258" s="27"/>
      <c r="NBG258" s="27"/>
      <c r="NBH258" s="27"/>
      <c r="NBI258" s="27"/>
      <c r="NBJ258" s="27"/>
      <c r="NBK258" s="27"/>
      <c r="NBL258" s="27"/>
      <c r="NBM258" s="27"/>
      <c r="NBN258" s="27"/>
      <c r="NBO258" s="27"/>
      <c r="NBP258" s="27"/>
      <c r="NBQ258" s="27"/>
      <c r="NBR258" s="27"/>
      <c r="NBS258" s="27"/>
      <c r="NBT258" s="27"/>
      <c r="NBU258" s="27"/>
      <c r="NBV258" s="27"/>
      <c r="NBW258" s="27"/>
      <c r="NBX258" s="27"/>
      <c r="NBY258" s="27"/>
      <c r="NBZ258" s="27"/>
      <c r="NCA258" s="27"/>
      <c r="NCB258" s="27"/>
      <c r="NCC258" s="27"/>
      <c r="NCD258" s="27"/>
      <c r="NCE258" s="27"/>
      <c r="NCF258" s="27"/>
      <c r="NCG258" s="27"/>
      <c r="NCH258" s="27"/>
      <c r="NCI258" s="27"/>
      <c r="NCJ258" s="27"/>
      <c r="NCK258" s="27"/>
      <c r="NCL258" s="27"/>
      <c r="NCM258" s="27"/>
      <c r="NCN258" s="27"/>
      <c r="NCO258" s="27"/>
      <c r="NCP258" s="27"/>
      <c r="NCQ258" s="27"/>
      <c r="NCR258" s="27"/>
      <c r="NCS258" s="27"/>
      <c r="NCT258" s="27"/>
      <c r="NCU258" s="27"/>
      <c r="NCV258" s="27"/>
      <c r="NCW258" s="27"/>
      <c r="NCX258" s="27"/>
      <c r="NCY258" s="27"/>
      <c r="NCZ258" s="27"/>
      <c r="NDA258" s="27"/>
      <c r="NDB258" s="27"/>
      <c r="NDC258" s="27"/>
      <c r="NDD258" s="27"/>
      <c r="NDE258" s="27"/>
      <c r="NDF258" s="27"/>
      <c r="NDG258" s="27"/>
      <c r="NDH258" s="27"/>
      <c r="NDI258" s="27"/>
      <c r="NDJ258" s="27"/>
      <c r="NDK258" s="27"/>
      <c r="NDL258" s="27"/>
      <c r="NDM258" s="27"/>
      <c r="NDN258" s="27"/>
      <c r="NDO258" s="27"/>
      <c r="NDP258" s="27"/>
      <c r="NDQ258" s="27"/>
      <c r="NDR258" s="27"/>
      <c r="NDS258" s="27"/>
      <c r="NDT258" s="27"/>
      <c r="NDU258" s="27"/>
      <c r="NDV258" s="27"/>
      <c r="NDW258" s="27"/>
      <c r="NDX258" s="27"/>
      <c r="NDY258" s="27"/>
      <c r="NDZ258" s="27"/>
      <c r="NEA258" s="27"/>
      <c r="NEB258" s="27"/>
      <c r="NEC258" s="27"/>
      <c r="NED258" s="27"/>
      <c r="NEE258" s="27"/>
      <c r="NEF258" s="27"/>
      <c r="NEG258" s="27"/>
      <c r="NEH258" s="27"/>
      <c r="NEI258" s="27"/>
      <c r="NEJ258" s="27"/>
      <c r="NEK258" s="27"/>
      <c r="NEL258" s="27"/>
      <c r="NEM258" s="27"/>
      <c r="NEN258" s="27"/>
      <c r="NEO258" s="27"/>
      <c r="NEP258" s="27"/>
      <c r="NEQ258" s="27"/>
      <c r="NER258" s="27"/>
      <c r="NES258" s="27"/>
      <c r="NET258" s="27"/>
      <c r="NEU258" s="27"/>
      <c r="NEV258" s="27"/>
      <c r="NEW258" s="27"/>
      <c r="NEX258" s="27"/>
      <c r="NEY258" s="27"/>
      <c r="NEZ258" s="27"/>
      <c r="NFA258" s="27"/>
      <c r="NFB258" s="27"/>
      <c r="NFC258" s="27"/>
      <c r="NFD258" s="27"/>
      <c r="NFE258" s="27"/>
      <c r="NFF258" s="27"/>
      <c r="NFG258" s="27"/>
      <c r="NFH258" s="27"/>
      <c r="NFI258" s="27"/>
      <c r="NFJ258" s="27"/>
      <c r="NFK258" s="27"/>
      <c r="NFL258" s="27"/>
      <c r="NFM258" s="27"/>
      <c r="NFN258" s="27"/>
      <c r="NFO258" s="27"/>
      <c r="NFP258" s="27"/>
      <c r="NFQ258" s="27"/>
      <c r="NFR258" s="27"/>
      <c r="NFS258" s="27"/>
      <c r="NFT258" s="27"/>
      <c r="NFU258" s="27"/>
      <c r="NFV258" s="27"/>
      <c r="NFW258" s="27"/>
      <c r="NFX258" s="27"/>
      <c r="NFY258" s="27"/>
      <c r="NFZ258" s="27"/>
      <c r="NGA258" s="27"/>
      <c r="NGB258" s="27"/>
      <c r="NGC258" s="27"/>
      <c r="NGD258" s="27"/>
      <c r="NGE258" s="27"/>
      <c r="NGF258" s="27"/>
      <c r="NGG258" s="27"/>
      <c r="NGH258" s="27"/>
      <c r="NGI258" s="27"/>
      <c r="NGJ258" s="27"/>
      <c r="NGK258" s="27"/>
      <c r="NGL258" s="27"/>
      <c r="NGM258" s="27"/>
      <c r="NGN258" s="27"/>
      <c r="NGO258" s="27"/>
      <c r="NGP258" s="27"/>
      <c r="NGQ258" s="27"/>
      <c r="NGR258" s="27"/>
      <c r="NGS258" s="27"/>
      <c r="NGT258" s="27"/>
      <c r="NGU258" s="27"/>
      <c r="NGV258" s="27"/>
      <c r="NGW258" s="27"/>
      <c r="NGX258" s="27"/>
      <c r="NGY258" s="27"/>
      <c r="NGZ258" s="27"/>
      <c r="NHA258" s="27"/>
      <c r="NHB258" s="27"/>
      <c r="NHC258" s="27"/>
      <c r="NHD258" s="27"/>
      <c r="NHE258" s="27"/>
      <c r="NHF258" s="27"/>
      <c r="NHG258" s="27"/>
      <c r="NHH258" s="27"/>
      <c r="NHI258" s="27"/>
      <c r="NHJ258" s="27"/>
      <c r="NHK258" s="27"/>
      <c r="NHL258" s="27"/>
      <c r="NHM258" s="27"/>
      <c r="NHN258" s="27"/>
      <c r="NHO258" s="27"/>
      <c r="NHP258" s="27"/>
      <c r="NHQ258" s="27"/>
      <c r="NHR258" s="27"/>
      <c r="NHS258" s="27"/>
      <c r="NHT258" s="27"/>
      <c r="NHU258" s="27"/>
      <c r="NHV258" s="27"/>
      <c r="NHW258" s="27"/>
      <c r="NHX258" s="27"/>
      <c r="NHY258" s="27"/>
      <c r="NHZ258" s="27"/>
      <c r="NIA258" s="27"/>
      <c r="NIB258" s="27"/>
      <c r="NIC258" s="27"/>
      <c r="NID258" s="27"/>
      <c r="NIE258" s="27"/>
      <c r="NIF258" s="27"/>
      <c r="NIG258" s="27"/>
      <c r="NIH258" s="27"/>
      <c r="NII258" s="27"/>
      <c r="NIJ258" s="27"/>
      <c r="NIK258" s="27"/>
      <c r="NIL258" s="27"/>
      <c r="NIM258" s="27"/>
      <c r="NIN258" s="27"/>
      <c r="NIO258" s="27"/>
      <c r="NIP258" s="27"/>
      <c r="NIQ258" s="27"/>
      <c r="NIR258" s="27"/>
      <c r="NIS258" s="27"/>
      <c r="NIT258" s="27"/>
      <c r="NIU258" s="27"/>
      <c r="NIV258" s="27"/>
      <c r="NIW258" s="27"/>
      <c r="NIX258" s="27"/>
      <c r="NIY258" s="27"/>
      <c r="NIZ258" s="27"/>
      <c r="NJA258" s="27"/>
      <c r="NJB258" s="27"/>
      <c r="NJC258" s="27"/>
      <c r="NJD258" s="27"/>
      <c r="NJE258" s="27"/>
      <c r="NJF258" s="27"/>
      <c r="NJG258" s="27"/>
      <c r="NJH258" s="27"/>
      <c r="NJI258" s="27"/>
      <c r="NJJ258" s="27"/>
      <c r="NJK258" s="27"/>
      <c r="NJL258" s="27"/>
      <c r="NJM258" s="27"/>
      <c r="NJN258" s="27"/>
      <c r="NJO258" s="27"/>
      <c r="NJP258" s="27"/>
      <c r="NJQ258" s="27"/>
      <c r="NJR258" s="27"/>
      <c r="NJS258" s="27"/>
      <c r="NJT258" s="27"/>
      <c r="NJU258" s="27"/>
      <c r="NJV258" s="27"/>
      <c r="NJW258" s="27"/>
      <c r="NJX258" s="27"/>
      <c r="NJY258" s="27"/>
      <c r="NJZ258" s="27"/>
      <c r="NKA258" s="27"/>
      <c r="NKB258" s="27"/>
      <c r="NKC258" s="27"/>
      <c r="NKD258" s="27"/>
      <c r="NKE258" s="27"/>
      <c r="NKF258" s="27"/>
      <c r="NKG258" s="27"/>
      <c r="NKH258" s="27"/>
      <c r="NKI258" s="27"/>
      <c r="NKJ258" s="27"/>
      <c r="NKK258" s="27"/>
      <c r="NKL258" s="27"/>
      <c r="NKM258" s="27"/>
      <c r="NKN258" s="27"/>
      <c r="NKO258" s="27"/>
      <c r="NKP258" s="27"/>
      <c r="NKQ258" s="27"/>
      <c r="NKR258" s="27"/>
      <c r="NKS258" s="27"/>
      <c r="NKT258" s="27"/>
      <c r="NKU258" s="27"/>
      <c r="NKV258" s="27"/>
      <c r="NKW258" s="27"/>
      <c r="NKX258" s="27"/>
      <c r="NKY258" s="27"/>
      <c r="NKZ258" s="27"/>
      <c r="NLA258" s="27"/>
      <c r="NLB258" s="27"/>
      <c r="NLC258" s="27"/>
      <c r="NLD258" s="27"/>
      <c r="NLE258" s="27"/>
      <c r="NLF258" s="27"/>
      <c r="NLG258" s="27"/>
      <c r="NLH258" s="27"/>
      <c r="NLI258" s="27"/>
      <c r="NLJ258" s="27"/>
      <c r="NLK258" s="27"/>
      <c r="NLL258" s="27"/>
      <c r="NLM258" s="27"/>
      <c r="NLN258" s="27"/>
      <c r="NLO258" s="27"/>
      <c r="NLP258" s="27"/>
      <c r="NLQ258" s="27"/>
      <c r="NLR258" s="27"/>
      <c r="NLS258" s="27"/>
      <c r="NLT258" s="27"/>
      <c r="NLU258" s="27"/>
      <c r="NLV258" s="27"/>
      <c r="NLW258" s="27"/>
      <c r="NLX258" s="27"/>
      <c r="NLY258" s="27"/>
      <c r="NLZ258" s="27"/>
      <c r="NMA258" s="27"/>
      <c r="NMB258" s="27"/>
      <c r="NMC258" s="27"/>
      <c r="NMD258" s="27"/>
      <c r="NME258" s="27"/>
      <c r="NMF258" s="27"/>
      <c r="NMG258" s="27"/>
      <c r="NMH258" s="27"/>
      <c r="NMI258" s="27"/>
      <c r="NMJ258" s="27"/>
      <c r="NMK258" s="27"/>
      <c r="NML258" s="27"/>
      <c r="NMM258" s="27"/>
      <c r="NMN258" s="27"/>
      <c r="NMO258" s="27"/>
      <c r="NMP258" s="27"/>
      <c r="NMQ258" s="27"/>
      <c r="NMR258" s="27"/>
      <c r="NMS258" s="27"/>
      <c r="NMT258" s="27"/>
      <c r="NMU258" s="27"/>
      <c r="NMV258" s="27"/>
      <c r="NMW258" s="27"/>
      <c r="NMX258" s="27"/>
      <c r="NMY258" s="27"/>
      <c r="NMZ258" s="27"/>
      <c r="NNA258" s="27"/>
      <c r="NNB258" s="27"/>
      <c r="NNC258" s="27"/>
      <c r="NND258" s="27"/>
      <c r="NNE258" s="27"/>
      <c r="NNF258" s="27"/>
      <c r="NNG258" s="27"/>
      <c r="NNH258" s="27"/>
      <c r="NNI258" s="27"/>
      <c r="NNJ258" s="27"/>
      <c r="NNK258" s="27"/>
      <c r="NNL258" s="27"/>
      <c r="NNM258" s="27"/>
      <c r="NNN258" s="27"/>
      <c r="NNO258" s="27"/>
      <c r="NNP258" s="27"/>
      <c r="NNQ258" s="27"/>
      <c r="NNR258" s="27"/>
      <c r="NNS258" s="27"/>
      <c r="NNT258" s="27"/>
      <c r="NNU258" s="27"/>
      <c r="NNV258" s="27"/>
      <c r="NNW258" s="27"/>
      <c r="NNX258" s="27"/>
      <c r="NNY258" s="27"/>
      <c r="NNZ258" s="27"/>
      <c r="NOA258" s="27"/>
      <c r="NOB258" s="27"/>
      <c r="NOC258" s="27"/>
      <c r="NOD258" s="27"/>
      <c r="NOE258" s="27"/>
      <c r="NOF258" s="27"/>
      <c r="NOG258" s="27"/>
      <c r="NOH258" s="27"/>
      <c r="NOI258" s="27"/>
      <c r="NOJ258" s="27"/>
      <c r="NOK258" s="27"/>
      <c r="NOL258" s="27"/>
      <c r="NOM258" s="27"/>
      <c r="NON258" s="27"/>
      <c r="NOO258" s="27"/>
      <c r="NOP258" s="27"/>
      <c r="NOQ258" s="27"/>
      <c r="NOR258" s="27"/>
      <c r="NOS258" s="27"/>
      <c r="NOT258" s="27"/>
      <c r="NOU258" s="27"/>
      <c r="NOV258" s="27"/>
      <c r="NOW258" s="27"/>
      <c r="NOX258" s="27"/>
      <c r="NOY258" s="27"/>
      <c r="NOZ258" s="27"/>
      <c r="NPA258" s="27"/>
      <c r="NPB258" s="27"/>
      <c r="NPC258" s="27"/>
      <c r="NPD258" s="27"/>
      <c r="NPE258" s="27"/>
      <c r="NPF258" s="27"/>
      <c r="NPG258" s="27"/>
      <c r="NPH258" s="27"/>
      <c r="NPI258" s="27"/>
      <c r="NPJ258" s="27"/>
      <c r="NPK258" s="27"/>
      <c r="NPL258" s="27"/>
      <c r="NPM258" s="27"/>
      <c r="NPN258" s="27"/>
      <c r="NPO258" s="27"/>
      <c r="NPP258" s="27"/>
      <c r="NPQ258" s="27"/>
      <c r="NPR258" s="27"/>
      <c r="NPS258" s="27"/>
      <c r="NPT258" s="27"/>
      <c r="NPU258" s="27"/>
      <c r="NPV258" s="27"/>
      <c r="NPW258" s="27"/>
      <c r="NPX258" s="27"/>
      <c r="NPY258" s="27"/>
      <c r="NPZ258" s="27"/>
      <c r="NQA258" s="27"/>
      <c r="NQB258" s="27"/>
      <c r="NQC258" s="27"/>
      <c r="NQD258" s="27"/>
      <c r="NQE258" s="27"/>
      <c r="NQF258" s="27"/>
      <c r="NQG258" s="27"/>
      <c r="NQH258" s="27"/>
      <c r="NQI258" s="27"/>
      <c r="NQJ258" s="27"/>
      <c r="NQK258" s="27"/>
      <c r="NQL258" s="27"/>
      <c r="NQM258" s="27"/>
      <c r="NQN258" s="27"/>
      <c r="NQO258" s="27"/>
      <c r="NQP258" s="27"/>
      <c r="NQQ258" s="27"/>
      <c r="NQR258" s="27"/>
      <c r="NQS258" s="27"/>
      <c r="NQT258" s="27"/>
      <c r="NQU258" s="27"/>
      <c r="NQV258" s="27"/>
      <c r="NQW258" s="27"/>
      <c r="NQX258" s="27"/>
      <c r="NQY258" s="27"/>
      <c r="NQZ258" s="27"/>
      <c r="NRA258" s="27"/>
      <c r="NRB258" s="27"/>
      <c r="NRC258" s="27"/>
      <c r="NRD258" s="27"/>
      <c r="NRE258" s="27"/>
      <c r="NRF258" s="27"/>
      <c r="NRG258" s="27"/>
      <c r="NRH258" s="27"/>
      <c r="NRI258" s="27"/>
      <c r="NRJ258" s="27"/>
      <c r="NRK258" s="27"/>
      <c r="NRL258" s="27"/>
      <c r="NRM258" s="27"/>
      <c r="NRN258" s="27"/>
      <c r="NRO258" s="27"/>
      <c r="NRP258" s="27"/>
      <c r="NRQ258" s="27"/>
      <c r="NRR258" s="27"/>
      <c r="NRS258" s="27"/>
      <c r="NRT258" s="27"/>
      <c r="NRU258" s="27"/>
      <c r="NRV258" s="27"/>
      <c r="NRW258" s="27"/>
      <c r="NRX258" s="27"/>
      <c r="NRY258" s="27"/>
      <c r="NRZ258" s="27"/>
      <c r="NSA258" s="27"/>
      <c r="NSB258" s="27"/>
      <c r="NSC258" s="27"/>
      <c r="NSD258" s="27"/>
      <c r="NSE258" s="27"/>
      <c r="NSF258" s="27"/>
      <c r="NSG258" s="27"/>
      <c r="NSH258" s="27"/>
      <c r="NSI258" s="27"/>
      <c r="NSJ258" s="27"/>
      <c r="NSK258" s="27"/>
      <c r="NSL258" s="27"/>
      <c r="NSM258" s="27"/>
      <c r="NSN258" s="27"/>
      <c r="NSO258" s="27"/>
      <c r="NSP258" s="27"/>
      <c r="NSQ258" s="27"/>
      <c r="NSR258" s="27"/>
      <c r="NSS258" s="27"/>
      <c r="NST258" s="27"/>
      <c r="NSU258" s="27"/>
      <c r="NSV258" s="27"/>
      <c r="NSW258" s="27"/>
      <c r="NSX258" s="27"/>
      <c r="NSY258" s="27"/>
      <c r="NSZ258" s="27"/>
      <c r="NTA258" s="27"/>
      <c r="NTB258" s="27"/>
      <c r="NTC258" s="27"/>
      <c r="NTD258" s="27"/>
      <c r="NTE258" s="27"/>
      <c r="NTF258" s="27"/>
      <c r="NTG258" s="27"/>
      <c r="NTH258" s="27"/>
      <c r="NTI258" s="27"/>
      <c r="NTJ258" s="27"/>
      <c r="NTK258" s="27"/>
      <c r="NTL258" s="27"/>
      <c r="NTM258" s="27"/>
      <c r="NTN258" s="27"/>
      <c r="NTO258" s="27"/>
      <c r="NTP258" s="27"/>
      <c r="NTQ258" s="27"/>
      <c r="NTR258" s="27"/>
      <c r="NTS258" s="27"/>
      <c r="NTT258" s="27"/>
      <c r="NTU258" s="27"/>
      <c r="NTV258" s="27"/>
      <c r="NTW258" s="27"/>
      <c r="NTX258" s="27"/>
      <c r="NTY258" s="27"/>
      <c r="NTZ258" s="27"/>
      <c r="NUA258" s="27"/>
      <c r="NUB258" s="27"/>
      <c r="NUC258" s="27"/>
      <c r="NUD258" s="27"/>
      <c r="NUE258" s="27"/>
      <c r="NUF258" s="27"/>
      <c r="NUG258" s="27"/>
      <c r="NUH258" s="27"/>
      <c r="NUI258" s="27"/>
      <c r="NUJ258" s="27"/>
      <c r="NUK258" s="27"/>
      <c r="NUL258" s="27"/>
      <c r="NUM258" s="27"/>
      <c r="NUN258" s="27"/>
      <c r="NUO258" s="27"/>
      <c r="NUP258" s="27"/>
      <c r="NUQ258" s="27"/>
      <c r="NUR258" s="27"/>
      <c r="NUS258" s="27"/>
      <c r="NUT258" s="27"/>
      <c r="NUU258" s="27"/>
      <c r="NUV258" s="27"/>
      <c r="NUW258" s="27"/>
      <c r="NUX258" s="27"/>
      <c r="NUY258" s="27"/>
      <c r="NUZ258" s="27"/>
      <c r="NVA258" s="27"/>
      <c r="NVB258" s="27"/>
      <c r="NVC258" s="27"/>
      <c r="NVD258" s="27"/>
      <c r="NVE258" s="27"/>
      <c r="NVF258" s="27"/>
      <c r="NVG258" s="27"/>
      <c r="NVH258" s="27"/>
      <c r="NVI258" s="27"/>
      <c r="NVJ258" s="27"/>
      <c r="NVK258" s="27"/>
      <c r="NVL258" s="27"/>
      <c r="NVM258" s="27"/>
      <c r="NVN258" s="27"/>
      <c r="NVO258" s="27"/>
      <c r="NVP258" s="27"/>
      <c r="NVQ258" s="27"/>
      <c r="NVR258" s="27"/>
      <c r="NVS258" s="27"/>
      <c r="NVT258" s="27"/>
      <c r="NVU258" s="27"/>
      <c r="NVV258" s="27"/>
      <c r="NVW258" s="27"/>
      <c r="NVX258" s="27"/>
      <c r="NVY258" s="27"/>
      <c r="NVZ258" s="27"/>
      <c r="NWA258" s="27"/>
      <c r="NWB258" s="27"/>
      <c r="NWC258" s="27"/>
      <c r="NWD258" s="27"/>
      <c r="NWE258" s="27"/>
      <c r="NWF258" s="27"/>
      <c r="NWG258" s="27"/>
      <c r="NWH258" s="27"/>
      <c r="NWI258" s="27"/>
      <c r="NWJ258" s="27"/>
      <c r="NWK258" s="27"/>
      <c r="NWL258" s="27"/>
      <c r="NWM258" s="27"/>
      <c r="NWN258" s="27"/>
      <c r="NWO258" s="27"/>
      <c r="NWP258" s="27"/>
      <c r="NWQ258" s="27"/>
      <c r="NWR258" s="27"/>
      <c r="NWS258" s="27"/>
      <c r="NWT258" s="27"/>
      <c r="NWU258" s="27"/>
      <c r="NWV258" s="27"/>
      <c r="NWW258" s="27"/>
      <c r="NWX258" s="27"/>
      <c r="NWY258" s="27"/>
      <c r="NWZ258" s="27"/>
      <c r="NXA258" s="27"/>
      <c r="NXB258" s="27"/>
      <c r="NXC258" s="27"/>
      <c r="NXD258" s="27"/>
      <c r="NXE258" s="27"/>
      <c r="NXF258" s="27"/>
      <c r="NXG258" s="27"/>
      <c r="NXH258" s="27"/>
      <c r="NXI258" s="27"/>
      <c r="NXJ258" s="27"/>
      <c r="NXK258" s="27"/>
      <c r="NXL258" s="27"/>
      <c r="NXM258" s="27"/>
      <c r="NXN258" s="27"/>
      <c r="NXO258" s="27"/>
      <c r="NXP258" s="27"/>
      <c r="NXQ258" s="27"/>
      <c r="NXR258" s="27"/>
      <c r="NXS258" s="27"/>
      <c r="NXT258" s="27"/>
      <c r="NXU258" s="27"/>
      <c r="NXV258" s="27"/>
      <c r="NXW258" s="27"/>
      <c r="NXX258" s="27"/>
      <c r="NXY258" s="27"/>
      <c r="NXZ258" s="27"/>
      <c r="NYA258" s="27"/>
      <c r="NYB258" s="27"/>
      <c r="NYC258" s="27"/>
      <c r="NYD258" s="27"/>
      <c r="NYE258" s="27"/>
      <c r="NYF258" s="27"/>
      <c r="NYG258" s="27"/>
      <c r="NYH258" s="27"/>
      <c r="NYI258" s="27"/>
      <c r="NYJ258" s="27"/>
      <c r="NYK258" s="27"/>
      <c r="NYL258" s="27"/>
      <c r="NYM258" s="27"/>
      <c r="NYN258" s="27"/>
      <c r="NYO258" s="27"/>
      <c r="NYP258" s="27"/>
      <c r="NYQ258" s="27"/>
      <c r="NYR258" s="27"/>
      <c r="NYS258" s="27"/>
      <c r="NYT258" s="27"/>
      <c r="NYU258" s="27"/>
      <c r="NYV258" s="27"/>
      <c r="NYW258" s="27"/>
      <c r="NYX258" s="27"/>
      <c r="NYY258" s="27"/>
      <c r="NYZ258" s="27"/>
      <c r="NZA258" s="27"/>
      <c r="NZB258" s="27"/>
      <c r="NZC258" s="27"/>
      <c r="NZD258" s="27"/>
      <c r="NZE258" s="27"/>
      <c r="NZF258" s="27"/>
      <c r="NZG258" s="27"/>
      <c r="NZH258" s="27"/>
      <c r="NZI258" s="27"/>
      <c r="NZJ258" s="27"/>
      <c r="NZK258" s="27"/>
      <c r="NZL258" s="27"/>
      <c r="NZM258" s="27"/>
      <c r="NZN258" s="27"/>
      <c r="NZO258" s="27"/>
      <c r="NZP258" s="27"/>
      <c r="NZQ258" s="27"/>
      <c r="NZR258" s="27"/>
      <c r="NZS258" s="27"/>
      <c r="NZT258" s="27"/>
      <c r="NZU258" s="27"/>
      <c r="NZV258" s="27"/>
      <c r="NZW258" s="27"/>
      <c r="NZX258" s="27"/>
      <c r="NZY258" s="27"/>
      <c r="NZZ258" s="27"/>
      <c r="OAA258" s="27"/>
      <c r="OAB258" s="27"/>
      <c r="OAC258" s="27"/>
      <c r="OAD258" s="27"/>
      <c r="OAE258" s="27"/>
      <c r="OAF258" s="27"/>
      <c r="OAG258" s="27"/>
      <c r="OAH258" s="27"/>
      <c r="OAI258" s="27"/>
      <c r="OAJ258" s="27"/>
      <c r="OAK258" s="27"/>
      <c r="OAL258" s="27"/>
      <c r="OAM258" s="27"/>
      <c r="OAN258" s="27"/>
      <c r="OAO258" s="27"/>
      <c r="OAP258" s="27"/>
      <c r="OAQ258" s="27"/>
      <c r="OAR258" s="27"/>
      <c r="OAS258" s="27"/>
      <c r="OAT258" s="27"/>
      <c r="OAU258" s="27"/>
      <c r="OAV258" s="27"/>
      <c r="OAW258" s="27"/>
      <c r="OAX258" s="27"/>
      <c r="OAY258" s="27"/>
      <c r="OAZ258" s="27"/>
      <c r="OBA258" s="27"/>
      <c r="OBB258" s="27"/>
      <c r="OBC258" s="27"/>
      <c r="OBD258" s="27"/>
      <c r="OBE258" s="27"/>
      <c r="OBF258" s="27"/>
      <c r="OBG258" s="27"/>
      <c r="OBH258" s="27"/>
      <c r="OBI258" s="27"/>
      <c r="OBJ258" s="27"/>
      <c r="OBK258" s="27"/>
      <c r="OBL258" s="27"/>
      <c r="OBM258" s="27"/>
      <c r="OBN258" s="27"/>
      <c r="OBO258" s="27"/>
      <c r="OBP258" s="27"/>
      <c r="OBQ258" s="27"/>
      <c r="OBR258" s="27"/>
      <c r="OBS258" s="27"/>
      <c r="OBT258" s="27"/>
      <c r="OBU258" s="27"/>
      <c r="OBV258" s="27"/>
      <c r="OBW258" s="27"/>
      <c r="OBX258" s="27"/>
      <c r="OBY258" s="27"/>
      <c r="OBZ258" s="27"/>
      <c r="OCA258" s="27"/>
      <c r="OCB258" s="27"/>
      <c r="OCC258" s="27"/>
      <c r="OCD258" s="27"/>
      <c r="OCE258" s="27"/>
      <c r="OCF258" s="27"/>
      <c r="OCG258" s="27"/>
      <c r="OCH258" s="27"/>
      <c r="OCI258" s="27"/>
      <c r="OCJ258" s="27"/>
      <c r="OCK258" s="27"/>
      <c r="OCL258" s="27"/>
      <c r="OCM258" s="27"/>
      <c r="OCN258" s="27"/>
      <c r="OCO258" s="27"/>
      <c r="OCP258" s="27"/>
      <c r="OCQ258" s="27"/>
      <c r="OCR258" s="27"/>
      <c r="OCS258" s="27"/>
      <c r="OCT258" s="27"/>
      <c r="OCU258" s="27"/>
      <c r="OCV258" s="27"/>
      <c r="OCW258" s="27"/>
      <c r="OCX258" s="27"/>
      <c r="OCY258" s="27"/>
      <c r="OCZ258" s="27"/>
      <c r="ODA258" s="27"/>
      <c r="ODB258" s="27"/>
      <c r="ODC258" s="27"/>
      <c r="ODD258" s="27"/>
      <c r="ODE258" s="27"/>
      <c r="ODF258" s="27"/>
      <c r="ODG258" s="27"/>
      <c r="ODH258" s="27"/>
      <c r="ODI258" s="27"/>
      <c r="ODJ258" s="27"/>
      <c r="ODK258" s="27"/>
      <c r="ODL258" s="27"/>
      <c r="ODM258" s="27"/>
      <c r="ODN258" s="27"/>
      <c r="ODO258" s="27"/>
      <c r="ODP258" s="27"/>
      <c r="ODQ258" s="27"/>
      <c r="ODR258" s="27"/>
      <c r="ODS258" s="27"/>
      <c r="ODT258" s="27"/>
      <c r="ODU258" s="27"/>
      <c r="ODV258" s="27"/>
      <c r="ODW258" s="27"/>
      <c r="ODX258" s="27"/>
      <c r="ODY258" s="27"/>
      <c r="ODZ258" s="27"/>
      <c r="OEA258" s="27"/>
      <c r="OEB258" s="27"/>
      <c r="OEC258" s="27"/>
      <c r="OED258" s="27"/>
      <c r="OEE258" s="27"/>
      <c r="OEF258" s="27"/>
      <c r="OEG258" s="27"/>
      <c r="OEH258" s="27"/>
      <c r="OEI258" s="27"/>
      <c r="OEJ258" s="27"/>
      <c r="OEK258" s="27"/>
      <c r="OEL258" s="27"/>
      <c r="OEM258" s="27"/>
      <c r="OEN258" s="27"/>
      <c r="OEO258" s="27"/>
      <c r="OEP258" s="27"/>
      <c r="OEQ258" s="27"/>
      <c r="OER258" s="27"/>
      <c r="OES258" s="27"/>
      <c r="OET258" s="27"/>
      <c r="OEU258" s="27"/>
      <c r="OEV258" s="27"/>
      <c r="OEW258" s="27"/>
      <c r="OEX258" s="27"/>
      <c r="OEY258" s="27"/>
      <c r="OEZ258" s="27"/>
      <c r="OFA258" s="27"/>
      <c r="OFB258" s="27"/>
      <c r="OFC258" s="27"/>
      <c r="OFD258" s="27"/>
      <c r="OFE258" s="27"/>
      <c r="OFF258" s="27"/>
      <c r="OFG258" s="27"/>
      <c r="OFH258" s="27"/>
      <c r="OFI258" s="27"/>
      <c r="OFJ258" s="27"/>
      <c r="OFK258" s="27"/>
      <c r="OFL258" s="27"/>
      <c r="OFM258" s="27"/>
      <c r="OFN258" s="27"/>
      <c r="OFO258" s="27"/>
      <c r="OFP258" s="27"/>
      <c r="OFQ258" s="27"/>
      <c r="OFR258" s="27"/>
      <c r="OFS258" s="27"/>
      <c r="OFT258" s="27"/>
      <c r="OFU258" s="27"/>
      <c r="OFV258" s="27"/>
      <c r="OFW258" s="27"/>
      <c r="OFX258" s="27"/>
      <c r="OFY258" s="27"/>
      <c r="OFZ258" s="27"/>
      <c r="OGA258" s="27"/>
      <c r="OGB258" s="27"/>
      <c r="OGC258" s="27"/>
      <c r="OGD258" s="27"/>
      <c r="OGE258" s="27"/>
      <c r="OGF258" s="27"/>
      <c r="OGG258" s="27"/>
      <c r="OGH258" s="27"/>
      <c r="OGI258" s="27"/>
      <c r="OGJ258" s="27"/>
      <c r="OGK258" s="27"/>
      <c r="OGL258" s="27"/>
      <c r="OGM258" s="27"/>
      <c r="OGN258" s="27"/>
      <c r="OGO258" s="27"/>
      <c r="OGP258" s="27"/>
      <c r="OGQ258" s="27"/>
      <c r="OGR258" s="27"/>
      <c r="OGS258" s="27"/>
      <c r="OGT258" s="27"/>
      <c r="OGU258" s="27"/>
      <c r="OGV258" s="27"/>
      <c r="OGW258" s="27"/>
      <c r="OGX258" s="27"/>
      <c r="OGY258" s="27"/>
      <c r="OGZ258" s="27"/>
      <c r="OHA258" s="27"/>
      <c r="OHB258" s="27"/>
      <c r="OHC258" s="27"/>
      <c r="OHD258" s="27"/>
      <c r="OHE258" s="27"/>
      <c r="OHF258" s="27"/>
      <c r="OHG258" s="27"/>
      <c r="OHH258" s="27"/>
      <c r="OHI258" s="27"/>
      <c r="OHJ258" s="27"/>
      <c r="OHK258" s="27"/>
      <c r="OHL258" s="27"/>
      <c r="OHM258" s="27"/>
      <c r="OHN258" s="27"/>
      <c r="OHO258" s="27"/>
      <c r="OHP258" s="27"/>
      <c r="OHQ258" s="27"/>
      <c r="OHR258" s="27"/>
      <c r="OHS258" s="27"/>
      <c r="OHT258" s="27"/>
      <c r="OHU258" s="27"/>
      <c r="OHV258" s="27"/>
      <c r="OHW258" s="27"/>
      <c r="OHX258" s="27"/>
      <c r="OHY258" s="27"/>
      <c r="OHZ258" s="27"/>
      <c r="OIA258" s="27"/>
      <c r="OIB258" s="27"/>
      <c r="OIC258" s="27"/>
      <c r="OID258" s="27"/>
      <c r="OIE258" s="27"/>
      <c r="OIF258" s="27"/>
      <c r="OIG258" s="27"/>
      <c r="OIH258" s="27"/>
      <c r="OII258" s="27"/>
      <c r="OIJ258" s="27"/>
      <c r="OIK258" s="27"/>
      <c r="OIL258" s="27"/>
      <c r="OIM258" s="27"/>
      <c r="OIN258" s="27"/>
      <c r="OIO258" s="27"/>
      <c r="OIP258" s="27"/>
      <c r="OIQ258" s="27"/>
      <c r="OIR258" s="27"/>
      <c r="OIS258" s="27"/>
      <c r="OIT258" s="27"/>
      <c r="OIU258" s="27"/>
      <c r="OIV258" s="27"/>
      <c r="OIW258" s="27"/>
      <c r="OIX258" s="27"/>
      <c r="OIY258" s="27"/>
      <c r="OIZ258" s="27"/>
      <c r="OJA258" s="27"/>
      <c r="OJB258" s="27"/>
      <c r="OJC258" s="27"/>
      <c r="OJD258" s="27"/>
      <c r="OJE258" s="27"/>
      <c r="OJF258" s="27"/>
      <c r="OJG258" s="27"/>
      <c r="OJH258" s="27"/>
      <c r="OJI258" s="27"/>
      <c r="OJJ258" s="27"/>
      <c r="OJK258" s="27"/>
      <c r="OJL258" s="27"/>
      <c r="OJM258" s="27"/>
      <c r="OJN258" s="27"/>
      <c r="OJO258" s="27"/>
      <c r="OJP258" s="27"/>
      <c r="OJQ258" s="27"/>
      <c r="OJR258" s="27"/>
      <c r="OJS258" s="27"/>
      <c r="OJT258" s="27"/>
      <c r="OJU258" s="27"/>
      <c r="OJV258" s="27"/>
      <c r="OJW258" s="27"/>
      <c r="OJX258" s="27"/>
      <c r="OJY258" s="27"/>
      <c r="OJZ258" s="27"/>
      <c r="OKA258" s="27"/>
      <c r="OKB258" s="27"/>
      <c r="OKC258" s="27"/>
      <c r="OKD258" s="27"/>
      <c r="OKE258" s="27"/>
      <c r="OKF258" s="27"/>
      <c r="OKG258" s="27"/>
      <c r="OKH258" s="27"/>
      <c r="OKI258" s="27"/>
      <c r="OKJ258" s="27"/>
      <c r="OKK258" s="27"/>
      <c r="OKL258" s="27"/>
      <c r="OKM258" s="27"/>
      <c r="OKN258" s="27"/>
      <c r="OKO258" s="27"/>
      <c r="OKP258" s="27"/>
      <c r="OKQ258" s="27"/>
      <c r="OKR258" s="27"/>
      <c r="OKS258" s="27"/>
      <c r="OKT258" s="27"/>
      <c r="OKU258" s="27"/>
      <c r="OKV258" s="27"/>
      <c r="OKW258" s="27"/>
      <c r="OKX258" s="27"/>
      <c r="OKY258" s="27"/>
      <c r="OKZ258" s="27"/>
      <c r="OLA258" s="27"/>
      <c r="OLB258" s="27"/>
      <c r="OLC258" s="27"/>
      <c r="OLD258" s="27"/>
      <c r="OLE258" s="27"/>
      <c r="OLF258" s="27"/>
      <c r="OLG258" s="27"/>
      <c r="OLH258" s="27"/>
      <c r="OLI258" s="27"/>
      <c r="OLJ258" s="27"/>
      <c r="OLK258" s="27"/>
      <c r="OLL258" s="27"/>
      <c r="OLM258" s="27"/>
      <c r="OLN258" s="27"/>
      <c r="OLO258" s="27"/>
      <c r="OLP258" s="27"/>
      <c r="OLQ258" s="27"/>
      <c r="OLR258" s="27"/>
      <c r="OLS258" s="27"/>
      <c r="OLT258" s="27"/>
      <c r="OLU258" s="27"/>
      <c r="OLV258" s="27"/>
      <c r="OLW258" s="27"/>
      <c r="OLX258" s="27"/>
      <c r="OLY258" s="27"/>
      <c r="OLZ258" s="27"/>
      <c r="OMA258" s="27"/>
      <c r="OMB258" s="27"/>
      <c r="OMC258" s="27"/>
      <c r="OMD258" s="27"/>
      <c r="OME258" s="27"/>
      <c r="OMF258" s="27"/>
      <c r="OMG258" s="27"/>
      <c r="OMH258" s="27"/>
      <c r="OMI258" s="27"/>
      <c r="OMJ258" s="27"/>
      <c r="OMK258" s="27"/>
      <c r="OML258" s="27"/>
      <c r="OMM258" s="27"/>
      <c r="OMN258" s="27"/>
      <c r="OMO258" s="27"/>
      <c r="OMP258" s="27"/>
      <c r="OMQ258" s="27"/>
      <c r="OMR258" s="27"/>
      <c r="OMS258" s="27"/>
      <c r="OMT258" s="27"/>
      <c r="OMU258" s="27"/>
      <c r="OMV258" s="27"/>
      <c r="OMW258" s="27"/>
      <c r="OMX258" s="27"/>
      <c r="OMY258" s="27"/>
      <c r="OMZ258" s="27"/>
      <c r="ONA258" s="27"/>
      <c r="ONB258" s="27"/>
      <c r="ONC258" s="27"/>
      <c r="OND258" s="27"/>
      <c r="ONE258" s="27"/>
      <c r="ONF258" s="27"/>
      <c r="ONG258" s="27"/>
      <c r="ONH258" s="27"/>
      <c r="ONI258" s="27"/>
      <c r="ONJ258" s="27"/>
      <c r="ONK258" s="27"/>
      <c r="ONL258" s="27"/>
      <c r="ONM258" s="27"/>
      <c r="ONN258" s="27"/>
      <c r="ONO258" s="27"/>
      <c r="ONP258" s="27"/>
      <c r="ONQ258" s="27"/>
      <c r="ONR258" s="27"/>
      <c r="ONS258" s="27"/>
      <c r="ONT258" s="27"/>
      <c r="ONU258" s="27"/>
      <c r="ONV258" s="27"/>
      <c r="ONW258" s="27"/>
      <c r="ONX258" s="27"/>
      <c r="ONY258" s="27"/>
      <c r="ONZ258" s="27"/>
      <c r="OOA258" s="27"/>
      <c r="OOB258" s="27"/>
      <c r="OOC258" s="27"/>
      <c r="OOD258" s="27"/>
      <c r="OOE258" s="27"/>
      <c r="OOF258" s="27"/>
      <c r="OOG258" s="27"/>
      <c r="OOH258" s="27"/>
      <c r="OOI258" s="27"/>
      <c r="OOJ258" s="27"/>
      <c r="OOK258" s="27"/>
      <c r="OOL258" s="27"/>
      <c r="OOM258" s="27"/>
      <c r="OON258" s="27"/>
      <c r="OOO258" s="27"/>
      <c r="OOP258" s="27"/>
      <c r="OOQ258" s="27"/>
      <c r="OOR258" s="27"/>
      <c r="OOS258" s="27"/>
      <c r="OOT258" s="27"/>
      <c r="OOU258" s="27"/>
      <c r="OOV258" s="27"/>
      <c r="OOW258" s="27"/>
      <c r="OOX258" s="27"/>
      <c r="OOY258" s="27"/>
      <c r="OOZ258" s="27"/>
      <c r="OPA258" s="27"/>
      <c r="OPB258" s="27"/>
      <c r="OPC258" s="27"/>
      <c r="OPD258" s="27"/>
      <c r="OPE258" s="27"/>
      <c r="OPF258" s="27"/>
      <c r="OPG258" s="27"/>
      <c r="OPH258" s="27"/>
      <c r="OPI258" s="27"/>
      <c r="OPJ258" s="27"/>
      <c r="OPK258" s="27"/>
      <c r="OPL258" s="27"/>
      <c r="OPM258" s="27"/>
      <c r="OPN258" s="27"/>
      <c r="OPO258" s="27"/>
      <c r="OPP258" s="27"/>
      <c r="OPQ258" s="27"/>
      <c r="OPR258" s="27"/>
      <c r="OPS258" s="27"/>
      <c r="OPT258" s="27"/>
      <c r="OPU258" s="27"/>
      <c r="OPV258" s="27"/>
      <c r="OPW258" s="27"/>
      <c r="OPX258" s="27"/>
      <c r="OPY258" s="27"/>
      <c r="OPZ258" s="27"/>
      <c r="OQA258" s="27"/>
      <c r="OQB258" s="27"/>
      <c r="OQC258" s="27"/>
      <c r="OQD258" s="27"/>
      <c r="OQE258" s="27"/>
      <c r="OQF258" s="27"/>
      <c r="OQG258" s="27"/>
      <c r="OQH258" s="27"/>
      <c r="OQI258" s="27"/>
      <c r="OQJ258" s="27"/>
      <c r="OQK258" s="27"/>
      <c r="OQL258" s="27"/>
      <c r="OQM258" s="27"/>
      <c r="OQN258" s="27"/>
      <c r="OQO258" s="27"/>
      <c r="OQP258" s="27"/>
      <c r="OQQ258" s="27"/>
      <c r="OQR258" s="27"/>
      <c r="OQS258" s="27"/>
      <c r="OQT258" s="27"/>
      <c r="OQU258" s="27"/>
      <c r="OQV258" s="27"/>
      <c r="OQW258" s="27"/>
      <c r="OQX258" s="27"/>
      <c r="OQY258" s="27"/>
      <c r="OQZ258" s="27"/>
      <c r="ORA258" s="27"/>
      <c r="ORB258" s="27"/>
      <c r="ORC258" s="27"/>
      <c r="ORD258" s="27"/>
      <c r="ORE258" s="27"/>
      <c r="ORF258" s="27"/>
      <c r="ORG258" s="27"/>
      <c r="ORH258" s="27"/>
      <c r="ORI258" s="27"/>
      <c r="ORJ258" s="27"/>
      <c r="ORK258" s="27"/>
      <c r="ORL258" s="27"/>
      <c r="ORM258" s="27"/>
      <c r="ORN258" s="27"/>
      <c r="ORO258" s="27"/>
      <c r="ORP258" s="27"/>
      <c r="ORQ258" s="27"/>
      <c r="ORR258" s="27"/>
      <c r="ORS258" s="27"/>
      <c r="ORT258" s="27"/>
      <c r="ORU258" s="27"/>
      <c r="ORV258" s="27"/>
      <c r="ORW258" s="27"/>
      <c r="ORX258" s="27"/>
      <c r="ORY258" s="27"/>
      <c r="ORZ258" s="27"/>
      <c r="OSA258" s="27"/>
      <c r="OSB258" s="27"/>
      <c r="OSC258" s="27"/>
      <c r="OSD258" s="27"/>
      <c r="OSE258" s="27"/>
      <c r="OSF258" s="27"/>
      <c r="OSG258" s="27"/>
      <c r="OSH258" s="27"/>
      <c r="OSI258" s="27"/>
      <c r="OSJ258" s="27"/>
      <c r="OSK258" s="27"/>
      <c r="OSL258" s="27"/>
      <c r="OSM258" s="27"/>
      <c r="OSN258" s="27"/>
      <c r="OSO258" s="27"/>
      <c r="OSP258" s="27"/>
      <c r="OSQ258" s="27"/>
      <c r="OSR258" s="27"/>
      <c r="OSS258" s="27"/>
      <c r="OST258" s="27"/>
      <c r="OSU258" s="27"/>
      <c r="OSV258" s="27"/>
      <c r="OSW258" s="27"/>
      <c r="OSX258" s="27"/>
      <c r="OSY258" s="27"/>
      <c r="OSZ258" s="27"/>
      <c r="OTA258" s="27"/>
      <c r="OTB258" s="27"/>
      <c r="OTC258" s="27"/>
      <c r="OTD258" s="27"/>
      <c r="OTE258" s="27"/>
      <c r="OTF258" s="27"/>
      <c r="OTG258" s="27"/>
      <c r="OTH258" s="27"/>
      <c r="OTI258" s="27"/>
      <c r="OTJ258" s="27"/>
      <c r="OTK258" s="27"/>
      <c r="OTL258" s="27"/>
      <c r="OTM258" s="27"/>
      <c r="OTN258" s="27"/>
      <c r="OTO258" s="27"/>
      <c r="OTP258" s="27"/>
      <c r="OTQ258" s="27"/>
      <c r="OTR258" s="27"/>
      <c r="OTS258" s="27"/>
      <c r="OTT258" s="27"/>
      <c r="OTU258" s="27"/>
      <c r="OTV258" s="27"/>
      <c r="OTW258" s="27"/>
      <c r="OTX258" s="27"/>
      <c r="OTY258" s="27"/>
      <c r="OTZ258" s="27"/>
      <c r="OUA258" s="27"/>
      <c r="OUB258" s="27"/>
      <c r="OUC258" s="27"/>
      <c r="OUD258" s="27"/>
      <c r="OUE258" s="27"/>
      <c r="OUF258" s="27"/>
      <c r="OUG258" s="27"/>
      <c r="OUH258" s="27"/>
      <c r="OUI258" s="27"/>
      <c r="OUJ258" s="27"/>
      <c r="OUK258" s="27"/>
      <c r="OUL258" s="27"/>
      <c r="OUM258" s="27"/>
      <c r="OUN258" s="27"/>
      <c r="OUO258" s="27"/>
      <c r="OUP258" s="27"/>
      <c r="OUQ258" s="27"/>
      <c r="OUR258" s="27"/>
      <c r="OUS258" s="27"/>
      <c r="OUT258" s="27"/>
      <c r="OUU258" s="27"/>
      <c r="OUV258" s="27"/>
      <c r="OUW258" s="27"/>
      <c r="OUX258" s="27"/>
      <c r="OUY258" s="27"/>
      <c r="OUZ258" s="27"/>
      <c r="OVA258" s="27"/>
      <c r="OVB258" s="27"/>
      <c r="OVC258" s="27"/>
      <c r="OVD258" s="27"/>
      <c r="OVE258" s="27"/>
      <c r="OVF258" s="27"/>
      <c r="OVG258" s="27"/>
      <c r="OVH258" s="27"/>
      <c r="OVI258" s="27"/>
      <c r="OVJ258" s="27"/>
      <c r="OVK258" s="27"/>
      <c r="OVL258" s="27"/>
      <c r="OVM258" s="27"/>
      <c r="OVN258" s="27"/>
      <c r="OVO258" s="27"/>
      <c r="OVP258" s="27"/>
      <c r="OVQ258" s="27"/>
      <c r="OVR258" s="27"/>
      <c r="OVS258" s="27"/>
      <c r="OVT258" s="27"/>
      <c r="OVU258" s="27"/>
      <c r="OVV258" s="27"/>
      <c r="OVW258" s="27"/>
      <c r="OVX258" s="27"/>
      <c r="OVY258" s="27"/>
      <c r="OVZ258" s="27"/>
      <c r="OWA258" s="27"/>
      <c r="OWB258" s="27"/>
      <c r="OWC258" s="27"/>
      <c r="OWD258" s="27"/>
      <c r="OWE258" s="27"/>
      <c r="OWF258" s="27"/>
      <c r="OWG258" s="27"/>
      <c r="OWH258" s="27"/>
      <c r="OWI258" s="27"/>
      <c r="OWJ258" s="27"/>
      <c r="OWK258" s="27"/>
      <c r="OWL258" s="27"/>
      <c r="OWM258" s="27"/>
      <c r="OWN258" s="27"/>
      <c r="OWO258" s="27"/>
      <c r="OWP258" s="27"/>
      <c r="OWQ258" s="27"/>
      <c r="OWR258" s="27"/>
      <c r="OWS258" s="27"/>
      <c r="OWT258" s="27"/>
      <c r="OWU258" s="27"/>
      <c r="OWV258" s="27"/>
      <c r="OWW258" s="27"/>
      <c r="OWX258" s="27"/>
      <c r="OWY258" s="27"/>
      <c r="OWZ258" s="27"/>
      <c r="OXA258" s="27"/>
      <c r="OXB258" s="27"/>
      <c r="OXC258" s="27"/>
      <c r="OXD258" s="27"/>
      <c r="OXE258" s="27"/>
      <c r="OXF258" s="27"/>
      <c r="OXG258" s="27"/>
      <c r="OXH258" s="27"/>
      <c r="OXI258" s="27"/>
      <c r="OXJ258" s="27"/>
      <c r="OXK258" s="27"/>
      <c r="OXL258" s="27"/>
      <c r="OXM258" s="27"/>
      <c r="OXN258" s="27"/>
      <c r="OXO258" s="27"/>
      <c r="OXP258" s="27"/>
      <c r="OXQ258" s="27"/>
      <c r="OXR258" s="27"/>
      <c r="OXS258" s="27"/>
      <c r="OXT258" s="27"/>
      <c r="OXU258" s="27"/>
      <c r="OXV258" s="27"/>
      <c r="OXW258" s="27"/>
      <c r="OXX258" s="27"/>
      <c r="OXY258" s="27"/>
      <c r="OXZ258" s="27"/>
      <c r="OYA258" s="27"/>
      <c r="OYB258" s="27"/>
      <c r="OYC258" s="27"/>
      <c r="OYD258" s="27"/>
      <c r="OYE258" s="27"/>
      <c r="OYF258" s="27"/>
      <c r="OYG258" s="27"/>
      <c r="OYH258" s="27"/>
      <c r="OYI258" s="27"/>
      <c r="OYJ258" s="27"/>
      <c r="OYK258" s="27"/>
      <c r="OYL258" s="27"/>
      <c r="OYM258" s="27"/>
      <c r="OYN258" s="27"/>
      <c r="OYO258" s="27"/>
      <c r="OYP258" s="27"/>
      <c r="OYQ258" s="27"/>
      <c r="OYR258" s="27"/>
      <c r="OYS258" s="27"/>
      <c r="OYT258" s="27"/>
      <c r="OYU258" s="27"/>
      <c r="OYV258" s="27"/>
      <c r="OYW258" s="27"/>
      <c r="OYX258" s="27"/>
      <c r="OYY258" s="27"/>
      <c r="OYZ258" s="27"/>
      <c r="OZA258" s="27"/>
      <c r="OZB258" s="27"/>
      <c r="OZC258" s="27"/>
      <c r="OZD258" s="27"/>
      <c r="OZE258" s="27"/>
      <c r="OZF258" s="27"/>
      <c r="OZG258" s="27"/>
      <c r="OZH258" s="27"/>
      <c r="OZI258" s="27"/>
      <c r="OZJ258" s="27"/>
      <c r="OZK258" s="27"/>
      <c r="OZL258" s="27"/>
      <c r="OZM258" s="27"/>
      <c r="OZN258" s="27"/>
      <c r="OZO258" s="27"/>
      <c r="OZP258" s="27"/>
      <c r="OZQ258" s="27"/>
      <c r="OZR258" s="27"/>
      <c r="OZS258" s="27"/>
      <c r="OZT258" s="27"/>
      <c r="OZU258" s="27"/>
      <c r="OZV258" s="27"/>
      <c r="OZW258" s="27"/>
      <c r="OZX258" s="27"/>
      <c r="OZY258" s="27"/>
      <c r="OZZ258" s="27"/>
      <c r="PAA258" s="27"/>
      <c r="PAB258" s="27"/>
      <c r="PAC258" s="27"/>
      <c r="PAD258" s="27"/>
      <c r="PAE258" s="27"/>
      <c r="PAF258" s="27"/>
      <c r="PAG258" s="27"/>
      <c r="PAH258" s="27"/>
      <c r="PAI258" s="27"/>
      <c r="PAJ258" s="27"/>
      <c r="PAK258" s="27"/>
      <c r="PAL258" s="27"/>
      <c r="PAM258" s="27"/>
      <c r="PAN258" s="27"/>
      <c r="PAO258" s="27"/>
      <c r="PAP258" s="27"/>
      <c r="PAQ258" s="27"/>
      <c r="PAR258" s="27"/>
      <c r="PAS258" s="27"/>
      <c r="PAT258" s="27"/>
      <c r="PAU258" s="27"/>
      <c r="PAV258" s="27"/>
      <c r="PAW258" s="27"/>
      <c r="PAX258" s="27"/>
      <c r="PAY258" s="27"/>
      <c r="PAZ258" s="27"/>
      <c r="PBA258" s="27"/>
      <c r="PBB258" s="27"/>
      <c r="PBC258" s="27"/>
      <c r="PBD258" s="27"/>
      <c r="PBE258" s="27"/>
      <c r="PBF258" s="27"/>
      <c r="PBG258" s="27"/>
      <c r="PBH258" s="27"/>
      <c r="PBI258" s="27"/>
      <c r="PBJ258" s="27"/>
      <c r="PBK258" s="27"/>
      <c r="PBL258" s="27"/>
      <c r="PBM258" s="27"/>
      <c r="PBN258" s="27"/>
      <c r="PBO258" s="27"/>
      <c r="PBP258" s="27"/>
      <c r="PBQ258" s="27"/>
      <c r="PBR258" s="27"/>
      <c r="PBS258" s="27"/>
      <c r="PBT258" s="27"/>
      <c r="PBU258" s="27"/>
      <c r="PBV258" s="27"/>
      <c r="PBW258" s="27"/>
      <c r="PBX258" s="27"/>
      <c r="PBY258" s="27"/>
      <c r="PBZ258" s="27"/>
      <c r="PCA258" s="27"/>
      <c r="PCB258" s="27"/>
      <c r="PCC258" s="27"/>
      <c r="PCD258" s="27"/>
      <c r="PCE258" s="27"/>
      <c r="PCF258" s="27"/>
      <c r="PCG258" s="27"/>
      <c r="PCH258" s="27"/>
      <c r="PCI258" s="27"/>
      <c r="PCJ258" s="27"/>
      <c r="PCK258" s="27"/>
      <c r="PCL258" s="27"/>
      <c r="PCM258" s="27"/>
      <c r="PCN258" s="27"/>
      <c r="PCO258" s="27"/>
      <c r="PCP258" s="27"/>
      <c r="PCQ258" s="27"/>
      <c r="PCR258" s="27"/>
      <c r="PCS258" s="27"/>
      <c r="PCT258" s="27"/>
      <c r="PCU258" s="27"/>
      <c r="PCV258" s="27"/>
      <c r="PCW258" s="27"/>
      <c r="PCX258" s="27"/>
      <c r="PCY258" s="27"/>
      <c r="PCZ258" s="27"/>
      <c r="PDA258" s="27"/>
      <c r="PDB258" s="27"/>
      <c r="PDC258" s="27"/>
      <c r="PDD258" s="27"/>
      <c r="PDE258" s="27"/>
      <c r="PDF258" s="27"/>
      <c r="PDG258" s="27"/>
      <c r="PDH258" s="27"/>
      <c r="PDI258" s="27"/>
      <c r="PDJ258" s="27"/>
      <c r="PDK258" s="27"/>
      <c r="PDL258" s="27"/>
      <c r="PDM258" s="27"/>
      <c r="PDN258" s="27"/>
      <c r="PDO258" s="27"/>
      <c r="PDP258" s="27"/>
      <c r="PDQ258" s="27"/>
      <c r="PDR258" s="27"/>
      <c r="PDS258" s="27"/>
      <c r="PDT258" s="27"/>
      <c r="PDU258" s="27"/>
      <c r="PDV258" s="27"/>
      <c r="PDW258" s="27"/>
      <c r="PDX258" s="27"/>
      <c r="PDY258" s="27"/>
      <c r="PDZ258" s="27"/>
      <c r="PEA258" s="27"/>
      <c r="PEB258" s="27"/>
      <c r="PEC258" s="27"/>
      <c r="PED258" s="27"/>
      <c r="PEE258" s="27"/>
      <c r="PEF258" s="27"/>
      <c r="PEG258" s="27"/>
      <c r="PEH258" s="27"/>
      <c r="PEI258" s="27"/>
      <c r="PEJ258" s="27"/>
      <c r="PEK258" s="27"/>
      <c r="PEL258" s="27"/>
      <c r="PEM258" s="27"/>
      <c r="PEN258" s="27"/>
      <c r="PEO258" s="27"/>
      <c r="PEP258" s="27"/>
      <c r="PEQ258" s="27"/>
      <c r="PER258" s="27"/>
      <c r="PES258" s="27"/>
      <c r="PET258" s="27"/>
      <c r="PEU258" s="27"/>
      <c r="PEV258" s="27"/>
      <c r="PEW258" s="27"/>
      <c r="PEX258" s="27"/>
      <c r="PEY258" s="27"/>
      <c r="PEZ258" s="27"/>
      <c r="PFA258" s="27"/>
      <c r="PFB258" s="27"/>
      <c r="PFC258" s="27"/>
      <c r="PFD258" s="27"/>
      <c r="PFE258" s="27"/>
      <c r="PFF258" s="27"/>
      <c r="PFG258" s="27"/>
      <c r="PFH258" s="27"/>
      <c r="PFI258" s="27"/>
      <c r="PFJ258" s="27"/>
      <c r="PFK258" s="27"/>
      <c r="PFL258" s="27"/>
      <c r="PFM258" s="27"/>
      <c r="PFN258" s="27"/>
      <c r="PFO258" s="27"/>
      <c r="PFP258" s="27"/>
      <c r="PFQ258" s="27"/>
      <c r="PFR258" s="27"/>
      <c r="PFS258" s="27"/>
      <c r="PFT258" s="27"/>
      <c r="PFU258" s="27"/>
      <c r="PFV258" s="27"/>
      <c r="PFW258" s="27"/>
      <c r="PFX258" s="27"/>
      <c r="PFY258" s="27"/>
      <c r="PFZ258" s="27"/>
      <c r="PGA258" s="27"/>
      <c r="PGB258" s="27"/>
      <c r="PGC258" s="27"/>
      <c r="PGD258" s="27"/>
      <c r="PGE258" s="27"/>
      <c r="PGF258" s="27"/>
      <c r="PGG258" s="27"/>
      <c r="PGH258" s="27"/>
      <c r="PGI258" s="27"/>
      <c r="PGJ258" s="27"/>
      <c r="PGK258" s="27"/>
      <c r="PGL258" s="27"/>
      <c r="PGM258" s="27"/>
      <c r="PGN258" s="27"/>
      <c r="PGO258" s="27"/>
      <c r="PGP258" s="27"/>
      <c r="PGQ258" s="27"/>
      <c r="PGR258" s="27"/>
      <c r="PGS258" s="27"/>
      <c r="PGT258" s="27"/>
      <c r="PGU258" s="27"/>
      <c r="PGV258" s="27"/>
      <c r="PGW258" s="27"/>
      <c r="PGX258" s="27"/>
      <c r="PGY258" s="27"/>
      <c r="PGZ258" s="27"/>
      <c r="PHA258" s="27"/>
      <c r="PHB258" s="27"/>
      <c r="PHC258" s="27"/>
      <c r="PHD258" s="27"/>
      <c r="PHE258" s="27"/>
      <c r="PHF258" s="27"/>
      <c r="PHG258" s="27"/>
      <c r="PHH258" s="27"/>
      <c r="PHI258" s="27"/>
      <c r="PHJ258" s="27"/>
      <c r="PHK258" s="27"/>
      <c r="PHL258" s="27"/>
      <c r="PHM258" s="27"/>
      <c r="PHN258" s="27"/>
      <c r="PHO258" s="27"/>
      <c r="PHP258" s="27"/>
      <c r="PHQ258" s="27"/>
      <c r="PHR258" s="27"/>
      <c r="PHS258" s="27"/>
      <c r="PHT258" s="27"/>
      <c r="PHU258" s="27"/>
      <c r="PHV258" s="27"/>
      <c r="PHW258" s="27"/>
      <c r="PHX258" s="27"/>
      <c r="PHY258" s="27"/>
      <c r="PHZ258" s="27"/>
      <c r="PIA258" s="27"/>
      <c r="PIB258" s="27"/>
      <c r="PIC258" s="27"/>
      <c r="PID258" s="27"/>
      <c r="PIE258" s="27"/>
      <c r="PIF258" s="27"/>
      <c r="PIG258" s="27"/>
      <c r="PIH258" s="27"/>
      <c r="PII258" s="27"/>
      <c r="PIJ258" s="27"/>
      <c r="PIK258" s="27"/>
      <c r="PIL258" s="27"/>
      <c r="PIM258" s="27"/>
      <c r="PIN258" s="27"/>
      <c r="PIO258" s="27"/>
      <c r="PIP258" s="27"/>
      <c r="PIQ258" s="27"/>
      <c r="PIR258" s="27"/>
      <c r="PIS258" s="27"/>
      <c r="PIT258" s="27"/>
      <c r="PIU258" s="27"/>
      <c r="PIV258" s="27"/>
      <c r="PIW258" s="27"/>
      <c r="PIX258" s="27"/>
      <c r="PIY258" s="27"/>
      <c r="PIZ258" s="27"/>
      <c r="PJA258" s="27"/>
      <c r="PJB258" s="27"/>
      <c r="PJC258" s="27"/>
      <c r="PJD258" s="27"/>
      <c r="PJE258" s="27"/>
      <c r="PJF258" s="27"/>
      <c r="PJG258" s="27"/>
      <c r="PJH258" s="27"/>
      <c r="PJI258" s="27"/>
      <c r="PJJ258" s="27"/>
      <c r="PJK258" s="27"/>
      <c r="PJL258" s="27"/>
      <c r="PJM258" s="27"/>
      <c r="PJN258" s="27"/>
      <c r="PJO258" s="27"/>
      <c r="PJP258" s="27"/>
      <c r="PJQ258" s="27"/>
      <c r="PJR258" s="27"/>
      <c r="PJS258" s="27"/>
      <c r="PJT258" s="27"/>
      <c r="PJU258" s="27"/>
      <c r="PJV258" s="27"/>
      <c r="PJW258" s="27"/>
      <c r="PJX258" s="27"/>
      <c r="PJY258" s="27"/>
      <c r="PJZ258" s="27"/>
      <c r="PKA258" s="27"/>
      <c r="PKB258" s="27"/>
      <c r="PKC258" s="27"/>
      <c r="PKD258" s="27"/>
      <c r="PKE258" s="27"/>
      <c r="PKF258" s="27"/>
      <c r="PKG258" s="27"/>
      <c r="PKH258" s="27"/>
      <c r="PKI258" s="27"/>
      <c r="PKJ258" s="27"/>
      <c r="PKK258" s="27"/>
      <c r="PKL258" s="27"/>
      <c r="PKM258" s="27"/>
      <c r="PKN258" s="27"/>
      <c r="PKO258" s="27"/>
      <c r="PKP258" s="27"/>
      <c r="PKQ258" s="27"/>
      <c r="PKR258" s="27"/>
      <c r="PKS258" s="27"/>
      <c r="PKT258" s="27"/>
      <c r="PKU258" s="27"/>
      <c r="PKV258" s="27"/>
      <c r="PKW258" s="27"/>
      <c r="PKX258" s="27"/>
      <c r="PKY258" s="27"/>
      <c r="PKZ258" s="27"/>
      <c r="PLA258" s="27"/>
      <c r="PLB258" s="27"/>
      <c r="PLC258" s="27"/>
      <c r="PLD258" s="27"/>
      <c r="PLE258" s="27"/>
      <c r="PLF258" s="27"/>
      <c r="PLG258" s="27"/>
      <c r="PLH258" s="27"/>
      <c r="PLI258" s="27"/>
      <c r="PLJ258" s="27"/>
      <c r="PLK258" s="27"/>
      <c r="PLL258" s="27"/>
      <c r="PLM258" s="27"/>
      <c r="PLN258" s="27"/>
      <c r="PLO258" s="27"/>
      <c r="PLP258" s="27"/>
      <c r="PLQ258" s="27"/>
      <c r="PLR258" s="27"/>
      <c r="PLS258" s="27"/>
      <c r="PLT258" s="27"/>
      <c r="PLU258" s="27"/>
      <c r="PLV258" s="27"/>
      <c r="PLW258" s="27"/>
      <c r="PLX258" s="27"/>
      <c r="PLY258" s="27"/>
      <c r="PLZ258" s="27"/>
      <c r="PMA258" s="27"/>
      <c r="PMB258" s="27"/>
      <c r="PMC258" s="27"/>
      <c r="PMD258" s="27"/>
      <c r="PME258" s="27"/>
      <c r="PMF258" s="27"/>
      <c r="PMG258" s="27"/>
      <c r="PMH258" s="27"/>
      <c r="PMI258" s="27"/>
      <c r="PMJ258" s="27"/>
      <c r="PMK258" s="27"/>
      <c r="PML258" s="27"/>
      <c r="PMM258" s="27"/>
      <c r="PMN258" s="27"/>
      <c r="PMO258" s="27"/>
      <c r="PMP258" s="27"/>
      <c r="PMQ258" s="27"/>
      <c r="PMR258" s="27"/>
      <c r="PMS258" s="27"/>
      <c r="PMT258" s="27"/>
      <c r="PMU258" s="27"/>
      <c r="PMV258" s="27"/>
      <c r="PMW258" s="27"/>
      <c r="PMX258" s="27"/>
      <c r="PMY258" s="27"/>
      <c r="PMZ258" s="27"/>
      <c r="PNA258" s="27"/>
      <c r="PNB258" s="27"/>
      <c r="PNC258" s="27"/>
      <c r="PND258" s="27"/>
      <c r="PNE258" s="27"/>
      <c r="PNF258" s="27"/>
      <c r="PNG258" s="27"/>
      <c r="PNH258" s="27"/>
      <c r="PNI258" s="27"/>
      <c r="PNJ258" s="27"/>
      <c r="PNK258" s="27"/>
      <c r="PNL258" s="27"/>
      <c r="PNM258" s="27"/>
      <c r="PNN258" s="27"/>
      <c r="PNO258" s="27"/>
      <c r="PNP258" s="27"/>
      <c r="PNQ258" s="27"/>
      <c r="PNR258" s="27"/>
      <c r="PNS258" s="27"/>
      <c r="PNT258" s="27"/>
      <c r="PNU258" s="27"/>
      <c r="PNV258" s="27"/>
      <c r="PNW258" s="27"/>
      <c r="PNX258" s="27"/>
      <c r="PNY258" s="27"/>
      <c r="PNZ258" s="27"/>
      <c r="POA258" s="27"/>
      <c r="POB258" s="27"/>
      <c r="POC258" s="27"/>
      <c r="POD258" s="27"/>
      <c r="POE258" s="27"/>
      <c r="POF258" s="27"/>
      <c r="POG258" s="27"/>
      <c r="POH258" s="27"/>
      <c r="POI258" s="27"/>
      <c r="POJ258" s="27"/>
      <c r="POK258" s="27"/>
      <c r="POL258" s="27"/>
      <c r="POM258" s="27"/>
      <c r="PON258" s="27"/>
      <c r="POO258" s="27"/>
      <c r="POP258" s="27"/>
      <c r="POQ258" s="27"/>
      <c r="POR258" s="27"/>
      <c r="POS258" s="27"/>
      <c r="POT258" s="27"/>
      <c r="POU258" s="27"/>
      <c r="POV258" s="27"/>
      <c r="POW258" s="27"/>
      <c r="POX258" s="27"/>
      <c r="POY258" s="27"/>
      <c r="POZ258" s="27"/>
      <c r="PPA258" s="27"/>
      <c r="PPB258" s="27"/>
      <c r="PPC258" s="27"/>
      <c r="PPD258" s="27"/>
      <c r="PPE258" s="27"/>
      <c r="PPF258" s="27"/>
      <c r="PPG258" s="27"/>
      <c r="PPH258" s="27"/>
      <c r="PPI258" s="27"/>
      <c r="PPJ258" s="27"/>
      <c r="PPK258" s="27"/>
      <c r="PPL258" s="27"/>
      <c r="PPM258" s="27"/>
      <c r="PPN258" s="27"/>
      <c r="PPO258" s="27"/>
      <c r="PPP258" s="27"/>
      <c r="PPQ258" s="27"/>
      <c r="PPR258" s="27"/>
      <c r="PPS258" s="27"/>
      <c r="PPT258" s="27"/>
      <c r="PPU258" s="27"/>
      <c r="PPV258" s="27"/>
      <c r="PPW258" s="27"/>
      <c r="PPX258" s="27"/>
      <c r="PPY258" s="27"/>
      <c r="PPZ258" s="27"/>
      <c r="PQA258" s="27"/>
      <c r="PQB258" s="27"/>
      <c r="PQC258" s="27"/>
      <c r="PQD258" s="27"/>
      <c r="PQE258" s="27"/>
      <c r="PQF258" s="27"/>
      <c r="PQG258" s="27"/>
      <c r="PQH258" s="27"/>
      <c r="PQI258" s="27"/>
      <c r="PQJ258" s="27"/>
      <c r="PQK258" s="27"/>
      <c r="PQL258" s="27"/>
      <c r="PQM258" s="27"/>
      <c r="PQN258" s="27"/>
      <c r="PQO258" s="27"/>
      <c r="PQP258" s="27"/>
      <c r="PQQ258" s="27"/>
      <c r="PQR258" s="27"/>
      <c r="PQS258" s="27"/>
      <c r="PQT258" s="27"/>
      <c r="PQU258" s="27"/>
      <c r="PQV258" s="27"/>
      <c r="PQW258" s="27"/>
      <c r="PQX258" s="27"/>
      <c r="PQY258" s="27"/>
      <c r="PQZ258" s="27"/>
      <c r="PRA258" s="27"/>
      <c r="PRB258" s="27"/>
      <c r="PRC258" s="27"/>
      <c r="PRD258" s="27"/>
      <c r="PRE258" s="27"/>
      <c r="PRF258" s="27"/>
      <c r="PRG258" s="27"/>
      <c r="PRH258" s="27"/>
      <c r="PRI258" s="27"/>
      <c r="PRJ258" s="27"/>
      <c r="PRK258" s="27"/>
      <c r="PRL258" s="27"/>
      <c r="PRM258" s="27"/>
      <c r="PRN258" s="27"/>
      <c r="PRO258" s="27"/>
      <c r="PRP258" s="27"/>
      <c r="PRQ258" s="27"/>
      <c r="PRR258" s="27"/>
      <c r="PRS258" s="27"/>
      <c r="PRT258" s="27"/>
      <c r="PRU258" s="27"/>
      <c r="PRV258" s="27"/>
      <c r="PRW258" s="27"/>
      <c r="PRX258" s="27"/>
      <c r="PRY258" s="27"/>
      <c r="PRZ258" s="27"/>
      <c r="PSA258" s="27"/>
      <c r="PSB258" s="27"/>
      <c r="PSC258" s="27"/>
      <c r="PSD258" s="27"/>
      <c r="PSE258" s="27"/>
      <c r="PSF258" s="27"/>
      <c r="PSG258" s="27"/>
      <c r="PSH258" s="27"/>
      <c r="PSI258" s="27"/>
      <c r="PSJ258" s="27"/>
      <c r="PSK258" s="27"/>
      <c r="PSL258" s="27"/>
      <c r="PSM258" s="27"/>
      <c r="PSN258" s="27"/>
      <c r="PSO258" s="27"/>
      <c r="PSP258" s="27"/>
      <c r="PSQ258" s="27"/>
      <c r="PSR258" s="27"/>
      <c r="PSS258" s="27"/>
      <c r="PST258" s="27"/>
      <c r="PSU258" s="27"/>
      <c r="PSV258" s="27"/>
      <c r="PSW258" s="27"/>
      <c r="PSX258" s="27"/>
      <c r="PSY258" s="27"/>
      <c r="PSZ258" s="27"/>
      <c r="PTA258" s="27"/>
      <c r="PTB258" s="27"/>
      <c r="PTC258" s="27"/>
      <c r="PTD258" s="27"/>
      <c r="PTE258" s="27"/>
      <c r="PTF258" s="27"/>
      <c r="PTG258" s="27"/>
      <c r="PTH258" s="27"/>
      <c r="PTI258" s="27"/>
      <c r="PTJ258" s="27"/>
      <c r="PTK258" s="27"/>
      <c r="PTL258" s="27"/>
      <c r="PTM258" s="27"/>
      <c r="PTN258" s="27"/>
      <c r="PTO258" s="27"/>
      <c r="PTP258" s="27"/>
      <c r="PTQ258" s="27"/>
      <c r="PTR258" s="27"/>
      <c r="PTS258" s="27"/>
      <c r="PTT258" s="27"/>
      <c r="PTU258" s="27"/>
      <c r="PTV258" s="27"/>
      <c r="PTW258" s="27"/>
      <c r="PTX258" s="27"/>
      <c r="PTY258" s="27"/>
      <c r="PTZ258" s="27"/>
      <c r="PUA258" s="27"/>
      <c r="PUB258" s="27"/>
      <c r="PUC258" s="27"/>
      <c r="PUD258" s="27"/>
      <c r="PUE258" s="27"/>
      <c r="PUF258" s="27"/>
      <c r="PUG258" s="27"/>
      <c r="PUH258" s="27"/>
      <c r="PUI258" s="27"/>
      <c r="PUJ258" s="27"/>
      <c r="PUK258" s="27"/>
      <c r="PUL258" s="27"/>
      <c r="PUM258" s="27"/>
      <c r="PUN258" s="27"/>
      <c r="PUO258" s="27"/>
      <c r="PUP258" s="27"/>
      <c r="PUQ258" s="27"/>
      <c r="PUR258" s="27"/>
      <c r="PUS258" s="27"/>
      <c r="PUT258" s="27"/>
      <c r="PUU258" s="27"/>
      <c r="PUV258" s="27"/>
      <c r="PUW258" s="27"/>
      <c r="PUX258" s="27"/>
      <c r="PUY258" s="27"/>
      <c r="PUZ258" s="27"/>
      <c r="PVA258" s="27"/>
      <c r="PVB258" s="27"/>
      <c r="PVC258" s="27"/>
      <c r="PVD258" s="27"/>
      <c r="PVE258" s="27"/>
      <c r="PVF258" s="27"/>
      <c r="PVG258" s="27"/>
      <c r="PVH258" s="27"/>
      <c r="PVI258" s="27"/>
      <c r="PVJ258" s="27"/>
      <c r="PVK258" s="27"/>
      <c r="PVL258" s="27"/>
      <c r="PVM258" s="27"/>
      <c r="PVN258" s="27"/>
      <c r="PVO258" s="27"/>
      <c r="PVP258" s="27"/>
      <c r="PVQ258" s="27"/>
      <c r="PVR258" s="27"/>
      <c r="PVS258" s="27"/>
      <c r="PVT258" s="27"/>
      <c r="PVU258" s="27"/>
      <c r="PVV258" s="27"/>
      <c r="PVW258" s="27"/>
      <c r="PVX258" s="27"/>
      <c r="PVY258" s="27"/>
      <c r="PVZ258" s="27"/>
      <c r="PWA258" s="27"/>
      <c r="PWB258" s="27"/>
      <c r="PWC258" s="27"/>
      <c r="PWD258" s="27"/>
      <c r="PWE258" s="27"/>
      <c r="PWF258" s="27"/>
      <c r="PWG258" s="27"/>
      <c r="PWH258" s="27"/>
      <c r="PWI258" s="27"/>
      <c r="PWJ258" s="27"/>
      <c r="PWK258" s="27"/>
      <c r="PWL258" s="27"/>
      <c r="PWM258" s="27"/>
      <c r="PWN258" s="27"/>
      <c r="PWO258" s="27"/>
      <c r="PWP258" s="27"/>
      <c r="PWQ258" s="27"/>
      <c r="PWR258" s="27"/>
      <c r="PWS258" s="27"/>
      <c r="PWT258" s="27"/>
      <c r="PWU258" s="27"/>
      <c r="PWV258" s="27"/>
      <c r="PWW258" s="27"/>
      <c r="PWX258" s="27"/>
      <c r="PWY258" s="27"/>
      <c r="PWZ258" s="27"/>
      <c r="PXA258" s="27"/>
      <c r="PXB258" s="27"/>
      <c r="PXC258" s="27"/>
      <c r="PXD258" s="27"/>
      <c r="PXE258" s="27"/>
      <c r="PXF258" s="27"/>
      <c r="PXG258" s="27"/>
      <c r="PXH258" s="27"/>
      <c r="PXI258" s="27"/>
      <c r="PXJ258" s="27"/>
      <c r="PXK258" s="27"/>
      <c r="PXL258" s="27"/>
      <c r="PXM258" s="27"/>
      <c r="PXN258" s="27"/>
      <c r="PXO258" s="27"/>
      <c r="PXP258" s="27"/>
      <c r="PXQ258" s="27"/>
      <c r="PXR258" s="27"/>
      <c r="PXS258" s="27"/>
      <c r="PXT258" s="27"/>
      <c r="PXU258" s="27"/>
      <c r="PXV258" s="27"/>
      <c r="PXW258" s="27"/>
      <c r="PXX258" s="27"/>
      <c r="PXY258" s="27"/>
      <c r="PXZ258" s="27"/>
      <c r="PYA258" s="27"/>
      <c r="PYB258" s="27"/>
      <c r="PYC258" s="27"/>
      <c r="PYD258" s="27"/>
      <c r="PYE258" s="27"/>
      <c r="PYF258" s="27"/>
      <c r="PYG258" s="27"/>
      <c r="PYH258" s="27"/>
      <c r="PYI258" s="27"/>
      <c r="PYJ258" s="27"/>
      <c r="PYK258" s="27"/>
      <c r="PYL258" s="27"/>
      <c r="PYM258" s="27"/>
      <c r="PYN258" s="27"/>
      <c r="PYO258" s="27"/>
      <c r="PYP258" s="27"/>
      <c r="PYQ258" s="27"/>
      <c r="PYR258" s="27"/>
      <c r="PYS258" s="27"/>
      <c r="PYT258" s="27"/>
      <c r="PYU258" s="27"/>
      <c r="PYV258" s="27"/>
      <c r="PYW258" s="27"/>
      <c r="PYX258" s="27"/>
      <c r="PYY258" s="27"/>
      <c r="PYZ258" s="27"/>
      <c r="PZA258" s="27"/>
      <c r="PZB258" s="27"/>
      <c r="PZC258" s="27"/>
      <c r="PZD258" s="27"/>
      <c r="PZE258" s="27"/>
      <c r="PZF258" s="27"/>
      <c r="PZG258" s="27"/>
      <c r="PZH258" s="27"/>
      <c r="PZI258" s="27"/>
      <c r="PZJ258" s="27"/>
      <c r="PZK258" s="27"/>
      <c r="PZL258" s="27"/>
      <c r="PZM258" s="27"/>
      <c r="PZN258" s="27"/>
      <c r="PZO258" s="27"/>
      <c r="PZP258" s="27"/>
      <c r="PZQ258" s="27"/>
      <c r="PZR258" s="27"/>
      <c r="PZS258" s="27"/>
      <c r="PZT258" s="27"/>
      <c r="PZU258" s="27"/>
      <c r="PZV258" s="27"/>
      <c r="PZW258" s="27"/>
      <c r="PZX258" s="27"/>
      <c r="PZY258" s="27"/>
      <c r="PZZ258" s="27"/>
      <c r="QAA258" s="27"/>
      <c r="QAB258" s="27"/>
      <c r="QAC258" s="27"/>
      <c r="QAD258" s="27"/>
      <c r="QAE258" s="27"/>
      <c r="QAF258" s="27"/>
      <c r="QAG258" s="27"/>
      <c r="QAH258" s="27"/>
      <c r="QAI258" s="27"/>
      <c r="QAJ258" s="27"/>
      <c r="QAK258" s="27"/>
      <c r="QAL258" s="27"/>
      <c r="QAM258" s="27"/>
      <c r="QAN258" s="27"/>
      <c r="QAO258" s="27"/>
      <c r="QAP258" s="27"/>
      <c r="QAQ258" s="27"/>
      <c r="QAR258" s="27"/>
      <c r="QAS258" s="27"/>
      <c r="QAT258" s="27"/>
      <c r="QAU258" s="27"/>
      <c r="QAV258" s="27"/>
      <c r="QAW258" s="27"/>
      <c r="QAX258" s="27"/>
      <c r="QAY258" s="27"/>
      <c r="QAZ258" s="27"/>
      <c r="QBA258" s="27"/>
      <c r="QBB258" s="27"/>
      <c r="QBC258" s="27"/>
      <c r="QBD258" s="27"/>
      <c r="QBE258" s="27"/>
      <c r="QBF258" s="27"/>
      <c r="QBG258" s="27"/>
      <c r="QBH258" s="27"/>
      <c r="QBI258" s="27"/>
      <c r="QBJ258" s="27"/>
      <c r="QBK258" s="27"/>
      <c r="QBL258" s="27"/>
      <c r="QBM258" s="27"/>
      <c r="QBN258" s="27"/>
      <c r="QBO258" s="27"/>
      <c r="QBP258" s="27"/>
      <c r="QBQ258" s="27"/>
      <c r="QBR258" s="27"/>
      <c r="QBS258" s="27"/>
      <c r="QBT258" s="27"/>
      <c r="QBU258" s="27"/>
      <c r="QBV258" s="27"/>
      <c r="QBW258" s="27"/>
      <c r="QBX258" s="27"/>
      <c r="QBY258" s="27"/>
      <c r="QBZ258" s="27"/>
      <c r="QCA258" s="27"/>
      <c r="QCB258" s="27"/>
      <c r="QCC258" s="27"/>
      <c r="QCD258" s="27"/>
      <c r="QCE258" s="27"/>
      <c r="QCF258" s="27"/>
      <c r="QCG258" s="27"/>
      <c r="QCH258" s="27"/>
      <c r="QCI258" s="27"/>
      <c r="QCJ258" s="27"/>
      <c r="QCK258" s="27"/>
      <c r="QCL258" s="27"/>
      <c r="QCM258" s="27"/>
      <c r="QCN258" s="27"/>
      <c r="QCO258" s="27"/>
      <c r="QCP258" s="27"/>
      <c r="QCQ258" s="27"/>
      <c r="QCR258" s="27"/>
      <c r="QCS258" s="27"/>
      <c r="QCT258" s="27"/>
      <c r="QCU258" s="27"/>
      <c r="QCV258" s="27"/>
      <c r="QCW258" s="27"/>
      <c r="QCX258" s="27"/>
      <c r="QCY258" s="27"/>
      <c r="QCZ258" s="27"/>
      <c r="QDA258" s="27"/>
      <c r="QDB258" s="27"/>
      <c r="QDC258" s="27"/>
      <c r="QDD258" s="27"/>
      <c r="QDE258" s="27"/>
      <c r="QDF258" s="27"/>
      <c r="QDG258" s="27"/>
      <c r="QDH258" s="27"/>
      <c r="QDI258" s="27"/>
      <c r="QDJ258" s="27"/>
      <c r="QDK258" s="27"/>
      <c r="QDL258" s="27"/>
      <c r="QDM258" s="27"/>
      <c r="QDN258" s="27"/>
      <c r="QDO258" s="27"/>
      <c r="QDP258" s="27"/>
      <c r="QDQ258" s="27"/>
      <c r="QDR258" s="27"/>
      <c r="QDS258" s="27"/>
      <c r="QDT258" s="27"/>
      <c r="QDU258" s="27"/>
      <c r="QDV258" s="27"/>
      <c r="QDW258" s="27"/>
      <c r="QDX258" s="27"/>
      <c r="QDY258" s="27"/>
      <c r="QDZ258" s="27"/>
      <c r="QEA258" s="27"/>
      <c r="QEB258" s="27"/>
      <c r="QEC258" s="27"/>
      <c r="QED258" s="27"/>
      <c r="QEE258" s="27"/>
      <c r="QEF258" s="27"/>
      <c r="QEG258" s="27"/>
      <c r="QEH258" s="27"/>
      <c r="QEI258" s="27"/>
      <c r="QEJ258" s="27"/>
      <c r="QEK258" s="27"/>
      <c r="QEL258" s="27"/>
      <c r="QEM258" s="27"/>
      <c r="QEN258" s="27"/>
      <c r="QEO258" s="27"/>
      <c r="QEP258" s="27"/>
      <c r="QEQ258" s="27"/>
      <c r="QER258" s="27"/>
      <c r="QES258" s="27"/>
      <c r="QET258" s="27"/>
      <c r="QEU258" s="27"/>
      <c r="QEV258" s="27"/>
      <c r="QEW258" s="27"/>
      <c r="QEX258" s="27"/>
      <c r="QEY258" s="27"/>
      <c r="QEZ258" s="27"/>
      <c r="QFA258" s="27"/>
      <c r="QFB258" s="27"/>
      <c r="QFC258" s="27"/>
      <c r="QFD258" s="27"/>
      <c r="QFE258" s="27"/>
      <c r="QFF258" s="27"/>
      <c r="QFG258" s="27"/>
      <c r="QFH258" s="27"/>
      <c r="QFI258" s="27"/>
      <c r="QFJ258" s="27"/>
      <c r="QFK258" s="27"/>
      <c r="QFL258" s="27"/>
      <c r="QFM258" s="27"/>
      <c r="QFN258" s="27"/>
      <c r="QFO258" s="27"/>
      <c r="QFP258" s="27"/>
      <c r="QFQ258" s="27"/>
      <c r="QFR258" s="27"/>
      <c r="QFS258" s="27"/>
      <c r="QFT258" s="27"/>
      <c r="QFU258" s="27"/>
      <c r="QFV258" s="27"/>
      <c r="QFW258" s="27"/>
      <c r="QFX258" s="27"/>
      <c r="QFY258" s="27"/>
      <c r="QFZ258" s="27"/>
      <c r="QGA258" s="27"/>
      <c r="QGB258" s="27"/>
      <c r="QGC258" s="27"/>
      <c r="QGD258" s="27"/>
      <c r="QGE258" s="27"/>
      <c r="QGF258" s="27"/>
      <c r="QGG258" s="27"/>
      <c r="QGH258" s="27"/>
      <c r="QGI258" s="27"/>
      <c r="QGJ258" s="27"/>
      <c r="QGK258" s="27"/>
      <c r="QGL258" s="27"/>
      <c r="QGM258" s="27"/>
      <c r="QGN258" s="27"/>
      <c r="QGO258" s="27"/>
      <c r="QGP258" s="27"/>
      <c r="QGQ258" s="27"/>
      <c r="QGR258" s="27"/>
      <c r="QGS258" s="27"/>
      <c r="QGT258" s="27"/>
      <c r="QGU258" s="27"/>
      <c r="QGV258" s="27"/>
      <c r="QGW258" s="27"/>
      <c r="QGX258" s="27"/>
      <c r="QGY258" s="27"/>
      <c r="QGZ258" s="27"/>
      <c r="QHA258" s="27"/>
      <c r="QHB258" s="27"/>
      <c r="QHC258" s="27"/>
      <c r="QHD258" s="27"/>
      <c r="QHE258" s="27"/>
      <c r="QHF258" s="27"/>
      <c r="QHG258" s="27"/>
      <c r="QHH258" s="27"/>
      <c r="QHI258" s="27"/>
      <c r="QHJ258" s="27"/>
      <c r="QHK258" s="27"/>
      <c r="QHL258" s="27"/>
      <c r="QHM258" s="27"/>
      <c r="QHN258" s="27"/>
      <c r="QHO258" s="27"/>
      <c r="QHP258" s="27"/>
      <c r="QHQ258" s="27"/>
      <c r="QHR258" s="27"/>
      <c r="QHS258" s="27"/>
      <c r="QHT258" s="27"/>
      <c r="QHU258" s="27"/>
      <c r="QHV258" s="27"/>
      <c r="QHW258" s="27"/>
      <c r="QHX258" s="27"/>
      <c r="QHY258" s="27"/>
      <c r="QHZ258" s="27"/>
      <c r="QIA258" s="27"/>
      <c r="QIB258" s="27"/>
      <c r="QIC258" s="27"/>
      <c r="QID258" s="27"/>
      <c r="QIE258" s="27"/>
      <c r="QIF258" s="27"/>
      <c r="QIG258" s="27"/>
      <c r="QIH258" s="27"/>
      <c r="QII258" s="27"/>
      <c r="QIJ258" s="27"/>
      <c r="QIK258" s="27"/>
      <c r="QIL258" s="27"/>
      <c r="QIM258" s="27"/>
      <c r="QIN258" s="27"/>
      <c r="QIO258" s="27"/>
      <c r="QIP258" s="27"/>
      <c r="QIQ258" s="27"/>
      <c r="QIR258" s="27"/>
      <c r="QIS258" s="27"/>
      <c r="QIT258" s="27"/>
      <c r="QIU258" s="27"/>
      <c r="QIV258" s="27"/>
      <c r="QIW258" s="27"/>
      <c r="QIX258" s="27"/>
      <c r="QIY258" s="27"/>
      <c r="QIZ258" s="27"/>
      <c r="QJA258" s="27"/>
      <c r="QJB258" s="27"/>
      <c r="QJC258" s="27"/>
      <c r="QJD258" s="27"/>
      <c r="QJE258" s="27"/>
      <c r="QJF258" s="27"/>
      <c r="QJG258" s="27"/>
      <c r="QJH258" s="27"/>
      <c r="QJI258" s="27"/>
      <c r="QJJ258" s="27"/>
      <c r="QJK258" s="27"/>
      <c r="QJL258" s="27"/>
      <c r="QJM258" s="27"/>
      <c r="QJN258" s="27"/>
      <c r="QJO258" s="27"/>
      <c r="QJP258" s="27"/>
      <c r="QJQ258" s="27"/>
      <c r="QJR258" s="27"/>
      <c r="QJS258" s="27"/>
      <c r="QJT258" s="27"/>
      <c r="QJU258" s="27"/>
      <c r="QJV258" s="27"/>
      <c r="QJW258" s="27"/>
      <c r="QJX258" s="27"/>
      <c r="QJY258" s="27"/>
      <c r="QJZ258" s="27"/>
      <c r="QKA258" s="27"/>
      <c r="QKB258" s="27"/>
      <c r="QKC258" s="27"/>
      <c r="QKD258" s="27"/>
      <c r="QKE258" s="27"/>
      <c r="QKF258" s="27"/>
      <c r="QKG258" s="27"/>
      <c r="QKH258" s="27"/>
      <c r="QKI258" s="27"/>
      <c r="QKJ258" s="27"/>
      <c r="QKK258" s="27"/>
      <c r="QKL258" s="27"/>
      <c r="QKM258" s="27"/>
      <c r="QKN258" s="27"/>
      <c r="QKO258" s="27"/>
      <c r="QKP258" s="27"/>
      <c r="QKQ258" s="27"/>
      <c r="QKR258" s="27"/>
      <c r="QKS258" s="27"/>
      <c r="QKT258" s="27"/>
      <c r="QKU258" s="27"/>
      <c r="QKV258" s="27"/>
      <c r="QKW258" s="27"/>
      <c r="QKX258" s="27"/>
      <c r="QKY258" s="27"/>
      <c r="QKZ258" s="27"/>
      <c r="QLA258" s="27"/>
      <c r="QLB258" s="27"/>
      <c r="QLC258" s="27"/>
      <c r="QLD258" s="27"/>
      <c r="QLE258" s="27"/>
      <c r="QLF258" s="27"/>
      <c r="QLG258" s="27"/>
      <c r="QLH258" s="27"/>
      <c r="QLI258" s="27"/>
      <c r="QLJ258" s="27"/>
      <c r="QLK258" s="27"/>
      <c r="QLL258" s="27"/>
      <c r="QLM258" s="27"/>
      <c r="QLN258" s="27"/>
      <c r="QLO258" s="27"/>
      <c r="QLP258" s="27"/>
      <c r="QLQ258" s="27"/>
      <c r="QLR258" s="27"/>
      <c r="QLS258" s="27"/>
      <c r="QLT258" s="27"/>
      <c r="QLU258" s="27"/>
      <c r="QLV258" s="27"/>
      <c r="QLW258" s="27"/>
      <c r="QLX258" s="27"/>
      <c r="QLY258" s="27"/>
      <c r="QLZ258" s="27"/>
      <c r="QMA258" s="27"/>
      <c r="QMB258" s="27"/>
      <c r="QMC258" s="27"/>
      <c r="QMD258" s="27"/>
      <c r="QME258" s="27"/>
      <c r="QMF258" s="27"/>
      <c r="QMG258" s="27"/>
      <c r="QMH258" s="27"/>
      <c r="QMI258" s="27"/>
      <c r="QMJ258" s="27"/>
      <c r="QMK258" s="27"/>
      <c r="QML258" s="27"/>
      <c r="QMM258" s="27"/>
      <c r="QMN258" s="27"/>
      <c r="QMO258" s="27"/>
      <c r="QMP258" s="27"/>
      <c r="QMQ258" s="27"/>
      <c r="QMR258" s="27"/>
      <c r="QMS258" s="27"/>
      <c r="QMT258" s="27"/>
      <c r="QMU258" s="27"/>
      <c r="QMV258" s="27"/>
      <c r="QMW258" s="27"/>
      <c r="QMX258" s="27"/>
      <c r="QMY258" s="27"/>
      <c r="QMZ258" s="27"/>
      <c r="QNA258" s="27"/>
      <c r="QNB258" s="27"/>
      <c r="QNC258" s="27"/>
      <c r="QND258" s="27"/>
      <c r="QNE258" s="27"/>
      <c r="QNF258" s="27"/>
      <c r="QNG258" s="27"/>
      <c r="QNH258" s="27"/>
      <c r="QNI258" s="27"/>
      <c r="QNJ258" s="27"/>
      <c r="QNK258" s="27"/>
      <c r="QNL258" s="27"/>
      <c r="QNM258" s="27"/>
      <c r="QNN258" s="27"/>
      <c r="QNO258" s="27"/>
      <c r="QNP258" s="27"/>
      <c r="QNQ258" s="27"/>
      <c r="QNR258" s="27"/>
      <c r="QNS258" s="27"/>
      <c r="QNT258" s="27"/>
      <c r="QNU258" s="27"/>
      <c r="QNV258" s="27"/>
      <c r="QNW258" s="27"/>
      <c r="QNX258" s="27"/>
      <c r="QNY258" s="27"/>
      <c r="QNZ258" s="27"/>
      <c r="QOA258" s="27"/>
      <c r="QOB258" s="27"/>
      <c r="QOC258" s="27"/>
      <c r="QOD258" s="27"/>
      <c r="QOE258" s="27"/>
      <c r="QOF258" s="27"/>
      <c r="QOG258" s="27"/>
      <c r="QOH258" s="27"/>
      <c r="QOI258" s="27"/>
      <c r="QOJ258" s="27"/>
      <c r="QOK258" s="27"/>
      <c r="QOL258" s="27"/>
      <c r="QOM258" s="27"/>
      <c r="QON258" s="27"/>
      <c r="QOO258" s="27"/>
      <c r="QOP258" s="27"/>
      <c r="QOQ258" s="27"/>
      <c r="QOR258" s="27"/>
      <c r="QOS258" s="27"/>
      <c r="QOT258" s="27"/>
      <c r="QOU258" s="27"/>
      <c r="QOV258" s="27"/>
      <c r="QOW258" s="27"/>
      <c r="QOX258" s="27"/>
      <c r="QOY258" s="27"/>
      <c r="QOZ258" s="27"/>
      <c r="QPA258" s="27"/>
      <c r="QPB258" s="27"/>
      <c r="QPC258" s="27"/>
      <c r="QPD258" s="27"/>
      <c r="QPE258" s="27"/>
      <c r="QPF258" s="27"/>
      <c r="QPG258" s="27"/>
      <c r="QPH258" s="27"/>
      <c r="QPI258" s="27"/>
      <c r="QPJ258" s="27"/>
      <c r="QPK258" s="27"/>
      <c r="QPL258" s="27"/>
      <c r="QPM258" s="27"/>
      <c r="QPN258" s="27"/>
      <c r="QPO258" s="27"/>
      <c r="QPP258" s="27"/>
      <c r="QPQ258" s="27"/>
      <c r="QPR258" s="27"/>
      <c r="QPS258" s="27"/>
      <c r="QPT258" s="27"/>
      <c r="QPU258" s="27"/>
      <c r="QPV258" s="27"/>
      <c r="QPW258" s="27"/>
      <c r="QPX258" s="27"/>
      <c r="QPY258" s="27"/>
      <c r="QPZ258" s="27"/>
      <c r="QQA258" s="27"/>
      <c r="QQB258" s="27"/>
      <c r="QQC258" s="27"/>
      <c r="QQD258" s="27"/>
      <c r="QQE258" s="27"/>
      <c r="QQF258" s="27"/>
      <c r="QQG258" s="27"/>
      <c r="QQH258" s="27"/>
      <c r="QQI258" s="27"/>
      <c r="QQJ258" s="27"/>
      <c r="QQK258" s="27"/>
      <c r="QQL258" s="27"/>
      <c r="QQM258" s="27"/>
      <c r="QQN258" s="27"/>
      <c r="QQO258" s="27"/>
      <c r="QQP258" s="27"/>
      <c r="QQQ258" s="27"/>
      <c r="QQR258" s="27"/>
      <c r="QQS258" s="27"/>
      <c r="QQT258" s="27"/>
      <c r="QQU258" s="27"/>
      <c r="QQV258" s="27"/>
      <c r="QQW258" s="27"/>
      <c r="QQX258" s="27"/>
      <c r="QQY258" s="27"/>
      <c r="QQZ258" s="27"/>
      <c r="QRA258" s="27"/>
      <c r="QRB258" s="27"/>
      <c r="QRC258" s="27"/>
      <c r="QRD258" s="27"/>
      <c r="QRE258" s="27"/>
      <c r="QRF258" s="27"/>
      <c r="QRG258" s="27"/>
      <c r="QRH258" s="27"/>
      <c r="QRI258" s="27"/>
      <c r="QRJ258" s="27"/>
      <c r="QRK258" s="27"/>
      <c r="QRL258" s="27"/>
      <c r="QRM258" s="27"/>
      <c r="QRN258" s="27"/>
      <c r="QRO258" s="27"/>
      <c r="QRP258" s="27"/>
      <c r="QRQ258" s="27"/>
      <c r="QRR258" s="27"/>
      <c r="QRS258" s="27"/>
      <c r="QRT258" s="27"/>
      <c r="QRU258" s="27"/>
      <c r="QRV258" s="27"/>
      <c r="QRW258" s="27"/>
      <c r="QRX258" s="27"/>
      <c r="QRY258" s="27"/>
      <c r="QRZ258" s="27"/>
      <c r="QSA258" s="27"/>
      <c r="QSB258" s="27"/>
      <c r="QSC258" s="27"/>
      <c r="QSD258" s="27"/>
      <c r="QSE258" s="27"/>
      <c r="QSF258" s="27"/>
      <c r="QSG258" s="27"/>
      <c r="QSH258" s="27"/>
      <c r="QSI258" s="27"/>
      <c r="QSJ258" s="27"/>
      <c r="QSK258" s="27"/>
      <c r="QSL258" s="27"/>
      <c r="QSM258" s="27"/>
      <c r="QSN258" s="27"/>
      <c r="QSO258" s="27"/>
      <c r="QSP258" s="27"/>
      <c r="QSQ258" s="27"/>
      <c r="QSR258" s="27"/>
      <c r="QSS258" s="27"/>
      <c r="QST258" s="27"/>
      <c r="QSU258" s="27"/>
      <c r="QSV258" s="27"/>
      <c r="QSW258" s="27"/>
      <c r="QSX258" s="27"/>
      <c r="QSY258" s="27"/>
      <c r="QSZ258" s="27"/>
      <c r="QTA258" s="27"/>
      <c r="QTB258" s="27"/>
      <c r="QTC258" s="27"/>
      <c r="QTD258" s="27"/>
      <c r="QTE258" s="27"/>
      <c r="QTF258" s="27"/>
      <c r="QTG258" s="27"/>
      <c r="QTH258" s="27"/>
      <c r="QTI258" s="27"/>
      <c r="QTJ258" s="27"/>
      <c r="QTK258" s="27"/>
      <c r="QTL258" s="27"/>
      <c r="QTM258" s="27"/>
      <c r="QTN258" s="27"/>
      <c r="QTO258" s="27"/>
      <c r="QTP258" s="27"/>
      <c r="QTQ258" s="27"/>
      <c r="QTR258" s="27"/>
      <c r="QTS258" s="27"/>
      <c r="QTT258" s="27"/>
      <c r="QTU258" s="27"/>
      <c r="QTV258" s="27"/>
      <c r="QTW258" s="27"/>
      <c r="QTX258" s="27"/>
      <c r="QTY258" s="27"/>
      <c r="QTZ258" s="27"/>
      <c r="QUA258" s="27"/>
      <c r="QUB258" s="27"/>
      <c r="QUC258" s="27"/>
      <c r="QUD258" s="27"/>
      <c r="QUE258" s="27"/>
      <c r="QUF258" s="27"/>
      <c r="QUG258" s="27"/>
      <c r="QUH258" s="27"/>
      <c r="QUI258" s="27"/>
      <c r="QUJ258" s="27"/>
      <c r="QUK258" s="27"/>
      <c r="QUL258" s="27"/>
      <c r="QUM258" s="27"/>
      <c r="QUN258" s="27"/>
      <c r="QUO258" s="27"/>
      <c r="QUP258" s="27"/>
      <c r="QUQ258" s="27"/>
      <c r="QUR258" s="27"/>
      <c r="QUS258" s="27"/>
      <c r="QUT258" s="27"/>
      <c r="QUU258" s="27"/>
      <c r="QUV258" s="27"/>
      <c r="QUW258" s="27"/>
      <c r="QUX258" s="27"/>
      <c r="QUY258" s="27"/>
      <c r="QUZ258" s="27"/>
      <c r="QVA258" s="27"/>
      <c r="QVB258" s="27"/>
      <c r="QVC258" s="27"/>
      <c r="QVD258" s="27"/>
      <c r="QVE258" s="27"/>
      <c r="QVF258" s="27"/>
      <c r="QVG258" s="27"/>
      <c r="QVH258" s="27"/>
      <c r="QVI258" s="27"/>
      <c r="QVJ258" s="27"/>
      <c r="QVK258" s="27"/>
      <c r="QVL258" s="27"/>
      <c r="QVM258" s="27"/>
      <c r="QVN258" s="27"/>
      <c r="QVO258" s="27"/>
      <c r="QVP258" s="27"/>
      <c r="QVQ258" s="27"/>
      <c r="QVR258" s="27"/>
      <c r="QVS258" s="27"/>
      <c r="QVT258" s="27"/>
      <c r="QVU258" s="27"/>
      <c r="QVV258" s="27"/>
      <c r="QVW258" s="27"/>
      <c r="QVX258" s="27"/>
      <c r="QVY258" s="27"/>
      <c r="QVZ258" s="27"/>
      <c r="QWA258" s="27"/>
      <c r="QWB258" s="27"/>
      <c r="QWC258" s="27"/>
      <c r="QWD258" s="27"/>
      <c r="QWE258" s="27"/>
      <c r="QWF258" s="27"/>
      <c r="QWG258" s="27"/>
      <c r="QWH258" s="27"/>
      <c r="QWI258" s="27"/>
      <c r="QWJ258" s="27"/>
      <c r="QWK258" s="27"/>
      <c r="QWL258" s="27"/>
      <c r="QWM258" s="27"/>
      <c r="QWN258" s="27"/>
      <c r="QWO258" s="27"/>
      <c r="QWP258" s="27"/>
      <c r="QWQ258" s="27"/>
      <c r="QWR258" s="27"/>
      <c r="QWS258" s="27"/>
      <c r="QWT258" s="27"/>
      <c r="QWU258" s="27"/>
      <c r="QWV258" s="27"/>
      <c r="QWW258" s="27"/>
      <c r="QWX258" s="27"/>
      <c r="QWY258" s="27"/>
      <c r="QWZ258" s="27"/>
      <c r="QXA258" s="27"/>
      <c r="QXB258" s="27"/>
      <c r="QXC258" s="27"/>
      <c r="QXD258" s="27"/>
      <c r="QXE258" s="27"/>
      <c r="QXF258" s="27"/>
      <c r="QXG258" s="27"/>
      <c r="QXH258" s="27"/>
      <c r="QXI258" s="27"/>
      <c r="QXJ258" s="27"/>
      <c r="QXK258" s="27"/>
      <c r="QXL258" s="27"/>
      <c r="QXM258" s="27"/>
      <c r="QXN258" s="27"/>
      <c r="QXO258" s="27"/>
      <c r="QXP258" s="27"/>
      <c r="QXQ258" s="27"/>
      <c r="QXR258" s="27"/>
      <c r="QXS258" s="27"/>
      <c r="QXT258" s="27"/>
      <c r="QXU258" s="27"/>
      <c r="QXV258" s="27"/>
      <c r="QXW258" s="27"/>
      <c r="QXX258" s="27"/>
      <c r="QXY258" s="27"/>
      <c r="QXZ258" s="27"/>
      <c r="QYA258" s="27"/>
      <c r="QYB258" s="27"/>
      <c r="QYC258" s="27"/>
      <c r="QYD258" s="27"/>
      <c r="QYE258" s="27"/>
      <c r="QYF258" s="27"/>
      <c r="QYG258" s="27"/>
      <c r="QYH258" s="27"/>
      <c r="QYI258" s="27"/>
      <c r="QYJ258" s="27"/>
      <c r="QYK258" s="27"/>
      <c r="QYL258" s="27"/>
      <c r="QYM258" s="27"/>
      <c r="QYN258" s="27"/>
      <c r="QYO258" s="27"/>
      <c r="QYP258" s="27"/>
      <c r="QYQ258" s="27"/>
      <c r="QYR258" s="27"/>
      <c r="QYS258" s="27"/>
      <c r="QYT258" s="27"/>
      <c r="QYU258" s="27"/>
      <c r="QYV258" s="27"/>
      <c r="QYW258" s="27"/>
      <c r="QYX258" s="27"/>
      <c r="QYY258" s="27"/>
      <c r="QYZ258" s="27"/>
      <c r="QZA258" s="27"/>
      <c r="QZB258" s="27"/>
      <c r="QZC258" s="27"/>
      <c r="QZD258" s="27"/>
      <c r="QZE258" s="27"/>
      <c r="QZF258" s="27"/>
      <c r="QZG258" s="27"/>
      <c r="QZH258" s="27"/>
      <c r="QZI258" s="27"/>
      <c r="QZJ258" s="27"/>
      <c r="QZK258" s="27"/>
      <c r="QZL258" s="27"/>
      <c r="QZM258" s="27"/>
      <c r="QZN258" s="27"/>
      <c r="QZO258" s="27"/>
      <c r="QZP258" s="27"/>
      <c r="QZQ258" s="27"/>
      <c r="QZR258" s="27"/>
      <c r="QZS258" s="27"/>
      <c r="QZT258" s="27"/>
      <c r="QZU258" s="27"/>
      <c r="QZV258" s="27"/>
      <c r="QZW258" s="27"/>
      <c r="QZX258" s="27"/>
      <c r="QZY258" s="27"/>
      <c r="QZZ258" s="27"/>
      <c r="RAA258" s="27"/>
      <c r="RAB258" s="27"/>
      <c r="RAC258" s="27"/>
      <c r="RAD258" s="27"/>
      <c r="RAE258" s="27"/>
      <c r="RAF258" s="27"/>
      <c r="RAG258" s="27"/>
      <c r="RAH258" s="27"/>
      <c r="RAI258" s="27"/>
      <c r="RAJ258" s="27"/>
      <c r="RAK258" s="27"/>
      <c r="RAL258" s="27"/>
      <c r="RAM258" s="27"/>
      <c r="RAN258" s="27"/>
      <c r="RAO258" s="27"/>
      <c r="RAP258" s="27"/>
      <c r="RAQ258" s="27"/>
      <c r="RAR258" s="27"/>
      <c r="RAS258" s="27"/>
      <c r="RAT258" s="27"/>
      <c r="RAU258" s="27"/>
      <c r="RAV258" s="27"/>
      <c r="RAW258" s="27"/>
      <c r="RAX258" s="27"/>
      <c r="RAY258" s="27"/>
      <c r="RAZ258" s="27"/>
      <c r="RBA258" s="27"/>
      <c r="RBB258" s="27"/>
      <c r="RBC258" s="27"/>
      <c r="RBD258" s="27"/>
      <c r="RBE258" s="27"/>
      <c r="RBF258" s="27"/>
      <c r="RBG258" s="27"/>
      <c r="RBH258" s="27"/>
      <c r="RBI258" s="27"/>
      <c r="RBJ258" s="27"/>
      <c r="RBK258" s="27"/>
      <c r="RBL258" s="27"/>
      <c r="RBM258" s="27"/>
      <c r="RBN258" s="27"/>
      <c r="RBO258" s="27"/>
      <c r="RBP258" s="27"/>
      <c r="RBQ258" s="27"/>
      <c r="RBR258" s="27"/>
      <c r="RBS258" s="27"/>
      <c r="RBT258" s="27"/>
      <c r="RBU258" s="27"/>
      <c r="RBV258" s="27"/>
      <c r="RBW258" s="27"/>
      <c r="RBX258" s="27"/>
      <c r="RBY258" s="27"/>
      <c r="RBZ258" s="27"/>
      <c r="RCA258" s="27"/>
      <c r="RCB258" s="27"/>
      <c r="RCC258" s="27"/>
      <c r="RCD258" s="27"/>
      <c r="RCE258" s="27"/>
      <c r="RCF258" s="27"/>
      <c r="RCG258" s="27"/>
      <c r="RCH258" s="27"/>
      <c r="RCI258" s="27"/>
      <c r="RCJ258" s="27"/>
      <c r="RCK258" s="27"/>
      <c r="RCL258" s="27"/>
      <c r="RCM258" s="27"/>
      <c r="RCN258" s="27"/>
      <c r="RCO258" s="27"/>
      <c r="RCP258" s="27"/>
      <c r="RCQ258" s="27"/>
      <c r="RCR258" s="27"/>
      <c r="RCS258" s="27"/>
      <c r="RCT258" s="27"/>
      <c r="RCU258" s="27"/>
      <c r="RCV258" s="27"/>
      <c r="RCW258" s="27"/>
      <c r="RCX258" s="27"/>
      <c r="RCY258" s="27"/>
      <c r="RCZ258" s="27"/>
      <c r="RDA258" s="27"/>
      <c r="RDB258" s="27"/>
      <c r="RDC258" s="27"/>
      <c r="RDD258" s="27"/>
      <c r="RDE258" s="27"/>
      <c r="RDF258" s="27"/>
      <c r="RDG258" s="27"/>
      <c r="RDH258" s="27"/>
      <c r="RDI258" s="27"/>
      <c r="RDJ258" s="27"/>
      <c r="RDK258" s="27"/>
      <c r="RDL258" s="27"/>
      <c r="RDM258" s="27"/>
      <c r="RDN258" s="27"/>
      <c r="RDO258" s="27"/>
      <c r="RDP258" s="27"/>
      <c r="RDQ258" s="27"/>
      <c r="RDR258" s="27"/>
      <c r="RDS258" s="27"/>
      <c r="RDT258" s="27"/>
      <c r="RDU258" s="27"/>
      <c r="RDV258" s="27"/>
      <c r="RDW258" s="27"/>
      <c r="RDX258" s="27"/>
      <c r="RDY258" s="27"/>
      <c r="RDZ258" s="27"/>
      <c r="REA258" s="27"/>
      <c r="REB258" s="27"/>
      <c r="REC258" s="27"/>
      <c r="RED258" s="27"/>
      <c r="REE258" s="27"/>
      <c r="REF258" s="27"/>
      <c r="REG258" s="27"/>
      <c r="REH258" s="27"/>
      <c r="REI258" s="27"/>
      <c r="REJ258" s="27"/>
      <c r="REK258" s="27"/>
      <c r="REL258" s="27"/>
      <c r="REM258" s="27"/>
      <c r="REN258" s="27"/>
      <c r="REO258" s="27"/>
      <c r="REP258" s="27"/>
      <c r="REQ258" s="27"/>
      <c r="RER258" s="27"/>
      <c r="RES258" s="27"/>
      <c r="RET258" s="27"/>
      <c r="REU258" s="27"/>
      <c r="REV258" s="27"/>
      <c r="REW258" s="27"/>
      <c r="REX258" s="27"/>
      <c r="REY258" s="27"/>
      <c r="REZ258" s="27"/>
      <c r="RFA258" s="27"/>
      <c r="RFB258" s="27"/>
      <c r="RFC258" s="27"/>
      <c r="RFD258" s="27"/>
      <c r="RFE258" s="27"/>
      <c r="RFF258" s="27"/>
      <c r="RFG258" s="27"/>
      <c r="RFH258" s="27"/>
      <c r="RFI258" s="27"/>
      <c r="RFJ258" s="27"/>
      <c r="RFK258" s="27"/>
      <c r="RFL258" s="27"/>
      <c r="RFM258" s="27"/>
      <c r="RFN258" s="27"/>
      <c r="RFO258" s="27"/>
      <c r="RFP258" s="27"/>
      <c r="RFQ258" s="27"/>
      <c r="RFR258" s="27"/>
      <c r="RFS258" s="27"/>
      <c r="RFT258" s="27"/>
      <c r="RFU258" s="27"/>
      <c r="RFV258" s="27"/>
      <c r="RFW258" s="27"/>
      <c r="RFX258" s="27"/>
      <c r="RFY258" s="27"/>
      <c r="RFZ258" s="27"/>
      <c r="RGA258" s="27"/>
      <c r="RGB258" s="27"/>
      <c r="RGC258" s="27"/>
      <c r="RGD258" s="27"/>
      <c r="RGE258" s="27"/>
      <c r="RGF258" s="27"/>
      <c r="RGG258" s="27"/>
      <c r="RGH258" s="27"/>
      <c r="RGI258" s="27"/>
      <c r="RGJ258" s="27"/>
      <c r="RGK258" s="27"/>
      <c r="RGL258" s="27"/>
      <c r="RGM258" s="27"/>
      <c r="RGN258" s="27"/>
      <c r="RGO258" s="27"/>
      <c r="RGP258" s="27"/>
      <c r="RGQ258" s="27"/>
      <c r="RGR258" s="27"/>
      <c r="RGS258" s="27"/>
      <c r="RGT258" s="27"/>
      <c r="RGU258" s="27"/>
      <c r="RGV258" s="27"/>
      <c r="RGW258" s="27"/>
      <c r="RGX258" s="27"/>
      <c r="RGY258" s="27"/>
      <c r="RGZ258" s="27"/>
      <c r="RHA258" s="27"/>
      <c r="RHB258" s="27"/>
      <c r="RHC258" s="27"/>
      <c r="RHD258" s="27"/>
      <c r="RHE258" s="27"/>
      <c r="RHF258" s="27"/>
      <c r="RHG258" s="27"/>
      <c r="RHH258" s="27"/>
      <c r="RHI258" s="27"/>
      <c r="RHJ258" s="27"/>
      <c r="RHK258" s="27"/>
      <c r="RHL258" s="27"/>
      <c r="RHM258" s="27"/>
      <c r="RHN258" s="27"/>
      <c r="RHO258" s="27"/>
      <c r="RHP258" s="27"/>
      <c r="RHQ258" s="27"/>
      <c r="RHR258" s="27"/>
      <c r="RHS258" s="27"/>
      <c r="RHT258" s="27"/>
      <c r="RHU258" s="27"/>
      <c r="RHV258" s="27"/>
      <c r="RHW258" s="27"/>
      <c r="RHX258" s="27"/>
      <c r="RHY258" s="27"/>
      <c r="RHZ258" s="27"/>
      <c r="RIA258" s="27"/>
      <c r="RIB258" s="27"/>
      <c r="RIC258" s="27"/>
      <c r="RID258" s="27"/>
      <c r="RIE258" s="27"/>
      <c r="RIF258" s="27"/>
      <c r="RIG258" s="27"/>
      <c r="RIH258" s="27"/>
      <c r="RII258" s="27"/>
      <c r="RIJ258" s="27"/>
      <c r="RIK258" s="27"/>
      <c r="RIL258" s="27"/>
      <c r="RIM258" s="27"/>
      <c r="RIN258" s="27"/>
      <c r="RIO258" s="27"/>
      <c r="RIP258" s="27"/>
      <c r="RIQ258" s="27"/>
      <c r="RIR258" s="27"/>
      <c r="RIS258" s="27"/>
      <c r="RIT258" s="27"/>
      <c r="RIU258" s="27"/>
      <c r="RIV258" s="27"/>
      <c r="RIW258" s="27"/>
      <c r="RIX258" s="27"/>
      <c r="RIY258" s="27"/>
      <c r="RIZ258" s="27"/>
      <c r="RJA258" s="27"/>
      <c r="RJB258" s="27"/>
      <c r="RJC258" s="27"/>
      <c r="RJD258" s="27"/>
      <c r="RJE258" s="27"/>
      <c r="RJF258" s="27"/>
      <c r="RJG258" s="27"/>
      <c r="RJH258" s="27"/>
      <c r="RJI258" s="27"/>
      <c r="RJJ258" s="27"/>
      <c r="RJK258" s="27"/>
      <c r="RJL258" s="27"/>
      <c r="RJM258" s="27"/>
      <c r="RJN258" s="27"/>
      <c r="RJO258" s="27"/>
      <c r="RJP258" s="27"/>
      <c r="RJQ258" s="27"/>
      <c r="RJR258" s="27"/>
      <c r="RJS258" s="27"/>
      <c r="RJT258" s="27"/>
      <c r="RJU258" s="27"/>
      <c r="RJV258" s="27"/>
      <c r="RJW258" s="27"/>
      <c r="RJX258" s="27"/>
      <c r="RJY258" s="27"/>
      <c r="RJZ258" s="27"/>
      <c r="RKA258" s="27"/>
      <c r="RKB258" s="27"/>
      <c r="RKC258" s="27"/>
      <c r="RKD258" s="27"/>
      <c r="RKE258" s="27"/>
      <c r="RKF258" s="27"/>
      <c r="RKG258" s="27"/>
      <c r="RKH258" s="27"/>
      <c r="RKI258" s="27"/>
      <c r="RKJ258" s="27"/>
      <c r="RKK258" s="27"/>
      <c r="RKL258" s="27"/>
      <c r="RKM258" s="27"/>
      <c r="RKN258" s="27"/>
      <c r="RKO258" s="27"/>
      <c r="RKP258" s="27"/>
      <c r="RKQ258" s="27"/>
      <c r="RKR258" s="27"/>
      <c r="RKS258" s="27"/>
      <c r="RKT258" s="27"/>
      <c r="RKU258" s="27"/>
      <c r="RKV258" s="27"/>
      <c r="RKW258" s="27"/>
      <c r="RKX258" s="27"/>
      <c r="RKY258" s="27"/>
      <c r="RKZ258" s="27"/>
      <c r="RLA258" s="27"/>
      <c r="RLB258" s="27"/>
      <c r="RLC258" s="27"/>
      <c r="RLD258" s="27"/>
      <c r="RLE258" s="27"/>
      <c r="RLF258" s="27"/>
      <c r="RLG258" s="27"/>
      <c r="RLH258" s="27"/>
      <c r="RLI258" s="27"/>
      <c r="RLJ258" s="27"/>
      <c r="RLK258" s="27"/>
      <c r="RLL258" s="27"/>
      <c r="RLM258" s="27"/>
      <c r="RLN258" s="27"/>
      <c r="RLO258" s="27"/>
      <c r="RLP258" s="27"/>
      <c r="RLQ258" s="27"/>
      <c r="RLR258" s="27"/>
      <c r="RLS258" s="27"/>
      <c r="RLT258" s="27"/>
      <c r="RLU258" s="27"/>
      <c r="RLV258" s="27"/>
      <c r="RLW258" s="27"/>
      <c r="RLX258" s="27"/>
      <c r="RLY258" s="27"/>
      <c r="RLZ258" s="27"/>
      <c r="RMA258" s="27"/>
      <c r="RMB258" s="27"/>
      <c r="RMC258" s="27"/>
      <c r="RMD258" s="27"/>
      <c r="RME258" s="27"/>
      <c r="RMF258" s="27"/>
      <c r="RMG258" s="27"/>
      <c r="RMH258" s="27"/>
      <c r="RMI258" s="27"/>
      <c r="RMJ258" s="27"/>
      <c r="RMK258" s="27"/>
      <c r="RML258" s="27"/>
      <c r="RMM258" s="27"/>
      <c r="RMN258" s="27"/>
      <c r="RMO258" s="27"/>
      <c r="RMP258" s="27"/>
      <c r="RMQ258" s="27"/>
      <c r="RMR258" s="27"/>
      <c r="RMS258" s="27"/>
      <c r="RMT258" s="27"/>
      <c r="RMU258" s="27"/>
      <c r="RMV258" s="27"/>
      <c r="RMW258" s="27"/>
      <c r="RMX258" s="27"/>
      <c r="RMY258" s="27"/>
      <c r="RMZ258" s="27"/>
      <c r="RNA258" s="27"/>
      <c r="RNB258" s="27"/>
      <c r="RNC258" s="27"/>
      <c r="RND258" s="27"/>
      <c r="RNE258" s="27"/>
      <c r="RNF258" s="27"/>
      <c r="RNG258" s="27"/>
      <c r="RNH258" s="27"/>
      <c r="RNI258" s="27"/>
      <c r="RNJ258" s="27"/>
      <c r="RNK258" s="27"/>
      <c r="RNL258" s="27"/>
      <c r="RNM258" s="27"/>
      <c r="RNN258" s="27"/>
      <c r="RNO258" s="27"/>
      <c r="RNP258" s="27"/>
      <c r="RNQ258" s="27"/>
      <c r="RNR258" s="27"/>
      <c r="RNS258" s="27"/>
      <c r="RNT258" s="27"/>
      <c r="RNU258" s="27"/>
      <c r="RNV258" s="27"/>
      <c r="RNW258" s="27"/>
      <c r="RNX258" s="27"/>
      <c r="RNY258" s="27"/>
      <c r="RNZ258" s="27"/>
      <c r="ROA258" s="27"/>
      <c r="ROB258" s="27"/>
      <c r="ROC258" s="27"/>
      <c r="ROD258" s="27"/>
      <c r="ROE258" s="27"/>
      <c r="ROF258" s="27"/>
      <c r="ROG258" s="27"/>
      <c r="ROH258" s="27"/>
      <c r="ROI258" s="27"/>
      <c r="ROJ258" s="27"/>
      <c r="ROK258" s="27"/>
      <c r="ROL258" s="27"/>
      <c r="ROM258" s="27"/>
      <c r="RON258" s="27"/>
      <c r="ROO258" s="27"/>
      <c r="ROP258" s="27"/>
      <c r="ROQ258" s="27"/>
      <c r="ROR258" s="27"/>
      <c r="ROS258" s="27"/>
      <c r="ROT258" s="27"/>
      <c r="ROU258" s="27"/>
      <c r="ROV258" s="27"/>
      <c r="ROW258" s="27"/>
      <c r="ROX258" s="27"/>
      <c r="ROY258" s="27"/>
      <c r="ROZ258" s="27"/>
      <c r="RPA258" s="27"/>
      <c r="RPB258" s="27"/>
      <c r="RPC258" s="27"/>
      <c r="RPD258" s="27"/>
      <c r="RPE258" s="27"/>
      <c r="RPF258" s="27"/>
      <c r="RPG258" s="27"/>
      <c r="RPH258" s="27"/>
      <c r="RPI258" s="27"/>
      <c r="RPJ258" s="27"/>
      <c r="RPK258" s="27"/>
      <c r="RPL258" s="27"/>
      <c r="RPM258" s="27"/>
      <c r="RPN258" s="27"/>
      <c r="RPO258" s="27"/>
      <c r="RPP258" s="27"/>
      <c r="RPQ258" s="27"/>
      <c r="RPR258" s="27"/>
      <c r="RPS258" s="27"/>
      <c r="RPT258" s="27"/>
      <c r="RPU258" s="27"/>
      <c r="RPV258" s="27"/>
      <c r="RPW258" s="27"/>
      <c r="RPX258" s="27"/>
      <c r="RPY258" s="27"/>
      <c r="RPZ258" s="27"/>
      <c r="RQA258" s="27"/>
      <c r="RQB258" s="27"/>
      <c r="RQC258" s="27"/>
      <c r="RQD258" s="27"/>
      <c r="RQE258" s="27"/>
      <c r="RQF258" s="27"/>
      <c r="RQG258" s="27"/>
      <c r="RQH258" s="27"/>
      <c r="RQI258" s="27"/>
      <c r="RQJ258" s="27"/>
      <c r="RQK258" s="27"/>
      <c r="RQL258" s="27"/>
      <c r="RQM258" s="27"/>
      <c r="RQN258" s="27"/>
      <c r="RQO258" s="27"/>
      <c r="RQP258" s="27"/>
      <c r="RQQ258" s="27"/>
      <c r="RQR258" s="27"/>
      <c r="RQS258" s="27"/>
      <c r="RQT258" s="27"/>
      <c r="RQU258" s="27"/>
      <c r="RQV258" s="27"/>
      <c r="RQW258" s="27"/>
      <c r="RQX258" s="27"/>
      <c r="RQY258" s="27"/>
      <c r="RQZ258" s="27"/>
      <c r="RRA258" s="27"/>
      <c r="RRB258" s="27"/>
      <c r="RRC258" s="27"/>
      <c r="RRD258" s="27"/>
      <c r="RRE258" s="27"/>
      <c r="RRF258" s="27"/>
      <c r="RRG258" s="27"/>
      <c r="RRH258" s="27"/>
      <c r="RRI258" s="27"/>
      <c r="RRJ258" s="27"/>
      <c r="RRK258" s="27"/>
      <c r="RRL258" s="27"/>
      <c r="RRM258" s="27"/>
      <c r="RRN258" s="27"/>
      <c r="RRO258" s="27"/>
      <c r="RRP258" s="27"/>
      <c r="RRQ258" s="27"/>
      <c r="RRR258" s="27"/>
      <c r="RRS258" s="27"/>
      <c r="RRT258" s="27"/>
      <c r="RRU258" s="27"/>
      <c r="RRV258" s="27"/>
      <c r="RRW258" s="27"/>
      <c r="RRX258" s="27"/>
      <c r="RRY258" s="27"/>
      <c r="RRZ258" s="27"/>
      <c r="RSA258" s="27"/>
      <c r="RSB258" s="27"/>
      <c r="RSC258" s="27"/>
      <c r="RSD258" s="27"/>
      <c r="RSE258" s="27"/>
      <c r="RSF258" s="27"/>
      <c r="RSG258" s="27"/>
      <c r="RSH258" s="27"/>
      <c r="RSI258" s="27"/>
      <c r="RSJ258" s="27"/>
      <c r="RSK258" s="27"/>
      <c r="RSL258" s="27"/>
      <c r="RSM258" s="27"/>
      <c r="RSN258" s="27"/>
      <c r="RSO258" s="27"/>
      <c r="RSP258" s="27"/>
      <c r="RSQ258" s="27"/>
      <c r="RSR258" s="27"/>
      <c r="RSS258" s="27"/>
      <c r="RST258" s="27"/>
      <c r="RSU258" s="27"/>
      <c r="RSV258" s="27"/>
      <c r="RSW258" s="27"/>
      <c r="RSX258" s="27"/>
      <c r="RSY258" s="27"/>
      <c r="RSZ258" s="27"/>
      <c r="RTA258" s="27"/>
      <c r="RTB258" s="27"/>
      <c r="RTC258" s="27"/>
      <c r="RTD258" s="27"/>
      <c r="RTE258" s="27"/>
      <c r="RTF258" s="27"/>
      <c r="RTG258" s="27"/>
      <c r="RTH258" s="27"/>
      <c r="RTI258" s="27"/>
      <c r="RTJ258" s="27"/>
      <c r="RTK258" s="27"/>
      <c r="RTL258" s="27"/>
      <c r="RTM258" s="27"/>
      <c r="RTN258" s="27"/>
      <c r="RTO258" s="27"/>
      <c r="RTP258" s="27"/>
      <c r="RTQ258" s="27"/>
      <c r="RTR258" s="27"/>
      <c r="RTS258" s="27"/>
      <c r="RTT258" s="27"/>
      <c r="RTU258" s="27"/>
      <c r="RTV258" s="27"/>
      <c r="RTW258" s="27"/>
      <c r="RTX258" s="27"/>
      <c r="RTY258" s="27"/>
      <c r="RTZ258" s="27"/>
      <c r="RUA258" s="27"/>
      <c r="RUB258" s="27"/>
      <c r="RUC258" s="27"/>
      <c r="RUD258" s="27"/>
      <c r="RUE258" s="27"/>
      <c r="RUF258" s="27"/>
      <c r="RUG258" s="27"/>
      <c r="RUH258" s="27"/>
      <c r="RUI258" s="27"/>
      <c r="RUJ258" s="27"/>
      <c r="RUK258" s="27"/>
      <c r="RUL258" s="27"/>
      <c r="RUM258" s="27"/>
      <c r="RUN258" s="27"/>
      <c r="RUO258" s="27"/>
      <c r="RUP258" s="27"/>
      <c r="RUQ258" s="27"/>
      <c r="RUR258" s="27"/>
      <c r="RUS258" s="27"/>
      <c r="RUT258" s="27"/>
      <c r="RUU258" s="27"/>
      <c r="RUV258" s="27"/>
      <c r="RUW258" s="27"/>
      <c r="RUX258" s="27"/>
      <c r="RUY258" s="27"/>
      <c r="RUZ258" s="27"/>
      <c r="RVA258" s="27"/>
      <c r="RVB258" s="27"/>
      <c r="RVC258" s="27"/>
      <c r="RVD258" s="27"/>
      <c r="RVE258" s="27"/>
      <c r="RVF258" s="27"/>
      <c r="RVG258" s="27"/>
      <c r="RVH258" s="27"/>
      <c r="RVI258" s="27"/>
      <c r="RVJ258" s="27"/>
      <c r="RVK258" s="27"/>
      <c r="RVL258" s="27"/>
      <c r="RVM258" s="27"/>
      <c r="RVN258" s="27"/>
      <c r="RVO258" s="27"/>
      <c r="RVP258" s="27"/>
      <c r="RVQ258" s="27"/>
      <c r="RVR258" s="27"/>
      <c r="RVS258" s="27"/>
      <c r="RVT258" s="27"/>
      <c r="RVU258" s="27"/>
      <c r="RVV258" s="27"/>
      <c r="RVW258" s="27"/>
      <c r="RVX258" s="27"/>
      <c r="RVY258" s="27"/>
      <c r="RVZ258" s="27"/>
      <c r="RWA258" s="27"/>
      <c r="RWB258" s="27"/>
      <c r="RWC258" s="27"/>
      <c r="RWD258" s="27"/>
      <c r="RWE258" s="27"/>
      <c r="RWF258" s="27"/>
      <c r="RWG258" s="27"/>
      <c r="RWH258" s="27"/>
      <c r="RWI258" s="27"/>
      <c r="RWJ258" s="27"/>
      <c r="RWK258" s="27"/>
      <c r="RWL258" s="27"/>
      <c r="RWM258" s="27"/>
      <c r="RWN258" s="27"/>
      <c r="RWO258" s="27"/>
      <c r="RWP258" s="27"/>
      <c r="RWQ258" s="27"/>
      <c r="RWR258" s="27"/>
      <c r="RWS258" s="27"/>
      <c r="RWT258" s="27"/>
      <c r="RWU258" s="27"/>
      <c r="RWV258" s="27"/>
      <c r="RWW258" s="27"/>
      <c r="RWX258" s="27"/>
      <c r="RWY258" s="27"/>
      <c r="RWZ258" s="27"/>
      <c r="RXA258" s="27"/>
      <c r="RXB258" s="27"/>
      <c r="RXC258" s="27"/>
      <c r="RXD258" s="27"/>
      <c r="RXE258" s="27"/>
      <c r="RXF258" s="27"/>
      <c r="RXG258" s="27"/>
      <c r="RXH258" s="27"/>
      <c r="RXI258" s="27"/>
      <c r="RXJ258" s="27"/>
      <c r="RXK258" s="27"/>
      <c r="RXL258" s="27"/>
      <c r="RXM258" s="27"/>
      <c r="RXN258" s="27"/>
      <c r="RXO258" s="27"/>
      <c r="RXP258" s="27"/>
      <c r="RXQ258" s="27"/>
      <c r="RXR258" s="27"/>
      <c r="RXS258" s="27"/>
      <c r="RXT258" s="27"/>
      <c r="RXU258" s="27"/>
      <c r="RXV258" s="27"/>
      <c r="RXW258" s="27"/>
      <c r="RXX258" s="27"/>
      <c r="RXY258" s="27"/>
      <c r="RXZ258" s="27"/>
      <c r="RYA258" s="27"/>
      <c r="RYB258" s="27"/>
      <c r="RYC258" s="27"/>
      <c r="RYD258" s="27"/>
      <c r="RYE258" s="27"/>
      <c r="RYF258" s="27"/>
      <c r="RYG258" s="27"/>
      <c r="RYH258" s="27"/>
      <c r="RYI258" s="27"/>
      <c r="RYJ258" s="27"/>
      <c r="RYK258" s="27"/>
      <c r="RYL258" s="27"/>
      <c r="RYM258" s="27"/>
      <c r="RYN258" s="27"/>
      <c r="RYO258" s="27"/>
      <c r="RYP258" s="27"/>
      <c r="RYQ258" s="27"/>
      <c r="RYR258" s="27"/>
      <c r="RYS258" s="27"/>
      <c r="RYT258" s="27"/>
      <c r="RYU258" s="27"/>
      <c r="RYV258" s="27"/>
      <c r="RYW258" s="27"/>
      <c r="RYX258" s="27"/>
      <c r="RYY258" s="27"/>
      <c r="RYZ258" s="27"/>
      <c r="RZA258" s="27"/>
      <c r="RZB258" s="27"/>
      <c r="RZC258" s="27"/>
      <c r="RZD258" s="27"/>
      <c r="RZE258" s="27"/>
      <c r="RZF258" s="27"/>
      <c r="RZG258" s="27"/>
      <c r="RZH258" s="27"/>
      <c r="RZI258" s="27"/>
      <c r="RZJ258" s="27"/>
      <c r="RZK258" s="27"/>
      <c r="RZL258" s="27"/>
      <c r="RZM258" s="27"/>
      <c r="RZN258" s="27"/>
      <c r="RZO258" s="27"/>
      <c r="RZP258" s="27"/>
      <c r="RZQ258" s="27"/>
      <c r="RZR258" s="27"/>
      <c r="RZS258" s="27"/>
      <c r="RZT258" s="27"/>
      <c r="RZU258" s="27"/>
      <c r="RZV258" s="27"/>
      <c r="RZW258" s="27"/>
      <c r="RZX258" s="27"/>
      <c r="RZY258" s="27"/>
      <c r="RZZ258" s="27"/>
      <c r="SAA258" s="27"/>
      <c r="SAB258" s="27"/>
      <c r="SAC258" s="27"/>
      <c r="SAD258" s="27"/>
      <c r="SAE258" s="27"/>
      <c r="SAF258" s="27"/>
      <c r="SAG258" s="27"/>
      <c r="SAH258" s="27"/>
      <c r="SAI258" s="27"/>
      <c r="SAJ258" s="27"/>
      <c r="SAK258" s="27"/>
      <c r="SAL258" s="27"/>
      <c r="SAM258" s="27"/>
      <c r="SAN258" s="27"/>
      <c r="SAO258" s="27"/>
      <c r="SAP258" s="27"/>
      <c r="SAQ258" s="27"/>
      <c r="SAR258" s="27"/>
      <c r="SAS258" s="27"/>
      <c r="SAT258" s="27"/>
      <c r="SAU258" s="27"/>
      <c r="SAV258" s="27"/>
      <c r="SAW258" s="27"/>
      <c r="SAX258" s="27"/>
      <c r="SAY258" s="27"/>
      <c r="SAZ258" s="27"/>
      <c r="SBA258" s="27"/>
      <c r="SBB258" s="27"/>
      <c r="SBC258" s="27"/>
      <c r="SBD258" s="27"/>
      <c r="SBE258" s="27"/>
      <c r="SBF258" s="27"/>
      <c r="SBG258" s="27"/>
      <c r="SBH258" s="27"/>
      <c r="SBI258" s="27"/>
      <c r="SBJ258" s="27"/>
      <c r="SBK258" s="27"/>
      <c r="SBL258" s="27"/>
      <c r="SBM258" s="27"/>
      <c r="SBN258" s="27"/>
      <c r="SBO258" s="27"/>
      <c r="SBP258" s="27"/>
      <c r="SBQ258" s="27"/>
      <c r="SBR258" s="27"/>
      <c r="SBS258" s="27"/>
      <c r="SBT258" s="27"/>
      <c r="SBU258" s="27"/>
      <c r="SBV258" s="27"/>
      <c r="SBW258" s="27"/>
      <c r="SBX258" s="27"/>
      <c r="SBY258" s="27"/>
      <c r="SBZ258" s="27"/>
      <c r="SCA258" s="27"/>
      <c r="SCB258" s="27"/>
      <c r="SCC258" s="27"/>
      <c r="SCD258" s="27"/>
      <c r="SCE258" s="27"/>
      <c r="SCF258" s="27"/>
      <c r="SCG258" s="27"/>
      <c r="SCH258" s="27"/>
      <c r="SCI258" s="27"/>
      <c r="SCJ258" s="27"/>
      <c r="SCK258" s="27"/>
      <c r="SCL258" s="27"/>
      <c r="SCM258" s="27"/>
      <c r="SCN258" s="27"/>
      <c r="SCO258" s="27"/>
      <c r="SCP258" s="27"/>
      <c r="SCQ258" s="27"/>
      <c r="SCR258" s="27"/>
      <c r="SCS258" s="27"/>
      <c r="SCT258" s="27"/>
      <c r="SCU258" s="27"/>
      <c r="SCV258" s="27"/>
      <c r="SCW258" s="27"/>
      <c r="SCX258" s="27"/>
      <c r="SCY258" s="27"/>
      <c r="SCZ258" s="27"/>
      <c r="SDA258" s="27"/>
      <c r="SDB258" s="27"/>
      <c r="SDC258" s="27"/>
      <c r="SDD258" s="27"/>
      <c r="SDE258" s="27"/>
      <c r="SDF258" s="27"/>
      <c r="SDG258" s="27"/>
      <c r="SDH258" s="27"/>
      <c r="SDI258" s="27"/>
      <c r="SDJ258" s="27"/>
      <c r="SDK258" s="27"/>
      <c r="SDL258" s="27"/>
      <c r="SDM258" s="27"/>
      <c r="SDN258" s="27"/>
      <c r="SDO258" s="27"/>
      <c r="SDP258" s="27"/>
      <c r="SDQ258" s="27"/>
      <c r="SDR258" s="27"/>
      <c r="SDS258" s="27"/>
      <c r="SDT258" s="27"/>
      <c r="SDU258" s="27"/>
      <c r="SDV258" s="27"/>
      <c r="SDW258" s="27"/>
      <c r="SDX258" s="27"/>
      <c r="SDY258" s="27"/>
      <c r="SDZ258" s="27"/>
      <c r="SEA258" s="27"/>
      <c r="SEB258" s="27"/>
      <c r="SEC258" s="27"/>
      <c r="SED258" s="27"/>
      <c r="SEE258" s="27"/>
      <c r="SEF258" s="27"/>
      <c r="SEG258" s="27"/>
      <c r="SEH258" s="27"/>
      <c r="SEI258" s="27"/>
      <c r="SEJ258" s="27"/>
      <c r="SEK258" s="27"/>
      <c r="SEL258" s="27"/>
      <c r="SEM258" s="27"/>
      <c r="SEN258" s="27"/>
      <c r="SEO258" s="27"/>
      <c r="SEP258" s="27"/>
      <c r="SEQ258" s="27"/>
      <c r="SER258" s="27"/>
      <c r="SES258" s="27"/>
      <c r="SET258" s="27"/>
      <c r="SEU258" s="27"/>
      <c r="SEV258" s="27"/>
      <c r="SEW258" s="27"/>
      <c r="SEX258" s="27"/>
      <c r="SEY258" s="27"/>
      <c r="SEZ258" s="27"/>
      <c r="SFA258" s="27"/>
      <c r="SFB258" s="27"/>
      <c r="SFC258" s="27"/>
      <c r="SFD258" s="27"/>
      <c r="SFE258" s="27"/>
      <c r="SFF258" s="27"/>
      <c r="SFG258" s="27"/>
      <c r="SFH258" s="27"/>
      <c r="SFI258" s="27"/>
      <c r="SFJ258" s="27"/>
      <c r="SFK258" s="27"/>
      <c r="SFL258" s="27"/>
      <c r="SFM258" s="27"/>
      <c r="SFN258" s="27"/>
      <c r="SFO258" s="27"/>
      <c r="SFP258" s="27"/>
      <c r="SFQ258" s="27"/>
      <c r="SFR258" s="27"/>
      <c r="SFS258" s="27"/>
      <c r="SFT258" s="27"/>
      <c r="SFU258" s="27"/>
      <c r="SFV258" s="27"/>
      <c r="SFW258" s="27"/>
      <c r="SFX258" s="27"/>
      <c r="SFY258" s="27"/>
      <c r="SFZ258" s="27"/>
      <c r="SGA258" s="27"/>
      <c r="SGB258" s="27"/>
      <c r="SGC258" s="27"/>
      <c r="SGD258" s="27"/>
      <c r="SGE258" s="27"/>
      <c r="SGF258" s="27"/>
      <c r="SGG258" s="27"/>
      <c r="SGH258" s="27"/>
      <c r="SGI258" s="27"/>
      <c r="SGJ258" s="27"/>
      <c r="SGK258" s="27"/>
      <c r="SGL258" s="27"/>
      <c r="SGM258" s="27"/>
      <c r="SGN258" s="27"/>
      <c r="SGO258" s="27"/>
      <c r="SGP258" s="27"/>
      <c r="SGQ258" s="27"/>
      <c r="SGR258" s="27"/>
      <c r="SGS258" s="27"/>
      <c r="SGT258" s="27"/>
      <c r="SGU258" s="27"/>
      <c r="SGV258" s="27"/>
      <c r="SGW258" s="27"/>
      <c r="SGX258" s="27"/>
      <c r="SGY258" s="27"/>
      <c r="SGZ258" s="27"/>
      <c r="SHA258" s="27"/>
      <c r="SHB258" s="27"/>
      <c r="SHC258" s="27"/>
      <c r="SHD258" s="27"/>
      <c r="SHE258" s="27"/>
      <c r="SHF258" s="27"/>
      <c r="SHG258" s="27"/>
      <c r="SHH258" s="27"/>
      <c r="SHI258" s="27"/>
      <c r="SHJ258" s="27"/>
      <c r="SHK258" s="27"/>
      <c r="SHL258" s="27"/>
      <c r="SHM258" s="27"/>
      <c r="SHN258" s="27"/>
      <c r="SHO258" s="27"/>
      <c r="SHP258" s="27"/>
      <c r="SHQ258" s="27"/>
      <c r="SHR258" s="27"/>
      <c r="SHS258" s="27"/>
      <c r="SHT258" s="27"/>
      <c r="SHU258" s="27"/>
      <c r="SHV258" s="27"/>
      <c r="SHW258" s="27"/>
      <c r="SHX258" s="27"/>
      <c r="SHY258" s="27"/>
      <c r="SHZ258" s="27"/>
      <c r="SIA258" s="27"/>
      <c r="SIB258" s="27"/>
      <c r="SIC258" s="27"/>
      <c r="SID258" s="27"/>
      <c r="SIE258" s="27"/>
      <c r="SIF258" s="27"/>
      <c r="SIG258" s="27"/>
      <c r="SIH258" s="27"/>
      <c r="SII258" s="27"/>
      <c r="SIJ258" s="27"/>
      <c r="SIK258" s="27"/>
      <c r="SIL258" s="27"/>
      <c r="SIM258" s="27"/>
      <c r="SIN258" s="27"/>
      <c r="SIO258" s="27"/>
      <c r="SIP258" s="27"/>
      <c r="SIQ258" s="27"/>
      <c r="SIR258" s="27"/>
      <c r="SIS258" s="27"/>
      <c r="SIT258" s="27"/>
      <c r="SIU258" s="27"/>
      <c r="SIV258" s="27"/>
      <c r="SIW258" s="27"/>
      <c r="SIX258" s="27"/>
      <c r="SIY258" s="27"/>
      <c r="SIZ258" s="27"/>
      <c r="SJA258" s="27"/>
      <c r="SJB258" s="27"/>
      <c r="SJC258" s="27"/>
      <c r="SJD258" s="27"/>
      <c r="SJE258" s="27"/>
      <c r="SJF258" s="27"/>
      <c r="SJG258" s="27"/>
      <c r="SJH258" s="27"/>
      <c r="SJI258" s="27"/>
      <c r="SJJ258" s="27"/>
      <c r="SJK258" s="27"/>
      <c r="SJL258" s="27"/>
      <c r="SJM258" s="27"/>
      <c r="SJN258" s="27"/>
      <c r="SJO258" s="27"/>
      <c r="SJP258" s="27"/>
      <c r="SJQ258" s="27"/>
      <c r="SJR258" s="27"/>
      <c r="SJS258" s="27"/>
      <c r="SJT258" s="27"/>
      <c r="SJU258" s="27"/>
      <c r="SJV258" s="27"/>
      <c r="SJW258" s="27"/>
      <c r="SJX258" s="27"/>
      <c r="SJY258" s="27"/>
      <c r="SJZ258" s="27"/>
      <c r="SKA258" s="27"/>
      <c r="SKB258" s="27"/>
      <c r="SKC258" s="27"/>
      <c r="SKD258" s="27"/>
      <c r="SKE258" s="27"/>
      <c r="SKF258" s="27"/>
      <c r="SKG258" s="27"/>
      <c r="SKH258" s="27"/>
      <c r="SKI258" s="27"/>
      <c r="SKJ258" s="27"/>
      <c r="SKK258" s="27"/>
      <c r="SKL258" s="27"/>
      <c r="SKM258" s="27"/>
      <c r="SKN258" s="27"/>
      <c r="SKO258" s="27"/>
      <c r="SKP258" s="27"/>
      <c r="SKQ258" s="27"/>
      <c r="SKR258" s="27"/>
      <c r="SKS258" s="27"/>
      <c r="SKT258" s="27"/>
      <c r="SKU258" s="27"/>
      <c r="SKV258" s="27"/>
      <c r="SKW258" s="27"/>
      <c r="SKX258" s="27"/>
      <c r="SKY258" s="27"/>
      <c r="SKZ258" s="27"/>
      <c r="SLA258" s="27"/>
      <c r="SLB258" s="27"/>
      <c r="SLC258" s="27"/>
      <c r="SLD258" s="27"/>
      <c r="SLE258" s="27"/>
      <c r="SLF258" s="27"/>
      <c r="SLG258" s="27"/>
      <c r="SLH258" s="27"/>
      <c r="SLI258" s="27"/>
      <c r="SLJ258" s="27"/>
      <c r="SLK258" s="27"/>
      <c r="SLL258" s="27"/>
      <c r="SLM258" s="27"/>
      <c r="SLN258" s="27"/>
      <c r="SLO258" s="27"/>
      <c r="SLP258" s="27"/>
      <c r="SLQ258" s="27"/>
      <c r="SLR258" s="27"/>
      <c r="SLS258" s="27"/>
      <c r="SLT258" s="27"/>
      <c r="SLU258" s="27"/>
      <c r="SLV258" s="27"/>
      <c r="SLW258" s="27"/>
      <c r="SLX258" s="27"/>
      <c r="SLY258" s="27"/>
      <c r="SLZ258" s="27"/>
      <c r="SMA258" s="27"/>
      <c r="SMB258" s="27"/>
      <c r="SMC258" s="27"/>
      <c r="SMD258" s="27"/>
      <c r="SME258" s="27"/>
      <c r="SMF258" s="27"/>
      <c r="SMG258" s="27"/>
      <c r="SMH258" s="27"/>
      <c r="SMI258" s="27"/>
      <c r="SMJ258" s="27"/>
      <c r="SMK258" s="27"/>
      <c r="SML258" s="27"/>
      <c r="SMM258" s="27"/>
      <c r="SMN258" s="27"/>
      <c r="SMO258" s="27"/>
      <c r="SMP258" s="27"/>
      <c r="SMQ258" s="27"/>
      <c r="SMR258" s="27"/>
      <c r="SMS258" s="27"/>
      <c r="SMT258" s="27"/>
      <c r="SMU258" s="27"/>
      <c r="SMV258" s="27"/>
      <c r="SMW258" s="27"/>
      <c r="SMX258" s="27"/>
      <c r="SMY258" s="27"/>
      <c r="SMZ258" s="27"/>
      <c r="SNA258" s="27"/>
      <c r="SNB258" s="27"/>
      <c r="SNC258" s="27"/>
      <c r="SND258" s="27"/>
      <c r="SNE258" s="27"/>
      <c r="SNF258" s="27"/>
      <c r="SNG258" s="27"/>
      <c r="SNH258" s="27"/>
      <c r="SNI258" s="27"/>
      <c r="SNJ258" s="27"/>
      <c r="SNK258" s="27"/>
      <c r="SNL258" s="27"/>
      <c r="SNM258" s="27"/>
      <c r="SNN258" s="27"/>
      <c r="SNO258" s="27"/>
      <c r="SNP258" s="27"/>
      <c r="SNQ258" s="27"/>
      <c r="SNR258" s="27"/>
      <c r="SNS258" s="27"/>
      <c r="SNT258" s="27"/>
      <c r="SNU258" s="27"/>
      <c r="SNV258" s="27"/>
      <c r="SNW258" s="27"/>
      <c r="SNX258" s="27"/>
      <c r="SNY258" s="27"/>
      <c r="SNZ258" s="27"/>
      <c r="SOA258" s="27"/>
      <c r="SOB258" s="27"/>
      <c r="SOC258" s="27"/>
      <c r="SOD258" s="27"/>
      <c r="SOE258" s="27"/>
      <c r="SOF258" s="27"/>
      <c r="SOG258" s="27"/>
      <c r="SOH258" s="27"/>
      <c r="SOI258" s="27"/>
      <c r="SOJ258" s="27"/>
      <c r="SOK258" s="27"/>
      <c r="SOL258" s="27"/>
      <c r="SOM258" s="27"/>
      <c r="SON258" s="27"/>
      <c r="SOO258" s="27"/>
      <c r="SOP258" s="27"/>
      <c r="SOQ258" s="27"/>
      <c r="SOR258" s="27"/>
      <c r="SOS258" s="27"/>
      <c r="SOT258" s="27"/>
      <c r="SOU258" s="27"/>
      <c r="SOV258" s="27"/>
      <c r="SOW258" s="27"/>
      <c r="SOX258" s="27"/>
      <c r="SOY258" s="27"/>
      <c r="SOZ258" s="27"/>
      <c r="SPA258" s="27"/>
      <c r="SPB258" s="27"/>
      <c r="SPC258" s="27"/>
      <c r="SPD258" s="27"/>
      <c r="SPE258" s="27"/>
      <c r="SPF258" s="27"/>
      <c r="SPG258" s="27"/>
      <c r="SPH258" s="27"/>
      <c r="SPI258" s="27"/>
      <c r="SPJ258" s="27"/>
      <c r="SPK258" s="27"/>
      <c r="SPL258" s="27"/>
      <c r="SPM258" s="27"/>
      <c r="SPN258" s="27"/>
      <c r="SPO258" s="27"/>
      <c r="SPP258" s="27"/>
      <c r="SPQ258" s="27"/>
      <c r="SPR258" s="27"/>
      <c r="SPS258" s="27"/>
      <c r="SPT258" s="27"/>
      <c r="SPU258" s="27"/>
      <c r="SPV258" s="27"/>
      <c r="SPW258" s="27"/>
      <c r="SPX258" s="27"/>
      <c r="SPY258" s="27"/>
      <c r="SPZ258" s="27"/>
      <c r="SQA258" s="27"/>
      <c r="SQB258" s="27"/>
      <c r="SQC258" s="27"/>
      <c r="SQD258" s="27"/>
      <c r="SQE258" s="27"/>
      <c r="SQF258" s="27"/>
      <c r="SQG258" s="27"/>
      <c r="SQH258" s="27"/>
      <c r="SQI258" s="27"/>
      <c r="SQJ258" s="27"/>
      <c r="SQK258" s="27"/>
      <c r="SQL258" s="27"/>
      <c r="SQM258" s="27"/>
      <c r="SQN258" s="27"/>
      <c r="SQO258" s="27"/>
      <c r="SQP258" s="27"/>
      <c r="SQQ258" s="27"/>
      <c r="SQR258" s="27"/>
      <c r="SQS258" s="27"/>
      <c r="SQT258" s="27"/>
      <c r="SQU258" s="27"/>
      <c r="SQV258" s="27"/>
      <c r="SQW258" s="27"/>
      <c r="SQX258" s="27"/>
      <c r="SQY258" s="27"/>
      <c r="SQZ258" s="27"/>
      <c r="SRA258" s="27"/>
      <c r="SRB258" s="27"/>
      <c r="SRC258" s="27"/>
      <c r="SRD258" s="27"/>
      <c r="SRE258" s="27"/>
      <c r="SRF258" s="27"/>
      <c r="SRG258" s="27"/>
      <c r="SRH258" s="27"/>
      <c r="SRI258" s="27"/>
      <c r="SRJ258" s="27"/>
      <c r="SRK258" s="27"/>
      <c r="SRL258" s="27"/>
      <c r="SRM258" s="27"/>
      <c r="SRN258" s="27"/>
      <c r="SRO258" s="27"/>
      <c r="SRP258" s="27"/>
      <c r="SRQ258" s="27"/>
      <c r="SRR258" s="27"/>
      <c r="SRS258" s="27"/>
      <c r="SRT258" s="27"/>
      <c r="SRU258" s="27"/>
      <c r="SRV258" s="27"/>
      <c r="SRW258" s="27"/>
      <c r="SRX258" s="27"/>
      <c r="SRY258" s="27"/>
      <c r="SRZ258" s="27"/>
      <c r="SSA258" s="27"/>
      <c r="SSB258" s="27"/>
      <c r="SSC258" s="27"/>
      <c r="SSD258" s="27"/>
      <c r="SSE258" s="27"/>
      <c r="SSF258" s="27"/>
      <c r="SSG258" s="27"/>
      <c r="SSH258" s="27"/>
      <c r="SSI258" s="27"/>
      <c r="SSJ258" s="27"/>
      <c r="SSK258" s="27"/>
      <c r="SSL258" s="27"/>
      <c r="SSM258" s="27"/>
      <c r="SSN258" s="27"/>
      <c r="SSO258" s="27"/>
      <c r="SSP258" s="27"/>
      <c r="SSQ258" s="27"/>
      <c r="SSR258" s="27"/>
      <c r="SSS258" s="27"/>
      <c r="SST258" s="27"/>
      <c r="SSU258" s="27"/>
      <c r="SSV258" s="27"/>
      <c r="SSW258" s="27"/>
      <c r="SSX258" s="27"/>
      <c r="SSY258" s="27"/>
      <c r="SSZ258" s="27"/>
      <c r="STA258" s="27"/>
      <c r="STB258" s="27"/>
      <c r="STC258" s="27"/>
      <c r="STD258" s="27"/>
      <c r="STE258" s="27"/>
      <c r="STF258" s="27"/>
      <c r="STG258" s="27"/>
      <c r="STH258" s="27"/>
      <c r="STI258" s="27"/>
      <c r="STJ258" s="27"/>
      <c r="STK258" s="27"/>
      <c r="STL258" s="27"/>
      <c r="STM258" s="27"/>
      <c r="STN258" s="27"/>
      <c r="STO258" s="27"/>
      <c r="STP258" s="27"/>
      <c r="STQ258" s="27"/>
      <c r="STR258" s="27"/>
      <c r="STS258" s="27"/>
      <c r="STT258" s="27"/>
      <c r="STU258" s="27"/>
      <c r="STV258" s="27"/>
      <c r="STW258" s="27"/>
      <c r="STX258" s="27"/>
      <c r="STY258" s="27"/>
      <c r="STZ258" s="27"/>
      <c r="SUA258" s="27"/>
      <c r="SUB258" s="27"/>
      <c r="SUC258" s="27"/>
      <c r="SUD258" s="27"/>
      <c r="SUE258" s="27"/>
      <c r="SUF258" s="27"/>
      <c r="SUG258" s="27"/>
      <c r="SUH258" s="27"/>
      <c r="SUI258" s="27"/>
      <c r="SUJ258" s="27"/>
      <c r="SUK258" s="27"/>
      <c r="SUL258" s="27"/>
      <c r="SUM258" s="27"/>
      <c r="SUN258" s="27"/>
      <c r="SUO258" s="27"/>
      <c r="SUP258" s="27"/>
      <c r="SUQ258" s="27"/>
      <c r="SUR258" s="27"/>
      <c r="SUS258" s="27"/>
      <c r="SUT258" s="27"/>
      <c r="SUU258" s="27"/>
      <c r="SUV258" s="27"/>
      <c r="SUW258" s="27"/>
      <c r="SUX258" s="27"/>
      <c r="SUY258" s="27"/>
      <c r="SUZ258" s="27"/>
      <c r="SVA258" s="27"/>
      <c r="SVB258" s="27"/>
      <c r="SVC258" s="27"/>
      <c r="SVD258" s="27"/>
      <c r="SVE258" s="27"/>
      <c r="SVF258" s="27"/>
      <c r="SVG258" s="27"/>
      <c r="SVH258" s="27"/>
      <c r="SVI258" s="27"/>
      <c r="SVJ258" s="27"/>
      <c r="SVK258" s="27"/>
      <c r="SVL258" s="27"/>
      <c r="SVM258" s="27"/>
      <c r="SVN258" s="27"/>
      <c r="SVO258" s="27"/>
      <c r="SVP258" s="27"/>
      <c r="SVQ258" s="27"/>
      <c r="SVR258" s="27"/>
      <c r="SVS258" s="27"/>
      <c r="SVT258" s="27"/>
      <c r="SVU258" s="27"/>
      <c r="SVV258" s="27"/>
      <c r="SVW258" s="27"/>
      <c r="SVX258" s="27"/>
      <c r="SVY258" s="27"/>
      <c r="SVZ258" s="27"/>
      <c r="SWA258" s="27"/>
      <c r="SWB258" s="27"/>
      <c r="SWC258" s="27"/>
      <c r="SWD258" s="27"/>
      <c r="SWE258" s="27"/>
      <c r="SWF258" s="27"/>
      <c r="SWG258" s="27"/>
      <c r="SWH258" s="27"/>
      <c r="SWI258" s="27"/>
      <c r="SWJ258" s="27"/>
      <c r="SWK258" s="27"/>
      <c r="SWL258" s="27"/>
      <c r="SWM258" s="27"/>
      <c r="SWN258" s="27"/>
      <c r="SWO258" s="27"/>
      <c r="SWP258" s="27"/>
      <c r="SWQ258" s="27"/>
      <c r="SWR258" s="27"/>
      <c r="SWS258" s="27"/>
      <c r="SWT258" s="27"/>
      <c r="SWU258" s="27"/>
      <c r="SWV258" s="27"/>
      <c r="SWW258" s="27"/>
      <c r="SWX258" s="27"/>
      <c r="SWY258" s="27"/>
      <c r="SWZ258" s="27"/>
      <c r="SXA258" s="27"/>
      <c r="SXB258" s="27"/>
      <c r="SXC258" s="27"/>
      <c r="SXD258" s="27"/>
      <c r="SXE258" s="27"/>
      <c r="SXF258" s="27"/>
      <c r="SXG258" s="27"/>
      <c r="SXH258" s="27"/>
      <c r="SXI258" s="27"/>
      <c r="SXJ258" s="27"/>
      <c r="SXK258" s="27"/>
      <c r="SXL258" s="27"/>
      <c r="SXM258" s="27"/>
      <c r="SXN258" s="27"/>
      <c r="SXO258" s="27"/>
      <c r="SXP258" s="27"/>
      <c r="SXQ258" s="27"/>
      <c r="SXR258" s="27"/>
      <c r="SXS258" s="27"/>
      <c r="SXT258" s="27"/>
      <c r="SXU258" s="27"/>
      <c r="SXV258" s="27"/>
      <c r="SXW258" s="27"/>
      <c r="SXX258" s="27"/>
      <c r="SXY258" s="27"/>
      <c r="SXZ258" s="27"/>
      <c r="SYA258" s="27"/>
      <c r="SYB258" s="27"/>
      <c r="SYC258" s="27"/>
      <c r="SYD258" s="27"/>
      <c r="SYE258" s="27"/>
      <c r="SYF258" s="27"/>
      <c r="SYG258" s="27"/>
      <c r="SYH258" s="27"/>
      <c r="SYI258" s="27"/>
      <c r="SYJ258" s="27"/>
      <c r="SYK258" s="27"/>
      <c r="SYL258" s="27"/>
      <c r="SYM258" s="27"/>
      <c r="SYN258" s="27"/>
      <c r="SYO258" s="27"/>
      <c r="SYP258" s="27"/>
      <c r="SYQ258" s="27"/>
      <c r="SYR258" s="27"/>
      <c r="SYS258" s="27"/>
      <c r="SYT258" s="27"/>
      <c r="SYU258" s="27"/>
      <c r="SYV258" s="27"/>
      <c r="SYW258" s="27"/>
      <c r="SYX258" s="27"/>
      <c r="SYY258" s="27"/>
      <c r="SYZ258" s="27"/>
      <c r="SZA258" s="27"/>
      <c r="SZB258" s="27"/>
      <c r="SZC258" s="27"/>
      <c r="SZD258" s="27"/>
      <c r="SZE258" s="27"/>
      <c r="SZF258" s="27"/>
      <c r="SZG258" s="27"/>
      <c r="SZH258" s="27"/>
      <c r="SZI258" s="27"/>
      <c r="SZJ258" s="27"/>
      <c r="SZK258" s="27"/>
      <c r="SZL258" s="27"/>
      <c r="SZM258" s="27"/>
      <c r="SZN258" s="27"/>
      <c r="SZO258" s="27"/>
      <c r="SZP258" s="27"/>
      <c r="SZQ258" s="27"/>
      <c r="SZR258" s="27"/>
      <c r="SZS258" s="27"/>
      <c r="SZT258" s="27"/>
      <c r="SZU258" s="27"/>
      <c r="SZV258" s="27"/>
      <c r="SZW258" s="27"/>
      <c r="SZX258" s="27"/>
      <c r="SZY258" s="27"/>
      <c r="SZZ258" s="27"/>
      <c r="TAA258" s="27"/>
      <c r="TAB258" s="27"/>
      <c r="TAC258" s="27"/>
      <c r="TAD258" s="27"/>
      <c r="TAE258" s="27"/>
      <c r="TAF258" s="27"/>
      <c r="TAG258" s="27"/>
      <c r="TAH258" s="27"/>
      <c r="TAI258" s="27"/>
      <c r="TAJ258" s="27"/>
      <c r="TAK258" s="27"/>
      <c r="TAL258" s="27"/>
      <c r="TAM258" s="27"/>
      <c r="TAN258" s="27"/>
      <c r="TAO258" s="27"/>
      <c r="TAP258" s="27"/>
      <c r="TAQ258" s="27"/>
      <c r="TAR258" s="27"/>
      <c r="TAS258" s="27"/>
      <c r="TAT258" s="27"/>
      <c r="TAU258" s="27"/>
      <c r="TAV258" s="27"/>
      <c r="TAW258" s="27"/>
      <c r="TAX258" s="27"/>
      <c r="TAY258" s="27"/>
      <c r="TAZ258" s="27"/>
      <c r="TBA258" s="27"/>
      <c r="TBB258" s="27"/>
      <c r="TBC258" s="27"/>
      <c r="TBD258" s="27"/>
      <c r="TBE258" s="27"/>
      <c r="TBF258" s="27"/>
      <c r="TBG258" s="27"/>
      <c r="TBH258" s="27"/>
      <c r="TBI258" s="27"/>
      <c r="TBJ258" s="27"/>
      <c r="TBK258" s="27"/>
      <c r="TBL258" s="27"/>
      <c r="TBM258" s="27"/>
      <c r="TBN258" s="27"/>
      <c r="TBO258" s="27"/>
      <c r="TBP258" s="27"/>
      <c r="TBQ258" s="27"/>
      <c r="TBR258" s="27"/>
      <c r="TBS258" s="27"/>
      <c r="TBT258" s="27"/>
      <c r="TBU258" s="27"/>
      <c r="TBV258" s="27"/>
      <c r="TBW258" s="27"/>
      <c r="TBX258" s="27"/>
      <c r="TBY258" s="27"/>
      <c r="TBZ258" s="27"/>
      <c r="TCA258" s="27"/>
      <c r="TCB258" s="27"/>
      <c r="TCC258" s="27"/>
      <c r="TCD258" s="27"/>
      <c r="TCE258" s="27"/>
      <c r="TCF258" s="27"/>
      <c r="TCG258" s="27"/>
      <c r="TCH258" s="27"/>
      <c r="TCI258" s="27"/>
      <c r="TCJ258" s="27"/>
      <c r="TCK258" s="27"/>
      <c r="TCL258" s="27"/>
      <c r="TCM258" s="27"/>
      <c r="TCN258" s="27"/>
      <c r="TCO258" s="27"/>
      <c r="TCP258" s="27"/>
      <c r="TCQ258" s="27"/>
      <c r="TCR258" s="27"/>
      <c r="TCS258" s="27"/>
      <c r="TCT258" s="27"/>
      <c r="TCU258" s="27"/>
      <c r="TCV258" s="27"/>
      <c r="TCW258" s="27"/>
      <c r="TCX258" s="27"/>
      <c r="TCY258" s="27"/>
      <c r="TCZ258" s="27"/>
      <c r="TDA258" s="27"/>
      <c r="TDB258" s="27"/>
      <c r="TDC258" s="27"/>
      <c r="TDD258" s="27"/>
      <c r="TDE258" s="27"/>
      <c r="TDF258" s="27"/>
      <c r="TDG258" s="27"/>
      <c r="TDH258" s="27"/>
      <c r="TDI258" s="27"/>
      <c r="TDJ258" s="27"/>
      <c r="TDK258" s="27"/>
      <c r="TDL258" s="27"/>
      <c r="TDM258" s="27"/>
      <c r="TDN258" s="27"/>
      <c r="TDO258" s="27"/>
      <c r="TDP258" s="27"/>
      <c r="TDQ258" s="27"/>
      <c r="TDR258" s="27"/>
      <c r="TDS258" s="27"/>
      <c r="TDT258" s="27"/>
      <c r="TDU258" s="27"/>
      <c r="TDV258" s="27"/>
      <c r="TDW258" s="27"/>
      <c r="TDX258" s="27"/>
      <c r="TDY258" s="27"/>
      <c r="TDZ258" s="27"/>
      <c r="TEA258" s="27"/>
      <c r="TEB258" s="27"/>
      <c r="TEC258" s="27"/>
      <c r="TED258" s="27"/>
      <c r="TEE258" s="27"/>
      <c r="TEF258" s="27"/>
      <c r="TEG258" s="27"/>
      <c r="TEH258" s="27"/>
      <c r="TEI258" s="27"/>
      <c r="TEJ258" s="27"/>
      <c r="TEK258" s="27"/>
      <c r="TEL258" s="27"/>
      <c r="TEM258" s="27"/>
      <c r="TEN258" s="27"/>
      <c r="TEO258" s="27"/>
      <c r="TEP258" s="27"/>
      <c r="TEQ258" s="27"/>
      <c r="TER258" s="27"/>
      <c r="TES258" s="27"/>
      <c r="TET258" s="27"/>
      <c r="TEU258" s="27"/>
      <c r="TEV258" s="27"/>
      <c r="TEW258" s="27"/>
      <c r="TEX258" s="27"/>
      <c r="TEY258" s="27"/>
      <c r="TEZ258" s="27"/>
      <c r="TFA258" s="27"/>
      <c r="TFB258" s="27"/>
      <c r="TFC258" s="27"/>
      <c r="TFD258" s="27"/>
      <c r="TFE258" s="27"/>
      <c r="TFF258" s="27"/>
      <c r="TFG258" s="27"/>
      <c r="TFH258" s="27"/>
      <c r="TFI258" s="27"/>
      <c r="TFJ258" s="27"/>
      <c r="TFK258" s="27"/>
      <c r="TFL258" s="27"/>
      <c r="TFM258" s="27"/>
      <c r="TFN258" s="27"/>
      <c r="TFO258" s="27"/>
      <c r="TFP258" s="27"/>
      <c r="TFQ258" s="27"/>
      <c r="TFR258" s="27"/>
      <c r="TFS258" s="27"/>
      <c r="TFT258" s="27"/>
      <c r="TFU258" s="27"/>
      <c r="TFV258" s="27"/>
      <c r="TFW258" s="27"/>
      <c r="TFX258" s="27"/>
      <c r="TFY258" s="27"/>
      <c r="TFZ258" s="27"/>
      <c r="TGA258" s="27"/>
      <c r="TGB258" s="27"/>
      <c r="TGC258" s="27"/>
      <c r="TGD258" s="27"/>
      <c r="TGE258" s="27"/>
      <c r="TGF258" s="27"/>
      <c r="TGG258" s="27"/>
      <c r="TGH258" s="27"/>
      <c r="TGI258" s="27"/>
      <c r="TGJ258" s="27"/>
      <c r="TGK258" s="27"/>
      <c r="TGL258" s="27"/>
      <c r="TGM258" s="27"/>
      <c r="TGN258" s="27"/>
      <c r="TGO258" s="27"/>
      <c r="TGP258" s="27"/>
      <c r="TGQ258" s="27"/>
      <c r="TGR258" s="27"/>
      <c r="TGS258" s="27"/>
      <c r="TGT258" s="27"/>
      <c r="TGU258" s="27"/>
      <c r="TGV258" s="27"/>
      <c r="TGW258" s="27"/>
      <c r="TGX258" s="27"/>
      <c r="TGY258" s="27"/>
      <c r="TGZ258" s="27"/>
      <c r="THA258" s="27"/>
      <c r="THB258" s="27"/>
      <c r="THC258" s="27"/>
      <c r="THD258" s="27"/>
      <c r="THE258" s="27"/>
      <c r="THF258" s="27"/>
      <c r="THG258" s="27"/>
      <c r="THH258" s="27"/>
      <c r="THI258" s="27"/>
      <c r="THJ258" s="27"/>
      <c r="THK258" s="27"/>
      <c r="THL258" s="27"/>
      <c r="THM258" s="27"/>
      <c r="THN258" s="27"/>
      <c r="THO258" s="27"/>
      <c r="THP258" s="27"/>
      <c r="THQ258" s="27"/>
      <c r="THR258" s="27"/>
      <c r="THS258" s="27"/>
      <c r="THT258" s="27"/>
      <c r="THU258" s="27"/>
      <c r="THV258" s="27"/>
      <c r="THW258" s="27"/>
      <c r="THX258" s="27"/>
      <c r="THY258" s="27"/>
      <c r="THZ258" s="27"/>
      <c r="TIA258" s="27"/>
      <c r="TIB258" s="27"/>
      <c r="TIC258" s="27"/>
      <c r="TID258" s="27"/>
      <c r="TIE258" s="27"/>
      <c r="TIF258" s="27"/>
      <c r="TIG258" s="27"/>
      <c r="TIH258" s="27"/>
      <c r="TII258" s="27"/>
      <c r="TIJ258" s="27"/>
      <c r="TIK258" s="27"/>
      <c r="TIL258" s="27"/>
      <c r="TIM258" s="27"/>
      <c r="TIN258" s="27"/>
      <c r="TIO258" s="27"/>
      <c r="TIP258" s="27"/>
      <c r="TIQ258" s="27"/>
      <c r="TIR258" s="27"/>
      <c r="TIS258" s="27"/>
      <c r="TIT258" s="27"/>
      <c r="TIU258" s="27"/>
      <c r="TIV258" s="27"/>
      <c r="TIW258" s="27"/>
      <c r="TIX258" s="27"/>
      <c r="TIY258" s="27"/>
      <c r="TIZ258" s="27"/>
      <c r="TJA258" s="27"/>
      <c r="TJB258" s="27"/>
      <c r="TJC258" s="27"/>
      <c r="TJD258" s="27"/>
      <c r="TJE258" s="27"/>
      <c r="TJF258" s="27"/>
      <c r="TJG258" s="27"/>
      <c r="TJH258" s="27"/>
      <c r="TJI258" s="27"/>
      <c r="TJJ258" s="27"/>
      <c r="TJK258" s="27"/>
      <c r="TJL258" s="27"/>
      <c r="TJM258" s="27"/>
      <c r="TJN258" s="27"/>
      <c r="TJO258" s="27"/>
      <c r="TJP258" s="27"/>
      <c r="TJQ258" s="27"/>
      <c r="TJR258" s="27"/>
      <c r="TJS258" s="27"/>
      <c r="TJT258" s="27"/>
      <c r="TJU258" s="27"/>
      <c r="TJV258" s="27"/>
      <c r="TJW258" s="27"/>
      <c r="TJX258" s="27"/>
      <c r="TJY258" s="27"/>
      <c r="TJZ258" s="27"/>
      <c r="TKA258" s="27"/>
      <c r="TKB258" s="27"/>
      <c r="TKC258" s="27"/>
      <c r="TKD258" s="27"/>
      <c r="TKE258" s="27"/>
      <c r="TKF258" s="27"/>
      <c r="TKG258" s="27"/>
      <c r="TKH258" s="27"/>
      <c r="TKI258" s="27"/>
      <c r="TKJ258" s="27"/>
      <c r="TKK258" s="27"/>
      <c r="TKL258" s="27"/>
      <c r="TKM258" s="27"/>
      <c r="TKN258" s="27"/>
      <c r="TKO258" s="27"/>
      <c r="TKP258" s="27"/>
      <c r="TKQ258" s="27"/>
      <c r="TKR258" s="27"/>
      <c r="TKS258" s="27"/>
      <c r="TKT258" s="27"/>
      <c r="TKU258" s="27"/>
      <c r="TKV258" s="27"/>
      <c r="TKW258" s="27"/>
      <c r="TKX258" s="27"/>
      <c r="TKY258" s="27"/>
      <c r="TKZ258" s="27"/>
      <c r="TLA258" s="27"/>
      <c r="TLB258" s="27"/>
      <c r="TLC258" s="27"/>
      <c r="TLD258" s="27"/>
      <c r="TLE258" s="27"/>
      <c r="TLF258" s="27"/>
      <c r="TLG258" s="27"/>
      <c r="TLH258" s="27"/>
      <c r="TLI258" s="27"/>
      <c r="TLJ258" s="27"/>
      <c r="TLK258" s="27"/>
      <c r="TLL258" s="27"/>
      <c r="TLM258" s="27"/>
      <c r="TLN258" s="27"/>
      <c r="TLO258" s="27"/>
      <c r="TLP258" s="27"/>
      <c r="TLQ258" s="27"/>
      <c r="TLR258" s="27"/>
      <c r="TLS258" s="27"/>
      <c r="TLT258" s="27"/>
      <c r="TLU258" s="27"/>
      <c r="TLV258" s="27"/>
      <c r="TLW258" s="27"/>
      <c r="TLX258" s="27"/>
      <c r="TLY258" s="27"/>
      <c r="TLZ258" s="27"/>
      <c r="TMA258" s="27"/>
      <c r="TMB258" s="27"/>
      <c r="TMC258" s="27"/>
      <c r="TMD258" s="27"/>
      <c r="TME258" s="27"/>
      <c r="TMF258" s="27"/>
      <c r="TMG258" s="27"/>
      <c r="TMH258" s="27"/>
      <c r="TMI258" s="27"/>
      <c r="TMJ258" s="27"/>
      <c r="TMK258" s="27"/>
      <c r="TML258" s="27"/>
      <c r="TMM258" s="27"/>
      <c r="TMN258" s="27"/>
      <c r="TMO258" s="27"/>
      <c r="TMP258" s="27"/>
      <c r="TMQ258" s="27"/>
      <c r="TMR258" s="27"/>
      <c r="TMS258" s="27"/>
      <c r="TMT258" s="27"/>
      <c r="TMU258" s="27"/>
      <c r="TMV258" s="27"/>
      <c r="TMW258" s="27"/>
      <c r="TMX258" s="27"/>
      <c r="TMY258" s="27"/>
      <c r="TMZ258" s="27"/>
      <c r="TNA258" s="27"/>
      <c r="TNB258" s="27"/>
      <c r="TNC258" s="27"/>
      <c r="TND258" s="27"/>
      <c r="TNE258" s="27"/>
      <c r="TNF258" s="27"/>
      <c r="TNG258" s="27"/>
      <c r="TNH258" s="27"/>
      <c r="TNI258" s="27"/>
      <c r="TNJ258" s="27"/>
      <c r="TNK258" s="27"/>
      <c r="TNL258" s="27"/>
      <c r="TNM258" s="27"/>
      <c r="TNN258" s="27"/>
      <c r="TNO258" s="27"/>
      <c r="TNP258" s="27"/>
      <c r="TNQ258" s="27"/>
      <c r="TNR258" s="27"/>
      <c r="TNS258" s="27"/>
      <c r="TNT258" s="27"/>
      <c r="TNU258" s="27"/>
      <c r="TNV258" s="27"/>
      <c r="TNW258" s="27"/>
      <c r="TNX258" s="27"/>
      <c r="TNY258" s="27"/>
      <c r="TNZ258" s="27"/>
      <c r="TOA258" s="27"/>
      <c r="TOB258" s="27"/>
      <c r="TOC258" s="27"/>
      <c r="TOD258" s="27"/>
      <c r="TOE258" s="27"/>
      <c r="TOF258" s="27"/>
      <c r="TOG258" s="27"/>
      <c r="TOH258" s="27"/>
      <c r="TOI258" s="27"/>
      <c r="TOJ258" s="27"/>
      <c r="TOK258" s="27"/>
      <c r="TOL258" s="27"/>
      <c r="TOM258" s="27"/>
      <c r="TON258" s="27"/>
      <c r="TOO258" s="27"/>
      <c r="TOP258" s="27"/>
      <c r="TOQ258" s="27"/>
      <c r="TOR258" s="27"/>
      <c r="TOS258" s="27"/>
      <c r="TOT258" s="27"/>
      <c r="TOU258" s="27"/>
      <c r="TOV258" s="27"/>
      <c r="TOW258" s="27"/>
      <c r="TOX258" s="27"/>
      <c r="TOY258" s="27"/>
      <c r="TOZ258" s="27"/>
      <c r="TPA258" s="27"/>
      <c r="TPB258" s="27"/>
      <c r="TPC258" s="27"/>
      <c r="TPD258" s="27"/>
      <c r="TPE258" s="27"/>
      <c r="TPF258" s="27"/>
      <c r="TPG258" s="27"/>
      <c r="TPH258" s="27"/>
      <c r="TPI258" s="27"/>
      <c r="TPJ258" s="27"/>
      <c r="TPK258" s="27"/>
      <c r="TPL258" s="27"/>
      <c r="TPM258" s="27"/>
      <c r="TPN258" s="27"/>
      <c r="TPO258" s="27"/>
      <c r="TPP258" s="27"/>
      <c r="TPQ258" s="27"/>
      <c r="TPR258" s="27"/>
      <c r="TPS258" s="27"/>
      <c r="TPT258" s="27"/>
      <c r="TPU258" s="27"/>
      <c r="TPV258" s="27"/>
      <c r="TPW258" s="27"/>
      <c r="TPX258" s="27"/>
      <c r="TPY258" s="27"/>
      <c r="TPZ258" s="27"/>
      <c r="TQA258" s="27"/>
      <c r="TQB258" s="27"/>
      <c r="TQC258" s="27"/>
      <c r="TQD258" s="27"/>
      <c r="TQE258" s="27"/>
      <c r="TQF258" s="27"/>
      <c r="TQG258" s="27"/>
      <c r="TQH258" s="27"/>
      <c r="TQI258" s="27"/>
      <c r="TQJ258" s="27"/>
      <c r="TQK258" s="27"/>
      <c r="TQL258" s="27"/>
      <c r="TQM258" s="27"/>
      <c r="TQN258" s="27"/>
      <c r="TQO258" s="27"/>
      <c r="TQP258" s="27"/>
      <c r="TQQ258" s="27"/>
      <c r="TQR258" s="27"/>
      <c r="TQS258" s="27"/>
      <c r="TQT258" s="27"/>
      <c r="TQU258" s="27"/>
      <c r="TQV258" s="27"/>
      <c r="TQW258" s="27"/>
      <c r="TQX258" s="27"/>
      <c r="TQY258" s="27"/>
      <c r="TQZ258" s="27"/>
      <c r="TRA258" s="27"/>
      <c r="TRB258" s="27"/>
      <c r="TRC258" s="27"/>
      <c r="TRD258" s="27"/>
      <c r="TRE258" s="27"/>
      <c r="TRF258" s="27"/>
      <c r="TRG258" s="27"/>
      <c r="TRH258" s="27"/>
      <c r="TRI258" s="27"/>
      <c r="TRJ258" s="27"/>
      <c r="TRK258" s="27"/>
      <c r="TRL258" s="27"/>
      <c r="TRM258" s="27"/>
      <c r="TRN258" s="27"/>
      <c r="TRO258" s="27"/>
      <c r="TRP258" s="27"/>
      <c r="TRQ258" s="27"/>
      <c r="TRR258" s="27"/>
      <c r="TRS258" s="27"/>
      <c r="TRT258" s="27"/>
      <c r="TRU258" s="27"/>
      <c r="TRV258" s="27"/>
      <c r="TRW258" s="27"/>
      <c r="TRX258" s="27"/>
      <c r="TRY258" s="27"/>
      <c r="TRZ258" s="27"/>
      <c r="TSA258" s="27"/>
      <c r="TSB258" s="27"/>
      <c r="TSC258" s="27"/>
      <c r="TSD258" s="27"/>
      <c r="TSE258" s="27"/>
      <c r="TSF258" s="27"/>
      <c r="TSG258" s="27"/>
      <c r="TSH258" s="27"/>
      <c r="TSI258" s="27"/>
      <c r="TSJ258" s="27"/>
      <c r="TSK258" s="27"/>
      <c r="TSL258" s="27"/>
      <c r="TSM258" s="27"/>
      <c r="TSN258" s="27"/>
      <c r="TSO258" s="27"/>
      <c r="TSP258" s="27"/>
      <c r="TSQ258" s="27"/>
      <c r="TSR258" s="27"/>
      <c r="TSS258" s="27"/>
      <c r="TST258" s="27"/>
      <c r="TSU258" s="27"/>
      <c r="TSV258" s="27"/>
      <c r="TSW258" s="27"/>
      <c r="TSX258" s="27"/>
      <c r="TSY258" s="27"/>
      <c r="TSZ258" s="27"/>
      <c r="TTA258" s="27"/>
      <c r="TTB258" s="27"/>
      <c r="TTC258" s="27"/>
      <c r="TTD258" s="27"/>
      <c r="TTE258" s="27"/>
      <c r="TTF258" s="27"/>
      <c r="TTG258" s="27"/>
      <c r="TTH258" s="27"/>
      <c r="TTI258" s="27"/>
      <c r="TTJ258" s="27"/>
      <c r="TTK258" s="27"/>
      <c r="TTL258" s="27"/>
      <c r="TTM258" s="27"/>
      <c r="TTN258" s="27"/>
      <c r="TTO258" s="27"/>
      <c r="TTP258" s="27"/>
      <c r="TTQ258" s="27"/>
      <c r="TTR258" s="27"/>
      <c r="TTS258" s="27"/>
      <c r="TTT258" s="27"/>
      <c r="TTU258" s="27"/>
      <c r="TTV258" s="27"/>
      <c r="TTW258" s="27"/>
      <c r="TTX258" s="27"/>
      <c r="TTY258" s="27"/>
      <c r="TTZ258" s="27"/>
      <c r="TUA258" s="27"/>
      <c r="TUB258" s="27"/>
      <c r="TUC258" s="27"/>
      <c r="TUD258" s="27"/>
      <c r="TUE258" s="27"/>
      <c r="TUF258" s="27"/>
      <c r="TUG258" s="27"/>
      <c r="TUH258" s="27"/>
      <c r="TUI258" s="27"/>
      <c r="TUJ258" s="27"/>
      <c r="TUK258" s="27"/>
      <c r="TUL258" s="27"/>
      <c r="TUM258" s="27"/>
      <c r="TUN258" s="27"/>
      <c r="TUO258" s="27"/>
      <c r="TUP258" s="27"/>
      <c r="TUQ258" s="27"/>
      <c r="TUR258" s="27"/>
      <c r="TUS258" s="27"/>
      <c r="TUT258" s="27"/>
      <c r="TUU258" s="27"/>
      <c r="TUV258" s="27"/>
      <c r="TUW258" s="27"/>
      <c r="TUX258" s="27"/>
      <c r="TUY258" s="27"/>
      <c r="TUZ258" s="27"/>
      <c r="TVA258" s="27"/>
      <c r="TVB258" s="27"/>
      <c r="TVC258" s="27"/>
      <c r="TVD258" s="27"/>
      <c r="TVE258" s="27"/>
      <c r="TVF258" s="27"/>
      <c r="TVG258" s="27"/>
      <c r="TVH258" s="27"/>
      <c r="TVI258" s="27"/>
      <c r="TVJ258" s="27"/>
      <c r="TVK258" s="27"/>
      <c r="TVL258" s="27"/>
      <c r="TVM258" s="27"/>
      <c r="TVN258" s="27"/>
      <c r="TVO258" s="27"/>
      <c r="TVP258" s="27"/>
      <c r="TVQ258" s="27"/>
      <c r="TVR258" s="27"/>
      <c r="TVS258" s="27"/>
      <c r="TVT258" s="27"/>
      <c r="TVU258" s="27"/>
      <c r="TVV258" s="27"/>
      <c r="TVW258" s="27"/>
      <c r="TVX258" s="27"/>
      <c r="TVY258" s="27"/>
      <c r="TVZ258" s="27"/>
      <c r="TWA258" s="27"/>
      <c r="TWB258" s="27"/>
      <c r="TWC258" s="27"/>
      <c r="TWD258" s="27"/>
      <c r="TWE258" s="27"/>
      <c r="TWF258" s="27"/>
      <c r="TWG258" s="27"/>
      <c r="TWH258" s="27"/>
      <c r="TWI258" s="27"/>
      <c r="TWJ258" s="27"/>
      <c r="TWK258" s="27"/>
      <c r="TWL258" s="27"/>
      <c r="TWM258" s="27"/>
      <c r="TWN258" s="27"/>
      <c r="TWO258" s="27"/>
      <c r="TWP258" s="27"/>
      <c r="TWQ258" s="27"/>
      <c r="TWR258" s="27"/>
      <c r="TWS258" s="27"/>
      <c r="TWT258" s="27"/>
      <c r="TWU258" s="27"/>
      <c r="TWV258" s="27"/>
      <c r="TWW258" s="27"/>
      <c r="TWX258" s="27"/>
      <c r="TWY258" s="27"/>
      <c r="TWZ258" s="27"/>
      <c r="TXA258" s="27"/>
      <c r="TXB258" s="27"/>
      <c r="TXC258" s="27"/>
      <c r="TXD258" s="27"/>
      <c r="TXE258" s="27"/>
      <c r="TXF258" s="27"/>
      <c r="TXG258" s="27"/>
      <c r="TXH258" s="27"/>
      <c r="TXI258" s="27"/>
      <c r="TXJ258" s="27"/>
      <c r="TXK258" s="27"/>
      <c r="TXL258" s="27"/>
      <c r="TXM258" s="27"/>
      <c r="TXN258" s="27"/>
      <c r="TXO258" s="27"/>
      <c r="TXP258" s="27"/>
      <c r="TXQ258" s="27"/>
      <c r="TXR258" s="27"/>
      <c r="TXS258" s="27"/>
      <c r="TXT258" s="27"/>
      <c r="TXU258" s="27"/>
      <c r="TXV258" s="27"/>
      <c r="TXW258" s="27"/>
      <c r="TXX258" s="27"/>
      <c r="TXY258" s="27"/>
      <c r="TXZ258" s="27"/>
      <c r="TYA258" s="27"/>
      <c r="TYB258" s="27"/>
      <c r="TYC258" s="27"/>
      <c r="TYD258" s="27"/>
      <c r="TYE258" s="27"/>
      <c r="TYF258" s="27"/>
      <c r="TYG258" s="27"/>
      <c r="TYH258" s="27"/>
      <c r="TYI258" s="27"/>
      <c r="TYJ258" s="27"/>
      <c r="TYK258" s="27"/>
      <c r="TYL258" s="27"/>
      <c r="TYM258" s="27"/>
      <c r="TYN258" s="27"/>
      <c r="TYO258" s="27"/>
      <c r="TYP258" s="27"/>
      <c r="TYQ258" s="27"/>
      <c r="TYR258" s="27"/>
      <c r="TYS258" s="27"/>
      <c r="TYT258" s="27"/>
      <c r="TYU258" s="27"/>
      <c r="TYV258" s="27"/>
      <c r="TYW258" s="27"/>
      <c r="TYX258" s="27"/>
      <c r="TYY258" s="27"/>
      <c r="TYZ258" s="27"/>
      <c r="TZA258" s="27"/>
      <c r="TZB258" s="27"/>
      <c r="TZC258" s="27"/>
      <c r="TZD258" s="27"/>
      <c r="TZE258" s="27"/>
      <c r="TZF258" s="27"/>
      <c r="TZG258" s="27"/>
      <c r="TZH258" s="27"/>
      <c r="TZI258" s="27"/>
      <c r="TZJ258" s="27"/>
      <c r="TZK258" s="27"/>
      <c r="TZL258" s="27"/>
      <c r="TZM258" s="27"/>
      <c r="TZN258" s="27"/>
      <c r="TZO258" s="27"/>
      <c r="TZP258" s="27"/>
      <c r="TZQ258" s="27"/>
      <c r="TZR258" s="27"/>
      <c r="TZS258" s="27"/>
      <c r="TZT258" s="27"/>
      <c r="TZU258" s="27"/>
      <c r="TZV258" s="27"/>
      <c r="TZW258" s="27"/>
      <c r="TZX258" s="27"/>
      <c r="TZY258" s="27"/>
      <c r="TZZ258" s="27"/>
      <c r="UAA258" s="27"/>
      <c r="UAB258" s="27"/>
      <c r="UAC258" s="27"/>
      <c r="UAD258" s="27"/>
      <c r="UAE258" s="27"/>
      <c r="UAF258" s="27"/>
      <c r="UAG258" s="27"/>
      <c r="UAH258" s="27"/>
      <c r="UAI258" s="27"/>
      <c r="UAJ258" s="27"/>
      <c r="UAK258" s="27"/>
      <c r="UAL258" s="27"/>
      <c r="UAM258" s="27"/>
      <c r="UAN258" s="27"/>
      <c r="UAO258" s="27"/>
      <c r="UAP258" s="27"/>
      <c r="UAQ258" s="27"/>
      <c r="UAR258" s="27"/>
      <c r="UAS258" s="27"/>
      <c r="UAT258" s="27"/>
      <c r="UAU258" s="27"/>
      <c r="UAV258" s="27"/>
      <c r="UAW258" s="27"/>
      <c r="UAX258" s="27"/>
      <c r="UAY258" s="27"/>
      <c r="UAZ258" s="27"/>
      <c r="UBA258" s="27"/>
      <c r="UBB258" s="27"/>
      <c r="UBC258" s="27"/>
      <c r="UBD258" s="27"/>
      <c r="UBE258" s="27"/>
      <c r="UBF258" s="27"/>
      <c r="UBG258" s="27"/>
      <c r="UBH258" s="27"/>
      <c r="UBI258" s="27"/>
      <c r="UBJ258" s="27"/>
      <c r="UBK258" s="27"/>
      <c r="UBL258" s="27"/>
      <c r="UBM258" s="27"/>
      <c r="UBN258" s="27"/>
      <c r="UBO258" s="27"/>
      <c r="UBP258" s="27"/>
      <c r="UBQ258" s="27"/>
      <c r="UBR258" s="27"/>
      <c r="UBS258" s="27"/>
      <c r="UBT258" s="27"/>
      <c r="UBU258" s="27"/>
      <c r="UBV258" s="27"/>
      <c r="UBW258" s="27"/>
      <c r="UBX258" s="27"/>
      <c r="UBY258" s="27"/>
      <c r="UBZ258" s="27"/>
      <c r="UCA258" s="27"/>
      <c r="UCB258" s="27"/>
      <c r="UCC258" s="27"/>
      <c r="UCD258" s="27"/>
      <c r="UCE258" s="27"/>
      <c r="UCF258" s="27"/>
      <c r="UCG258" s="27"/>
      <c r="UCH258" s="27"/>
      <c r="UCI258" s="27"/>
      <c r="UCJ258" s="27"/>
      <c r="UCK258" s="27"/>
      <c r="UCL258" s="27"/>
      <c r="UCM258" s="27"/>
      <c r="UCN258" s="27"/>
      <c r="UCO258" s="27"/>
      <c r="UCP258" s="27"/>
      <c r="UCQ258" s="27"/>
      <c r="UCR258" s="27"/>
      <c r="UCS258" s="27"/>
      <c r="UCT258" s="27"/>
      <c r="UCU258" s="27"/>
      <c r="UCV258" s="27"/>
      <c r="UCW258" s="27"/>
      <c r="UCX258" s="27"/>
      <c r="UCY258" s="27"/>
      <c r="UCZ258" s="27"/>
      <c r="UDA258" s="27"/>
      <c r="UDB258" s="27"/>
      <c r="UDC258" s="27"/>
      <c r="UDD258" s="27"/>
      <c r="UDE258" s="27"/>
      <c r="UDF258" s="27"/>
      <c r="UDG258" s="27"/>
      <c r="UDH258" s="27"/>
      <c r="UDI258" s="27"/>
      <c r="UDJ258" s="27"/>
      <c r="UDK258" s="27"/>
      <c r="UDL258" s="27"/>
      <c r="UDM258" s="27"/>
      <c r="UDN258" s="27"/>
      <c r="UDO258" s="27"/>
      <c r="UDP258" s="27"/>
      <c r="UDQ258" s="27"/>
      <c r="UDR258" s="27"/>
      <c r="UDS258" s="27"/>
      <c r="UDT258" s="27"/>
      <c r="UDU258" s="27"/>
      <c r="UDV258" s="27"/>
      <c r="UDW258" s="27"/>
      <c r="UDX258" s="27"/>
      <c r="UDY258" s="27"/>
      <c r="UDZ258" s="27"/>
      <c r="UEA258" s="27"/>
      <c r="UEB258" s="27"/>
      <c r="UEC258" s="27"/>
      <c r="UED258" s="27"/>
      <c r="UEE258" s="27"/>
      <c r="UEF258" s="27"/>
      <c r="UEG258" s="27"/>
      <c r="UEH258" s="27"/>
      <c r="UEI258" s="27"/>
      <c r="UEJ258" s="27"/>
      <c r="UEK258" s="27"/>
      <c r="UEL258" s="27"/>
      <c r="UEM258" s="27"/>
      <c r="UEN258" s="27"/>
      <c r="UEO258" s="27"/>
      <c r="UEP258" s="27"/>
      <c r="UEQ258" s="27"/>
      <c r="UER258" s="27"/>
      <c r="UES258" s="27"/>
      <c r="UET258" s="27"/>
      <c r="UEU258" s="27"/>
      <c r="UEV258" s="27"/>
      <c r="UEW258" s="27"/>
      <c r="UEX258" s="27"/>
      <c r="UEY258" s="27"/>
      <c r="UEZ258" s="27"/>
      <c r="UFA258" s="27"/>
      <c r="UFB258" s="27"/>
      <c r="UFC258" s="27"/>
      <c r="UFD258" s="27"/>
      <c r="UFE258" s="27"/>
      <c r="UFF258" s="27"/>
      <c r="UFG258" s="27"/>
      <c r="UFH258" s="27"/>
      <c r="UFI258" s="27"/>
      <c r="UFJ258" s="27"/>
      <c r="UFK258" s="27"/>
      <c r="UFL258" s="27"/>
      <c r="UFM258" s="27"/>
      <c r="UFN258" s="27"/>
      <c r="UFO258" s="27"/>
      <c r="UFP258" s="27"/>
      <c r="UFQ258" s="27"/>
      <c r="UFR258" s="27"/>
      <c r="UFS258" s="27"/>
      <c r="UFT258" s="27"/>
      <c r="UFU258" s="27"/>
      <c r="UFV258" s="27"/>
      <c r="UFW258" s="27"/>
      <c r="UFX258" s="27"/>
      <c r="UFY258" s="27"/>
      <c r="UFZ258" s="27"/>
      <c r="UGA258" s="27"/>
      <c r="UGB258" s="27"/>
      <c r="UGC258" s="27"/>
      <c r="UGD258" s="27"/>
      <c r="UGE258" s="27"/>
      <c r="UGF258" s="27"/>
      <c r="UGG258" s="27"/>
      <c r="UGH258" s="27"/>
      <c r="UGI258" s="27"/>
      <c r="UGJ258" s="27"/>
      <c r="UGK258" s="27"/>
      <c r="UGL258" s="27"/>
      <c r="UGM258" s="27"/>
      <c r="UGN258" s="27"/>
      <c r="UGO258" s="27"/>
      <c r="UGP258" s="27"/>
      <c r="UGQ258" s="27"/>
      <c r="UGR258" s="27"/>
      <c r="UGS258" s="27"/>
      <c r="UGT258" s="27"/>
      <c r="UGU258" s="27"/>
      <c r="UGV258" s="27"/>
      <c r="UGW258" s="27"/>
      <c r="UGX258" s="27"/>
      <c r="UGY258" s="27"/>
      <c r="UGZ258" s="27"/>
      <c r="UHA258" s="27"/>
      <c r="UHB258" s="27"/>
      <c r="UHC258" s="27"/>
      <c r="UHD258" s="27"/>
      <c r="UHE258" s="27"/>
      <c r="UHF258" s="27"/>
      <c r="UHG258" s="27"/>
      <c r="UHH258" s="27"/>
      <c r="UHI258" s="27"/>
      <c r="UHJ258" s="27"/>
      <c r="UHK258" s="27"/>
      <c r="UHL258" s="27"/>
      <c r="UHM258" s="27"/>
      <c r="UHN258" s="27"/>
      <c r="UHO258" s="27"/>
      <c r="UHP258" s="27"/>
      <c r="UHQ258" s="27"/>
      <c r="UHR258" s="27"/>
      <c r="UHS258" s="27"/>
      <c r="UHT258" s="27"/>
      <c r="UHU258" s="27"/>
      <c r="UHV258" s="27"/>
      <c r="UHW258" s="27"/>
      <c r="UHX258" s="27"/>
      <c r="UHY258" s="27"/>
      <c r="UHZ258" s="27"/>
      <c r="UIA258" s="27"/>
      <c r="UIB258" s="27"/>
      <c r="UIC258" s="27"/>
      <c r="UID258" s="27"/>
      <c r="UIE258" s="27"/>
      <c r="UIF258" s="27"/>
      <c r="UIG258" s="27"/>
      <c r="UIH258" s="27"/>
      <c r="UII258" s="27"/>
      <c r="UIJ258" s="27"/>
      <c r="UIK258" s="27"/>
      <c r="UIL258" s="27"/>
      <c r="UIM258" s="27"/>
      <c r="UIN258" s="27"/>
      <c r="UIO258" s="27"/>
      <c r="UIP258" s="27"/>
      <c r="UIQ258" s="27"/>
      <c r="UIR258" s="27"/>
      <c r="UIS258" s="27"/>
      <c r="UIT258" s="27"/>
      <c r="UIU258" s="27"/>
      <c r="UIV258" s="27"/>
      <c r="UIW258" s="27"/>
      <c r="UIX258" s="27"/>
      <c r="UIY258" s="27"/>
      <c r="UIZ258" s="27"/>
      <c r="UJA258" s="27"/>
      <c r="UJB258" s="27"/>
      <c r="UJC258" s="27"/>
      <c r="UJD258" s="27"/>
      <c r="UJE258" s="27"/>
      <c r="UJF258" s="27"/>
      <c r="UJG258" s="27"/>
      <c r="UJH258" s="27"/>
      <c r="UJI258" s="27"/>
      <c r="UJJ258" s="27"/>
      <c r="UJK258" s="27"/>
      <c r="UJL258" s="27"/>
      <c r="UJM258" s="27"/>
      <c r="UJN258" s="27"/>
      <c r="UJO258" s="27"/>
      <c r="UJP258" s="27"/>
      <c r="UJQ258" s="27"/>
      <c r="UJR258" s="27"/>
      <c r="UJS258" s="27"/>
      <c r="UJT258" s="27"/>
      <c r="UJU258" s="27"/>
      <c r="UJV258" s="27"/>
      <c r="UJW258" s="27"/>
      <c r="UJX258" s="27"/>
      <c r="UJY258" s="27"/>
      <c r="UJZ258" s="27"/>
      <c r="UKA258" s="27"/>
      <c r="UKB258" s="27"/>
      <c r="UKC258" s="27"/>
      <c r="UKD258" s="27"/>
      <c r="UKE258" s="27"/>
      <c r="UKF258" s="27"/>
      <c r="UKG258" s="27"/>
      <c r="UKH258" s="27"/>
      <c r="UKI258" s="27"/>
      <c r="UKJ258" s="27"/>
      <c r="UKK258" s="27"/>
      <c r="UKL258" s="27"/>
      <c r="UKM258" s="27"/>
      <c r="UKN258" s="27"/>
      <c r="UKO258" s="27"/>
      <c r="UKP258" s="27"/>
      <c r="UKQ258" s="27"/>
      <c r="UKR258" s="27"/>
      <c r="UKS258" s="27"/>
      <c r="UKT258" s="27"/>
      <c r="UKU258" s="27"/>
      <c r="UKV258" s="27"/>
      <c r="UKW258" s="27"/>
      <c r="UKX258" s="27"/>
      <c r="UKY258" s="27"/>
      <c r="UKZ258" s="27"/>
      <c r="ULA258" s="27"/>
      <c r="ULB258" s="27"/>
      <c r="ULC258" s="27"/>
      <c r="ULD258" s="27"/>
      <c r="ULE258" s="27"/>
      <c r="ULF258" s="27"/>
      <c r="ULG258" s="27"/>
      <c r="ULH258" s="27"/>
      <c r="ULI258" s="27"/>
      <c r="ULJ258" s="27"/>
      <c r="ULK258" s="27"/>
      <c r="ULL258" s="27"/>
      <c r="ULM258" s="27"/>
      <c r="ULN258" s="27"/>
      <c r="ULO258" s="27"/>
      <c r="ULP258" s="27"/>
      <c r="ULQ258" s="27"/>
      <c r="ULR258" s="27"/>
      <c r="ULS258" s="27"/>
      <c r="ULT258" s="27"/>
      <c r="ULU258" s="27"/>
      <c r="ULV258" s="27"/>
      <c r="ULW258" s="27"/>
      <c r="ULX258" s="27"/>
      <c r="ULY258" s="27"/>
      <c r="ULZ258" s="27"/>
      <c r="UMA258" s="27"/>
      <c r="UMB258" s="27"/>
      <c r="UMC258" s="27"/>
      <c r="UMD258" s="27"/>
      <c r="UME258" s="27"/>
      <c r="UMF258" s="27"/>
      <c r="UMG258" s="27"/>
      <c r="UMH258" s="27"/>
      <c r="UMI258" s="27"/>
      <c r="UMJ258" s="27"/>
      <c r="UMK258" s="27"/>
      <c r="UML258" s="27"/>
      <c r="UMM258" s="27"/>
      <c r="UMN258" s="27"/>
      <c r="UMO258" s="27"/>
      <c r="UMP258" s="27"/>
      <c r="UMQ258" s="27"/>
      <c r="UMR258" s="27"/>
      <c r="UMS258" s="27"/>
      <c r="UMT258" s="27"/>
      <c r="UMU258" s="27"/>
      <c r="UMV258" s="27"/>
      <c r="UMW258" s="27"/>
      <c r="UMX258" s="27"/>
      <c r="UMY258" s="27"/>
      <c r="UMZ258" s="27"/>
      <c r="UNA258" s="27"/>
      <c r="UNB258" s="27"/>
      <c r="UNC258" s="27"/>
      <c r="UND258" s="27"/>
      <c r="UNE258" s="27"/>
      <c r="UNF258" s="27"/>
      <c r="UNG258" s="27"/>
      <c r="UNH258" s="27"/>
      <c r="UNI258" s="27"/>
      <c r="UNJ258" s="27"/>
      <c r="UNK258" s="27"/>
      <c r="UNL258" s="27"/>
      <c r="UNM258" s="27"/>
      <c r="UNN258" s="27"/>
      <c r="UNO258" s="27"/>
      <c r="UNP258" s="27"/>
      <c r="UNQ258" s="27"/>
      <c r="UNR258" s="27"/>
      <c r="UNS258" s="27"/>
      <c r="UNT258" s="27"/>
      <c r="UNU258" s="27"/>
      <c r="UNV258" s="27"/>
      <c r="UNW258" s="27"/>
      <c r="UNX258" s="27"/>
      <c r="UNY258" s="27"/>
      <c r="UNZ258" s="27"/>
      <c r="UOA258" s="27"/>
      <c r="UOB258" s="27"/>
      <c r="UOC258" s="27"/>
      <c r="UOD258" s="27"/>
      <c r="UOE258" s="27"/>
      <c r="UOF258" s="27"/>
      <c r="UOG258" s="27"/>
      <c r="UOH258" s="27"/>
      <c r="UOI258" s="27"/>
      <c r="UOJ258" s="27"/>
      <c r="UOK258" s="27"/>
      <c r="UOL258" s="27"/>
      <c r="UOM258" s="27"/>
      <c r="UON258" s="27"/>
      <c r="UOO258" s="27"/>
      <c r="UOP258" s="27"/>
      <c r="UOQ258" s="27"/>
      <c r="UOR258" s="27"/>
      <c r="UOS258" s="27"/>
      <c r="UOT258" s="27"/>
      <c r="UOU258" s="27"/>
      <c r="UOV258" s="27"/>
      <c r="UOW258" s="27"/>
      <c r="UOX258" s="27"/>
      <c r="UOY258" s="27"/>
      <c r="UOZ258" s="27"/>
      <c r="UPA258" s="27"/>
      <c r="UPB258" s="27"/>
      <c r="UPC258" s="27"/>
      <c r="UPD258" s="27"/>
      <c r="UPE258" s="27"/>
      <c r="UPF258" s="27"/>
      <c r="UPG258" s="27"/>
      <c r="UPH258" s="27"/>
      <c r="UPI258" s="27"/>
      <c r="UPJ258" s="27"/>
      <c r="UPK258" s="27"/>
      <c r="UPL258" s="27"/>
      <c r="UPM258" s="27"/>
      <c r="UPN258" s="27"/>
      <c r="UPO258" s="27"/>
      <c r="UPP258" s="27"/>
      <c r="UPQ258" s="27"/>
      <c r="UPR258" s="27"/>
      <c r="UPS258" s="27"/>
      <c r="UPT258" s="27"/>
      <c r="UPU258" s="27"/>
      <c r="UPV258" s="27"/>
      <c r="UPW258" s="27"/>
      <c r="UPX258" s="27"/>
      <c r="UPY258" s="27"/>
      <c r="UPZ258" s="27"/>
      <c r="UQA258" s="27"/>
      <c r="UQB258" s="27"/>
      <c r="UQC258" s="27"/>
      <c r="UQD258" s="27"/>
      <c r="UQE258" s="27"/>
      <c r="UQF258" s="27"/>
      <c r="UQG258" s="27"/>
      <c r="UQH258" s="27"/>
      <c r="UQI258" s="27"/>
      <c r="UQJ258" s="27"/>
      <c r="UQK258" s="27"/>
      <c r="UQL258" s="27"/>
      <c r="UQM258" s="27"/>
      <c r="UQN258" s="27"/>
      <c r="UQO258" s="27"/>
      <c r="UQP258" s="27"/>
      <c r="UQQ258" s="27"/>
      <c r="UQR258" s="27"/>
      <c r="UQS258" s="27"/>
      <c r="UQT258" s="27"/>
      <c r="UQU258" s="27"/>
      <c r="UQV258" s="27"/>
      <c r="UQW258" s="27"/>
      <c r="UQX258" s="27"/>
      <c r="UQY258" s="27"/>
      <c r="UQZ258" s="27"/>
      <c r="URA258" s="27"/>
      <c r="URB258" s="27"/>
      <c r="URC258" s="27"/>
      <c r="URD258" s="27"/>
      <c r="URE258" s="27"/>
      <c r="URF258" s="27"/>
      <c r="URG258" s="27"/>
      <c r="URH258" s="27"/>
      <c r="URI258" s="27"/>
      <c r="URJ258" s="27"/>
      <c r="URK258" s="27"/>
      <c r="URL258" s="27"/>
      <c r="URM258" s="27"/>
      <c r="URN258" s="27"/>
      <c r="URO258" s="27"/>
      <c r="URP258" s="27"/>
      <c r="URQ258" s="27"/>
      <c r="URR258" s="27"/>
      <c r="URS258" s="27"/>
      <c r="URT258" s="27"/>
      <c r="URU258" s="27"/>
      <c r="URV258" s="27"/>
      <c r="URW258" s="27"/>
      <c r="URX258" s="27"/>
      <c r="URY258" s="27"/>
      <c r="URZ258" s="27"/>
      <c r="USA258" s="27"/>
      <c r="USB258" s="27"/>
      <c r="USC258" s="27"/>
      <c r="USD258" s="27"/>
      <c r="USE258" s="27"/>
      <c r="USF258" s="27"/>
      <c r="USG258" s="27"/>
      <c r="USH258" s="27"/>
      <c r="USI258" s="27"/>
      <c r="USJ258" s="27"/>
      <c r="USK258" s="27"/>
      <c r="USL258" s="27"/>
      <c r="USM258" s="27"/>
      <c r="USN258" s="27"/>
      <c r="USO258" s="27"/>
      <c r="USP258" s="27"/>
      <c r="USQ258" s="27"/>
      <c r="USR258" s="27"/>
      <c r="USS258" s="27"/>
      <c r="UST258" s="27"/>
      <c r="USU258" s="27"/>
      <c r="USV258" s="27"/>
      <c r="USW258" s="27"/>
      <c r="USX258" s="27"/>
      <c r="USY258" s="27"/>
      <c r="USZ258" s="27"/>
      <c r="UTA258" s="27"/>
      <c r="UTB258" s="27"/>
      <c r="UTC258" s="27"/>
      <c r="UTD258" s="27"/>
      <c r="UTE258" s="27"/>
      <c r="UTF258" s="27"/>
      <c r="UTG258" s="27"/>
      <c r="UTH258" s="27"/>
      <c r="UTI258" s="27"/>
      <c r="UTJ258" s="27"/>
      <c r="UTK258" s="27"/>
      <c r="UTL258" s="27"/>
      <c r="UTM258" s="27"/>
      <c r="UTN258" s="27"/>
      <c r="UTO258" s="27"/>
      <c r="UTP258" s="27"/>
      <c r="UTQ258" s="27"/>
      <c r="UTR258" s="27"/>
      <c r="UTS258" s="27"/>
      <c r="UTT258" s="27"/>
      <c r="UTU258" s="27"/>
      <c r="UTV258" s="27"/>
      <c r="UTW258" s="27"/>
      <c r="UTX258" s="27"/>
      <c r="UTY258" s="27"/>
      <c r="UTZ258" s="27"/>
      <c r="UUA258" s="27"/>
      <c r="UUB258" s="27"/>
      <c r="UUC258" s="27"/>
      <c r="UUD258" s="27"/>
      <c r="UUE258" s="27"/>
      <c r="UUF258" s="27"/>
      <c r="UUG258" s="27"/>
      <c r="UUH258" s="27"/>
      <c r="UUI258" s="27"/>
      <c r="UUJ258" s="27"/>
      <c r="UUK258" s="27"/>
      <c r="UUL258" s="27"/>
      <c r="UUM258" s="27"/>
      <c r="UUN258" s="27"/>
      <c r="UUO258" s="27"/>
      <c r="UUP258" s="27"/>
      <c r="UUQ258" s="27"/>
      <c r="UUR258" s="27"/>
      <c r="UUS258" s="27"/>
      <c r="UUT258" s="27"/>
      <c r="UUU258" s="27"/>
      <c r="UUV258" s="27"/>
      <c r="UUW258" s="27"/>
      <c r="UUX258" s="27"/>
      <c r="UUY258" s="27"/>
      <c r="UUZ258" s="27"/>
      <c r="UVA258" s="27"/>
      <c r="UVB258" s="27"/>
      <c r="UVC258" s="27"/>
      <c r="UVD258" s="27"/>
      <c r="UVE258" s="27"/>
      <c r="UVF258" s="27"/>
      <c r="UVG258" s="27"/>
      <c r="UVH258" s="27"/>
      <c r="UVI258" s="27"/>
      <c r="UVJ258" s="27"/>
      <c r="UVK258" s="27"/>
      <c r="UVL258" s="27"/>
      <c r="UVM258" s="27"/>
      <c r="UVN258" s="27"/>
      <c r="UVO258" s="27"/>
      <c r="UVP258" s="27"/>
      <c r="UVQ258" s="27"/>
      <c r="UVR258" s="27"/>
      <c r="UVS258" s="27"/>
      <c r="UVT258" s="27"/>
      <c r="UVU258" s="27"/>
      <c r="UVV258" s="27"/>
      <c r="UVW258" s="27"/>
      <c r="UVX258" s="27"/>
      <c r="UVY258" s="27"/>
      <c r="UVZ258" s="27"/>
      <c r="UWA258" s="27"/>
      <c r="UWB258" s="27"/>
      <c r="UWC258" s="27"/>
      <c r="UWD258" s="27"/>
      <c r="UWE258" s="27"/>
      <c r="UWF258" s="27"/>
      <c r="UWG258" s="27"/>
      <c r="UWH258" s="27"/>
      <c r="UWI258" s="27"/>
      <c r="UWJ258" s="27"/>
      <c r="UWK258" s="27"/>
      <c r="UWL258" s="27"/>
      <c r="UWM258" s="27"/>
      <c r="UWN258" s="27"/>
      <c r="UWO258" s="27"/>
      <c r="UWP258" s="27"/>
      <c r="UWQ258" s="27"/>
      <c r="UWR258" s="27"/>
      <c r="UWS258" s="27"/>
      <c r="UWT258" s="27"/>
      <c r="UWU258" s="27"/>
      <c r="UWV258" s="27"/>
      <c r="UWW258" s="27"/>
      <c r="UWX258" s="27"/>
      <c r="UWY258" s="27"/>
      <c r="UWZ258" s="27"/>
      <c r="UXA258" s="27"/>
      <c r="UXB258" s="27"/>
      <c r="UXC258" s="27"/>
      <c r="UXD258" s="27"/>
      <c r="UXE258" s="27"/>
      <c r="UXF258" s="27"/>
      <c r="UXG258" s="27"/>
      <c r="UXH258" s="27"/>
      <c r="UXI258" s="27"/>
      <c r="UXJ258" s="27"/>
      <c r="UXK258" s="27"/>
      <c r="UXL258" s="27"/>
      <c r="UXM258" s="27"/>
      <c r="UXN258" s="27"/>
      <c r="UXO258" s="27"/>
      <c r="UXP258" s="27"/>
      <c r="UXQ258" s="27"/>
      <c r="UXR258" s="27"/>
      <c r="UXS258" s="27"/>
      <c r="UXT258" s="27"/>
      <c r="UXU258" s="27"/>
      <c r="UXV258" s="27"/>
      <c r="UXW258" s="27"/>
      <c r="UXX258" s="27"/>
      <c r="UXY258" s="27"/>
      <c r="UXZ258" s="27"/>
      <c r="UYA258" s="27"/>
      <c r="UYB258" s="27"/>
      <c r="UYC258" s="27"/>
      <c r="UYD258" s="27"/>
      <c r="UYE258" s="27"/>
      <c r="UYF258" s="27"/>
      <c r="UYG258" s="27"/>
      <c r="UYH258" s="27"/>
      <c r="UYI258" s="27"/>
      <c r="UYJ258" s="27"/>
      <c r="UYK258" s="27"/>
      <c r="UYL258" s="27"/>
      <c r="UYM258" s="27"/>
      <c r="UYN258" s="27"/>
      <c r="UYO258" s="27"/>
      <c r="UYP258" s="27"/>
      <c r="UYQ258" s="27"/>
      <c r="UYR258" s="27"/>
      <c r="UYS258" s="27"/>
      <c r="UYT258" s="27"/>
      <c r="UYU258" s="27"/>
      <c r="UYV258" s="27"/>
      <c r="UYW258" s="27"/>
      <c r="UYX258" s="27"/>
      <c r="UYY258" s="27"/>
      <c r="UYZ258" s="27"/>
      <c r="UZA258" s="27"/>
      <c r="UZB258" s="27"/>
      <c r="UZC258" s="27"/>
      <c r="UZD258" s="27"/>
      <c r="UZE258" s="27"/>
      <c r="UZF258" s="27"/>
      <c r="UZG258" s="27"/>
      <c r="UZH258" s="27"/>
      <c r="UZI258" s="27"/>
      <c r="UZJ258" s="27"/>
      <c r="UZK258" s="27"/>
      <c r="UZL258" s="27"/>
      <c r="UZM258" s="27"/>
      <c r="UZN258" s="27"/>
      <c r="UZO258" s="27"/>
      <c r="UZP258" s="27"/>
      <c r="UZQ258" s="27"/>
      <c r="UZR258" s="27"/>
      <c r="UZS258" s="27"/>
      <c r="UZT258" s="27"/>
      <c r="UZU258" s="27"/>
      <c r="UZV258" s="27"/>
      <c r="UZW258" s="27"/>
      <c r="UZX258" s="27"/>
      <c r="UZY258" s="27"/>
      <c r="UZZ258" s="27"/>
      <c r="VAA258" s="27"/>
      <c r="VAB258" s="27"/>
      <c r="VAC258" s="27"/>
      <c r="VAD258" s="27"/>
      <c r="VAE258" s="27"/>
      <c r="VAF258" s="27"/>
      <c r="VAG258" s="27"/>
      <c r="VAH258" s="27"/>
      <c r="VAI258" s="27"/>
      <c r="VAJ258" s="27"/>
      <c r="VAK258" s="27"/>
      <c r="VAL258" s="27"/>
      <c r="VAM258" s="27"/>
      <c r="VAN258" s="27"/>
      <c r="VAO258" s="27"/>
      <c r="VAP258" s="27"/>
      <c r="VAQ258" s="27"/>
      <c r="VAR258" s="27"/>
      <c r="VAS258" s="27"/>
      <c r="VAT258" s="27"/>
      <c r="VAU258" s="27"/>
      <c r="VAV258" s="27"/>
      <c r="VAW258" s="27"/>
      <c r="VAX258" s="27"/>
      <c r="VAY258" s="27"/>
      <c r="VAZ258" s="27"/>
      <c r="VBA258" s="27"/>
      <c r="VBB258" s="27"/>
      <c r="VBC258" s="27"/>
      <c r="VBD258" s="27"/>
      <c r="VBE258" s="27"/>
      <c r="VBF258" s="27"/>
      <c r="VBG258" s="27"/>
      <c r="VBH258" s="27"/>
      <c r="VBI258" s="27"/>
      <c r="VBJ258" s="27"/>
      <c r="VBK258" s="27"/>
      <c r="VBL258" s="27"/>
      <c r="VBM258" s="27"/>
      <c r="VBN258" s="27"/>
      <c r="VBO258" s="27"/>
      <c r="VBP258" s="27"/>
      <c r="VBQ258" s="27"/>
      <c r="VBR258" s="27"/>
      <c r="VBS258" s="27"/>
      <c r="VBT258" s="27"/>
      <c r="VBU258" s="27"/>
      <c r="VBV258" s="27"/>
      <c r="VBW258" s="27"/>
      <c r="VBX258" s="27"/>
      <c r="VBY258" s="27"/>
      <c r="VBZ258" s="27"/>
      <c r="VCA258" s="27"/>
      <c r="VCB258" s="27"/>
      <c r="VCC258" s="27"/>
      <c r="VCD258" s="27"/>
      <c r="VCE258" s="27"/>
      <c r="VCF258" s="27"/>
      <c r="VCG258" s="27"/>
      <c r="VCH258" s="27"/>
      <c r="VCI258" s="27"/>
      <c r="VCJ258" s="27"/>
      <c r="VCK258" s="27"/>
      <c r="VCL258" s="27"/>
      <c r="VCM258" s="27"/>
      <c r="VCN258" s="27"/>
      <c r="VCO258" s="27"/>
      <c r="VCP258" s="27"/>
      <c r="VCQ258" s="27"/>
      <c r="VCR258" s="27"/>
      <c r="VCS258" s="27"/>
      <c r="VCT258" s="27"/>
      <c r="VCU258" s="27"/>
      <c r="VCV258" s="27"/>
      <c r="VCW258" s="27"/>
      <c r="VCX258" s="27"/>
      <c r="VCY258" s="27"/>
      <c r="VCZ258" s="27"/>
      <c r="VDA258" s="27"/>
      <c r="VDB258" s="27"/>
      <c r="VDC258" s="27"/>
      <c r="VDD258" s="27"/>
      <c r="VDE258" s="27"/>
      <c r="VDF258" s="27"/>
      <c r="VDG258" s="27"/>
      <c r="VDH258" s="27"/>
      <c r="VDI258" s="27"/>
      <c r="VDJ258" s="27"/>
      <c r="VDK258" s="27"/>
      <c r="VDL258" s="27"/>
      <c r="VDM258" s="27"/>
      <c r="VDN258" s="27"/>
      <c r="VDO258" s="27"/>
      <c r="VDP258" s="27"/>
      <c r="VDQ258" s="27"/>
      <c r="VDR258" s="27"/>
      <c r="VDS258" s="27"/>
      <c r="VDT258" s="27"/>
      <c r="VDU258" s="27"/>
      <c r="VDV258" s="27"/>
      <c r="VDW258" s="27"/>
      <c r="VDX258" s="27"/>
      <c r="VDY258" s="27"/>
      <c r="VDZ258" s="27"/>
      <c r="VEA258" s="27"/>
      <c r="VEB258" s="27"/>
      <c r="VEC258" s="27"/>
      <c r="VED258" s="27"/>
      <c r="VEE258" s="27"/>
      <c r="VEF258" s="27"/>
      <c r="VEG258" s="27"/>
      <c r="VEH258" s="27"/>
      <c r="VEI258" s="27"/>
      <c r="VEJ258" s="27"/>
      <c r="VEK258" s="27"/>
      <c r="VEL258" s="27"/>
      <c r="VEM258" s="27"/>
      <c r="VEN258" s="27"/>
      <c r="VEO258" s="27"/>
      <c r="VEP258" s="27"/>
      <c r="VEQ258" s="27"/>
      <c r="VER258" s="27"/>
      <c r="VES258" s="27"/>
      <c r="VET258" s="27"/>
      <c r="VEU258" s="27"/>
      <c r="VEV258" s="27"/>
      <c r="VEW258" s="27"/>
      <c r="VEX258" s="27"/>
      <c r="VEY258" s="27"/>
      <c r="VEZ258" s="27"/>
      <c r="VFA258" s="27"/>
      <c r="VFB258" s="27"/>
      <c r="VFC258" s="27"/>
      <c r="VFD258" s="27"/>
      <c r="VFE258" s="27"/>
      <c r="VFF258" s="27"/>
      <c r="VFG258" s="27"/>
      <c r="VFH258" s="27"/>
      <c r="VFI258" s="27"/>
      <c r="VFJ258" s="27"/>
      <c r="VFK258" s="27"/>
      <c r="VFL258" s="27"/>
      <c r="VFM258" s="27"/>
      <c r="VFN258" s="27"/>
      <c r="VFO258" s="27"/>
      <c r="VFP258" s="27"/>
      <c r="VFQ258" s="27"/>
      <c r="VFR258" s="27"/>
      <c r="VFS258" s="27"/>
      <c r="VFT258" s="27"/>
      <c r="VFU258" s="27"/>
      <c r="VFV258" s="27"/>
      <c r="VFW258" s="27"/>
      <c r="VFX258" s="27"/>
      <c r="VFY258" s="27"/>
      <c r="VFZ258" s="27"/>
      <c r="VGA258" s="27"/>
      <c r="VGB258" s="27"/>
      <c r="VGC258" s="27"/>
      <c r="VGD258" s="27"/>
      <c r="VGE258" s="27"/>
      <c r="VGF258" s="27"/>
      <c r="VGG258" s="27"/>
      <c r="VGH258" s="27"/>
      <c r="VGI258" s="27"/>
      <c r="VGJ258" s="27"/>
      <c r="VGK258" s="27"/>
      <c r="VGL258" s="27"/>
      <c r="VGM258" s="27"/>
      <c r="VGN258" s="27"/>
      <c r="VGO258" s="27"/>
      <c r="VGP258" s="27"/>
      <c r="VGQ258" s="27"/>
      <c r="VGR258" s="27"/>
      <c r="VGS258" s="27"/>
      <c r="VGT258" s="27"/>
      <c r="VGU258" s="27"/>
      <c r="VGV258" s="27"/>
      <c r="VGW258" s="27"/>
      <c r="VGX258" s="27"/>
      <c r="VGY258" s="27"/>
      <c r="VGZ258" s="27"/>
      <c r="VHA258" s="27"/>
      <c r="VHB258" s="27"/>
      <c r="VHC258" s="27"/>
      <c r="VHD258" s="27"/>
      <c r="VHE258" s="27"/>
      <c r="VHF258" s="27"/>
      <c r="VHG258" s="27"/>
      <c r="VHH258" s="27"/>
      <c r="VHI258" s="27"/>
      <c r="VHJ258" s="27"/>
      <c r="VHK258" s="27"/>
      <c r="VHL258" s="27"/>
      <c r="VHM258" s="27"/>
      <c r="VHN258" s="27"/>
      <c r="VHO258" s="27"/>
      <c r="VHP258" s="27"/>
      <c r="VHQ258" s="27"/>
      <c r="VHR258" s="27"/>
      <c r="VHS258" s="27"/>
      <c r="VHT258" s="27"/>
      <c r="VHU258" s="27"/>
      <c r="VHV258" s="27"/>
      <c r="VHW258" s="27"/>
      <c r="VHX258" s="27"/>
      <c r="VHY258" s="27"/>
      <c r="VHZ258" s="27"/>
      <c r="VIA258" s="27"/>
      <c r="VIB258" s="27"/>
      <c r="VIC258" s="27"/>
      <c r="VID258" s="27"/>
      <c r="VIE258" s="27"/>
      <c r="VIF258" s="27"/>
      <c r="VIG258" s="27"/>
      <c r="VIH258" s="27"/>
      <c r="VII258" s="27"/>
      <c r="VIJ258" s="27"/>
      <c r="VIK258" s="27"/>
      <c r="VIL258" s="27"/>
      <c r="VIM258" s="27"/>
      <c r="VIN258" s="27"/>
      <c r="VIO258" s="27"/>
      <c r="VIP258" s="27"/>
      <c r="VIQ258" s="27"/>
      <c r="VIR258" s="27"/>
      <c r="VIS258" s="27"/>
      <c r="VIT258" s="27"/>
      <c r="VIU258" s="27"/>
      <c r="VIV258" s="27"/>
      <c r="VIW258" s="27"/>
      <c r="VIX258" s="27"/>
      <c r="VIY258" s="27"/>
      <c r="VIZ258" s="27"/>
      <c r="VJA258" s="27"/>
      <c r="VJB258" s="27"/>
      <c r="VJC258" s="27"/>
      <c r="VJD258" s="27"/>
      <c r="VJE258" s="27"/>
      <c r="VJF258" s="27"/>
      <c r="VJG258" s="27"/>
      <c r="VJH258" s="27"/>
      <c r="VJI258" s="27"/>
      <c r="VJJ258" s="27"/>
      <c r="VJK258" s="27"/>
      <c r="VJL258" s="27"/>
      <c r="VJM258" s="27"/>
      <c r="VJN258" s="27"/>
      <c r="VJO258" s="27"/>
      <c r="VJP258" s="27"/>
      <c r="VJQ258" s="27"/>
      <c r="VJR258" s="27"/>
      <c r="VJS258" s="27"/>
      <c r="VJT258" s="27"/>
      <c r="VJU258" s="27"/>
      <c r="VJV258" s="27"/>
      <c r="VJW258" s="27"/>
      <c r="VJX258" s="27"/>
      <c r="VJY258" s="27"/>
      <c r="VJZ258" s="27"/>
      <c r="VKA258" s="27"/>
      <c r="VKB258" s="27"/>
      <c r="VKC258" s="27"/>
      <c r="VKD258" s="27"/>
      <c r="VKE258" s="27"/>
      <c r="VKF258" s="27"/>
      <c r="VKG258" s="27"/>
      <c r="VKH258" s="27"/>
      <c r="VKI258" s="27"/>
      <c r="VKJ258" s="27"/>
      <c r="VKK258" s="27"/>
      <c r="VKL258" s="27"/>
      <c r="VKM258" s="27"/>
      <c r="VKN258" s="27"/>
      <c r="VKO258" s="27"/>
      <c r="VKP258" s="27"/>
      <c r="VKQ258" s="27"/>
      <c r="VKR258" s="27"/>
      <c r="VKS258" s="27"/>
      <c r="VKT258" s="27"/>
      <c r="VKU258" s="27"/>
      <c r="VKV258" s="27"/>
      <c r="VKW258" s="27"/>
      <c r="VKX258" s="27"/>
      <c r="VKY258" s="27"/>
      <c r="VKZ258" s="27"/>
      <c r="VLA258" s="27"/>
      <c r="VLB258" s="27"/>
      <c r="VLC258" s="27"/>
      <c r="VLD258" s="27"/>
      <c r="VLE258" s="27"/>
      <c r="VLF258" s="27"/>
      <c r="VLG258" s="27"/>
      <c r="VLH258" s="27"/>
      <c r="VLI258" s="27"/>
      <c r="VLJ258" s="27"/>
      <c r="VLK258" s="27"/>
      <c r="VLL258" s="27"/>
      <c r="VLM258" s="27"/>
      <c r="VLN258" s="27"/>
      <c r="VLO258" s="27"/>
      <c r="VLP258" s="27"/>
      <c r="VLQ258" s="27"/>
      <c r="VLR258" s="27"/>
      <c r="VLS258" s="27"/>
      <c r="VLT258" s="27"/>
      <c r="VLU258" s="27"/>
      <c r="VLV258" s="27"/>
      <c r="VLW258" s="27"/>
      <c r="VLX258" s="27"/>
      <c r="VLY258" s="27"/>
      <c r="VLZ258" s="27"/>
      <c r="VMA258" s="27"/>
      <c r="VMB258" s="27"/>
      <c r="VMC258" s="27"/>
      <c r="VMD258" s="27"/>
      <c r="VME258" s="27"/>
      <c r="VMF258" s="27"/>
      <c r="VMG258" s="27"/>
      <c r="VMH258" s="27"/>
      <c r="VMI258" s="27"/>
      <c r="VMJ258" s="27"/>
      <c r="VMK258" s="27"/>
      <c r="VML258" s="27"/>
      <c r="VMM258" s="27"/>
      <c r="VMN258" s="27"/>
      <c r="VMO258" s="27"/>
      <c r="VMP258" s="27"/>
      <c r="VMQ258" s="27"/>
      <c r="VMR258" s="27"/>
      <c r="VMS258" s="27"/>
      <c r="VMT258" s="27"/>
      <c r="VMU258" s="27"/>
      <c r="VMV258" s="27"/>
      <c r="VMW258" s="27"/>
      <c r="VMX258" s="27"/>
      <c r="VMY258" s="27"/>
      <c r="VMZ258" s="27"/>
      <c r="VNA258" s="27"/>
      <c r="VNB258" s="27"/>
      <c r="VNC258" s="27"/>
      <c r="VND258" s="27"/>
      <c r="VNE258" s="27"/>
      <c r="VNF258" s="27"/>
      <c r="VNG258" s="27"/>
      <c r="VNH258" s="27"/>
      <c r="VNI258" s="27"/>
      <c r="VNJ258" s="27"/>
      <c r="VNK258" s="27"/>
      <c r="VNL258" s="27"/>
      <c r="VNM258" s="27"/>
      <c r="VNN258" s="27"/>
      <c r="VNO258" s="27"/>
      <c r="VNP258" s="27"/>
      <c r="VNQ258" s="27"/>
      <c r="VNR258" s="27"/>
      <c r="VNS258" s="27"/>
      <c r="VNT258" s="27"/>
      <c r="VNU258" s="27"/>
      <c r="VNV258" s="27"/>
      <c r="VNW258" s="27"/>
      <c r="VNX258" s="27"/>
      <c r="VNY258" s="27"/>
      <c r="VNZ258" s="27"/>
      <c r="VOA258" s="27"/>
      <c r="VOB258" s="27"/>
      <c r="VOC258" s="27"/>
      <c r="VOD258" s="27"/>
      <c r="VOE258" s="27"/>
      <c r="VOF258" s="27"/>
      <c r="VOG258" s="27"/>
      <c r="VOH258" s="27"/>
      <c r="VOI258" s="27"/>
      <c r="VOJ258" s="27"/>
      <c r="VOK258" s="27"/>
      <c r="VOL258" s="27"/>
      <c r="VOM258" s="27"/>
      <c r="VON258" s="27"/>
      <c r="VOO258" s="27"/>
      <c r="VOP258" s="27"/>
      <c r="VOQ258" s="27"/>
      <c r="VOR258" s="27"/>
      <c r="VOS258" s="27"/>
      <c r="VOT258" s="27"/>
      <c r="VOU258" s="27"/>
      <c r="VOV258" s="27"/>
      <c r="VOW258" s="27"/>
      <c r="VOX258" s="27"/>
      <c r="VOY258" s="27"/>
      <c r="VOZ258" s="27"/>
      <c r="VPA258" s="27"/>
      <c r="VPB258" s="27"/>
      <c r="VPC258" s="27"/>
      <c r="VPD258" s="27"/>
      <c r="VPE258" s="27"/>
      <c r="VPF258" s="27"/>
      <c r="VPG258" s="27"/>
      <c r="VPH258" s="27"/>
      <c r="VPI258" s="27"/>
      <c r="VPJ258" s="27"/>
      <c r="VPK258" s="27"/>
      <c r="VPL258" s="27"/>
      <c r="VPM258" s="27"/>
      <c r="VPN258" s="27"/>
      <c r="VPO258" s="27"/>
      <c r="VPP258" s="27"/>
      <c r="VPQ258" s="27"/>
      <c r="VPR258" s="27"/>
      <c r="VPS258" s="27"/>
      <c r="VPT258" s="27"/>
      <c r="VPU258" s="27"/>
      <c r="VPV258" s="27"/>
      <c r="VPW258" s="27"/>
      <c r="VPX258" s="27"/>
      <c r="VPY258" s="27"/>
      <c r="VPZ258" s="27"/>
      <c r="VQA258" s="27"/>
      <c r="VQB258" s="27"/>
      <c r="VQC258" s="27"/>
      <c r="VQD258" s="27"/>
      <c r="VQE258" s="27"/>
      <c r="VQF258" s="27"/>
      <c r="VQG258" s="27"/>
      <c r="VQH258" s="27"/>
      <c r="VQI258" s="27"/>
      <c r="VQJ258" s="27"/>
      <c r="VQK258" s="27"/>
      <c r="VQL258" s="27"/>
      <c r="VQM258" s="27"/>
      <c r="VQN258" s="27"/>
      <c r="VQO258" s="27"/>
      <c r="VQP258" s="27"/>
      <c r="VQQ258" s="27"/>
      <c r="VQR258" s="27"/>
      <c r="VQS258" s="27"/>
      <c r="VQT258" s="27"/>
      <c r="VQU258" s="27"/>
      <c r="VQV258" s="27"/>
      <c r="VQW258" s="27"/>
      <c r="VQX258" s="27"/>
      <c r="VQY258" s="27"/>
      <c r="VQZ258" s="27"/>
      <c r="VRA258" s="27"/>
      <c r="VRB258" s="27"/>
      <c r="VRC258" s="27"/>
      <c r="VRD258" s="27"/>
      <c r="VRE258" s="27"/>
      <c r="VRF258" s="27"/>
      <c r="VRG258" s="27"/>
      <c r="VRH258" s="27"/>
      <c r="VRI258" s="27"/>
      <c r="VRJ258" s="27"/>
      <c r="VRK258" s="27"/>
      <c r="VRL258" s="27"/>
      <c r="VRM258" s="27"/>
      <c r="VRN258" s="27"/>
      <c r="VRO258" s="27"/>
      <c r="VRP258" s="27"/>
      <c r="VRQ258" s="27"/>
      <c r="VRR258" s="27"/>
      <c r="VRS258" s="27"/>
      <c r="VRT258" s="27"/>
      <c r="VRU258" s="27"/>
      <c r="VRV258" s="27"/>
      <c r="VRW258" s="27"/>
      <c r="VRX258" s="27"/>
      <c r="VRY258" s="27"/>
      <c r="VRZ258" s="27"/>
      <c r="VSA258" s="27"/>
      <c r="VSB258" s="27"/>
      <c r="VSC258" s="27"/>
      <c r="VSD258" s="27"/>
      <c r="VSE258" s="27"/>
      <c r="VSF258" s="27"/>
      <c r="VSG258" s="27"/>
      <c r="VSH258" s="27"/>
      <c r="VSI258" s="27"/>
      <c r="VSJ258" s="27"/>
      <c r="VSK258" s="27"/>
      <c r="VSL258" s="27"/>
      <c r="VSM258" s="27"/>
      <c r="VSN258" s="27"/>
      <c r="VSO258" s="27"/>
      <c r="VSP258" s="27"/>
      <c r="VSQ258" s="27"/>
      <c r="VSR258" s="27"/>
      <c r="VSS258" s="27"/>
      <c r="VST258" s="27"/>
      <c r="VSU258" s="27"/>
      <c r="VSV258" s="27"/>
      <c r="VSW258" s="27"/>
      <c r="VSX258" s="27"/>
      <c r="VSY258" s="27"/>
      <c r="VSZ258" s="27"/>
      <c r="VTA258" s="27"/>
      <c r="VTB258" s="27"/>
      <c r="VTC258" s="27"/>
      <c r="VTD258" s="27"/>
      <c r="VTE258" s="27"/>
      <c r="VTF258" s="27"/>
      <c r="VTG258" s="27"/>
      <c r="VTH258" s="27"/>
      <c r="VTI258" s="27"/>
      <c r="VTJ258" s="27"/>
      <c r="VTK258" s="27"/>
      <c r="VTL258" s="27"/>
      <c r="VTM258" s="27"/>
      <c r="VTN258" s="27"/>
      <c r="VTO258" s="27"/>
      <c r="VTP258" s="27"/>
      <c r="VTQ258" s="27"/>
      <c r="VTR258" s="27"/>
      <c r="VTS258" s="27"/>
      <c r="VTT258" s="27"/>
      <c r="VTU258" s="27"/>
      <c r="VTV258" s="27"/>
      <c r="VTW258" s="27"/>
      <c r="VTX258" s="27"/>
      <c r="VTY258" s="27"/>
      <c r="VTZ258" s="27"/>
      <c r="VUA258" s="27"/>
      <c r="VUB258" s="27"/>
      <c r="VUC258" s="27"/>
      <c r="VUD258" s="27"/>
      <c r="VUE258" s="27"/>
      <c r="VUF258" s="27"/>
      <c r="VUG258" s="27"/>
      <c r="VUH258" s="27"/>
      <c r="VUI258" s="27"/>
      <c r="VUJ258" s="27"/>
      <c r="VUK258" s="27"/>
      <c r="VUL258" s="27"/>
      <c r="VUM258" s="27"/>
      <c r="VUN258" s="27"/>
      <c r="VUO258" s="27"/>
      <c r="VUP258" s="27"/>
      <c r="VUQ258" s="27"/>
      <c r="VUR258" s="27"/>
      <c r="VUS258" s="27"/>
      <c r="VUT258" s="27"/>
      <c r="VUU258" s="27"/>
      <c r="VUV258" s="27"/>
      <c r="VUW258" s="27"/>
      <c r="VUX258" s="27"/>
      <c r="VUY258" s="27"/>
      <c r="VUZ258" s="27"/>
      <c r="VVA258" s="27"/>
      <c r="VVB258" s="27"/>
      <c r="VVC258" s="27"/>
      <c r="VVD258" s="27"/>
      <c r="VVE258" s="27"/>
      <c r="VVF258" s="27"/>
      <c r="VVG258" s="27"/>
      <c r="VVH258" s="27"/>
      <c r="VVI258" s="27"/>
      <c r="VVJ258" s="27"/>
      <c r="VVK258" s="27"/>
      <c r="VVL258" s="27"/>
      <c r="VVM258" s="27"/>
      <c r="VVN258" s="27"/>
      <c r="VVO258" s="27"/>
      <c r="VVP258" s="27"/>
      <c r="VVQ258" s="27"/>
      <c r="VVR258" s="27"/>
      <c r="VVS258" s="27"/>
      <c r="VVT258" s="27"/>
      <c r="VVU258" s="27"/>
      <c r="VVV258" s="27"/>
      <c r="VVW258" s="27"/>
      <c r="VVX258" s="27"/>
      <c r="VVY258" s="27"/>
      <c r="VVZ258" s="27"/>
      <c r="VWA258" s="27"/>
      <c r="VWB258" s="27"/>
      <c r="VWC258" s="27"/>
      <c r="VWD258" s="27"/>
      <c r="VWE258" s="27"/>
      <c r="VWF258" s="27"/>
      <c r="VWG258" s="27"/>
      <c r="VWH258" s="27"/>
      <c r="VWI258" s="27"/>
      <c r="VWJ258" s="27"/>
      <c r="VWK258" s="27"/>
      <c r="VWL258" s="27"/>
      <c r="VWM258" s="27"/>
      <c r="VWN258" s="27"/>
      <c r="VWO258" s="27"/>
      <c r="VWP258" s="27"/>
      <c r="VWQ258" s="27"/>
      <c r="VWR258" s="27"/>
      <c r="VWS258" s="27"/>
      <c r="VWT258" s="27"/>
      <c r="VWU258" s="27"/>
      <c r="VWV258" s="27"/>
      <c r="VWW258" s="27"/>
      <c r="VWX258" s="27"/>
      <c r="VWY258" s="27"/>
      <c r="VWZ258" s="27"/>
      <c r="VXA258" s="27"/>
      <c r="VXB258" s="27"/>
      <c r="VXC258" s="27"/>
      <c r="VXD258" s="27"/>
      <c r="VXE258" s="27"/>
      <c r="VXF258" s="27"/>
      <c r="VXG258" s="27"/>
      <c r="VXH258" s="27"/>
      <c r="VXI258" s="27"/>
      <c r="VXJ258" s="27"/>
      <c r="VXK258" s="27"/>
      <c r="VXL258" s="27"/>
      <c r="VXM258" s="27"/>
      <c r="VXN258" s="27"/>
      <c r="VXO258" s="27"/>
      <c r="VXP258" s="27"/>
      <c r="VXQ258" s="27"/>
      <c r="VXR258" s="27"/>
      <c r="VXS258" s="27"/>
      <c r="VXT258" s="27"/>
      <c r="VXU258" s="27"/>
      <c r="VXV258" s="27"/>
      <c r="VXW258" s="27"/>
      <c r="VXX258" s="27"/>
      <c r="VXY258" s="27"/>
      <c r="VXZ258" s="27"/>
      <c r="VYA258" s="27"/>
      <c r="VYB258" s="27"/>
      <c r="VYC258" s="27"/>
      <c r="VYD258" s="27"/>
      <c r="VYE258" s="27"/>
      <c r="VYF258" s="27"/>
      <c r="VYG258" s="27"/>
      <c r="VYH258" s="27"/>
      <c r="VYI258" s="27"/>
      <c r="VYJ258" s="27"/>
      <c r="VYK258" s="27"/>
      <c r="VYL258" s="27"/>
      <c r="VYM258" s="27"/>
      <c r="VYN258" s="27"/>
      <c r="VYO258" s="27"/>
      <c r="VYP258" s="27"/>
      <c r="VYQ258" s="27"/>
      <c r="VYR258" s="27"/>
      <c r="VYS258" s="27"/>
      <c r="VYT258" s="27"/>
      <c r="VYU258" s="27"/>
      <c r="VYV258" s="27"/>
      <c r="VYW258" s="27"/>
      <c r="VYX258" s="27"/>
      <c r="VYY258" s="27"/>
      <c r="VYZ258" s="27"/>
      <c r="VZA258" s="27"/>
      <c r="VZB258" s="27"/>
      <c r="VZC258" s="27"/>
      <c r="VZD258" s="27"/>
      <c r="VZE258" s="27"/>
      <c r="VZF258" s="27"/>
      <c r="VZG258" s="27"/>
      <c r="VZH258" s="27"/>
      <c r="VZI258" s="27"/>
      <c r="VZJ258" s="27"/>
      <c r="VZK258" s="27"/>
      <c r="VZL258" s="27"/>
      <c r="VZM258" s="27"/>
      <c r="VZN258" s="27"/>
      <c r="VZO258" s="27"/>
      <c r="VZP258" s="27"/>
      <c r="VZQ258" s="27"/>
      <c r="VZR258" s="27"/>
      <c r="VZS258" s="27"/>
      <c r="VZT258" s="27"/>
      <c r="VZU258" s="27"/>
      <c r="VZV258" s="27"/>
      <c r="VZW258" s="27"/>
      <c r="VZX258" s="27"/>
      <c r="VZY258" s="27"/>
      <c r="VZZ258" s="27"/>
      <c r="WAA258" s="27"/>
      <c r="WAB258" s="27"/>
      <c r="WAC258" s="27"/>
      <c r="WAD258" s="27"/>
      <c r="WAE258" s="27"/>
      <c r="WAF258" s="27"/>
      <c r="WAG258" s="27"/>
      <c r="WAH258" s="27"/>
      <c r="WAI258" s="27"/>
      <c r="WAJ258" s="27"/>
      <c r="WAK258" s="27"/>
      <c r="WAL258" s="27"/>
      <c r="WAM258" s="27"/>
      <c r="WAN258" s="27"/>
      <c r="WAO258" s="27"/>
      <c r="WAP258" s="27"/>
      <c r="WAQ258" s="27"/>
      <c r="WAR258" s="27"/>
      <c r="WAS258" s="27"/>
      <c r="WAT258" s="27"/>
      <c r="WAU258" s="27"/>
      <c r="WAV258" s="27"/>
      <c r="WAW258" s="27"/>
      <c r="WAX258" s="27"/>
      <c r="WAY258" s="27"/>
      <c r="WAZ258" s="27"/>
      <c r="WBA258" s="27"/>
      <c r="WBB258" s="27"/>
      <c r="WBC258" s="27"/>
      <c r="WBD258" s="27"/>
      <c r="WBE258" s="27"/>
      <c r="WBF258" s="27"/>
      <c r="WBG258" s="27"/>
      <c r="WBH258" s="27"/>
      <c r="WBI258" s="27"/>
      <c r="WBJ258" s="27"/>
      <c r="WBK258" s="27"/>
      <c r="WBL258" s="27"/>
      <c r="WBM258" s="27"/>
      <c r="WBN258" s="27"/>
      <c r="WBO258" s="27"/>
      <c r="WBP258" s="27"/>
      <c r="WBQ258" s="27"/>
      <c r="WBR258" s="27"/>
      <c r="WBS258" s="27"/>
      <c r="WBT258" s="27"/>
      <c r="WBU258" s="27"/>
      <c r="WBV258" s="27"/>
      <c r="WBW258" s="27"/>
      <c r="WBX258" s="27"/>
      <c r="WBY258" s="27"/>
      <c r="WBZ258" s="27"/>
      <c r="WCA258" s="27"/>
      <c r="WCB258" s="27"/>
      <c r="WCC258" s="27"/>
      <c r="WCD258" s="27"/>
      <c r="WCE258" s="27"/>
      <c r="WCF258" s="27"/>
      <c r="WCG258" s="27"/>
      <c r="WCH258" s="27"/>
      <c r="WCI258" s="27"/>
      <c r="WCJ258" s="27"/>
      <c r="WCK258" s="27"/>
      <c r="WCL258" s="27"/>
      <c r="WCM258" s="27"/>
      <c r="WCN258" s="27"/>
      <c r="WCO258" s="27"/>
      <c r="WCP258" s="27"/>
      <c r="WCQ258" s="27"/>
      <c r="WCR258" s="27"/>
      <c r="WCS258" s="27"/>
      <c r="WCT258" s="27"/>
      <c r="WCU258" s="27"/>
      <c r="WCV258" s="27"/>
      <c r="WCW258" s="27"/>
      <c r="WCX258" s="27"/>
      <c r="WCY258" s="27"/>
      <c r="WCZ258" s="27"/>
      <c r="WDA258" s="27"/>
      <c r="WDB258" s="27"/>
      <c r="WDC258" s="27"/>
      <c r="WDD258" s="27"/>
      <c r="WDE258" s="27"/>
      <c r="WDF258" s="27"/>
      <c r="WDG258" s="27"/>
      <c r="WDH258" s="27"/>
      <c r="WDI258" s="27"/>
      <c r="WDJ258" s="27"/>
      <c r="WDK258" s="27"/>
      <c r="WDL258" s="27"/>
      <c r="WDM258" s="27"/>
      <c r="WDN258" s="27"/>
      <c r="WDO258" s="27"/>
      <c r="WDP258" s="27"/>
      <c r="WDQ258" s="27"/>
      <c r="WDR258" s="27"/>
      <c r="WDS258" s="27"/>
      <c r="WDT258" s="27"/>
      <c r="WDU258" s="27"/>
      <c r="WDV258" s="27"/>
      <c r="WDW258" s="27"/>
      <c r="WDX258" s="27"/>
      <c r="WDY258" s="27"/>
      <c r="WDZ258" s="27"/>
      <c r="WEA258" s="27"/>
      <c r="WEB258" s="27"/>
      <c r="WEC258" s="27"/>
      <c r="WED258" s="27"/>
      <c r="WEE258" s="27"/>
      <c r="WEF258" s="27"/>
      <c r="WEG258" s="27"/>
      <c r="WEH258" s="27"/>
      <c r="WEI258" s="27"/>
      <c r="WEJ258" s="27"/>
      <c r="WEK258" s="27"/>
      <c r="WEL258" s="27"/>
      <c r="WEM258" s="27"/>
      <c r="WEN258" s="27"/>
      <c r="WEO258" s="27"/>
      <c r="WEP258" s="27"/>
      <c r="WEQ258" s="27"/>
      <c r="WER258" s="27"/>
      <c r="WES258" s="27"/>
      <c r="WET258" s="27"/>
      <c r="WEU258" s="27"/>
      <c r="WEV258" s="27"/>
      <c r="WEW258" s="27"/>
      <c r="WEX258" s="27"/>
      <c r="WEY258" s="27"/>
      <c r="WEZ258" s="27"/>
      <c r="WFA258" s="27"/>
      <c r="WFB258" s="27"/>
      <c r="WFC258" s="27"/>
      <c r="WFD258" s="27"/>
      <c r="WFE258" s="27"/>
      <c r="WFF258" s="27"/>
      <c r="WFG258" s="27"/>
      <c r="WFH258" s="27"/>
      <c r="WFI258" s="27"/>
      <c r="WFJ258" s="27"/>
      <c r="WFK258" s="27"/>
      <c r="WFL258" s="27"/>
      <c r="WFM258" s="27"/>
      <c r="WFN258" s="27"/>
      <c r="WFO258" s="27"/>
      <c r="WFP258" s="27"/>
      <c r="WFQ258" s="27"/>
      <c r="WFR258" s="27"/>
      <c r="WFS258" s="27"/>
      <c r="WFT258" s="27"/>
      <c r="WFU258" s="27"/>
      <c r="WFV258" s="27"/>
      <c r="WFW258" s="27"/>
      <c r="WFX258" s="27"/>
      <c r="WFY258" s="27"/>
      <c r="WFZ258" s="27"/>
      <c r="WGA258" s="27"/>
      <c r="WGB258" s="27"/>
      <c r="WGC258" s="27"/>
      <c r="WGD258" s="27"/>
      <c r="WGE258" s="27"/>
      <c r="WGF258" s="27"/>
      <c r="WGG258" s="27"/>
      <c r="WGH258" s="27"/>
      <c r="WGI258" s="27"/>
      <c r="WGJ258" s="27"/>
      <c r="WGK258" s="27"/>
      <c r="WGL258" s="27"/>
      <c r="WGM258" s="27"/>
      <c r="WGN258" s="27"/>
      <c r="WGO258" s="27"/>
      <c r="WGP258" s="27"/>
      <c r="WGQ258" s="27"/>
      <c r="WGR258" s="27"/>
      <c r="WGS258" s="27"/>
      <c r="WGT258" s="27"/>
      <c r="WGU258" s="27"/>
      <c r="WGV258" s="27"/>
      <c r="WGW258" s="27"/>
      <c r="WGX258" s="27"/>
      <c r="WGY258" s="27"/>
      <c r="WGZ258" s="27"/>
      <c r="WHA258" s="27"/>
      <c r="WHB258" s="27"/>
      <c r="WHC258" s="27"/>
      <c r="WHD258" s="27"/>
      <c r="WHE258" s="27"/>
      <c r="WHF258" s="27"/>
      <c r="WHG258" s="27"/>
      <c r="WHH258" s="27"/>
      <c r="WHI258" s="27"/>
      <c r="WHJ258" s="27"/>
      <c r="WHK258" s="27"/>
      <c r="WHL258" s="27"/>
      <c r="WHM258" s="27"/>
      <c r="WHN258" s="27"/>
      <c r="WHO258" s="27"/>
      <c r="WHP258" s="27"/>
      <c r="WHQ258" s="27"/>
      <c r="WHR258" s="27"/>
      <c r="WHS258" s="27"/>
      <c r="WHT258" s="27"/>
      <c r="WHU258" s="27"/>
      <c r="WHV258" s="27"/>
      <c r="WHW258" s="27"/>
      <c r="WHX258" s="27"/>
      <c r="WHY258" s="27"/>
      <c r="WHZ258" s="27"/>
      <c r="WIA258" s="27"/>
      <c r="WIB258" s="27"/>
      <c r="WIC258" s="27"/>
      <c r="WID258" s="27"/>
      <c r="WIE258" s="27"/>
      <c r="WIF258" s="27"/>
      <c r="WIG258" s="27"/>
      <c r="WIH258" s="27"/>
      <c r="WII258" s="27"/>
      <c r="WIJ258" s="27"/>
      <c r="WIK258" s="27"/>
      <c r="WIL258" s="27"/>
      <c r="WIM258" s="27"/>
      <c r="WIN258" s="27"/>
      <c r="WIO258" s="27"/>
      <c r="WIP258" s="27"/>
      <c r="WIQ258" s="27"/>
      <c r="WIR258" s="27"/>
      <c r="WIS258" s="27"/>
      <c r="WIT258" s="27"/>
      <c r="WIU258" s="27"/>
      <c r="WIV258" s="27"/>
      <c r="WIW258" s="27"/>
      <c r="WIX258" s="27"/>
      <c r="WIY258" s="27"/>
      <c r="WIZ258" s="27"/>
      <c r="WJA258" s="27"/>
      <c r="WJB258" s="27"/>
      <c r="WJC258" s="27"/>
      <c r="WJD258" s="27"/>
      <c r="WJE258" s="27"/>
      <c r="WJF258" s="27"/>
      <c r="WJG258" s="27"/>
      <c r="WJH258" s="27"/>
      <c r="WJI258" s="27"/>
      <c r="WJJ258" s="27"/>
      <c r="WJK258" s="27"/>
      <c r="WJL258" s="27"/>
      <c r="WJM258" s="27"/>
      <c r="WJN258" s="27"/>
      <c r="WJO258" s="27"/>
      <c r="WJP258" s="27"/>
      <c r="WJQ258" s="27"/>
      <c r="WJR258" s="27"/>
      <c r="WJS258" s="27"/>
      <c r="WJT258" s="27"/>
      <c r="WJU258" s="27"/>
      <c r="WJV258" s="27"/>
      <c r="WJW258" s="27"/>
      <c r="WJX258" s="27"/>
      <c r="WJY258" s="27"/>
      <c r="WJZ258" s="27"/>
      <c r="WKA258" s="27"/>
      <c r="WKB258" s="27"/>
      <c r="WKC258" s="27"/>
      <c r="WKD258" s="27"/>
      <c r="WKE258" s="27"/>
      <c r="WKF258" s="27"/>
      <c r="WKG258" s="27"/>
      <c r="WKH258" s="27"/>
      <c r="WKI258" s="27"/>
      <c r="WKJ258" s="27"/>
      <c r="WKK258" s="27"/>
      <c r="WKL258" s="27"/>
      <c r="WKM258" s="27"/>
      <c r="WKN258" s="27"/>
      <c r="WKO258" s="27"/>
      <c r="WKP258" s="27"/>
      <c r="WKQ258" s="27"/>
      <c r="WKR258" s="27"/>
      <c r="WKS258" s="27"/>
      <c r="WKT258" s="27"/>
      <c r="WKU258" s="27"/>
      <c r="WKV258" s="27"/>
      <c r="WKW258" s="27"/>
      <c r="WKX258" s="27"/>
      <c r="WKY258" s="27"/>
      <c r="WKZ258" s="27"/>
      <c r="WLA258" s="27"/>
      <c r="WLB258" s="27"/>
      <c r="WLC258" s="27"/>
      <c r="WLD258" s="27"/>
      <c r="WLE258" s="27"/>
      <c r="WLF258" s="27"/>
      <c r="WLG258" s="27"/>
      <c r="WLH258" s="27"/>
      <c r="WLI258" s="27"/>
      <c r="WLJ258" s="27"/>
      <c r="WLK258" s="27"/>
      <c r="WLL258" s="27"/>
      <c r="WLM258" s="27"/>
      <c r="WLN258" s="27"/>
      <c r="WLO258" s="27"/>
      <c r="WLP258" s="27"/>
      <c r="WLQ258" s="27"/>
      <c r="WLR258" s="27"/>
      <c r="WLS258" s="27"/>
      <c r="WLT258" s="27"/>
      <c r="WLU258" s="27"/>
      <c r="WLV258" s="27"/>
      <c r="WLW258" s="27"/>
      <c r="WLX258" s="27"/>
      <c r="WLY258" s="27"/>
      <c r="WLZ258" s="27"/>
      <c r="WMA258" s="27"/>
      <c r="WMB258" s="27"/>
      <c r="WMC258" s="27"/>
      <c r="WMD258" s="27"/>
      <c r="WME258" s="27"/>
      <c r="WMF258" s="27"/>
      <c r="WMG258" s="27"/>
      <c r="WMH258" s="27"/>
      <c r="WMI258" s="27"/>
      <c r="WMJ258" s="27"/>
      <c r="WMK258" s="27"/>
      <c r="WML258" s="27"/>
      <c r="WMM258" s="27"/>
      <c r="WMN258" s="27"/>
      <c r="WMO258" s="27"/>
      <c r="WMP258" s="27"/>
      <c r="WMQ258" s="27"/>
      <c r="WMR258" s="27"/>
      <c r="WMS258" s="27"/>
      <c r="WMT258" s="27"/>
      <c r="WMU258" s="27"/>
      <c r="WMV258" s="27"/>
      <c r="WMW258" s="27"/>
      <c r="WMX258" s="27"/>
      <c r="WMY258" s="27"/>
      <c r="WMZ258" s="27"/>
      <c r="WNA258" s="27"/>
      <c r="WNB258" s="27"/>
      <c r="WNC258" s="27"/>
      <c r="WND258" s="27"/>
      <c r="WNE258" s="27"/>
      <c r="WNF258" s="27"/>
      <c r="WNG258" s="27"/>
      <c r="WNH258" s="27"/>
      <c r="WNI258" s="27"/>
      <c r="WNJ258" s="27"/>
      <c r="WNK258" s="27"/>
      <c r="WNL258" s="27"/>
      <c r="WNM258" s="27"/>
      <c r="WNN258" s="27"/>
      <c r="WNO258" s="27"/>
      <c r="WNP258" s="27"/>
      <c r="WNQ258" s="27"/>
      <c r="WNR258" s="27"/>
      <c r="WNS258" s="27"/>
      <c r="WNT258" s="27"/>
      <c r="WNU258" s="27"/>
      <c r="WNV258" s="27"/>
      <c r="WNW258" s="27"/>
      <c r="WNX258" s="27"/>
      <c r="WNY258" s="27"/>
      <c r="WNZ258" s="27"/>
      <c r="WOA258" s="27"/>
      <c r="WOB258" s="27"/>
      <c r="WOC258" s="27"/>
      <c r="WOD258" s="27"/>
      <c r="WOE258" s="27"/>
      <c r="WOF258" s="27"/>
      <c r="WOG258" s="27"/>
      <c r="WOH258" s="27"/>
      <c r="WOI258" s="27"/>
      <c r="WOJ258" s="27"/>
      <c r="WOK258" s="27"/>
      <c r="WOL258" s="27"/>
      <c r="WOM258" s="27"/>
      <c r="WON258" s="27"/>
      <c r="WOO258" s="27"/>
      <c r="WOP258" s="27"/>
      <c r="WOQ258" s="27"/>
      <c r="WOR258" s="27"/>
      <c r="WOS258" s="27"/>
      <c r="WOT258" s="27"/>
      <c r="WOU258" s="27"/>
      <c r="WOV258" s="27"/>
      <c r="WOW258" s="27"/>
      <c r="WOX258" s="27"/>
      <c r="WOY258" s="27"/>
      <c r="WOZ258" s="27"/>
      <c r="WPA258" s="27"/>
      <c r="WPB258" s="27"/>
      <c r="WPC258" s="27"/>
      <c r="WPD258" s="27"/>
      <c r="WPE258" s="27"/>
      <c r="WPF258" s="27"/>
      <c r="WPG258" s="27"/>
      <c r="WPH258" s="27"/>
      <c r="WPI258" s="27"/>
      <c r="WPJ258" s="27"/>
      <c r="WPK258" s="27"/>
      <c r="WPL258" s="27"/>
      <c r="WPM258" s="27"/>
      <c r="WPN258" s="27"/>
      <c r="WPO258" s="27"/>
      <c r="WPP258" s="27"/>
      <c r="WPQ258" s="27"/>
      <c r="WPR258" s="27"/>
      <c r="WPS258" s="27"/>
      <c r="WPT258" s="27"/>
      <c r="WPU258" s="27"/>
      <c r="WPV258" s="27"/>
      <c r="WPW258" s="27"/>
      <c r="WPX258" s="27"/>
      <c r="WPY258" s="27"/>
      <c r="WPZ258" s="27"/>
      <c r="WQA258" s="27"/>
      <c r="WQB258" s="27"/>
      <c r="WQC258" s="27"/>
      <c r="WQD258" s="27"/>
      <c r="WQE258" s="27"/>
      <c r="WQF258" s="27"/>
      <c r="WQG258" s="27"/>
      <c r="WQH258" s="27"/>
      <c r="WQI258" s="27"/>
      <c r="WQJ258" s="27"/>
      <c r="WQK258" s="27"/>
      <c r="WQL258" s="27"/>
      <c r="WQM258" s="27"/>
      <c r="WQN258" s="27"/>
      <c r="WQO258" s="27"/>
      <c r="WQP258" s="27"/>
      <c r="WQQ258" s="27"/>
      <c r="WQR258" s="27"/>
      <c r="WQS258" s="27"/>
      <c r="WQT258" s="27"/>
      <c r="WQU258" s="27"/>
      <c r="WQV258" s="27"/>
      <c r="WQW258" s="27"/>
      <c r="WQX258" s="27"/>
      <c r="WQY258" s="27"/>
      <c r="WQZ258" s="27"/>
      <c r="WRA258" s="27"/>
      <c r="WRB258" s="27"/>
      <c r="WRC258" s="27"/>
      <c r="WRD258" s="27"/>
      <c r="WRE258" s="27"/>
      <c r="WRF258" s="27"/>
      <c r="WRG258" s="27"/>
      <c r="WRH258" s="27"/>
      <c r="WRI258" s="27"/>
      <c r="WRJ258" s="27"/>
      <c r="WRK258" s="27"/>
      <c r="WRL258" s="27"/>
      <c r="WRM258" s="27"/>
      <c r="WRN258" s="27"/>
      <c r="WRO258" s="27"/>
      <c r="WRP258" s="27"/>
      <c r="WRQ258" s="27"/>
      <c r="WRR258" s="27"/>
      <c r="WRS258" s="27"/>
      <c r="WRT258" s="27"/>
      <c r="WRU258" s="27"/>
      <c r="WRV258" s="27"/>
      <c r="WRW258" s="27"/>
      <c r="WRX258" s="27"/>
      <c r="WRY258" s="27"/>
      <c r="WRZ258" s="27"/>
      <c r="WSA258" s="27"/>
      <c r="WSB258" s="27"/>
      <c r="WSC258" s="27"/>
      <c r="WSD258" s="27"/>
      <c r="WSE258" s="27"/>
      <c r="WSF258" s="27"/>
      <c r="WSG258" s="27"/>
      <c r="WSH258" s="27"/>
      <c r="WSI258" s="27"/>
      <c r="WSJ258" s="27"/>
      <c r="WSK258" s="27"/>
      <c r="WSL258" s="27"/>
      <c r="WSM258" s="27"/>
      <c r="WSN258" s="27"/>
      <c r="WSO258" s="27"/>
      <c r="WSP258" s="27"/>
      <c r="WSQ258" s="27"/>
      <c r="WSR258" s="27"/>
      <c r="WSS258" s="27"/>
      <c r="WST258" s="27"/>
      <c r="WSU258" s="27"/>
      <c r="WSV258" s="27"/>
      <c r="WSW258" s="27"/>
      <c r="WSX258" s="27"/>
      <c r="WSY258" s="27"/>
      <c r="WSZ258" s="27"/>
      <c r="WTA258" s="27"/>
      <c r="WTB258" s="27"/>
      <c r="WTC258" s="27"/>
      <c r="WTD258" s="27"/>
      <c r="WTE258" s="27"/>
      <c r="WTF258" s="27"/>
      <c r="WTG258" s="27"/>
      <c r="WTH258" s="27"/>
      <c r="WTI258" s="27"/>
      <c r="WTJ258" s="27"/>
      <c r="WTK258" s="27"/>
      <c r="WTL258" s="27"/>
      <c r="WTM258" s="27"/>
      <c r="WTN258" s="27"/>
      <c r="WTO258" s="27"/>
      <c r="WTP258" s="27"/>
      <c r="WTQ258" s="27"/>
      <c r="WTR258" s="27"/>
      <c r="WTS258" s="27"/>
      <c r="WTT258" s="27"/>
      <c r="WTU258" s="27"/>
      <c r="WTV258" s="27"/>
      <c r="WTW258" s="27"/>
      <c r="WTX258" s="27"/>
      <c r="WTY258" s="27"/>
      <c r="WTZ258" s="27"/>
      <c r="WUA258" s="27"/>
      <c r="WUB258" s="27"/>
      <c r="WUC258" s="27"/>
      <c r="WUD258" s="27"/>
      <c r="WUE258" s="27"/>
      <c r="WUF258" s="27"/>
      <c r="WUG258" s="27"/>
      <c r="WUH258" s="27"/>
      <c r="WUI258" s="27"/>
      <c r="WUJ258" s="27"/>
      <c r="WUK258" s="27"/>
      <c r="WUL258" s="27"/>
      <c r="WUM258" s="27"/>
      <c r="WUN258" s="27"/>
      <c r="WUO258" s="27"/>
      <c r="WUP258" s="27"/>
      <c r="WUQ258" s="27"/>
      <c r="WUR258" s="27"/>
      <c r="WUS258" s="27"/>
      <c r="WUT258" s="27"/>
      <c r="WUU258" s="27"/>
      <c r="WUV258" s="27"/>
      <c r="WUW258" s="27"/>
      <c r="WUX258" s="27"/>
      <c r="WUY258" s="27"/>
      <c r="WUZ258" s="27"/>
      <c r="WVA258" s="27"/>
      <c r="WVB258" s="27"/>
      <c r="WVC258" s="27"/>
      <c r="WVD258" s="27"/>
      <c r="WVE258" s="27"/>
      <c r="WVF258" s="27"/>
      <c r="WVG258" s="27"/>
      <c r="WVH258" s="27"/>
      <c r="WVI258" s="27"/>
      <c r="WVJ258" s="27"/>
      <c r="WVK258" s="27"/>
      <c r="WVL258" s="27"/>
      <c r="WVM258" s="27"/>
      <c r="WVN258" s="27"/>
      <c r="WVO258" s="27"/>
      <c r="WVP258" s="27"/>
      <c r="WVQ258" s="27"/>
      <c r="WVR258" s="27"/>
      <c r="WVS258" s="27"/>
      <c r="WVT258" s="27"/>
      <c r="WVU258" s="27"/>
      <c r="WVV258" s="27"/>
      <c r="WVW258" s="27"/>
      <c r="WVX258" s="27"/>
      <c r="WVY258" s="27"/>
      <c r="WVZ258" s="27"/>
      <c r="WWA258" s="27"/>
      <c r="WWB258" s="27"/>
      <c r="WWC258" s="27"/>
      <c r="WWD258" s="27"/>
      <c r="WWE258" s="27"/>
      <c r="WWF258" s="27"/>
      <c r="WWG258" s="27"/>
      <c r="WWH258" s="27"/>
      <c r="WWI258" s="27"/>
      <c r="WWJ258" s="27"/>
      <c r="WWK258" s="27"/>
      <c r="WWL258" s="27"/>
      <c r="WWM258" s="27"/>
      <c r="WWN258" s="27"/>
      <c r="WWO258" s="27"/>
      <c r="WWP258" s="27"/>
      <c r="WWQ258" s="27"/>
      <c r="WWR258" s="27"/>
      <c r="WWS258" s="27"/>
      <c r="WWT258" s="27"/>
      <c r="WWU258" s="27"/>
      <c r="WWV258" s="27"/>
      <c r="WWW258" s="27"/>
      <c r="WWX258" s="27"/>
      <c r="WWY258" s="27"/>
      <c r="WWZ258" s="27"/>
      <c r="WXA258" s="27"/>
      <c r="WXB258" s="27"/>
      <c r="WXC258" s="27"/>
      <c r="WXD258" s="27"/>
      <c r="WXE258" s="27"/>
      <c r="WXF258" s="27"/>
      <c r="WXG258" s="27"/>
      <c r="WXH258" s="27"/>
      <c r="WXI258" s="27"/>
      <c r="WXJ258" s="27"/>
      <c r="WXK258" s="27"/>
      <c r="WXL258" s="27"/>
      <c r="WXM258" s="27"/>
      <c r="WXN258" s="27"/>
      <c r="WXO258" s="27"/>
      <c r="WXP258" s="27"/>
      <c r="WXQ258" s="27"/>
      <c r="WXR258" s="27"/>
      <c r="WXS258" s="27"/>
      <c r="WXT258" s="27"/>
      <c r="WXU258" s="27"/>
      <c r="WXV258" s="27"/>
      <c r="WXW258" s="27"/>
      <c r="WXX258" s="27"/>
      <c r="WXY258" s="27"/>
      <c r="WXZ258" s="27"/>
      <c r="WYA258" s="27"/>
      <c r="WYB258" s="27"/>
      <c r="WYC258" s="27"/>
      <c r="WYD258" s="27"/>
      <c r="WYE258" s="27"/>
      <c r="WYF258" s="27"/>
      <c r="WYG258" s="27"/>
      <c r="WYH258" s="27"/>
      <c r="WYI258" s="27"/>
      <c r="WYJ258" s="27"/>
      <c r="WYK258" s="27"/>
      <c r="WYL258" s="27"/>
      <c r="WYM258" s="27"/>
      <c r="WYN258" s="27"/>
      <c r="WYO258" s="27"/>
      <c r="WYP258" s="27"/>
      <c r="WYQ258" s="27"/>
      <c r="WYR258" s="27"/>
      <c r="WYS258" s="27"/>
      <c r="WYT258" s="27"/>
      <c r="WYU258" s="27"/>
      <c r="WYV258" s="27"/>
      <c r="WYW258" s="27"/>
      <c r="WYX258" s="27"/>
      <c r="WYY258" s="27"/>
      <c r="WYZ258" s="27"/>
      <c r="WZA258" s="27"/>
      <c r="WZB258" s="27"/>
      <c r="WZC258" s="27"/>
      <c r="WZD258" s="27"/>
      <c r="WZE258" s="27"/>
      <c r="WZF258" s="27"/>
      <c r="WZG258" s="27"/>
      <c r="WZH258" s="27"/>
      <c r="WZI258" s="27"/>
      <c r="WZJ258" s="27"/>
      <c r="WZK258" s="27"/>
      <c r="WZL258" s="27"/>
      <c r="WZM258" s="27"/>
      <c r="WZN258" s="27"/>
      <c r="WZO258" s="27"/>
      <c r="WZP258" s="27"/>
      <c r="WZQ258" s="27"/>
      <c r="WZR258" s="27"/>
      <c r="WZS258" s="27"/>
      <c r="WZT258" s="27"/>
      <c r="WZU258" s="27"/>
      <c r="WZV258" s="27"/>
      <c r="WZW258" s="27"/>
      <c r="WZX258" s="27"/>
      <c r="WZY258" s="27"/>
      <c r="WZZ258" s="27"/>
      <c r="XAA258" s="27"/>
      <c r="XAB258" s="27"/>
      <c r="XAC258" s="27"/>
      <c r="XAD258" s="27"/>
      <c r="XAE258" s="27"/>
      <c r="XAF258" s="27"/>
      <c r="XAG258" s="27"/>
      <c r="XAH258" s="27"/>
      <c r="XAI258" s="27"/>
      <c r="XAJ258" s="27"/>
      <c r="XAK258" s="27"/>
      <c r="XAL258" s="27"/>
      <c r="XAM258" s="27"/>
      <c r="XAN258" s="27"/>
      <c r="XAO258" s="27"/>
      <c r="XAP258" s="27"/>
      <c r="XAQ258" s="27"/>
      <c r="XAR258" s="27"/>
      <c r="XAS258" s="27"/>
      <c r="XAT258" s="27"/>
      <c r="XAU258" s="27"/>
      <c r="XAV258" s="27"/>
      <c r="XAW258" s="27"/>
      <c r="XAX258" s="27"/>
      <c r="XAY258" s="27"/>
      <c r="XAZ258" s="27"/>
      <c r="XBA258" s="27"/>
      <c r="XBB258" s="27"/>
      <c r="XBC258" s="27"/>
      <c r="XBD258" s="27"/>
      <c r="XBE258" s="27"/>
      <c r="XBF258" s="27"/>
      <c r="XBG258" s="27"/>
      <c r="XBH258" s="27"/>
      <c r="XBI258" s="27"/>
      <c r="XBJ258" s="27"/>
      <c r="XBK258" s="27"/>
      <c r="XBL258" s="27"/>
      <c r="XBM258" s="27"/>
      <c r="XBN258" s="27"/>
      <c r="XBO258" s="27"/>
      <c r="XBP258" s="27"/>
      <c r="XBQ258" s="27"/>
      <c r="XBR258" s="27"/>
      <c r="XBS258" s="27"/>
      <c r="XBT258" s="27"/>
      <c r="XBU258" s="27"/>
      <c r="XBV258" s="27"/>
      <c r="XBW258" s="27"/>
      <c r="XBX258" s="27"/>
      <c r="XBY258" s="27"/>
      <c r="XBZ258" s="27"/>
      <c r="XCA258" s="27"/>
      <c r="XCB258" s="27"/>
      <c r="XCC258" s="27"/>
      <c r="XCD258" s="27"/>
      <c r="XCE258" s="27"/>
      <c r="XCF258" s="27"/>
      <c r="XCG258" s="27"/>
      <c r="XCH258" s="27"/>
      <c r="XCI258" s="27"/>
      <c r="XCJ258" s="27"/>
      <c r="XCK258" s="27"/>
      <c r="XCL258" s="27"/>
      <c r="XCM258" s="27"/>
      <c r="XCN258" s="27"/>
      <c r="XCO258" s="27"/>
      <c r="XCP258" s="27"/>
      <c r="XCQ258" s="27"/>
      <c r="XCR258" s="27"/>
      <c r="XCS258" s="27"/>
      <c r="XCT258" s="27"/>
      <c r="XCU258" s="27"/>
      <c r="XCV258" s="27"/>
      <c r="XCW258" s="27"/>
      <c r="XCX258" s="27"/>
      <c r="XCY258" s="27"/>
      <c r="XCZ258" s="27"/>
      <c r="XDA258" s="27"/>
      <c r="XDB258" s="27"/>
      <c r="XDC258" s="27"/>
      <c r="XDD258" s="27"/>
      <c r="XDE258" s="27"/>
      <c r="XDF258" s="27"/>
      <c r="XDG258" s="27"/>
      <c r="XDH258" s="27"/>
      <c r="XDI258" s="27"/>
      <c r="XDJ258" s="27"/>
      <c r="XDK258" s="27"/>
      <c r="XDL258" s="27"/>
      <c r="XDM258" s="27"/>
      <c r="XDN258" s="27"/>
      <c r="XDO258" s="27"/>
      <c r="XDP258" s="27"/>
      <c r="XDQ258" s="27"/>
      <c r="XDR258" s="27"/>
      <c r="XDS258" s="27"/>
      <c r="XDT258" s="27"/>
      <c r="XDU258" s="27"/>
      <c r="XDV258" s="27"/>
      <c r="XDW258" s="27"/>
      <c r="XDX258" s="27"/>
      <c r="XDY258" s="27"/>
      <c r="XDZ258" s="27"/>
      <c r="XEA258" s="27"/>
      <c r="XEB258" s="27"/>
      <c r="XEC258" s="27"/>
      <c r="XED258" s="27"/>
      <c r="XEE258" s="27"/>
      <c r="XEF258" s="27"/>
      <c r="XEG258" s="27"/>
      <c r="XEH258" s="27"/>
      <c r="XEI258" s="27"/>
      <c r="XEJ258" s="27"/>
      <c r="XEK258" s="27"/>
      <c r="XEL258" s="27"/>
      <c r="XEM258" s="27"/>
      <c r="XEN258" s="27"/>
      <c r="XEO258" s="27"/>
      <c r="XEP258" s="27"/>
      <c r="XEQ258" s="27"/>
      <c r="XER258" s="27"/>
      <c r="XES258" s="27"/>
      <c r="XET258" s="27"/>
      <c r="XEU258" s="27"/>
      <c r="XEV258" s="27"/>
      <c r="XEW258" s="27"/>
      <c r="XEX258" s="27"/>
      <c r="XEY258" s="27"/>
      <c r="XEZ258" s="27"/>
      <c r="XFA258" s="27"/>
      <c r="XFB258" s="27"/>
      <c r="XFC258" s="27"/>
      <c r="XFD258" s="27"/>
    </row>
    <row r="259" spans="1:16384" s="42" customFormat="1">
      <c r="A259" s="29"/>
      <c r="B259" s="485" t="s">
        <v>139</v>
      </c>
      <c r="C259" s="48"/>
      <c r="D259" s="48"/>
      <c r="E259" s="48"/>
      <c r="F259" s="48"/>
      <c r="G259" s="54"/>
      <c r="H259" s="445"/>
      <c r="I259" s="446"/>
      <c r="J259" s="446"/>
      <c r="K259" s="446"/>
      <c r="L259" s="446"/>
      <c r="M259" s="446"/>
      <c r="N259" s="446"/>
      <c r="O259" s="446"/>
      <c r="P259" s="446"/>
      <c r="Q259" s="446"/>
      <c r="R259" s="446"/>
      <c r="S259" s="446"/>
      <c r="T259" s="486"/>
      <c r="U259" s="53"/>
      <c r="V259" s="53"/>
      <c r="W259" s="53"/>
      <c r="X259" s="53"/>
      <c r="Y259" s="53"/>
      <c r="Z259" s="53"/>
    </row>
    <row r="260" spans="1:16384">
      <c r="B260" s="348"/>
      <c r="C260" s="28" t="s">
        <v>23</v>
      </c>
      <c r="D260" s="8"/>
      <c r="E260" s="10"/>
      <c r="F260" s="10"/>
      <c r="G260" s="8"/>
      <c r="H260" s="425">
        <f t="shared" ref="H260:T260" si="158">H183</f>
        <v>-24736.21</v>
      </c>
      <c r="I260" s="426">
        <f t="shared" si="158"/>
        <v>-24701.589111111105</v>
      </c>
      <c r="J260" s="426">
        <f t="shared" si="158"/>
        <v>-25132.769555555551</v>
      </c>
      <c r="K260" s="426">
        <f t="shared" si="158"/>
        <v>-24668.172666666662</v>
      </c>
      <c r="L260" s="426">
        <f t="shared" si="158"/>
        <v>-24423.731777777775</v>
      </c>
      <c r="M260" s="426">
        <f t="shared" si="158"/>
        <v>-24354.397555555552</v>
      </c>
      <c r="N260" s="426">
        <f t="shared" si="158"/>
        <v>-24035.71266666667</v>
      </c>
      <c r="O260" s="426">
        <f t="shared" si="158"/>
        <v>-23810.421111111111</v>
      </c>
      <c r="P260" s="426">
        <f t="shared" si="158"/>
        <v>-23572.556222222218</v>
      </c>
      <c r="Q260" s="426">
        <f t="shared" si="158"/>
        <v>-23251.687333333331</v>
      </c>
      <c r="R260" s="426">
        <f t="shared" si="158"/>
        <v>-23033.538444444435</v>
      </c>
      <c r="S260" s="426">
        <f t="shared" si="158"/>
        <v>-22704.329555555556</v>
      </c>
      <c r="T260" s="469">
        <f t="shared" si="158"/>
        <v>-288425.11599999998</v>
      </c>
      <c r="U260" s="3"/>
      <c r="V260" s="3"/>
      <c r="W260" s="3"/>
      <c r="X260" s="3"/>
      <c r="Y260" s="3"/>
      <c r="Z260" s="3"/>
    </row>
    <row r="261" spans="1:16384">
      <c r="B261" s="348"/>
      <c r="C261" s="28" t="s">
        <v>45</v>
      </c>
      <c r="D261" s="7"/>
      <c r="E261" s="7"/>
      <c r="F261" s="7"/>
      <c r="G261" s="7"/>
      <c r="H261" s="425">
        <f t="shared" ref="H261:T261" si="159">H155</f>
        <v>309.25</v>
      </c>
      <c r="I261" s="426">
        <f t="shared" si="159"/>
        <v>311.75</v>
      </c>
      <c r="J261" s="426">
        <f t="shared" si="159"/>
        <v>312.58333333333331</v>
      </c>
      <c r="K261" s="426">
        <f t="shared" si="159"/>
        <v>312.58333333333331</v>
      </c>
      <c r="L261" s="426">
        <f t="shared" si="159"/>
        <v>312.58333333333331</v>
      </c>
      <c r="M261" s="426">
        <f t="shared" si="159"/>
        <v>331.75</v>
      </c>
      <c r="N261" s="426">
        <f t="shared" si="159"/>
        <v>334.25</v>
      </c>
      <c r="O261" s="426">
        <f t="shared" si="159"/>
        <v>336.08333333333331</v>
      </c>
      <c r="P261" s="426">
        <f t="shared" si="159"/>
        <v>336.08333333333331</v>
      </c>
      <c r="Q261" s="426">
        <f t="shared" si="159"/>
        <v>336.08333333333331</v>
      </c>
      <c r="R261" s="426">
        <f t="shared" si="159"/>
        <v>336.08333333333331</v>
      </c>
      <c r="S261" s="426">
        <f t="shared" si="159"/>
        <v>336.08333333333331</v>
      </c>
      <c r="T261" s="469">
        <f t="shared" si="159"/>
        <v>3905.1666666666674</v>
      </c>
      <c r="U261" s="3"/>
      <c r="V261" s="3"/>
      <c r="W261" s="3"/>
      <c r="X261" s="3"/>
      <c r="Y261" s="3"/>
      <c r="Z261" s="3"/>
    </row>
    <row r="262" spans="1:16384" ht="16.5" thickBot="1">
      <c r="B262" s="348"/>
      <c r="C262" s="28" t="s">
        <v>46</v>
      </c>
      <c r="D262" s="7"/>
      <c r="E262" s="7"/>
      <c r="F262" s="7"/>
      <c r="G262" s="7"/>
      <c r="H262" s="425">
        <f t="shared" ref="H262:S262" si="160">H248-G248</f>
        <v>-25314.993333333332</v>
      </c>
      <c r="I262" s="426">
        <f t="shared" si="160"/>
        <v>360.70933333332505</v>
      </c>
      <c r="J262" s="426">
        <f t="shared" si="160"/>
        <v>-8.4346666666533565</v>
      </c>
      <c r="K262" s="426">
        <f t="shared" si="160"/>
        <v>471.75733333332755</v>
      </c>
      <c r="L262" s="426">
        <f t="shared" si="160"/>
        <v>314.07266666665964</v>
      </c>
      <c r="M262" s="426">
        <f t="shared" si="160"/>
        <v>156.6426666666739</v>
      </c>
      <c r="N262" s="426">
        <f t="shared" si="160"/>
        <v>450.26133333332837</v>
      </c>
      <c r="O262" s="426">
        <f t="shared" si="160"/>
        <v>295.84800000000541</v>
      </c>
      <c r="P262" s="426">
        <f t="shared" si="160"/>
        <v>303.2780000000057</v>
      </c>
      <c r="Q262" s="426">
        <f t="shared" si="160"/>
        <v>439.37333333332936</v>
      </c>
      <c r="R262" s="426">
        <f t="shared" si="160"/>
        <v>285.05333333332237</v>
      </c>
      <c r="S262" s="426">
        <f t="shared" si="160"/>
        <v>446.8033333333442</v>
      </c>
      <c r="T262" s="469">
        <f t="shared" ref="T262:T268" si="161">SUM(H262:S262)</f>
        <v>-21799.628666666664</v>
      </c>
      <c r="U262" s="3"/>
      <c r="V262" s="3"/>
      <c r="W262" s="3"/>
      <c r="X262" s="3"/>
      <c r="Y262" s="3"/>
      <c r="Z262" s="3"/>
    </row>
    <row r="263" spans="1:16384" ht="16.5" thickTop="1">
      <c r="B263" s="285" t="s">
        <v>140</v>
      </c>
      <c r="C263" s="272"/>
      <c r="D263" s="272"/>
      <c r="E263" s="272"/>
      <c r="F263" s="272"/>
      <c r="G263" s="272"/>
      <c r="H263" s="202">
        <f>H260+H261-H262</f>
        <v>888.03333333333285</v>
      </c>
      <c r="I263" s="202">
        <f t="shared" ref="I263:S263" si="162">I260+I261-I262</f>
        <v>-24750.54844444443</v>
      </c>
      <c r="J263" s="202">
        <f t="shared" si="162"/>
        <v>-24811.751555555566</v>
      </c>
      <c r="K263" s="202">
        <f t="shared" si="162"/>
        <v>-24827.346666666657</v>
      </c>
      <c r="L263" s="202">
        <f t="shared" si="162"/>
        <v>-24425.221111111103</v>
      </c>
      <c r="M263" s="202">
        <f t="shared" si="162"/>
        <v>-24179.290222222226</v>
      </c>
      <c r="N263" s="202">
        <f t="shared" si="162"/>
        <v>-24151.723999999998</v>
      </c>
      <c r="O263" s="202">
        <f t="shared" si="162"/>
        <v>-23770.185777777784</v>
      </c>
      <c r="P263" s="202">
        <f t="shared" si="162"/>
        <v>-23539.750888888891</v>
      </c>
      <c r="Q263" s="202">
        <f t="shared" si="162"/>
        <v>-23354.977333333329</v>
      </c>
      <c r="R263" s="202">
        <f t="shared" si="162"/>
        <v>-22982.508444444426</v>
      </c>
      <c r="S263" s="202">
        <f t="shared" si="162"/>
        <v>-22815.049555555568</v>
      </c>
      <c r="T263" s="202">
        <f t="shared" si="161"/>
        <v>-262720.32066666661</v>
      </c>
      <c r="U263" s="7"/>
      <c r="V263" s="3"/>
      <c r="W263" s="3"/>
      <c r="X263" s="3"/>
      <c r="Y263" s="3"/>
      <c r="Z263" s="3"/>
    </row>
    <row r="264" spans="1:16384">
      <c r="B264" s="481"/>
      <c r="C264" s="8"/>
      <c r="D264" s="8"/>
      <c r="E264" s="10"/>
      <c r="F264" s="10"/>
      <c r="G264" s="8"/>
      <c r="H264" s="439"/>
      <c r="I264" s="440"/>
      <c r="J264" s="440"/>
      <c r="K264" s="440"/>
      <c r="L264" s="440"/>
      <c r="M264" s="440"/>
      <c r="N264" s="440"/>
      <c r="O264" s="440"/>
      <c r="P264" s="440"/>
      <c r="Q264" s="440"/>
      <c r="R264" s="440"/>
      <c r="S264" s="440"/>
      <c r="T264" s="483"/>
      <c r="U264" s="3"/>
      <c r="V264" s="3"/>
      <c r="W264" s="3"/>
      <c r="X264" s="3"/>
      <c r="Y264" s="3"/>
      <c r="Z264" s="3"/>
    </row>
    <row r="265" spans="1:16384">
      <c r="B265" s="485" t="s">
        <v>141</v>
      </c>
      <c r="C265" s="8"/>
      <c r="D265" s="8"/>
      <c r="E265" s="10"/>
      <c r="F265" s="10"/>
      <c r="G265" s="8"/>
      <c r="H265" s="439"/>
      <c r="I265" s="440"/>
      <c r="J265" s="440"/>
      <c r="K265" s="440"/>
      <c r="L265" s="440"/>
      <c r="M265" s="440"/>
      <c r="N265" s="440"/>
      <c r="O265" s="440"/>
      <c r="P265" s="440"/>
      <c r="Q265" s="440"/>
      <c r="R265" s="440"/>
      <c r="S265" s="440"/>
      <c r="T265" s="483"/>
      <c r="U265" s="3"/>
      <c r="V265" s="3"/>
      <c r="W265" s="3"/>
      <c r="X265" s="3"/>
      <c r="Y265" s="3"/>
      <c r="Z265" s="3"/>
    </row>
    <row r="266" spans="1:16384">
      <c r="B266" s="454"/>
      <c r="C266" s="7" t="s">
        <v>312</v>
      </c>
      <c r="D266" s="7"/>
      <c r="E266" s="7"/>
      <c r="F266" s="7"/>
      <c r="G266" s="7"/>
      <c r="H266" s="428">
        <f t="shared" ref="H266:S266" si="163">H200</f>
        <v>371100</v>
      </c>
      <c r="I266" s="429">
        <f t="shared" si="163"/>
        <v>3000</v>
      </c>
      <c r="J266" s="429">
        <f t="shared" si="163"/>
        <v>1000</v>
      </c>
      <c r="K266" s="429">
        <f t="shared" si="163"/>
        <v>0</v>
      </c>
      <c r="L266" s="429">
        <f t="shared" si="163"/>
        <v>0</v>
      </c>
      <c r="M266" s="429">
        <f t="shared" si="163"/>
        <v>23000</v>
      </c>
      <c r="N266" s="429">
        <f t="shared" si="163"/>
        <v>3000</v>
      </c>
      <c r="O266" s="429">
        <f t="shared" si="163"/>
        <v>2200</v>
      </c>
      <c r="P266" s="429">
        <f t="shared" si="163"/>
        <v>0</v>
      </c>
      <c r="Q266" s="429">
        <f t="shared" si="163"/>
        <v>0</v>
      </c>
      <c r="R266" s="429">
        <f t="shared" si="163"/>
        <v>0</v>
      </c>
      <c r="S266" s="429">
        <f t="shared" si="163"/>
        <v>0</v>
      </c>
      <c r="T266" s="478">
        <f t="shared" si="161"/>
        <v>403300</v>
      </c>
      <c r="U266" s="3"/>
      <c r="V266" s="3"/>
      <c r="W266" s="3"/>
      <c r="X266" s="3"/>
      <c r="Y266" s="3"/>
      <c r="Z266" s="3"/>
    </row>
    <row r="267" spans="1:16384" ht="16.5" thickBot="1">
      <c r="B267" s="348"/>
      <c r="C267" s="511" t="s">
        <v>313</v>
      </c>
      <c r="D267" s="511"/>
      <c r="E267" s="511"/>
      <c r="F267" s="511"/>
      <c r="G267" s="511"/>
      <c r="H267" s="512">
        <v>0</v>
      </c>
      <c r="I267" s="513">
        <v>0</v>
      </c>
      <c r="J267" s="513">
        <v>0</v>
      </c>
      <c r="K267" s="513">
        <v>0</v>
      </c>
      <c r="L267" s="513">
        <v>0</v>
      </c>
      <c r="M267" s="513">
        <v>0</v>
      </c>
      <c r="N267" s="513">
        <v>0</v>
      </c>
      <c r="O267" s="513">
        <v>0</v>
      </c>
      <c r="P267" s="513">
        <v>0</v>
      </c>
      <c r="Q267" s="513">
        <v>0</v>
      </c>
      <c r="R267" s="513">
        <v>0</v>
      </c>
      <c r="S267" s="513">
        <v>0</v>
      </c>
      <c r="T267" s="469">
        <f t="shared" si="161"/>
        <v>0</v>
      </c>
      <c r="U267" s="3"/>
      <c r="V267" s="3"/>
      <c r="W267" s="3"/>
      <c r="X267" s="3"/>
      <c r="Y267" s="3"/>
      <c r="Z267" s="3"/>
    </row>
    <row r="268" spans="1:16384" ht="16.5" thickTop="1">
      <c r="B268" s="285" t="s">
        <v>143</v>
      </c>
      <c r="C268" s="272"/>
      <c r="D268" s="272"/>
      <c r="E268" s="272"/>
      <c r="F268" s="272"/>
      <c r="G268" s="272"/>
      <c r="H268" s="202">
        <f>-H266+H267</f>
        <v>-371100</v>
      </c>
      <c r="I268" s="202">
        <f t="shared" ref="I268:S268" si="164">-I266+I267</f>
        <v>-3000</v>
      </c>
      <c r="J268" s="202">
        <f t="shared" si="164"/>
        <v>-1000</v>
      </c>
      <c r="K268" s="202">
        <f t="shared" si="164"/>
        <v>0</v>
      </c>
      <c r="L268" s="202">
        <f t="shared" si="164"/>
        <v>0</v>
      </c>
      <c r="M268" s="202">
        <f t="shared" si="164"/>
        <v>-23000</v>
      </c>
      <c r="N268" s="202">
        <f t="shared" si="164"/>
        <v>-3000</v>
      </c>
      <c r="O268" s="202">
        <f t="shared" si="164"/>
        <v>-2200</v>
      </c>
      <c r="P268" s="202">
        <f t="shared" si="164"/>
        <v>0</v>
      </c>
      <c r="Q268" s="202">
        <f t="shared" si="164"/>
        <v>0</v>
      </c>
      <c r="R268" s="202">
        <f t="shared" si="164"/>
        <v>0</v>
      </c>
      <c r="S268" s="202">
        <f t="shared" si="164"/>
        <v>0</v>
      </c>
      <c r="T268" s="202">
        <f t="shared" si="161"/>
        <v>-403300</v>
      </c>
      <c r="U268" s="7"/>
      <c r="V268" s="3"/>
      <c r="W268" s="3"/>
      <c r="X268" s="3"/>
      <c r="Y268" s="3"/>
      <c r="Z268" s="3"/>
    </row>
    <row r="269" spans="1:16384">
      <c r="B269" s="481"/>
      <c r="C269" s="8"/>
      <c r="D269" s="8"/>
      <c r="E269" s="10"/>
      <c r="F269" s="10"/>
      <c r="G269" s="8"/>
      <c r="H269" s="439"/>
      <c r="I269" s="440"/>
      <c r="J269" s="440"/>
      <c r="K269" s="440"/>
      <c r="L269" s="440"/>
      <c r="M269" s="440"/>
      <c r="N269" s="440"/>
      <c r="O269" s="440"/>
      <c r="P269" s="440"/>
      <c r="Q269" s="440"/>
      <c r="R269" s="440"/>
      <c r="S269" s="440"/>
      <c r="T269" s="483"/>
      <c r="U269" s="3"/>
      <c r="V269" s="3"/>
      <c r="W269" s="3"/>
      <c r="X269" s="3"/>
      <c r="Y269" s="3"/>
      <c r="Z269" s="3"/>
    </row>
    <row r="270" spans="1:16384">
      <c r="B270" s="485" t="s">
        <v>142</v>
      </c>
      <c r="C270" s="8"/>
      <c r="D270" s="8"/>
      <c r="E270" s="10"/>
      <c r="F270" s="10"/>
      <c r="G270" s="8"/>
      <c r="H270" s="439"/>
      <c r="I270" s="440"/>
      <c r="J270" s="440"/>
      <c r="K270" s="440"/>
      <c r="L270" s="440"/>
      <c r="M270" s="440"/>
      <c r="N270" s="440"/>
      <c r="O270" s="440"/>
      <c r="P270" s="440"/>
      <c r="Q270" s="440"/>
      <c r="R270" s="440"/>
      <c r="S270" s="440"/>
      <c r="T270" s="483"/>
      <c r="U270" s="3"/>
      <c r="V270" s="3"/>
      <c r="W270" s="3"/>
      <c r="X270" s="3"/>
      <c r="Y270" s="3"/>
      <c r="Z270" s="3"/>
    </row>
    <row r="271" spans="1:16384">
      <c r="B271" s="348"/>
      <c r="C271" s="511" t="s">
        <v>44</v>
      </c>
      <c r="D271" s="511"/>
      <c r="E271" s="511"/>
      <c r="F271" s="511"/>
      <c r="G271" s="511"/>
      <c r="H271" s="512">
        <v>0</v>
      </c>
      <c r="I271" s="513">
        <v>0</v>
      </c>
      <c r="J271" s="513">
        <v>0</v>
      </c>
      <c r="K271" s="513">
        <v>0</v>
      </c>
      <c r="L271" s="513">
        <v>0</v>
      </c>
      <c r="M271" s="513">
        <v>0</v>
      </c>
      <c r="N271" s="513">
        <v>0</v>
      </c>
      <c r="O271" s="513">
        <v>0</v>
      </c>
      <c r="P271" s="513">
        <v>0</v>
      </c>
      <c r="Q271" s="513">
        <v>0</v>
      </c>
      <c r="R271" s="513">
        <v>0</v>
      </c>
      <c r="S271" s="513">
        <v>0</v>
      </c>
      <c r="T271" s="469">
        <f t="shared" ref="T271:T283" si="165">SUM(H271:S271)</f>
        <v>0</v>
      </c>
      <c r="U271" s="3"/>
      <c r="V271" s="3"/>
      <c r="W271" s="3"/>
      <c r="X271" s="3"/>
      <c r="Y271" s="3"/>
      <c r="Z271" s="3"/>
    </row>
    <row r="272" spans="1:16384">
      <c r="B272" s="348"/>
      <c r="C272" s="7" t="s">
        <v>122</v>
      </c>
      <c r="D272" s="7"/>
      <c r="E272" s="7"/>
      <c r="F272" s="7"/>
      <c r="G272" s="7"/>
      <c r="H272" s="425">
        <f>IFERROR(INDEX('Financing Schedule'!$C$13:$E$17,MATCH(H$251,'Financing Schedule'!$B$13:$B$17,FALSE),3),0)</f>
        <v>0</v>
      </c>
      <c r="I272" s="426">
        <f>IFERROR(INDEX('Financing Schedule'!$C$13:$E$17,MATCH(I$251,'Financing Schedule'!$B$13:$B$17,FALSE),3),0)</f>
        <v>0</v>
      </c>
      <c r="J272" s="426">
        <f>IFERROR(INDEX('Financing Schedule'!$C$13:$E$17,MATCH(J$251,'Financing Schedule'!$B$13:$B$17,FALSE),3),0)</f>
        <v>0</v>
      </c>
      <c r="K272" s="426">
        <f>IFERROR(INDEX('Financing Schedule'!$C$13:$E$17,MATCH(K$251,'Financing Schedule'!$B$13:$B$17,FALSE),3),0)</f>
        <v>0</v>
      </c>
      <c r="L272" s="426">
        <f>IFERROR(INDEX('Financing Schedule'!$C$13:$E$17,MATCH(L$251,'Financing Schedule'!$B$13:$B$17,FALSE),3),0)</f>
        <v>0</v>
      </c>
      <c r="M272" s="426">
        <f>IFERROR(INDEX('Financing Schedule'!$C$13:$E$17,MATCH(M$251,'Financing Schedule'!$B$13:$B$17,FALSE),3),0)</f>
        <v>0</v>
      </c>
      <c r="N272" s="426">
        <f>IFERROR(INDEX('Financing Schedule'!$C$13:$E$17,MATCH(N$251,'Financing Schedule'!$B$13:$B$17,FALSE),3),0)</f>
        <v>0</v>
      </c>
      <c r="O272" s="426">
        <f>IFERROR(INDEX('Financing Schedule'!$C$13:$E$17,MATCH(O$251,'Financing Schedule'!$B$13:$B$17,FALSE),3),0)</f>
        <v>0</v>
      </c>
      <c r="P272" s="426">
        <f>IFERROR(INDEX('Financing Schedule'!$C$13:$E$17,MATCH(P$251,'Financing Schedule'!$B$13:$B$17,FALSE),3),0)</f>
        <v>0</v>
      </c>
      <c r="Q272" s="426">
        <f>IFERROR(INDEX('Financing Schedule'!$C$13:$E$17,MATCH(Q$251,'Financing Schedule'!$B$13:$B$17,FALSE),3),0)</f>
        <v>0</v>
      </c>
      <c r="R272" s="426">
        <f>IFERROR(INDEX('Financing Schedule'!$C$13:$E$17,MATCH(R$251,'Financing Schedule'!$B$13:$B$17,FALSE),3),0)</f>
        <v>0</v>
      </c>
      <c r="S272" s="426">
        <f>IFERROR(INDEX('Financing Schedule'!$C$13:$E$17,MATCH(S$251,'Financing Schedule'!$B$13:$B$17,FALSE),3),0)</f>
        <v>0</v>
      </c>
      <c r="T272" s="469">
        <f>SUM(H272:S272)</f>
        <v>0</v>
      </c>
      <c r="U272" s="3"/>
      <c r="V272" s="3"/>
      <c r="W272" s="3"/>
      <c r="X272" s="3"/>
      <c r="Y272" s="3"/>
      <c r="Z272" s="3"/>
    </row>
    <row r="273" spans="2:26">
      <c r="B273" s="348"/>
      <c r="C273" s="511" t="s">
        <v>121</v>
      </c>
      <c r="D273" s="511"/>
      <c r="E273" s="511"/>
      <c r="F273" s="511"/>
      <c r="G273" s="511"/>
      <c r="H273" s="512">
        <v>0</v>
      </c>
      <c r="I273" s="513">
        <v>0</v>
      </c>
      <c r="J273" s="513">
        <v>0</v>
      </c>
      <c r="K273" s="513">
        <v>0</v>
      </c>
      <c r="L273" s="513">
        <v>0</v>
      </c>
      <c r="M273" s="513">
        <v>0</v>
      </c>
      <c r="N273" s="513">
        <v>0</v>
      </c>
      <c r="O273" s="513">
        <v>0</v>
      </c>
      <c r="P273" s="513">
        <v>0</v>
      </c>
      <c r="Q273" s="513">
        <v>0</v>
      </c>
      <c r="R273" s="513">
        <v>0</v>
      </c>
      <c r="S273" s="513">
        <v>0</v>
      </c>
      <c r="T273" s="469">
        <f>SUM(H273:S273)</f>
        <v>0</v>
      </c>
      <c r="U273" s="3"/>
      <c r="V273" s="3"/>
      <c r="W273" s="3"/>
      <c r="X273" s="3"/>
      <c r="Y273" s="3"/>
      <c r="Z273" s="3"/>
    </row>
    <row r="274" spans="2:26">
      <c r="B274" s="348"/>
      <c r="C274" s="48" t="s">
        <v>124</v>
      </c>
      <c r="D274" s="7"/>
      <c r="E274" s="7"/>
      <c r="F274" s="7"/>
      <c r="G274" s="7"/>
      <c r="H274" s="425">
        <f>IFERROR(INDEX('Financing Schedule'!$H$13:$L$17,MATCH(H$251,'Financing Schedule'!$G$13:$G$17,FALSE),3),0)</f>
        <v>0</v>
      </c>
      <c r="I274" s="426">
        <f>IFERROR(INDEX('Financing Schedule'!$H$13:$L$17,MATCH(I$251,'Financing Schedule'!$G$13:$G$17,FALSE),3),0)</f>
        <v>0</v>
      </c>
      <c r="J274" s="426">
        <f>IFERROR(INDEX('Financing Schedule'!$H$13:$L$17,MATCH(J$251,'Financing Schedule'!$G$13:$G$17,FALSE),3),0)</f>
        <v>0</v>
      </c>
      <c r="K274" s="426">
        <f>IFERROR(INDEX('Financing Schedule'!$H$13:$L$17,MATCH(K$251,'Financing Schedule'!$G$13:$G$17,FALSE),3),0)</f>
        <v>0</v>
      </c>
      <c r="L274" s="426">
        <f>IFERROR(INDEX('Financing Schedule'!$H$13:$L$17,MATCH(L$251,'Financing Schedule'!$G$13:$G$17,FALSE),3),0)</f>
        <v>0</v>
      </c>
      <c r="M274" s="426">
        <f>IFERROR(INDEX('Financing Schedule'!$H$13:$L$17,MATCH(M$251,'Financing Schedule'!$G$13:$G$17,FALSE),3),0)</f>
        <v>0</v>
      </c>
      <c r="N274" s="426">
        <f>IFERROR(INDEX('Financing Schedule'!$H$13:$L$17,MATCH(N$251,'Financing Schedule'!$G$13:$G$17,FALSE),3),0)</f>
        <v>0</v>
      </c>
      <c r="O274" s="426">
        <f>IFERROR(INDEX('Financing Schedule'!$H$13:$L$17,MATCH(O$251,'Financing Schedule'!$G$13:$G$17,FALSE),3),0)</f>
        <v>0</v>
      </c>
      <c r="P274" s="426">
        <f>IFERROR(INDEX('Financing Schedule'!$H$13:$L$17,MATCH(P$251,'Financing Schedule'!$G$13:$G$17,FALSE),3),0)</f>
        <v>0</v>
      </c>
      <c r="Q274" s="426">
        <f>IFERROR(INDEX('Financing Schedule'!$H$13:$L$17,MATCH(Q$251,'Financing Schedule'!$G$13:$G$17,FALSE),3),0)</f>
        <v>0</v>
      </c>
      <c r="R274" s="426">
        <f>IFERROR(INDEX('Financing Schedule'!$H$13:$L$17,MATCH(R$251,'Financing Schedule'!$G$13:$G$17,FALSE),3),0)</f>
        <v>0</v>
      </c>
      <c r="S274" s="426">
        <f>IFERROR(INDEX('Financing Schedule'!$H$13:$L$17,MATCH(S$251,'Financing Schedule'!$G$13:$G$17,FALSE),3),0)</f>
        <v>0</v>
      </c>
      <c r="T274" s="469">
        <f>SUM(H274:S274)</f>
        <v>0</v>
      </c>
      <c r="U274" s="3"/>
      <c r="V274" s="3"/>
      <c r="W274" s="3"/>
      <c r="X274" s="3"/>
      <c r="Y274" s="3"/>
      <c r="Z274" s="3"/>
    </row>
    <row r="275" spans="2:26">
      <c r="B275" s="348"/>
      <c r="C275" s="7" t="s">
        <v>125</v>
      </c>
      <c r="D275" s="7"/>
      <c r="E275" s="7"/>
      <c r="F275" s="7"/>
      <c r="G275" s="7"/>
      <c r="H275" s="425"/>
      <c r="I275" s="426"/>
      <c r="J275" s="426"/>
      <c r="K275" s="426"/>
      <c r="L275" s="426"/>
      <c r="M275" s="426"/>
      <c r="N275" s="426"/>
      <c r="O275" s="426"/>
      <c r="P275" s="426"/>
      <c r="Q275" s="426"/>
      <c r="R275" s="426"/>
      <c r="S275" s="426"/>
      <c r="T275" s="469"/>
      <c r="U275" s="3"/>
      <c r="V275" s="3"/>
      <c r="W275" s="3"/>
      <c r="X275" s="3"/>
      <c r="Y275" s="3"/>
      <c r="Z275" s="3"/>
    </row>
    <row r="276" spans="2:26">
      <c r="B276" s="348"/>
      <c r="D276" s="511" t="s">
        <v>155</v>
      </c>
      <c r="E276" s="511"/>
      <c r="F276" s="511"/>
      <c r="G276" s="511"/>
      <c r="H276" s="512">
        <v>0</v>
      </c>
      <c r="I276" s="513">
        <v>0</v>
      </c>
      <c r="J276" s="513">
        <v>0</v>
      </c>
      <c r="K276" s="513">
        <v>0</v>
      </c>
      <c r="L276" s="513">
        <v>0</v>
      </c>
      <c r="M276" s="513">
        <v>0</v>
      </c>
      <c r="N276" s="513">
        <v>0</v>
      </c>
      <c r="O276" s="513">
        <v>0</v>
      </c>
      <c r="P276" s="513">
        <v>0</v>
      </c>
      <c r="Q276" s="513">
        <v>0</v>
      </c>
      <c r="R276" s="513">
        <v>0</v>
      </c>
      <c r="S276" s="513">
        <v>0</v>
      </c>
      <c r="T276" s="469">
        <f>SUM(H276:S276)</f>
        <v>0</v>
      </c>
      <c r="U276" s="3"/>
      <c r="V276" s="3"/>
      <c r="W276" s="3"/>
      <c r="X276" s="3"/>
      <c r="Y276" s="3"/>
      <c r="Z276" s="3"/>
    </row>
    <row r="277" spans="2:26">
      <c r="B277" s="348"/>
      <c r="C277" s="7"/>
      <c r="D277" s="7" t="s">
        <v>157</v>
      </c>
      <c r="E277" s="7"/>
      <c r="F277" s="7"/>
      <c r="G277" s="7"/>
      <c r="H277" s="425">
        <f>IFERROR(IF(AND(H$251&gt;'Financing Schedule'!$G13,H$251&lt;='Financing Schedule'!$G13+'Financing Schedule'!$L13),'Financing Schedule'!$I13,0),0)</f>
        <v>4166.666666666667</v>
      </c>
      <c r="I277" s="426">
        <f>IFERROR(IF(AND(I$251&gt;'Financing Schedule'!$G13,I$251&lt;='Financing Schedule'!$G13+'Financing Schedule'!$L13),'Financing Schedule'!$I13,0),0)</f>
        <v>4166.666666666667</v>
      </c>
      <c r="J277" s="426">
        <f>IFERROR(IF(AND(J$251&gt;'Financing Schedule'!$G13,J$251&lt;='Financing Schedule'!$G13+'Financing Schedule'!$L13),'Financing Schedule'!$I13,0),0)</f>
        <v>4166.666666666667</v>
      </c>
      <c r="K277" s="426">
        <f>IFERROR(IF(AND(K$251&gt;'Financing Schedule'!$G13,K$251&lt;='Financing Schedule'!$G13+'Financing Schedule'!$L13),'Financing Schedule'!$I13,0),0)</f>
        <v>4166.666666666667</v>
      </c>
      <c r="L277" s="426">
        <f>IFERROR(IF(AND(L$251&gt;'Financing Schedule'!$G13,L$251&lt;='Financing Schedule'!$G13+'Financing Schedule'!$L13),'Financing Schedule'!$I13,0),0)</f>
        <v>4166.666666666667</v>
      </c>
      <c r="M277" s="426">
        <f>IFERROR(IF(AND(M$251&gt;'Financing Schedule'!$G13,M$251&lt;='Financing Schedule'!$G13+'Financing Schedule'!$L13),'Financing Schedule'!$I13,0),0)</f>
        <v>4166.666666666667</v>
      </c>
      <c r="N277" s="426">
        <f>IFERROR(IF(AND(N$251&gt;'Financing Schedule'!$G13,N$251&lt;='Financing Schedule'!$G13+'Financing Schedule'!$L13),'Financing Schedule'!$I13,0),0)</f>
        <v>4166.666666666667</v>
      </c>
      <c r="O277" s="426">
        <f>IFERROR(IF(AND(O$251&gt;'Financing Schedule'!$G13,O$251&lt;='Financing Schedule'!$G13+'Financing Schedule'!$L13),'Financing Schedule'!$I13,0),0)</f>
        <v>4166.666666666667</v>
      </c>
      <c r="P277" s="426">
        <f>IFERROR(IF(AND(P$251&gt;'Financing Schedule'!$G13,P$251&lt;='Financing Schedule'!$G13+'Financing Schedule'!$L13),'Financing Schedule'!$I13,0),0)</f>
        <v>4166.666666666667</v>
      </c>
      <c r="Q277" s="426">
        <f>IFERROR(IF(AND(Q$251&gt;'Financing Schedule'!$G13,Q$251&lt;='Financing Schedule'!$G13+'Financing Schedule'!$L13),'Financing Schedule'!$I13,0),0)</f>
        <v>4166.666666666667</v>
      </c>
      <c r="R277" s="426">
        <f>IFERROR(IF(AND(R$251&gt;'Financing Schedule'!$G13,R$251&lt;='Financing Schedule'!$G13+'Financing Schedule'!$L13),'Financing Schedule'!$I13,0),0)</f>
        <v>4166.666666666667</v>
      </c>
      <c r="S277" s="426">
        <f>IFERROR(IF(AND(S$251&gt;'Financing Schedule'!$G13,S$251&lt;='Financing Schedule'!$G13+'Financing Schedule'!$L13),'Financing Schedule'!$I13,0),0)</f>
        <v>4166.666666666667</v>
      </c>
      <c r="T277" s="469">
        <f>SUM(H277:S277)</f>
        <v>49999.999999999993</v>
      </c>
      <c r="U277" s="3"/>
      <c r="V277" s="3"/>
      <c r="W277" s="3"/>
      <c r="X277" s="3"/>
      <c r="Y277" s="3"/>
      <c r="Z277" s="3"/>
    </row>
    <row r="278" spans="2:26">
      <c r="B278" s="348"/>
      <c r="C278" s="7"/>
      <c r="D278" s="7" t="s">
        <v>158</v>
      </c>
      <c r="E278" s="7"/>
      <c r="F278" s="7"/>
      <c r="G278" s="7"/>
      <c r="H278" s="425">
        <f>IFERROR(IF(AND(H$251&gt;'Financing Schedule'!$G14,H$251&lt;='Financing Schedule'!$G14+'Financing Schedule'!$L14),'Financing Schedule'!$I14,0),0)</f>
        <v>0</v>
      </c>
      <c r="I278" s="426">
        <f>IFERROR(IF(AND(I$251&gt;'Financing Schedule'!$G14,I$251&lt;='Financing Schedule'!$G14+'Financing Schedule'!$L14),'Financing Schedule'!$I14,0),0)</f>
        <v>0</v>
      </c>
      <c r="J278" s="426">
        <f>IFERROR(IF(AND(J$251&gt;'Financing Schedule'!$G14,J$251&lt;='Financing Schedule'!$G14+'Financing Schedule'!$L14),'Financing Schedule'!$I14,0),0)</f>
        <v>0</v>
      </c>
      <c r="K278" s="426">
        <f>IFERROR(IF(AND(K$251&gt;'Financing Schedule'!$G14,K$251&lt;='Financing Schedule'!$G14+'Financing Schedule'!$L14),'Financing Schedule'!$I14,0),0)</f>
        <v>0</v>
      </c>
      <c r="L278" s="426">
        <f>IFERROR(IF(AND(L$251&gt;'Financing Schedule'!$G14,L$251&lt;='Financing Schedule'!$G14+'Financing Schedule'!$L14),'Financing Schedule'!$I14,0),0)</f>
        <v>0</v>
      </c>
      <c r="M278" s="426">
        <f>IFERROR(IF(AND(M$251&gt;'Financing Schedule'!$G14,M$251&lt;='Financing Schedule'!$G14+'Financing Schedule'!$L14),'Financing Schedule'!$I14,0),0)</f>
        <v>0</v>
      </c>
      <c r="N278" s="426">
        <f>IFERROR(IF(AND(N$251&gt;'Financing Schedule'!$G14,N$251&lt;='Financing Schedule'!$G14+'Financing Schedule'!$L14),'Financing Schedule'!$I14,0),0)</f>
        <v>0</v>
      </c>
      <c r="O278" s="426">
        <f>IFERROR(IF(AND(O$251&gt;'Financing Schedule'!$G14,O$251&lt;='Financing Schedule'!$G14+'Financing Schedule'!$L14),'Financing Schedule'!$I14,0),0)</f>
        <v>0</v>
      </c>
      <c r="P278" s="426">
        <f>IFERROR(IF(AND(P$251&gt;'Financing Schedule'!$G14,P$251&lt;='Financing Schedule'!$G14+'Financing Schedule'!$L14),'Financing Schedule'!$I14,0),0)</f>
        <v>0</v>
      </c>
      <c r="Q278" s="426">
        <f>IFERROR(IF(AND(Q$251&gt;'Financing Schedule'!$G14,Q$251&lt;='Financing Schedule'!$G14+'Financing Schedule'!$L14),'Financing Schedule'!$I14,0),0)</f>
        <v>0</v>
      </c>
      <c r="R278" s="426">
        <f>IFERROR(IF(AND(R$251&gt;'Financing Schedule'!$G14,R$251&lt;='Financing Schedule'!$G14+'Financing Schedule'!$L14),'Financing Schedule'!$I14,0),0)</f>
        <v>0</v>
      </c>
      <c r="S278" s="426">
        <f>IFERROR(IF(AND(S$251&gt;'Financing Schedule'!$G14,S$251&lt;='Financing Schedule'!$G14+'Financing Schedule'!$L14),'Financing Schedule'!$I14,0),0)</f>
        <v>0</v>
      </c>
      <c r="T278" s="469">
        <f t="shared" ref="T278:T281" si="166">SUM(H278:S278)</f>
        <v>0</v>
      </c>
      <c r="U278" s="3"/>
      <c r="V278" s="3"/>
      <c r="W278" s="3"/>
      <c r="X278" s="3"/>
      <c r="Y278" s="3"/>
      <c r="Z278" s="3"/>
    </row>
    <row r="279" spans="2:26">
      <c r="B279" s="348"/>
      <c r="C279" s="7"/>
      <c r="D279" s="7" t="s">
        <v>159</v>
      </c>
      <c r="E279" s="7"/>
      <c r="F279" s="7"/>
      <c r="G279" s="7"/>
      <c r="H279" s="425">
        <f>IFERROR(IF(AND(H$251&gt;'Financing Schedule'!$G15,H$251&lt;='Financing Schedule'!$G15+'Financing Schedule'!$L15),'Financing Schedule'!$I15,0),0)</f>
        <v>0</v>
      </c>
      <c r="I279" s="426">
        <f>IFERROR(IF(AND(I$251&gt;'Financing Schedule'!$G15,I$251&lt;='Financing Schedule'!$G15+'Financing Schedule'!$L15),'Financing Schedule'!$I15,0),0)</f>
        <v>0</v>
      </c>
      <c r="J279" s="426">
        <f>IFERROR(IF(AND(J$251&gt;'Financing Schedule'!$G15,J$251&lt;='Financing Schedule'!$G15+'Financing Schedule'!$L15),'Financing Schedule'!$I15,0),0)</f>
        <v>0</v>
      </c>
      <c r="K279" s="426">
        <f>IFERROR(IF(AND(K$251&gt;'Financing Schedule'!$G15,K$251&lt;='Financing Schedule'!$G15+'Financing Schedule'!$L15),'Financing Schedule'!$I15,0),0)</f>
        <v>0</v>
      </c>
      <c r="L279" s="426">
        <f>IFERROR(IF(AND(L$251&gt;'Financing Schedule'!$G15,L$251&lt;='Financing Schedule'!$G15+'Financing Schedule'!$L15),'Financing Schedule'!$I15,0),0)</f>
        <v>0</v>
      </c>
      <c r="M279" s="426">
        <f>IFERROR(IF(AND(M$251&gt;'Financing Schedule'!$G15,M$251&lt;='Financing Schedule'!$G15+'Financing Schedule'!$L15),'Financing Schedule'!$I15,0),0)</f>
        <v>0</v>
      </c>
      <c r="N279" s="426">
        <f>IFERROR(IF(AND(N$251&gt;'Financing Schedule'!$G15,N$251&lt;='Financing Schedule'!$G15+'Financing Schedule'!$L15),'Financing Schedule'!$I15,0),0)</f>
        <v>0</v>
      </c>
      <c r="O279" s="426">
        <f>IFERROR(IF(AND(O$251&gt;'Financing Schedule'!$G15,O$251&lt;='Financing Schedule'!$G15+'Financing Schedule'!$L15),'Financing Schedule'!$I15,0),0)</f>
        <v>0</v>
      </c>
      <c r="P279" s="426">
        <f>IFERROR(IF(AND(P$251&gt;'Financing Schedule'!$G15,P$251&lt;='Financing Schedule'!$G15+'Financing Schedule'!$L15),'Financing Schedule'!$I15,0),0)</f>
        <v>0</v>
      </c>
      <c r="Q279" s="426">
        <f>IFERROR(IF(AND(Q$251&gt;'Financing Schedule'!$G15,Q$251&lt;='Financing Schedule'!$G15+'Financing Schedule'!$L15),'Financing Schedule'!$I15,0),0)</f>
        <v>0</v>
      </c>
      <c r="R279" s="426">
        <f>IFERROR(IF(AND(R$251&gt;'Financing Schedule'!$G15,R$251&lt;='Financing Schedule'!$G15+'Financing Schedule'!$L15),'Financing Schedule'!$I15,0),0)</f>
        <v>0</v>
      </c>
      <c r="S279" s="426">
        <f>IFERROR(IF(AND(S$251&gt;'Financing Schedule'!$G15,S$251&lt;='Financing Schedule'!$G15+'Financing Schedule'!$L15),'Financing Schedule'!$I15,0),0)</f>
        <v>0</v>
      </c>
      <c r="T279" s="469">
        <f t="shared" si="166"/>
        <v>0</v>
      </c>
      <c r="U279" s="3"/>
      <c r="V279" s="3"/>
      <c r="W279" s="3"/>
      <c r="X279" s="3"/>
      <c r="Y279" s="3"/>
      <c r="Z279" s="3"/>
    </row>
    <row r="280" spans="2:26">
      <c r="B280" s="348"/>
      <c r="C280" s="7"/>
      <c r="D280" s="7" t="s">
        <v>160</v>
      </c>
      <c r="E280" s="7"/>
      <c r="F280" s="7"/>
      <c r="G280" s="7"/>
      <c r="H280" s="425">
        <f>IFERROR(IF(AND(H$251&gt;'Financing Schedule'!$G16,H$251&lt;='Financing Schedule'!$G16+'Financing Schedule'!$L16),'Financing Schedule'!$I16,0),0)</f>
        <v>0</v>
      </c>
      <c r="I280" s="426">
        <f>IFERROR(IF(AND(I$251&gt;'Financing Schedule'!$G16,I$251&lt;='Financing Schedule'!$G16+'Financing Schedule'!$L16),'Financing Schedule'!$I16,0),0)</f>
        <v>0</v>
      </c>
      <c r="J280" s="426">
        <f>IFERROR(IF(AND(J$251&gt;'Financing Schedule'!$G16,J$251&lt;='Financing Schedule'!$G16+'Financing Schedule'!$L16),'Financing Schedule'!$I16,0),0)</f>
        <v>0</v>
      </c>
      <c r="K280" s="426">
        <f>IFERROR(IF(AND(K$251&gt;'Financing Schedule'!$G16,K$251&lt;='Financing Schedule'!$G16+'Financing Schedule'!$L16),'Financing Schedule'!$I16,0),0)</f>
        <v>0</v>
      </c>
      <c r="L280" s="426">
        <f>IFERROR(IF(AND(L$251&gt;'Financing Schedule'!$G16,L$251&lt;='Financing Schedule'!$G16+'Financing Schedule'!$L16),'Financing Schedule'!$I16,0),0)</f>
        <v>0</v>
      </c>
      <c r="M280" s="426">
        <f>IFERROR(IF(AND(M$251&gt;'Financing Schedule'!$G16,M$251&lt;='Financing Schedule'!$G16+'Financing Schedule'!$L16),'Financing Schedule'!$I16,0),0)</f>
        <v>0</v>
      </c>
      <c r="N280" s="426">
        <f>IFERROR(IF(AND(N$251&gt;'Financing Schedule'!$G16,N$251&lt;='Financing Schedule'!$G16+'Financing Schedule'!$L16),'Financing Schedule'!$I16,0),0)</f>
        <v>0</v>
      </c>
      <c r="O280" s="426">
        <f>IFERROR(IF(AND(O$251&gt;'Financing Schedule'!$G16,O$251&lt;='Financing Schedule'!$G16+'Financing Schedule'!$L16),'Financing Schedule'!$I16,0),0)</f>
        <v>0</v>
      </c>
      <c r="P280" s="426">
        <f>IFERROR(IF(AND(P$251&gt;'Financing Schedule'!$G16,P$251&lt;='Financing Schedule'!$G16+'Financing Schedule'!$L16),'Financing Schedule'!$I16,0),0)</f>
        <v>0</v>
      </c>
      <c r="Q280" s="426">
        <f>IFERROR(IF(AND(Q$251&gt;'Financing Schedule'!$G16,Q$251&lt;='Financing Schedule'!$G16+'Financing Schedule'!$L16),'Financing Schedule'!$I16,0),0)</f>
        <v>0</v>
      </c>
      <c r="R280" s="426">
        <f>IFERROR(IF(AND(R$251&gt;'Financing Schedule'!$G16,R$251&lt;='Financing Schedule'!$G16+'Financing Schedule'!$L16),'Financing Schedule'!$I16,0),0)</f>
        <v>0</v>
      </c>
      <c r="S280" s="426">
        <f>IFERROR(IF(AND(S$251&gt;'Financing Schedule'!$G16,S$251&lt;='Financing Schedule'!$G16+'Financing Schedule'!$L16),'Financing Schedule'!$I16,0),0)</f>
        <v>0</v>
      </c>
      <c r="T280" s="469">
        <f t="shared" si="166"/>
        <v>0</v>
      </c>
      <c r="U280" s="3"/>
      <c r="V280" s="3"/>
      <c r="W280" s="3"/>
      <c r="X280" s="3"/>
      <c r="Y280" s="3"/>
      <c r="Z280" s="3"/>
    </row>
    <row r="281" spans="2:26" ht="16.5" thickBot="1">
      <c r="B281" s="348"/>
      <c r="C281" s="7"/>
      <c r="D281" s="7" t="s">
        <v>161</v>
      </c>
      <c r="E281" s="7"/>
      <c r="F281" s="7"/>
      <c r="G281" s="7"/>
      <c r="H281" s="425">
        <f>IFERROR(IF(AND(H$251&gt;'Financing Schedule'!$G17,H$251&lt;='Financing Schedule'!$G17+'Financing Schedule'!$L17),'Financing Schedule'!$I17,0),0)</f>
        <v>0</v>
      </c>
      <c r="I281" s="426">
        <f>IFERROR(IF(AND(I$251&gt;'Financing Schedule'!$G17,I$251&lt;='Financing Schedule'!$G17+'Financing Schedule'!$L17),'Financing Schedule'!$I17,0),0)</f>
        <v>0</v>
      </c>
      <c r="J281" s="426">
        <f>IFERROR(IF(AND(J$251&gt;'Financing Schedule'!$G17,J$251&lt;='Financing Schedule'!$G17+'Financing Schedule'!$L17),'Financing Schedule'!$I17,0),0)</f>
        <v>0</v>
      </c>
      <c r="K281" s="426">
        <f>IFERROR(IF(AND(K$251&gt;'Financing Schedule'!$G17,K$251&lt;='Financing Schedule'!$G17+'Financing Schedule'!$L17),'Financing Schedule'!$I17,0),0)</f>
        <v>0</v>
      </c>
      <c r="L281" s="426">
        <f>IFERROR(IF(AND(L$251&gt;'Financing Schedule'!$G17,L$251&lt;='Financing Schedule'!$G17+'Financing Schedule'!$L17),'Financing Schedule'!$I17,0),0)</f>
        <v>0</v>
      </c>
      <c r="M281" s="426">
        <f>IFERROR(IF(AND(M$251&gt;'Financing Schedule'!$G17,M$251&lt;='Financing Schedule'!$G17+'Financing Schedule'!$L17),'Financing Schedule'!$I17,0),0)</f>
        <v>0</v>
      </c>
      <c r="N281" s="426">
        <f>IFERROR(IF(AND(N$251&gt;'Financing Schedule'!$G17,N$251&lt;='Financing Schedule'!$G17+'Financing Schedule'!$L17),'Financing Schedule'!$I17,0),0)</f>
        <v>0</v>
      </c>
      <c r="O281" s="426">
        <f>IFERROR(IF(AND(O$251&gt;'Financing Schedule'!$G17,O$251&lt;='Financing Schedule'!$G17+'Financing Schedule'!$L17),'Financing Schedule'!$I17,0),0)</f>
        <v>0</v>
      </c>
      <c r="P281" s="426">
        <f>IFERROR(IF(AND(P$251&gt;'Financing Schedule'!$G17,P$251&lt;='Financing Schedule'!$G17+'Financing Schedule'!$L17),'Financing Schedule'!$I17,0),0)</f>
        <v>0</v>
      </c>
      <c r="Q281" s="426">
        <f>IFERROR(IF(AND(Q$251&gt;'Financing Schedule'!$G17,Q$251&lt;='Financing Schedule'!$G17+'Financing Schedule'!$L17),'Financing Schedule'!$I17,0),0)</f>
        <v>0</v>
      </c>
      <c r="R281" s="426">
        <f>IFERROR(IF(AND(R$251&gt;'Financing Schedule'!$G17,R$251&lt;='Financing Schedule'!$G17+'Financing Schedule'!$L17),'Financing Schedule'!$I17,0),0)</f>
        <v>0</v>
      </c>
      <c r="S281" s="426">
        <f>IFERROR(IF(AND(S$251&gt;'Financing Schedule'!$G17,S$251&lt;='Financing Schedule'!$G17+'Financing Schedule'!$L17),'Financing Schedule'!$I17,0),0)</f>
        <v>0</v>
      </c>
      <c r="T281" s="469">
        <f t="shared" si="166"/>
        <v>0</v>
      </c>
      <c r="U281" s="3"/>
      <c r="V281" s="3"/>
      <c r="W281" s="3"/>
      <c r="X281" s="3"/>
      <c r="Y281" s="3"/>
      <c r="Z281" s="3"/>
    </row>
    <row r="282" spans="2:26" ht="17.25" thickTop="1" thickBot="1">
      <c r="B282" s="348"/>
      <c r="C282" s="49" t="s">
        <v>123</v>
      </c>
      <c r="D282" s="50"/>
      <c r="E282" s="51"/>
      <c r="F282" s="52"/>
      <c r="G282" s="50"/>
      <c r="H282" s="437">
        <f>SUM(H276:H281)</f>
        <v>4166.666666666667</v>
      </c>
      <c r="I282" s="438">
        <f t="shared" ref="I282:S282" si="167">SUM(I276:I281)</f>
        <v>4166.666666666667</v>
      </c>
      <c r="J282" s="438">
        <f t="shared" si="167"/>
        <v>4166.666666666667</v>
      </c>
      <c r="K282" s="438">
        <f t="shared" si="167"/>
        <v>4166.666666666667</v>
      </c>
      <c r="L282" s="438">
        <f t="shared" si="167"/>
        <v>4166.666666666667</v>
      </c>
      <c r="M282" s="438">
        <f t="shared" si="167"/>
        <v>4166.666666666667</v>
      </c>
      <c r="N282" s="438">
        <f t="shared" si="167"/>
        <v>4166.666666666667</v>
      </c>
      <c r="O282" s="438">
        <f t="shared" si="167"/>
        <v>4166.666666666667</v>
      </c>
      <c r="P282" s="438">
        <f t="shared" si="167"/>
        <v>4166.666666666667</v>
      </c>
      <c r="Q282" s="438">
        <f t="shared" si="167"/>
        <v>4166.666666666667</v>
      </c>
      <c r="R282" s="438">
        <f t="shared" si="167"/>
        <v>4166.666666666667</v>
      </c>
      <c r="S282" s="438">
        <f t="shared" si="167"/>
        <v>4166.666666666667</v>
      </c>
      <c r="T282" s="487">
        <f>SUM(H282:S282)</f>
        <v>49999.999999999993</v>
      </c>
      <c r="U282" s="3"/>
      <c r="V282" s="3"/>
      <c r="W282" s="3"/>
      <c r="X282" s="3"/>
      <c r="Y282" s="3"/>
      <c r="Z282" s="3"/>
    </row>
    <row r="283" spans="2:26" ht="16.5" thickTop="1">
      <c r="B283" s="285" t="s">
        <v>144</v>
      </c>
      <c r="C283" s="272"/>
      <c r="D283" s="272"/>
      <c r="E283" s="272"/>
      <c r="F283" s="272"/>
      <c r="G283" s="272"/>
      <c r="H283" s="202">
        <f t="shared" ref="H283:S283" si="168">SUM(H271,H272,H274)-SUM(H273,H$282)</f>
        <v>-4166.666666666667</v>
      </c>
      <c r="I283" s="202">
        <f t="shared" si="168"/>
        <v>-4166.666666666667</v>
      </c>
      <c r="J283" s="202">
        <f t="shared" si="168"/>
        <v>-4166.666666666667</v>
      </c>
      <c r="K283" s="202">
        <f t="shared" si="168"/>
        <v>-4166.666666666667</v>
      </c>
      <c r="L283" s="202">
        <f t="shared" si="168"/>
        <v>-4166.666666666667</v>
      </c>
      <c r="M283" s="202">
        <f t="shared" si="168"/>
        <v>-4166.666666666667</v>
      </c>
      <c r="N283" s="202">
        <f t="shared" si="168"/>
        <v>-4166.666666666667</v>
      </c>
      <c r="O283" s="202">
        <f t="shared" si="168"/>
        <v>-4166.666666666667</v>
      </c>
      <c r="P283" s="202">
        <f t="shared" si="168"/>
        <v>-4166.666666666667</v>
      </c>
      <c r="Q283" s="202">
        <f t="shared" si="168"/>
        <v>-4166.666666666667</v>
      </c>
      <c r="R283" s="202">
        <f t="shared" si="168"/>
        <v>-4166.666666666667</v>
      </c>
      <c r="S283" s="202">
        <f t="shared" si="168"/>
        <v>-4166.666666666667</v>
      </c>
      <c r="T283" s="202">
        <f t="shared" si="165"/>
        <v>-49999.999999999993</v>
      </c>
      <c r="U283" s="7"/>
      <c r="V283" s="3"/>
      <c r="W283" s="3"/>
      <c r="X283" s="3"/>
      <c r="Y283" s="3"/>
      <c r="Z283" s="3"/>
    </row>
    <row r="284" spans="2:26">
      <c r="B284" s="481"/>
      <c r="C284" s="8"/>
      <c r="D284" s="8"/>
      <c r="E284" s="10"/>
      <c r="F284" s="10"/>
      <c r="G284" s="8"/>
      <c r="H284" s="439"/>
      <c r="I284" s="440"/>
      <c r="J284" s="440"/>
      <c r="K284" s="440"/>
      <c r="L284" s="440"/>
      <c r="M284" s="440"/>
      <c r="N284" s="440"/>
      <c r="O284" s="440"/>
      <c r="P284" s="440"/>
      <c r="Q284" s="440"/>
      <c r="R284" s="440"/>
      <c r="S284" s="440"/>
      <c r="T284" s="483"/>
      <c r="U284" s="3"/>
      <c r="V284" s="3"/>
      <c r="W284" s="3"/>
      <c r="X284" s="3"/>
      <c r="Y284" s="3"/>
      <c r="Z284" s="3"/>
    </row>
    <row r="285" spans="2:26">
      <c r="B285" s="454" t="s">
        <v>50</v>
      </c>
      <c r="D285" s="7"/>
      <c r="E285" s="7"/>
      <c r="F285" s="7"/>
      <c r="G285" s="7"/>
      <c r="H285" s="425">
        <f>'Financing Schedule'!D7</f>
        <v>250000</v>
      </c>
      <c r="I285" s="426">
        <f t="shared" ref="I285:S285" si="169">H287</f>
        <v>-124378.63333333336</v>
      </c>
      <c r="J285" s="426">
        <f t="shared" si="169"/>
        <v>-156295.84844444445</v>
      </c>
      <c r="K285" s="426">
        <f t="shared" si="169"/>
        <v>-186274.26666666669</v>
      </c>
      <c r="L285" s="426">
        <f t="shared" si="169"/>
        <v>-215268.28000000003</v>
      </c>
      <c r="M285" s="426">
        <f t="shared" si="169"/>
        <v>-243860.16777777779</v>
      </c>
      <c r="N285" s="426">
        <f t="shared" si="169"/>
        <v>-295206.12466666667</v>
      </c>
      <c r="O285" s="426">
        <f t="shared" si="169"/>
        <v>-326524.51533333334</v>
      </c>
      <c r="P285" s="426">
        <f t="shared" si="169"/>
        <v>-356661.36777777778</v>
      </c>
      <c r="Q285" s="426">
        <f t="shared" si="169"/>
        <v>-384367.78533333336</v>
      </c>
      <c r="R285" s="426">
        <f t="shared" si="169"/>
        <v>-411889.42933333333</v>
      </c>
      <c r="S285" s="426">
        <f t="shared" si="169"/>
        <v>-439038.60444444441</v>
      </c>
      <c r="T285" s="469">
        <f>H285</f>
        <v>250000</v>
      </c>
      <c r="U285" s="3"/>
      <c r="V285" s="3"/>
      <c r="W285" s="3"/>
      <c r="X285" s="3"/>
      <c r="Y285" s="3"/>
      <c r="Z285" s="3"/>
    </row>
    <row r="286" spans="2:26">
      <c r="B286" s="348"/>
      <c r="C286" s="28" t="s">
        <v>49</v>
      </c>
      <c r="D286" s="7"/>
      <c r="E286" s="7"/>
      <c r="F286" s="7"/>
      <c r="G286" s="7"/>
      <c r="H286" s="425">
        <f>H263+H268+H283</f>
        <v>-374378.63333333336</v>
      </c>
      <c r="I286" s="426">
        <f t="shared" ref="I286:T286" si="170">I263+I268+I283</f>
        <v>-31917.215111111098</v>
      </c>
      <c r="J286" s="426">
        <f t="shared" si="170"/>
        <v>-29978.418222222233</v>
      </c>
      <c r="K286" s="426">
        <f t="shared" si="170"/>
        <v>-28994.013333333325</v>
      </c>
      <c r="L286" s="426">
        <f t="shared" si="170"/>
        <v>-28591.887777777771</v>
      </c>
      <c r="M286" s="426">
        <f t="shared" si="170"/>
        <v>-51345.95688888889</v>
      </c>
      <c r="N286" s="426">
        <f t="shared" si="170"/>
        <v>-31318.390666666666</v>
      </c>
      <c r="O286" s="426">
        <f t="shared" si="170"/>
        <v>-30136.852444444452</v>
      </c>
      <c r="P286" s="426">
        <f t="shared" si="170"/>
        <v>-27706.417555555559</v>
      </c>
      <c r="Q286" s="426">
        <f t="shared" si="170"/>
        <v>-27521.643999999997</v>
      </c>
      <c r="R286" s="426">
        <f t="shared" si="170"/>
        <v>-27149.175111111093</v>
      </c>
      <c r="S286" s="426">
        <f t="shared" si="170"/>
        <v>-26981.716222222236</v>
      </c>
      <c r="T286" s="469">
        <f t="shared" si="170"/>
        <v>-716020.32066666661</v>
      </c>
      <c r="U286" s="3"/>
      <c r="V286" s="3"/>
      <c r="W286" s="3"/>
      <c r="X286" s="3"/>
      <c r="Y286" s="3"/>
      <c r="Z286" s="3"/>
    </row>
    <row r="287" spans="2:26" ht="16.5" thickBot="1">
      <c r="B287" s="454" t="s">
        <v>51</v>
      </c>
      <c r="D287" s="7"/>
      <c r="E287" s="7"/>
      <c r="F287" s="7"/>
      <c r="G287" s="7"/>
      <c r="H287" s="425">
        <f>H285+H286</f>
        <v>-124378.63333333336</v>
      </c>
      <c r="I287" s="426">
        <f t="shared" ref="I287:T287" si="171">I285+I286</f>
        <v>-156295.84844444445</v>
      </c>
      <c r="J287" s="426">
        <f t="shared" si="171"/>
        <v>-186274.26666666669</v>
      </c>
      <c r="K287" s="426">
        <f t="shared" si="171"/>
        <v>-215268.28000000003</v>
      </c>
      <c r="L287" s="426">
        <f t="shared" si="171"/>
        <v>-243860.16777777779</v>
      </c>
      <c r="M287" s="426">
        <f t="shared" si="171"/>
        <v>-295206.12466666667</v>
      </c>
      <c r="N287" s="426">
        <f t="shared" si="171"/>
        <v>-326524.51533333334</v>
      </c>
      <c r="O287" s="426">
        <f t="shared" si="171"/>
        <v>-356661.36777777778</v>
      </c>
      <c r="P287" s="426">
        <f t="shared" si="171"/>
        <v>-384367.78533333336</v>
      </c>
      <c r="Q287" s="426">
        <f t="shared" si="171"/>
        <v>-411889.42933333333</v>
      </c>
      <c r="R287" s="426">
        <f t="shared" si="171"/>
        <v>-439038.60444444441</v>
      </c>
      <c r="S287" s="426">
        <f t="shared" si="171"/>
        <v>-466020.32066666667</v>
      </c>
      <c r="T287" s="469">
        <f t="shared" si="171"/>
        <v>-466020.32066666661</v>
      </c>
      <c r="U287" s="3"/>
      <c r="V287" s="3"/>
      <c r="W287" s="3"/>
      <c r="X287" s="3"/>
      <c r="Y287" s="3"/>
      <c r="Z287" s="3"/>
    </row>
    <row r="288" spans="2:26" ht="16.5" thickTop="1">
      <c r="B288" s="285" t="s">
        <v>54</v>
      </c>
      <c r="C288" s="272"/>
      <c r="D288" s="272"/>
      <c r="E288" s="272"/>
      <c r="F288" s="272"/>
      <c r="G288" s="272"/>
      <c r="H288" s="202">
        <f>H287</f>
        <v>-124378.63333333336</v>
      </c>
      <c r="I288" s="202">
        <f t="shared" ref="I288:T288" si="172">I287</f>
        <v>-156295.84844444445</v>
      </c>
      <c r="J288" s="202">
        <f t="shared" si="172"/>
        <v>-186274.26666666669</v>
      </c>
      <c r="K288" s="202">
        <f t="shared" si="172"/>
        <v>-215268.28000000003</v>
      </c>
      <c r="L288" s="202">
        <f t="shared" si="172"/>
        <v>-243860.16777777779</v>
      </c>
      <c r="M288" s="202">
        <f t="shared" si="172"/>
        <v>-295206.12466666667</v>
      </c>
      <c r="N288" s="202">
        <f t="shared" si="172"/>
        <v>-326524.51533333334</v>
      </c>
      <c r="O288" s="202">
        <f t="shared" si="172"/>
        <v>-356661.36777777778</v>
      </c>
      <c r="P288" s="202">
        <f t="shared" si="172"/>
        <v>-384367.78533333336</v>
      </c>
      <c r="Q288" s="202">
        <f t="shared" si="172"/>
        <v>-411889.42933333333</v>
      </c>
      <c r="R288" s="202">
        <f t="shared" si="172"/>
        <v>-439038.60444444441</v>
      </c>
      <c r="S288" s="202">
        <f t="shared" si="172"/>
        <v>-466020.32066666667</v>
      </c>
      <c r="T288" s="202">
        <f t="shared" si="172"/>
        <v>-466020.32066666661</v>
      </c>
      <c r="U288" s="7"/>
      <c r="V288" s="3"/>
      <c r="W288" s="3"/>
      <c r="X288" s="3"/>
      <c r="Y288" s="3"/>
      <c r="Z288" s="3"/>
    </row>
    <row r="289" spans="1:26" ht="16.5" thickBot="1">
      <c r="B289" s="454"/>
      <c r="C289" s="7"/>
      <c r="D289" s="7"/>
      <c r="E289" s="7"/>
      <c r="F289" s="7"/>
      <c r="G289" s="7"/>
      <c r="H289" s="412"/>
      <c r="I289" s="413"/>
      <c r="J289" s="413"/>
      <c r="K289" s="413"/>
      <c r="L289" s="413"/>
      <c r="M289" s="413"/>
      <c r="N289" s="413"/>
      <c r="O289" s="413"/>
      <c r="P289" s="413"/>
      <c r="Q289" s="413"/>
      <c r="R289" s="413"/>
      <c r="S289" s="413"/>
      <c r="T289" s="459"/>
      <c r="U289" s="3"/>
      <c r="V289" s="3"/>
      <c r="W289" s="3"/>
      <c r="X289" s="3"/>
      <c r="Y289" s="3"/>
      <c r="Z289" s="3"/>
    </row>
    <row r="290" spans="1:26" ht="16.5" thickTop="1">
      <c r="B290" s="285" t="s">
        <v>48</v>
      </c>
      <c r="C290" s="272"/>
      <c r="D290" s="272"/>
      <c r="E290" s="272"/>
      <c r="F290" s="272"/>
      <c r="G290" s="272"/>
      <c r="H290" s="274">
        <f>IF(H288&lt;0,ABS(H288),0)</f>
        <v>124378.63333333336</v>
      </c>
      <c r="I290" s="275">
        <f t="shared" ref="I290:T290" si="173">IF(I288&lt;0,ABS(I288),0)</f>
        <v>156295.84844444445</v>
      </c>
      <c r="J290" s="275">
        <f t="shared" si="173"/>
        <v>186274.26666666669</v>
      </c>
      <c r="K290" s="275">
        <f t="shared" si="173"/>
        <v>215268.28000000003</v>
      </c>
      <c r="L290" s="275">
        <f t="shared" si="173"/>
        <v>243860.16777777779</v>
      </c>
      <c r="M290" s="275">
        <f t="shared" si="173"/>
        <v>295206.12466666667</v>
      </c>
      <c r="N290" s="275">
        <f t="shared" si="173"/>
        <v>326524.51533333334</v>
      </c>
      <c r="O290" s="275">
        <f t="shared" si="173"/>
        <v>356661.36777777778</v>
      </c>
      <c r="P290" s="275">
        <f t="shared" si="173"/>
        <v>384367.78533333336</v>
      </c>
      <c r="Q290" s="275">
        <f t="shared" si="173"/>
        <v>411889.42933333333</v>
      </c>
      <c r="R290" s="275">
        <f t="shared" si="173"/>
        <v>439038.60444444441</v>
      </c>
      <c r="S290" s="275">
        <f t="shared" si="173"/>
        <v>466020.32066666667</v>
      </c>
      <c r="T290" s="286">
        <f t="shared" si="173"/>
        <v>466020.32066666661</v>
      </c>
      <c r="U290" s="7"/>
      <c r="V290" s="3"/>
      <c r="W290" s="3"/>
      <c r="X290" s="3"/>
      <c r="Y290" s="3"/>
      <c r="Z290" s="3"/>
    </row>
    <row r="291" spans="1:26" s="27" customFormat="1">
      <c r="A291" s="29"/>
      <c r="B291" s="448"/>
      <c r="C291" s="7"/>
      <c r="D291" s="7"/>
      <c r="E291" s="3"/>
      <c r="F291" s="3"/>
      <c r="G291" s="3"/>
      <c r="H291" s="3"/>
      <c r="I291" s="3"/>
      <c r="J291" s="3"/>
      <c r="K291" s="3"/>
      <c r="L291" s="3"/>
      <c r="M291" s="3"/>
      <c r="N291" s="3"/>
      <c r="O291" s="3"/>
      <c r="P291" s="3"/>
      <c r="Q291" s="3"/>
      <c r="R291" s="3"/>
      <c r="S291" s="3"/>
      <c r="T291" s="3"/>
      <c r="U291" s="7"/>
      <c r="V291" s="7"/>
      <c r="W291" s="7"/>
      <c r="X291" s="7"/>
      <c r="Y291" s="7"/>
      <c r="Z291" s="7"/>
    </row>
    <row r="292" spans="1:26">
      <c r="B292" s="449"/>
      <c r="C292" s="7"/>
      <c r="D292" s="3"/>
      <c r="E292" s="3"/>
      <c r="F292" s="3"/>
      <c r="G292" s="3"/>
      <c r="H292" s="3"/>
      <c r="I292" s="3"/>
      <c r="J292" s="3"/>
      <c r="K292" s="3"/>
      <c r="L292" s="3"/>
      <c r="M292" s="3"/>
      <c r="N292" s="3"/>
      <c r="O292" s="3"/>
      <c r="P292" s="3"/>
      <c r="Q292" s="3"/>
      <c r="R292" s="3"/>
      <c r="S292" s="3"/>
      <c r="T292" s="3"/>
      <c r="U292" s="3"/>
      <c r="V292" s="3"/>
      <c r="W292" s="3"/>
      <c r="X292" s="3"/>
      <c r="Y292" s="3"/>
      <c r="Z292" s="3"/>
    </row>
    <row r="293" spans="1:26">
      <c r="B293" s="449"/>
      <c r="C293" s="7"/>
      <c r="D293" s="3"/>
      <c r="E293" s="3"/>
      <c r="F293" s="3"/>
      <c r="G293" s="3"/>
      <c r="H293" s="3"/>
      <c r="I293" s="3"/>
      <c r="J293" s="3"/>
      <c r="K293" s="3"/>
      <c r="L293" s="3"/>
      <c r="M293" s="3"/>
      <c r="N293" s="3"/>
      <c r="O293" s="3"/>
      <c r="P293" s="3"/>
      <c r="Q293" s="3"/>
      <c r="R293" s="3"/>
      <c r="S293" s="3"/>
      <c r="T293" s="3"/>
      <c r="U293" s="3"/>
      <c r="V293" s="3"/>
      <c r="W293" s="3"/>
      <c r="X293" s="3"/>
      <c r="Y293" s="3"/>
      <c r="Z293" s="3"/>
    </row>
    <row r="294" spans="1:26">
      <c r="B294" s="449"/>
      <c r="C294" s="7"/>
      <c r="D294" s="3"/>
      <c r="E294" s="3"/>
      <c r="F294" s="3"/>
      <c r="G294" s="3"/>
      <c r="H294" s="3"/>
      <c r="I294" s="3"/>
      <c r="J294" s="3"/>
      <c r="K294" s="3"/>
      <c r="L294" s="3"/>
      <c r="M294" s="3"/>
      <c r="N294" s="3"/>
      <c r="O294" s="3"/>
      <c r="P294" s="3"/>
      <c r="Q294" s="3"/>
      <c r="R294" s="3"/>
      <c r="S294" s="3"/>
      <c r="T294" s="3"/>
      <c r="U294" s="3"/>
      <c r="V294" s="3"/>
      <c r="W294" s="3"/>
      <c r="X294" s="3"/>
      <c r="Y294" s="3"/>
      <c r="Z294" s="3"/>
    </row>
    <row r="295" spans="1:26">
      <c r="B295" s="449"/>
      <c r="C295" s="7"/>
      <c r="D295" s="3"/>
      <c r="E295" s="3"/>
      <c r="F295" s="3"/>
      <c r="G295" s="3"/>
      <c r="H295" s="3"/>
      <c r="I295" s="3"/>
      <c r="J295" s="3"/>
      <c r="K295" s="3"/>
      <c r="L295" s="3"/>
      <c r="M295" s="3"/>
      <c r="N295" s="3"/>
      <c r="O295" s="3"/>
      <c r="P295" s="3"/>
      <c r="Q295" s="3"/>
      <c r="R295" s="3"/>
      <c r="S295" s="3"/>
      <c r="T295" s="3"/>
      <c r="U295" s="3"/>
      <c r="V295" s="3"/>
      <c r="W295" s="3"/>
      <c r="X295" s="3"/>
      <c r="Y295" s="3"/>
      <c r="Z295" s="3"/>
    </row>
    <row r="296" spans="1:26">
      <c r="B296" s="449"/>
      <c r="C296" s="7"/>
      <c r="D296" s="3"/>
      <c r="E296" s="3"/>
      <c r="F296" s="3"/>
      <c r="G296" s="3"/>
      <c r="H296" s="3"/>
      <c r="I296" s="3"/>
      <c r="J296" s="3"/>
      <c r="K296" s="3"/>
      <c r="L296" s="3"/>
      <c r="M296" s="3"/>
      <c r="N296" s="3"/>
      <c r="O296" s="3"/>
      <c r="P296" s="3"/>
      <c r="Q296" s="3"/>
      <c r="R296" s="3"/>
      <c r="S296" s="3"/>
      <c r="T296" s="3"/>
      <c r="U296" s="3"/>
      <c r="V296" s="3"/>
      <c r="W296" s="3"/>
      <c r="X296" s="3"/>
      <c r="Y296" s="3"/>
      <c r="Z296" s="3"/>
    </row>
    <row r="297" spans="1:26">
      <c r="B297" s="449"/>
      <c r="C297" s="7"/>
      <c r="D297" s="3"/>
      <c r="E297" s="3"/>
      <c r="F297" s="3"/>
      <c r="G297" s="3"/>
      <c r="H297" s="3"/>
      <c r="I297" s="3"/>
      <c r="J297" s="3"/>
      <c r="K297" s="3"/>
      <c r="L297" s="3"/>
      <c r="M297" s="3"/>
      <c r="N297" s="3"/>
      <c r="O297" s="3"/>
      <c r="P297" s="3"/>
      <c r="Q297" s="3"/>
      <c r="R297" s="3"/>
      <c r="S297" s="3"/>
      <c r="T297" s="3"/>
      <c r="U297" s="3"/>
      <c r="V297" s="3"/>
      <c r="W297" s="3"/>
      <c r="X297" s="3"/>
      <c r="Y297" s="3"/>
      <c r="Z297" s="3"/>
    </row>
    <row r="298" spans="1:26">
      <c r="B298" s="449"/>
      <c r="C298" s="7"/>
      <c r="D298" s="3"/>
      <c r="E298" s="3"/>
      <c r="F298" s="3"/>
      <c r="G298" s="3"/>
      <c r="H298" s="3"/>
      <c r="I298" s="3"/>
      <c r="J298" s="3"/>
      <c r="K298" s="3"/>
      <c r="L298" s="3"/>
      <c r="M298" s="3"/>
      <c r="N298" s="3"/>
      <c r="O298" s="3"/>
      <c r="P298" s="3"/>
      <c r="Q298" s="3"/>
      <c r="R298" s="3"/>
      <c r="S298" s="3"/>
      <c r="T298" s="3"/>
      <c r="U298" s="3"/>
      <c r="V298" s="3"/>
      <c r="W298" s="3"/>
      <c r="X298" s="3"/>
      <c r="Y298" s="3"/>
      <c r="Z298" s="3"/>
    </row>
    <row r="299" spans="1:26">
      <c r="B299" s="449"/>
      <c r="C299" s="7"/>
      <c r="D299" s="3"/>
      <c r="E299" s="3"/>
      <c r="F299" s="3"/>
      <c r="G299" s="3"/>
      <c r="H299" s="3"/>
      <c r="I299" s="3"/>
      <c r="J299" s="3"/>
      <c r="K299" s="3"/>
      <c r="L299" s="3"/>
      <c r="M299" s="3"/>
      <c r="N299" s="3"/>
      <c r="O299" s="3"/>
      <c r="P299" s="3"/>
      <c r="Q299" s="3"/>
      <c r="R299" s="3"/>
      <c r="S299" s="3"/>
      <c r="T299" s="3"/>
      <c r="U299" s="3"/>
      <c r="V299" s="3"/>
      <c r="W299" s="3"/>
      <c r="X299" s="3"/>
      <c r="Y299" s="3"/>
      <c r="Z299" s="3"/>
    </row>
    <row r="300" spans="1:26">
      <c r="B300" s="449"/>
      <c r="C300" s="7"/>
      <c r="D300" s="3"/>
      <c r="E300" s="3"/>
      <c r="F300" s="3"/>
      <c r="G300" s="3"/>
      <c r="H300" s="3"/>
      <c r="I300" s="3"/>
      <c r="J300" s="3"/>
      <c r="K300" s="3"/>
      <c r="L300" s="3"/>
      <c r="M300" s="3"/>
      <c r="N300" s="3"/>
      <c r="O300" s="3"/>
      <c r="P300" s="3"/>
      <c r="Q300" s="3"/>
      <c r="R300" s="3"/>
      <c r="S300" s="3"/>
      <c r="T300" s="3"/>
      <c r="U300" s="3"/>
      <c r="V300" s="3"/>
      <c r="W300" s="3"/>
      <c r="X300" s="3"/>
      <c r="Y300" s="3"/>
      <c r="Z300" s="3"/>
    </row>
    <row r="301" spans="1:26">
      <c r="B301" s="449"/>
      <c r="C301" s="7"/>
      <c r="D301" s="3"/>
      <c r="E301" s="3"/>
      <c r="F301" s="3"/>
      <c r="G301" s="3"/>
      <c r="H301" s="3"/>
      <c r="I301" s="3"/>
      <c r="J301" s="3"/>
      <c r="K301" s="3"/>
      <c r="L301" s="3"/>
      <c r="M301" s="3"/>
      <c r="N301" s="3"/>
      <c r="O301" s="3"/>
      <c r="P301" s="3"/>
      <c r="Q301" s="3"/>
      <c r="R301" s="3"/>
      <c r="S301" s="3"/>
      <c r="T301" s="3"/>
      <c r="U301" s="3"/>
      <c r="V301" s="3"/>
      <c r="W301" s="3"/>
      <c r="X301" s="3"/>
      <c r="Y301" s="3"/>
      <c r="Z301" s="3"/>
    </row>
    <row r="302" spans="1:26">
      <c r="B302" s="449"/>
      <c r="C302" s="7"/>
      <c r="D302" s="3"/>
      <c r="E302" s="3"/>
      <c r="F302" s="3"/>
      <c r="G302" s="3"/>
      <c r="H302" s="3"/>
      <c r="I302" s="3"/>
      <c r="J302" s="3"/>
      <c r="K302" s="3"/>
      <c r="L302" s="3"/>
      <c r="M302" s="3"/>
      <c r="N302" s="3"/>
      <c r="O302" s="3"/>
      <c r="P302" s="3"/>
      <c r="Q302" s="3"/>
      <c r="R302" s="3"/>
      <c r="S302" s="3"/>
      <c r="T302" s="3"/>
      <c r="U302" s="3"/>
      <c r="V302" s="3"/>
      <c r="W302" s="3"/>
      <c r="X302" s="3"/>
      <c r="Y302" s="3"/>
      <c r="Z302" s="3"/>
    </row>
    <row r="303" spans="1:26">
      <c r="B303" s="449"/>
      <c r="C303" s="7"/>
      <c r="D303" s="3"/>
      <c r="E303" s="3"/>
      <c r="F303" s="3"/>
      <c r="G303" s="3"/>
      <c r="H303" s="3"/>
      <c r="I303" s="3"/>
      <c r="J303" s="3"/>
      <c r="K303" s="3"/>
      <c r="L303" s="3"/>
      <c r="M303" s="3"/>
      <c r="N303" s="3"/>
      <c r="O303" s="3"/>
      <c r="P303" s="3"/>
      <c r="Q303" s="3"/>
      <c r="R303" s="3"/>
      <c r="S303" s="3"/>
      <c r="T303" s="3"/>
      <c r="U303" s="3"/>
      <c r="V303" s="3"/>
      <c r="W303" s="3"/>
      <c r="X303" s="3"/>
      <c r="Y303" s="3"/>
      <c r="Z303" s="3"/>
    </row>
    <row r="304" spans="1:26">
      <c r="B304" s="449"/>
      <c r="C304" s="7"/>
      <c r="D304" s="3"/>
      <c r="E304" s="3"/>
      <c r="F304" s="3"/>
      <c r="G304" s="3"/>
      <c r="H304" s="3"/>
      <c r="I304" s="3"/>
      <c r="J304" s="3"/>
      <c r="K304" s="3"/>
      <c r="L304" s="3"/>
      <c r="M304" s="3"/>
      <c r="N304" s="3"/>
      <c r="O304" s="3"/>
      <c r="P304" s="3"/>
      <c r="Q304" s="3"/>
      <c r="R304" s="3"/>
      <c r="S304" s="3"/>
      <c r="T304" s="3"/>
      <c r="U304" s="3"/>
      <c r="V304" s="3"/>
      <c r="W304" s="3"/>
      <c r="X304" s="3"/>
      <c r="Y304" s="3"/>
      <c r="Z304" s="3"/>
    </row>
    <row r="305" spans="2:26">
      <c r="B305" s="449"/>
      <c r="C305" s="7"/>
      <c r="D305" s="3"/>
      <c r="E305" s="3"/>
      <c r="F305" s="3"/>
      <c r="G305" s="3"/>
      <c r="H305" s="3"/>
      <c r="I305" s="3"/>
      <c r="J305" s="3"/>
      <c r="K305" s="3"/>
      <c r="L305" s="3"/>
      <c r="M305" s="3"/>
      <c r="N305" s="3"/>
      <c r="O305" s="3"/>
      <c r="P305" s="3"/>
      <c r="Q305" s="3"/>
      <c r="R305" s="3"/>
      <c r="S305" s="3"/>
      <c r="T305" s="3"/>
      <c r="U305" s="3"/>
      <c r="V305" s="3"/>
      <c r="W305" s="3"/>
      <c r="X305" s="3"/>
      <c r="Y305" s="3"/>
      <c r="Z305" s="3"/>
    </row>
    <row r="306" spans="2:26">
      <c r="B306" s="449"/>
      <c r="C306" s="7"/>
      <c r="D306" s="3"/>
      <c r="E306" s="3"/>
      <c r="F306" s="3"/>
      <c r="G306" s="3"/>
      <c r="H306" s="3"/>
      <c r="I306" s="3"/>
      <c r="J306" s="3"/>
      <c r="K306" s="3"/>
      <c r="L306" s="3"/>
      <c r="M306" s="3"/>
      <c r="N306" s="3"/>
      <c r="O306" s="3"/>
      <c r="P306" s="3"/>
      <c r="Q306" s="3"/>
      <c r="R306" s="3"/>
      <c r="S306" s="3"/>
      <c r="T306" s="3"/>
      <c r="U306" s="3"/>
      <c r="V306" s="3"/>
      <c r="W306" s="3"/>
      <c r="X306" s="3"/>
      <c r="Y306" s="3"/>
      <c r="Z306" s="3"/>
    </row>
    <row r="307" spans="2:26">
      <c r="B307" s="449"/>
      <c r="C307" s="7"/>
      <c r="D307" s="3"/>
      <c r="E307" s="3"/>
      <c r="F307" s="3"/>
      <c r="G307" s="3"/>
      <c r="H307" s="3"/>
      <c r="I307" s="3"/>
      <c r="J307" s="3"/>
      <c r="K307" s="3"/>
      <c r="L307" s="3"/>
      <c r="M307" s="3"/>
      <c r="N307" s="3"/>
      <c r="O307" s="3"/>
      <c r="P307" s="3"/>
      <c r="Q307" s="3"/>
      <c r="R307" s="3"/>
      <c r="S307" s="3"/>
      <c r="T307" s="3"/>
      <c r="U307" s="3"/>
      <c r="V307" s="3"/>
      <c r="W307" s="3"/>
      <c r="X307" s="3"/>
      <c r="Y307" s="3"/>
      <c r="Z307" s="3"/>
    </row>
    <row r="308" spans="2:26">
      <c r="B308" s="449"/>
      <c r="C308" s="7"/>
      <c r="D308" s="3"/>
      <c r="E308" s="3"/>
      <c r="F308" s="3"/>
      <c r="G308" s="3"/>
      <c r="H308" s="3"/>
      <c r="I308" s="3"/>
      <c r="J308" s="3"/>
      <c r="K308" s="3"/>
      <c r="L308" s="3"/>
      <c r="M308" s="3"/>
      <c r="N308" s="3"/>
      <c r="O308" s="3"/>
      <c r="P308" s="3"/>
      <c r="Q308" s="3"/>
      <c r="R308" s="3"/>
      <c r="S308" s="3"/>
      <c r="T308" s="3"/>
      <c r="U308" s="3"/>
      <c r="V308" s="3"/>
      <c r="W308" s="3"/>
      <c r="X308" s="3"/>
      <c r="Y308" s="3"/>
      <c r="Z308" s="3"/>
    </row>
    <row r="309" spans="2:26">
      <c r="B309" s="449"/>
      <c r="C309" s="7"/>
      <c r="D309" s="3"/>
      <c r="E309" s="3"/>
      <c r="F309" s="3"/>
      <c r="G309" s="3"/>
      <c r="H309" s="3"/>
      <c r="I309" s="3"/>
      <c r="J309" s="3"/>
      <c r="K309" s="3"/>
      <c r="L309" s="3"/>
      <c r="M309" s="3"/>
      <c r="N309" s="3"/>
      <c r="O309" s="3"/>
      <c r="P309" s="3"/>
      <c r="Q309" s="3"/>
      <c r="R309" s="3"/>
      <c r="S309" s="3"/>
      <c r="T309" s="3"/>
      <c r="U309" s="3"/>
      <c r="V309" s="3"/>
      <c r="W309" s="3"/>
      <c r="X309" s="3"/>
      <c r="Y309" s="3"/>
      <c r="Z309" s="3"/>
    </row>
    <row r="310" spans="2:26">
      <c r="B310" s="449"/>
      <c r="C310" s="7"/>
      <c r="D310" s="3"/>
      <c r="E310" s="3"/>
      <c r="F310" s="3"/>
      <c r="G310" s="3"/>
      <c r="H310" s="3"/>
      <c r="I310" s="3"/>
      <c r="J310" s="3"/>
      <c r="K310" s="3"/>
      <c r="L310" s="3"/>
      <c r="M310" s="3"/>
      <c r="N310" s="3"/>
      <c r="O310" s="3"/>
      <c r="P310" s="3"/>
      <c r="Q310" s="3"/>
      <c r="R310" s="3"/>
      <c r="S310" s="3"/>
      <c r="T310" s="3"/>
      <c r="U310" s="3"/>
      <c r="V310" s="3"/>
      <c r="W310" s="3"/>
      <c r="X310" s="3"/>
      <c r="Y310" s="3"/>
      <c r="Z310" s="3"/>
    </row>
    <row r="311" spans="2:26">
      <c r="B311" s="449"/>
      <c r="C311" s="7"/>
      <c r="D311" s="3"/>
      <c r="E311" s="3"/>
      <c r="F311" s="3"/>
      <c r="G311" s="3"/>
      <c r="H311" s="3"/>
      <c r="I311" s="3"/>
      <c r="J311" s="3"/>
      <c r="K311" s="3"/>
      <c r="L311" s="3"/>
      <c r="M311" s="3"/>
      <c r="N311" s="3"/>
      <c r="O311" s="3"/>
      <c r="P311" s="3"/>
      <c r="Q311" s="3"/>
      <c r="R311" s="3"/>
      <c r="S311" s="3"/>
      <c r="T311" s="3"/>
      <c r="U311" s="3"/>
      <c r="V311" s="3"/>
      <c r="W311" s="3"/>
      <c r="X311" s="3"/>
      <c r="Y311" s="3"/>
      <c r="Z311" s="3"/>
    </row>
    <row r="312" spans="2:26">
      <c r="B312" s="449"/>
      <c r="C312" s="7"/>
      <c r="D312" s="3"/>
      <c r="E312" s="3"/>
      <c r="F312" s="3"/>
      <c r="G312" s="3"/>
      <c r="H312" s="3"/>
      <c r="I312" s="3"/>
      <c r="J312" s="3"/>
      <c r="K312" s="3"/>
      <c r="L312" s="3"/>
      <c r="M312" s="3"/>
      <c r="N312" s="3"/>
      <c r="O312" s="3"/>
      <c r="P312" s="3"/>
      <c r="Q312" s="3"/>
      <c r="R312" s="3"/>
      <c r="S312" s="3"/>
      <c r="T312" s="3"/>
      <c r="U312" s="3"/>
      <c r="V312" s="3"/>
      <c r="W312" s="3"/>
      <c r="X312" s="3"/>
      <c r="Y312" s="3"/>
      <c r="Z312" s="3"/>
    </row>
    <row r="313" spans="2:26">
      <c r="B313" s="449"/>
      <c r="C313" s="7"/>
      <c r="D313" s="3"/>
      <c r="E313" s="3"/>
      <c r="F313" s="3"/>
      <c r="G313" s="3"/>
      <c r="H313" s="3"/>
      <c r="I313" s="3"/>
      <c r="J313" s="3"/>
      <c r="K313" s="3"/>
      <c r="L313" s="3"/>
      <c r="M313" s="3"/>
      <c r="N313" s="3"/>
      <c r="O313" s="3"/>
      <c r="P313" s="3"/>
      <c r="Q313" s="3"/>
      <c r="R313" s="3"/>
      <c r="S313" s="3"/>
      <c r="T313" s="3"/>
      <c r="U313" s="3"/>
      <c r="V313" s="3"/>
      <c r="W313" s="3"/>
      <c r="X313" s="3"/>
      <c r="Y313" s="3"/>
      <c r="Z313" s="3"/>
    </row>
    <row r="314" spans="2:26">
      <c r="B314" s="449"/>
      <c r="C314" s="7"/>
      <c r="D314" s="3"/>
      <c r="E314" s="3"/>
      <c r="F314" s="3"/>
      <c r="G314" s="3"/>
      <c r="H314" s="3"/>
      <c r="I314" s="3"/>
      <c r="J314" s="3"/>
      <c r="K314" s="3"/>
      <c r="L314" s="3"/>
      <c r="M314" s="3"/>
      <c r="N314" s="3"/>
      <c r="O314" s="3"/>
      <c r="P314" s="3"/>
      <c r="Q314" s="3"/>
      <c r="R314" s="3"/>
      <c r="S314" s="3"/>
      <c r="T314" s="3"/>
      <c r="U314" s="3"/>
      <c r="V314" s="3"/>
      <c r="W314" s="3"/>
      <c r="X314" s="3"/>
      <c r="Y314" s="3"/>
      <c r="Z314" s="3"/>
    </row>
    <row r="315" spans="2:26">
      <c r="B315" s="449"/>
      <c r="C315" s="7"/>
      <c r="D315" s="3"/>
      <c r="E315" s="3"/>
      <c r="F315" s="3"/>
      <c r="G315" s="3"/>
      <c r="H315" s="3"/>
      <c r="I315" s="3"/>
      <c r="J315" s="3"/>
      <c r="K315" s="3"/>
      <c r="L315" s="3"/>
      <c r="M315" s="3"/>
      <c r="N315" s="3"/>
      <c r="O315" s="3"/>
      <c r="P315" s="3"/>
      <c r="Q315" s="3"/>
      <c r="R315" s="3"/>
      <c r="S315" s="3"/>
      <c r="T315" s="3"/>
      <c r="U315" s="3"/>
      <c r="V315" s="3"/>
      <c r="W315" s="3"/>
      <c r="X315" s="3"/>
      <c r="Y315" s="3"/>
      <c r="Z315" s="3"/>
    </row>
    <row r="316" spans="2:26">
      <c r="B316" s="449"/>
      <c r="C316" s="7"/>
      <c r="D316" s="3"/>
      <c r="E316" s="3"/>
      <c r="F316" s="3"/>
      <c r="G316" s="3"/>
      <c r="H316" s="3"/>
      <c r="I316" s="3"/>
      <c r="J316" s="3"/>
      <c r="K316" s="3"/>
      <c r="L316" s="3"/>
      <c r="M316" s="3"/>
      <c r="N316" s="3"/>
      <c r="O316" s="3"/>
      <c r="P316" s="3"/>
      <c r="Q316" s="3"/>
      <c r="R316" s="3"/>
      <c r="S316" s="3"/>
      <c r="T316" s="3"/>
      <c r="U316" s="3"/>
      <c r="V316" s="3"/>
      <c r="W316" s="3"/>
      <c r="X316" s="3"/>
      <c r="Y316" s="3"/>
      <c r="Z316" s="3"/>
    </row>
    <row r="317" spans="2:26">
      <c r="B317" s="449"/>
      <c r="C317" s="7"/>
      <c r="D317" s="3"/>
      <c r="E317" s="3"/>
      <c r="F317" s="3"/>
      <c r="G317" s="3"/>
      <c r="H317" s="3"/>
      <c r="I317" s="3"/>
      <c r="J317" s="3"/>
      <c r="K317" s="3"/>
      <c r="L317" s="3"/>
      <c r="M317" s="3"/>
      <c r="N317" s="3"/>
      <c r="O317" s="3"/>
      <c r="P317" s="3"/>
      <c r="Q317" s="3"/>
      <c r="R317" s="3"/>
      <c r="S317" s="3"/>
      <c r="T317" s="3"/>
      <c r="U317" s="3"/>
      <c r="V317" s="3"/>
      <c r="W317" s="3"/>
      <c r="X317" s="3"/>
      <c r="Y317" s="3"/>
      <c r="Z317" s="3"/>
    </row>
    <row r="318" spans="2:26">
      <c r="B318" s="449"/>
      <c r="C318" s="7"/>
      <c r="D318" s="3"/>
      <c r="E318" s="3"/>
      <c r="F318" s="3"/>
      <c r="G318" s="3"/>
      <c r="H318" s="3"/>
      <c r="I318" s="3"/>
      <c r="J318" s="3"/>
      <c r="K318" s="3"/>
      <c r="L318" s="3"/>
      <c r="M318" s="3"/>
      <c r="N318" s="3"/>
      <c r="O318" s="3"/>
      <c r="P318" s="3"/>
      <c r="Q318" s="3"/>
      <c r="R318" s="3"/>
      <c r="S318" s="3"/>
      <c r="T318" s="3"/>
      <c r="U318" s="3"/>
      <c r="V318" s="3"/>
      <c r="W318" s="3"/>
      <c r="X318" s="3"/>
      <c r="Y318" s="3"/>
      <c r="Z318" s="3"/>
    </row>
    <row r="319" spans="2:26">
      <c r="B319" s="449"/>
      <c r="C319" s="7"/>
      <c r="D319" s="3"/>
      <c r="E319" s="3"/>
      <c r="F319" s="3"/>
      <c r="G319" s="3"/>
      <c r="H319" s="3"/>
      <c r="I319" s="3"/>
      <c r="J319" s="3"/>
      <c r="K319" s="3"/>
      <c r="L319" s="3"/>
      <c r="M319" s="3"/>
      <c r="N319" s="3"/>
      <c r="O319" s="3"/>
      <c r="P319" s="3"/>
      <c r="Q319" s="3"/>
      <c r="R319" s="3"/>
      <c r="S319" s="3"/>
      <c r="T319" s="3"/>
      <c r="U319" s="3"/>
      <c r="V319" s="3"/>
      <c r="W319" s="3"/>
      <c r="X319" s="3"/>
      <c r="Y319" s="3"/>
      <c r="Z319" s="3"/>
    </row>
    <row r="320" spans="2:26">
      <c r="B320" s="449"/>
      <c r="C320" s="7"/>
      <c r="D320" s="3"/>
      <c r="E320" s="3"/>
      <c r="F320" s="3"/>
      <c r="G320" s="3"/>
      <c r="H320" s="3"/>
      <c r="I320" s="3"/>
      <c r="J320" s="3"/>
      <c r="K320" s="3"/>
      <c r="L320" s="3"/>
      <c r="M320" s="3"/>
      <c r="N320" s="3"/>
      <c r="O320" s="3"/>
      <c r="P320" s="3"/>
      <c r="Q320" s="3"/>
      <c r="R320" s="3"/>
      <c r="S320" s="3"/>
      <c r="T320" s="3"/>
      <c r="U320" s="3"/>
      <c r="V320" s="3"/>
      <c r="W320" s="3"/>
      <c r="X320" s="3"/>
      <c r="Y320" s="3"/>
      <c r="Z320" s="3"/>
    </row>
    <row r="321" spans="2:26">
      <c r="B321" s="449"/>
      <c r="C321" s="7"/>
      <c r="D321" s="3"/>
      <c r="E321" s="3"/>
      <c r="F321" s="3"/>
      <c r="G321" s="3"/>
      <c r="H321" s="3"/>
      <c r="I321" s="3"/>
      <c r="J321" s="3"/>
      <c r="K321" s="3"/>
      <c r="L321" s="3"/>
      <c r="M321" s="3"/>
      <c r="N321" s="3"/>
      <c r="O321" s="3"/>
      <c r="P321" s="3"/>
      <c r="Q321" s="3"/>
      <c r="R321" s="3"/>
      <c r="S321" s="3"/>
      <c r="T321" s="3"/>
      <c r="U321" s="3"/>
      <c r="V321" s="3"/>
      <c r="W321" s="3"/>
      <c r="X321" s="3"/>
      <c r="Y321" s="3"/>
      <c r="Z321" s="3"/>
    </row>
    <row r="322" spans="2:26">
      <c r="B322" s="449"/>
      <c r="C322" s="7"/>
      <c r="D322" s="3"/>
      <c r="E322" s="3"/>
      <c r="F322" s="3"/>
      <c r="G322" s="3"/>
      <c r="H322" s="3"/>
      <c r="I322" s="3"/>
      <c r="J322" s="3"/>
      <c r="K322" s="3"/>
      <c r="L322" s="3"/>
      <c r="M322" s="3"/>
      <c r="N322" s="3"/>
      <c r="O322" s="3"/>
      <c r="P322" s="3"/>
      <c r="Q322" s="3"/>
      <c r="R322" s="3"/>
      <c r="S322" s="3"/>
      <c r="T322" s="3"/>
      <c r="U322" s="3"/>
      <c r="V322" s="3"/>
      <c r="W322" s="3"/>
      <c r="X322" s="3"/>
      <c r="Y322" s="3"/>
      <c r="Z322" s="3"/>
    </row>
    <row r="323" spans="2:26">
      <c r="B323" s="449"/>
      <c r="C323" s="7"/>
      <c r="D323" s="3"/>
      <c r="E323" s="3"/>
      <c r="F323" s="3"/>
      <c r="G323" s="3"/>
      <c r="H323" s="3"/>
      <c r="I323" s="3"/>
      <c r="J323" s="3"/>
      <c r="K323" s="3"/>
      <c r="L323" s="3"/>
      <c r="M323" s="3"/>
      <c r="N323" s="3"/>
      <c r="O323" s="3"/>
      <c r="P323" s="3"/>
      <c r="Q323" s="3"/>
      <c r="R323" s="3"/>
      <c r="S323" s="3"/>
      <c r="T323" s="3"/>
      <c r="U323" s="3"/>
      <c r="V323" s="3"/>
      <c r="W323" s="3"/>
      <c r="X323" s="3"/>
      <c r="Y323" s="3"/>
      <c r="Z323" s="3"/>
    </row>
    <row r="324" spans="2:26">
      <c r="B324" s="449"/>
      <c r="C324" s="7"/>
      <c r="D324" s="3"/>
      <c r="E324" s="3"/>
      <c r="F324" s="3"/>
      <c r="G324" s="3"/>
      <c r="H324" s="3"/>
      <c r="I324" s="3"/>
      <c r="J324" s="3"/>
      <c r="K324" s="3"/>
      <c r="L324" s="3"/>
      <c r="M324" s="3"/>
      <c r="N324" s="3"/>
      <c r="O324" s="3"/>
      <c r="P324" s="3"/>
      <c r="Q324" s="3"/>
      <c r="R324" s="3"/>
      <c r="S324" s="3"/>
      <c r="T324" s="3"/>
      <c r="U324" s="3"/>
      <c r="V324" s="3"/>
      <c r="W324" s="3"/>
      <c r="X324" s="3"/>
      <c r="Y324" s="3"/>
      <c r="Z324" s="3"/>
    </row>
    <row r="325" spans="2:26">
      <c r="B325" s="449"/>
      <c r="C325" s="7"/>
      <c r="D325" s="3"/>
      <c r="E325" s="3"/>
      <c r="F325" s="3"/>
      <c r="G325" s="3"/>
      <c r="H325" s="3"/>
      <c r="I325" s="3"/>
      <c r="J325" s="3"/>
      <c r="K325" s="3"/>
      <c r="L325" s="3"/>
      <c r="M325" s="3"/>
      <c r="N325" s="3"/>
      <c r="O325" s="3"/>
      <c r="P325" s="3"/>
      <c r="Q325" s="3"/>
      <c r="R325" s="3"/>
      <c r="S325" s="3"/>
      <c r="T325" s="3"/>
      <c r="U325" s="3"/>
      <c r="V325" s="3"/>
      <c r="W325" s="3"/>
      <c r="X325" s="3"/>
      <c r="Y325" s="3"/>
      <c r="Z325" s="3"/>
    </row>
    <row r="326" spans="2:26">
      <c r="B326" s="449"/>
      <c r="C326" s="7"/>
      <c r="D326" s="3"/>
      <c r="E326" s="3"/>
      <c r="F326" s="3"/>
      <c r="G326" s="3"/>
      <c r="H326" s="3"/>
      <c r="I326" s="3"/>
      <c r="J326" s="3"/>
      <c r="K326" s="3"/>
      <c r="L326" s="3"/>
      <c r="M326" s="3"/>
      <c r="N326" s="3"/>
      <c r="O326" s="3"/>
      <c r="P326" s="3"/>
      <c r="Q326" s="3"/>
      <c r="R326" s="3"/>
      <c r="S326" s="3"/>
      <c r="T326" s="3"/>
      <c r="U326" s="3"/>
      <c r="V326" s="3"/>
      <c r="W326" s="3"/>
      <c r="X326" s="3"/>
      <c r="Y326" s="3"/>
      <c r="Z326" s="3"/>
    </row>
    <row r="327" spans="2:26">
      <c r="B327" s="449"/>
      <c r="C327" s="7"/>
      <c r="D327" s="3"/>
      <c r="E327" s="3"/>
      <c r="F327" s="3"/>
      <c r="G327" s="3"/>
      <c r="H327" s="3"/>
      <c r="I327" s="3"/>
      <c r="J327" s="3"/>
      <c r="K327" s="3"/>
      <c r="L327" s="3"/>
      <c r="M327" s="3"/>
      <c r="N327" s="3"/>
      <c r="O327" s="3"/>
      <c r="P327" s="3"/>
      <c r="Q327" s="3"/>
      <c r="R327" s="3"/>
      <c r="S327" s="3"/>
      <c r="T327" s="3"/>
      <c r="U327" s="3"/>
      <c r="V327" s="3"/>
      <c r="W327" s="3"/>
      <c r="X327" s="3"/>
      <c r="Y327" s="3"/>
      <c r="Z327" s="3"/>
    </row>
    <row r="328" spans="2:26">
      <c r="B328" s="449"/>
      <c r="C328" s="7"/>
      <c r="D328" s="3"/>
      <c r="E328" s="3"/>
      <c r="F328" s="3"/>
      <c r="G328" s="3"/>
      <c r="H328" s="3"/>
      <c r="I328" s="3"/>
      <c r="J328" s="3"/>
      <c r="K328" s="3"/>
      <c r="L328" s="3"/>
      <c r="M328" s="3"/>
      <c r="N328" s="3"/>
      <c r="O328" s="3"/>
      <c r="P328" s="3"/>
      <c r="Q328" s="3"/>
      <c r="R328" s="3"/>
      <c r="S328" s="3"/>
      <c r="T328" s="3"/>
      <c r="U328" s="3"/>
      <c r="V328" s="3"/>
      <c r="W328" s="3"/>
      <c r="X328" s="3"/>
      <c r="Y328" s="3"/>
      <c r="Z328" s="3"/>
    </row>
    <row r="329" spans="2:26">
      <c r="B329" s="449"/>
      <c r="C329" s="7"/>
      <c r="D329" s="3"/>
      <c r="E329" s="3"/>
      <c r="F329" s="3"/>
      <c r="G329" s="3"/>
      <c r="H329" s="3"/>
      <c r="I329" s="3"/>
      <c r="J329" s="3"/>
      <c r="K329" s="3"/>
      <c r="L329" s="3"/>
      <c r="M329" s="3"/>
      <c r="N329" s="3"/>
      <c r="O329" s="3"/>
      <c r="P329" s="3"/>
      <c r="Q329" s="3"/>
      <c r="R329" s="3"/>
      <c r="S329" s="3"/>
      <c r="T329" s="3"/>
      <c r="U329" s="3"/>
      <c r="V329" s="3"/>
      <c r="W329" s="3"/>
      <c r="X329" s="3"/>
      <c r="Y329" s="3"/>
      <c r="Z329" s="3"/>
    </row>
    <row r="330" spans="2:26">
      <c r="B330" s="449"/>
      <c r="C330" s="7"/>
      <c r="D330" s="3"/>
      <c r="E330" s="3"/>
      <c r="F330" s="3"/>
      <c r="G330" s="3"/>
      <c r="H330" s="3"/>
      <c r="I330" s="3"/>
      <c r="J330" s="3"/>
      <c r="K330" s="3"/>
      <c r="L330" s="3"/>
      <c r="M330" s="3"/>
      <c r="N330" s="3"/>
      <c r="O330" s="3"/>
      <c r="P330" s="3"/>
      <c r="Q330" s="3"/>
      <c r="R330" s="3"/>
      <c r="S330" s="3"/>
      <c r="T330" s="3"/>
      <c r="U330" s="3"/>
      <c r="V330" s="3"/>
      <c r="W330" s="3"/>
      <c r="X330" s="3"/>
      <c r="Y330" s="3"/>
      <c r="Z330" s="3"/>
    </row>
    <row r="331" spans="2:26">
      <c r="B331" s="449"/>
      <c r="C331" s="7"/>
      <c r="D331" s="3"/>
      <c r="E331" s="3"/>
      <c r="F331" s="3"/>
      <c r="G331" s="3"/>
      <c r="H331" s="3"/>
      <c r="I331" s="3"/>
      <c r="J331" s="3"/>
      <c r="K331" s="3"/>
      <c r="L331" s="3"/>
      <c r="M331" s="3"/>
      <c r="N331" s="3"/>
      <c r="O331" s="3"/>
      <c r="P331" s="3"/>
      <c r="Q331" s="3"/>
      <c r="R331" s="3"/>
      <c r="S331" s="3"/>
      <c r="T331" s="3"/>
      <c r="U331" s="3"/>
      <c r="V331" s="3"/>
      <c r="W331" s="3"/>
      <c r="X331" s="3"/>
      <c r="Y331" s="3"/>
      <c r="Z331" s="3"/>
    </row>
    <row r="332" spans="2:26">
      <c r="B332" s="449"/>
      <c r="C332" s="7"/>
      <c r="D332" s="3"/>
      <c r="E332" s="3"/>
      <c r="F332" s="3"/>
      <c r="G332" s="3"/>
      <c r="H332" s="3"/>
      <c r="I332" s="3"/>
      <c r="J332" s="3"/>
      <c r="K332" s="3"/>
      <c r="L332" s="3"/>
      <c r="M332" s="3"/>
      <c r="N332" s="3"/>
      <c r="O332" s="3"/>
      <c r="P332" s="3"/>
      <c r="Q332" s="3"/>
      <c r="R332" s="3"/>
      <c r="S332" s="3"/>
      <c r="T332" s="3"/>
      <c r="U332" s="3"/>
      <c r="V332" s="3"/>
      <c r="W332" s="3"/>
      <c r="X332" s="3"/>
      <c r="Y332" s="3"/>
      <c r="Z332" s="3"/>
    </row>
    <row r="333" spans="2:26">
      <c r="B333" s="449"/>
      <c r="C333" s="7"/>
      <c r="D333" s="3"/>
      <c r="E333" s="3"/>
      <c r="F333" s="3"/>
      <c r="G333" s="3"/>
      <c r="H333" s="3"/>
      <c r="I333" s="3"/>
      <c r="J333" s="3"/>
      <c r="K333" s="3"/>
      <c r="L333" s="3"/>
      <c r="M333" s="3"/>
      <c r="N333" s="3"/>
      <c r="O333" s="3"/>
      <c r="P333" s="3"/>
      <c r="Q333" s="3"/>
      <c r="R333" s="3"/>
      <c r="S333" s="3"/>
      <c r="T333" s="3"/>
      <c r="U333" s="3"/>
      <c r="V333" s="3"/>
      <c r="W333" s="3"/>
      <c r="X333" s="3"/>
      <c r="Y333" s="3"/>
      <c r="Z333" s="3"/>
    </row>
    <row r="334" spans="2:26">
      <c r="B334" s="449"/>
      <c r="C334" s="7"/>
      <c r="D334" s="3"/>
      <c r="E334" s="3"/>
      <c r="F334" s="3"/>
      <c r="G334" s="3"/>
      <c r="H334" s="3"/>
      <c r="I334" s="3"/>
      <c r="J334" s="3"/>
      <c r="K334" s="3"/>
      <c r="L334" s="3"/>
      <c r="M334" s="3"/>
      <c r="N334" s="3"/>
      <c r="O334" s="3"/>
      <c r="P334" s="3"/>
      <c r="Q334" s="3"/>
      <c r="R334" s="3"/>
      <c r="S334" s="3"/>
      <c r="T334" s="3"/>
      <c r="U334" s="3"/>
      <c r="V334" s="3"/>
      <c r="W334" s="3"/>
      <c r="X334" s="3"/>
      <c r="Y334" s="3"/>
      <c r="Z334" s="3"/>
    </row>
    <row r="335" spans="2:26">
      <c r="B335" s="449"/>
      <c r="C335" s="7"/>
      <c r="D335" s="3"/>
      <c r="E335" s="3"/>
      <c r="F335" s="3"/>
      <c r="G335" s="3"/>
      <c r="H335" s="3"/>
      <c r="I335" s="3"/>
      <c r="J335" s="3"/>
      <c r="K335" s="3"/>
      <c r="L335" s="3"/>
      <c r="M335" s="3"/>
      <c r="N335" s="3"/>
      <c r="O335" s="3"/>
      <c r="P335" s="3"/>
      <c r="Q335" s="3"/>
      <c r="R335" s="3"/>
      <c r="S335" s="3"/>
      <c r="T335" s="3"/>
      <c r="U335" s="3"/>
      <c r="V335" s="3"/>
      <c r="W335" s="3"/>
      <c r="X335" s="3"/>
      <c r="Y335" s="3"/>
      <c r="Z335" s="3"/>
    </row>
    <row r="336" spans="2:26">
      <c r="B336" s="449"/>
      <c r="C336" s="7"/>
      <c r="D336" s="3"/>
      <c r="E336" s="3"/>
      <c r="F336" s="3"/>
      <c r="G336" s="3"/>
      <c r="H336" s="3"/>
      <c r="I336" s="3"/>
      <c r="J336" s="3"/>
      <c r="K336" s="3"/>
      <c r="L336" s="3"/>
      <c r="M336" s="3"/>
      <c r="N336" s="3"/>
      <c r="O336" s="3"/>
      <c r="P336" s="3"/>
      <c r="Q336" s="3"/>
      <c r="R336" s="3"/>
      <c r="S336" s="3"/>
      <c r="T336" s="3"/>
      <c r="U336" s="3"/>
      <c r="V336" s="3"/>
      <c r="W336" s="3"/>
      <c r="X336" s="3"/>
      <c r="Y336" s="3"/>
      <c r="Z336" s="3"/>
    </row>
    <row r="337" spans="2:26">
      <c r="B337" s="449"/>
      <c r="C337" s="7"/>
      <c r="D337" s="3"/>
      <c r="E337" s="3"/>
      <c r="F337" s="3"/>
      <c r="G337" s="3"/>
      <c r="H337" s="3"/>
      <c r="I337" s="3"/>
      <c r="J337" s="3"/>
      <c r="K337" s="3"/>
      <c r="L337" s="3"/>
      <c r="M337" s="3"/>
      <c r="N337" s="3"/>
      <c r="O337" s="3"/>
      <c r="P337" s="3"/>
      <c r="Q337" s="3"/>
      <c r="R337" s="3"/>
      <c r="S337" s="3"/>
      <c r="T337" s="3"/>
      <c r="U337" s="3"/>
      <c r="V337" s="3"/>
      <c r="W337" s="3"/>
      <c r="X337" s="3"/>
      <c r="Y337" s="3"/>
      <c r="Z337" s="3"/>
    </row>
    <row r="338" spans="2:26">
      <c r="B338" s="449"/>
      <c r="C338" s="7"/>
      <c r="D338" s="3"/>
      <c r="E338" s="3"/>
      <c r="F338" s="3"/>
      <c r="G338" s="3"/>
      <c r="H338" s="3"/>
      <c r="I338" s="3"/>
      <c r="J338" s="3"/>
      <c r="K338" s="3"/>
      <c r="L338" s="3"/>
      <c r="M338" s="3"/>
      <c r="N338" s="3"/>
      <c r="O338" s="3"/>
      <c r="P338" s="3"/>
      <c r="Q338" s="3"/>
      <c r="R338" s="3"/>
      <c r="S338" s="3"/>
      <c r="T338" s="3"/>
      <c r="U338" s="3"/>
      <c r="V338" s="3"/>
      <c r="W338" s="3"/>
      <c r="X338" s="3"/>
      <c r="Y338" s="3"/>
      <c r="Z338" s="3"/>
    </row>
    <row r="339" spans="2:26">
      <c r="B339" s="449"/>
      <c r="C339" s="7"/>
      <c r="D339" s="3"/>
      <c r="E339" s="3"/>
      <c r="F339" s="3"/>
      <c r="G339" s="3"/>
      <c r="H339" s="3"/>
      <c r="I339" s="3"/>
      <c r="J339" s="3"/>
      <c r="K339" s="3"/>
      <c r="L339" s="3"/>
      <c r="M339" s="3"/>
      <c r="N339" s="3"/>
      <c r="O339" s="3"/>
      <c r="P339" s="3"/>
      <c r="Q339" s="3"/>
      <c r="R339" s="3"/>
      <c r="S339" s="3"/>
      <c r="T339" s="3"/>
      <c r="U339" s="3"/>
      <c r="V339" s="3"/>
      <c r="W339" s="3"/>
      <c r="X339" s="3"/>
      <c r="Y339" s="3"/>
      <c r="Z339" s="3"/>
    </row>
    <row r="340" spans="2:26">
      <c r="B340" s="449"/>
      <c r="C340" s="7"/>
      <c r="D340" s="3"/>
      <c r="E340" s="3"/>
      <c r="F340" s="3"/>
      <c r="G340" s="3"/>
      <c r="H340" s="3"/>
      <c r="I340" s="3"/>
      <c r="J340" s="3"/>
      <c r="K340" s="3"/>
      <c r="L340" s="3"/>
      <c r="M340" s="3"/>
      <c r="N340" s="3"/>
      <c r="O340" s="3"/>
      <c r="P340" s="3"/>
      <c r="Q340" s="3"/>
      <c r="R340" s="3"/>
      <c r="S340" s="3"/>
      <c r="T340" s="3"/>
      <c r="U340" s="3"/>
      <c r="V340" s="3"/>
      <c r="W340" s="3"/>
      <c r="X340" s="3"/>
      <c r="Y340" s="3"/>
      <c r="Z340" s="3"/>
    </row>
    <row r="341" spans="2:26">
      <c r="B341" s="449"/>
      <c r="C341" s="7"/>
      <c r="D341" s="3"/>
      <c r="E341" s="3"/>
      <c r="F341" s="3"/>
      <c r="G341" s="3"/>
      <c r="H341" s="3"/>
      <c r="I341" s="3"/>
      <c r="J341" s="3"/>
      <c r="K341" s="3"/>
      <c r="L341" s="3"/>
      <c r="M341" s="3"/>
      <c r="N341" s="3"/>
      <c r="O341" s="3"/>
      <c r="P341" s="3"/>
      <c r="Q341" s="3"/>
      <c r="R341" s="3"/>
      <c r="S341" s="3"/>
      <c r="T341" s="3"/>
      <c r="U341" s="3"/>
      <c r="V341" s="3"/>
      <c r="W341" s="3"/>
      <c r="X341" s="3"/>
      <c r="Y341" s="3"/>
      <c r="Z341" s="3"/>
    </row>
    <row r="342" spans="2:26">
      <c r="B342" s="449"/>
      <c r="C342" s="7"/>
      <c r="D342" s="3"/>
      <c r="E342" s="3"/>
      <c r="F342" s="3"/>
      <c r="G342" s="3"/>
      <c r="H342" s="3"/>
      <c r="I342" s="3"/>
      <c r="J342" s="3"/>
      <c r="K342" s="3"/>
      <c r="L342" s="3"/>
      <c r="M342" s="3"/>
      <c r="N342" s="3"/>
      <c r="O342" s="3"/>
      <c r="P342" s="3"/>
      <c r="Q342" s="3"/>
      <c r="R342" s="3"/>
      <c r="S342" s="3"/>
      <c r="T342" s="3"/>
      <c r="U342" s="3"/>
      <c r="V342" s="3"/>
      <c r="W342" s="3"/>
      <c r="X342" s="3"/>
      <c r="Y342" s="3"/>
      <c r="Z342" s="3"/>
    </row>
    <row r="343" spans="2:26">
      <c r="B343" s="449"/>
      <c r="C343" s="7"/>
      <c r="D343" s="3"/>
      <c r="E343" s="3"/>
      <c r="F343" s="3"/>
      <c r="G343" s="3"/>
      <c r="H343" s="3"/>
      <c r="I343" s="3"/>
      <c r="J343" s="3"/>
      <c r="K343" s="3"/>
      <c r="L343" s="3"/>
      <c r="M343" s="3"/>
      <c r="N343" s="3"/>
      <c r="O343" s="3"/>
      <c r="P343" s="3"/>
      <c r="Q343" s="3"/>
      <c r="R343" s="3"/>
      <c r="S343" s="3"/>
      <c r="T343" s="3"/>
      <c r="U343" s="3"/>
      <c r="V343" s="3"/>
      <c r="W343" s="3"/>
      <c r="X343" s="3"/>
      <c r="Y343" s="3"/>
      <c r="Z343" s="3"/>
    </row>
    <row r="344" spans="2:26">
      <c r="B344" s="449"/>
      <c r="C344" s="7"/>
      <c r="D344" s="3"/>
      <c r="E344" s="3"/>
      <c r="F344" s="3"/>
      <c r="G344" s="3"/>
      <c r="H344" s="3"/>
      <c r="I344" s="3"/>
      <c r="J344" s="3"/>
      <c r="K344" s="3"/>
      <c r="L344" s="3"/>
      <c r="M344" s="3"/>
      <c r="N344" s="3"/>
      <c r="O344" s="3"/>
      <c r="P344" s="3"/>
      <c r="Q344" s="3"/>
      <c r="R344" s="3"/>
      <c r="S344" s="3"/>
      <c r="T344" s="3"/>
      <c r="U344" s="3"/>
      <c r="V344" s="3"/>
      <c r="W344" s="3"/>
      <c r="X344" s="3"/>
      <c r="Y344" s="3"/>
      <c r="Z344" s="3"/>
    </row>
    <row r="345" spans="2:26">
      <c r="B345" s="449"/>
      <c r="C345" s="7"/>
      <c r="D345" s="3"/>
      <c r="E345" s="3"/>
      <c r="F345" s="3"/>
      <c r="G345" s="3"/>
      <c r="H345" s="3"/>
      <c r="I345" s="3"/>
      <c r="J345" s="3"/>
      <c r="K345" s="3"/>
      <c r="L345" s="3"/>
      <c r="M345" s="3"/>
      <c r="N345" s="3"/>
      <c r="O345" s="3"/>
      <c r="P345" s="3"/>
      <c r="Q345" s="3"/>
      <c r="R345" s="3"/>
      <c r="S345" s="3"/>
      <c r="T345" s="3"/>
      <c r="U345" s="3"/>
      <c r="V345" s="3"/>
      <c r="W345" s="3"/>
      <c r="X345" s="3"/>
      <c r="Y345" s="3"/>
      <c r="Z345" s="3"/>
    </row>
    <row r="346" spans="2:26">
      <c r="B346" s="449"/>
      <c r="C346" s="7"/>
      <c r="D346" s="3"/>
      <c r="E346" s="3"/>
      <c r="F346" s="3"/>
      <c r="G346" s="3"/>
      <c r="H346" s="3"/>
      <c r="I346" s="3"/>
      <c r="J346" s="3"/>
      <c r="K346" s="3"/>
      <c r="L346" s="3"/>
      <c r="M346" s="3"/>
      <c r="N346" s="3"/>
      <c r="O346" s="3"/>
      <c r="P346" s="3"/>
      <c r="Q346" s="3"/>
      <c r="R346" s="3"/>
      <c r="S346" s="3"/>
      <c r="T346" s="3"/>
      <c r="U346" s="3"/>
      <c r="V346" s="3"/>
      <c r="W346" s="3"/>
      <c r="X346" s="3"/>
      <c r="Y346" s="3"/>
      <c r="Z346" s="3"/>
    </row>
    <row r="347" spans="2:26">
      <c r="B347" s="449"/>
      <c r="C347" s="7"/>
      <c r="D347" s="3"/>
      <c r="E347" s="3"/>
      <c r="F347" s="3"/>
      <c r="G347" s="3"/>
      <c r="H347" s="3"/>
      <c r="I347" s="3"/>
      <c r="J347" s="3"/>
      <c r="K347" s="3"/>
      <c r="L347" s="3"/>
      <c r="M347" s="3"/>
      <c r="N347" s="3"/>
      <c r="O347" s="3"/>
      <c r="P347" s="3"/>
      <c r="Q347" s="3"/>
      <c r="R347" s="3"/>
      <c r="S347" s="3"/>
      <c r="T347" s="3"/>
      <c r="U347" s="3"/>
      <c r="V347" s="3"/>
      <c r="W347" s="3"/>
      <c r="X347" s="3"/>
      <c r="Y347" s="3"/>
      <c r="Z347" s="3"/>
    </row>
    <row r="348" spans="2:26">
      <c r="B348" s="449"/>
      <c r="C348" s="7"/>
      <c r="D348" s="3"/>
      <c r="E348" s="3"/>
      <c r="F348" s="3"/>
      <c r="G348" s="3"/>
      <c r="H348" s="3"/>
      <c r="I348" s="3"/>
      <c r="J348" s="3"/>
      <c r="K348" s="3"/>
      <c r="L348" s="3"/>
      <c r="M348" s="3"/>
      <c r="N348" s="3"/>
      <c r="O348" s="3"/>
      <c r="P348" s="3"/>
      <c r="Q348" s="3"/>
      <c r="R348" s="3"/>
      <c r="S348" s="3"/>
      <c r="T348" s="3"/>
      <c r="U348" s="3"/>
      <c r="V348" s="3"/>
      <c r="W348" s="3"/>
      <c r="X348" s="3"/>
      <c r="Y348" s="3"/>
      <c r="Z348" s="3"/>
    </row>
    <row r="349" spans="2:26">
      <c r="B349" s="449"/>
      <c r="C349" s="7"/>
      <c r="D349" s="3"/>
      <c r="E349" s="3"/>
      <c r="F349" s="3"/>
      <c r="G349" s="3"/>
      <c r="H349" s="3"/>
      <c r="I349" s="3"/>
      <c r="J349" s="3"/>
      <c r="K349" s="3"/>
      <c r="L349" s="3"/>
      <c r="M349" s="3"/>
      <c r="N349" s="3"/>
      <c r="O349" s="3"/>
      <c r="P349" s="3"/>
      <c r="Q349" s="3"/>
      <c r="R349" s="3"/>
      <c r="S349" s="3"/>
      <c r="T349" s="3"/>
      <c r="U349" s="3"/>
      <c r="V349" s="3"/>
      <c r="W349" s="3"/>
      <c r="X349" s="3"/>
      <c r="Y349" s="3"/>
      <c r="Z349" s="3"/>
    </row>
    <row r="350" spans="2:26">
      <c r="B350" s="449"/>
      <c r="C350" s="7"/>
      <c r="D350" s="3"/>
      <c r="E350" s="3"/>
      <c r="F350" s="3"/>
      <c r="G350" s="3"/>
      <c r="H350" s="3"/>
      <c r="I350" s="3"/>
      <c r="J350" s="3"/>
      <c r="K350" s="3"/>
      <c r="L350" s="3"/>
      <c r="M350" s="3"/>
      <c r="N350" s="3"/>
      <c r="O350" s="3"/>
      <c r="P350" s="3"/>
      <c r="Q350" s="3"/>
      <c r="R350" s="3"/>
      <c r="S350" s="3"/>
      <c r="T350" s="3"/>
      <c r="U350" s="3"/>
      <c r="V350" s="3"/>
      <c r="W350" s="3"/>
      <c r="X350" s="3"/>
      <c r="Y350" s="3"/>
      <c r="Z350" s="3"/>
    </row>
    <row r="351" spans="2:26">
      <c r="B351" s="449"/>
      <c r="C351" s="7"/>
      <c r="D351" s="3"/>
      <c r="E351" s="3"/>
      <c r="F351" s="3"/>
      <c r="G351" s="3"/>
      <c r="H351" s="3"/>
      <c r="I351" s="3"/>
      <c r="J351" s="3"/>
      <c r="K351" s="3"/>
      <c r="L351" s="3"/>
      <c r="M351" s="3"/>
      <c r="N351" s="3"/>
      <c r="O351" s="3"/>
      <c r="P351" s="3"/>
      <c r="Q351" s="3"/>
      <c r="R351" s="3"/>
      <c r="S351" s="3"/>
      <c r="T351" s="3"/>
      <c r="U351" s="3"/>
      <c r="V351" s="3"/>
      <c r="W351" s="3"/>
      <c r="X351" s="3"/>
      <c r="Y351" s="3"/>
      <c r="Z351" s="3"/>
    </row>
    <row r="352" spans="2:26">
      <c r="B352" s="449"/>
      <c r="C352" s="7"/>
      <c r="D352" s="3"/>
      <c r="E352" s="3"/>
      <c r="F352" s="3"/>
      <c r="G352" s="3"/>
      <c r="H352" s="3"/>
      <c r="I352" s="3"/>
      <c r="J352" s="3"/>
      <c r="K352" s="3"/>
      <c r="L352" s="3"/>
      <c r="M352" s="3"/>
      <c r="N352" s="3"/>
      <c r="O352" s="3"/>
      <c r="P352" s="3"/>
      <c r="Q352" s="3"/>
      <c r="R352" s="3"/>
      <c r="S352" s="3"/>
      <c r="T352" s="3"/>
      <c r="U352" s="3"/>
      <c r="V352" s="3"/>
      <c r="W352" s="3"/>
      <c r="X352" s="3"/>
      <c r="Y352" s="3"/>
      <c r="Z352" s="3"/>
    </row>
    <row r="353" spans="2:26">
      <c r="B353" s="449"/>
      <c r="C353" s="7"/>
      <c r="D353" s="3"/>
      <c r="E353" s="3"/>
      <c r="F353" s="3"/>
      <c r="G353" s="3"/>
      <c r="H353" s="3"/>
      <c r="I353" s="3"/>
      <c r="J353" s="3"/>
      <c r="K353" s="3"/>
      <c r="L353" s="3"/>
      <c r="M353" s="3"/>
      <c r="N353" s="3"/>
      <c r="O353" s="3"/>
      <c r="P353" s="3"/>
      <c r="Q353" s="3"/>
      <c r="R353" s="3"/>
      <c r="S353" s="3"/>
      <c r="T353" s="3"/>
      <c r="U353" s="3"/>
      <c r="V353" s="3"/>
      <c r="W353" s="3"/>
      <c r="X353" s="3"/>
      <c r="Y353" s="3"/>
      <c r="Z353" s="3"/>
    </row>
    <row r="354" spans="2:26">
      <c r="B354" s="449"/>
      <c r="C354" s="7"/>
      <c r="D354" s="3"/>
      <c r="E354" s="3"/>
      <c r="F354" s="3"/>
      <c r="G354" s="3"/>
      <c r="H354" s="3"/>
      <c r="I354" s="3"/>
      <c r="J354" s="3"/>
      <c r="K354" s="3"/>
      <c r="L354" s="3"/>
      <c r="M354" s="3"/>
      <c r="N354" s="3"/>
      <c r="O354" s="3"/>
      <c r="P354" s="3"/>
      <c r="Q354" s="3"/>
      <c r="R354" s="3"/>
      <c r="S354" s="3"/>
      <c r="T354" s="3"/>
      <c r="U354" s="3"/>
      <c r="V354" s="3"/>
      <c r="W354" s="3"/>
      <c r="X354" s="3"/>
      <c r="Y354" s="3"/>
      <c r="Z354" s="3"/>
    </row>
    <row r="355" spans="2:26">
      <c r="B355" s="449"/>
      <c r="C355" s="7"/>
      <c r="D355" s="3"/>
      <c r="E355" s="3"/>
      <c r="F355" s="3"/>
      <c r="G355" s="3"/>
      <c r="H355" s="3"/>
      <c r="I355" s="3"/>
      <c r="J355" s="3"/>
      <c r="K355" s="3"/>
      <c r="L355" s="3"/>
      <c r="M355" s="3"/>
      <c r="N355" s="3"/>
      <c r="O355" s="3"/>
      <c r="P355" s="3"/>
      <c r="Q355" s="3"/>
      <c r="R355" s="3"/>
      <c r="S355" s="3"/>
      <c r="T355" s="3"/>
      <c r="U355" s="3"/>
      <c r="V355" s="3"/>
      <c r="W355" s="3"/>
      <c r="X355" s="3"/>
      <c r="Y355" s="3"/>
      <c r="Z355" s="3"/>
    </row>
    <row r="356" spans="2:26">
      <c r="B356" s="449"/>
      <c r="C356" s="7"/>
      <c r="D356" s="3"/>
      <c r="E356" s="3"/>
      <c r="F356" s="3"/>
      <c r="G356" s="3"/>
      <c r="H356" s="3"/>
      <c r="I356" s="3"/>
      <c r="J356" s="3"/>
      <c r="K356" s="3"/>
      <c r="L356" s="3"/>
      <c r="M356" s="3"/>
      <c r="N356" s="3"/>
      <c r="O356" s="3"/>
      <c r="P356" s="3"/>
      <c r="Q356" s="3"/>
      <c r="R356" s="3"/>
      <c r="S356" s="3"/>
      <c r="T356" s="3"/>
      <c r="U356" s="3"/>
      <c r="V356" s="3"/>
      <c r="W356" s="3"/>
      <c r="X356" s="3"/>
      <c r="Y356" s="3"/>
      <c r="Z356" s="3"/>
    </row>
    <row r="357" spans="2:26">
      <c r="B357" s="449"/>
      <c r="C357" s="7"/>
      <c r="D357" s="3"/>
      <c r="E357" s="3"/>
      <c r="F357" s="3"/>
      <c r="G357" s="3"/>
      <c r="H357" s="3"/>
      <c r="I357" s="3"/>
      <c r="J357" s="3"/>
      <c r="K357" s="3"/>
      <c r="L357" s="3"/>
      <c r="M357" s="3"/>
      <c r="N357" s="3"/>
      <c r="O357" s="3"/>
      <c r="P357" s="3"/>
      <c r="Q357" s="3"/>
      <c r="R357" s="3"/>
      <c r="S357" s="3"/>
      <c r="T357" s="3"/>
      <c r="U357" s="3"/>
      <c r="V357" s="3"/>
      <c r="W357" s="3"/>
      <c r="X357" s="3"/>
      <c r="Y357" s="3"/>
      <c r="Z357" s="3"/>
    </row>
    <row r="358" spans="2:26">
      <c r="B358" s="449"/>
      <c r="C358" s="7"/>
      <c r="D358" s="3"/>
      <c r="E358" s="3"/>
      <c r="F358" s="3"/>
      <c r="G358" s="3"/>
      <c r="H358" s="3"/>
      <c r="I358" s="3"/>
      <c r="J358" s="3"/>
      <c r="K358" s="3"/>
      <c r="L358" s="3"/>
      <c r="M358" s="3"/>
      <c r="N358" s="3"/>
      <c r="O358" s="3"/>
      <c r="P358" s="3"/>
      <c r="Q358" s="3"/>
      <c r="R358" s="3"/>
      <c r="S358" s="3"/>
      <c r="T358" s="3"/>
      <c r="U358" s="3"/>
      <c r="V358" s="3"/>
      <c r="W358" s="3"/>
      <c r="X358" s="3"/>
      <c r="Y358" s="3"/>
      <c r="Z358" s="3"/>
    </row>
    <row r="359" spans="2:26">
      <c r="B359" s="449"/>
      <c r="C359" s="7"/>
      <c r="D359" s="3"/>
      <c r="E359" s="3"/>
      <c r="F359" s="3"/>
      <c r="G359" s="3"/>
      <c r="H359" s="3"/>
      <c r="I359" s="3"/>
      <c r="J359" s="3"/>
      <c r="K359" s="3"/>
      <c r="L359" s="3"/>
      <c r="M359" s="3"/>
      <c r="N359" s="3"/>
      <c r="O359" s="3"/>
      <c r="P359" s="3"/>
      <c r="Q359" s="3"/>
      <c r="R359" s="3"/>
      <c r="S359" s="3"/>
      <c r="T359" s="3"/>
      <c r="U359" s="3"/>
      <c r="V359" s="3"/>
      <c r="W359" s="3"/>
      <c r="X359" s="3"/>
      <c r="Y359" s="3"/>
      <c r="Z359" s="3"/>
    </row>
    <row r="360" spans="2:26">
      <c r="B360" s="449"/>
      <c r="C360" s="7"/>
      <c r="D360" s="3"/>
      <c r="E360" s="3"/>
      <c r="F360" s="3"/>
      <c r="G360" s="3"/>
      <c r="H360" s="3"/>
      <c r="I360" s="3"/>
      <c r="J360" s="3"/>
      <c r="K360" s="3"/>
      <c r="L360" s="3"/>
      <c r="M360" s="3"/>
      <c r="N360" s="3"/>
      <c r="O360" s="3"/>
      <c r="P360" s="3"/>
      <c r="Q360" s="3"/>
      <c r="R360" s="3"/>
      <c r="S360" s="3"/>
      <c r="T360" s="3"/>
      <c r="U360" s="3"/>
      <c r="V360" s="3"/>
      <c r="W360" s="3"/>
      <c r="X360" s="3"/>
      <c r="Y360" s="3"/>
      <c r="Z360" s="3"/>
    </row>
    <row r="361" spans="2:26">
      <c r="B361" s="449"/>
      <c r="C361" s="7"/>
      <c r="D361" s="3"/>
      <c r="E361" s="3"/>
      <c r="F361" s="3"/>
      <c r="G361" s="3"/>
      <c r="H361" s="3"/>
      <c r="I361" s="3"/>
      <c r="J361" s="3"/>
      <c r="K361" s="3"/>
      <c r="L361" s="3"/>
      <c r="M361" s="3"/>
      <c r="N361" s="3"/>
      <c r="O361" s="3"/>
      <c r="P361" s="3"/>
      <c r="Q361" s="3"/>
      <c r="R361" s="3"/>
      <c r="S361" s="3"/>
      <c r="T361" s="3"/>
      <c r="U361" s="3"/>
      <c r="V361" s="3"/>
      <c r="W361" s="3"/>
      <c r="X361" s="3"/>
      <c r="Y361" s="3"/>
      <c r="Z361" s="3"/>
    </row>
    <row r="362" spans="2:26">
      <c r="B362" s="449"/>
      <c r="C362" s="7"/>
      <c r="D362" s="3"/>
      <c r="E362" s="3"/>
      <c r="F362" s="3"/>
      <c r="G362" s="3"/>
      <c r="H362" s="3"/>
      <c r="I362" s="3"/>
      <c r="J362" s="3"/>
      <c r="K362" s="3"/>
      <c r="L362" s="3"/>
      <c r="M362" s="3"/>
      <c r="N362" s="3"/>
      <c r="O362" s="3"/>
      <c r="P362" s="3"/>
      <c r="Q362" s="3"/>
      <c r="R362" s="3"/>
      <c r="S362" s="3"/>
      <c r="T362" s="3"/>
      <c r="U362" s="3"/>
      <c r="V362" s="3"/>
      <c r="W362" s="3"/>
      <c r="X362" s="3"/>
      <c r="Y362" s="3"/>
      <c r="Z362" s="3"/>
    </row>
    <row r="363" spans="2:26">
      <c r="B363" s="449"/>
      <c r="C363" s="7"/>
      <c r="D363" s="3"/>
      <c r="E363" s="3"/>
      <c r="F363" s="3"/>
      <c r="G363" s="3"/>
      <c r="H363" s="3"/>
      <c r="I363" s="3"/>
      <c r="J363" s="3"/>
      <c r="K363" s="3"/>
      <c r="L363" s="3"/>
      <c r="M363" s="3"/>
      <c r="N363" s="3"/>
      <c r="O363" s="3"/>
      <c r="P363" s="3"/>
      <c r="Q363" s="3"/>
      <c r="R363" s="3"/>
      <c r="S363" s="3"/>
      <c r="T363" s="3"/>
      <c r="U363" s="3"/>
      <c r="V363" s="3"/>
      <c r="W363" s="3"/>
      <c r="X363" s="3"/>
      <c r="Y363" s="3"/>
      <c r="Z363" s="3"/>
    </row>
    <row r="364" spans="2:26">
      <c r="B364" s="449"/>
      <c r="C364" s="7"/>
      <c r="D364" s="3"/>
      <c r="E364" s="3"/>
      <c r="F364" s="3"/>
      <c r="G364" s="3"/>
      <c r="H364" s="3"/>
      <c r="I364" s="3"/>
      <c r="J364" s="3"/>
      <c r="K364" s="3"/>
      <c r="L364" s="3"/>
      <c r="M364" s="3"/>
      <c r="N364" s="3"/>
      <c r="O364" s="3"/>
      <c r="P364" s="3"/>
      <c r="Q364" s="3"/>
      <c r="R364" s="3"/>
      <c r="S364" s="3"/>
      <c r="T364" s="3"/>
      <c r="U364" s="3"/>
      <c r="V364" s="3"/>
      <c r="W364" s="3"/>
      <c r="X364" s="3"/>
      <c r="Y364" s="3"/>
      <c r="Z364" s="3"/>
    </row>
    <row r="365" spans="2:26">
      <c r="B365" s="449"/>
      <c r="C365" s="7"/>
      <c r="D365" s="3"/>
      <c r="E365" s="3"/>
      <c r="F365" s="3"/>
      <c r="G365" s="3"/>
      <c r="H365" s="3"/>
      <c r="I365" s="3"/>
      <c r="J365" s="3"/>
      <c r="K365" s="3"/>
      <c r="L365" s="3"/>
      <c r="M365" s="3"/>
      <c r="N365" s="3"/>
      <c r="O365" s="3"/>
      <c r="P365" s="3"/>
      <c r="Q365" s="3"/>
      <c r="R365" s="3"/>
      <c r="S365" s="3"/>
      <c r="T365" s="3"/>
      <c r="U365" s="3"/>
      <c r="V365" s="3"/>
      <c r="W365" s="3"/>
      <c r="X365" s="3"/>
      <c r="Y365" s="3"/>
      <c r="Z365" s="3"/>
    </row>
    <row r="366" spans="2:26">
      <c r="B366" s="449"/>
      <c r="C366" s="7"/>
      <c r="D366" s="3"/>
      <c r="E366" s="3"/>
      <c r="F366" s="3"/>
      <c r="G366" s="3"/>
      <c r="H366" s="3"/>
      <c r="I366" s="3"/>
      <c r="J366" s="3"/>
      <c r="K366" s="3"/>
      <c r="L366" s="3"/>
      <c r="M366" s="3"/>
      <c r="N366" s="3"/>
      <c r="O366" s="3"/>
      <c r="P366" s="3"/>
      <c r="Q366" s="3"/>
      <c r="R366" s="3"/>
      <c r="S366" s="3"/>
      <c r="T366" s="3"/>
      <c r="U366" s="3"/>
      <c r="V366" s="3"/>
      <c r="W366" s="3"/>
      <c r="X366" s="3"/>
      <c r="Y366" s="3"/>
      <c r="Z366" s="3"/>
    </row>
    <row r="367" spans="2:26">
      <c r="B367" s="449"/>
      <c r="C367" s="7"/>
      <c r="D367" s="3"/>
      <c r="E367" s="3"/>
      <c r="F367" s="3"/>
      <c r="G367" s="3"/>
      <c r="H367" s="3"/>
      <c r="I367" s="3"/>
      <c r="J367" s="3"/>
      <c r="K367" s="3"/>
      <c r="L367" s="3"/>
      <c r="M367" s="3"/>
      <c r="N367" s="3"/>
      <c r="O367" s="3"/>
      <c r="P367" s="3"/>
      <c r="Q367" s="3"/>
      <c r="R367" s="3"/>
      <c r="S367" s="3"/>
      <c r="T367" s="3"/>
      <c r="U367" s="3"/>
      <c r="V367" s="3"/>
      <c r="W367" s="3"/>
      <c r="X367" s="3"/>
      <c r="Y367" s="3"/>
      <c r="Z367" s="3"/>
    </row>
    <row r="368" spans="2:26">
      <c r="B368" s="449"/>
      <c r="C368" s="7"/>
      <c r="D368" s="3"/>
      <c r="E368" s="3"/>
      <c r="F368" s="3"/>
      <c r="G368" s="3"/>
      <c r="H368" s="3"/>
      <c r="I368" s="3"/>
      <c r="J368" s="3"/>
      <c r="K368" s="3"/>
      <c r="L368" s="3"/>
      <c r="M368" s="3"/>
      <c r="N368" s="3"/>
      <c r="O368" s="3"/>
      <c r="P368" s="3"/>
      <c r="Q368" s="3"/>
      <c r="R368" s="3"/>
      <c r="S368" s="3"/>
      <c r="T368" s="3"/>
      <c r="U368" s="3"/>
      <c r="V368" s="3"/>
      <c r="W368" s="3"/>
      <c r="X368" s="3"/>
      <c r="Y368" s="3"/>
      <c r="Z368" s="3"/>
    </row>
    <row r="369" spans="2:26">
      <c r="B369" s="449"/>
      <c r="C369" s="7"/>
      <c r="D369" s="3"/>
      <c r="E369" s="3"/>
      <c r="F369" s="3"/>
      <c r="G369" s="3"/>
      <c r="H369" s="3"/>
      <c r="I369" s="3"/>
      <c r="J369" s="3"/>
      <c r="K369" s="3"/>
      <c r="L369" s="3"/>
      <c r="M369" s="3"/>
      <c r="N369" s="3"/>
      <c r="O369" s="3"/>
      <c r="P369" s="3"/>
      <c r="Q369" s="3"/>
      <c r="R369" s="3"/>
      <c r="S369" s="3"/>
      <c r="T369" s="3"/>
      <c r="U369" s="3"/>
      <c r="V369" s="3"/>
      <c r="W369" s="3"/>
      <c r="X369" s="3"/>
      <c r="Y369" s="3"/>
      <c r="Z369" s="3"/>
    </row>
    <row r="370" spans="2:26">
      <c r="B370" s="449"/>
      <c r="C370" s="7"/>
      <c r="D370" s="3"/>
      <c r="E370" s="3"/>
      <c r="F370" s="3"/>
      <c r="G370" s="3"/>
      <c r="H370" s="3"/>
      <c r="I370" s="3"/>
      <c r="J370" s="3"/>
      <c r="K370" s="3"/>
      <c r="L370" s="3"/>
      <c r="M370" s="3"/>
      <c r="N370" s="3"/>
      <c r="O370" s="3"/>
      <c r="P370" s="3"/>
      <c r="Q370" s="3"/>
      <c r="R370" s="3"/>
      <c r="S370" s="3"/>
      <c r="T370" s="3"/>
      <c r="U370" s="3"/>
      <c r="V370" s="3"/>
      <c r="W370" s="3"/>
      <c r="X370" s="3"/>
      <c r="Y370" s="3"/>
      <c r="Z370" s="3"/>
    </row>
    <row r="371" spans="2:26">
      <c r="B371" s="449"/>
      <c r="C371" s="7"/>
      <c r="D371" s="3"/>
      <c r="E371" s="3"/>
      <c r="F371" s="3"/>
      <c r="G371" s="3"/>
      <c r="H371" s="3"/>
      <c r="I371" s="3"/>
      <c r="J371" s="3"/>
      <c r="K371" s="3"/>
      <c r="L371" s="3"/>
      <c r="M371" s="3"/>
      <c r="N371" s="3"/>
      <c r="O371" s="3"/>
      <c r="P371" s="3"/>
      <c r="Q371" s="3"/>
      <c r="R371" s="3"/>
      <c r="S371" s="3"/>
      <c r="T371" s="3"/>
      <c r="U371" s="3"/>
      <c r="V371" s="3"/>
      <c r="W371" s="3"/>
      <c r="X371" s="3"/>
      <c r="Y371" s="3"/>
      <c r="Z371" s="3"/>
    </row>
    <row r="372" spans="2:26">
      <c r="B372" s="449"/>
      <c r="C372" s="7"/>
      <c r="D372" s="3"/>
      <c r="E372" s="3"/>
      <c r="F372" s="3"/>
      <c r="G372" s="3"/>
      <c r="H372" s="3"/>
      <c r="I372" s="3"/>
      <c r="J372" s="3"/>
      <c r="K372" s="3"/>
      <c r="L372" s="3"/>
      <c r="M372" s="3"/>
      <c r="N372" s="3"/>
      <c r="O372" s="3"/>
      <c r="P372" s="3"/>
      <c r="Q372" s="3"/>
      <c r="R372" s="3"/>
      <c r="S372" s="3"/>
      <c r="T372" s="3"/>
      <c r="U372" s="3"/>
      <c r="V372" s="3"/>
      <c r="W372" s="3"/>
      <c r="X372" s="3"/>
      <c r="Y372" s="3"/>
      <c r="Z372" s="3"/>
    </row>
    <row r="373" spans="2:26">
      <c r="B373" s="449"/>
      <c r="C373" s="7"/>
      <c r="D373" s="3"/>
      <c r="E373" s="3"/>
      <c r="F373" s="3"/>
      <c r="G373" s="3"/>
      <c r="H373" s="3"/>
      <c r="I373" s="3"/>
      <c r="J373" s="3"/>
      <c r="K373" s="3"/>
      <c r="L373" s="3"/>
      <c r="M373" s="3"/>
      <c r="N373" s="3"/>
      <c r="O373" s="3"/>
      <c r="P373" s="3"/>
      <c r="Q373" s="3"/>
      <c r="R373" s="3"/>
      <c r="S373" s="3"/>
      <c r="T373" s="3"/>
      <c r="U373" s="3"/>
      <c r="V373" s="3"/>
      <c r="W373" s="3"/>
      <c r="X373" s="3"/>
      <c r="Y373" s="3"/>
      <c r="Z373" s="3"/>
    </row>
    <row r="374" spans="2:26">
      <c r="B374" s="449"/>
      <c r="C374" s="7"/>
      <c r="D374" s="3"/>
      <c r="E374" s="3"/>
      <c r="F374" s="3"/>
      <c r="G374" s="3"/>
      <c r="H374" s="3"/>
      <c r="I374" s="3"/>
      <c r="J374" s="3"/>
      <c r="K374" s="3"/>
      <c r="L374" s="3"/>
      <c r="M374" s="3"/>
      <c r="N374" s="3"/>
      <c r="O374" s="3"/>
      <c r="P374" s="3"/>
      <c r="Q374" s="3"/>
      <c r="R374" s="3"/>
      <c r="S374" s="3"/>
      <c r="T374" s="3"/>
      <c r="U374" s="3"/>
      <c r="V374" s="3"/>
      <c r="W374" s="3"/>
      <c r="X374" s="3"/>
      <c r="Y374" s="3"/>
      <c r="Z374" s="3"/>
    </row>
    <row r="375" spans="2:26">
      <c r="B375" s="449"/>
      <c r="C375" s="7"/>
      <c r="D375" s="3"/>
      <c r="E375" s="3"/>
      <c r="F375" s="3"/>
      <c r="G375" s="3"/>
      <c r="H375" s="3"/>
      <c r="I375" s="3"/>
      <c r="J375" s="3"/>
      <c r="K375" s="3"/>
      <c r="L375" s="3"/>
      <c r="M375" s="3"/>
      <c r="N375" s="3"/>
      <c r="O375" s="3"/>
      <c r="P375" s="3"/>
      <c r="Q375" s="3"/>
      <c r="R375" s="3"/>
      <c r="S375" s="3"/>
      <c r="T375" s="3"/>
      <c r="U375" s="3"/>
      <c r="V375" s="3"/>
      <c r="W375" s="3"/>
      <c r="X375" s="3"/>
      <c r="Y375" s="3"/>
      <c r="Z375" s="3"/>
    </row>
    <row r="376" spans="2:26">
      <c r="B376" s="449"/>
      <c r="C376" s="7"/>
      <c r="D376" s="3"/>
      <c r="E376" s="3"/>
      <c r="F376" s="3"/>
      <c r="G376" s="3"/>
      <c r="H376" s="3"/>
      <c r="I376" s="3"/>
      <c r="J376" s="3"/>
      <c r="K376" s="3"/>
      <c r="L376" s="3"/>
      <c r="M376" s="3"/>
      <c r="N376" s="3"/>
      <c r="O376" s="3"/>
      <c r="P376" s="3"/>
      <c r="Q376" s="3"/>
      <c r="R376" s="3"/>
      <c r="S376" s="3"/>
      <c r="T376" s="3"/>
      <c r="U376" s="3"/>
      <c r="V376" s="3"/>
      <c r="W376" s="3"/>
      <c r="X376" s="3"/>
      <c r="Y376" s="3"/>
      <c r="Z376" s="3"/>
    </row>
    <row r="377" spans="2:26">
      <c r="B377" s="449"/>
      <c r="C377" s="7"/>
      <c r="D377" s="3"/>
      <c r="E377" s="3"/>
      <c r="F377" s="3"/>
      <c r="G377" s="3"/>
      <c r="H377" s="3"/>
      <c r="I377" s="3"/>
      <c r="J377" s="3"/>
      <c r="K377" s="3"/>
      <c r="L377" s="3"/>
      <c r="M377" s="3"/>
      <c r="N377" s="3"/>
      <c r="O377" s="3"/>
      <c r="P377" s="3"/>
      <c r="Q377" s="3"/>
      <c r="R377" s="3"/>
      <c r="S377" s="3"/>
      <c r="T377" s="3"/>
      <c r="U377" s="3"/>
      <c r="V377" s="3"/>
      <c r="W377" s="3"/>
      <c r="X377" s="3"/>
      <c r="Y377" s="3"/>
      <c r="Z377" s="3"/>
    </row>
    <row r="378" spans="2:26">
      <c r="B378" s="449"/>
      <c r="C378" s="7"/>
      <c r="D378" s="3"/>
      <c r="E378" s="3"/>
      <c r="F378" s="3"/>
      <c r="G378" s="3"/>
      <c r="H378" s="3"/>
      <c r="I378" s="3"/>
      <c r="J378" s="3"/>
      <c r="K378" s="3"/>
      <c r="L378" s="3"/>
      <c r="M378" s="3"/>
      <c r="N378" s="3"/>
      <c r="O378" s="3"/>
      <c r="P378" s="3"/>
      <c r="Q378" s="3"/>
      <c r="R378" s="3"/>
      <c r="S378" s="3"/>
      <c r="T378" s="3"/>
      <c r="U378" s="3"/>
      <c r="V378" s="3"/>
      <c r="W378" s="3"/>
      <c r="X378" s="3"/>
      <c r="Y378" s="3"/>
      <c r="Z378" s="3"/>
    </row>
    <row r="379" spans="2:26">
      <c r="B379" s="449"/>
      <c r="C379" s="7"/>
      <c r="D379" s="3"/>
      <c r="E379" s="3"/>
      <c r="F379" s="3"/>
      <c r="G379" s="3"/>
      <c r="H379" s="3"/>
      <c r="I379" s="3"/>
      <c r="J379" s="3"/>
      <c r="K379" s="3"/>
      <c r="L379" s="3"/>
      <c r="M379" s="3"/>
      <c r="N379" s="3"/>
      <c r="O379" s="3"/>
      <c r="P379" s="3"/>
      <c r="Q379" s="3"/>
      <c r="R379" s="3"/>
      <c r="S379" s="3"/>
      <c r="T379" s="3"/>
      <c r="U379" s="3"/>
      <c r="V379" s="3"/>
      <c r="W379" s="3"/>
      <c r="X379" s="3"/>
      <c r="Y379" s="3"/>
      <c r="Z379" s="3"/>
    </row>
    <row r="380" spans="2:26">
      <c r="B380" s="449"/>
      <c r="C380" s="7"/>
      <c r="D380" s="3"/>
      <c r="E380" s="3"/>
      <c r="F380" s="3"/>
      <c r="G380" s="3"/>
      <c r="H380" s="3"/>
      <c r="I380" s="3"/>
      <c r="J380" s="3"/>
      <c r="K380" s="3"/>
      <c r="L380" s="3"/>
      <c r="M380" s="3"/>
      <c r="N380" s="3"/>
      <c r="O380" s="3"/>
      <c r="P380" s="3"/>
      <c r="Q380" s="3"/>
      <c r="R380" s="3"/>
      <c r="S380" s="3"/>
      <c r="T380" s="3"/>
      <c r="U380" s="3"/>
      <c r="V380" s="3"/>
      <c r="W380" s="3"/>
      <c r="X380" s="3"/>
      <c r="Y380" s="3"/>
      <c r="Z380" s="3"/>
    </row>
    <row r="381" spans="2:26">
      <c r="B381" s="449"/>
      <c r="C381" s="7"/>
      <c r="D381" s="3"/>
      <c r="E381" s="3"/>
      <c r="F381" s="3"/>
      <c r="G381" s="3"/>
      <c r="H381" s="3"/>
      <c r="I381" s="3"/>
      <c r="J381" s="3"/>
      <c r="K381" s="3"/>
      <c r="L381" s="3"/>
      <c r="M381" s="3"/>
      <c r="N381" s="3"/>
      <c r="O381" s="3"/>
      <c r="P381" s="3"/>
      <c r="Q381" s="3"/>
      <c r="R381" s="3"/>
      <c r="S381" s="3"/>
      <c r="T381" s="3"/>
      <c r="U381" s="3"/>
      <c r="V381" s="3"/>
      <c r="W381" s="3"/>
      <c r="X381" s="3"/>
      <c r="Y381" s="3"/>
      <c r="Z381" s="3"/>
    </row>
    <row r="382" spans="2:26">
      <c r="B382" s="449"/>
      <c r="C382" s="7"/>
      <c r="D382" s="3"/>
      <c r="E382" s="3"/>
      <c r="F382" s="3"/>
      <c r="G382" s="3"/>
      <c r="H382" s="3"/>
      <c r="I382" s="3"/>
      <c r="J382" s="3"/>
      <c r="K382" s="3"/>
      <c r="L382" s="3"/>
      <c r="M382" s="3"/>
      <c r="N382" s="3"/>
      <c r="O382" s="3"/>
      <c r="P382" s="3"/>
      <c r="Q382" s="3"/>
      <c r="R382" s="3"/>
      <c r="S382" s="3"/>
      <c r="T382" s="3"/>
      <c r="U382" s="3"/>
      <c r="V382" s="3"/>
      <c r="W382" s="3"/>
      <c r="X382" s="3"/>
      <c r="Y382" s="3"/>
      <c r="Z382" s="3"/>
    </row>
    <row r="383" spans="2:26">
      <c r="B383" s="449"/>
      <c r="C383" s="7"/>
      <c r="D383" s="3"/>
      <c r="E383" s="3"/>
      <c r="F383" s="3"/>
      <c r="G383" s="3"/>
      <c r="H383" s="3"/>
      <c r="I383" s="3"/>
      <c r="J383" s="3"/>
      <c r="K383" s="3"/>
      <c r="L383" s="3"/>
      <c r="M383" s="3"/>
      <c r="N383" s="3"/>
      <c r="O383" s="3"/>
      <c r="P383" s="3"/>
      <c r="Q383" s="3"/>
      <c r="R383" s="3"/>
      <c r="S383" s="3"/>
      <c r="T383" s="3"/>
      <c r="U383" s="3"/>
      <c r="V383" s="3"/>
      <c r="W383" s="3"/>
      <c r="X383" s="3"/>
      <c r="Y383" s="3"/>
      <c r="Z383" s="3"/>
    </row>
    <row r="384" spans="2:26">
      <c r="B384" s="449"/>
      <c r="C384" s="7"/>
      <c r="D384" s="3"/>
      <c r="E384" s="3"/>
      <c r="F384" s="3"/>
      <c r="G384" s="3"/>
      <c r="H384" s="3"/>
      <c r="I384" s="3"/>
      <c r="J384" s="3"/>
      <c r="K384" s="3"/>
      <c r="L384" s="3"/>
      <c r="M384" s="3"/>
      <c r="N384" s="3"/>
      <c r="O384" s="3"/>
      <c r="P384" s="3"/>
      <c r="Q384" s="3"/>
      <c r="R384" s="3"/>
      <c r="S384" s="3"/>
      <c r="T384" s="3"/>
      <c r="U384" s="3"/>
      <c r="V384" s="3"/>
      <c r="W384" s="3"/>
      <c r="X384" s="3"/>
      <c r="Y384" s="3"/>
      <c r="Z384" s="3"/>
    </row>
    <row r="385" spans="2:26">
      <c r="B385" s="449"/>
      <c r="C385" s="7"/>
      <c r="D385" s="3"/>
      <c r="E385" s="3"/>
      <c r="F385" s="3"/>
      <c r="G385" s="3"/>
      <c r="H385" s="3"/>
      <c r="I385" s="3"/>
      <c r="J385" s="3"/>
      <c r="K385" s="3"/>
      <c r="L385" s="3"/>
      <c r="M385" s="3"/>
      <c r="N385" s="3"/>
      <c r="O385" s="3"/>
      <c r="P385" s="3"/>
      <c r="Q385" s="3"/>
      <c r="R385" s="3"/>
      <c r="S385" s="3"/>
      <c r="T385" s="3"/>
      <c r="U385" s="3"/>
      <c r="V385" s="3"/>
      <c r="W385" s="3"/>
      <c r="X385" s="3"/>
      <c r="Y385" s="3"/>
      <c r="Z385" s="3"/>
    </row>
    <row r="386" spans="2:26">
      <c r="B386" s="449"/>
      <c r="C386" s="7"/>
      <c r="D386" s="3"/>
      <c r="E386" s="3"/>
      <c r="F386" s="3"/>
      <c r="G386" s="3"/>
      <c r="H386" s="3"/>
      <c r="I386" s="3"/>
      <c r="J386" s="3"/>
      <c r="K386" s="3"/>
      <c r="L386" s="3"/>
      <c r="M386" s="3"/>
      <c r="N386" s="3"/>
      <c r="O386" s="3"/>
      <c r="P386" s="3"/>
      <c r="Q386" s="3"/>
      <c r="R386" s="3"/>
      <c r="S386" s="3"/>
      <c r="T386" s="3"/>
      <c r="U386" s="3"/>
      <c r="V386" s="3"/>
      <c r="W386" s="3"/>
      <c r="X386" s="3"/>
      <c r="Y386" s="3"/>
      <c r="Z386" s="3"/>
    </row>
    <row r="387" spans="2:26">
      <c r="B387" s="449"/>
      <c r="C387" s="7"/>
      <c r="D387" s="3"/>
      <c r="E387" s="3"/>
      <c r="F387" s="3"/>
      <c r="G387" s="3"/>
      <c r="H387" s="3"/>
      <c r="I387" s="3"/>
      <c r="J387" s="3"/>
      <c r="K387" s="3"/>
      <c r="L387" s="3"/>
      <c r="M387" s="3"/>
      <c r="N387" s="3"/>
      <c r="O387" s="3"/>
      <c r="P387" s="3"/>
      <c r="Q387" s="3"/>
      <c r="R387" s="3"/>
      <c r="S387" s="3"/>
      <c r="T387" s="3"/>
      <c r="U387" s="3"/>
      <c r="V387" s="3"/>
      <c r="W387" s="3"/>
      <c r="X387" s="3"/>
      <c r="Y387" s="3"/>
      <c r="Z387" s="3"/>
    </row>
    <row r="388" spans="2:26">
      <c r="B388" s="449"/>
      <c r="C388" s="7"/>
      <c r="D388" s="3"/>
      <c r="E388" s="3"/>
      <c r="F388" s="3"/>
      <c r="G388" s="3"/>
      <c r="H388" s="3"/>
      <c r="I388" s="3"/>
      <c r="J388" s="3"/>
      <c r="K388" s="3"/>
      <c r="L388" s="3"/>
      <c r="M388" s="3"/>
      <c r="N388" s="3"/>
      <c r="O388" s="3"/>
      <c r="P388" s="3"/>
      <c r="Q388" s="3"/>
      <c r="R388" s="3"/>
      <c r="S388" s="3"/>
      <c r="T388" s="3"/>
      <c r="U388" s="3"/>
      <c r="V388" s="3"/>
      <c r="W388" s="3"/>
      <c r="X388" s="3"/>
      <c r="Y388" s="3"/>
      <c r="Z388" s="3"/>
    </row>
    <row r="389" spans="2:26">
      <c r="B389" s="449"/>
      <c r="C389" s="7"/>
      <c r="D389" s="3"/>
      <c r="E389" s="3"/>
      <c r="F389" s="3"/>
      <c r="G389" s="3"/>
      <c r="H389" s="3"/>
      <c r="I389" s="3"/>
      <c r="J389" s="3"/>
      <c r="K389" s="3"/>
      <c r="L389" s="3"/>
      <c r="M389" s="3"/>
      <c r="N389" s="3"/>
      <c r="O389" s="3"/>
      <c r="P389" s="3"/>
      <c r="Q389" s="3"/>
      <c r="R389" s="3"/>
      <c r="S389" s="3"/>
      <c r="T389" s="3"/>
      <c r="U389" s="3"/>
      <c r="V389" s="3"/>
      <c r="W389" s="3"/>
      <c r="X389" s="3"/>
      <c r="Y389" s="3"/>
      <c r="Z389" s="3"/>
    </row>
    <row r="390" spans="2:26">
      <c r="B390" s="449"/>
      <c r="C390" s="7"/>
      <c r="D390" s="3"/>
      <c r="E390" s="3"/>
      <c r="F390" s="3"/>
      <c r="G390" s="3"/>
      <c r="H390" s="3"/>
      <c r="I390" s="3"/>
      <c r="J390" s="3"/>
      <c r="K390" s="3"/>
      <c r="L390" s="3"/>
      <c r="M390" s="3"/>
      <c r="N390" s="3"/>
      <c r="O390" s="3"/>
      <c r="P390" s="3"/>
      <c r="Q390" s="3"/>
      <c r="R390" s="3"/>
      <c r="S390" s="3"/>
      <c r="T390" s="3"/>
      <c r="U390" s="3"/>
      <c r="V390" s="3"/>
      <c r="W390" s="3"/>
      <c r="X390" s="3"/>
      <c r="Y390" s="3"/>
      <c r="Z390" s="3"/>
    </row>
    <row r="391" spans="2:26">
      <c r="B391" s="449"/>
      <c r="C391" s="7"/>
      <c r="D391" s="3"/>
      <c r="E391" s="3"/>
      <c r="F391" s="3"/>
      <c r="G391" s="3"/>
      <c r="H391" s="3"/>
      <c r="I391" s="3"/>
      <c r="J391" s="3"/>
      <c r="K391" s="3"/>
      <c r="L391" s="3"/>
      <c r="M391" s="3"/>
      <c r="N391" s="3"/>
      <c r="O391" s="3"/>
      <c r="P391" s="3"/>
      <c r="Q391" s="3"/>
      <c r="R391" s="3"/>
      <c r="S391" s="3"/>
      <c r="T391" s="3"/>
      <c r="U391" s="3"/>
      <c r="V391" s="3"/>
      <c r="W391" s="3"/>
      <c r="X391" s="3"/>
      <c r="Y391" s="3"/>
      <c r="Z391" s="3"/>
    </row>
    <row r="392" spans="2:26">
      <c r="B392" s="449"/>
      <c r="C392" s="7"/>
      <c r="D392" s="3"/>
      <c r="E392" s="3"/>
      <c r="F392" s="3"/>
      <c r="G392" s="3"/>
      <c r="H392" s="3"/>
      <c r="I392" s="3"/>
      <c r="J392" s="3"/>
      <c r="K392" s="3"/>
      <c r="L392" s="3"/>
      <c r="M392" s="3"/>
      <c r="N392" s="3"/>
      <c r="O392" s="3"/>
      <c r="P392" s="3"/>
      <c r="Q392" s="3"/>
      <c r="R392" s="3"/>
      <c r="S392" s="3"/>
      <c r="T392" s="3"/>
      <c r="U392" s="3"/>
      <c r="V392" s="3"/>
      <c r="W392" s="3"/>
      <c r="X392" s="3"/>
      <c r="Y392" s="3"/>
      <c r="Z392" s="3"/>
    </row>
    <row r="393" spans="2:26">
      <c r="B393" s="449"/>
      <c r="C393" s="7"/>
      <c r="D393" s="3"/>
      <c r="E393" s="3"/>
      <c r="F393" s="3"/>
      <c r="G393" s="3"/>
      <c r="H393" s="3"/>
      <c r="I393" s="3"/>
      <c r="J393" s="3"/>
      <c r="K393" s="3"/>
      <c r="L393" s="3"/>
      <c r="M393" s="3"/>
      <c r="N393" s="3"/>
      <c r="O393" s="3"/>
      <c r="P393" s="3"/>
      <c r="Q393" s="3"/>
      <c r="R393" s="3"/>
      <c r="S393" s="3"/>
      <c r="T393" s="3"/>
      <c r="U393" s="3"/>
      <c r="V393" s="3"/>
      <c r="W393" s="3"/>
      <c r="X393" s="3"/>
      <c r="Y393" s="3"/>
      <c r="Z393" s="3"/>
    </row>
    <row r="394" spans="2:26">
      <c r="B394" s="449"/>
      <c r="C394" s="7"/>
      <c r="D394" s="3"/>
      <c r="E394" s="3"/>
      <c r="F394" s="3"/>
      <c r="G394" s="3"/>
      <c r="H394" s="3"/>
      <c r="I394" s="3"/>
      <c r="J394" s="3"/>
      <c r="K394" s="3"/>
      <c r="L394" s="3"/>
      <c r="M394" s="3"/>
      <c r="N394" s="3"/>
      <c r="O394" s="3"/>
      <c r="P394" s="3"/>
      <c r="Q394" s="3"/>
      <c r="R394" s="3"/>
      <c r="S394" s="3"/>
      <c r="T394" s="3"/>
      <c r="U394" s="3"/>
      <c r="V394" s="3"/>
      <c r="W394" s="3"/>
      <c r="X394" s="3"/>
      <c r="Y394" s="3"/>
      <c r="Z394" s="3"/>
    </row>
    <row r="395" spans="2:26">
      <c r="B395" s="449"/>
      <c r="C395" s="7"/>
      <c r="D395" s="3"/>
      <c r="E395" s="3"/>
      <c r="F395" s="3"/>
      <c r="G395" s="3"/>
      <c r="H395" s="3"/>
      <c r="I395" s="3"/>
      <c r="J395" s="3"/>
      <c r="K395" s="3"/>
      <c r="L395" s="3"/>
      <c r="M395" s="3"/>
      <c r="N395" s="3"/>
      <c r="O395" s="3"/>
      <c r="P395" s="3"/>
      <c r="Q395" s="3"/>
      <c r="R395" s="3"/>
      <c r="S395" s="3"/>
      <c r="T395" s="3"/>
      <c r="U395" s="3"/>
      <c r="V395" s="3"/>
      <c r="W395" s="3"/>
      <c r="X395" s="3"/>
      <c r="Y395" s="3"/>
      <c r="Z395" s="3"/>
    </row>
    <row r="396" spans="2:26">
      <c r="B396" s="449"/>
      <c r="C396" s="7"/>
      <c r="D396" s="3"/>
      <c r="E396" s="3"/>
      <c r="F396" s="3"/>
      <c r="G396" s="3"/>
      <c r="H396" s="3"/>
      <c r="I396" s="3"/>
      <c r="J396" s="3"/>
      <c r="K396" s="3"/>
      <c r="L396" s="3"/>
      <c r="M396" s="3"/>
      <c r="N396" s="3"/>
      <c r="O396" s="3"/>
      <c r="P396" s="3"/>
      <c r="Q396" s="3"/>
      <c r="R396" s="3"/>
      <c r="S396" s="3"/>
      <c r="T396" s="3"/>
      <c r="U396" s="3"/>
      <c r="V396" s="3"/>
      <c r="W396" s="3"/>
      <c r="X396" s="3"/>
      <c r="Y396" s="3"/>
      <c r="Z396" s="3"/>
    </row>
    <row r="397" spans="2:26">
      <c r="B397" s="449"/>
      <c r="C397" s="7"/>
      <c r="D397" s="3"/>
      <c r="E397" s="3"/>
      <c r="F397" s="3"/>
      <c r="G397" s="3"/>
      <c r="H397" s="3"/>
      <c r="I397" s="3"/>
      <c r="J397" s="3"/>
      <c r="K397" s="3"/>
      <c r="L397" s="3"/>
      <c r="M397" s="3"/>
      <c r="N397" s="3"/>
      <c r="O397" s="3"/>
      <c r="P397" s="3"/>
      <c r="Q397" s="3"/>
      <c r="R397" s="3"/>
      <c r="S397" s="3"/>
      <c r="T397" s="3"/>
      <c r="U397" s="3"/>
      <c r="V397" s="3"/>
      <c r="W397" s="3"/>
      <c r="X397" s="3"/>
      <c r="Y397" s="3"/>
      <c r="Z397" s="3"/>
    </row>
    <row r="398" spans="2:26">
      <c r="B398" s="449"/>
      <c r="C398" s="7"/>
      <c r="D398" s="3"/>
      <c r="E398" s="3"/>
      <c r="F398" s="3"/>
      <c r="G398" s="3"/>
      <c r="H398" s="3"/>
      <c r="I398" s="3"/>
      <c r="J398" s="3"/>
      <c r="K398" s="3"/>
      <c r="L398" s="3"/>
      <c r="M398" s="3"/>
      <c r="N398" s="3"/>
      <c r="O398" s="3"/>
      <c r="P398" s="3"/>
      <c r="Q398" s="3"/>
      <c r="R398" s="3"/>
      <c r="S398" s="3"/>
      <c r="T398" s="3"/>
      <c r="U398" s="3"/>
      <c r="V398" s="3"/>
      <c r="W398" s="3"/>
      <c r="X398" s="3"/>
      <c r="Y398" s="3"/>
      <c r="Z398" s="3"/>
    </row>
    <row r="399" spans="2:26">
      <c r="B399" s="449"/>
      <c r="C399" s="7"/>
      <c r="D399" s="3"/>
      <c r="E399" s="3"/>
      <c r="F399" s="3"/>
      <c r="G399" s="3"/>
      <c r="H399" s="3"/>
      <c r="I399" s="3"/>
      <c r="J399" s="3"/>
      <c r="K399" s="3"/>
      <c r="L399" s="3"/>
      <c r="M399" s="3"/>
      <c r="N399" s="3"/>
      <c r="O399" s="3"/>
      <c r="P399" s="3"/>
      <c r="Q399" s="3"/>
      <c r="R399" s="3"/>
      <c r="S399" s="3"/>
      <c r="T399" s="3"/>
      <c r="U399" s="3"/>
      <c r="V399" s="3"/>
      <c r="W399" s="3"/>
      <c r="X399" s="3"/>
      <c r="Y399" s="3"/>
      <c r="Z399" s="3"/>
    </row>
    <row r="400" spans="2:26">
      <c r="B400" s="449"/>
      <c r="C400" s="7"/>
      <c r="D400" s="3"/>
      <c r="E400" s="3"/>
      <c r="F400" s="3"/>
      <c r="G400" s="3"/>
      <c r="H400" s="3"/>
      <c r="I400" s="3"/>
      <c r="J400" s="3"/>
      <c r="K400" s="3"/>
      <c r="L400" s="3"/>
      <c r="M400" s="3"/>
      <c r="N400" s="3"/>
      <c r="O400" s="3"/>
      <c r="P400" s="3"/>
      <c r="Q400" s="3"/>
      <c r="R400" s="3"/>
      <c r="S400" s="3"/>
      <c r="T400" s="3"/>
      <c r="U400" s="3"/>
      <c r="V400" s="3"/>
      <c r="W400" s="3"/>
      <c r="X400" s="3"/>
      <c r="Y400" s="3"/>
      <c r="Z400" s="3"/>
    </row>
    <row r="401" spans="2:26">
      <c r="B401" s="449"/>
      <c r="C401" s="7"/>
      <c r="D401" s="3"/>
      <c r="E401" s="3"/>
      <c r="F401" s="3"/>
      <c r="G401" s="3"/>
      <c r="H401" s="3"/>
      <c r="I401" s="3"/>
      <c r="J401" s="3"/>
      <c r="K401" s="3"/>
      <c r="L401" s="3"/>
      <c r="M401" s="3"/>
      <c r="N401" s="3"/>
      <c r="O401" s="3"/>
      <c r="P401" s="3"/>
      <c r="Q401" s="3"/>
      <c r="R401" s="3"/>
      <c r="S401" s="3"/>
      <c r="T401" s="3"/>
      <c r="U401" s="3"/>
      <c r="V401" s="3"/>
      <c r="W401" s="3"/>
      <c r="X401" s="3"/>
      <c r="Y401" s="3"/>
      <c r="Z401" s="3"/>
    </row>
    <row r="402" spans="2:26">
      <c r="B402" s="449"/>
      <c r="C402" s="7"/>
      <c r="D402" s="3"/>
      <c r="E402" s="3"/>
      <c r="F402" s="3"/>
      <c r="G402" s="3"/>
      <c r="H402" s="3"/>
      <c r="I402" s="3"/>
      <c r="J402" s="3"/>
      <c r="K402" s="3"/>
      <c r="L402" s="3"/>
      <c r="M402" s="3"/>
      <c r="N402" s="3"/>
      <c r="O402" s="3"/>
      <c r="P402" s="3"/>
      <c r="Q402" s="3"/>
      <c r="R402" s="3"/>
      <c r="S402" s="3"/>
      <c r="T402" s="3"/>
      <c r="U402" s="3"/>
      <c r="V402" s="3"/>
      <c r="W402" s="3"/>
      <c r="X402" s="3"/>
      <c r="Y402" s="3"/>
      <c r="Z402" s="3"/>
    </row>
    <row r="403" spans="2:26">
      <c r="B403" s="449"/>
      <c r="C403" s="7"/>
      <c r="D403" s="3"/>
      <c r="E403" s="3"/>
      <c r="F403" s="3"/>
      <c r="G403" s="3"/>
      <c r="H403" s="3"/>
      <c r="I403" s="3"/>
      <c r="J403" s="3"/>
      <c r="K403" s="3"/>
      <c r="L403" s="3"/>
      <c r="M403" s="3"/>
      <c r="N403" s="3"/>
      <c r="O403" s="3"/>
      <c r="P403" s="3"/>
      <c r="Q403" s="3"/>
      <c r="R403" s="3"/>
      <c r="S403" s="3"/>
      <c r="T403" s="3"/>
      <c r="U403" s="3"/>
      <c r="V403" s="3"/>
      <c r="W403" s="3"/>
      <c r="X403" s="3"/>
      <c r="Y403" s="3"/>
      <c r="Z403" s="3"/>
    </row>
    <row r="404" spans="2:26">
      <c r="B404" s="449"/>
      <c r="C404" s="7"/>
      <c r="D404" s="3"/>
      <c r="E404" s="3"/>
      <c r="F404" s="3"/>
      <c r="G404" s="3"/>
      <c r="H404" s="3"/>
      <c r="I404" s="3"/>
      <c r="J404" s="3"/>
      <c r="K404" s="3"/>
      <c r="L404" s="3"/>
      <c r="M404" s="3"/>
      <c r="N404" s="3"/>
      <c r="O404" s="3"/>
      <c r="P404" s="3"/>
      <c r="Q404" s="3"/>
      <c r="R404" s="3"/>
      <c r="S404" s="3"/>
      <c r="T404" s="3"/>
      <c r="U404" s="3"/>
      <c r="V404" s="3"/>
      <c r="W404" s="3"/>
      <c r="X404" s="3"/>
      <c r="Y404" s="3"/>
      <c r="Z404" s="3"/>
    </row>
    <row r="405" spans="2:26">
      <c r="B405" s="449"/>
      <c r="C405" s="7"/>
      <c r="D405" s="3"/>
      <c r="E405" s="3"/>
      <c r="F405" s="3"/>
      <c r="G405" s="3"/>
      <c r="H405" s="3"/>
      <c r="I405" s="3"/>
      <c r="J405" s="3"/>
      <c r="K405" s="3"/>
      <c r="L405" s="3"/>
      <c r="M405" s="3"/>
      <c r="N405" s="3"/>
      <c r="O405" s="3"/>
      <c r="P405" s="3"/>
      <c r="Q405" s="3"/>
      <c r="R405" s="3"/>
      <c r="S405" s="3"/>
      <c r="T405" s="3"/>
      <c r="U405" s="3"/>
      <c r="V405" s="3"/>
      <c r="W405" s="3"/>
      <c r="X405" s="3"/>
      <c r="Y405" s="3"/>
      <c r="Z405" s="3"/>
    </row>
    <row r="406" spans="2:26">
      <c r="B406" s="449"/>
      <c r="C406" s="7"/>
      <c r="D406" s="3"/>
      <c r="E406" s="3"/>
      <c r="F406" s="3"/>
      <c r="G406" s="3"/>
      <c r="H406" s="3"/>
      <c r="I406" s="3"/>
      <c r="J406" s="3"/>
      <c r="K406" s="3"/>
      <c r="L406" s="3"/>
      <c r="M406" s="3"/>
      <c r="N406" s="3"/>
      <c r="O406" s="3"/>
      <c r="P406" s="3"/>
      <c r="Q406" s="3"/>
      <c r="R406" s="3"/>
      <c r="S406" s="3"/>
      <c r="T406" s="3"/>
      <c r="U406" s="3"/>
      <c r="V406" s="3"/>
      <c r="W406" s="3"/>
      <c r="X406" s="3"/>
      <c r="Y406" s="3"/>
      <c r="Z406" s="3"/>
    </row>
    <row r="407" spans="2:26">
      <c r="B407" s="449"/>
      <c r="C407" s="7"/>
      <c r="D407" s="3"/>
      <c r="E407" s="3"/>
      <c r="F407" s="3"/>
      <c r="G407" s="3"/>
      <c r="H407" s="3"/>
      <c r="I407" s="3"/>
      <c r="J407" s="3"/>
      <c r="K407" s="3"/>
      <c r="L407" s="3"/>
      <c r="M407" s="3"/>
      <c r="N407" s="3"/>
      <c r="O407" s="3"/>
      <c r="P407" s="3"/>
      <c r="Q407" s="3"/>
      <c r="R407" s="3"/>
      <c r="S407" s="3"/>
      <c r="T407" s="3"/>
      <c r="U407" s="3"/>
      <c r="V407" s="3"/>
      <c r="W407" s="3"/>
      <c r="X407" s="3"/>
      <c r="Y407" s="3"/>
      <c r="Z407" s="3"/>
    </row>
    <row r="408" spans="2:26">
      <c r="B408" s="449"/>
      <c r="C408" s="7"/>
      <c r="D408" s="3"/>
      <c r="E408" s="3"/>
      <c r="F408" s="3"/>
      <c r="G408" s="3"/>
      <c r="H408" s="3"/>
      <c r="I408" s="3"/>
      <c r="J408" s="3"/>
      <c r="K408" s="3"/>
      <c r="L408" s="3"/>
      <c r="M408" s="3"/>
      <c r="N408" s="3"/>
      <c r="O408" s="3"/>
      <c r="P408" s="3"/>
      <c r="Q408" s="3"/>
      <c r="R408" s="3"/>
      <c r="S408" s="3"/>
      <c r="T408" s="3"/>
      <c r="U408" s="3"/>
      <c r="V408" s="3"/>
      <c r="W408" s="3"/>
      <c r="X408" s="3"/>
      <c r="Y408" s="3"/>
      <c r="Z408" s="3"/>
    </row>
    <row r="409" spans="2:26">
      <c r="B409" s="449"/>
      <c r="C409" s="7"/>
      <c r="D409" s="3"/>
      <c r="E409" s="3"/>
      <c r="F409" s="3"/>
      <c r="G409" s="3"/>
      <c r="H409" s="3"/>
      <c r="I409" s="3"/>
      <c r="J409" s="3"/>
      <c r="K409" s="3"/>
      <c r="L409" s="3"/>
      <c r="M409" s="3"/>
      <c r="N409" s="3"/>
      <c r="O409" s="3"/>
      <c r="P409" s="3"/>
      <c r="Q409" s="3"/>
      <c r="R409" s="3"/>
      <c r="S409" s="3"/>
      <c r="T409" s="3"/>
      <c r="U409" s="3"/>
      <c r="V409" s="3"/>
      <c r="W409" s="3"/>
      <c r="X409" s="3"/>
      <c r="Y409" s="3"/>
      <c r="Z409" s="3"/>
    </row>
    <row r="410" spans="2:26">
      <c r="B410" s="449"/>
      <c r="C410" s="7"/>
      <c r="D410" s="3"/>
      <c r="E410" s="3"/>
      <c r="F410" s="3"/>
      <c r="G410" s="3"/>
      <c r="H410" s="3"/>
      <c r="I410" s="3"/>
      <c r="J410" s="3"/>
      <c r="K410" s="3"/>
      <c r="L410" s="3"/>
      <c r="M410" s="3"/>
      <c r="N410" s="3"/>
      <c r="O410" s="3"/>
      <c r="P410" s="3"/>
      <c r="Q410" s="3"/>
      <c r="R410" s="3"/>
      <c r="S410" s="3"/>
      <c r="T410" s="3"/>
      <c r="U410" s="3"/>
      <c r="V410" s="3"/>
      <c r="W410" s="3"/>
      <c r="X410" s="3"/>
      <c r="Y410" s="3"/>
      <c r="Z410" s="3"/>
    </row>
    <row r="411" spans="2:26">
      <c r="B411" s="449"/>
      <c r="C411" s="7"/>
      <c r="D411" s="3"/>
      <c r="E411" s="3"/>
      <c r="F411" s="3"/>
      <c r="G411" s="3"/>
      <c r="H411" s="3"/>
      <c r="I411" s="3"/>
      <c r="J411" s="3"/>
      <c r="K411" s="3"/>
      <c r="L411" s="3"/>
      <c r="M411" s="3"/>
      <c r="N411" s="3"/>
      <c r="O411" s="3"/>
      <c r="P411" s="3"/>
      <c r="Q411" s="3"/>
      <c r="R411" s="3"/>
      <c r="S411" s="3"/>
      <c r="T411" s="3"/>
      <c r="U411" s="3"/>
      <c r="V411" s="3"/>
      <c r="W411" s="3"/>
      <c r="X411" s="3"/>
      <c r="Y411" s="3"/>
      <c r="Z411" s="3"/>
    </row>
    <row r="412" spans="2:26">
      <c r="B412" s="449"/>
      <c r="C412" s="7"/>
      <c r="D412" s="3"/>
      <c r="E412" s="3"/>
      <c r="F412" s="3"/>
      <c r="G412" s="3"/>
      <c r="H412" s="3"/>
      <c r="I412" s="3"/>
      <c r="J412" s="3"/>
      <c r="K412" s="3"/>
      <c r="L412" s="3"/>
      <c r="M412" s="3"/>
      <c r="N412" s="3"/>
      <c r="O412" s="3"/>
      <c r="P412" s="3"/>
      <c r="Q412" s="3"/>
      <c r="R412" s="3"/>
      <c r="S412" s="3"/>
      <c r="T412" s="3"/>
      <c r="U412" s="3"/>
      <c r="V412" s="3"/>
      <c r="W412" s="3"/>
      <c r="X412" s="3"/>
      <c r="Y412" s="3"/>
      <c r="Z412" s="3"/>
    </row>
    <row r="413" spans="2:26">
      <c r="B413" s="449"/>
      <c r="C413" s="7"/>
      <c r="D413" s="3"/>
      <c r="E413" s="3"/>
      <c r="F413" s="3"/>
      <c r="G413" s="3"/>
      <c r="H413" s="3"/>
      <c r="I413" s="3"/>
      <c r="J413" s="3"/>
      <c r="K413" s="3"/>
      <c r="L413" s="3"/>
      <c r="M413" s="3"/>
      <c r="N413" s="3"/>
      <c r="O413" s="3"/>
      <c r="P413" s="3"/>
      <c r="Q413" s="3"/>
      <c r="R413" s="3"/>
      <c r="S413" s="3"/>
      <c r="T413" s="3"/>
      <c r="U413" s="3"/>
      <c r="V413" s="3"/>
      <c r="W413" s="3"/>
      <c r="X413" s="3"/>
      <c r="Y413" s="3"/>
      <c r="Z413" s="3"/>
    </row>
    <row r="414" spans="2:26">
      <c r="B414" s="449"/>
      <c r="C414" s="7"/>
      <c r="D414" s="3"/>
      <c r="E414" s="3"/>
      <c r="F414" s="3"/>
      <c r="G414" s="3"/>
      <c r="H414" s="3"/>
      <c r="I414" s="3"/>
      <c r="J414" s="3"/>
      <c r="K414" s="3"/>
      <c r="L414" s="3"/>
      <c r="M414" s="3"/>
      <c r="N414" s="3"/>
      <c r="O414" s="3"/>
      <c r="P414" s="3"/>
      <c r="Q414" s="3"/>
      <c r="R414" s="3"/>
      <c r="S414" s="3"/>
      <c r="T414" s="3"/>
      <c r="U414" s="3"/>
      <c r="V414" s="3"/>
      <c r="W414" s="3"/>
      <c r="X414" s="3"/>
      <c r="Y414" s="3"/>
      <c r="Z414" s="3"/>
    </row>
    <row r="415" spans="2:26">
      <c r="B415" s="449"/>
      <c r="C415" s="7"/>
      <c r="D415" s="3"/>
      <c r="E415" s="3"/>
      <c r="F415" s="3"/>
      <c r="G415" s="3"/>
      <c r="H415" s="3"/>
      <c r="I415" s="3"/>
      <c r="J415" s="3"/>
      <c r="K415" s="3"/>
      <c r="L415" s="3"/>
      <c r="M415" s="3"/>
      <c r="N415" s="3"/>
      <c r="O415" s="3"/>
      <c r="P415" s="3"/>
      <c r="Q415" s="3"/>
      <c r="R415" s="3"/>
      <c r="S415" s="3"/>
      <c r="T415" s="3"/>
      <c r="U415" s="3"/>
      <c r="V415" s="3"/>
      <c r="W415" s="3"/>
      <c r="X415" s="3"/>
      <c r="Y415" s="3"/>
      <c r="Z415" s="3"/>
    </row>
    <row r="416" spans="2:26">
      <c r="B416" s="449"/>
      <c r="C416" s="7"/>
      <c r="D416" s="3"/>
      <c r="E416" s="3"/>
      <c r="F416" s="3"/>
      <c r="G416" s="3"/>
      <c r="H416" s="3"/>
      <c r="I416" s="3"/>
      <c r="J416" s="3"/>
      <c r="K416" s="3"/>
      <c r="L416" s="3"/>
      <c r="M416" s="3"/>
      <c r="N416" s="3"/>
      <c r="O416" s="3"/>
      <c r="P416" s="3"/>
      <c r="Q416" s="3"/>
      <c r="R416" s="3"/>
      <c r="S416" s="3"/>
      <c r="T416" s="3"/>
      <c r="U416" s="3"/>
      <c r="V416" s="3"/>
      <c r="W416" s="3"/>
      <c r="X416" s="3"/>
      <c r="Y416" s="3"/>
      <c r="Z416" s="3"/>
    </row>
    <row r="417" spans="2:26">
      <c r="B417" s="449"/>
      <c r="C417" s="7"/>
      <c r="D417" s="3"/>
      <c r="E417" s="3"/>
      <c r="F417" s="3"/>
      <c r="G417" s="3"/>
      <c r="H417" s="3"/>
      <c r="I417" s="3"/>
      <c r="J417" s="3"/>
      <c r="K417" s="3"/>
      <c r="L417" s="3"/>
      <c r="M417" s="3"/>
      <c r="N417" s="3"/>
      <c r="O417" s="3"/>
      <c r="P417" s="3"/>
      <c r="Q417" s="3"/>
      <c r="R417" s="3"/>
      <c r="S417" s="3"/>
      <c r="T417" s="3"/>
      <c r="U417" s="3"/>
      <c r="V417" s="3"/>
      <c r="W417" s="3"/>
      <c r="X417" s="3"/>
      <c r="Y417" s="3"/>
      <c r="Z417" s="3"/>
    </row>
    <row r="418" spans="2:26">
      <c r="B418" s="449"/>
      <c r="C418" s="7"/>
      <c r="D418" s="3"/>
      <c r="E418" s="3"/>
      <c r="F418" s="3"/>
      <c r="G418" s="3"/>
      <c r="H418" s="3"/>
      <c r="I418" s="3"/>
      <c r="J418" s="3"/>
      <c r="K418" s="3"/>
      <c r="L418" s="3"/>
      <c r="M418" s="3"/>
      <c r="N418" s="3"/>
      <c r="O418" s="3"/>
      <c r="P418" s="3"/>
      <c r="Q418" s="3"/>
      <c r="R418" s="3"/>
      <c r="S418" s="3"/>
      <c r="T418" s="3"/>
      <c r="U418" s="3"/>
      <c r="V418" s="3"/>
      <c r="W418" s="3"/>
      <c r="X418" s="3"/>
      <c r="Y418" s="3"/>
      <c r="Z418" s="3"/>
    </row>
    <row r="419" spans="2:26">
      <c r="B419" s="449"/>
      <c r="C419" s="7"/>
      <c r="D419" s="3"/>
      <c r="E419" s="3"/>
      <c r="F419" s="3"/>
      <c r="G419" s="3"/>
      <c r="H419" s="3"/>
      <c r="I419" s="3"/>
      <c r="J419" s="3"/>
      <c r="K419" s="3"/>
      <c r="L419" s="3"/>
      <c r="M419" s="3"/>
      <c r="N419" s="3"/>
      <c r="O419" s="3"/>
      <c r="P419" s="3"/>
      <c r="Q419" s="3"/>
      <c r="R419" s="3"/>
      <c r="S419" s="3"/>
      <c r="T419" s="3"/>
      <c r="U419" s="3"/>
      <c r="V419" s="3"/>
      <c r="W419" s="3"/>
      <c r="X419" s="3"/>
      <c r="Y419" s="3"/>
      <c r="Z419" s="3"/>
    </row>
    <row r="420" spans="2:26">
      <c r="B420" s="449"/>
      <c r="C420" s="7"/>
      <c r="D420" s="3"/>
      <c r="E420" s="3"/>
      <c r="F420" s="3"/>
      <c r="G420" s="3"/>
      <c r="H420" s="3"/>
      <c r="I420" s="3"/>
      <c r="J420" s="3"/>
      <c r="K420" s="3"/>
      <c r="L420" s="3"/>
      <c r="M420" s="3"/>
      <c r="N420" s="3"/>
      <c r="O420" s="3"/>
      <c r="P420" s="3"/>
      <c r="Q420" s="3"/>
      <c r="R420" s="3"/>
      <c r="S420" s="3"/>
      <c r="T420" s="3"/>
      <c r="U420" s="3"/>
      <c r="V420" s="3"/>
      <c r="W420" s="3"/>
      <c r="X420" s="3"/>
      <c r="Y420" s="3"/>
      <c r="Z420" s="3"/>
    </row>
    <row r="421" spans="2:26">
      <c r="B421" s="449"/>
      <c r="C421" s="7"/>
      <c r="D421" s="3"/>
      <c r="E421" s="3"/>
      <c r="F421" s="3"/>
      <c r="G421" s="3"/>
      <c r="H421" s="3"/>
      <c r="I421" s="3"/>
      <c r="J421" s="3"/>
      <c r="K421" s="3"/>
      <c r="L421" s="3"/>
      <c r="M421" s="3"/>
      <c r="N421" s="3"/>
      <c r="O421" s="3"/>
      <c r="P421" s="3"/>
      <c r="Q421" s="3"/>
      <c r="R421" s="3"/>
      <c r="S421" s="3"/>
      <c r="T421" s="3"/>
      <c r="U421" s="3"/>
      <c r="V421" s="3"/>
      <c r="W421" s="3"/>
      <c r="X421" s="3"/>
      <c r="Y421" s="3"/>
      <c r="Z421" s="3"/>
    </row>
    <row r="422" spans="2:26">
      <c r="B422" s="449"/>
      <c r="C422" s="7"/>
      <c r="D422" s="3"/>
      <c r="E422" s="3"/>
      <c r="F422" s="3"/>
      <c r="G422" s="3"/>
      <c r="H422" s="3"/>
      <c r="I422" s="3"/>
      <c r="J422" s="3"/>
      <c r="K422" s="3"/>
      <c r="L422" s="3"/>
      <c r="M422" s="3"/>
      <c r="N422" s="3"/>
      <c r="O422" s="3"/>
      <c r="P422" s="3"/>
      <c r="Q422" s="3"/>
      <c r="R422" s="3"/>
      <c r="S422" s="3"/>
      <c r="T422" s="3"/>
      <c r="U422" s="3"/>
      <c r="V422" s="3"/>
      <c r="W422" s="3"/>
      <c r="X422" s="3"/>
      <c r="Y422" s="3"/>
      <c r="Z422" s="3"/>
    </row>
    <row r="423" spans="2:26">
      <c r="B423" s="449"/>
      <c r="C423" s="7"/>
      <c r="D423" s="3"/>
      <c r="E423" s="3"/>
      <c r="F423" s="3"/>
      <c r="G423" s="3"/>
      <c r="H423" s="3"/>
      <c r="I423" s="3"/>
      <c r="J423" s="3"/>
      <c r="K423" s="3"/>
      <c r="L423" s="3"/>
      <c r="M423" s="3"/>
      <c r="N423" s="3"/>
      <c r="O423" s="3"/>
      <c r="P423" s="3"/>
      <c r="Q423" s="3"/>
      <c r="R423" s="3"/>
      <c r="S423" s="3"/>
      <c r="T423" s="3"/>
      <c r="U423" s="3"/>
      <c r="V423" s="3"/>
      <c r="W423" s="3"/>
      <c r="X423" s="3"/>
      <c r="Y423" s="3"/>
      <c r="Z423" s="3"/>
    </row>
    <row r="424" spans="2:26">
      <c r="B424" s="449"/>
      <c r="C424" s="7"/>
      <c r="D424" s="3"/>
      <c r="E424" s="3"/>
      <c r="F424" s="3"/>
      <c r="G424" s="3"/>
      <c r="H424" s="3"/>
      <c r="I424" s="3"/>
      <c r="J424" s="3"/>
      <c r="K424" s="3"/>
      <c r="L424" s="3"/>
      <c r="M424" s="3"/>
      <c r="N424" s="3"/>
      <c r="O424" s="3"/>
      <c r="P424" s="3"/>
      <c r="Q424" s="3"/>
      <c r="R424" s="3"/>
      <c r="S424" s="3"/>
      <c r="T424" s="3"/>
      <c r="U424" s="3"/>
      <c r="V424" s="3"/>
      <c r="W424" s="3"/>
      <c r="X424" s="3"/>
      <c r="Y424" s="3"/>
      <c r="Z424" s="3"/>
    </row>
    <row r="425" spans="2:26">
      <c r="B425" s="449"/>
      <c r="C425" s="7"/>
      <c r="D425" s="3"/>
      <c r="E425" s="3"/>
      <c r="F425" s="3"/>
      <c r="G425" s="3"/>
      <c r="H425" s="3"/>
      <c r="I425" s="3"/>
      <c r="J425" s="3"/>
      <c r="K425" s="3"/>
      <c r="L425" s="3"/>
      <c r="M425" s="3"/>
      <c r="N425" s="3"/>
      <c r="O425" s="3"/>
      <c r="P425" s="3"/>
      <c r="Q425" s="3"/>
      <c r="R425" s="3"/>
      <c r="S425" s="3"/>
      <c r="T425" s="3"/>
      <c r="U425" s="3"/>
      <c r="V425" s="3"/>
      <c r="W425" s="3"/>
      <c r="X425" s="3"/>
      <c r="Y425" s="3"/>
      <c r="Z425" s="3"/>
    </row>
    <row r="426" spans="2:26">
      <c r="B426" s="449"/>
      <c r="C426" s="7"/>
      <c r="D426" s="3"/>
      <c r="E426" s="3"/>
      <c r="F426" s="3"/>
      <c r="G426" s="3"/>
      <c r="H426" s="3"/>
      <c r="I426" s="3"/>
      <c r="J426" s="3"/>
      <c r="K426" s="3"/>
      <c r="L426" s="3"/>
      <c r="M426" s="3"/>
      <c r="N426" s="3"/>
      <c r="O426" s="3"/>
      <c r="P426" s="3"/>
      <c r="Q426" s="3"/>
      <c r="R426" s="3"/>
      <c r="S426" s="3"/>
      <c r="T426" s="3"/>
      <c r="U426" s="3"/>
      <c r="V426" s="3"/>
      <c r="W426" s="3"/>
      <c r="X426" s="3"/>
      <c r="Y426" s="3"/>
      <c r="Z426" s="3"/>
    </row>
    <row r="427" spans="2:26">
      <c r="B427" s="449"/>
      <c r="C427" s="7"/>
      <c r="D427" s="3"/>
      <c r="E427" s="3"/>
      <c r="F427" s="3"/>
      <c r="G427" s="3"/>
      <c r="H427" s="3"/>
      <c r="I427" s="3"/>
      <c r="J427" s="3"/>
      <c r="K427" s="3"/>
      <c r="L427" s="3"/>
      <c r="M427" s="3"/>
      <c r="N427" s="3"/>
      <c r="O427" s="3"/>
      <c r="P427" s="3"/>
      <c r="Q427" s="3"/>
      <c r="R427" s="3"/>
      <c r="S427" s="3"/>
      <c r="T427" s="3"/>
      <c r="U427" s="3"/>
      <c r="V427" s="3"/>
      <c r="W427" s="3"/>
      <c r="X427" s="3"/>
      <c r="Y427" s="3"/>
      <c r="Z427" s="3"/>
    </row>
    <row r="428" spans="2:26">
      <c r="B428" s="449"/>
      <c r="C428" s="7"/>
      <c r="D428" s="3"/>
      <c r="E428" s="3"/>
      <c r="F428" s="3"/>
      <c r="G428" s="3"/>
      <c r="H428" s="3"/>
      <c r="I428" s="3"/>
      <c r="J428" s="3"/>
      <c r="K428" s="3"/>
      <c r="L428" s="3"/>
      <c r="M428" s="3"/>
      <c r="N428" s="3"/>
      <c r="O428" s="3"/>
      <c r="P428" s="3"/>
      <c r="Q428" s="3"/>
      <c r="R428" s="3"/>
      <c r="S428" s="3"/>
      <c r="T428" s="3"/>
      <c r="U428" s="3"/>
      <c r="V428" s="3"/>
      <c r="W428" s="3"/>
      <c r="X428" s="3"/>
      <c r="Y428" s="3"/>
      <c r="Z428" s="3"/>
    </row>
    <row r="429" spans="2:26">
      <c r="B429" s="449"/>
      <c r="C429" s="7"/>
      <c r="D429" s="3"/>
      <c r="E429" s="3"/>
      <c r="F429" s="3"/>
      <c r="G429" s="3"/>
      <c r="H429" s="3"/>
      <c r="I429" s="3"/>
      <c r="J429" s="3"/>
      <c r="K429" s="3"/>
      <c r="L429" s="3"/>
      <c r="M429" s="3"/>
      <c r="N429" s="3"/>
      <c r="O429" s="3"/>
      <c r="P429" s="3"/>
      <c r="Q429" s="3"/>
      <c r="R429" s="3"/>
      <c r="S429" s="3"/>
      <c r="T429" s="3"/>
      <c r="U429" s="3"/>
      <c r="V429" s="3"/>
      <c r="W429" s="3"/>
      <c r="X429" s="3"/>
      <c r="Y429" s="3"/>
      <c r="Z429" s="3"/>
    </row>
    <row r="430" spans="2:26">
      <c r="B430" s="449"/>
      <c r="C430" s="7"/>
      <c r="D430" s="3"/>
      <c r="E430" s="3"/>
      <c r="F430" s="3"/>
      <c r="G430" s="3"/>
      <c r="H430" s="3"/>
      <c r="I430" s="3"/>
      <c r="J430" s="3"/>
      <c r="K430" s="3"/>
      <c r="L430" s="3"/>
      <c r="M430" s="3"/>
      <c r="N430" s="3"/>
      <c r="O430" s="3"/>
      <c r="P430" s="3"/>
      <c r="Q430" s="3"/>
      <c r="R430" s="3"/>
      <c r="S430" s="3"/>
      <c r="T430" s="3"/>
      <c r="U430" s="3"/>
      <c r="V430" s="3"/>
      <c r="W430" s="3"/>
      <c r="X430" s="3"/>
      <c r="Y430" s="3"/>
      <c r="Z430" s="3"/>
    </row>
    <row r="431" spans="2:26">
      <c r="B431" s="449"/>
      <c r="C431" s="7"/>
      <c r="D431" s="3"/>
      <c r="E431" s="3"/>
      <c r="F431" s="3"/>
      <c r="G431" s="3"/>
      <c r="H431" s="3"/>
      <c r="I431" s="3"/>
      <c r="J431" s="3"/>
      <c r="K431" s="3"/>
      <c r="L431" s="3"/>
      <c r="M431" s="3"/>
      <c r="N431" s="3"/>
      <c r="O431" s="3"/>
      <c r="P431" s="3"/>
      <c r="Q431" s="3"/>
      <c r="R431" s="3"/>
      <c r="S431" s="3"/>
      <c r="T431" s="3"/>
      <c r="U431" s="3"/>
      <c r="V431" s="3"/>
      <c r="W431" s="3"/>
      <c r="X431" s="3"/>
      <c r="Y431" s="3"/>
      <c r="Z431" s="3"/>
    </row>
    <row r="432" spans="2:26">
      <c r="B432" s="449"/>
      <c r="C432" s="7"/>
      <c r="D432" s="3"/>
      <c r="E432" s="3"/>
      <c r="F432" s="3"/>
      <c r="G432" s="3"/>
      <c r="H432" s="3"/>
      <c r="I432" s="3"/>
      <c r="J432" s="3"/>
      <c r="K432" s="3"/>
      <c r="L432" s="3"/>
      <c r="M432" s="3"/>
      <c r="N432" s="3"/>
      <c r="O432" s="3"/>
      <c r="P432" s="3"/>
      <c r="Q432" s="3"/>
      <c r="R432" s="3"/>
      <c r="S432" s="3"/>
      <c r="T432" s="3"/>
      <c r="U432" s="3"/>
      <c r="V432" s="3"/>
      <c r="W432" s="3"/>
      <c r="X432" s="3"/>
      <c r="Y432" s="3"/>
      <c r="Z432" s="3"/>
    </row>
    <row r="433" spans="2:26">
      <c r="B433" s="449"/>
      <c r="C433" s="7"/>
      <c r="D433" s="3"/>
      <c r="E433" s="3"/>
      <c r="F433" s="3"/>
      <c r="G433" s="3"/>
      <c r="H433" s="3"/>
      <c r="I433" s="3"/>
      <c r="J433" s="3"/>
      <c r="K433" s="3"/>
      <c r="L433" s="3"/>
      <c r="M433" s="3"/>
      <c r="N433" s="3"/>
      <c r="O433" s="3"/>
      <c r="P433" s="3"/>
      <c r="Q433" s="3"/>
      <c r="R433" s="3"/>
      <c r="S433" s="3"/>
      <c r="T433" s="3"/>
      <c r="U433" s="3"/>
      <c r="V433" s="3"/>
      <c r="W433" s="3"/>
      <c r="X433" s="3"/>
      <c r="Y433" s="3"/>
      <c r="Z433" s="3"/>
    </row>
    <row r="434" spans="2:26">
      <c r="B434" s="449"/>
      <c r="C434" s="7"/>
      <c r="D434" s="3"/>
      <c r="E434" s="3"/>
      <c r="F434" s="3"/>
      <c r="G434" s="3"/>
      <c r="H434" s="3"/>
      <c r="I434" s="3"/>
      <c r="J434" s="3"/>
      <c r="K434" s="3"/>
      <c r="L434" s="3"/>
      <c r="M434" s="3"/>
      <c r="N434" s="3"/>
      <c r="O434" s="3"/>
      <c r="P434" s="3"/>
      <c r="Q434" s="3"/>
      <c r="R434" s="3"/>
      <c r="S434" s="3"/>
      <c r="T434" s="3"/>
      <c r="U434" s="3"/>
      <c r="V434" s="3"/>
      <c r="W434" s="3"/>
      <c r="X434" s="3"/>
      <c r="Y434" s="3"/>
      <c r="Z434" s="3"/>
    </row>
    <row r="435" spans="2:26">
      <c r="B435" s="449"/>
      <c r="C435" s="7"/>
      <c r="D435" s="3"/>
      <c r="E435" s="3"/>
      <c r="F435" s="3"/>
      <c r="G435" s="3"/>
      <c r="H435" s="3"/>
      <c r="I435" s="3"/>
      <c r="J435" s="3"/>
      <c r="K435" s="3"/>
      <c r="L435" s="3"/>
      <c r="M435" s="3"/>
      <c r="N435" s="3"/>
      <c r="O435" s="3"/>
      <c r="P435" s="3"/>
      <c r="Q435" s="3"/>
      <c r="R435" s="3"/>
      <c r="S435" s="3"/>
      <c r="T435" s="3"/>
      <c r="U435" s="3"/>
      <c r="V435" s="3"/>
      <c r="W435" s="3"/>
      <c r="X435" s="3"/>
      <c r="Y435" s="3"/>
      <c r="Z435" s="3"/>
    </row>
    <row r="436" spans="2:26">
      <c r="B436" s="449"/>
      <c r="C436" s="7"/>
      <c r="D436" s="3"/>
      <c r="E436" s="3"/>
      <c r="F436" s="3"/>
      <c r="G436" s="3"/>
      <c r="H436" s="3"/>
      <c r="I436" s="3"/>
      <c r="J436" s="3"/>
      <c r="K436" s="3"/>
      <c r="L436" s="3"/>
      <c r="M436" s="3"/>
      <c r="N436" s="3"/>
      <c r="O436" s="3"/>
      <c r="P436" s="3"/>
      <c r="Q436" s="3"/>
      <c r="R436" s="3"/>
      <c r="S436" s="3"/>
      <c r="T436" s="3"/>
      <c r="U436" s="3"/>
      <c r="V436" s="3"/>
      <c r="W436" s="3"/>
      <c r="X436" s="3"/>
      <c r="Y436" s="3"/>
      <c r="Z436" s="3"/>
    </row>
    <row r="437" spans="2:26">
      <c r="B437" s="449"/>
      <c r="C437" s="7"/>
      <c r="D437" s="3"/>
      <c r="E437" s="3"/>
      <c r="F437" s="3"/>
      <c r="G437" s="3"/>
      <c r="H437" s="3"/>
      <c r="I437" s="3"/>
      <c r="J437" s="3"/>
      <c r="K437" s="3"/>
      <c r="L437" s="3"/>
      <c r="M437" s="3"/>
      <c r="N437" s="3"/>
      <c r="O437" s="3"/>
      <c r="P437" s="3"/>
      <c r="Q437" s="3"/>
      <c r="R437" s="3"/>
      <c r="S437" s="3"/>
      <c r="T437" s="3"/>
      <c r="U437" s="3"/>
      <c r="V437" s="3"/>
      <c r="W437" s="3"/>
      <c r="X437" s="3"/>
      <c r="Y437" s="3"/>
      <c r="Z437" s="3"/>
    </row>
    <row r="438" spans="2:26">
      <c r="B438" s="449"/>
      <c r="C438" s="7"/>
      <c r="D438" s="3"/>
      <c r="E438" s="3"/>
      <c r="F438" s="3"/>
      <c r="G438" s="3"/>
      <c r="H438" s="3"/>
      <c r="I438" s="3"/>
      <c r="J438" s="3"/>
      <c r="K438" s="3"/>
      <c r="L438" s="3"/>
      <c r="M438" s="3"/>
      <c r="N438" s="3"/>
      <c r="O438" s="3"/>
      <c r="P438" s="3"/>
      <c r="Q438" s="3"/>
      <c r="R438" s="3"/>
      <c r="S438" s="3"/>
      <c r="T438" s="3"/>
      <c r="U438" s="3"/>
      <c r="V438" s="3"/>
      <c r="W438" s="3"/>
      <c r="X438" s="3"/>
      <c r="Y438" s="3"/>
      <c r="Z438" s="3"/>
    </row>
    <row r="439" spans="2:26">
      <c r="B439" s="449"/>
      <c r="C439" s="7"/>
      <c r="D439" s="3"/>
      <c r="E439" s="3"/>
      <c r="F439" s="3"/>
      <c r="G439" s="3"/>
      <c r="H439" s="3"/>
      <c r="I439" s="3"/>
      <c r="J439" s="3"/>
      <c r="K439" s="3"/>
      <c r="L439" s="3"/>
      <c r="M439" s="3"/>
      <c r="N439" s="3"/>
      <c r="O439" s="3"/>
      <c r="P439" s="3"/>
      <c r="Q439" s="3"/>
      <c r="R439" s="3"/>
      <c r="S439" s="3"/>
      <c r="T439" s="3"/>
      <c r="U439" s="3"/>
      <c r="V439" s="3"/>
      <c r="W439" s="3"/>
      <c r="X439" s="3"/>
      <c r="Y439" s="3"/>
      <c r="Z439" s="3"/>
    </row>
    <row r="440" spans="2:26">
      <c r="B440" s="449"/>
      <c r="C440" s="7"/>
      <c r="D440" s="3"/>
      <c r="E440" s="3"/>
      <c r="F440" s="3"/>
      <c r="G440" s="3"/>
      <c r="H440" s="3"/>
      <c r="I440" s="3"/>
      <c r="J440" s="3"/>
      <c r="K440" s="3"/>
      <c r="L440" s="3"/>
      <c r="M440" s="3"/>
      <c r="N440" s="3"/>
      <c r="O440" s="3"/>
      <c r="P440" s="3"/>
      <c r="Q440" s="3"/>
      <c r="R440" s="3"/>
      <c r="S440" s="3"/>
      <c r="T440" s="3"/>
      <c r="U440" s="3"/>
      <c r="V440" s="3"/>
      <c r="W440" s="3"/>
      <c r="X440" s="3"/>
      <c r="Y440" s="3"/>
      <c r="Z440" s="3"/>
    </row>
    <row r="441" spans="2:26">
      <c r="B441" s="449"/>
      <c r="C441" s="7"/>
      <c r="D441" s="3"/>
      <c r="E441" s="3"/>
      <c r="F441" s="3"/>
      <c r="G441" s="3"/>
      <c r="H441" s="3"/>
      <c r="I441" s="3"/>
      <c r="J441" s="3"/>
      <c r="K441" s="3"/>
      <c r="L441" s="3"/>
      <c r="M441" s="3"/>
      <c r="N441" s="3"/>
      <c r="O441" s="3"/>
      <c r="P441" s="3"/>
      <c r="Q441" s="3"/>
      <c r="R441" s="3"/>
      <c r="S441" s="3"/>
      <c r="T441" s="3"/>
      <c r="U441" s="3"/>
      <c r="V441" s="3"/>
      <c r="W441" s="3"/>
      <c r="X441" s="3"/>
      <c r="Y441" s="3"/>
      <c r="Z441" s="3"/>
    </row>
    <row r="442" spans="2:26">
      <c r="B442" s="449"/>
      <c r="C442" s="7"/>
      <c r="D442" s="3"/>
      <c r="E442" s="3"/>
      <c r="F442" s="3"/>
      <c r="G442" s="3"/>
      <c r="H442" s="3"/>
      <c r="I442" s="3"/>
      <c r="J442" s="3"/>
      <c r="K442" s="3"/>
      <c r="L442" s="3"/>
      <c r="M442" s="3"/>
      <c r="N442" s="3"/>
      <c r="O442" s="3"/>
      <c r="P442" s="3"/>
      <c r="Q442" s="3"/>
      <c r="R442" s="3"/>
      <c r="S442" s="3"/>
      <c r="T442" s="3"/>
      <c r="U442" s="3"/>
      <c r="V442" s="3"/>
      <c r="W442" s="3"/>
      <c r="X442" s="3"/>
      <c r="Y442" s="3"/>
      <c r="Z442" s="3"/>
    </row>
    <row r="443" spans="2:26">
      <c r="B443" s="449"/>
      <c r="C443" s="7"/>
      <c r="D443" s="3"/>
      <c r="E443" s="3"/>
      <c r="F443" s="3"/>
      <c r="G443" s="3"/>
      <c r="H443" s="3"/>
      <c r="I443" s="3"/>
      <c r="J443" s="3"/>
      <c r="K443" s="3"/>
      <c r="L443" s="3"/>
      <c r="M443" s="3"/>
      <c r="N443" s="3"/>
      <c r="O443" s="3"/>
      <c r="P443" s="3"/>
      <c r="Q443" s="3"/>
      <c r="R443" s="3"/>
      <c r="S443" s="3"/>
      <c r="T443" s="3"/>
      <c r="U443" s="3"/>
      <c r="V443" s="3"/>
      <c r="W443" s="3"/>
      <c r="X443" s="3"/>
      <c r="Y443" s="3"/>
      <c r="Z443" s="3"/>
    </row>
    <row r="444" spans="2:26">
      <c r="B444" s="449"/>
      <c r="C444" s="7"/>
      <c r="D444" s="3"/>
      <c r="E444" s="3"/>
      <c r="F444" s="3"/>
      <c r="G444" s="3"/>
      <c r="H444" s="3"/>
      <c r="I444" s="3"/>
      <c r="J444" s="3"/>
      <c r="K444" s="3"/>
      <c r="L444" s="3"/>
      <c r="M444" s="3"/>
      <c r="N444" s="3"/>
      <c r="O444" s="3"/>
      <c r="P444" s="3"/>
      <c r="Q444" s="3"/>
      <c r="R444" s="3"/>
      <c r="S444" s="3"/>
      <c r="T444" s="3"/>
      <c r="U444" s="3"/>
      <c r="V444" s="3"/>
      <c r="W444" s="3"/>
      <c r="X444" s="3"/>
      <c r="Y444" s="3"/>
      <c r="Z444" s="3"/>
    </row>
    <row r="445" spans="2:26">
      <c r="B445" s="449"/>
      <c r="C445" s="7"/>
      <c r="D445" s="3"/>
      <c r="E445" s="3"/>
      <c r="F445" s="3"/>
      <c r="G445" s="3"/>
      <c r="H445" s="3"/>
      <c r="I445" s="3"/>
      <c r="J445" s="3"/>
      <c r="K445" s="3"/>
      <c r="L445" s="3"/>
      <c r="M445" s="3"/>
      <c r="N445" s="3"/>
      <c r="O445" s="3"/>
      <c r="P445" s="3"/>
      <c r="Q445" s="3"/>
      <c r="R445" s="3"/>
      <c r="S445" s="3"/>
      <c r="T445" s="3"/>
      <c r="U445" s="3"/>
      <c r="V445" s="3"/>
      <c r="W445" s="3"/>
      <c r="X445" s="3"/>
      <c r="Y445" s="3"/>
      <c r="Z445" s="3"/>
    </row>
    <row r="446" spans="2:26">
      <c r="B446" s="449"/>
      <c r="C446" s="7"/>
      <c r="D446" s="3"/>
      <c r="E446" s="3"/>
      <c r="F446" s="3"/>
      <c r="G446" s="3"/>
      <c r="H446" s="3"/>
      <c r="I446" s="3"/>
      <c r="J446" s="3"/>
      <c r="K446" s="3"/>
      <c r="L446" s="3"/>
      <c r="M446" s="3"/>
      <c r="N446" s="3"/>
      <c r="O446" s="3"/>
      <c r="P446" s="3"/>
      <c r="Q446" s="3"/>
      <c r="R446" s="3"/>
      <c r="S446" s="3"/>
      <c r="T446" s="3"/>
      <c r="U446" s="3"/>
      <c r="V446" s="3"/>
      <c r="W446" s="3"/>
      <c r="X446" s="3"/>
      <c r="Y446" s="3"/>
      <c r="Z446" s="3"/>
    </row>
    <row r="447" spans="2:26">
      <c r="B447" s="449"/>
      <c r="C447" s="7"/>
      <c r="D447" s="3"/>
      <c r="E447" s="3"/>
      <c r="F447" s="3"/>
      <c r="G447" s="3"/>
      <c r="H447" s="3"/>
      <c r="I447" s="3"/>
      <c r="J447" s="3"/>
      <c r="K447" s="3"/>
      <c r="L447" s="3"/>
      <c r="M447" s="3"/>
      <c r="N447" s="3"/>
      <c r="O447" s="3"/>
      <c r="P447" s="3"/>
      <c r="Q447" s="3"/>
      <c r="R447" s="3"/>
      <c r="S447" s="3"/>
      <c r="T447" s="3"/>
      <c r="U447" s="3"/>
      <c r="V447" s="3"/>
      <c r="W447" s="3"/>
      <c r="X447" s="3"/>
      <c r="Y447" s="3"/>
      <c r="Z447" s="3"/>
    </row>
    <row r="448" spans="2:26">
      <c r="B448" s="449"/>
      <c r="C448" s="7"/>
      <c r="D448" s="3"/>
      <c r="E448" s="3"/>
      <c r="F448" s="3"/>
      <c r="G448" s="3"/>
      <c r="H448" s="3"/>
      <c r="I448" s="3"/>
      <c r="J448" s="3"/>
      <c r="K448" s="3"/>
      <c r="L448" s="3"/>
      <c r="M448" s="3"/>
      <c r="N448" s="3"/>
      <c r="O448" s="3"/>
      <c r="P448" s="3"/>
      <c r="Q448" s="3"/>
      <c r="R448" s="3"/>
      <c r="S448" s="3"/>
      <c r="T448" s="3"/>
      <c r="U448" s="3"/>
      <c r="V448" s="3"/>
      <c r="W448" s="3"/>
      <c r="X448" s="3"/>
      <c r="Y448" s="3"/>
      <c r="Z448" s="3"/>
    </row>
    <row r="449" spans="2:26">
      <c r="B449" s="449"/>
      <c r="C449" s="7"/>
      <c r="D449" s="3"/>
      <c r="E449" s="3"/>
      <c r="F449" s="3"/>
      <c r="G449" s="3"/>
      <c r="H449" s="3"/>
      <c r="I449" s="3"/>
      <c r="J449" s="3"/>
      <c r="K449" s="3"/>
      <c r="L449" s="3"/>
      <c r="M449" s="3"/>
      <c r="N449" s="3"/>
      <c r="O449" s="3"/>
      <c r="P449" s="3"/>
      <c r="Q449" s="3"/>
      <c r="R449" s="3"/>
      <c r="S449" s="3"/>
      <c r="T449" s="3"/>
      <c r="U449" s="3"/>
      <c r="V449" s="3"/>
      <c r="W449" s="3"/>
      <c r="X449" s="3"/>
      <c r="Y449" s="3"/>
      <c r="Z449" s="3"/>
    </row>
    <row r="450" spans="2:26">
      <c r="B450" s="449"/>
      <c r="C450" s="7"/>
      <c r="D450" s="3"/>
      <c r="E450" s="3"/>
      <c r="F450" s="3"/>
      <c r="G450" s="3"/>
      <c r="H450" s="3"/>
      <c r="I450" s="3"/>
      <c r="J450" s="3"/>
      <c r="K450" s="3"/>
      <c r="L450" s="3"/>
      <c r="M450" s="3"/>
      <c r="N450" s="3"/>
      <c r="O450" s="3"/>
      <c r="P450" s="3"/>
      <c r="Q450" s="3"/>
      <c r="R450" s="3"/>
      <c r="S450" s="3"/>
      <c r="T450" s="3"/>
      <c r="U450" s="3"/>
      <c r="V450" s="3"/>
      <c r="W450" s="3"/>
      <c r="X450" s="3"/>
      <c r="Y450" s="3"/>
      <c r="Z450" s="3"/>
    </row>
    <row r="451" spans="2:26">
      <c r="B451" s="449"/>
      <c r="C451" s="7"/>
      <c r="D451" s="3"/>
      <c r="E451" s="3"/>
      <c r="F451" s="3"/>
      <c r="G451" s="3"/>
      <c r="H451" s="3"/>
      <c r="I451" s="3"/>
      <c r="J451" s="3"/>
      <c r="K451" s="3"/>
      <c r="L451" s="3"/>
      <c r="M451" s="3"/>
      <c r="N451" s="3"/>
      <c r="O451" s="3"/>
      <c r="P451" s="3"/>
      <c r="Q451" s="3"/>
      <c r="R451" s="3"/>
      <c r="S451" s="3"/>
      <c r="T451" s="3"/>
      <c r="U451" s="3"/>
      <c r="V451" s="3"/>
      <c r="W451" s="3"/>
      <c r="X451" s="3"/>
      <c r="Y451" s="3"/>
      <c r="Z451" s="3"/>
    </row>
    <row r="452" spans="2:26">
      <c r="B452" s="449"/>
      <c r="C452" s="7"/>
      <c r="D452" s="3"/>
      <c r="E452" s="3"/>
      <c r="F452" s="3"/>
      <c r="G452" s="3"/>
      <c r="H452" s="3"/>
      <c r="I452" s="3"/>
      <c r="J452" s="3"/>
      <c r="K452" s="3"/>
      <c r="L452" s="3"/>
      <c r="M452" s="3"/>
      <c r="N452" s="3"/>
      <c r="O452" s="3"/>
      <c r="P452" s="3"/>
      <c r="Q452" s="3"/>
      <c r="R452" s="3"/>
      <c r="S452" s="3"/>
      <c r="T452" s="3"/>
      <c r="U452" s="3"/>
      <c r="V452" s="3"/>
      <c r="W452" s="3"/>
      <c r="X452" s="3"/>
      <c r="Y452" s="3"/>
      <c r="Z452" s="3"/>
    </row>
    <row r="453" spans="2:26">
      <c r="B453" s="449"/>
      <c r="C453" s="7"/>
      <c r="D453" s="3"/>
      <c r="E453" s="3"/>
      <c r="F453" s="3"/>
      <c r="G453" s="3"/>
      <c r="H453" s="3"/>
      <c r="I453" s="3"/>
      <c r="J453" s="3"/>
      <c r="K453" s="3"/>
      <c r="L453" s="3"/>
      <c r="M453" s="3"/>
      <c r="N453" s="3"/>
      <c r="O453" s="3"/>
      <c r="P453" s="3"/>
      <c r="Q453" s="3"/>
      <c r="R453" s="3"/>
      <c r="S453" s="3"/>
      <c r="T453" s="3"/>
      <c r="U453" s="3"/>
      <c r="V453" s="3"/>
      <c r="W453" s="3"/>
      <c r="X453" s="3"/>
      <c r="Y453" s="3"/>
      <c r="Z453" s="3"/>
    </row>
    <row r="454" spans="2:26">
      <c r="B454" s="449"/>
      <c r="C454" s="7"/>
      <c r="D454" s="3"/>
      <c r="E454" s="3"/>
      <c r="F454" s="3"/>
      <c r="G454" s="3"/>
      <c r="H454" s="3"/>
      <c r="I454" s="3"/>
      <c r="J454" s="3"/>
      <c r="K454" s="3"/>
      <c r="L454" s="3"/>
      <c r="M454" s="3"/>
      <c r="N454" s="3"/>
      <c r="O454" s="3"/>
      <c r="P454" s="3"/>
      <c r="Q454" s="3"/>
      <c r="R454" s="3"/>
      <c r="S454" s="3"/>
      <c r="T454" s="3"/>
      <c r="U454" s="3"/>
      <c r="V454" s="3"/>
      <c r="W454" s="3"/>
      <c r="X454" s="3"/>
      <c r="Y454" s="3"/>
      <c r="Z454" s="3"/>
    </row>
    <row r="455" spans="2:26">
      <c r="B455" s="449"/>
      <c r="C455" s="7"/>
      <c r="D455" s="3"/>
      <c r="E455" s="3"/>
      <c r="F455" s="3"/>
      <c r="G455" s="3"/>
      <c r="H455" s="3"/>
      <c r="I455" s="3"/>
      <c r="J455" s="3"/>
      <c r="K455" s="3"/>
      <c r="L455" s="3"/>
      <c r="M455" s="3"/>
      <c r="N455" s="3"/>
      <c r="O455" s="3"/>
      <c r="P455" s="3"/>
      <c r="Q455" s="3"/>
      <c r="R455" s="3"/>
      <c r="S455" s="3"/>
      <c r="T455" s="3"/>
      <c r="U455" s="3"/>
      <c r="V455" s="3"/>
      <c r="W455" s="3"/>
      <c r="X455" s="3"/>
      <c r="Y455" s="3"/>
      <c r="Z455" s="3"/>
    </row>
    <row r="456" spans="2:26">
      <c r="B456" s="449"/>
      <c r="C456" s="7"/>
      <c r="D456" s="3"/>
      <c r="E456" s="3"/>
      <c r="F456" s="3"/>
      <c r="G456" s="3"/>
      <c r="H456" s="3"/>
      <c r="I456" s="3"/>
      <c r="J456" s="3"/>
      <c r="K456" s="3"/>
      <c r="L456" s="3"/>
      <c r="M456" s="3"/>
      <c r="N456" s="3"/>
      <c r="O456" s="3"/>
      <c r="P456" s="3"/>
      <c r="Q456" s="3"/>
      <c r="R456" s="3"/>
      <c r="S456" s="3"/>
      <c r="T456" s="3"/>
      <c r="U456" s="3"/>
      <c r="V456" s="3"/>
      <c r="W456" s="3"/>
      <c r="X456" s="3"/>
      <c r="Y456" s="3"/>
      <c r="Z456" s="3"/>
    </row>
    <row r="457" spans="2:26">
      <c r="B457" s="449"/>
      <c r="C457" s="7"/>
      <c r="D457" s="3"/>
      <c r="E457" s="3"/>
      <c r="F457" s="3"/>
      <c r="G457" s="3"/>
      <c r="H457" s="3"/>
      <c r="I457" s="3"/>
      <c r="J457" s="3"/>
      <c r="K457" s="3"/>
      <c r="L457" s="3"/>
      <c r="M457" s="3"/>
      <c r="N457" s="3"/>
      <c r="O457" s="3"/>
      <c r="P457" s="3"/>
      <c r="Q457" s="3"/>
      <c r="R457" s="3"/>
      <c r="S457" s="3"/>
      <c r="T457" s="3"/>
      <c r="U457" s="3"/>
      <c r="V457" s="3"/>
      <c r="W457" s="3"/>
      <c r="X457" s="3"/>
      <c r="Y457" s="3"/>
      <c r="Z457" s="3"/>
    </row>
    <row r="458" spans="2:26">
      <c r="B458" s="449"/>
      <c r="C458" s="7"/>
      <c r="D458" s="3"/>
      <c r="E458" s="3"/>
      <c r="F458" s="3"/>
      <c r="G458" s="3"/>
      <c r="H458" s="3"/>
      <c r="I458" s="3"/>
      <c r="J458" s="3"/>
      <c r="K458" s="3"/>
      <c r="L458" s="3"/>
      <c r="M458" s="3"/>
      <c r="N458" s="3"/>
      <c r="O458" s="3"/>
      <c r="P458" s="3"/>
      <c r="Q458" s="3"/>
      <c r="R458" s="3"/>
      <c r="S458" s="3"/>
      <c r="T458" s="3"/>
      <c r="U458" s="3"/>
      <c r="V458" s="3"/>
      <c r="W458" s="3"/>
      <c r="X458" s="3"/>
      <c r="Y458" s="3"/>
      <c r="Z458" s="3"/>
    </row>
    <row r="459" spans="2:26">
      <c r="B459" s="449"/>
      <c r="C459" s="7"/>
      <c r="D459" s="3"/>
      <c r="E459" s="3"/>
      <c r="F459" s="3"/>
      <c r="G459" s="3"/>
      <c r="H459" s="3"/>
      <c r="I459" s="3"/>
      <c r="J459" s="3"/>
      <c r="K459" s="3"/>
      <c r="L459" s="3"/>
      <c r="M459" s="3"/>
      <c r="N459" s="3"/>
      <c r="O459" s="3"/>
      <c r="P459" s="3"/>
      <c r="Q459" s="3"/>
      <c r="R459" s="3"/>
      <c r="S459" s="3"/>
      <c r="T459" s="3"/>
      <c r="U459" s="3"/>
      <c r="V459" s="3"/>
      <c r="W459" s="3"/>
      <c r="X459" s="3"/>
      <c r="Y459" s="3"/>
      <c r="Z459" s="3"/>
    </row>
    <row r="460" spans="2:26">
      <c r="B460" s="449"/>
      <c r="C460" s="7"/>
      <c r="D460" s="3"/>
      <c r="E460" s="3"/>
      <c r="F460" s="3"/>
      <c r="G460" s="3"/>
      <c r="H460" s="3"/>
      <c r="I460" s="3"/>
      <c r="J460" s="3"/>
      <c r="K460" s="3"/>
      <c r="L460" s="3"/>
      <c r="M460" s="3"/>
      <c r="N460" s="3"/>
      <c r="O460" s="3"/>
      <c r="P460" s="3"/>
      <c r="Q460" s="3"/>
      <c r="R460" s="3"/>
      <c r="S460" s="3"/>
      <c r="T460" s="3"/>
      <c r="U460" s="3"/>
      <c r="V460" s="3"/>
      <c r="W460" s="3"/>
      <c r="X460" s="3"/>
      <c r="Y460" s="3"/>
      <c r="Z460" s="3"/>
    </row>
    <row r="461" spans="2:26">
      <c r="B461" s="449"/>
      <c r="C461" s="7"/>
      <c r="D461" s="3"/>
      <c r="E461" s="3"/>
      <c r="F461" s="3"/>
      <c r="G461" s="3"/>
      <c r="H461" s="3"/>
      <c r="I461" s="3"/>
      <c r="J461" s="3"/>
      <c r="K461" s="3"/>
      <c r="L461" s="3"/>
      <c r="M461" s="3"/>
      <c r="N461" s="3"/>
      <c r="O461" s="3"/>
      <c r="P461" s="3"/>
      <c r="Q461" s="3"/>
      <c r="R461" s="3"/>
      <c r="S461" s="3"/>
      <c r="T461" s="3"/>
      <c r="U461" s="3"/>
      <c r="V461" s="3"/>
      <c r="W461" s="3"/>
      <c r="X461" s="3"/>
      <c r="Y461" s="3"/>
      <c r="Z461" s="3"/>
    </row>
    <row r="462" spans="2:26">
      <c r="B462" s="449"/>
      <c r="C462" s="7"/>
      <c r="D462" s="3"/>
      <c r="E462" s="3"/>
      <c r="F462" s="3"/>
      <c r="G462" s="3"/>
      <c r="H462" s="3"/>
      <c r="I462" s="3"/>
      <c r="J462" s="3"/>
      <c r="K462" s="3"/>
      <c r="L462" s="3"/>
      <c r="M462" s="3"/>
      <c r="N462" s="3"/>
      <c r="O462" s="3"/>
      <c r="P462" s="3"/>
      <c r="Q462" s="3"/>
      <c r="R462" s="3"/>
      <c r="S462" s="3"/>
      <c r="T462" s="3"/>
      <c r="U462" s="3"/>
      <c r="V462" s="3"/>
      <c r="W462" s="3"/>
      <c r="X462" s="3"/>
      <c r="Y462" s="3"/>
      <c r="Z462" s="3"/>
    </row>
    <row r="463" spans="2:26">
      <c r="B463" s="449"/>
      <c r="C463" s="7"/>
      <c r="D463" s="3"/>
      <c r="E463" s="3"/>
      <c r="F463" s="3"/>
      <c r="G463" s="3"/>
      <c r="H463" s="3"/>
      <c r="I463" s="3"/>
      <c r="J463" s="3"/>
      <c r="K463" s="3"/>
      <c r="L463" s="3"/>
      <c r="M463" s="3"/>
      <c r="N463" s="3"/>
      <c r="O463" s="3"/>
      <c r="P463" s="3"/>
      <c r="Q463" s="3"/>
      <c r="R463" s="3"/>
      <c r="S463" s="3"/>
      <c r="T463" s="3"/>
      <c r="U463" s="3"/>
      <c r="V463" s="3"/>
      <c r="W463" s="3"/>
      <c r="X463" s="3"/>
      <c r="Y463" s="3"/>
      <c r="Z463" s="3"/>
    </row>
    <row r="464" spans="2:26">
      <c r="B464" s="449"/>
      <c r="C464" s="7"/>
      <c r="D464" s="3"/>
      <c r="E464" s="3"/>
      <c r="F464" s="3"/>
      <c r="G464" s="3"/>
      <c r="H464" s="3"/>
      <c r="I464" s="3"/>
      <c r="J464" s="3"/>
      <c r="K464" s="3"/>
      <c r="L464" s="3"/>
      <c r="M464" s="3"/>
      <c r="N464" s="3"/>
      <c r="O464" s="3"/>
      <c r="P464" s="3"/>
      <c r="Q464" s="3"/>
      <c r="R464" s="3"/>
      <c r="S464" s="3"/>
      <c r="T464" s="3"/>
      <c r="U464" s="3"/>
      <c r="V464" s="3"/>
      <c r="W464" s="3"/>
      <c r="X464" s="3"/>
      <c r="Y464" s="3"/>
      <c r="Z464" s="3"/>
    </row>
    <row r="465" spans="2:26">
      <c r="B465" s="449"/>
      <c r="C465" s="7"/>
      <c r="D465" s="3"/>
      <c r="E465" s="3"/>
      <c r="F465" s="3"/>
      <c r="G465" s="3"/>
      <c r="H465" s="3"/>
      <c r="I465" s="3"/>
      <c r="J465" s="3"/>
      <c r="K465" s="3"/>
      <c r="L465" s="3"/>
      <c r="M465" s="3"/>
      <c r="N465" s="3"/>
      <c r="O465" s="3"/>
      <c r="P465" s="3"/>
      <c r="Q465" s="3"/>
      <c r="R465" s="3"/>
      <c r="S465" s="3"/>
      <c r="T465" s="3"/>
      <c r="U465" s="3"/>
      <c r="V465" s="3"/>
      <c r="W465" s="3"/>
      <c r="X465" s="3"/>
      <c r="Y465" s="3"/>
      <c r="Z465" s="3"/>
    </row>
    <row r="466" spans="2:26">
      <c r="B466" s="449"/>
      <c r="C466" s="7"/>
      <c r="D466" s="3"/>
      <c r="E466" s="3"/>
      <c r="F466" s="3"/>
      <c r="G466" s="3"/>
      <c r="H466" s="3"/>
      <c r="I466" s="3"/>
      <c r="J466" s="3"/>
      <c r="K466" s="3"/>
      <c r="L466" s="3"/>
      <c r="M466" s="3"/>
      <c r="N466" s="3"/>
      <c r="O466" s="3"/>
      <c r="P466" s="3"/>
      <c r="Q466" s="3"/>
      <c r="R466" s="3"/>
      <c r="S466" s="3"/>
      <c r="T466" s="3"/>
      <c r="U466" s="3"/>
      <c r="V466" s="3"/>
      <c r="W466" s="3"/>
      <c r="X466" s="3"/>
      <c r="Y466" s="3"/>
      <c r="Z466" s="3"/>
    </row>
    <row r="467" spans="2:26">
      <c r="B467" s="449"/>
      <c r="C467" s="7"/>
      <c r="D467" s="3"/>
      <c r="E467" s="3"/>
      <c r="F467" s="3"/>
      <c r="G467" s="3"/>
      <c r="H467" s="3"/>
      <c r="I467" s="3"/>
      <c r="J467" s="3"/>
      <c r="K467" s="3"/>
      <c r="L467" s="3"/>
      <c r="M467" s="3"/>
      <c r="N467" s="3"/>
      <c r="O467" s="3"/>
      <c r="P467" s="3"/>
      <c r="Q467" s="3"/>
      <c r="R467" s="3"/>
      <c r="S467" s="3"/>
      <c r="T467" s="3"/>
      <c r="U467" s="3"/>
      <c r="V467" s="3"/>
      <c r="W467" s="3"/>
      <c r="X467" s="3"/>
      <c r="Y467" s="3"/>
      <c r="Z467" s="3"/>
    </row>
    <row r="468" spans="2:26">
      <c r="B468" s="449"/>
      <c r="C468" s="7"/>
      <c r="D468" s="3"/>
      <c r="E468" s="3"/>
      <c r="F468" s="3"/>
      <c r="G468" s="3"/>
      <c r="H468" s="3"/>
      <c r="I468" s="3"/>
      <c r="J468" s="3"/>
      <c r="K468" s="3"/>
      <c r="L468" s="3"/>
      <c r="M468" s="3"/>
      <c r="N468" s="3"/>
      <c r="O468" s="3"/>
      <c r="P468" s="3"/>
      <c r="Q468" s="3"/>
      <c r="R468" s="3"/>
      <c r="S468" s="3"/>
      <c r="T468" s="3"/>
      <c r="U468" s="3"/>
      <c r="V468" s="3"/>
      <c r="W468" s="3"/>
      <c r="X468" s="3"/>
      <c r="Y468" s="3"/>
      <c r="Z468" s="3"/>
    </row>
    <row r="469" spans="2:26">
      <c r="B469" s="449"/>
      <c r="C469" s="7"/>
      <c r="D469" s="3"/>
      <c r="E469" s="3"/>
      <c r="F469" s="3"/>
      <c r="G469" s="3"/>
      <c r="H469" s="3"/>
      <c r="I469" s="3"/>
      <c r="J469" s="3"/>
      <c r="K469" s="3"/>
      <c r="L469" s="3"/>
      <c r="M469" s="3"/>
      <c r="N469" s="3"/>
      <c r="O469" s="3"/>
      <c r="P469" s="3"/>
      <c r="Q469" s="3"/>
      <c r="R469" s="3"/>
      <c r="S469" s="3"/>
      <c r="T469" s="3"/>
      <c r="U469" s="3"/>
      <c r="V469" s="3"/>
      <c r="W469" s="3"/>
      <c r="X469" s="3"/>
      <c r="Y469" s="3"/>
      <c r="Z469" s="3"/>
    </row>
    <row r="470" spans="2:26">
      <c r="B470" s="449"/>
      <c r="C470" s="7"/>
      <c r="D470" s="3"/>
      <c r="E470" s="3"/>
      <c r="F470" s="3"/>
      <c r="G470" s="3"/>
      <c r="H470" s="3"/>
      <c r="I470" s="3"/>
      <c r="J470" s="3"/>
      <c r="K470" s="3"/>
      <c r="L470" s="3"/>
      <c r="M470" s="3"/>
      <c r="N470" s="3"/>
      <c r="O470" s="3"/>
      <c r="P470" s="3"/>
      <c r="Q470" s="3"/>
      <c r="R470" s="3"/>
      <c r="S470" s="3"/>
      <c r="T470" s="3"/>
      <c r="U470" s="3"/>
      <c r="V470" s="3"/>
      <c r="W470" s="3"/>
      <c r="X470" s="3"/>
      <c r="Y470" s="3"/>
      <c r="Z470" s="3"/>
    </row>
    <row r="471" spans="2:26">
      <c r="B471" s="449"/>
      <c r="C471" s="7"/>
      <c r="D471" s="3"/>
      <c r="E471" s="3"/>
      <c r="F471" s="3"/>
      <c r="G471" s="3"/>
      <c r="H471" s="3"/>
      <c r="I471" s="3"/>
      <c r="J471" s="3"/>
      <c r="K471" s="3"/>
      <c r="L471" s="3"/>
      <c r="M471" s="3"/>
      <c r="N471" s="3"/>
      <c r="O471" s="3"/>
      <c r="P471" s="3"/>
      <c r="Q471" s="3"/>
      <c r="R471" s="3"/>
      <c r="S471" s="3"/>
      <c r="T471" s="3"/>
      <c r="U471" s="3"/>
      <c r="V471" s="3"/>
      <c r="W471" s="3"/>
      <c r="X471" s="3"/>
      <c r="Y471" s="3"/>
      <c r="Z471" s="3"/>
    </row>
    <row r="472" spans="2:26">
      <c r="B472" s="449"/>
      <c r="C472" s="7"/>
      <c r="D472" s="3"/>
      <c r="E472" s="3"/>
      <c r="F472" s="3"/>
      <c r="G472" s="3"/>
      <c r="H472" s="3"/>
      <c r="I472" s="3"/>
      <c r="J472" s="3"/>
      <c r="K472" s="3"/>
      <c r="L472" s="3"/>
      <c r="M472" s="3"/>
      <c r="N472" s="3"/>
      <c r="O472" s="3"/>
      <c r="P472" s="3"/>
      <c r="Q472" s="3"/>
      <c r="R472" s="3"/>
      <c r="S472" s="3"/>
      <c r="T472" s="3"/>
      <c r="U472" s="3"/>
      <c r="V472" s="3"/>
      <c r="W472" s="3"/>
      <c r="X472" s="3"/>
      <c r="Y472" s="3"/>
      <c r="Z472" s="3"/>
    </row>
    <row r="473" spans="2:26">
      <c r="B473" s="449"/>
      <c r="C473" s="7"/>
      <c r="D473" s="3"/>
      <c r="E473" s="3"/>
      <c r="F473" s="3"/>
      <c r="G473" s="3"/>
      <c r="H473" s="3"/>
      <c r="I473" s="3"/>
      <c r="J473" s="3"/>
      <c r="K473" s="3"/>
      <c r="L473" s="3"/>
      <c r="M473" s="3"/>
      <c r="N473" s="3"/>
      <c r="O473" s="3"/>
      <c r="P473" s="3"/>
      <c r="Q473" s="3"/>
      <c r="R473" s="3"/>
      <c r="S473" s="3"/>
      <c r="T473" s="3"/>
      <c r="U473" s="3"/>
      <c r="V473" s="3"/>
      <c r="W473" s="3"/>
      <c r="X473" s="3"/>
      <c r="Y473" s="3"/>
      <c r="Z473" s="3"/>
    </row>
    <row r="474" spans="2:26">
      <c r="B474" s="449"/>
      <c r="C474" s="7"/>
      <c r="D474" s="3"/>
      <c r="E474" s="3"/>
      <c r="F474" s="3"/>
      <c r="G474" s="3"/>
      <c r="H474" s="3"/>
      <c r="I474" s="3"/>
      <c r="J474" s="3"/>
      <c r="K474" s="3"/>
      <c r="L474" s="3"/>
      <c r="M474" s="3"/>
      <c r="N474" s="3"/>
      <c r="O474" s="3"/>
      <c r="P474" s="3"/>
      <c r="Q474" s="3"/>
      <c r="R474" s="3"/>
      <c r="S474" s="3"/>
      <c r="T474" s="3"/>
      <c r="U474" s="3"/>
      <c r="V474" s="3"/>
      <c r="W474" s="3"/>
      <c r="X474" s="3"/>
      <c r="Y474" s="3"/>
      <c r="Z474" s="3"/>
    </row>
    <row r="475" spans="2:26">
      <c r="B475" s="449"/>
      <c r="C475" s="7"/>
      <c r="D475" s="3"/>
      <c r="E475" s="3"/>
      <c r="F475" s="3"/>
      <c r="G475" s="3"/>
      <c r="H475" s="3"/>
      <c r="I475" s="3"/>
      <c r="J475" s="3"/>
      <c r="K475" s="3"/>
      <c r="L475" s="3"/>
      <c r="M475" s="3"/>
      <c r="N475" s="3"/>
      <c r="O475" s="3"/>
      <c r="P475" s="3"/>
      <c r="Q475" s="3"/>
      <c r="R475" s="3"/>
      <c r="S475" s="3"/>
      <c r="T475" s="3"/>
      <c r="U475" s="3"/>
      <c r="V475" s="3"/>
      <c r="W475" s="3"/>
      <c r="X475" s="3"/>
      <c r="Y475" s="3"/>
      <c r="Z475" s="3"/>
    </row>
    <row r="476" spans="2:26">
      <c r="B476" s="449"/>
      <c r="C476" s="7"/>
      <c r="D476" s="3"/>
      <c r="E476" s="3"/>
      <c r="F476" s="3"/>
      <c r="G476" s="3"/>
      <c r="H476" s="3"/>
      <c r="I476" s="3"/>
      <c r="J476" s="3"/>
      <c r="K476" s="3"/>
      <c r="L476" s="3"/>
      <c r="M476" s="3"/>
      <c r="N476" s="3"/>
      <c r="O476" s="3"/>
      <c r="P476" s="3"/>
      <c r="Q476" s="3"/>
      <c r="R476" s="3"/>
      <c r="S476" s="3"/>
      <c r="T476" s="3"/>
      <c r="U476" s="3"/>
      <c r="V476" s="3"/>
      <c r="W476" s="3"/>
      <c r="X476" s="3"/>
      <c r="Y476" s="3"/>
      <c r="Z476" s="3"/>
    </row>
    <row r="477" spans="2:26">
      <c r="B477" s="449"/>
      <c r="C477" s="7"/>
      <c r="D477" s="3"/>
      <c r="E477" s="3"/>
      <c r="F477" s="3"/>
      <c r="G477" s="3"/>
      <c r="H477" s="3"/>
      <c r="I477" s="3"/>
      <c r="J477" s="3"/>
      <c r="K477" s="3"/>
      <c r="L477" s="3"/>
      <c r="M477" s="3"/>
      <c r="N477" s="3"/>
      <c r="O477" s="3"/>
      <c r="P477" s="3"/>
      <c r="Q477" s="3"/>
      <c r="R477" s="3"/>
      <c r="S477" s="3"/>
      <c r="T477" s="3"/>
      <c r="U477" s="3"/>
      <c r="V477" s="3"/>
      <c r="W477" s="3"/>
      <c r="X477" s="3"/>
      <c r="Y477" s="3"/>
      <c r="Z477" s="3"/>
    </row>
    <row r="478" spans="2:26">
      <c r="B478" s="449"/>
      <c r="C478" s="7"/>
      <c r="D478" s="3"/>
      <c r="E478" s="3"/>
      <c r="F478" s="3"/>
      <c r="G478" s="3"/>
      <c r="H478" s="3"/>
      <c r="I478" s="3"/>
      <c r="J478" s="3"/>
      <c r="K478" s="3"/>
      <c r="L478" s="3"/>
      <c r="M478" s="3"/>
      <c r="N478" s="3"/>
      <c r="O478" s="3"/>
      <c r="P478" s="3"/>
      <c r="Q478" s="3"/>
      <c r="R478" s="3"/>
      <c r="S478" s="3"/>
      <c r="T478" s="3"/>
      <c r="U478" s="3"/>
      <c r="V478" s="3"/>
      <c r="W478" s="3"/>
      <c r="X478" s="3"/>
      <c r="Y478" s="3"/>
      <c r="Z478" s="3"/>
    </row>
    <row r="479" spans="2:26">
      <c r="B479" s="449"/>
      <c r="C479" s="7"/>
      <c r="D479" s="3"/>
      <c r="E479" s="3"/>
      <c r="F479" s="3"/>
      <c r="G479" s="3"/>
      <c r="H479" s="3"/>
      <c r="I479" s="3"/>
      <c r="J479" s="3"/>
      <c r="K479" s="3"/>
      <c r="L479" s="3"/>
      <c r="M479" s="3"/>
      <c r="N479" s="3"/>
      <c r="O479" s="3"/>
      <c r="P479" s="3"/>
      <c r="Q479" s="3"/>
      <c r="R479" s="3"/>
      <c r="S479" s="3"/>
      <c r="T479" s="3"/>
      <c r="U479" s="3"/>
      <c r="V479" s="3"/>
      <c r="W479" s="3"/>
      <c r="X479" s="3"/>
      <c r="Y479" s="3"/>
      <c r="Z479" s="3"/>
    </row>
    <row r="480" spans="2:26">
      <c r="B480" s="449"/>
      <c r="C480" s="7"/>
      <c r="D480" s="3"/>
      <c r="E480" s="3"/>
      <c r="F480" s="3"/>
      <c r="G480" s="3"/>
      <c r="H480" s="3"/>
      <c r="I480" s="3"/>
      <c r="J480" s="3"/>
      <c r="K480" s="3"/>
      <c r="L480" s="3"/>
      <c r="M480" s="3"/>
      <c r="N480" s="3"/>
      <c r="O480" s="3"/>
      <c r="P480" s="3"/>
      <c r="Q480" s="3"/>
      <c r="R480" s="3"/>
      <c r="S480" s="3"/>
      <c r="T480" s="3"/>
      <c r="U480" s="3"/>
      <c r="V480" s="3"/>
      <c r="W480" s="3"/>
      <c r="X480" s="3"/>
      <c r="Y480" s="3"/>
      <c r="Z480" s="3"/>
    </row>
    <row r="481" spans="2:26">
      <c r="B481" s="449"/>
      <c r="C481" s="7"/>
      <c r="D481" s="3"/>
      <c r="E481" s="3"/>
      <c r="F481" s="3"/>
      <c r="G481" s="3"/>
      <c r="H481" s="3"/>
      <c r="I481" s="3"/>
      <c r="J481" s="3"/>
      <c r="K481" s="3"/>
      <c r="L481" s="3"/>
      <c r="M481" s="3"/>
      <c r="N481" s="3"/>
      <c r="O481" s="3"/>
      <c r="P481" s="3"/>
      <c r="Q481" s="3"/>
      <c r="R481" s="3"/>
      <c r="S481" s="3"/>
      <c r="T481" s="3"/>
      <c r="U481" s="3"/>
      <c r="V481" s="3"/>
      <c r="W481" s="3"/>
      <c r="X481" s="3"/>
      <c r="Y481" s="3"/>
      <c r="Z481" s="3"/>
    </row>
    <row r="482" spans="2:26">
      <c r="B482" s="449"/>
      <c r="C482" s="7"/>
      <c r="D482" s="3"/>
      <c r="E482" s="3"/>
      <c r="F482" s="3"/>
      <c r="G482" s="3"/>
      <c r="H482" s="3"/>
      <c r="I482" s="3"/>
      <c r="J482" s="3"/>
      <c r="K482" s="3"/>
      <c r="L482" s="3"/>
      <c r="M482" s="3"/>
      <c r="N482" s="3"/>
      <c r="O482" s="3"/>
      <c r="P482" s="3"/>
      <c r="Q482" s="3"/>
      <c r="R482" s="3"/>
      <c r="S482" s="3"/>
      <c r="T482" s="3"/>
      <c r="U482" s="3"/>
      <c r="V482" s="3"/>
      <c r="W482" s="3"/>
      <c r="X482" s="3"/>
      <c r="Y482" s="3"/>
      <c r="Z482" s="3"/>
    </row>
    <row r="483" spans="2:26">
      <c r="B483" s="449"/>
      <c r="C483" s="7"/>
      <c r="D483" s="3"/>
      <c r="E483" s="3"/>
      <c r="F483" s="3"/>
      <c r="G483" s="3"/>
      <c r="H483" s="3"/>
      <c r="I483" s="3"/>
      <c r="J483" s="3"/>
      <c r="K483" s="3"/>
      <c r="L483" s="3"/>
      <c r="M483" s="3"/>
      <c r="N483" s="3"/>
      <c r="O483" s="3"/>
      <c r="P483" s="3"/>
      <c r="Q483" s="3"/>
      <c r="R483" s="3"/>
      <c r="S483" s="3"/>
      <c r="T483" s="3"/>
      <c r="U483" s="3"/>
      <c r="V483" s="3"/>
      <c r="W483" s="3"/>
      <c r="X483" s="3"/>
      <c r="Y483" s="3"/>
      <c r="Z483" s="3"/>
    </row>
    <row r="484" spans="2:26">
      <c r="B484" s="449"/>
      <c r="C484" s="7"/>
      <c r="D484" s="3"/>
      <c r="E484" s="3"/>
      <c r="F484" s="3"/>
      <c r="G484" s="3"/>
      <c r="H484" s="3"/>
      <c r="I484" s="3"/>
      <c r="J484" s="3"/>
      <c r="K484" s="3"/>
      <c r="L484" s="3"/>
      <c r="M484" s="3"/>
      <c r="N484" s="3"/>
      <c r="O484" s="3"/>
      <c r="P484" s="3"/>
      <c r="Q484" s="3"/>
      <c r="R484" s="3"/>
      <c r="S484" s="3"/>
      <c r="T484" s="3"/>
      <c r="U484" s="3"/>
      <c r="V484" s="3"/>
      <c r="W484" s="3"/>
      <c r="X484" s="3"/>
      <c r="Y484" s="3"/>
      <c r="Z484" s="3"/>
    </row>
    <row r="485" spans="2:26">
      <c r="B485" s="449"/>
      <c r="C485" s="7"/>
      <c r="D485" s="3"/>
      <c r="E485" s="3"/>
      <c r="F485" s="3"/>
      <c r="G485" s="3"/>
      <c r="H485" s="3"/>
      <c r="I485" s="3"/>
      <c r="J485" s="3"/>
      <c r="K485" s="3"/>
      <c r="L485" s="3"/>
      <c r="M485" s="3"/>
      <c r="N485" s="3"/>
      <c r="O485" s="3"/>
      <c r="P485" s="3"/>
      <c r="Q485" s="3"/>
      <c r="R485" s="3"/>
      <c r="S485" s="3"/>
      <c r="T485" s="3"/>
      <c r="U485" s="3"/>
      <c r="V485" s="3"/>
      <c r="W485" s="3"/>
      <c r="X485" s="3"/>
      <c r="Y485" s="3"/>
      <c r="Z485" s="3"/>
    </row>
    <row r="486" spans="2:26">
      <c r="B486" s="449"/>
      <c r="C486" s="7"/>
      <c r="D486" s="3"/>
      <c r="E486" s="3"/>
      <c r="F486" s="3"/>
      <c r="G486" s="3"/>
      <c r="H486" s="3"/>
      <c r="I486" s="3"/>
      <c r="J486" s="3"/>
      <c r="K486" s="3"/>
      <c r="L486" s="3"/>
      <c r="M486" s="3"/>
      <c r="N486" s="3"/>
      <c r="O486" s="3"/>
      <c r="P486" s="3"/>
      <c r="Q486" s="3"/>
      <c r="R486" s="3"/>
      <c r="S486" s="3"/>
      <c r="T486" s="3"/>
      <c r="U486" s="3"/>
      <c r="V486" s="3"/>
      <c r="W486" s="3"/>
      <c r="X486" s="3"/>
      <c r="Y486" s="3"/>
      <c r="Z486" s="3"/>
    </row>
    <row r="487" spans="2:26">
      <c r="B487" s="449"/>
      <c r="C487" s="7"/>
      <c r="D487" s="3"/>
      <c r="E487" s="3"/>
      <c r="F487" s="3"/>
      <c r="G487" s="3"/>
      <c r="H487" s="3"/>
      <c r="I487" s="3"/>
      <c r="J487" s="3"/>
      <c r="K487" s="3"/>
      <c r="L487" s="3"/>
      <c r="M487" s="3"/>
      <c r="N487" s="3"/>
      <c r="O487" s="3"/>
      <c r="P487" s="3"/>
      <c r="Q487" s="3"/>
      <c r="R487" s="3"/>
      <c r="S487" s="3"/>
      <c r="T487" s="3"/>
      <c r="U487" s="3"/>
      <c r="V487" s="3"/>
      <c r="W487" s="3"/>
      <c r="X487" s="3"/>
      <c r="Y487" s="3"/>
      <c r="Z487" s="3"/>
    </row>
    <row r="488" spans="2:26">
      <c r="B488" s="449"/>
      <c r="C488" s="7"/>
      <c r="D488" s="3"/>
      <c r="E488" s="3"/>
      <c r="F488" s="3"/>
      <c r="G488" s="3"/>
      <c r="H488" s="3"/>
      <c r="I488" s="3"/>
      <c r="J488" s="3"/>
      <c r="K488" s="3"/>
      <c r="L488" s="3"/>
      <c r="M488" s="3"/>
      <c r="N488" s="3"/>
      <c r="O488" s="3"/>
      <c r="P488" s="3"/>
      <c r="Q488" s="3"/>
      <c r="R488" s="3"/>
      <c r="S488" s="3"/>
      <c r="T488" s="3"/>
      <c r="U488" s="3"/>
      <c r="V488" s="3"/>
      <c r="W488" s="3"/>
      <c r="X488" s="3"/>
      <c r="Y488" s="3"/>
      <c r="Z488" s="3"/>
    </row>
    <row r="489" spans="2:26">
      <c r="B489" s="449"/>
      <c r="C489" s="7"/>
      <c r="D489" s="3"/>
      <c r="E489" s="3"/>
      <c r="F489" s="3"/>
      <c r="G489" s="3"/>
      <c r="H489" s="3"/>
      <c r="I489" s="3"/>
      <c r="J489" s="3"/>
      <c r="K489" s="3"/>
      <c r="L489" s="3"/>
      <c r="M489" s="3"/>
      <c r="N489" s="3"/>
      <c r="O489" s="3"/>
      <c r="P489" s="3"/>
      <c r="Q489" s="3"/>
      <c r="R489" s="3"/>
      <c r="S489" s="3"/>
      <c r="T489" s="3"/>
      <c r="U489" s="3"/>
      <c r="V489" s="3"/>
      <c r="W489" s="3"/>
      <c r="X489" s="3"/>
      <c r="Y489" s="3"/>
      <c r="Z489" s="3"/>
    </row>
    <row r="490" spans="2:26">
      <c r="B490" s="449"/>
      <c r="C490" s="7"/>
      <c r="D490" s="3"/>
      <c r="E490" s="3"/>
      <c r="F490" s="3"/>
      <c r="G490" s="3"/>
      <c r="H490" s="3"/>
      <c r="I490" s="3"/>
      <c r="J490" s="3"/>
      <c r="K490" s="3"/>
      <c r="L490" s="3"/>
      <c r="M490" s="3"/>
      <c r="N490" s="3"/>
      <c r="O490" s="3"/>
      <c r="P490" s="3"/>
      <c r="Q490" s="3"/>
      <c r="R490" s="3"/>
      <c r="S490" s="3"/>
      <c r="T490" s="3"/>
      <c r="U490" s="3"/>
      <c r="V490" s="3"/>
      <c r="W490" s="3"/>
      <c r="X490" s="3"/>
      <c r="Y490" s="3"/>
      <c r="Z490" s="3"/>
    </row>
    <row r="491" spans="2:26">
      <c r="B491" s="449"/>
      <c r="C491" s="7"/>
      <c r="D491" s="3"/>
      <c r="E491" s="3"/>
      <c r="F491" s="3"/>
      <c r="G491" s="3"/>
      <c r="H491" s="3"/>
      <c r="I491" s="3"/>
      <c r="J491" s="3"/>
      <c r="K491" s="3"/>
      <c r="L491" s="3"/>
      <c r="M491" s="3"/>
      <c r="N491" s="3"/>
      <c r="O491" s="3"/>
      <c r="P491" s="3"/>
      <c r="Q491" s="3"/>
      <c r="R491" s="3"/>
      <c r="S491" s="3"/>
      <c r="T491" s="3"/>
      <c r="U491" s="3"/>
      <c r="V491" s="3"/>
      <c r="W491" s="3"/>
      <c r="X491" s="3"/>
      <c r="Y491" s="3"/>
      <c r="Z491" s="3"/>
    </row>
    <row r="492" spans="2:26">
      <c r="B492" s="449"/>
      <c r="C492" s="7"/>
      <c r="D492" s="3"/>
      <c r="E492" s="3"/>
      <c r="F492" s="3"/>
      <c r="G492" s="3"/>
      <c r="H492" s="3"/>
      <c r="I492" s="3"/>
      <c r="J492" s="3"/>
      <c r="K492" s="3"/>
      <c r="L492" s="3"/>
      <c r="M492" s="3"/>
      <c r="N492" s="3"/>
      <c r="O492" s="3"/>
      <c r="P492" s="3"/>
      <c r="Q492" s="3"/>
      <c r="R492" s="3"/>
      <c r="S492" s="3"/>
      <c r="T492" s="3"/>
      <c r="U492" s="3"/>
      <c r="V492" s="3"/>
      <c r="W492" s="3"/>
      <c r="X492" s="3"/>
      <c r="Y492" s="3"/>
      <c r="Z492" s="3"/>
    </row>
    <row r="493" spans="2:26">
      <c r="B493" s="449"/>
      <c r="C493" s="7"/>
      <c r="D493" s="3"/>
      <c r="E493" s="3"/>
      <c r="F493" s="3"/>
      <c r="G493" s="3"/>
      <c r="H493" s="3"/>
      <c r="I493" s="3"/>
      <c r="J493" s="3"/>
      <c r="K493" s="3"/>
      <c r="L493" s="3"/>
      <c r="M493" s="3"/>
      <c r="N493" s="3"/>
      <c r="O493" s="3"/>
      <c r="P493" s="3"/>
      <c r="Q493" s="3"/>
      <c r="R493" s="3"/>
      <c r="S493" s="3"/>
      <c r="T493" s="3"/>
      <c r="U493" s="3"/>
      <c r="V493" s="3"/>
      <c r="W493" s="3"/>
      <c r="X493" s="3"/>
      <c r="Y493" s="3"/>
      <c r="Z493" s="3"/>
    </row>
    <row r="494" spans="2:26">
      <c r="B494" s="449"/>
      <c r="C494" s="7"/>
      <c r="D494" s="3"/>
      <c r="E494" s="3"/>
      <c r="F494" s="3"/>
      <c r="G494" s="3"/>
      <c r="H494" s="3"/>
      <c r="I494" s="3"/>
      <c r="J494" s="3"/>
      <c r="K494" s="3"/>
      <c r="L494" s="3"/>
      <c r="M494" s="3"/>
      <c r="N494" s="3"/>
      <c r="O494" s="3"/>
      <c r="P494" s="3"/>
      <c r="Q494" s="3"/>
      <c r="R494" s="3"/>
      <c r="S494" s="3"/>
      <c r="T494" s="3"/>
      <c r="U494" s="3"/>
      <c r="V494" s="3"/>
      <c r="W494" s="3"/>
      <c r="X494" s="3"/>
      <c r="Y494" s="3"/>
      <c r="Z494" s="3"/>
    </row>
    <row r="495" spans="2:26">
      <c r="B495" s="449"/>
      <c r="C495" s="7"/>
      <c r="D495" s="3"/>
      <c r="E495" s="3"/>
      <c r="F495" s="3"/>
      <c r="G495" s="3"/>
      <c r="H495" s="3"/>
      <c r="I495" s="3"/>
      <c r="J495" s="3"/>
      <c r="K495" s="3"/>
      <c r="L495" s="3"/>
      <c r="M495" s="3"/>
      <c r="N495" s="3"/>
      <c r="O495" s="3"/>
      <c r="P495" s="3"/>
      <c r="Q495" s="3"/>
      <c r="R495" s="3"/>
      <c r="S495" s="3"/>
      <c r="T495" s="3"/>
      <c r="U495" s="3"/>
      <c r="V495" s="3"/>
      <c r="W495" s="3"/>
      <c r="X495" s="3"/>
      <c r="Y495" s="3"/>
      <c r="Z495" s="3"/>
    </row>
    <row r="496" spans="2:26">
      <c r="B496" s="449"/>
      <c r="C496" s="7"/>
      <c r="D496" s="3"/>
      <c r="E496" s="3"/>
      <c r="F496" s="3"/>
      <c r="G496" s="3"/>
      <c r="H496" s="3"/>
      <c r="I496" s="3"/>
      <c r="J496" s="3"/>
      <c r="K496" s="3"/>
      <c r="L496" s="3"/>
      <c r="M496" s="3"/>
      <c r="N496" s="3"/>
      <c r="O496" s="3"/>
      <c r="P496" s="3"/>
      <c r="Q496" s="3"/>
      <c r="R496" s="3"/>
      <c r="S496" s="3"/>
      <c r="T496" s="3"/>
      <c r="U496" s="3"/>
      <c r="V496" s="3"/>
      <c r="W496" s="3"/>
      <c r="X496" s="3"/>
      <c r="Y496" s="3"/>
      <c r="Z496" s="3"/>
    </row>
    <row r="497" spans="2:26">
      <c r="B497" s="449"/>
      <c r="C497" s="7"/>
      <c r="D497" s="3"/>
      <c r="E497" s="3"/>
      <c r="F497" s="3"/>
      <c r="G497" s="3"/>
      <c r="H497" s="3"/>
      <c r="I497" s="3"/>
      <c r="J497" s="3"/>
      <c r="K497" s="3"/>
      <c r="L497" s="3"/>
      <c r="M497" s="3"/>
      <c r="N497" s="3"/>
      <c r="O497" s="3"/>
      <c r="P497" s="3"/>
      <c r="Q497" s="3"/>
      <c r="R497" s="3"/>
      <c r="S497" s="3"/>
      <c r="T497" s="3"/>
      <c r="U497" s="3"/>
      <c r="V497" s="3"/>
      <c r="W497" s="3"/>
      <c r="X497" s="3"/>
      <c r="Y497" s="3"/>
      <c r="Z497" s="3"/>
    </row>
    <row r="498" spans="2:26">
      <c r="B498" s="449"/>
      <c r="C498" s="7"/>
      <c r="D498" s="3"/>
      <c r="E498" s="3"/>
      <c r="F498" s="3"/>
      <c r="G498" s="3"/>
      <c r="H498" s="3"/>
      <c r="I498" s="3"/>
      <c r="J498" s="3"/>
      <c r="K498" s="3"/>
      <c r="L498" s="3"/>
      <c r="M498" s="3"/>
      <c r="N498" s="3"/>
      <c r="O498" s="3"/>
      <c r="P498" s="3"/>
      <c r="Q498" s="3"/>
      <c r="R498" s="3"/>
      <c r="S498" s="3"/>
      <c r="T498" s="3"/>
      <c r="U498" s="3"/>
      <c r="V498" s="3"/>
      <c r="W498" s="3"/>
      <c r="X498" s="3"/>
      <c r="Y498" s="3"/>
      <c r="Z498" s="3"/>
    </row>
    <row r="499" spans="2:26">
      <c r="B499" s="449"/>
      <c r="C499" s="7"/>
      <c r="D499" s="3"/>
      <c r="E499" s="3"/>
      <c r="F499" s="3"/>
      <c r="G499" s="3"/>
      <c r="H499" s="3"/>
      <c r="I499" s="3"/>
      <c r="J499" s="3"/>
      <c r="K499" s="3"/>
      <c r="L499" s="3"/>
      <c r="M499" s="3"/>
      <c r="N499" s="3"/>
      <c r="O499" s="3"/>
      <c r="P499" s="3"/>
      <c r="Q499" s="3"/>
      <c r="R499" s="3"/>
      <c r="S499" s="3"/>
      <c r="T499" s="3"/>
      <c r="U499" s="3"/>
      <c r="V499" s="3"/>
      <c r="W499" s="3"/>
      <c r="X499" s="3"/>
      <c r="Y499" s="3"/>
      <c r="Z499" s="3"/>
    </row>
    <row r="500" spans="2:26">
      <c r="B500" s="449"/>
      <c r="C500" s="7"/>
      <c r="D500" s="3"/>
      <c r="E500" s="3"/>
      <c r="F500" s="3"/>
      <c r="G500" s="3"/>
      <c r="H500" s="3"/>
      <c r="I500" s="3"/>
      <c r="J500" s="3"/>
      <c r="K500" s="3"/>
      <c r="L500" s="3"/>
      <c r="M500" s="3"/>
      <c r="N500" s="3"/>
      <c r="O500" s="3"/>
      <c r="P500" s="3"/>
      <c r="Q500" s="3"/>
      <c r="R500" s="3"/>
      <c r="S500" s="3"/>
      <c r="T500" s="3"/>
      <c r="U500" s="3"/>
      <c r="V500" s="3"/>
      <c r="W500" s="3"/>
      <c r="X500" s="3"/>
      <c r="Y500" s="3"/>
      <c r="Z500" s="3"/>
    </row>
    <row r="501" spans="2:26">
      <c r="B501" s="449"/>
      <c r="C501" s="7"/>
      <c r="D501" s="3"/>
      <c r="E501" s="3"/>
      <c r="F501" s="3"/>
      <c r="G501" s="3"/>
      <c r="H501" s="3"/>
      <c r="I501" s="3"/>
      <c r="J501" s="3"/>
      <c r="K501" s="3"/>
      <c r="L501" s="3"/>
      <c r="M501" s="3"/>
      <c r="N501" s="3"/>
      <c r="O501" s="3"/>
      <c r="P501" s="3"/>
      <c r="Q501" s="3"/>
      <c r="R501" s="3"/>
      <c r="S501" s="3"/>
      <c r="T501" s="3"/>
      <c r="U501" s="3"/>
      <c r="V501" s="3"/>
      <c r="W501" s="3"/>
      <c r="X501" s="3"/>
      <c r="Y501" s="3"/>
      <c r="Z501" s="3"/>
    </row>
    <row r="502" spans="2:26">
      <c r="B502" s="449"/>
      <c r="C502" s="7"/>
      <c r="D502" s="3"/>
      <c r="E502" s="3"/>
      <c r="F502" s="3"/>
      <c r="G502" s="3"/>
      <c r="H502" s="3"/>
      <c r="I502" s="3"/>
      <c r="J502" s="3"/>
      <c r="K502" s="3"/>
      <c r="L502" s="3"/>
      <c r="M502" s="3"/>
      <c r="N502" s="3"/>
      <c r="O502" s="3"/>
      <c r="P502" s="3"/>
      <c r="Q502" s="3"/>
      <c r="R502" s="3"/>
      <c r="S502" s="3"/>
      <c r="T502" s="3"/>
      <c r="U502" s="3"/>
      <c r="V502" s="3"/>
      <c r="W502" s="3"/>
      <c r="X502" s="3"/>
      <c r="Y502" s="3"/>
      <c r="Z502" s="3"/>
    </row>
    <row r="503" spans="2:26">
      <c r="B503" s="449"/>
      <c r="C503" s="7"/>
      <c r="D503" s="3"/>
      <c r="E503" s="3"/>
      <c r="F503" s="3"/>
      <c r="G503" s="3"/>
      <c r="H503" s="3"/>
      <c r="I503" s="3"/>
      <c r="J503" s="3"/>
      <c r="K503" s="3"/>
      <c r="L503" s="3"/>
      <c r="M503" s="3"/>
      <c r="N503" s="3"/>
      <c r="O503" s="3"/>
      <c r="P503" s="3"/>
      <c r="Q503" s="3"/>
      <c r="R503" s="3"/>
      <c r="S503" s="3"/>
      <c r="T503" s="3"/>
      <c r="U503" s="3"/>
      <c r="V503" s="3"/>
      <c r="W503" s="3"/>
      <c r="X503" s="3"/>
      <c r="Y503" s="3"/>
      <c r="Z503" s="3"/>
    </row>
    <row r="504" spans="2:26">
      <c r="B504" s="449"/>
      <c r="C504" s="7"/>
      <c r="D504" s="3"/>
      <c r="E504" s="3"/>
      <c r="F504" s="3"/>
      <c r="G504" s="3"/>
      <c r="H504" s="3"/>
      <c r="I504" s="3"/>
      <c r="J504" s="3"/>
      <c r="K504" s="3"/>
      <c r="L504" s="3"/>
      <c r="M504" s="3"/>
      <c r="N504" s="3"/>
      <c r="O504" s="3"/>
      <c r="P504" s="3"/>
      <c r="Q504" s="3"/>
      <c r="R504" s="3"/>
      <c r="S504" s="3"/>
      <c r="T504" s="3"/>
      <c r="U504" s="3"/>
      <c r="V504" s="3"/>
      <c r="W504" s="3"/>
      <c r="X504" s="3"/>
      <c r="Y504" s="3"/>
      <c r="Z504" s="3"/>
    </row>
    <row r="505" spans="2:26">
      <c r="B505" s="449"/>
      <c r="C505" s="7"/>
      <c r="D505" s="3"/>
      <c r="E505" s="3"/>
      <c r="F505" s="3"/>
      <c r="G505" s="3"/>
      <c r="H505" s="3"/>
      <c r="I505" s="3"/>
      <c r="J505" s="3"/>
      <c r="K505" s="3"/>
      <c r="L505" s="3"/>
      <c r="M505" s="3"/>
      <c r="N505" s="3"/>
      <c r="O505" s="3"/>
      <c r="P505" s="3"/>
      <c r="Q505" s="3"/>
      <c r="R505" s="3"/>
      <c r="S505" s="3"/>
      <c r="T505" s="3"/>
      <c r="U505" s="3"/>
      <c r="V505" s="3"/>
      <c r="W505" s="3"/>
      <c r="X505" s="3"/>
      <c r="Y505" s="3"/>
      <c r="Z505" s="3"/>
    </row>
    <row r="506" spans="2:26">
      <c r="B506" s="449"/>
      <c r="C506" s="7"/>
      <c r="D506" s="3"/>
      <c r="E506" s="3"/>
      <c r="F506" s="3"/>
      <c r="G506" s="3"/>
      <c r="H506" s="3"/>
      <c r="I506" s="3"/>
      <c r="J506" s="3"/>
      <c r="K506" s="3"/>
      <c r="L506" s="3"/>
      <c r="M506" s="3"/>
      <c r="N506" s="3"/>
      <c r="O506" s="3"/>
      <c r="P506" s="3"/>
      <c r="Q506" s="3"/>
      <c r="R506" s="3"/>
      <c r="S506" s="3"/>
      <c r="T506" s="3"/>
      <c r="U506" s="3"/>
      <c r="V506" s="3"/>
      <c r="W506" s="3"/>
      <c r="X506" s="3"/>
      <c r="Y506" s="3"/>
      <c r="Z506" s="3"/>
    </row>
    <row r="507" spans="2:26">
      <c r="B507" s="449"/>
      <c r="C507" s="7"/>
      <c r="D507" s="3"/>
      <c r="E507" s="3"/>
      <c r="F507" s="3"/>
      <c r="G507" s="3"/>
      <c r="H507" s="3"/>
      <c r="I507" s="3"/>
      <c r="J507" s="3"/>
      <c r="K507" s="3"/>
      <c r="L507" s="3"/>
      <c r="M507" s="3"/>
      <c r="N507" s="3"/>
      <c r="O507" s="3"/>
      <c r="P507" s="3"/>
      <c r="Q507" s="3"/>
      <c r="R507" s="3"/>
      <c r="S507" s="3"/>
      <c r="T507" s="3"/>
      <c r="U507" s="3"/>
      <c r="V507" s="3"/>
      <c r="W507" s="3"/>
      <c r="X507" s="3"/>
      <c r="Y507" s="3"/>
      <c r="Z507" s="3"/>
    </row>
    <row r="508" spans="2:26">
      <c r="B508" s="449"/>
      <c r="C508" s="7"/>
      <c r="D508" s="3"/>
      <c r="E508" s="3"/>
      <c r="F508" s="3"/>
      <c r="G508" s="3"/>
      <c r="H508" s="3"/>
      <c r="I508" s="3"/>
      <c r="J508" s="3"/>
      <c r="K508" s="3"/>
      <c r="L508" s="3"/>
      <c r="M508" s="3"/>
      <c r="N508" s="3"/>
      <c r="O508" s="3"/>
      <c r="P508" s="3"/>
      <c r="Q508" s="3"/>
      <c r="R508" s="3"/>
      <c r="S508" s="3"/>
      <c r="T508" s="3"/>
      <c r="U508" s="3"/>
      <c r="V508" s="3"/>
      <c r="W508" s="3"/>
      <c r="X508" s="3"/>
      <c r="Y508" s="3"/>
      <c r="Z508" s="3"/>
    </row>
    <row r="509" spans="2:26">
      <c r="B509" s="449"/>
      <c r="C509" s="7"/>
      <c r="D509" s="3"/>
      <c r="E509" s="3"/>
      <c r="F509" s="3"/>
      <c r="G509" s="3"/>
      <c r="H509" s="3"/>
      <c r="I509" s="3"/>
      <c r="J509" s="3"/>
      <c r="K509" s="3"/>
      <c r="L509" s="3"/>
      <c r="M509" s="3"/>
      <c r="N509" s="3"/>
      <c r="O509" s="3"/>
      <c r="P509" s="3"/>
      <c r="Q509" s="3"/>
      <c r="R509" s="3"/>
      <c r="S509" s="3"/>
      <c r="T509" s="3"/>
      <c r="U509" s="3"/>
      <c r="V509" s="3"/>
      <c r="W509" s="3"/>
      <c r="X509" s="3"/>
      <c r="Y509" s="3"/>
      <c r="Z509" s="3"/>
    </row>
    <row r="510" spans="2:26">
      <c r="B510" s="449"/>
      <c r="C510" s="7"/>
      <c r="D510" s="3"/>
      <c r="E510" s="3"/>
      <c r="F510" s="3"/>
      <c r="G510" s="3"/>
      <c r="H510" s="3"/>
      <c r="I510" s="3"/>
      <c r="J510" s="3"/>
      <c r="K510" s="3"/>
      <c r="L510" s="3"/>
      <c r="M510" s="3"/>
      <c r="N510" s="3"/>
      <c r="O510" s="3"/>
      <c r="P510" s="3"/>
      <c r="Q510" s="3"/>
      <c r="R510" s="3"/>
      <c r="S510" s="3"/>
      <c r="T510" s="3"/>
      <c r="U510" s="3"/>
      <c r="V510" s="3"/>
      <c r="W510" s="3"/>
      <c r="X510" s="3"/>
      <c r="Y510" s="3"/>
      <c r="Z510" s="3"/>
    </row>
    <row r="511" spans="2:26">
      <c r="B511" s="449"/>
      <c r="C511" s="7"/>
      <c r="D511" s="3"/>
      <c r="E511" s="3"/>
      <c r="F511" s="3"/>
      <c r="G511" s="3"/>
      <c r="H511" s="3"/>
      <c r="I511" s="3"/>
      <c r="J511" s="3"/>
      <c r="K511" s="3"/>
      <c r="L511" s="3"/>
      <c r="M511" s="3"/>
      <c r="N511" s="3"/>
      <c r="O511" s="3"/>
      <c r="P511" s="3"/>
      <c r="Q511" s="3"/>
      <c r="R511" s="3"/>
      <c r="S511" s="3"/>
      <c r="T511" s="3"/>
      <c r="U511" s="3"/>
      <c r="V511" s="3"/>
      <c r="W511" s="3"/>
      <c r="X511" s="3"/>
      <c r="Y511" s="3"/>
      <c r="Z511" s="3"/>
    </row>
    <row r="512" spans="2:26">
      <c r="B512" s="449"/>
      <c r="C512" s="7"/>
      <c r="D512" s="3"/>
      <c r="E512" s="3"/>
      <c r="F512" s="3"/>
      <c r="G512" s="3"/>
      <c r="H512" s="3"/>
      <c r="I512" s="3"/>
      <c r="J512" s="3"/>
      <c r="K512" s="3"/>
      <c r="L512" s="3"/>
      <c r="M512" s="3"/>
      <c r="N512" s="3"/>
      <c r="O512" s="3"/>
      <c r="P512" s="3"/>
      <c r="Q512" s="3"/>
      <c r="R512" s="3"/>
      <c r="S512" s="3"/>
      <c r="T512" s="3"/>
      <c r="U512" s="3"/>
      <c r="V512" s="3"/>
      <c r="W512" s="3"/>
      <c r="X512" s="3"/>
      <c r="Y512" s="3"/>
      <c r="Z512" s="3"/>
    </row>
    <row r="513" spans="2:26">
      <c r="B513" s="449"/>
      <c r="C513" s="7"/>
      <c r="D513" s="3"/>
      <c r="E513" s="3"/>
      <c r="F513" s="3"/>
      <c r="G513" s="3"/>
      <c r="H513" s="3"/>
      <c r="I513" s="3"/>
      <c r="J513" s="3"/>
      <c r="K513" s="3"/>
      <c r="L513" s="3"/>
      <c r="M513" s="3"/>
      <c r="N513" s="3"/>
      <c r="O513" s="3"/>
      <c r="P513" s="3"/>
      <c r="Q513" s="3"/>
      <c r="R513" s="3"/>
      <c r="S513" s="3"/>
      <c r="T513" s="3"/>
      <c r="U513" s="3"/>
      <c r="V513" s="3"/>
      <c r="W513" s="3"/>
      <c r="X513" s="3"/>
      <c r="Y513" s="3"/>
      <c r="Z513" s="3"/>
    </row>
    <row r="514" spans="2:26">
      <c r="B514" s="449"/>
      <c r="C514" s="7"/>
      <c r="D514" s="3"/>
      <c r="E514" s="3"/>
      <c r="F514" s="3"/>
      <c r="G514" s="3"/>
      <c r="H514" s="3"/>
      <c r="I514" s="3"/>
      <c r="J514" s="3"/>
      <c r="K514" s="3"/>
      <c r="L514" s="3"/>
      <c r="M514" s="3"/>
      <c r="N514" s="3"/>
      <c r="O514" s="3"/>
      <c r="P514" s="3"/>
      <c r="Q514" s="3"/>
      <c r="R514" s="3"/>
      <c r="S514" s="3"/>
      <c r="T514" s="3"/>
      <c r="U514" s="3"/>
      <c r="V514" s="3"/>
      <c r="W514" s="3"/>
      <c r="X514" s="3"/>
      <c r="Y514" s="3"/>
      <c r="Z514" s="3"/>
    </row>
    <row r="515" spans="2:26">
      <c r="B515" s="449"/>
      <c r="C515" s="7"/>
      <c r="D515" s="3"/>
      <c r="E515" s="3"/>
      <c r="F515" s="3"/>
      <c r="G515" s="3"/>
      <c r="H515" s="3"/>
      <c r="I515" s="3"/>
      <c r="J515" s="3"/>
      <c r="K515" s="3"/>
      <c r="L515" s="3"/>
      <c r="M515" s="3"/>
      <c r="N515" s="3"/>
      <c r="O515" s="3"/>
      <c r="P515" s="3"/>
      <c r="Q515" s="3"/>
      <c r="R515" s="3"/>
      <c r="S515" s="3"/>
      <c r="T515" s="3"/>
      <c r="U515" s="3"/>
      <c r="V515" s="3"/>
      <c r="W515" s="3"/>
      <c r="X515" s="3"/>
      <c r="Y515" s="3"/>
      <c r="Z515" s="3"/>
    </row>
    <row r="516" spans="2:26">
      <c r="B516" s="449"/>
      <c r="C516" s="7"/>
      <c r="D516" s="3"/>
      <c r="E516" s="3"/>
      <c r="F516" s="3"/>
      <c r="G516" s="3"/>
      <c r="H516" s="3"/>
      <c r="I516" s="3"/>
      <c r="J516" s="3"/>
      <c r="K516" s="3"/>
      <c r="L516" s="3"/>
      <c r="M516" s="3"/>
      <c r="N516" s="3"/>
      <c r="O516" s="3"/>
      <c r="P516" s="3"/>
      <c r="Q516" s="3"/>
      <c r="R516" s="3"/>
      <c r="S516" s="3"/>
      <c r="T516" s="3"/>
      <c r="U516" s="3"/>
      <c r="V516" s="3"/>
      <c r="W516" s="3"/>
      <c r="X516" s="3"/>
      <c r="Y516" s="3"/>
      <c r="Z516" s="3"/>
    </row>
    <row r="517" spans="2:26">
      <c r="B517" s="449"/>
      <c r="C517" s="7"/>
      <c r="D517" s="3"/>
      <c r="E517" s="3"/>
      <c r="F517" s="3"/>
      <c r="G517" s="3"/>
      <c r="H517" s="3"/>
      <c r="I517" s="3"/>
      <c r="J517" s="3"/>
      <c r="K517" s="3"/>
      <c r="L517" s="3"/>
      <c r="M517" s="3"/>
      <c r="N517" s="3"/>
      <c r="O517" s="3"/>
      <c r="P517" s="3"/>
      <c r="Q517" s="3"/>
      <c r="R517" s="3"/>
      <c r="S517" s="3"/>
      <c r="T517" s="3"/>
      <c r="U517" s="3"/>
      <c r="V517" s="3"/>
      <c r="W517" s="3"/>
      <c r="X517" s="3"/>
      <c r="Y517" s="3"/>
      <c r="Z517" s="3"/>
    </row>
    <row r="518" spans="2:26">
      <c r="B518" s="449"/>
      <c r="C518" s="7"/>
      <c r="D518" s="3"/>
      <c r="E518" s="3"/>
      <c r="F518" s="3"/>
      <c r="G518" s="3"/>
      <c r="H518" s="3"/>
      <c r="I518" s="3"/>
      <c r="J518" s="3"/>
      <c r="K518" s="3"/>
      <c r="L518" s="3"/>
      <c r="M518" s="3"/>
      <c r="N518" s="3"/>
      <c r="O518" s="3"/>
      <c r="P518" s="3"/>
      <c r="Q518" s="3"/>
      <c r="R518" s="3"/>
      <c r="S518" s="3"/>
      <c r="T518" s="3"/>
      <c r="U518" s="3"/>
      <c r="V518" s="3"/>
      <c r="W518" s="3"/>
      <c r="X518" s="3"/>
      <c r="Y518" s="3"/>
      <c r="Z518" s="3"/>
    </row>
    <row r="519" spans="2:26">
      <c r="B519" s="449"/>
      <c r="C519" s="7"/>
      <c r="D519" s="3"/>
      <c r="E519" s="3"/>
      <c r="F519" s="3"/>
      <c r="G519" s="3"/>
      <c r="H519" s="3"/>
      <c r="I519" s="3"/>
      <c r="J519" s="3"/>
      <c r="K519" s="3"/>
      <c r="L519" s="3"/>
      <c r="M519" s="3"/>
      <c r="N519" s="3"/>
      <c r="O519" s="3"/>
      <c r="P519" s="3"/>
      <c r="Q519" s="3"/>
      <c r="R519" s="3"/>
      <c r="S519" s="3"/>
      <c r="T519" s="3"/>
      <c r="U519" s="3"/>
      <c r="V519" s="3"/>
      <c r="W519" s="3"/>
      <c r="X519" s="3"/>
      <c r="Y519" s="3"/>
      <c r="Z519" s="3"/>
    </row>
    <row r="520" spans="2:26">
      <c r="B520" s="449"/>
      <c r="C520" s="7"/>
      <c r="D520" s="3"/>
      <c r="E520" s="3"/>
      <c r="F520" s="3"/>
      <c r="G520" s="3"/>
      <c r="H520" s="3"/>
      <c r="I520" s="3"/>
      <c r="J520" s="3"/>
      <c r="K520" s="3"/>
      <c r="L520" s="3"/>
      <c r="M520" s="3"/>
      <c r="N520" s="3"/>
      <c r="O520" s="3"/>
      <c r="P520" s="3"/>
      <c r="Q520" s="3"/>
      <c r="R520" s="3"/>
      <c r="S520" s="3"/>
      <c r="T520" s="3"/>
      <c r="U520" s="3"/>
      <c r="V520" s="3"/>
      <c r="W520" s="3"/>
      <c r="X520" s="3"/>
      <c r="Y520" s="3"/>
      <c r="Z520" s="3"/>
    </row>
    <row r="521" spans="2:26">
      <c r="B521" s="449"/>
      <c r="C521" s="7"/>
      <c r="D521" s="3"/>
      <c r="E521" s="3"/>
      <c r="F521" s="3"/>
      <c r="G521" s="3"/>
      <c r="H521" s="3"/>
      <c r="I521" s="3"/>
      <c r="J521" s="3"/>
      <c r="K521" s="3"/>
      <c r="L521" s="3"/>
      <c r="M521" s="3"/>
      <c r="N521" s="3"/>
      <c r="O521" s="3"/>
      <c r="P521" s="3"/>
      <c r="Q521" s="3"/>
      <c r="R521" s="3"/>
      <c r="S521" s="3"/>
      <c r="T521" s="3"/>
      <c r="U521" s="3"/>
      <c r="V521" s="3"/>
      <c r="W521" s="3"/>
      <c r="X521" s="3"/>
      <c r="Y521" s="3"/>
      <c r="Z521" s="3"/>
    </row>
    <row r="522" spans="2:26">
      <c r="B522" s="449"/>
      <c r="C522" s="7"/>
      <c r="D522" s="3"/>
      <c r="E522" s="3"/>
      <c r="F522" s="3"/>
      <c r="G522" s="3"/>
      <c r="H522" s="3"/>
      <c r="I522" s="3"/>
      <c r="J522" s="3"/>
      <c r="K522" s="3"/>
      <c r="L522" s="3"/>
      <c r="M522" s="3"/>
      <c r="N522" s="3"/>
      <c r="O522" s="3"/>
      <c r="P522" s="3"/>
      <c r="Q522" s="3"/>
      <c r="R522" s="3"/>
      <c r="S522" s="3"/>
      <c r="T522" s="3"/>
      <c r="U522" s="3"/>
      <c r="V522" s="3"/>
      <c r="W522" s="3"/>
      <c r="X522" s="3"/>
      <c r="Y522" s="3"/>
      <c r="Z522" s="3"/>
    </row>
    <row r="523" spans="2:26">
      <c r="B523" s="449"/>
      <c r="C523" s="7"/>
      <c r="D523" s="3"/>
      <c r="E523" s="3"/>
      <c r="F523" s="3"/>
      <c r="G523" s="3"/>
      <c r="H523" s="3"/>
      <c r="I523" s="3"/>
      <c r="J523" s="3"/>
      <c r="K523" s="3"/>
      <c r="L523" s="3"/>
      <c r="M523" s="3"/>
      <c r="N523" s="3"/>
      <c r="O523" s="3"/>
      <c r="P523" s="3"/>
      <c r="Q523" s="3"/>
      <c r="R523" s="3"/>
      <c r="S523" s="3"/>
      <c r="T523" s="3"/>
      <c r="U523" s="3"/>
      <c r="V523" s="3"/>
      <c r="W523" s="3"/>
      <c r="X523" s="3"/>
      <c r="Y523" s="3"/>
      <c r="Z523" s="3"/>
    </row>
    <row r="524" spans="2:26">
      <c r="B524" s="449"/>
      <c r="C524" s="7"/>
      <c r="D524" s="3"/>
      <c r="E524" s="3"/>
      <c r="F524" s="3"/>
      <c r="G524" s="3"/>
      <c r="H524" s="3"/>
      <c r="I524" s="3"/>
      <c r="J524" s="3"/>
      <c r="K524" s="3"/>
      <c r="L524" s="3"/>
      <c r="M524" s="3"/>
      <c r="N524" s="3"/>
      <c r="O524" s="3"/>
      <c r="P524" s="3"/>
      <c r="Q524" s="3"/>
      <c r="R524" s="3"/>
      <c r="S524" s="3"/>
      <c r="T524" s="3"/>
      <c r="U524" s="3"/>
      <c r="V524" s="3"/>
      <c r="W524" s="3"/>
      <c r="X524" s="3"/>
      <c r="Y524" s="3"/>
      <c r="Z524" s="3"/>
    </row>
    <row r="525" spans="2:26">
      <c r="B525" s="449"/>
      <c r="C525" s="7"/>
      <c r="D525" s="3"/>
      <c r="E525" s="3"/>
      <c r="F525" s="3"/>
      <c r="G525" s="3"/>
      <c r="H525" s="3"/>
      <c r="I525" s="3"/>
      <c r="J525" s="3"/>
      <c r="K525" s="3"/>
      <c r="L525" s="3"/>
      <c r="M525" s="3"/>
      <c r="N525" s="3"/>
      <c r="O525" s="3"/>
      <c r="P525" s="3"/>
      <c r="Q525" s="3"/>
      <c r="R525" s="3"/>
      <c r="S525" s="3"/>
      <c r="T525" s="3"/>
      <c r="U525" s="3"/>
      <c r="V525" s="3"/>
      <c r="W525" s="3"/>
      <c r="X525" s="3"/>
      <c r="Y525" s="3"/>
      <c r="Z525" s="3"/>
    </row>
    <row r="526" spans="2:26">
      <c r="B526" s="449"/>
      <c r="C526" s="7"/>
      <c r="D526" s="3"/>
      <c r="E526" s="3"/>
      <c r="F526" s="3"/>
      <c r="G526" s="3"/>
      <c r="H526" s="3"/>
      <c r="I526" s="3"/>
      <c r="J526" s="3"/>
      <c r="K526" s="3"/>
      <c r="L526" s="3"/>
      <c r="M526" s="3"/>
      <c r="N526" s="3"/>
      <c r="O526" s="3"/>
      <c r="P526" s="3"/>
      <c r="Q526" s="3"/>
      <c r="R526" s="3"/>
      <c r="S526" s="3"/>
      <c r="T526" s="3"/>
      <c r="U526" s="3"/>
      <c r="V526" s="3"/>
      <c r="W526" s="3"/>
      <c r="X526" s="3"/>
      <c r="Y526" s="3"/>
      <c r="Z526" s="3"/>
    </row>
    <row r="527" spans="2:26">
      <c r="B527" s="449"/>
      <c r="C527" s="7"/>
      <c r="D527" s="3"/>
      <c r="E527" s="3"/>
      <c r="F527" s="3"/>
      <c r="G527" s="3"/>
      <c r="H527" s="3"/>
      <c r="I527" s="3"/>
      <c r="J527" s="3"/>
      <c r="K527" s="3"/>
      <c r="L527" s="3"/>
      <c r="M527" s="3"/>
      <c r="N527" s="3"/>
      <c r="O527" s="3"/>
      <c r="P527" s="3"/>
      <c r="Q527" s="3"/>
      <c r="R527" s="3"/>
      <c r="S527" s="3"/>
      <c r="T527" s="3"/>
      <c r="U527" s="3"/>
      <c r="V527" s="3"/>
      <c r="W527" s="3"/>
      <c r="X527" s="3"/>
      <c r="Y527" s="3"/>
      <c r="Z527" s="3"/>
    </row>
    <row r="528" spans="2:26">
      <c r="B528" s="449"/>
      <c r="C528" s="7"/>
      <c r="D528" s="3"/>
      <c r="E528" s="3"/>
      <c r="F528" s="3"/>
      <c r="G528" s="3"/>
      <c r="H528" s="3"/>
      <c r="I528" s="3"/>
      <c r="J528" s="3"/>
      <c r="K528" s="3"/>
      <c r="L528" s="3"/>
      <c r="M528" s="3"/>
      <c r="N528" s="3"/>
      <c r="O528" s="3"/>
      <c r="P528" s="3"/>
      <c r="Q528" s="3"/>
      <c r="R528" s="3"/>
      <c r="S528" s="3"/>
      <c r="T528" s="3"/>
      <c r="U528" s="3"/>
      <c r="V528" s="3"/>
      <c r="W528" s="3"/>
      <c r="X528" s="3"/>
      <c r="Y528" s="3"/>
      <c r="Z528" s="3"/>
    </row>
    <row r="529" spans="2:26">
      <c r="B529" s="449"/>
      <c r="C529" s="7"/>
      <c r="D529" s="3"/>
      <c r="E529" s="3"/>
      <c r="F529" s="3"/>
      <c r="G529" s="3"/>
      <c r="H529" s="3"/>
      <c r="I529" s="3"/>
      <c r="J529" s="3"/>
      <c r="K529" s="3"/>
      <c r="L529" s="3"/>
      <c r="M529" s="3"/>
      <c r="N529" s="3"/>
      <c r="O529" s="3"/>
      <c r="P529" s="3"/>
      <c r="Q529" s="3"/>
      <c r="R529" s="3"/>
      <c r="S529" s="3"/>
      <c r="T529" s="3"/>
      <c r="U529" s="3"/>
      <c r="V529" s="3"/>
      <c r="W529" s="3"/>
      <c r="X529" s="3"/>
      <c r="Y529" s="3"/>
      <c r="Z529" s="3"/>
    </row>
    <row r="530" spans="2:26">
      <c r="B530" s="449"/>
      <c r="C530" s="7"/>
      <c r="D530" s="3"/>
      <c r="E530" s="3"/>
      <c r="F530" s="3"/>
      <c r="G530" s="3"/>
      <c r="H530" s="3"/>
      <c r="I530" s="3"/>
      <c r="J530" s="3"/>
      <c r="K530" s="3"/>
      <c r="L530" s="3"/>
      <c r="M530" s="3"/>
      <c r="N530" s="3"/>
      <c r="O530" s="3"/>
      <c r="P530" s="3"/>
      <c r="Q530" s="3"/>
      <c r="R530" s="3"/>
      <c r="S530" s="3"/>
      <c r="T530" s="3"/>
      <c r="U530" s="3"/>
      <c r="V530" s="3"/>
      <c r="W530" s="3"/>
      <c r="X530" s="3"/>
      <c r="Y530" s="3"/>
      <c r="Z530" s="3"/>
    </row>
    <row r="531" spans="2:26">
      <c r="B531" s="449"/>
      <c r="C531" s="7"/>
      <c r="D531" s="3"/>
      <c r="E531" s="3"/>
      <c r="F531" s="3"/>
      <c r="G531" s="3"/>
      <c r="H531" s="3"/>
      <c r="I531" s="3"/>
      <c r="J531" s="3"/>
      <c r="K531" s="3"/>
      <c r="L531" s="3"/>
      <c r="M531" s="3"/>
      <c r="N531" s="3"/>
      <c r="O531" s="3"/>
      <c r="P531" s="3"/>
      <c r="Q531" s="3"/>
      <c r="R531" s="3"/>
      <c r="S531" s="3"/>
      <c r="T531" s="3"/>
      <c r="U531" s="3"/>
      <c r="V531" s="3"/>
      <c r="W531" s="3"/>
      <c r="X531" s="3"/>
      <c r="Y531" s="3"/>
      <c r="Z531" s="3"/>
    </row>
    <row r="532" spans="2:26">
      <c r="B532" s="449"/>
      <c r="C532" s="7"/>
      <c r="D532" s="3"/>
      <c r="E532" s="3"/>
      <c r="F532" s="3"/>
      <c r="G532" s="3"/>
      <c r="H532" s="3"/>
      <c r="I532" s="3"/>
      <c r="J532" s="3"/>
      <c r="K532" s="3"/>
      <c r="L532" s="3"/>
      <c r="M532" s="3"/>
      <c r="N532" s="3"/>
      <c r="O532" s="3"/>
      <c r="P532" s="3"/>
      <c r="Q532" s="3"/>
      <c r="R532" s="3"/>
      <c r="S532" s="3"/>
      <c r="T532" s="3"/>
      <c r="U532" s="3"/>
      <c r="V532" s="3"/>
      <c r="W532" s="3"/>
      <c r="X532" s="3"/>
      <c r="Y532" s="3"/>
      <c r="Z532" s="3"/>
    </row>
    <row r="533" spans="2:26">
      <c r="B533" s="449"/>
      <c r="C533" s="7"/>
      <c r="D533" s="3"/>
      <c r="E533" s="3"/>
      <c r="F533" s="3"/>
      <c r="G533" s="3"/>
      <c r="H533" s="3"/>
      <c r="I533" s="3"/>
      <c r="J533" s="3"/>
      <c r="K533" s="3"/>
      <c r="L533" s="3"/>
      <c r="M533" s="3"/>
      <c r="N533" s="3"/>
      <c r="O533" s="3"/>
      <c r="P533" s="3"/>
      <c r="Q533" s="3"/>
      <c r="R533" s="3"/>
      <c r="S533" s="3"/>
      <c r="T533" s="3"/>
      <c r="U533" s="3"/>
      <c r="V533" s="3"/>
      <c r="W533" s="3"/>
      <c r="X533" s="3"/>
      <c r="Y533" s="3"/>
      <c r="Z533" s="3"/>
    </row>
    <row r="534" spans="2:26">
      <c r="B534" s="449"/>
      <c r="C534" s="7"/>
      <c r="D534" s="3"/>
      <c r="E534" s="3"/>
      <c r="F534" s="3"/>
      <c r="G534" s="3"/>
      <c r="H534" s="3"/>
      <c r="I534" s="3"/>
      <c r="J534" s="3"/>
      <c r="K534" s="3"/>
      <c r="L534" s="3"/>
      <c r="M534" s="3"/>
      <c r="N534" s="3"/>
      <c r="O534" s="3"/>
      <c r="P534" s="3"/>
      <c r="Q534" s="3"/>
      <c r="R534" s="3"/>
      <c r="S534" s="3"/>
      <c r="T534" s="3"/>
      <c r="U534" s="3"/>
      <c r="V534" s="3"/>
      <c r="W534" s="3"/>
      <c r="X534" s="3"/>
      <c r="Y534" s="3"/>
      <c r="Z534" s="3"/>
    </row>
    <row r="535" spans="2:26">
      <c r="B535" s="449"/>
      <c r="C535" s="7"/>
      <c r="D535" s="3"/>
      <c r="E535" s="3"/>
      <c r="F535" s="3"/>
      <c r="G535" s="3"/>
      <c r="H535" s="3"/>
      <c r="I535" s="3"/>
      <c r="J535" s="3"/>
      <c r="K535" s="3"/>
      <c r="L535" s="3"/>
      <c r="M535" s="3"/>
      <c r="N535" s="3"/>
      <c r="O535" s="3"/>
      <c r="P535" s="3"/>
      <c r="Q535" s="3"/>
      <c r="R535" s="3"/>
      <c r="S535" s="3"/>
      <c r="T535" s="3"/>
      <c r="U535" s="3"/>
      <c r="V535" s="3"/>
      <c r="W535" s="3"/>
      <c r="X535" s="3"/>
      <c r="Y535" s="3"/>
      <c r="Z535" s="3"/>
    </row>
    <row r="536" spans="2:26">
      <c r="B536" s="449"/>
      <c r="C536" s="7"/>
      <c r="D536" s="3"/>
      <c r="E536" s="3"/>
      <c r="F536" s="3"/>
      <c r="G536" s="3"/>
      <c r="H536" s="3"/>
      <c r="I536" s="3"/>
      <c r="J536" s="3"/>
      <c r="K536" s="3"/>
      <c r="L536" s="3"/>
      <c r="M536" s="3"/>
      <c r="N536" s="3"/>
      <c r="O536" s="3"/>
      <c r="P536" s="3"/>
      <c r="Q536" s="3"/>
      <c r="R536" s="3"/>
      <c r="S536" s="3"/>
      <c r="T536" s="3"/>
      <c r="U536" s="3"/>
      <c r="V536" s="3"/>
      <c r="W536" s="3"/>
      <c r="X536" s="3"/>
      <c r="Y536" s="3"/>
      <c r="Z536" s="3"/>
    </row>
    <row r="537" spans="2:26">
      <c r="B537" s="449"/>
      <c r="C537" s="7"/>
      <c r="D537" s="3"/>
      <c r="E537" s="3"/>
      <c r="F537" s="3"/>
      <c r="G537" s="3"/>
      <c r="H537" s="3"/>
      <c r="I537" s="3"/>
      <c r="J537" s="3"/>
      <c r="K537" s="3"/>
      <c r="L537" s="3"/>
      <c r="M537" s="3"/>
      <c r="N537" s="3"/>
      <c r="O537" s="3"/>
      <c r="P537" s="3"/>
      <c r="Q537" s="3"/>
      <c r="R537" s="3"/>
      <c r="S537" s="3"/>
      <c r="T537" s="3"/>
      <c r="U537" s="3"/>
      <c r="V537" s="3"/>
      <c r="W537" s="3"/>
      <c r="X537" s="3"/>
      <c r="Y537" s="3"/>
      <c r="Z537" s="3"/>
    </row>
    <row r="538" spans="2:26">
      <c r="B538" s="449"/>
      <c r="C538" s="7"/>
      <c r="D538" s="3"/>
      <c r="E538" s="3"/>
      <c r="F538" s="3"/>
      <c r="G538" s="3"/>
      <c r="H538" s="3"/>
      <c r="I538" s="3"/>
      <c r="J538" s="3"/>
      <c r="K538" s="3"/>
      <c r="L538" s="3"/>
      <c r="M538" s="3"/>
      <c r="N538" s="3"/>
      <c r="O538" s="3"/>
      <c r="P538" s="3"/>
      <c r="Q538" s="3"/>
      <c r="R538" s="3"/>
      <c r="S538" s="3"/>
      <c r="T538" s="3"/>
      <c r="U538" s="3"/>
      <c r="V538" s="3"/>
      <c r="W538" s="3"/>
      <c r="X538" s="3"/>
      <c r="Y538" s="3"/>
      <c r="Z538" s="3"/>
    </row>
    <row r="539" spans="2:26">
      <c r="B539" s="449"/>
      <c r="C539" s="7"/>
      <c r="D539" s="3"/>
      <c r="E539" s="3"/>
      <c r="F539" s="3"/>
      <c r="G539" s="3"/>
      <c r="H539" s="3"/>
      <c r="I539" s="3"/>
      <c r="J539" s="3"/>
      <c r="K539" s="3"/>
      <c r="L539" s="3"/>
      <c r="M539" s="3"/>
      <c r="N539" s="3"/>
      <c r="O539" s="3"/>
      <c r="P539" s="3"/>
      <c r="Q539" s="3"/>
      <c r="R539" s="3"/>
      <c r="S539" s="3"/>
      <c r="T539" s="3"/>
      <c r="U539" s="3"/>
      <c r="V539" s="3"/>
      <c r="W539" s="3"/>
      <c r="X539" s="3"/>
      <c r="Y539" s="3"/>
      <c r="Z539" s="3"/>
    </row>
    <row r="540" spans="2:26">
      <c r="B540" s="449"/>
      <c r="C540" s="7"/>
      <c r="D540" s="3"/>
      <c r="E540" s="3"/>
      <c r="F540" s="3"/>
      <c r="G540" s="3"/>
      <c r="H540" s="3"/>
      <c r="I540" s="3"/>
      <c r="J540" s="3"/>
      <c r="K540" s="3"/>
      <c r="L540" s="3"/>
      <c r="M540" s="3"/>
      <c r="N540" s="3"/>
      <c r="O540" s="3"/>
      <c r="P540" s="3"/>
      <c r="Q540" s="3"/>
      <c r="R540" s="3"/>
      <c r="S540" s="3"/>
      <c r="T540" s="3"/>
      <c r="U540" s="3"/>
      <c r="V540" s="3"/>
      <c r="W540" s="3"/>
      <c r="X540" s="3"/>
      <c r="Y540" s="3"/>
      <c r="Z540" s="3"/>
    </row>
    <row r="541" spans="2:26">
      <c r="B541" s="449"/>
      <c r="C541" s="7"/>
      <c r="D541" s="3"/>
      <c r="E541" s="3"/>
      <c r="F541" s="3"/>
      <c r="G541" s="3"/>
      <c r="H541" s="3"/>
      <c r="I541" s="3"/>
      <c r="J541" s="3"/>
      <c r="K541" s="3"/>
      <c r="L541" s="3"/>
      <c r="M541" s="3"/>
      <c r="N541" s="3"/>
      <c r="O541" s="3"/>
      <c r="P541" s="3"/>
      <c r="Q541" s="3"/>
      <c r="R541" s="3"/>
      <c r="S541" s="3"/>
      <c r="T541" s="3"/>
      <c r="U541" s="3"/>
      <c r="V541" s="3"/>
      <c r="W541" s="3"/>
      <c r="X541" s="3"/>
      <c r="Y541" s="3"/>
      <c r="Z541" s="3"/>
    </row>
    <row r="542" spans="2:26">
      <c r="B542" s="449"/>
      <c r="C542" s="7"/>
      <c r="D542" s="3"/>
      <c r="E542" s="3"/>
      <c r="F542" s="3"/>
      <c r="G542" s="3"/>
      <c r="H542" s="3"/>
      <c r="I542" s="3"/>
      <c r="J542" s="3"/>
      <c r="K542" s="3"/>
      <c r="L542" s="3"/>
      <c r="M542" s="3"/>
      <c r="N542" s="3"/>
      <c r="O542" s="3"/>
      <c r="P542" s="3"/>
      <c r="Q542" s="3"/>
      <c r="R542" s="3"/>
      <c r="S542" s="3"/>
      <c r="T542" s="3"/>
      <c r="U542" s="3"/>
      <c r="V542" s="3"/>
      <c r="W542" s="3"/>
      <c r="X542" s="3"/>
      <c r="Y542" s="3"/>
      <c r="Z542" s="3"/>
    </row>
    <row r="543" spans="2:26">
      <c r="B543" s="449"/>
      <c r="C543" s="7"/>
      <c r="D543" s="3"/>
      <c r="E543" s="3"/>
      <c r="F543" s="3"/>
      <c r="G543" s="3"/>
      <c r="H543" s="3"/>
      <c r="I543" s="3"/>
      <c r="J543" s="3"/>
      <c r="K543" s="3"/>
      <c r="L543" s="3"/>
      <c r="M543" s="3"/>
      <c r="N543" s="3"/>
      <c r="O543" s="3"/>
      <c r="P543" s="3"/>
      <c r="Q543" s="3"/>
      <c r="R543" s="3"/>
      <c r="S543" s="3"/>
      <c r="T543" s="3"/>
      <c r="U543" s="3"/>
      <c r="V543" s="3"/>
      <c r="W543" s="3"/>
      <c r="X543" s="3"/>
      <c r="Y543" s="3"/>
      <c r="Z543" s="3"/>
    </row>
    <row r="544" spans="2:26">
      <c r="B544" s="449"/>
      <c r="C544" s="7"/>
      <c r="D544" s="3"/>
      <c r="E544" s="3"/>
      <c r="F544" s="3"/>
      <c r="G544" s="3"/>
      <c r="H544" s="3"/>
      <c r="I544" s="3"/>
      <c r="J544" s="3"/>
      <c r="K544" s="3"/>
      <c r="L544" s="3"/>
      <c r="M544" s="3"/>
      <c r="N544" s="3"/>
      <c r="O544" s="3"/>
      <c r="P544" s="3"/>
      <c r="Q544" s="3"/>
      <c r="R544" s="3"/>
      <c r="S544" s="3"/>
      <c r="T544" s="3"/>
      <c r="U544" s="3"/>
      <c r="V544" s="3"/>
      <c r="W544" s="3"/>
      <c r="X544" s="3"/>
      <c r="Y544" s="3"/>
      <c r="Z544" s="3"/>
    </row>
    <row r="545" spans="2:26">
      <c r="B545" s="449"/>
      <c r="C545" s="7"/>
      <c r="D545" s="3"/>
      <c r="E545" s="3"/>
      <c r="F545" s="3"/>
      <c r="G545" s="3"/>
      <c r="H545" s="3"/>
      <c r="I545" s="3"/>
      <c r="J545" s="3"/>
      <c r="K545" s="3"/>
      <c r="L545" s="3"/>
      <c r="M545" s="3"/>
      <c r="N545" s="3"/>
      <c r="O545" s="3"/>
      <c r="P545" s="3"/>
      <c r="Q545" s="3"/>
      <c r="R545" s="3"/>
      <c r="S545" s="3"/>
      <c r="T545" s="3"/>
      <c r="U545" s="3"/>
      <c r="V545" s="3"/>
      <c r="W545" s="3"/>
      <c r="X545" s="3"/>
      <c r="Y545" s="3"/>
      <c r="Z545" s="3"/>
    </row>
    <row r="546" spans="2:26">
      <c r="B546" s="449"/>
      <c r="C546" s="7"/>
      <c r="D546" s="3"/>
      <c r="E546" s="3"/>
      <c r="F546" s="3"/>
      <c r="G546" s="3"/>
      <c r="H546" s="3"/>
      <c r="I546" s="3"/>
      <c r="J546" s="3"/>
      <c r="K546" s="3"/>
      <c r="L546" s="3"/>
      <c r="M546" s="3"/>
      <c r="N546" s="3"/>
      <c r="O546" s="3"/>
      <c r="P546" s="3"/>
      <c r="Q546" s="3"/>
      <c r="R546" s="3"/>
      <c r="S546" s="3"/>
      <c r="T546" s="3"/>
      <c r="U546" s="3"/>
      <c r="V546" s="3"/>
      <c r="W546" s="3"/>
      <c r="X546" s="3"/>
      <c r="Y546" s="3"/>
      <c r="Z546" s="3"/>
    </row>
    <row r="547" spans="2:26">
      <c r="B547" s="449"/>
      <c r="C547" s="7"/>
      <c r="D547" s="3"/>
      <c r="E547" s="3"/>
      <c r="F547" s="3"/>
      <c r="G547" s="3"/>
      <c r="H547" s="3"/>
      <c r="I547" s="3"/>
      <c r="J547" s="3"/>
      <c r="K547" s="3"/>
      <c r="L547" s="3"/>
      <c r="M547" s="3"/>
      <c r="N547" s="3"/>
      <c r="O547" s="3"/>
      <c r="P547" s="3"/>
      <c r="Q547" s="3"/>
      <c r="R547" s="3"/>
      <c r="S547" s="3"/>
      <c r="T547" s="3"/>
      <c r="U547" s="3"/>
      <c r="V547" s="3"/>
      <c r="W547" s="3"/>
      <c r="X547" s="3"/>
      <c r="Y547" s="3"/>
      <c r="Z547" s="3"/>
    </row>
    <row r="548" spans="2:26">
      <c r="B548" s="449"/>
      <c r="C548" s="7"/>
      <c r="D548" s="3"/>
      <c r="E548" s="3"/>
      <c r="F548" s="3"/>
      <c r="G548" s="3"/>
      <c r="H548" s="3"/>
      <c r="I548" s="3"/>
      <c r="J548" s="3"/>
      <c r="K548" s="3"/>
      <c r="L548" s="3"/>
      <c r="M548" s="3"/>
      <c r="N548" s="3"/>
      <c r="O548" s="3"/>
      <c r="P548" s="3"/>
      <c r="Q548" s="3"/>
      <c r="R548" s="3"/>
      <c r="S548" s="3"/>
      <c r="T548" s="3"/>
      <c r="U548" s="3"/>
      <c r="V548" s="3"/>
      <c r="W548" s="3"/>
      <c r="X548" s="3"/>
      <c r="Y548" s="3"/>
      <c r="Z548" s="3"/>
    </row>
    <row r="549" spans="2:26">
      <c r="B549" s="449"/>
      <c r="C549" s="7"/>
      <c r="D549" s="3"/>
      <c r="E549" s="3"/>
      <c r="F549" s="3"/>
      <c r="G549" s="3"/>
      <c r="H549" s="3"/>
      <c r="I549" s="3"/>
      <c r="J549" s="3"/>
      <c r="K549" s="3"/>
      <c r="L549" s="3"/>
      <c r="M549" s="3"/>
      <c r="N549" s="3"/>
      <c r="O549" s="3"/>
      <c r="P549" s="3"/>
      <c r="Q549" s="3"/>
      <c r="R549" s="3"/>
      <c r="S549" s="3"/>
      <c r="T549" s="3"/>
      <c r="U549" s="3"/>
      <c r="V549" s="3"/>
      <c r="W549" s="3"/>
      <c r="X549" s="3"/>
      <c r="Y549" s="3"/>
      <c r="Z549" s="3"/>
    </row>
    <row r="550" spans="2:26">
      <c r="B550" s="449"/>
      <c r="C550" s="7"/>
      <c r="D550" s="3"/>
      <c r="E550" s="3"/>
      <c r="F550" s="3"/>
      <c r="G550" s="3"/>
      <c r="H550" s="3"/>
      <c r="I550" s="3"/>
      <c r="J550" s="3"/>
      <c r="K550" s="3"/>
      <c r="L550" s="3"/>
      <c r="M550" s="3"/>
      <c r="N550" s="3"/>
      <c r="O550" s="3"/>
      <c r="P550" s="3"/>
      <c r="Q550" s="3"/>
      <c r="R550" s="3"/>
      <c r="S550" s="3"/>
      <c r="T550" s="3"/>
      <c r="U550" s="3"/>
      <c r="V550" s="3"/>
      <c r="W550" s="3"/>
      <c r="X550" s="3"/>
      <c r="Y550" s="3"/>
      <c r="Z550" s="3"/>
    </row>
    <row r="551" spans="2:26">
      <c r="B551" s="449"/>
      <c r="C551" s="7"/>
      <c r="D551" s="3"/>
      <c r="E551" s="3"/>
      <c r="F551" s="3"/>
      <c r="G551" s="3"/>
      <c r="H551" s="3"/>
      <c r="I551" s="3"/>
      <c r="J551" s="3"/>
      <c r="K551" s="3"/>
      <c r="L551" s="3"/>
      <c r="M551" s="3"/>
      <c r="N551" s="3"/>
      <c r="O551" s="3"/>
      <c r="P551" s="3"/>
      <c r="Q551" s="3"/>
      <c r="R551" s="3"/>
      <c r="S551" s="3"/>
      <c r="T551" s="3"/>
      <c r="U551" s="3"/>
      <c r="V551" s="3"/>
      <c r="W551" s="3"/>
      <c r="X551" s="3"/>
      <c r="Y551" s="3"/>
      <c r="Z551" s="3"/>
    </row>
    <row r="552" spans="2:26">
      <c r="B552" s="449"/>
      <c r="C552" s="7"/>
      <c r="D552" s="3"/>
      <c r="E552" s="3"/>
      <c r="F552" s="3"/>
      <c r="G552" s="3"/>
      <c r="H552" s="3"/>
      <c r="I552" s="3"/>
      <c r="J552" s="3"/>
      <c r="K552" s="3"/>
      <c r="L552" s="3"/>
      <c r="M552" s="3"/>
      <c r="N552" s="3"/>
      <c r="O552" s="3"/>
      <c r="P552" s="3"/>
      <c r="Q552" s="3"/>
      <c r="R552" s="3"/>
      <c r="S552" s="3"/>
      <c r="T552" s="3"/>
      <c r="U552" s="3"/>
      <c r="V552" s="3"/>
      <c r="W552" s="3"/>
      <c r="X552" s="3"/>
      <c r="Y552" s="3"/>
      <c r="Z552" s="3"/>
    </row>
    <row r="553" spans="2:26">
      <c r="B553" s="449"/>
      <c r="C553" s="7"/>
      <c r="D553" s="3"/>
      <c r="E553" s="3"/>
      <c r="F553" s="3"/>
      <c r="G553" s="3"/>
      <c r="H553" s="3"/>
      <c r="I553" s="3"/>
      <c r="J553" s="3"/>
      <c r="K553" s="3"/>
      <c r="L553" s="3"/>
      <c r="M553" s="3"/>
      <c r="N553" s="3"/>
      <c r="O553" s="3"/>
      <c r="P553" s="3"/>
      <c r="Q553" s="3"/>
      <c r="R553" s="3"/>
      <c r="S553" s="3"/>
      <c r="T553" s="3"/>
      <c r="U553" s="3"/>
      <c r="V553" s="3"/>
      <c r="W553" s="3"/>
      <c r="X553" s="3"/>
      <c r="Y553" s="3"/>
      <c r="Z553" s="3"/>
    </row>
    <row r="554" spans="2:26">
      <c r="B554" s="449"/>
      <c r="C554" s="7"/>
      <c r="D554" s="3"/>
      <c r="E554" s="3"/>
      <c r="F554" s="3"/>
      <c r="G554" s="3"/>
      <c r="H554" s="3"/>
      <c r="I554" s="3"/>
      <c r="J554" s="3"/>
      <c r="K554" s="3"/>
      <c r="L554" s="3"/>
      <c r="M554" s="3"/>
      <c r="N554" s="3"/>
      <c r="O554" s="3"/>
      <c r="P554" s="3"/>
      <c r="Q554" s="3"/>
      <c r="R554" s="3"/>
      <c r="S554" s="3"/>
      <c r="T554" s="3"/>
      <c r="U554" s="3"/>
      <c r="V554" s="3"/>
      <c r="W554" s="3"/>
      <c r="X554" s="3"/>
      <c r="Y554" s="3"/>
      <c r="Z554" s="3"/>
    </row>
    <row r="555" spans="2:26">
      <c r="B555" s="449"/>
      <c r="C555" s="7"/>
      <c r="D555" s="3"/>
      <c r="E555" s="3"/>
      <c r="F555" s="3"/>
      <c r="G555" s="3"/>
      <c r="H555" s="3"/>
      <c r="I555" s="3"/>
      <c r="J555" s="3"/>
      <c r="K555" s="3"/>
      <c r="L555" s="3"/>
      <c r="M555" s="3"/>
      <c r="N555" s="3"/>
      <c r="O555" s="3"/>
      <c r="P555" s="3"/>
      <c r="Q555" s="3"/>
      <c r="R555" s="3"/>
      <c r="S555" s="3"/>
      <c r="T555" s="3"/>
      <c r="U555" s="3"/>
      <c r="V555" s="3"/>
      <c r="W555" s="3"/>
      <c r="X555" s="3"/>
      <c r="Y555" s="3"/>
      <c r="Z555" s="3"/>
    </row>
    <row r="556" spans="2:26">
      <c r="B556" s="449"/>
      <c r="C556" s="7"/>
      <c r="D556" s="3"/>
      <c r="E556" s="3"/>
      <c r="F556" s="3"/>
      <c r="G556" s="3"/>
      <c r="H556" s="3"/>
      <c r="I556" s="3"/>
      <c r="J556" s="3"/>
      <c r="K556" s="3"/>
      <c r="L556" s="3"/>
      <c r="M556" s="3"/>
      <c r="N556" s="3"/>
      <c r="O556" s="3"/>
      <c r="P556" s="3"/>
      <c r="Q556" s="3"/>
      <c r="R556" s="3"/>
      <c r="S556" s="3"/>
      <c r="T556" s="3"/>
      <c r="U556" s="3"/>
      <c r="V556" s="3"/>
      <c r="W556" s="3"/>
      <c r="X556" s="3"/>
      <c r="Y556" s="3"/>
      <c r="Z556" s="3"/>
    </row>
    <row r="557" spans="2:26">
      <c r="B557" s="449"/>
      <c r="C557" s="7"/>
      <c r="D557" s="3"/>
      <c r="E557" s="3"/>
      <c r="F557" s="3"/>
      <c r="G557" s="3"/>
      <c r="H557" s="3"/>
      <c r="I557" s="3"/>
      <c r="J557" s="3"/>
      <c r="K557" s="3"/>
      <c r="L557" s="3"/>
      <c r="M557" s="3"/>
      <c r="N557" s="3"/>
      <c r="O557" s="3"/>
      <c r="P557" s="3"/>
      <c r="Q557" s="3"/>
      <c r="R557" s="3"/>
      <c r="S557" s="3"/>
      <c r="T557" s="3"/>
      <c r="U557" s="3"/>
      <c r="V557" s="3"/>
      <c r="W557" s="3"/>
      <c r="X557" s="3"/>
      <c r="Y557" s="3"/>
      <c r="Z557" s="3"/>
    </row>
    <row r="558" spans="2:26">
      <c r="B558" s="449"/>
      <c r="C558" s="7"/>
      <c r="D558" s="3"/>
      <c r="E558" s="3"/>
      <c r="F558" s="3"/>
      <c r="G558" s="3"/>
      <c r="H558" s="3"/>
      <c r="I558" s="3"/>
      <c r="J558" s="3"/>
      <c r="K558" s="3"/>
      <c r="L558" s="3"/>
      <c r="M558" s="3"/>
      <c r="N558" s="3"/>
      <c r="O558" s="3"/>
      <c r="P558" s="3"/>
      <c r="Q558" s="3"/>
      <c r="R558" s="3"/>
      <c r="S558" s="3"/>
      <c r="T558" s="3"/>
      <c r="U558" s="3"/>
      <c r="V558" s="3"/>
      <c r="W558" s="3"/>
      <c r="X558" s="3"/>
      <c r="Y558" s="3"/>
      <c r="Z558" s="3"/>
    </row>
    <row r="559" spans="2:26">
      <c r="B559" s="449"/>
      <c r="C559" s="7"/>
      <c r="D559" s="3"/>
      <c r="E559" s="3"/>
      <c r="F559" s="3"/>
      <c r="G559" s="3"/>
      <c r="H559" s="3"/>
      <c r="I559" s="3"/>
      <c r="J559" s="3"/>
      <c r="K559" s="3"/>
      <c r="L559" s="3"/>
      <c r="M559" s="3"/>
      <c r="N559" s="3"/>
      <c r="O559" s="3"/>
      <c r="P559" s="3"/>
      <c r="Q559" s="3"/>
      <c r="R559" s="3"/>
      <c r="S559" s="3"/>
      <c r="T559" s="3"/>
      <c r="U559" s="3"/>
      <c r="V559" s="3"/>
      <c r="W559" s="3"/>
      <c r="X559" s="3"/>
      <c r="Y559" s="3"/>
      <c r="Z559" s="3"/>
    </row>
    <row r="560" spans="2:26">
      <c r="B560" s="449"/>
      <c r="C560" s="7"/>
      <c r="D560" s="3"/>
      <c r="E560" s="3"/>
      <c r="F560" s="3"/>
      <c r="G560" s="3"/>
      <c r="H560" s="3"/>
      <c r="I560" s="3"/>
      <c r="J560" s="3"/>
      <c r="K560" s="3"/>
      <c r="L560" s="3"/>
      <c r="M560" s="3"/>
      <c r="N560" s="3"/>
      <c r="O560" s="3"/>
      <c r="P560" s="3"/>
      <c r="Q560" s="3"/>
      <c r="R560" s="3"/>
      <c r="S560" s="3"/>
      <c r="T560" s="3"/>
      <c r="U560" s="3"/>
      <c r="V560" s="3"/>
      <c r="W560" s="3"/>
      <c r="X560" s="3"/>
      <c r="Y560" s="3"/>
      <c r="Z560" s="3"/>
    </row>
    <row r="561" spans="2:26">
      <c r="B561" s="449"/>
      <c r="C561" s="7"/>
      <c r="D561" s="3"/>
      <c r="E561" s="3"/>
      <c r="F561" s="3"/>
      <c r="G561" s="3"/>
      <c r="H561" s="3"/>
      <c r="I561" s="3"/>
      <c r="J561" s="3"/>
      <c r="K561" s="3"/>
      <c r="L561" s="3"/>
      <c r="M561" s="3"/>
      <c r="N561" s="3"/>
      <c r="O561" s="3"/>
      <c r="P561" s="3"/>
      <c r="Q561" s="3"/>
      <c r="R561" s="3"/>
      <c r="S561" s="3"/>
      <c r="T561" s="3"/>
      <c r="U561" s="3"/>
      <c r="V561" s="3"/>
      <c r="W561" s="3"/>
      <c r="X561" s="3"/>
      <c r="Y561" s="3"/>
      <c r="Z561" s="3"/>
    </row>
    <row r="562" spans="2:26">
      <c r="B562" s="449"/>
      <c r="C562" s="7"/>
      <c r="D562" s="3"/>
      <c r="E562" s="3"/>
      <c r="F562" s="3"/>
      <c r="G562" s="3"/>
      <c r="H562" s="3"/>
      <c r="I562" s="3"/>
      <c r="J562" s="3"/>
      <c r="K562" s="3"/>
      <c r="L562" s="3"/>
      <c r="M562" s="3"/>
      <c r="N562" s="3"/>
      <c r="O562" s="3"/>
      <c r="P562" s="3"/>
      <c r="Q562" s="3"/>
      <c r="R562" s="3"/>
      <c r="S562" s="3"/>
      <c r="T562" s="3"/>
      <c r="U562" s="3"/>
      <c r="V562" s="3"/>
      <c r="W562" s="3"/>
      <c r="X562" s="3"/>
      <c r="Y562" s="3"/>
      <c r="Z562" s="3"/>
    </row>
    <row r="563" spans="2:26">
      <c r="B563" s="449"/>
      <c r="C563" s="7"/>
      <c r="D563" s="3"/>
      <c r="E563" s="3"/>
      <c r="F563" s="3"/>
      <c r="G563" s="3"/>
      <c r="H563" s="3"/>
      <c r="I563" s="3"/>
      <c r="J563" s="3"/>
      <c r="K563" s="3"/>
      <c r="L563" s="3"/>
      <c r="M563" s="3"/>
      <c r="N563" s="3"/>
      <c r="O563" s="3"/>
      <c r="P563" s="3"/>
      <c r="Q563" s="3"/>
      <c r="R563" s="3"/>
      <c r="S563" s="3"/>
      <c r="T563" s="3"/>
      <c r="U563" s="3"/>
      <c r="V563" s="3"/>
      <c r="W563" s="3"/>
      <c r="X563" s="3"/>
      <c r="Y563" s="3"/>
      <c r="Z563" s="3"/>
    </row>
    <row r="564" spans="2:26">
      <c r="B564" s="449"/>
      <c r="C564" s="7"/>
      <c r="D564" s="3"/>
      <c r="E564" s="3"/>
      <c r="F564" s="3"/>
      <c r="G564" s="3"/>
      <c r="H564" s="3"/>
      <c r="I564" s="3"/>
      <c r="J564" s="3"/>
      <c r="K564" s="3"/>
      <c r="L564" s="3"/>
      <c r="M564" s="3"/>
      <c r="N564" s="3"/>
      <c r="O564" s="3"/>
      <c r="P564" s="3"/>
      <c r="Q564" s="3"/>
      <c r="R564" s="3"/>
      <c r="S564" s="3"/>
      <c r="T564" s="3"/>
      <c r="U564" s="3"/>
      <c r="V564" s="3"/>
      <c r="W564" s="3"/>
      <c r="X564" s="3"/>
      <c r="Y564" s="3"/>
      <c r="Z564" s="3"/>
    </row>
    <row r="565" spans="2:26">
      <c r="B565" s="449"/>
      <c r="C565" s="7"/>
      <c r="D565" s="3"/>
      <c r="E565" s="3"/>
      <c r="F565" s="3"/>
      <c r="G565" s="3"/>
      <c r="H565" s="3"/>
      <c r="I565" s="3"/>
      <c r="J565" s="3"/>
      <c r="K565" s="3"/>
      <c r="L565" s="3"/>
      <c r="M565" s="3"/>
      <c r="N565" s="3"/>
      <c r="O565" s="3"/>
      <c r="P565" s="3"/>
      <c r="Q565" s="3"/>
      <c r="R565" s="3"/>
      <c r="S565" s="3"/>
      <c r="T565" s="3"/>
      <c r="U565" s="3"/>
      <c r="V565" s="3"/>
      <c r="W565" s="3"/>
      <c r="X565" s="3"/>
      <c r="Y565" s="3"/>
      <c r="Z565" s="3"/>
    </row>
    <row r="566" spans="2:26">
      <c r="B566" s="449"/>
      <c r="C566" s="7"/>
      <c r="D566" s="3"/>
      <c r="E566" s="3"/>
      <c r="F566" s="3"/>
      <c r="G566" s="3"/>
      <c r="H566" s="3"/>
      <c r="I566" s="3"/>
      <c r="J566" s="3"/>
      <c r="K566" s="3"/>
      <c r="L566" s="3"/>
      <c r="M566" s="3"/>
      <c r="N566" s="3"/>
      <c r="O566" s="3"/>
      <c r="P566" s="3"/>
      <c r="Q566" s="3"/>
      <c r="R566" s="3"/>
      <c r="S566" s="3"/>
      <c r="T566" s="3"/>
      <c r="U566" s="3"/>
      <c r="V566" s="3"/>
      <c r="W566" s="3"/>
      <c r="X566" s="3"/>
      <c r="Y566" s="3"/>
      <c r="Z566" s="3"/>
    </row>
    <row r="567" spans="2:26">
      <c r="B567" s="449"/>
      <c r="C567" s="7"/>
      <c r="D567" s="3"/>
      <c r="E567" s="3"/>
      <c r="F567" s="3"/>
      <c r="G567" s="3"/>
      <c r="H567" s="3"/>
      <c r="I567" s="3"/>
      <c r="J567" s="3"/>
      <c r="K567" s="3"/>
      <c r="L567" s="3"/>
      <c r="M567" s="3"/>
      <c r="N567" s="3"/>
      <c r="O567" s="3"/>
      <c r="P567" s="3"/>
      <c r="Q567" s="3"/>
      <c r="R567" s="3"/>
      <c r="S567" s="3"/>
      <c r="T567" s="3"/>
      <c r="U567" s="3"/>
      <c r="V567" s="3"/>
      <c r="W567" s="3"/>
      <c r="X567" s="3"/>
      <c r="Y567" s="3"/>
      <c r="Z567" s="3"/>
    </row>
    <row r="568" spans="2:26">
      <c r="B568" s="449"/>
      <c r="C568" s="7"/>
      <c r="D568" s="3"/>
      <c r="E568" s="3"/>
      <c r="F568" s="3"/>
      <c r="G568" s="3"/>
      <c r="H568" s="3"/>
      <c r="I568" s="3"/>
      <c r="J568" s="3"/>
      <c r="K568" s="3"/>
      <c r="L568" s="3"/>
      <c r="M568" s="3"/>
      <c r="N568" s="3"/>
      <c r="O568" s="3"/>
      <c r="P568" s="3"/>
      <c r="Q568" s="3"/>
      <c r="R568" s="3"/>
      <c r="S568" s="3"/>
      <c r="T568" s="3"/>
      <c r="U568" s="3"/>
      <c r="V568" s="3"/>
      <c r="W568" s="3"/>
      <c r="X568" s="3"/>
      <c r="Y568" s="3"/>
      <c r="Z568" s="3"/>
    </row>
    <row r="569" spans="2:26">
      <c r="B569" s="449"/>
      <c r="C569" s="7"/>
      <c r="D569" s="3"/>
      <c r="E569" s="3"/>
      <c r="F569" s="3"/>
      <c r="G569" s="3"/>
      <c r="H569" s="3"/>
      <c r="I569" s="3"/>
      <c r="J569" s="3"/>
      <c r="K569" s="3"/>
      <c r="L569" s="3"/>
      <c r="M569" s="3"/>
      <c r="N569" s="3"/>
      <c r="O569" s="3"/>
      <c r="P569" s="3"/>
      <c r="Q569" s="3"/>
      <c r="R569" s="3"/>
      <c r="S569" s="3"/>
      <c r="T569" s="3"/>
      <c r="U569" s="3"/>
      <c r="V569" s="3"/>
      <c r="W569" s="3"/>
      <c r="X569" s="3"/>
      <c r="Y569" s="3"/>
      <c r="Z569" s="3"/>
    </row>
    <row r="570" spans="2:26">
      <c r="B570" s="449"/>
      <c r="C570" s="7"/>
      <c r="D570" s="3"/>
      <c r="E570" s="3"/>
      <c r="F570" s="3"/>
      <c r="G570" s="3"/>
      <c r="H570" s="3"/>
      <c r="I570" s="3"/>
      <c r="J570" s="3"/>
      <c r="K570" s="3"/>
      <c r="L570" s="3"/>
      <c r="M570" s="3"/>
      <c r="N570" s="3"/>
      <c r="O570" s="3"/>
      <c r="P570" s="3"/>
      <c r="Q570" s="3"/>
      <c r="R570" s="3"/>
      <c r="S570" s="3"/>
      <c r="T570" s="3"/>
      <c r="U570" s="3"/>
      <c r="V570" s="3"/>
      <c r="W570" s="3"/>
      <c r="X570" s="3"/>
      <c r="Y570" s="3"/>
      <c r="Z570" s="3"/>
    </row>
    <row r="571" spans="2:26">
      <c r="B571" s="449"/>
      <c r="C571" s="7"/>
      <c r="D571" s="3"/>
      <c r="E571" s="3"/>
      <c r="F571" s="3"/>
      <c r="G571" s="3"/>
      <c r="H571" s="3"/>
      <c r="I571" s="3"/>
      <c r="J571" s="3"/>
      <c r="K571" s="3"/>
      <c r="L571" s="3"/>
      <c r="M571" s="3"/>
      <c r="N571" s="3"/>
      <c r="O571" s="3"/>
      <c r="P571" s="3"/>
      <c r="Q571" s="3"/>
      <c r="R571" s="3"/>
      <c r="S571" s="3"/>
      <c r="T571" s="3"/>
      <c r="U571" s="3"/>
      <c r="V571" s="3"/>
      <c r="W571" s="3"/>
      <c r="X571" s="3"/>
      <c r="Y571" s="3"/>
      <c r="Z571" s="3"/>
    </row>
    <row r="572" spans="2:26">
      <c r="B572" s="449"/>
      <c r="C572" s="7"/>
      <c r="D572" s="3"/>
      <c r="E572" s="3"/>
      <c r="F572" s="3"/>
      <c r="G572" s="3"/>
      <c r="H572" s="3"/>
      <c r="I572" s="3"/>
      <c r="J572" s="3"/>
      <c r="K572" s="3"/>
      <c r="L572" s="3"/>
      <c r="M572" s="3"/>
      <c r="N572" s="3"/>
      <c r="O572" s="3"/>
      <c r="P572" s="3"/>
      <c r="Q572" s="3"/>
      <c r="R572" s="3"/>
      <c r="S572" s="3"/>
      <c r="T572" s="3"/>
      <c r="U572" s="3"/>
      <c r="V572" s="3"/>
      <c r="W572" s="3"/>
      <c r="X572" s="3"/>
      <c r="Y572" s="3"/>
      <c r="Z572" s="3"/>
    </row>
    <row r="573" spans="2:26">
      <c r="B573" s="449"/>
      <c r="C573" s="7"/>
      <c r="D573" s="3"/>
      <c r="E573" s="3"/>
      <c r="F573" s="3"/>
      <c r="G573" s="3"/>
      <c r="H573" s="3"/>
      <c r="I573" s="3"/>
      <c r="J573" s="3"/>
      <c r="K573" s="3"/>
      <c r="L573" s="3"/>
      <c r="M573" s="3"/>
      <c r="N573" s="3"/>
      <c r="O573" s="3"/>
      <c r="P573" s="3"/>
      <c r="Q573" s="3"/>
      <c r="R573" s="3"/>
      <c r="S573" s="3"/>
      <c r="T573" s="3"/>
      <c r="U573" s="3"/>
      <c r="V573" s="3"/>
      <c r="W573" s="3"/>
      <c r="X573" s="3"/>
      <c r="Y573" s="3"/>
      <c r="Z573" s="3"/>
    </row>
    <row r="574" spans="2:26">
      <c r="B574" s="449"/>
      <c r="C574" s="7"/>
      <c r="D574" s="3"/>
      <c r="E574" s="3"/>
      <c r="F574" s="3"/>
      <c r="G574" s="3"/>
      <c r="H574" s="3"/>
      <c r="I574" s="3"/>
      <c r="J574" s="3"/>
      <c r="K574" s="3"/>
      <c r="L574" s="3"/>
      <c r="M574" s="3"/>
      <c r="N574" s="3"/>
      <c r="O574" s="3"/>
      <c r="P574" s="3"/>
      <c r="Q574" s="3"/>
      <c r="R574" s="3"/>
      <c r="S574" s="3"/>
      <c r="T574" s="3"/>
      <c r="U574" s="3"/>
      <c r="V574" s="3"/>
      <c r="W574" s="3"/>
      <c r="X574" s="3"/>
      <c r="Y574" s="3"/>
      <c r="Z574" s="3"/>
    </row>
    <row r="575" spans="2:26">
      <c r="B575" s="449"/>
      <c r="C575" s="7"/>
      <c r="D575" s="3"/>
      <c r="E575" s="3"/>
      <c r="F575" s="3"/>
      <c r="G575" s="3"/>
      <c r="H575" s="3"/>
      <c r="I575" s="3"/>
      <c r="J575" s="3"/>
      <c r="K575" s="3"/>
      <c r="L575" s="3"/>
      <c r="M575" s="3"/>
      <c r="N575" s="3"/>
      <c r="O575" s="3"/>
      <c r="P575" s="3"/>
      <c r="Q575" s="3"/>
      <c r="R575" s="3"/>
      <c r="S575" s="3"/>
      <c r="T575" s="3"/>
      <c r="U575" s="3"/>
      <c r="V575" s="3"/>
      <c r="W575" s="3"/>
      <c r="X575" s="3"/>
      <c r="Y575" s="3"/>
      <c r="Z575" s="3"/>
    </row>
    <row r="576" spans="2:26">
      <c r="B576" s="449"/>
      <c r="C576" s="7"/>
      <c r="D576" s="3"/>
      <c r="E576" s="3"/>
      <c r="F576" s="3"/>
      <c r="G576" s="3"/>
      <c r="H576" s="3"/>
      <c r="I576" s="3"/>
      <c r="J576" s="3"/>
      <c r="K576" s="3"/>
      <c r="L576" s="3"/>
      <c r="M576" s="3"/>
      <c r="N576" s="3"/>
      <c r="O576" s="3"/>
      <c r="P576" s="3"/>
      <c r="Q576" s="3"/>
      <c r="R576" s="3"/>
      <c r="S576" s="3"/>
      <c r="T576" s="3"/>
      <c r="U576" s="3"/>
      <c r="V576" s="3"/>
      <c r="W576" s="3"/>
      <c r="X576" s="3"/>
      <c r="Y576" s="3"/>
      <c r="Z576" s="3"/>
    </row>
    <row r="577" spans="2:26">
      <c r="B577" s="449"/>
      <c r="C577" s="7"/>
      <c r="D577" s="3"/>
      <c r="E577" s="3"/>
      <c r="F577" s="3"/>
      <c r="G577" s="3"/>
      <c r="H577" s="3"/>
      <c r="I577" s="3"/>
      <c r="J577" s="3"/>
      <c r="K577" s="3"/>
      <c r="L577" s="3"/>
      <c r="M577" s="3"/>
      <c r="N577" s="3"/>
      <c r="O577" s="3"/>
      <c r="P577" s="3"/>
      <c r="Q577" s="3"/>
      <c r="R577" s="3"/>
      <c r="S577" s="3"/>
      <c r="T577" s="3"/>
      <c r="U577" s="3"/>
      <c r="V577" s="3"/>
      <c r="W577" s="3"/>
      <c r="X577" s="3"/>
      <c r="Y577" s="3"/>
      <c r="Z577" s="3"/>
    </row>
    <row r="578" spans="2:26">
      <c r="B578" s="449"/>
      <c r="C578" s="7"/>
      <c r="D578" s="3"/>
      <c r="E578" s="3"/>
      <c r="F578" s="3"/>
      <c r="G578" s="3"/>
      <c r="H578" s="3"/>
      <c r="I578" s="3"/>
      <c r="J578" s="3"/>
      <c r="K578" s="3"/>
      <c r="L578" s="3"/>
      <c r="M578" s="3"/>
      <c r="N578" s="3"/>
      <c r="O578" s="3"/>
      <c r="P578" s="3"/>
      <c r="Q578" s="3"/>
      <c r="R578" s="3"/>
      <c r="S578" s="3"/>
      <c r="T578" s="3"/>
      <c r="U578" s="3"/>
      <c r="V578" s="3"/>
      <c r="W578" s="3"/>
      <c r="X578" s="3"/>
      <c r="Y578" s="3"/>
      <c r="Z578" s="3"/>
    </row>
    <row r="579" spans="2:26">
      <c r="B579" s="449"/>
      <c r="C579" s="7"/>
      <c r="D579" s="3"/>
      <c r="E579" s="3"/>
      <c r="F579" s="3"/>
      <c r="G579" s="3"/>
      <c r="H579" s="3"/>
      <c r="I579" s="3"/>
      <c r="J579" s="3"/>
      <c r="K579" s="3"/>
      <c r="L579" s="3"/>
      <c r="M579" s="3"/>
      <c r="N579" s="3"/>
      <c r="O579" s="3"/>
      <c r="P579" s="3"/>
      <c r="Q579" s="3"/>
      <c r="R579" s="3"/>
      <c r="S579" s="3"/>
      <c r="T579" s="3"/>
      <c r="U579" s="3"/>
      <c r="V579" s="3"/>
      <c r="W579" s="3"/>
      <c r="X579" s="3"/>
      <c r="Y579" s="3"/>
      <c r="Z579" s="3"/>
    </row>
    <row r="580" spans="2:26">
      <c r="B580" s="449"/>
      <c r="C580" s="7"/>
      <c r="D580" s="3"/>
      <c r="E580" s="3"/>
      <c r="F580" s="3"/>
      <c r="G580" s="3"/>
      <c r="H580" s="3"/>
      <c r="I580" s="3"/>
      <c r="J580" s="3"/>
      <c r="K580" s="3"/>
      <c r="L580" s="3"/>
      <c r="M580" s="3"/>
      <c r="N580" s="3"/>
      <c r="O580" s="3"/>
      <c r="P580" s="3"/>
      <c r="Q580" s="3"/>
      <c r="R580" s="3"/>
      <c r="S580" s="3"/>
      <c r="T580" s="3"/>
      <c r="U580" s="3"/>
      <c r="V580" s="3"/>
      <c r="W580" s="3"/>
      <c r="X580" s="3"/>
      <c r="Y580" s="3"/>
      <c r="Z580" s="3"/>
    </row>
    <row r="581" spans="2:26">
      <c r="B581" s="449"/>
      <c r="C581" s="7"/>
      <c r="D581" s="3"/>
      <c r="E581" s="3"/>
      <c r="F581" s="3"/>
      <c r="G581" s="3"/>
      <c r="H581" s="3"/>
      <c r="I581" s="3"/>
      <c r="J581" s="3"/>
      <c r="K581" s="3"/>
      <c r="L581" s="3"/>
      <c r="M581" s="3"/>
      <c r="N581" s="3"/>
      <c r="O581" s="3"/>
      <c r="P581" s="3"/>
      <c r="Q581" s="3"/>
      <c r="R581" s="3"/>
      <c r="S581" s="3"/>
      <c r="T581" s="3"/>
      <c r="U581" s="3"/>
      <c r="V581" s="3"/>
      <c r="W581" s="3"/>
      <c r="X581" s="3"/>
      <c r="Y581" s="3"/>
      <c r="Z581" s="3"/>
    </row>
    <row r="582" spans="2:26">
      <c r="B582" s="449"/>
      <c r="C582" s="7"/>
      <c r="D582" s="3"/>
      <c r="E582" s="3"/>
      <c r="F582" s="3"/>
      <c r="G582" s="3"/>
      <c r="H582" s="3"/>
      <c r="I582" s="3"/>
      <c r="J582" s="3"/>
      <c r="K582" s="3"/>
      <c r="L582" s="3"/>
      <c r="M582" s="3"/>
      <c r="N582" s="3"/>
      <c r="O582" s="3"/>
      <c r="P582" s="3"/>
      <c r="Q582" s="3"/>
      <c r="R582" s="3"/>
      <c r="S582" s="3"/>
      <c r="T582" s="3"/>
      <c r="U582" s="3"/>
      <c r="V582" s="3"/>
      <c r="W582" s="3"/>
      <c r="X582" s="3"/>
      <c r="Y582" s="3"/>
      <c r="Z582" s="3"/>
    </row>
    <row r="583" spans="2:26">
      <c r="B583" s="449"/>
      <c r="C583" s="7"/>
      <c r="D583" s="3"/>
      <c r="E583" s="3"/>
      <c r="F583" s="3"/>
      <c r="G583" s="3"/>
      <c r="H583" s="3"/>
      <c r="I583" s="3"/>
      <c r="J583" s="3"/>
      <c r="K583" s="3"/>
      <c r="L583" s="3"/>
      <c r="M583" s="3"/>
      <c r="N583" s="3"/>
      <c r="O583" s="3"/>
      <c r="P583" s="3"/>
      <c r="Q583" s="3"/>
      <c r="R583" s="3"/>
      <c r="S583" s="3"/>
      <c r="T583" s="3"/>
      <c r="U583" s="3"/>
      <c r="V583" s="3"/>
      <c r="W583" s="3"/>
      <c r="X583" s="3"/>
      <c r="Y583" s="3"/>
      <c r="Z583" s="3"/>
    </row>
    <row r="584" spans="2:26">
      <c r="B584" s="449"/>
      <c r="C584" s="7"/>
      <c r="D584" s="3"/>
      <c r="E584" s="3"/>
      <c r="F584" s="3"/>
      <c r="G584" s="3"/>
      <c r="H584" s="3"/>
      <c r="I584" s="3"/>
      <c r="J584" s="3"/>
      <c r="K584" s="3"/>
      <c r="L584" s="3"/>
      <c r="M584" s="3"/>
      <c r="N584" s="3"/>
      <c r="O584" s="3"/>
      <c r="P584" s="3"/>
      <c r="Q584" s="3"/>
      <c r="R584" s="3"/>
      <c r="S584" s="3"/>
      <c r="T584" s="3"/>
      <c r="U584" s="3"/>
      <c r="V584" s="3"/>
      <c r="W584" s="3"/>
      <c r="X584" s="3"/>
      <c r="Y584" s="3"/>
      <c r="Z584" s="3"/>
    </row>
    <row r="585" spans="2:26">
      <c r="B585" s="449"/>
      <c r="C585" s="7"/>
      <c r="D585" s="3"/>
      <c r="E585" s="3"/>
      <c r="F585" s="3"/>
      <c r="G585" s="3"/>
      <c r="H585" s="3"/>
      <c r="I585" s="3"/>
      <c r="J585" s="3"/>
      <c r="K585" s="3"/>
      <c r="L585" s="3"/>
      <c r="M585" s="3"/>
      <c r="N585" s="3"/>
      <c r="O585" s="3"/>
      <c r="P585" s="3"/>
      <c r="Q585" s="3"/>
      <c r="R585" s="3"/>
      <c r="S585" s="3"/>
      <c r="T585" s="3"/>
      <c r="U585" s="3"/>
      <c r="V585" s="3"/>
      <c r="W585" s="3"/>
      <c r="X585" s="3"/>
      <c r="Y585" s="3"/>
      <c r="Z585" s="3"/>
    </row>
    <row r="586" spans="2:26">
      <c r="B586" s="449"/>
      <c r="C586" s="7"/>
      <c r="D586" s="3"/>
      <c r="E586" s="3"/>
      <c r="F586" s="3"/>
      <c r="G586" s="3"/>
      <c r="H586" s="3"/>
      <c r="I586" s="3"/>
      <c r="J586" s="3"/>
      <c r="K586" s="3"/>
      <c r="L586" s="3"/>
      <c r="M586" s="3"/>
      <c r="N586" s="3"/>
      <c r="O586" s="3"/>
      <c r="P586" s="3"/>
      <c r="Q586" s="3"/>
      <c r="R586" s="3"/>
      <c r="S586" s="3"/>
      <c r="T586" s="3"/>
      <c r="U586" s="3"/>
      <c r="V586" s="3"/>
      <c r="W586" s="3"/>
      <c r="X586" s="3"/>
      <c r="Y586" s="3"/>
      <c r="Z586" s="3"/>
    </row>
    <row r="587" spans="2:26">
      <c r="B587" s="449"/>
      <c r="C587" s="7"/>
      <c r="D587" s="3"/>
      <c r="E587" s="3"/>
      <c r="F587" s="3"/>
      <c r="G587" s="3"/>
      <c r="H587" s="3"/>
      <c r="I587" s="3"/>
      <c r="J587" s="3"/>
      <c r="K587" s="3"/>
      <c r="L587" s="3"/>
      <c r="M587" s="3"/>
      <c r="N587" s="3"/>
      <c r="O587" s="3"/>
      <c r="P587" s="3"/>
      <c r="Q587" s="3"/>
      <c r="R587" s="3"/>
      <c r="S587" s="3"/>
      <c r="T587" s="3"/>
      <c r="U587" s="3"/>
      <c r="V587" s="3"/>
      <c r="W587" s="3"/>
      <c r="X587" s="3"/>
      <c r="Y587" s="3"/>
      <c r="Z587" s="3"/>
    </row>
    <row r="588" spans="2:26">
      <c r="B588" s="449"/>
      <c r="C588" s="7"/>
      <c r="D588" s="3"/>
      <c r="E588" s="3"/>
      <c r="F588" s="3"/>
      <c r="G588" s="3"/>
      <c r="H588" s="3"/>
      <c r="I588" s="3"/>
      <c r="J588" s="3"/>
      <c r="K588" s="3"/>
      <c r="L588" s="3"/>
      <c r="M588" s="3"/>
      <c r="N588" s="3"/>
      <c r="O588" s="3"/>
      <c r="P588" s="3"/>
      <c r="Q588" s="3"/>
      <c r="R588" s="3"/>
      <c r="S588" s="3"/>
      <c r="T588" s="3"/>
      <c r="U588" s="3"/>
      <c r="V588" s="3"/>
      <c r="W588" s="3"/>
      <c r="X588" s="3"/>
      <c r="Y588" s="3"/>
      <c r="Z588" s="3"/>
    </row>
    <row r="589" spans="2:26">
      <c r="B589" s="449"/>
      <c r="C589" s="7"/>
      <c r="D589" s="3"/>
      <c r="E589" s="3"/>
      <c r="F589" s="3"/>
      <c r="G589" s="3"/>
      <c r="H589" s="3"/>
      <c r="I589" s="3"/>
      <c r="J589" s="3"/>
      <c r="K589" s="3"/>
      <c r="L589" s="3"/>
      <c r="M589" s="3"/>
      <c r="N589" s="3"/>
      <c r="O589" s="3"/>
      <c r="P589" s="3"/>
      <c r="Q589" s="3"/>
      <c r="R589" s="3"/>
      <c r="S589" s="3"/>
      <c r="T589" s="3"/>
      <c r="U589" s="3"/>
      <c r="V589" s="3"/>
      <c r="W589" s="3"/>
      <c r="X589" s="3"/>
      <c r="Y589" s="3"/>
      <c r="Z589" s="3"/>
    </row>
    <row r="590" spans="2:26">
      <c r="B590" s="449"/>
      <c r="C590" s="7"/>
      <c r="D590" s="3"/>
      <c r="E590" s="3"/>
      <c r="F590" s="3"/>
      <c r="G590" s="3"/>
      <c r="H590" s="3"/>
      <c r="I590" s="3"/>
      <c r="J590" s="3"/>
      <c r="K590" s="3"/>
      <c r="L590" s="3"/>
      <c r="M590" s="3"/>
      <c r="N590" s="3"/>
      <c r="O590" s="3"/>
      <c r="P590" s="3"/>
      <c r="Q590" s="3"/>
      <c r="R590" s="3"/>
      <c r="S590" s="3"/>
      <c r="T590" s="3"/>
      <c r="U590" s="3"/>
      <c r="V590" s="3"/>
      <c r="W590" s="3"/>
      <c r="X590" s="3"/>
      <c r="Y590" s="3"/>
      <c r="Z590" s="3"/>
    </row>
    <row r="591" spans="2:26">
      <c r="B591" s="449"/>
      <c r="C591" s="7"/>
      <c r="D591" s="3"/>
      <c r="E591" s="3"/>
      <c r="F591" s="3"/>
      <c r="G591" s="3"/>
      <c r="H591" s="3"/>
      <c r="I591" s="3"/>
      <c r="J591" s="3"/>
      <c r="K591" s="3"/>
      <c r="L591" s="3"/>
      <c r="M591" s="3"/>
      <c r="N591" s="3"/>
      <c r="O591" s="3"/>
      <c r="P591" s="3"/>
      <c r="Q591" s="3"/>
      <c r="R591" s="3"/>
      <c r="S591" s="3"/>
      <c r="T591" s="3"/>
      <c r="U591" s="3"/>
      <c r="V591" s="3"/>
      <c r="W591" s="3"/>
      <c r="X591" s="3"/>
      <c r="Y591" s="3"/>
      <c r="Z591" s="3"/>
    </row>
    <row r="592" spans="2:26">
      <c r="B592" s="449"/>
      <c r="C592" s="7"/>
      <c r="D592" s="3"/>
      <c r="E592" s="3"/>
      <c r="F592" s="3"/>
      <c r="G592" s="3"/>
      <c r="H592" s="3"/>
      <c r="I592" s="3"/>
      <c r="J592" s="3"/>
      <c r="K592" s="3"/>
      <c r="L592" s="3"/>
      <c r="M592" s="3"/>
      <c r="N592" s="3"/>
      <c r="O592" s="3"/>
      <c r="P592" s="3"/>
      <c r="Q592" s="3"/>
      <c r="R592" s="3"/>
      <c r="S592" s="3"/>
      <c r="T592" s="3"/>
      <c r="U592" s="3"/>
      <c r="V592" s="3"/>
      <c r="W592" s="3"/>
      <c r="X592" s="3"/>
      <c r="Y592" s="3"/>
      <c r="Z592" s="3"/>
    </row>
    <row r="593" spans="2:26">
      <c r="B593" s="449"/>
      <c r="C593" s="7"/>
      <c r="D593" s="3"/>
      <c r="E593" s="3"/>
      <c r="F593" s="3"/>
      <c r="G593" s="3"/>
      <c r="H593" s="3"/>
      <c r="I593" s="3"/>
      <c r="J593" s="3"/>
      <c r="K593" s="3"/>
      <c r="L593" s="3"/>
      <c r="M593" s="3"/>
      <c r="N593" s="3"/>
      <c r="O593" s="3"/>
      <c r="P593" s="3"/>
      <c r="Q593" s="3"/>
      <c r="R593" s="3"/>
      <c r="S593" s="3"/>
      <c r="T593" s="3"/>
      <c r="U593" s="3"/>
      <c r="V593" s="3"/>
      <c r="W593" s="3"/>
      <c r="X593" s="3"/>
      <c r="Y593" s="3"/>
      <c r="Z593" s="3"/>
    </row>
    <row r="594" spans="2:26">
      <c r="B594" s="449"/>
      <c r="C594" s="7"/>
      <c r="D594" s="3"/>
      <c r="E594" s="3"/>
      <c r="F594" s="3"/>
      <c r="G594" s="3"/>
      <c r="H594" s="3"/>
      <c r="I594" s="3"/>
      <c r="J594" s="3"/>
      <c r="K594" s="3"/>
      <c r="L594" s="3"/>
      <c r="M594" s="3"/>
      <c r="N594" s="3"/>
      <c r="O594" s="3"/>
      <c r="P594" s="3"/>
      <c r="Q594" s="3"/>
      <c r="R594" s="3"/>
      <c r="S594" s="3"/>
      <c r="T594" s="3"/>
      <c r="U594" s="3"/>
      <c r="V594" s="3"/>
      <c r="W594" s="3"/>
      <c r="X594" s="3"/>
      <c r="Y594" s="3"/>
      <c r="Z594" s="3"/>
    </row>
    <row r="595" spans="2:26">
      <c r="B595" s="449"/>
      <c r="C595" s="7"/>
      <c r="D595" s="3"/>
      <c r="E595" s="3"/>
      <c r="F595" s="3"/>
      <c r="G595" s="3"/>
      <c r="H595" s="3"/>
      <c r="I595" s="3"/>
      <c r="J595" s="3"/>
      <c r="K595" s="3"/>
      <c r="L595" s="3"/>
      <c r="M595" s="3"/>
      <c r="N595" s="3"/>
      <c r="O595" s="3"/>
      <c r="P595" s="3"/>
      <c r="Q595" s="3"/>
      <c r="R595" s="3"/>
      <c r="S595" s="3"/>
      <c r="T595" s="3"/>
      <c r="U595" s="3"/>
      <c r="V595" s="3"/>
      <c r="W595" s="3"/>
      <c r="X595" s="3"/>
      <c r="Y595" s="3"/>
      <c r="Z595" s="3"/>
    </row>
    <row r="596" spans="2:26">
      <c r="B596" s="449"/>
      <c r="C596" s="7"/>
      <c r="D596" s="3"/>
      <c r="E596" s="3"/>
      <c r="F596" s="3"/>
      <c r="G596" s="3"/>
      <c r="H596" s="3"/>
      <c r="I596" s="3"/>
      <c r="J596" s="3"/>
      <c r="K596" s="3"/>
      <c r="L596" s="3"/>
      <c r="M596" s="3"/>
      <c r="N596" s="3"/>
      <c r="O596" s="3"/>
      <c r="P596" s="3"/>
      <c r="Q596" s="3"/>
      <c r="R596" s="3"/>
      <c r="S596" s="3"/>
      <c r="T596" s="3"/>
      <c r="U596" s="3"/>
      <c r="V596" s="3"/>
      <c r="W596" s="3"/>
      <c r="X596" s="3"/>
      <c r="Y596" s="3"/>
      <c r="Z596" s="3"/>
    </row>
    <row r="597" spans="2:26">
      <c r="B597" s="449"/>
      <c r="C597" s="7"/>
      <c r="D597" s="3"/>
      <c r="E597" s="3"/>
      <c r="F597" s="3"/>
      <c r="G597" s="3"/>
      <c r="H597" s="3"/>
      <c r="I597" s="3"/>
      <c r="J597" s="3"/>
      <c r="K597" s="3"/>
      <c r="L597" s="3"/>
      <c r="M597" s="3"/>
      <c r="N597" s="3"/>
      <c r="O597" s="3"/>
      <c r="P597" s="3"/>
      <c r="Q597" s="3"/>
      <c r="R597" s="3"/>
      <c r="S597" s="3"/>
      <c r="T597" s="3"/>
      <c r="U597" s="3"/>
      <c r="V597" s="3"/>
      <c r="W597" s="3"/>
      <c r="X597" s="3"/>
      <c r="Y597" s="3"/>
      <c r="Z597" s="3"/>
    </row>
    <row r="598" spans="2:26">
      <c r="B598" s="449"/>
      <c r="C598" s="7"/>
      <c r="D598" s="3"/>
      <c r="E598" s="3"/>
      <c r="F598" s="3"/>
      <c r="G598" s="3"/>
      <c r="H598" s="3"/>
      <c r="I598" s="3"/>
      <c r="J598" s="3"/>
      <c r="K598" s="3"/>
      <c r="L598" s="3"/>
      <c r="M598" s="3"/>
      <c r="N598" s="3"/>
      <c r="O598" s="3"/>
      <c r="P598" s="3"/>
      <c r="Q598" s="3"/>
      <c r="R598" s="3"/>
      <c r="S598" s="3"/>
      <c r="T598" s="3"/>
      <c r="U598" s="3"/>
      <c r="V598" s="3"/>
      <c r="W598" s="3"/>
      <c r="X598" s="3"/>
      <c r="Y598" s="3"/>
      <c r="Z598" s="3"/>
    </row>
    <row r="599" spans="2:26">
      <c r="B599" s="449"/>
      <c r="C599" s="7"/>
      <c r="D599" s="3"/>
      <c r="E599" s="3"/>
      <c r="F599" s="3"/>
      <c r="G599" s="3"/>
      <c r="H599" s="3"/>
      <c r="I599" s="3"/>
      <c r="J599" s="3"/>
      <c r="K599" s="3"/>
      <c r="L599" s="3"/>
      <c r="M599" s="3"/>
      <c r="N599" s="3"/>
      <c r="O599" s="3"/>
      <c r="P599" s="3"/>
      <c r="Q599" s="3"/>
      <c r="R599" s="3"/>
      <c r="S599" s="3"/>
      <c r="T599" s="3"/>
      <c r="U599" s="3"/>
      <c r="V599" s="3"/>
      <c r="W599" s="3"/>
      <c r="X599" s="3"/>
      <c r="Y599" s="3"/>
      <c r="Z599" s="3"/>
    </row>
    <row r="600" spans="2:26">
      <c r="B600" s="449"/>
      <c r="C600" s="7"/>
      <c r="D600" s="3"/>
      <c r="E600" s="3"/>
      <c r="F600" s="3"/>
      <c r="G600" s="3"/>
      <c r="H600" s="3"/>
      <c r="I600" s="3"/>
      <c r="J600" s="3"/>
      <c r="K600" s="3"/>
      <c r="L600" s="3"/>
      <c r="M600" s="3"/>
      <c r="N600" s="3"/>
      <c r="O600" s="3"/>
      <c r="P600" s="3"/>
      <c r="Q600" s="3"/>
      <c r="R600" s="3"/>
      <c r="S600" s="3"/>
      <c r="T600" s="3"/>
      <c r="U600" s="3"/>
      <c r="V600" s="3"/>
      <c r="W600" s="3"/>
      <c r="X600" s="3"/>
      <c r="Y600" s="3"/>
      <c r="Z600" s="3"/>
    </row>
    <row r="601" spans="2:26">
      <c r="B601" s="449"/>
      <c r="C601" s="7"/>
      <c r="D601" s="3"/>
      <c r="E601" s="3"/>
      <c r="F601" s="3"/>
      <c r="G601" s="3"/>
      <c r="H601" s="3"/>
      <c r="I601" s="3"/>
      <c r="J601" s="3"/>
      <c r="K601" s="3"/>
      <c r="L601" s="3"/>
      <c r="M601" s="3"/>
      <c r="N601" s="3"/>
      <c r="O601" s="3"/>
      <c r="P601" s="3"/>
      <c r="Q601" s="3"/>
      <c r="R601" s="3"/>
      <c r="S601" s="3"/>
      <c r="T601" s="3"/>
      <c r="U601" s="3"/>
      <c r="V601" s="3"/>
      <c r="W601" s="3"/>
      <c r="X601" s="3"/>
      <c r="Y601" s="3"/>
      <c r="Z601" s="3"/>
    </row>
    <row r="602" spans="2:26">
      <c r="B602" s="449"/>
      <c r="C602" s="7"/>
      <c r="D602" s="3"/>
      <c r="E602" s="3"/>
      <c r="F602" s="3"/>
      <c r="G602" s="3"/>
      <c r="H602" s="3"/>
      <c r="I602" s="3"/>
      <c r="J602" s="3"/>
      <c r="K602" s="3"/>
      <c r="L602" s="3"/>
      <c r="M602" s="3"/>
      <c r="N602" s="3"/>
      <c r="O602" s="3"/>
      <c r="P602" s="3"/>
      <c r="Q602" s="3"/>
      <c r="R602" s="3"/>
      <c r="S602" s="3"/>
      <c r="T602" s="3"/>
      <c r="U602" s="3"/>
      <c r="V602" s="3"/>
      <c r="W602" s="3"/>
      <c r="X602" s="3"/>
      <c r="Y602" s="3"/>
      <c r="Z602" s="3"/>
    </row>
    <row r="603" spans="2:26">
      <c r="B603" s="449"/>
      <c r="C603" s="7"/>
      <c r="D603" s="3"/>
      <c r="E603" s="3"/>
      <c r="F603" s="3"/>
      <c r="G603" s="3"/>
      <c r="H603" s="3"/>
      <c r="I603" s="3"/>
      <c r="J603" s="3"/>
      <c r="K603" s="3"/>
      <c r="L603" s="3"/>
      <c r="M603" s="3"/>
      <c r="N603" s="3"/>
      <c r="O603" s="3"/>
      <c r="P603" s="3"/>
      <c r="Q603" s="3"/>
      <c r="R603" s="3"/>
      <c r="S603" s="3"/>
      <c r="T603" s="3"/>
      <c r="U603" s="3"/>
      <c r="V603" s="3"/>
      <c r="W603" s="3"/>
      <c r="X603" s="3"/>
      <c r="Y603" s="3"/>
      <c r="Z603" s="3"/>
    </row>
    <row r="604" spans="2:26">
      <c r="B604" s="449"/>
      <c r="C604" s="7"/>
      <c r="D604" s="3"/>
      <c r="E604" s="3"/>
      <c r="F604" s="3"/>
      <c r="G604" s="3"/>
      <c r="H604" s="3"/>
      <c r="I604" s="3"/>
      <c r="J604" s="3"/>
      <c r="K604" s="3"/>
      <c r="L604" s="3"/>
      <c r="M604" s="3"/>
      <c r="N604" s="3"/>
      <c r="O604" s="3"/>
      <c r="P604" s="3"/>
      <c r="Q604" s="3"/>
      <c r="R604" s="3"/>
      <c r="S604" s="3"/>
      <c r="T604" s="3"/>
      <c r="U604" s="3"/>
      <c r="V604" s="3"/>
      <c r="W604" s="3"/>
      <c r="X604" s="3"/>
      <c r="Y604" s="3"/>
      <c r="Z604" s="3"/>
    </row>
    <row r="605" spans="2:26">
      <c r="B605" s="449"/>
      <c r="C605" s="7"/>
      <c r="D605" s="3"/>
      <c r="E605" s="3"/>
      <c r="F605" s="3"/>
      <c r="G605" s="3"/>
      <c r="H605" s="3"/>
      <c r="I605" s="3"/>
      <c r="J605" s="3"/>
      <c r="K605" s="3"/>
      <c r="L605" s="3"/>
      <c r="M605" s="3"/>
      <c r="N605" s="3"/>
      <c r="O605" s="3"/>
      <c r="P605" s="3"/>
      <c r="Q605" s="3"/>
      <c r="R605" s="3"/>
      <c r="S605" s="3"/>
      <c r="T605" s="3"/>
      <c r="U605" s="3"/>
      <c r="V605" s="3"/>
      <c r="W605" s="3"/>
      <c r="X605" s="3"/>
      <c r="Y605" s="3"/>
      <c r="Z605" s="3"/>
    </row>
    <row r="606" spans="2:26">
      <c r="B606" s="449"/>
      <c r="C606" s="7"/>
      <c r="D606" s="3"/>
      <c r="E606" s="3"/>
      <c r="F606" s="3"/>
      <c r="G606" s="3"/>
      <c r="H606" s="3"/>
      <c r="I606" s="3"/>
      <c r="J606" s="3"/>
      <c r="K606" s="3"/>
      <c r="L606" s="3"/>
      <c r="M606" s="3"/>
      <c r="N606" s="3"/>
      <c r="O606" s="3"/>
      <c r="P606" s="3"/>
      <c r="Q606" s="3"/>
      <c r="R606" s="3"/>
      <c r="S606" s="3"/>
      <c r="T606" s="3"/>
      <c r="U606" s="3"/>
      <c r="V606" s="3"/>
      <c r="W606" s="3"/>
      <c r="X606" s="3"/>
      <c r="Y606" s="3"/>
      <c r="Z606" s="3"/>
    </row>
    <row r="607" spans="2:26">
      <c r="B607" s="449"/>
      <c r="C607" s="7"/>
      <c r="D607" s="3"/>
      <c r="E607" s="3"/>
      <c r="F607" s="3"/>
      <c r="G607" s="3"/>
      <c r="H607" s="3"/>
      <c r="I607" s="3"/>
      <c r="J607" s="3"/>
      <c r="K607" s="3"/>
      <c r="L607" s="3"/>
      <c r="M607" s="3"/>
      <c r="N607" s="3"/>
      <c r="O607" s="3"/>
      <c r="P607" s="3"/>
      <c r="Q607" s="3"/>
      <c r="R607" s="3"/>
      <c r="S607" s="3"/>
      <c r="T607" s="3"/>
      <c r="U607" s="3"/>
      <c r="V607" s="3"/>
      <c r="W607" s="3"/>
      <c r="X607" s="3"/>
      <c r="Y607" s="3"/>
      <c r="Z607" s="3"/>
    </row>
    <row r="608" spans="2:26">
      <c r="B608" s="449"/>
      <c r="C608" s="7"/>
      <c r="D608" s="3"/>
      <c r="E608" s="3"/>
      <c r="F608" s="3"/>
      <c r="G608" s="3"/>
      <c r="H608" s="3"/>
      <c r="I608" s="3"/>
      <c r="J608" s="3"/>
      <c r="K608" s="3"/>
      <c r="L608" s="3"/>
      <c r="M608" s="3"/>
      <c r="N608" s="3"/>
      <c r="O608" s="3"/>
      <c r="P608" s="3"/>
      <c r="Q608" s="3"/>
      <c r="R608" s="3"/>
      <c r="S608" s="3"/>
      <c r="T608" s="3"/>
      <c r="U608" s="3"/>
      <c r="V608" s="3"/>
      <c r="W608" s="3"/>
      <c r="X608" s="3"/>
      <c r="Y608" s="3"/>
      <c r="Z608" s="3"/>
    </row>
    <row r="609" spans="2:26">
      <c r="B609" s="449"/>
      <c r="C609" s="7"/>
      <c r="D609" s="3"/>
      <c r="E609" s="3"/>
      <c r="F609" s="3"/>
      <c r="G609" s="3"/>
      <c r="H609" s="3"/>
      <c r="I609" s="3"/>
      <c r="J609" s="3"/>
      <c r="K609" s="3"/>
      <c r="L609" s="3"/>
      <c r="M609" s="3"/>
      <c r="N609" s="3"/>
      <c r="O609" s="3"/>
      <c r="P609" s="3"/>
      <c r="Q609" s="3"/>
      <c r="R609" s="3"/>
      <c r="S609" s="3"/>
      <c r="T609" s="3"/>
      <c r="U609" s="3"/>
      <c r="V609" s="3"/>
      <c r="W609" s="3"/>
      <c r="X609" s="3"/>
      <c r="Y609" s="3"/>
      <c r="Z609" s="3"/>
    </row>
    <row r="610" spans="2:26">
      <c r="B610" s="449"/>
      <c r="C610" s="7"/>
      <c r="D610" s="3"/>
      <c r="E610" s="3"/>
      <c r="F610" s="3"/>
      <c r="G610" s="3"/>
      <c r="H610" s="3"/>
      <c r="I610" s="3"/>
      <c r="J610" s="3"/>
      <c r="K610" s="3"/>
      <c r="L610" s="3"/>
      <c r="M610" s="3"/>
      <c r="N610" s="3"/>
      <c r="O610" s="3"/>
      <c r="P610" s="3"/>
      <c r="Q610" s="3"/>
      <c r="R610" s="3"/>
      <c r="S610" s="3"/>
      <c r="T610" s="3"/>
      <c r="U610" s="3"/>
      <c r="V610" s="3"/>
      <c r="W610" s="3"/>
      <c r="X610" s="3"/>
      <c r="Y610" s="3"/>
      <c r="Z610" s="3"/>
    </row>
    <row r="611" spans="2:26">
      <c r="B611" s="449"/>
      <c r="C611" s="7"/>
      <c r="D611" s="3"/>
      <c r="E611" s="3"/>
      <c r="F611" s="3"/>
      <c r="G611" s="3"/>
      <c r="H611" s="3"/>
      <c r="I611" s="3"/>
      <c r="J611" s="3"/>
      <c r="K611" s="3"/>
      <c r="L611" s="3"/>
      <c r="M611" s="3"/>
      <c r="N611" s="3"/>
      <c r="O611" s="3"/>
      <c r="P611" s="3"/>
      <c r="Q611" s="3"/>
      <c r="R611" s="3"/>
      <c r="S611" s="3"/>
      <c r="T611" s="3"/>
      <c r="U611" s="3"/>
      <c r="V611" s="3"/>
      <c r="W611" s="3"/>
      <c r="X611" s="3"/>
      <c r="Y611" s="3"/>
      <c r="Z611" s="3"/>
    </row>
    <row r="612" spans="2:26">
      <c r="B612" s="449"/>
      <c r="C612" s="7"/>
      <c r="D612" s="3"/>
      <c r="E612" s="3"/>
      <c r="F612" s="3"/>
      <c r="G612" s="3"/>
      <c r="H612" s="3"/>
      <c r="I612" s="3"/>
      <c r="J612" s="3"/>
      <c r="K612" s="3"/>
      <c r="L612" s="3"/>
      <c r="M612" s="3"/>
      <c r="N612" s="3"/>
      <c r="O612" s="3"/>
      <c r="P612" s="3"/>
      <c r="Q612" s="3"/>
      <c r="R612" s="3"/>
      <c r="S612" s="3"/>
      <c r="T612" s="3"/>
      <c r="U612" s="3"/>
      <c r="V612" s="3"/>
      <c r="W612" s="3"/>
      <c r="X612" s="3"/>
      <c r="Y612" s="3"/>
      <c r="Z612" s="3"/>
    </row>
    <row r="613" spans="2:26">
      <c r="B613" s="449"/>
      <c r="C613" s="7"/>
      <c r="D613" s="3"/>
      <c r="E613" s="3"/>
      <c r="F613" s="3"/>
      <c r="G613" s="3"/>
      <c r="H613" s="3"/>
      <c r="I613" s="3"/>
      <c r="J613" s="3"/>
      <c r="K613" s="3"/>
      <c r="L613" s="3"/>
      <c r="M613" s="3"/>
      <c r="N613" s="3"/>
      <c r="O613" s="3"/>
      <c r="P613" s="3"/>
      <c r="Q613" s="3"/>
      <c r="R613" s="3"/>
      <c r="S613" s="3"/>
      <c r="T613" s="3"/>
      <c r="U613" s="3"/>
      <c r="V613" s="3"/>
      <c r="W613" s="3"/>
      <c r="X613" s="3"/>
      <c r="Y613" s="3"/>
      <c r="Z613" s="3"/>
    </row>
    <row r="614" spans="2:26">
      <c r="B614" s="449"/>
      <c r="C614" s="7"/>
      <c r="D614" s="3"/>
      <c r="E614" s="3"/>
      <c r="F614" s="3"/>
      <c r="G614" s="3"/>
      <c r="H614" s="3"/>
      <c r="I614" s="3"/>
      <c r="J614" s="3"/>
      <c r="K614" s="3"/>
      <c r="L614" s="3"/>
      <c r="M614" s="3"/>
      <c r="N614" s="3"/>
      <c r="O614" s="3"/>
      <c r="P614" s="3"/>
      <c r="Q614" s="3"/>
      <c r="R614" s="3"/>
      <c r="S614" s="3"/>
      <c r="T614" s="3"/>
      <c r="U614" s="3"/>
      <c r="V614" s="3"/>
      <c r="W614" s="3"/>
      <c r="X614" s="3"/>
      <c r="Y614" s="3"/>
      <c r="Z614" s="3"/>
    </row>
    <row r="615" spans="2:26">
      <c r="B615" s="449"/>
      <c r="C615" s="7"/>
      <c r="D615" s="3"/>
      <c r="E615" s="3"/>
      <c r="F615" s="3"/>
      <c r="G615" s="3"/>
      <c r="H615" s="3"/>
      <c r="I615" s="3"/>
      <c r="J615" s="3"/>
      <c r="K615" s="3"/>
      <c r="L615" s="3"/>
      <c r="M615" s="3"/>
      <c r="N615" s="3"/>
      <c r="O615" s="3"/>
      <c r="P615" s="3"/>
      <c r="Q615" s="3"/>
      <c r="R615" s="3"/>
      <c r="S615" s="3"/>
      <c r="T615" s="3"/>
      <c r="U615" s="3"/>
      <c r="V615" s="3"/>
      <c r="W615" s="3"/>
      <c r="X615" s="3"/>
      <c r="Y615" s="3"/>
      <c r="Z615" s="3"/>
    </row>
    <row r="616" spans="2:26">
      <c r="B616" s="449"/>
      <c r="C616" s="7"/>
      <c r="D616" s="3"/>
      <c r="E616" s="3"/>
      <c r="F616" s="3"/>
      <c r="G616" s="3"/>
      <c r="H616" s="3"/>
      <c r="I616" s="3"/>
      <c r="J616" s="3"/>
      <c r="K616" s="3"/>
      <c r="L616" s="3"/>
      <c r="M616" s="3"/>
      <c r="N616" s="3"/>
      <c r="O616" s="3"/>
      <c r="P616" s="3"/>
      <c r="Q616" s="3"/>
      <c r="R616" s="3"/>
      <c r="S616" s="3"/>
      <c r="T616" s="3"/>
      <c r="U616" s="3"/>
      <c r="V616" s="3"/>
      <c r="W616" s="3"/>
      <c r="X616" s="3"/>
      <c r="Y616" s="3"/>
      <c r="Z616" s="3"/>
    </row>
    <row r="617" spans="2:26">
      <c r="B617" s="449"/>
      <c r="C617" s="7"/>
      <c r="D617" s="3"/>
      <c r="E617" s="3"/>
      <c r="F617" s="3"/>
      <c r="G617" s="3"/>
      <c r="H617" s="3"/>
      <c r="I617" s="3"/>
      <c r="J617" s="3"/>
      <c r="K617" s="3"/>
      <c r="L617" s="3"/>
      <c r="M617" s="3"/>
      <c r="N617" s="3"/>
      <c r="O617" s="3"/>
      <c r="P617" s="3"/>
      <c r="Q617" s="3"/>
      <c r="R617" s="3"/>
      <c r="S617" s="3"/>
      <c r="T617" s="3"/>
      <c r="U617" s="3"/>
      <c r="V617" s="3"/>
      <c r="W617" s="3"/>
      <c r="X617" s="3"/>
      <c r="Y617" s="3"/>
      <c r="Z617" s="3"/>
    </row>
    <row r="618" spans="2:26">
      <c r="B618" s="449"/>
      <c r="C618" s="7"/>
      <c r="D618" s="3"/>
      <c r="E618" s="3"/>
      <c r="F618" s="3"/>
      <c r="G618" s="3"/>
      <c r="H618" s="3"/>
      <c r="I618" s="3"/>
      <c r="J618" s="3"/>
      <c r="K618" s="3"/>
      <c r="L618" s="3"/>
      <c r="M618" s="3"/>
      <c r="N618" s="3"/>
      <c r="O618" s="3"/>
      <c r="P618" s="3"/>
      <c r="Q618" s="3"/>
      <c r="R618" s="3"/>
      <c r="S618" s="3"/>
      <c r="T618" s="3"/>
      <c r="U618" s="3"/>
      <c r="V618" s="3"/>
      <c r="W618" s="3"/>
      <c r="X618" s="3"/>
      <c r="Y618" s="3"/>
      <c r="Z618" s="3"/>
    </row>
    <row r="619" spans="2:26">
      <c r="B619" s="449"/>
      <c r="C619" s="7"/>
      <c r="D619" s="3"/>
      <c r="E619" s="3"/>
      <c r="F619" s="3"/>
      <c r="G619" s="3"/>
      <c r="H619" s="3"/>
      <c r="I619" s="3"/>
      <c r="J619" s="3"/>
      <c r="K619" s="3"/>
      <c r="L619" s="3"/>
      <c r="M619" s="3"/>
      <c r="N619" s="3"/>
      <c r="O619" s="3"/>
      <c r="P619" s="3"/>
      <c r="Q619" s="3"/>
      <c r="R619" s="3"/>
      <c r="S619" s="3"/>
      <c r="T619" s="3"/>
      <c r="U619" s="3"/>
      <c r="V619" s="3"/>
      <c r="W619" s="3"/>
      <c r="X619" s="3"/>
      <c r="Y619" s="3"/>
      <c r="Z619" s="3"/>
    </row>
    <row r="620" spans="2:26">
      <c r="B620" s="449"/>
      <c r="C620" s="7"/>
      <c r="D620" s="3"/>
      <c r="E620" s="3"/>
      <c r="F620" s="3"/>
      <c r="G620" s="3"/>
      <c r="H620" s="3"/>
      <c r="I620" s="3"/>
      <c r="J620" s="3"/>
      <c r="K620" s="3"/>
      <c r="L620" s="3"/>
      <c r="M620" s="3"/>
      <c r="N620" s="3"/>
      <c r="O620" s="3"/>
      <c r="P620" s="3"/>
      <c r="Q620" s="3"/>
      <c r="R620" s="3"/>
      <c r="S620" s="3"/>
      <c r="T620" s="3"/>
      <c r="U620" s="3"/>
      <c r="V620" s="3"/>
      <c r="W620" s="3"/>
      <c r="X620" s="3"/>
      <c r="Y620" s="3"/>
      <c r="Z620" s="3"/>
    </row>
    <row r="621" spans="2:26">
      <c r="B621" s="449"/>
      <c r="C621" s="7"/>
      <c r="D621" s="3"/>
      <c r="E621" s="3"/>
      <c r="F621" s="3"/>
      <c r="G621" s="3"/>
      <c r="H621" s="3"/>
      <c r="I621" s="3"/>
      <c r="J621" s="3"/>
      <c r="K621" s="3"/>
      <c r="L621" s="3"/>
      <c r="M621" s="3"/>
      <c r="N621" s="3"/>
      <c r="O621" s="3"/>
      <c r="P621" s="3"/>
      <c r="Q621" s="3"/>
      <c r="R621" s="3"/>
      <c r="S621" s="3"/>
      <c r="T621" s="3"/>
      <c r="U621" s="3"/>
      <c r="V621" s="3"/>
      <c r="W621" s="3"/>
      <c r="X621" s="3"/>
      <c r="Y621" s="3"/>
      <c r="Z621" s="3"/>
    </row>
    <row r="622" spans="2:26">
      <c r="B622" s="449"/>
      <c r="C622" s="7"/>
      <c r="D622" s="3"/>
      <c r="E622" s="3"/>
      <c r="F622" s="3"/>
      <c r="G622" s="3"/>
      <c r="H622" s="3"/>
      <c r="I622" s="3"/>
      <c r="J622" s="3"/>
      <c r="K622" s="3"/>
      <c r="L622" s="3"/>
      <c r="M622" s="3"/>
      <c r="N622" s="3"/>
      <c r="O622" s="3"/>
      <c r="P622" s="3"/>
      <c r="Q622" s="3"/>
      <c r="R622" s="3"/>
      <c r="S622" s="3"/>
      <c r="T622" s="3"/>
      <c r="U622" s="3"/>
      <c r="V622" s="3"/>
      <c r="W622" s="3"/>
      <c r="X622" s="3"/>
      <c r="Y622" s="3"/>
      <c r="Z622" s="3"/>
    </row>
    <row r="623" spans="2:26">
      <c r="B623" s="449"/>
      <c r="C623" s="7"/>
      <c r="D623" s="3"/>
      <c r="E623" s="3"/>
      <c r="F623" s="3"/>
      <c r="G623" s="3"/>
      <c r="H623" s="3"/>
      <c r="I623" s="3"/>
      <c r="J623" s="3"/>
      <c r="K623" s="3"/>
      <c r="L623" s="3"/>
      <c r="M623" s="3"/>
      <c r="N623" s="3"/>
      <c r="O623" s="3"/>
      <c r="P623" s="3"/>
      <c r="Q623" s="3"/>
      <c r="R623" s="3"/>
      <c r="S623" s="3"/>
      <c r="T623" s="3"/>
      <c r="U623" s="3"/>
      <c r="V623" s="3"/>
      <c r="W623" s="3"/>
      <c r="X623" s="3"/>
      <c r="Y623" s="3"/>
      <c r="Z623" s="3"/>
    </row>
    <row r="624" spans="2:26">
      <c r="B624" s="449"/>
      <c r="C624" s="7"/>
      <c r="D624" s="3"/>
      <c r="E624" s="3"/>
      <c r="F624" s="3"/>
      <c r="G624" s="3"/>
      <c r="H624" s="3"/>
      <c r="I624" s="3"/>
      <c r="J624" s="3"/>
      <c r="K624" s="3"/>
      <c r="L624" s="3"/>
      <c r="M624" s="3"/>
      <c r="N624" s="3"/>
      <c r="O624" s="3"/>
      <c r="P624" s="3"/>
      <c r="Q624" s="3"/>
      <c r="R624" s="3"/>
      <c r="S624" s="3"/>
      <c r="T624" s="3"/>
      <c r="U624" s="3"/>
      <c r="V624" s="3"/>
      <c r="W624" s="3"/>
      <c r="X624" s="3"/>
      <c r="Y624" s="3"/>
      <c r="Z624" s="3"/>
    </row>
    <row r="625" spans="2:26">
      <c r="B625" s="449"/>
      <c r="C625" s="7"/>
      <c r="D625" s="3"/>
      <c r="E625" s="3"/>
      <c r="F625" s="3"/>
      <c r="G625" s="3"/>
      <c r="H625" s="3"/>
      <c r="I625" s="3"/>
      <c r="J625" s="3"/>
      <c r="K625" s="3"/>
      <c r="L625" s="3"/>
      <c r="M625" s="3"/>
      <c r="N625" s="3"/>
      <c r="O625" s="3"/>
      <c r="P625" s="3"/>
      <c r="Q625" s="3"/>
      <c r="R625" s="3"/>
      <c r="S625" s="3"/>
      <c r="T625" s="3"/>
      <c r="U625" s="3"/>
      <c r="V625" s="3"/>
      <c r="W625" s="3"/>
      <c r="X625" s="3"/>
      <c r="Y625" s="3"/>
      <c r="Z625" s="3"/>
    </row>
    <row r="626" spans="2:26">
      <c r="B626" s="449"/>
      <c r="C626" s="7"/>
      <c r="D626" s="3"/>
      <c r="E626" s="3"/>
      <c r="F626" s="3"/>
      <c r="G626" s="3"/>
      <c r="H626" s="3"/>
      <c r="I626" s="3"/>
      <c r="J626" s="3"/>
      <c r="K626" s="3"/>
      <c r="L626" s="3"/>
      <c r="M626" s="3"/>
      <c r="N626" s="3"/>
      <c r="O626" s="3"/>
      <c r="P626" s="3"/>
      <c r="Q626" s="3"/>
      <c r="R626" s="3"/>
      <c r="S626" s="3"/>
      <c r="T626" s="3"/>
      <c r="U626" s="3"/>
      <c r="V626" s="3"/>
      <c r="W626" s="3"/>
      <c r="X626" s="3"/>
      <c r="Y626" s="3"/>
      <c r="Z626" s="3"/>
    </row>
    <row r="627" spans="2:26">
      <c r="B627" s="449"/>
      <c r="C627" s="7"/>
      <c r="D627" s="3"/>
      <c r="E627" s="3"/>
      <c r="F627" s="3"/>
      <c r="G627" s="3"/>
      <c r="H627" s="3"/>
      <c r="I627" s="3"/>
      <c r="J627" s="3"/>
      <c r="K627" s="3"/>
      <c r="L627" s="3"/>
      <c r="M627" s="3"/>
      <c r="N627" s="3"/>
      <c r="O627" s="3"/>
      <c r="P627" s="3"/>
      <c r="Q627" s="3"/>
      <c r="R627" s="3"/>
      <c r="S627" s="3"/>
      <c r="T627" s="3"/>
      <c r="U627" s="3"/>
      <c r="V627" s="3"/>
      <c r="W627" s="3"/>
      <c r="X627" s="3"/>
      <c r="Y627" s="3"/>
      <c r="Z627" s="3"/>
    </row>
    <row r="628" spans="2:26">
      <c r="B628" s="449"/>
      <c r="C628" s="7"/>
      <c r="D628" s="3"/>
      <c r="E628" s="3"/>
      <c r="F628" s="3"/>
      <c r="G628" s="3"/>
      <c r="H628" s="3"/>
      <c r="I628" s="3"/>
      <c r="J628" s="3"/>
      <c r="K628" s="3"/>
      <c r="L628" s="3"/>
      <c r="M628" s="3"/>
      <c r="N628" s="3"/>
      <c r="O628" s="3"/>
      <c r="P628" s="3"/>
      <c r="Q628" s="3"/>
      <c r="R628" s="3"/>
      <c r="S628" s="3"/>
      <c r="T628" s="3"/>
      <c r="U628" s="3"/>
      <c r="V628" s="3"/>
      <c r="W628" s="3"/>
      <c r="X628" s="3"/>
      <c r="Y628" s="3"/>
      <c r="Z628" s="3"/>
    </row>
    <row r="629" spans="2:26">
      <c r="B629" s="449"/>
      <c r="C629" s="7"/>
      <c r="D629" s="3"/>
      <c r="E629" s="3"/>
      <c r="F629" s="3"/>
      <c r="G629" s="3"/>
      <c r="H629" s="3"/>
      <c r="I629" s="3"/>
      <c r="J629" s="3"/>
      <c r="K629" s="3"/>
      <c r="L629" s="3"/>
      <c r="M629" s="3"/>
      <c r="N629" s="3"/>
      <c r="O629" s="3"/>
      <c r="P629" s="3"/>
      <c r="Q629" s="3"/>
      <c r="R629" s="3"/>
      <c r="S629" s="3"/>
      <c r="T629" s="3"/>
      <c r="U629" s="3"/>
      <c r="V629" s="3"/>
      <c r="W629" s="3"/>
      <c r="X629" s="3"/>
      <c r="Y629" s="3"/>
      <c r="Z629" s="3"/>
    </row>
    <row r="630" spans="2:26">
      <c r="B630" s="449"/>
      <c r="C630" s="7"/>
      <c r="D630" s="3"/>
      <c r="E630" s="3"/>
      <c r="F630" s="3"/>
      <c r="G630" s="3"/>
      <c r="H630" s="3"/>
      <c r="I630" s="3"/>
      <c r="J630" s="3"/>
      <c r="K630" s="3"/>
      <c r="L630" s="3"/>
      <c r="M630" s="3"/>
      <c r="N630" s="3"/>
      <c r="O630" s="3"/>
      <c r="P630" s="3"/>
      <c r="Q630" s="3"/>
      <c r="R630" s="3"/>
      <c r="S630" s="3"/>
      <c r="T630" s="3"/>
      <c r="U630" s="3"/>
      <c r="V630" s="3"/>
      <c r="W630" s="3"/>
      <c r="X630" s="3"/>
      <c r="Y630" s="3"/>
      <c r="Z630" s="3"/>
    </row>
    <row r="631" spans="2:26">
      <c r="B631" s="449"/>
      <c r="C631" s="7"/>
      <c r="D631" s="3"/>
      <c r="E631" s="3"/>
      <c r="F631" s="3"/>
      <c r="G631" s="3"/>
      <c r="H631" s="3"/>
      <c r="I631" s="3"/>
      <c r="J631" s="3"/>
      <c r="K631" s="3"/>
      <c r="L631" s="3"/>
      <c r="M631" s="3"/>
      <c r="N631" s="3"/>
      <c r="O631" s="3"/>
      <c r="P631" s="3"/>
      <c r="Q631" s="3"/>
      <c r="R631" s="3"/>
      <c r="S631" s="3"/>
      <c r="T631" s="3"/>
      <c r="U631" s="3"/>
      <c r="V631" s="3"/>
      <c r="W631" s="3"/>
      <c r="X631" s="3"/>
      <c r="Y631" s="3"/>
      <c r="Z631" s="3"/>
    </row>
    <row r="632" spans="2:26">
      <c r="B632" s="449"/>
      <c r="C632" s="7"/>
      <c r="D632" s="3"/>
      <c r="E632" s="3"/>
      <c r="F632" s="3"/>
      <c r="G632" s="3"/>
      <c r="H632" s="3"/>
      <c r="I632" s="3"/>
      <c r="J632" s="3"/>
      <c r="K632" s="3"/>
      <c r="L632" s="3"/>
      <c r="M632" s="3"/>
      <c r="N632" s="3"/>
      <c r="O632" s="3"/>
      <c r="P632" s="3"/>
      <c r="Q632" s="3"/>
      <c r="R632" s="3"/>
      <c r="S632" s="3"/>
      <c r="T632" s="3"/>
      <c r="U632" s="3"/>
      <c r="V632" s="3"/>
      <c r="W632" s="3"/>
      <c r="X632" s="3"/>
      <c r="Y632" s="3"/>
      <c r="Z632" s="3"/>
    </row>
    <row r="633" spans="2:26">
      <c r="B633" s="449"/>
      <c r="C633" s="7"/>
      <c r="D633" s="3"/>
      <c r="E633" s="3"/>
      <c r="F633" s="3"/>
      <c r="G633" s="3"/>
      <c r="H633" s="3"/>
      <c r="I633" s="3"/>
      <c r="J633" s="3"/>
      <c r="K633" s="3"/>
      <c r="L633" s="3"/>
      <c r="M633" s="3"/>
      <c r="N633" s="3"/>
      <c r="O633" s="3"/>
      <c r="P633" s="3"/>
      <c r="Q633" s="3"/>
      <c r="R633" s="3"/>
      <c r="S633" s="3"/>
      <c r="T633" s="3"/>
      <c r="U633" s="3"/>
      <c r="V633" s="3"/>
      <c r="W633" s="3"/>
      <c r="X633" s="3"/>
      <c r="Y633" s="3"/>
      <c r="Z633" s="3"/>
    </row>
    <row r="634" spans="2:26">
      <c r="B634" s="449"/>
      <c r="C634" s="7"/>
      <c r="D634" s="3"/>
      <c r="E634" s="3"/>
      <c r="F634" s="3"/>
      <c r="G634" s="3"/>
      <c r="H634" s="3"/>
      <c r="I634" s="3"/>
      <c r="J634" s="3"/>
      <c r="K634" s="3"/>
      <c r="L634" s="3"/>
      <c r="M634" s="3"/>
      <c r="N634" s="3"/>
      <c r="O634" s="3"/>
      <c r="P634" s="3"/>
      <c r="Q634" s="3"/>
      <c r="R634" s="3"/>
      <c r="S634" s="3"/>
      <c r="T634" s="3"/>
      <c r="U634" s="3"/>
      <c r="V634" s="3"/>
      <c r="W634" s="3"/>
      <c r="X634" s="3"/>
      <c r="Y634" s="3"/>
      <c r="Z634" s="3"/>
    </row>
    <row r="635" spans="2:26">
      <c r="B635" s="449"/>
      <c r="C635" s="7"/>
      <c r="D635" s="3"/>
      <c r="E635" s="3"/>
      <c r="F635" s="3"/>
      <c r="G635" s="3"/>
      <c r="H635" s="3"/>
      <c r="I635" s="3"/>
      <c r="J635" s="3"/>
      <c r="K635" s="3"/>
      <c r="L635" s="3"/>
      <c r="M635" s="3"/>
      <c r="N635" s="3"/>
      <c r="O635" s="3"/>
      <c r="P635" s="3"/>
      <c r="Q635" s="3"/>
      <c r="R635" s="3"/>
      <c r="S635" s="3"/>
      <c r="T635" s="3"/>
      <c r="U635" s="3"/>
      <c r="V635" s="3"/>
      <c r="W635" s="3"/>
      <c r="X635" s="3"/>
      <c r="Y635" s="3"/>
      <c r="Z635" s="3"/>
    </row>
    <row r="636" spans="2:26">
      <c r="B636" s="449"/>
      <c r="C636" s="7"/>
      <c r="D636" s="3"/>
      <c r="E636" s="3"/>
      <c r="F636" s="3"/>
      <c r="G636" s="3"/>
      <c r="H636" s="3"/>
      <c r="I636" s="3"/>
      <c r="J636" s="3"/>
      <c r="K636" s="3"/>
      <c r="L636" s="3"/>
      <c r="M636" s="3"/>
      <c r="N636" s="3"/>
      <c r="O636" s="3"/>
      <c r="P636" s="3"/>
      <c r="Q636" s="3"/>
      <c r="R636" s="3"/>
      <c r="S636" s="3"/>
      <c r="T636" s="3"/>
      <c r="U636" s="3"/>
      <c r="V636" s="3"/>
      <c r="W636" s="3"/>
      <c r="X636" s="3"/>
      <c r="Y636" s="3"/>
      <c r="Z636" s="3"/>
    </row>
    <row r="637" spans="2:26">
      <c r="B637" s="449"/>
      <c r="C637" s="7"/>
      <c r="D637" s="3"/>
      <c r="E637" s="3"/>
      <c r="F637" s="3"/>
      <c r="G637" s="3"/>
      <c r="H637" s="3"/>
      <c r="I637" s="3"/>
      <c r="J637" s="3"/>
      <c r="K637" s="3"/>
      <c r="L637" s="3"/>
      <c r="M637" s="3"/>
      <c r="N637" s="3"/>
      <c r="O637" s="3"/>
      <c r="P637" s="3"/>
      <c r="Q637" s="3"/>
      <c r="R637" s="3"/>
      <c r="S637" s="3"/>
      <c r="T637" s="3"/>
      <c r="U637" s="3"/>
      <c r="V637" s="3"/>
      <c r="W637" s="3"/>
      <c r="X637" s="3"/>
      <c r="Y637" s="3"/>
      <c r="Z637" s="3"/>
    </row>
    <row r="638" spans="2:26">
      <c r="B638" s="449"/>
      <c r="C638" s="7"/>
      <c r="D638" s="3"/>
      <c r="E638" s="3"/>
      <c r="F638" s="3"/>
      <c r="G638" s="3"/>
      <c r="H638" s="3"/>
      <c r="I638" s="3"/>
      <c r="J638" s="3"/>
      <c r="K638" s="3"/>
      <c r="L638" s="3"/>
      <c r="M638" s="3"/>
      <c r="N638" s="3"/>
      <c r="O638" s="3"/>
      <c r="P638" s="3"/>
      <c r="Q638" s="3"/>
      <c r="R638" s="3"/>
      <c r="S638" s="3"/>
      <c r="T638" s="3"/>
      <c r="U638" s="3"/>
      <c r="V638" s="3"/>
      <c r="W638" s="3"/>
      <c r="X638" s="3"/>
      <c r="Y638" s="3"/>
      <c r="Z638" s="3"/>
    </row>
    <row r="639" spans="2:26">
      <c r="B639" s="449"/>
      <c r="C639" s="7"/>
      <c r="D639" s="3"/>
      <c r="E639" s="3"/>
      <c r="F639" s="3"/>
      <c r="G639" s="3"/>
      <c r="H639" s="3"/>
      <c r="I639" s="3"/>
      <c r="J639" s="3"/>
      <c r="K639" s="3"/>
      <c r="L639" s="3"/>
      <c r="M639" s="3"/>
      <c r="N639" s="3"/>
      <c r="O639" s="3"/>
      <c r="P639" s="3"/>
      <c r="Q639" s="3"/>
      <c r="R639" s="3"/>
      <c r="S639" s="3"/>
      <c r="T639" s="3"/>
      <c r="U639" s="3"/>
      <c r="V639" s="3"/>
      <c r="W639" s="3"/>
      <c r="X639" s="3"/>
      <c r="Y639" s="3"/>
      <c r="Z639" s="3"/>
    </row>
    <row r="640" spans="2:26">
      <c r="B640" s="449"/>
      <c r="C640" s="7"/>
      <c r="D640" s="3"/>
      <c r="E640" s="3"/>
      <c r="F640" s="3"/>
      <c r="G640" s="3"/>
      <c r="H640" s="3"/>
      <c r="I640" s="3"/>
      <c r="J640" s="3"/>
      <c r="K640" s="3"/>
      <c r="L640" s="3"/>
      <c r="M640" s="3"/>
      <c r="N640" s="3"/>
      <c r="O640" s="3"/>
      <c r="P640" s="3"/>
      <c r="Q640" s="3"/>
      <c r="R640" s="3"/>
      <c r="S640" s="3"/>
      <c r="T640" s="3"/>
      <c r="U640" s="3"/>
      <c r="V640" s="3"/>
      <c r="W640" s="3"/>
      <c r="X640" s="3"/>
      <c r="Y640" s="3"/>
      <c r="Z640" s="3"/>
    </row>
    <row r="641" spans="2:26">
      <c r="B641" s="449"/>
      <c r="C641" s="7"/>
      <c r="D641" s="3"/>
      <c r="E641" s="3"/>
      <c r="F641" s="3"/>
      <c r="G641" s="3"/>
      <c r="H641" s="3"/>
      <c r="I641" s="3"/>
      <c r="J641" s="3"/>
      <c r="K641" s="3"/>
      <c r="L641" s="3"/>
      <c r="M641" s="3"/>
      <c r="N641" s="3"/>
      <c r="O641" s="3"/>
      <c r="P641" s="3"/>
      <c r="Q641" s="3"/>
      <c r="R641" s="3"/>
      <c r="S641" s="3"/>
      <c r="T641" s="3"/>
      <c r="U641" s="3"/>
      <c r="V641" s="3"/>
      <c r="W641" s="3"/>
      <c r="X641" s="3"/>
      <c r="Y641" s="3"/>
      <c r="Z641" s="3"/>
    </row>
    <row r="642" spans="2:26">
      <c r="B642" s="449"/>
      <c r="C642" s="7"/>
      <c r="D642" s="3"/>
      <c r="E642" s="3"/>
      <c r="F642" s="3"/>
      <c r="G642" s="3"/>
      <c r="H642" s="3"/>
      <c r="I642" s="3"/>
      <c r="J642" s="3"/>
      <c r="K642" s="3"/>
      <c r="L642" s="3"/>
      <c r="M642" s="3"/>
      <c r="N642" s="3"/>
      <c r="O642" s="3"/>
      <c r="P642" s="3"/>
      <c r="Q642" s="3"/>
      <c r="R642" s="3"/>
      <c r="S642" s="3"/>
      <c r="T642" s="3"/>
      <c r="U642" s="3"/>
      <c r="V642" s="3"/>
      <c r="W642" s="3"/>
      <c r="X642" s="3"/>
      <c r="Y642" s="3"/>
      <c r="Z642" s="3"/>
    </row>
    <row r="643" spans="2:26">
      <c r="B643" s="449"/>
      <c r="C643" s="7"/>
      <c r="D643" s="3"/>
      <c r="E643" s="3"/>
      <c r="F643" s="3"/>
      <c r="G643" s="3"/>
      <c r="H643" s="3"/>
      <c r="I643" s="3"/>
      <c r="J643" s="3"/>
      <c r="K643" s="3"/>
      <c r="L643" s="3"/>
      <c r="M643" s="3"/>
      <c r="N643" s="3"/>
      <c r="O643" s="3"/>
      <c r="P643" s="3"/>
      <c r="Q643" s="3"/>
      <c r="R643" s="3"/>
      <c r="S643" s="3"/>
      <c r="T643" s="3"/>
      <c r="U643" s="3"/>
      <c r="V643" s="3"/>
      <c r="W643" s="3"/>
      <c r="X643" s="3"/>
      <c r="Y643" s="3"/>
      <c r="Z643" s="3"/>
    </row>
    <row r="644" spans="2:26">
      <c r="B644" s="449"/>
      <c r="C644" s="7"/>
      <c r="D644" s="3"/>
      <c r="E644" s="3"/>
      <c r="F644" s="3"/>
      <c r="G644" s="3"/>
      <c r="H644" s="3"/>
      <c r="I644" s="3"/>
      <c r="J644" s="3"/>
      <c r="K644" s="3"/>
      <c r="L644" s="3"/>
      <c r="M644" s="3"/>
      <c r="N644" s="3"/>
      <c r="O644" s="3"/>
      <c r="P644" s="3"/>
      <c r="Q644" s="3"/>
      <c r="R644" s="3"/>
      <c r="S644" s="3"/>
      <c r="T644" s="3"/>
      <c r="U644" s="3"/>
      <c r="V644" s="3"/>
      <c r="W644" s="3"/>
      <c r="X644" s="3"/>
      <c r="Y644" s="3"/>
      <c r="Z644" s="3"/>
    </row>
    <row r="645" spans="2:26">
      <c r="B645" s="449"/>
      <c r="C645" s="7"/>
      <c r="D645" s="3"/>
      <c r="E645" s="3"/>
      <c r="F645" s="3"/>
      <c r="G645" s="3"/>
      <c r="H645" s="3"/>
      <c r="I645" s="3"/>
      <c r="J645" s="3"/>
      <c r="K645" s="3"/>
      <c r="L645" s="3"/>
      <c r="M645" s="3"/>
      <c r="N645" s="3"/>
      <c r="O645" s="3"/>
      <c r="P645" s="3"/>
      <c r="Q645" s="3"/>
      <c r="R645" s="3"/>
      <c r="S645" s="3"/>
      <c r="T645" s="3"/>
      <c r="U645" s="3"/>
      <c r="V645" s="3"/>
      <c r="W645" s="3"/>
      <c r="X645" s="3"/>
      <c r="Y645" s="3"/>
      <c r="Z645" s="3"/>
    </row>
    <row r="646" spans="2:26">
      <c r="B646" s="449"/>
      <c r="C646" s="7"/>
      <c r="D646" s="3"/>
      <c r="E646" s="3"/>
      <c r="F646" s="3"/>
      <c r="G646" s="3"/>
      <c r="H646" s="3"/>
      <c r="I646" s="3"/>
      <c r="J646" s="3"/>
      <c r="K646" s="3"/>
      <c r="L646" s="3"/>
      <c r="M646" s="3"/>
      <c r="N646" s="3"/>
      <c r="O646" s="3"/>
      <c r="P646" s="3"/>
      <c r="Q646" s="3"/>
      <c r="R646" s="3"/>
      <c r="S646" s="3"/>
      <c r="T646" s="3"/>
      <c r="U646" s="3"/>
      <c r="V646" s="3"/>
      <c r="W646" s="3"/>
      <c r="X646" s="3"/>
      <c r="Y646" s="3"/>
      <c r="Z646" s="3"/>
    </row>
    <row r="647" spans="2:26">
      <c r="B647" s="449"/>
      <c r="C647" s="7"/>
      <c r="D647" s="3"/>
      <c r="E647" s="3"/>
      <c r="F647" s="3"/>
      <c r="G647" s="3"/>
      <c r="H647" s="3"/>
      <c r="I647" s="3"/>
      <c r="J647" s="3"/>
      <c r="K647" s="3"/>
      <c r="L647" s="3"/>
      <c r="M647" s="3"/>
      <c r="N647" s="3"/>
      <c r="O647" s="3"/>
      <c r="P647" s="3"/>
      <c r="Q647" s="3"/>
      <c r="R647" s="3"/>
      <c r="S647" s="3"/>
      <c r="T647" s="3"/>
      <c r="U647" s="3"/>
      <c r="V647" s="3"/>
      <c r="W647" s="3"/>
      <c r="X647" s="3"/>
      <c r="Y647" s="3"/>
      <c r="Z647" s="3"/>
    </row>
    <row r="648" spans="2:26">
      <c r="B648" s="449"/>
      <c r="C648" s="7"/>
      <c r="D648" s="3"/>
      <c r="E648" s="3"/>
      <c r="F648" s="3"/>
      <c r="G648" s="3"/>
      <c r="H648" s="3"/>
      <c r="I648" s="3"/>
      <c r="J648" s="3"/>
      <c r="K648" s="3"/>
      <c r="L648" s="3"/>
      <c r="M648" s="3"/>
      <c r="N648" s="3"/>
      <c r="O648" s="3"/>
      <c r="P648" s="3"/>
      <c r="Q648" s="3"/>
      <c r="R648" s="3"/>
      <c r="S648" s="3"/>
      <c r="T648" s="3"/>
      <c r="U648" s="3"/>
      <c r="V648" s="3"/>
      <c r="W648" s="3"/>
      <c r="X648" s="3"/>
      <c r="Y648" s="3"/>
      <c r="Z648" s="3"/>
    </row>
    <row r="649" spans="2:26">
      <c r="B649" s="449"/>
      <c r="C649" s="7"/>
      <c r="D649" s="3"/>
      <c r="E649" s="3"/>
      <c r="F649" s="3"/>
      <c r="G649" s="3"/>
      <c r="H649" s="3"/>
      <c r="I649" s="3"/>
      <c r="J649" s="3"/>
      <c r="K649" s="3"/>
      <c r="L649" s="3"/>
      <c r="M649" s="3"/>
      <c r="N649" s="3"/>
      <c r="O649" s="3"/>
      <c r="P649" s="3"/>
      <c r="Q649" s="3"/>
      <c r="R649" s="3"/>
      <c r="S649" s="3"/>
      <c r="T649" s="3"/>
      <c r="U649" s="3"/>
      <c r="V649" s="3"/>
      <c r="W649" s="3"/>
      <c r="X649" s="3"/>
      <c r="Y649" s="3"/>
      <c r="Z649" s="3"/>
    </row>
    <row r="650" spans="2:26">
      <c r="B650" s="449"/>
      <c r="C650" s="7"/>
      <c r="D650" s="3"/>
      <c r="E650" s="3"/>
      <c r="F650" s="3"/>
      <c r="G650" s="3"/>
      <c r="H650" s="3"/>
      <c r="I650" s="3"/>
      <c r="J650" s="3"/>
      <c r="K650" s="3"/>
      <c r="L650" s="3"/>
      <c r="M650" s="3"/>
      <c r="N650" s="3"/>
      <c r="O650" s="3"/>
      <c r="P650" s="3"/>
      <c r="Q650" s="3"/>
      <c r="R650" s="3"/>
      <c r="S650" s="3"/>
      <c r="T650" s="3"/>
      <c r="U650" s="3"/>
      <c r="V650" s="3"/>
      <c r="W650" s="3"/>
      <c r="X650" s="3"/>
      <c r="Y650" s="3"/>
      <c r="Z650" s="3"/>
    </row>
    <row r="651" spans="2:26">
      <c r="B651" s="449"/>
      <c r="C651" s="7"/>
      <c r="D651" s="3"/>
      <c r="E651" s="3"/>
      <c r="F651" s="3"/>
      <c r="G651" s="3"/>
      <c r="H651" s="3"/>
      <c r="I651" s="3"/>
      <c r="J651" s="3"/>
      <c r="K651" s="3"/>
      <c r="L651" s="3"/>
      <c r="M651" s="3"/>
      <c r="N651" s="3"/>
      <c r="O651" s="3"/>
      <c r="P651" s="3"/>
      <c r="Q651" s="3"/>
      <c r="R651" s="3"/>
      <c r="S651" s="3"/>
      <c r="T651" s="3"/>
      <c r="U651" s="3"/>
      <c r="V651" s="3"/>
      <c r="W651" s="3"/>
      <c r="X651" s="3"/>
      <c r="Y651" s="3"/>
      <c r="Z651" s="3"/>
    </row>
    <row r="652" spans="2:26">
      <c r="B652" s="449"/>
      <c r="C652" s="7"/>
      <c r="D652" s="3"/>
      <c r="E652" s="3"/>
      <c r="F652" s="3"/>
      <c r="G652" s="3"/>
      <c r="H652" s="3"/>
      <c r="I652" s="3"/>
      <c r="J652" s="3"/>
      <c r="K652" s="3"/>
      <c r="L652" s="3"/>
      <c r="M652" s="3"/>
      <c r="N652" s="3"/>
      <c r="O652" s="3"/>
      <c r="P652" s="3"/>
      <c r="Q652" s="3"/>
      <c r="R652" s="3"/>
      <c r="S652" s="3"/>
      <c r="T652" s="3"/>
      <c r="U652" s="3"/>
      <c r="V652" s="3"/>
      <c r="W652" s="3"/>
      <c r="X652" s="3"/>
      <c r="Y652" s="3"/>
      <c r="Z652" s="3"/>
    </row>
    <row r="653" spans="2:26">
      <c r="B653" s="449"/>
      <c r="C653" s="7"/>
      <c r="D653" s="3"/>
      <c r="E653" s="3"/>
      <c r="F653" s="3"/>
      <c r="G653" s="3"/>
      <c r="H653" s="3"/>
      <c r="I653" s="3"/>
      <c r="J653" s="3"/>
      <c r="K653" s="3"/>
      <c r="L653" s="3"/>
      <c r="M653" s="3"/>
      <c r="N653" s="3"/>
      <c r="O653" s="3"/>
      <c r="P653" s="3"/>
      <c r="Q653" s="3"/>
      <c r="R653" s="3"/>
      <c r="S653" s="3"/>
      <c r="T653" s="3"/>
      <c r="U653" s="3"/>
      <c r="V653" s="3"/>
      <c r="W653" s="3"/>
      <c r="X653" s="3"/>
      <c r="Y653" s="3"/>
      <c r="Z653" s="3"/>
    </row>
    <row r="654" spans="2:26">
      <c r="B654" s="449"/>
      <c r="C654" s="7"/>
      <c r="D654" s="3"/>
      <c r="E654" s="3"/>
      <c r="F654" s="3"/>
      <c r="G654" s="3"/>
      <c r="H654" s="3"/>
      <c r="I654" s="3"/>
      <c r="J654" s="3"/>
      <c r="K654" s="3"/>
      <c r="L654" s="3"/>
      <c r="M654" s="3"/>
      <c r="N654" s="3"/>
      <c r="O654" s="3"/>
      <c r="P654" s="3"/>
      <c r="Q654" s="3"/>
      <c r="R654" s="3"/>
      <c r="S654" s="3"/>
      <c r="T654" s="3"/>
      <c r="U654" s="3"/>
      <c r="V654" s="3"/>
      <c r="W654" s="3"/>
      <c r="X654" s="3"/>
      <c r="Y654" s="3"/>
      <c r="Z654" s="3"/>
    </row>
    <row r="655" spans="2:26">
      <c r="B655" s="449"/>
      <c r="C655" s="7"/>
      <c r="D655" s="3"/>
      <c r="E655" s="3"/>
      <c r="F655" s="3"/>
      <c r="G655" s="3"/>
      <c r="H655" s="3"/>
      <c r="I655" s="3"/>
      <c r="J655" s="3"/>
      <c r="K655" s="3"/>
      <c r="L655" s="3"/>
      <c r="M655" s="3"/>
      <c r="N655" s="3"/>
      <c r="O655" s="3"/>
      <c r="P655" s="3"/>
      <c r="Q655" s="3"/>
      <c r="R655" s="3"/>
      <c r="S655" s="3"/>
      <c r="T655" s="3"/>
      <c r="U655" s="3"/>
      <c r="V655" s="3"/>
      <c r="W655" s="3"/>
      <c r="X655" s="3"/>
      <c r="Y655" s="3"/>
      <c r="Z655" s="3"/>
    </row>
    <row r="656" spans="2:26">
      <c r="B656" s="449"/>
      <c r="C656" s="7"/>
      <c r="D656" s="3"/>
      <c r="E656" s="3"/>
      <c r="F656" s="3"/>
      <c r="G656" s="3"/>
      <c r="H656" s="3"/>
      <c r="I656" s="3"/>
      <c r="J656" s="3"/>
      <c r="K656" s="3"/>
      <c r="L656" s="3"/>
      <c r="M656" s="3"/>
      <c r="N656" s="3"/>
      <c r="O656" s="3"/>
      <c r="P656" s="3"/>
      <c r="Q656" s="3"/>
      <c r="R656" s="3"/>
      <c r="S656" s="3"/>
      <c r="T656" s="3"/>
      <c r="U656" s="3"/>
      <c r="V656" s="3"/>
      <c r="W656" s="3"/>
      <c r="X656" s="3"/>
      <c r="Y656" s="3"/>
      <c r="Z656" s="3"/>
    </row>
    <row r="657" spans="2:26">
      <c r="B657" s="449"/>
      <c r="C657" s="7"/>
      <c r="D657" s="3"/>
      <c r="E657" s="3"/>
      <c r="F657" s="3"/>
      <c r="G657" s="3"/>
      <c r="H657" s="3"/>
      <c r="I657" s="3"/>
      <c r="J657" s="3"/>
      <c r="K657" s="3"/>
      <c r="L657" s="3"/>
      <c r="M657" s="3"/>
      <c r="N657" s="3"/>
      <c r="O657" s="3"/>
      <c r="P657" s="3"/>
      <c r="Q657" s="3"/>
      <c r="R657" s="3"/>
      <c r="S657" s="3"/>
      <c r="T657" s="3"/>
      <c r="U657" s="3"/>
      <c r="V657" s="3"/>
      <c r="W657" s="3"/>
      <c r="X657" s="3"/>
      <c r="Y657" s="3"/>
      <c r="Z657" s="3"/>
    </row>
    <row r="658" spans="2:26">
      <c r="B658" s="449"/>
      <c r="C658" s="7"/>
      <c r="D658" s="3"/>
      <c r="E658" s="3"/>
      <c r="F658" s="3"/>
      <c r="G658" s="3"/>
      <c r="H658" s="3"/>
      <c r="I658" s="3"/>
      <c r="J658" s="3"/>
      <c r="K658" s="3"/>
      <c r="L658" s="3"/>
      <c r="M658" s="3"/>
      <c r="N658" s="3"/>
      <c r="O658" s="3"/>
      <c r="P658" s="3"/>
      <c r="Q658" s="3"/>
      <c r="R658" s="3"/>
      <c r="S658" s="3"/>
      <c r="T658" s="3"/>
      <c r="U658" s="3"/>
      <c r="V658" s="3"/>
      <c r="W658" s="3"/>
      <c r="X658" s="3"/>
      <c r="Y658" s="3"/>
      <c r="Z658" s="3"/>
    </row>
    <row r="659" spans="2:26">
      <c r="B659" s="449"/>
      <c r="C659" s="7"/>
      <c r="D659" s="3"/>
      <c r="E659" s="3"/>
      <c r="F659" s="3"/>
      <c r="G659" s="3"/>
      <c r="H659" s="3"/>
      <c r="I659" s="3"/>
      <c r="J659" s="3"/>
      <c r="K659" s="3"/>
      <c r="L659" s="3"/>
      <c r="M659" s="3"/>
      <c r="N659" s="3"/>
      <c r="O659" s="3"/>
      <c r="P659" s="3"/>
      <c r="Q659" s="3"/>
      <c r="R659" s="3"/>
      <c r="S659" s="3"/>
      <c r="T659" s="3"/>
      <c r="U659" s="3"/>
      <c r="V659" s="3"/>
      <c r="W659" s="3"/>
      <c r="X659" s="3"/>
      <c r="Y659" s="3"/>
      <c r="Z659" s="3"/>
    </row>
    <row r="660" spans="2:26">
      <c r="B660" s="449"/>
      <c r="C660" s="7"/>
      <c r="D660" s="3"/>
      <c r="E660" s="3"/>
      <c r="F660" s="3"/>
      <c r="G660" s="3"/>
      <c r="H660" s="3"/>
      <c r="I660" s="3"/>
      <c r="J660" s="3"/>
      <c r="K660" s="3"/>
      <c r="L660" s="3"/>
      <c r="M660" s="3"/>
      <c r="N660" s="3"/>
      <c r="O660" s="3"/>
      <c r="P660" s="3"/>
      <c r="Q660" s="3"/>
      <c r="R660" s="3"/>
      <c r="S660" s="3"/>
      <c r="T660" s="3"/>
      <c r="U660" s="3"/>
      <c r="V660" s="3"/>
      <c r="W660" s="3"/>
      <c r="X660" s="3"/>
      <c r="Y660" s="3"/>
      <c r="Z660" s="3"/>
    </row>
    <row r="661" spans="2:26">
      <c r="B661" s="449"/>
      <c r="C661" s="7"/>
      <c r="D661" s="3"/>
      <c r="E661" s="3"/>
      <c r="F661" s="3"/>
      <c r="G661" s="3"/>
      <c r="H661" s="3"/>
      <c r="I661" s="3"/>
      <c r="J661" s="3"/>
      <c r="K661" s="3"/>
      <c r="L661" s="3"/>
      <c r="M661" s="3"/>
      <c r="N661" s="3"/>
      <c r="O661" s="3"/>
      <c r="P661" s="3"/>
      <c r="Q661" s="3"/>
      <c r="R661" s="3"/>
      <c r="S661" s="3"/>
      <c r="T661" s="3"/>
      <c r="U661" s="3"/>
      <c r="V661" s="3"/>
      <c r="W661" s="3"/>
      <c r="X661" s="3"/>
      <c r="Y661" s="3"/>
      <c r="Z661" s="3"/>
    </row>
    <row r="662" spans="2:26">
      <c r="B662" s="449"/>
      <c r="C662" s="7"/>
      <c r="D662" s="3"/>
      <c r="E662" s="3"/>
      <c r="F662" s="3"/>
      <c r="G662" s="3"/>
      <c r="H662" s="3"/>
      <c r="I662" s="3"/>
      <c r="J662" s="3"/>
      <c r="K662" s="3"/>
      <c r="L662" s="3"/>
      <c r="M662" s="3"/>
      <c r="N662" s="3"/>
      <c r="O662" s="3"/>
      <c r="P662" s="3"/>
      <c r="Q662" s="3"/>
      <c r="R662" s="3"/>
      <c r="S662" s="3"/>
      <c r="T662" s="3"/>
      <c r="U662" s="3"/>
      <c r="V662" s="3"/>
      <c r="W662" s="3"/>
      <c r="X662" s="3"/>
      <c r="Y662" s="3"/>
      <c r="Z662" s="3"/>
    </row>
    <row r="663" spans="2:26">
      <c r="B663" s="449"/>
      <c r="C663" s="7"/>
      <c r="D663" s="3"/>
      <c r="E663" s="3"/>
      <c r="F663" s="3"/>
      <c r="G663" s="3"/>
      <c r="H663" s="3"/>
      <c r="I663" s="3"/>
      <c r="J663" s="3"/>
      <c r="K663" s="3"/>
      <c r="L663" s="3"/>
      <c r="M663" s="3"/>
      <c r="N663" s="3"/>
      <c r="O663" s="3"/>
      <c r="P663" s="3"/>
      <c r="Q663" s="3"/>
      <c r="R663" s="3"/>
      <c r="S663" s="3"/>
      <c r="T663" s="3"/>
      <c r="U663" s="3"/>
      <c r="V663" s="3"/>
      <c r="W663" s="3"/>
      <c r="X663" s="3"/>
      <c r="Y663" s="3"/>
      <c r="Z663" s="3"/>
    </row>
    <row r="664" spans="2:26">
      <c r="B664" s="449"/>
      <c r="C664" s="7"/>
      <c r="D664" s="3"/>
      <c r="E664" s="3"/>
      <c r="F664" s="3"/>
      <c r="G664" s="3"/>
      <c r="H664" s="3"/>
      <c r="I664" s="3"/>
      <c r="J664" s="3"/>
      <c r="K664" s="3"/>
      <c r="L664" s="3"/>
      <c r="M664" s="3"/>
      <c r="N664" s="3"/>
      <c r="O664" s="3"/>
      <c r="P664" s="3"/>
      <c r="Q664" s="3"/>
      <c r="R664" s="3"/>
      <c r="S664" s="3"/>
      <c r="T664" s="3"/>
      <c r="U664" s="3"/>
      <c r="V664" s="3"/>
      <c r="W664" s="3"/>
      <c r="X664" s="3"/>
      <c r="Y664" s="3"/>
      <c r="Z664" s="3"/>
    </row>
    <row r="665" spans="2:26">
      <c r="B665" s="449"/>
      <c r="C665" s="7"/>
      <c r="D665" s="3"/>
      <c r="E665" s="3"/>
      <c r="F665" s="3"/>
      <c r="G665" s="3"/>
      <c r="H665" s="3"/>
      <c r="I665" s="3"/>
      <c r="J665" s="3"/>
      <c r="K665" s="3"/>
      <c r="L665" s="3"/>
      <c r="M665" s="3"/>
      <c r="N665" s="3"/>
      <c r="O665" s="3"/>
      <c r="P665" s="3"/>
      <c r="Q665" s="3"/>
      <c r="R665" s="3"/>
      <c r="S665" s="3"/>
      <c r="T665" s="3"/>
      <c r="U665" s="3"/>
      <c r="V665" s="3"/>
      <c r="W665" s="3"/>
      <c r="X665" s="3"/>
      <c r="Y665" s="3"/>
      <c r="Z665" s="3"/>
    </row>
    <row r="666" spans="2:26">
      <c r="B666" s="449"/>
      <c r="C666" s="7"/>
      <c r="D666" s="3"/>
      <c r="E666" s="3"/>
      <c r="F666" s="3"/>
      <c r="G666" s="3"/>
      <c r="H666" s="3"/>
      <c r="I666" s="3"/>
      <c r="J666" s="3"/>
      <c r="K666" s="3"/>
      <c r="L666" s="3"/>
      <c r="M666" s="3"/>
      <c r="N666" s="3"/>
      <c r="O666" s="3"/>
      <c r="P666" s="3"/>
      <c r="Q666" s="3"/>
      <c r="R666" s="3"/>
      <c r="S666" s="3"/>
      <c r="T666" s="3"/>
      <c r="U666" s="3"/>
      <c r="V666" s="3"/>
      <c r="W666" s="3"/>
      <c r="X666" s="3"/>
      <c r="Y666" s="3"/>
      <c r="Z666" s="3"/>
    </row>
    <row r="667" spans="2:26">
      <c r="B667" s="449"/>
      <c r="C667" s="7"/>
      <c r="D667" s="3"/>
      <c r="E667" s="3"/>
      <c r="F667" s="3"/>
      <c r="G667" s="3"/>
      <c r="H667" s="3"/>
      <c r="I667" s="3"/>
      <c r="J667" s="3"/>
      <c r="K667" s="3"/>
      <c r="L667" s="3"/>
      <c r="M667" s="3"/>
      <c r="N667" s="3"/>
      <c r="O667" s="3"/>
      <c r="P667" s="3"/>
      <c r="Q667" s="3"/>
      <c r="R667" s="3"/>
      <c r="S667" s="3"/>
      <c r="T667" s="3"/>
      <c r="U667" s="3"/>
      <c r="V667" s="3"/>
      <c r="W667" s="3"/>
      <c r="X667" s="3"/>
      <c r="Y667" s="3"/>
      <c r="Z667" s="3"/>
    </row>
    <row r="668" spans="2:26">
      <c r="B668" s="449"/>
      <c r="C668" s="7"/>
      <c r="D668" s="3"/>
      <c r="E668" s="3"/>
      <c r="F668" s="3"/>
      <c r="G668" s="3"/>
      <c r="H668" s="3"/>
      <c r="I668" s="3"/>
      <c r="J668" s="3"/>
      <c r="K668" s="3"/>
      <c r="L668" s="3"/>
      <c r="M668" s="3"/>
      <c r="N668" s="3"/>
      <c r="O668" s="3"/>
      <c r="P668" s="3"/>
      <c r="Q668" s="3"/>
      <c r="R668" s="3"/>
      <c r="S668" s="3"/>
      <c r="T668" s="3"/>
      <c r="U668" s="3"/>
      <c r="V668" s="3"/>
      <c r="W668" s="3"/>
      <c r="X668" s="3"/>
      <c r="Y668" s="3"/>
      <c r="Z668" s="3"/>
    </row>
    <row r="669" spans="2:26">
      <c r="B669" s="449"/>
      <c r="C669" s="7"/>
      <c r="D669" s="3"/>
      <c r="E669" s="3"/>
      <c r="F669" s="3"/>
      <c r="G669" s="3"/>
      <c r="H669" s="3"/>
      <c r="I669" s="3"/>
      <c r="J669" s="3"/>
      <c r="K669" s="3"/>
      <c r="L669" s="3"/>
      <c r="M669" s="3"/>
      <c r="N669" s="3"/>
      <c r="O669" s="3"/>
      <c r="P669" s="3"/>
      <c r="Q669" s="3"/>
      <c r="R669" s="3"/>
      <c r="S669" s="3"/>
      <c r="T669" s="3"/>
      <c r="U669" s="3"/>
      <c r="V669" s="3"/>
      <c r="W669" s="3"/>
      <c r="X669" s="3"/>
      <c r="Y669" s="3"/>
      <c r="Z669" s="3"/>
    </row>
    <row r="670" spans="2:26">
      <c r="B670" s="449"/>
      <c r="C670" s="7"/>
      <c r="D670" s="3"/>
      <c r="E670" s="3"/>
      <c r="F670" s="3"/>
      <c r="G670" s="3"/>
      <c r="H670" s="3"/>
      <c r="I670" s="3"/>
      <c r="J670" s="3"/>
      <c r="K670" s="3"/>
      <c r="L670" s="3"/>
      <c r="M670" s="3"/>
      <c r="N670" s="3"/>
      <c r="O670" s="3"/>
      <c r="P670" s="3"/>
      <c r="Q670" s="3"/>
      <c r="R670" s="3"/>
      <c r="S670" s="3"/>
      <c r="T670" s="3"/>
      <c r="U670" s="3"/>
      <c r="V670" s="3"/>
      <c r="W670" s="3"/>
      <c r="X670" s="3"/>
      <c r="Y670" s="3"/>
      <c r="Z670" s="3"/>
    </row>
    <row r="671" spans="2:26">
      <c r="B671" s="449"/>
      <c r="C671" s="7"/>
      <c r="D671" s="3"/>
      <c r="E671" s="3"/>
      <c r="F671" s="3"/>
      <c r="G671" s="3"/>
      <c r="H671" s="3"/>
      <c r="I671" s="3"/>
      <c r="J671" s="3"/>
      <c r="K671" s="3"/>
      <c r="L671" s="3"/>
      <c r="M671" s="3"/>
      <c r="N671" s="3"/>
      <c r="O671" s="3"/>
      <c r="P671" s="3"/>
      <c r="Q671" s="3"/>
      <c r="R671" s="3"/>
      <c r="S671" s="3"/>
      <c r="T671" s="3"/>
      <c r="U671" s="3"/>
      <c r="V671" s="3"/>
      <c r="W671" s="3"/>
      <c r="X671" s="3"/>
      <c r="Y671" s="3"/>
      <c r="Z671" s="3"/>
    </row>
    <row r="672" spans="2:26">
      <c r="B672" s="449"/>
      <c r="C672" s="7"/>
      <c r="D672" s="3"/>
      <c r="E672" s="3"/>
      <c r="F672" s="3"/>
      <c r="G672" s="3"/>
      <c r="H672" s="3"/>
      <c r="I672" s="3"/>
      <c r="J672" s="3"/>
      <c r="K672" s="3"/>
      <c r="L672" s="3"/>
      <c r="M672" s="3"/>
      <c r="N672" s="3"/>
      <c r="O672" s="3"/>
      <c r="P672" s="3"/>
      <c r="Q672" s="3"/>
      <c r="R672" s="3"/>
      <c r="S672" s="3"/>
      <c r="T672" s="3"/>
      <c r="U672" s="3"/>
      <c r="V672" s="3"/>
      <c r="W672" s="3"/>
      <c r="X672" s="3"/>
      <c r="Y672" s="3"/>
      <c r="Z672" s="3"/>
    </row>
    <row r="673" spans="2:26">
      <c r="B673" s="449"/>
      <c r="C673" s="7"/>
      <c r="D673" s="3"/>
      <c r="E673" s="3"/>
      <c r="F673" s="3"/>
      <c r="G673" s="3"/>
      <c r="H673" s="3"/>
      <c r="I673" s="3"/>
      <c r="J673" s="3"/>
      <c r="K673" s="3"/>
      <c r="L673" s="3"/>
      <c r="M673" s="3"/>
      <c r="N673" s="3"/>
      <c r="O673" s="3"/>
      <c r="P673" s="3"/>
      <c r="Q673" s="3"/>
      <c r="R673" s="3"/>
      <c r="S673" s="3"/>
      <c r="T673" s="3"/>
      <c r="U673" s="3"/>
      <c r="V673" s="3"/>
      <c r="W673" s="3"/>
      <c r="X673" s="3"/>
      <c r="Y673" s="3"/>
      <c r="Z673" s="3"/>
    </row>
    <row r="674" spans="2:26">
      <c r="B674" s="449"/>
      <c r="C674" s="7"/>
      <c r="D674" s="3"/>
      <c r="E674" s="3"/>
      <c r="F674" s="3"/>
      <c r="G674" s="3"/>
      <c r="H674" s="3"/>
      <c r="I674" s="3"/>
      <c r="J674" s="3"/>
      <c r="K674" s="3"/>
      <c r="L674" s="3"/>
      <c r="M674" s="3"/>
      <c r="N674" s="3"/>
      <c r="O674" s="3"/>
      <c r="P674" s="3"/>
      <c r="Q674" s="3"/>
      <c r="R674" s="3"/>
      <c r="S674" s="3"/>
      <c r="T674" s="3"/>
      <c r="U674" s="3"/>
      <c r="V674" s="3"/>
      <c r="W674" s="3"/>
      <c r="X674" s="3"/>
      <c r="Y674" s="3"/>
      <c r="Z674" s="3"/>
    </row>
    <row r="675" spans="2:26">
      <c r="B675" s="449"/>
      <c r="C675" s="7"/>
      <c r="D675" s="3"/>
      <c r="E675" s="3"/>
      <c r="F675" s="3"/>
      <c r="G675" s="3"/>
      <c r="H675" s="3"/>
      <c r="I675" s="3"/>
      <c r="J675" s="3"/>
      <c r="K675" s="3"/>
      <c r="L675" s="3"/>
      <c r="M675" s="3"/>
      <c r="N675" s="3"/>
      <c r="O675" s="3"/>
      <c r="P675" s="3"/>
      <c r="Q675" s="3"/>
      <c r="R675" s="3"/>
      <c r="S675" s="3"/>
      <c r="T675" s="3"/>
      <c r="U675" s="3"/>
      <c r="V675" s="3"/>
      <c r="W675" s="3"/>
      <c r="X675" s="3"/>
      <c r="Y675" s="3"/>
      <c r="Z675" s="3"/>
    </row>
    <row r="676" spans="2:26">
      <c r="B676" s="449"/>
      <c r="C676" s="7"/>
      <c r="D676" s="3"/>
      <c r="E676" s="3"/>
      <c r="F676" s="3"/>
      <c r="G676" s="3"/>
      <c r="H676" s="3"/>
      <c r="I676" s="3"/>
      <c r="J676" s="3"/>
      <c r="K676" s="3"/>
      <c r="L676" s="3"/>
      <c r="M676" s="3"/>
      <c r="N676" s="3"/>
      <c r="O676" s="3"/>
      <c r="P676" s="3"/>
      <c r="Q676" s="3"/>
      <c r="R676" s="3"/>
      <c r="S676" s="3"/>
      <c r="T676" s="3"/>
      <c r="U676" s="3"/>
      <c r="V676" s="3"/>
      <c r="W676" s="3"/>
      <c r="X676" s="3"/>
      <c r="Y676" s="3"/>
      <c r="Z676" s="3"/>
    </row>
    <row r="677" spans="2:26">
      <c r="B677" s="449"/>
      <c r="C677" s="7"/>
      <c r="D677" s="3"/>
      <c r="E677" s="3"/>
      <c r="F677" s="3"/>
      <c r="G677" s="3"/>
      <c r="H677" s="3"/>
      <c r="I677" s="3"/>
      <c r="J677" s="3"/>
      <c r="K677" s="3"/>
      <c r="L677" s="3"/>
      <c r="M677" s="3"/>
      <c r="N677" s="3"/>
      <c r="O677" s="3"/>
      <c r="P677" s="3"/>
      <c r="Q677" s="3"/>
      <c r="R677" s="3"/>
      <c r="S677" s="3"/>
      <c r="T677" s="3"/>
      <c r="U677" s="3"/>
      <c r="V677" s="3"/>
      <c r="W677" s="3"/>
      <c r="X677" s="3"/>
      <c r="Y677" s="3"/>
      <c r="Z677" s="3"/>
    </row>
    <row r="678" spans="2:26">
      <c r="B678" s="449"/>
      <c r="C678" s="7"/>
      <c r="D678" s="3"/>
      <c r="E678" s="3"/>
      <c r="F678" s="3"/>
      <c r="G678" s="3"/>
      <c r="H678" s="3"/>
      <c r="I678" s="3"/>
      <c r="J678" s="3"/>
      <c r="K678" s="3"/>
      <c r="L678" s="3"/>
      <c r="M678" s="3"/>
      <c r="N678" s="3"/>
      <c r="O678" s="3"/>
      <c r="P678" s="3"/>
      <c r="Q678" s="3"/>
      <c r="R678" s="3"/>
      <c r="S678" s="3"/>
      <c r="T678" s="3"/>
      <c r="U678" s="3"/>
      <c r="V678" s="3"/>
      <c r="W678" s="3"/>
      <c r="X678" s="3"/>
      <c r="Y678" s="3"/>
      <c r="Z678" s="3"/>
    </row>
    <row r="679" spans="2:26">
      <c r="B679" s="449"/>
      <c r="C679" s="7"/>
      <c r="D679" s="3"/>
      <c r="E679" s="3"/>
      <c r="F679" s="3"/>
      <c r="G679" s="3"/>
      <c r="H679" s="3"/>
      <c r="I679" s="3"/>
      <c r="J679" s="3"/>
      <c r="K679" s="3"/>
      <c r="L679" s="3"/>
      <c r="M679" s="3"/>
      <c r="N679" s="3"/>
      <c r="O679" s="3"/>
      <c r="P679" s="3"/>
      <c r="Q679" s="3"/>
      <c r="R679" s="3"/>
      <c r="S679" s="3"/>
      <c r="T679" s="3"/>
      <c r="U679" s="3"/>
      <c r="V679" s="3"/>
      <c r="W679" s="3"/>
      <c r="X679" s="3"/>
      <c r="Y679" s="3"/>
      <c r="Z679" s="3"/>
    </row>
    <row r="680" spans="2:26">
      <c r="B680" s="449"/>
      <c r="C680" s="7"/>
      <c r="D680" s="3"/>
      <c r="E680" s="3"/>
      <c r="F680" s="3"/>
      <c r="G680" s="3"/>
      <c r="H680" s="3"/>
      <c r="I680" s="3"/>
      <c r="J680" s="3"/>
      <c r="K680" s="3"/>
      <c r="L680" s="3"/>
      <c r="M680" s="3"/>
      <c r="N680" s="3"/>
      <c r="O680" s="3"/>
      <c r="P680" s="3"/>
      <c r="Q680" s="3"/>
      <c r="R680" s="3"/>
      <c r="S680" s="3"/>
      <c r="T680" s="3"/>
      <c r="U680" s="3"/>
      <c r="V680" s="3"/>
      <c r="W680" s="3"/>
      <c r="X680" s="3"/>
      <c r="Y680" s="3"/>
      <c r="Z680" s="3"/>
    </row>
    <row r="681" spans="2:26">
      <c r="B681" s="449"/>
      <c r="C681" s="7"/>
      <c r="D681" s="3"/>
      <c r="E681" s="3"/>
      <c r="F681" s="3"/>
      <c r="G681" s="3"/>
      <c r="H681" s="3"/>
      <c r="I681" s="3"/>
      <c r="J681" s="3"/>
      <c r="K681" s="3"/>
      <c r="L681" s="3"/>
      <c r="M681" s="3"/>
      <c r="N681" s="3"/>
      <c r="O681" s="3"/>
      <c r="P681" s="3"/>
      <c r="Q681" s="3"/>
      <c r="R681" s="3"/>
      <c r="S681" s="3"/>
      <c r="T681" s="3"/>
      <c r="U681" s="3"/>
      <c r="V681" s="3"/>
      <c r="W681" s="3"/>
      <c r="X681" s="3"/>
      <c r="Y681" s="3"/>
      <c r="Z681" s="3"/>
    </row>
    <row r="682" spans="2:26">
      <c r="B682" s="449"/>
      <c r="C682" s="7"/>
      <c r="D682" s="3"/>
      <c r="E682" s="3"/>
      <c r="F682" s="3"/>
      <c r="G682" s="3"/>
      <c r="H682" s="3"/>
      <c r="I682" s="3"/>
      <c r="J682" s="3"/>
      <c r="K682" s="3"/>
      <c r="L682" s="3"/>
      <c r="M682" s="3"/>
      <c r="N682" s="3"/>
      <c r="O682" s="3"/>
      <c r="P682" s="3"/>
      <c r="Q682" s="3"/>
      <c r="R682" s="3"/>
      <c r="S682" s="3"/>
      <c r="T682" s="3"/>
      <c r="U682" s="3"/>
      <c r="V682" s="3"/>
      <c r="W682" s="3"/>
      <c r="X682" s="3"/>
      <c r="Y682" s="3"/>
      <c r="Z682" s="3"/>
    </row>
    <row r="683" spans="2:26">
      <c r="B683" s="449"/>
      <c r="C683" s="7"/>
      <c r="D683" s="3"/>
      <c r="E683" s="3"/>
      <c r="F683" s="3"/>
      <c r="G683" s="3"/>
      <c r="H683" s="3"/>
      <c r="I683" s="3"/>
      <c r="J683" s="3"/>
      <c r="K683" s="3"/>
      <c r="L683" s="3"/>
      <c r="M683" s="3"/>
      <c r="N683" s="3"/>
      <c r="O683" s="3"/>
      <c r="P683" s="3"/>
      <c r="Q683" s="3"/>
      <c r="R683" s="3"/>
      <c r="S683" s="3"/>
      <c r="T683" s="3"/>
      <c r="U683" s="3"/>
      <c r="V683" s="3"/>
      <c r="W683" s="3"/>
      <c r="X683" s="3"/>
      <c r="Y683" s="3"/>
      <c r="Z683" s="3"/>
    </row>
    <row r="684" spans="2:26">
      <c r="B684" s="449"/>
      <c r="C684" s="7"/>
      <c r="D684" s="3"/>
      <c r="E684" s="3"/>
      <c r="F684" s="3"/>
      <c r="G684" s="3"/>
      <c r="H684" s="3"/>
      <c r="I684" s="3"/>
      <c r="J684" s="3"/>
      <c r="K684" s="3"/>
      <c r="L684" s="3"/>
      <c r="M684" s="3"/>
      <c r="N684" s="3"/>
      <c r="O684" s="3"/>
      <c r="P684" s="3"/>
      <c r="Q684" s="3"/>
      <c r="R684" s="3"/>
      <c r="S684" s="3"/>
      <c r="T684" s="3"/>
      <c r="U684" s="3"/>
      <c r="V684" s="3"/>
      <c r="W684" s="3"/>
      <c r="X684" s="3"/>
      <c r="Y684" s="3"/>
      <c r="Z684" s="3"/>
    </row>
    <row r="685" spans="2:26">
      <c r="B685" s="449"/>
      <c r="C685" s="7"/>
      <c r="D685" s="3"/>
      <c r="E685" s="3"/>
      <c r="F685" s="3"/>
      <c r="G685" s="3"/>
      <c r="H685" s="3"/>
      <c r="I685" s="3"/>
      <c r="J685" s="3"/>
      <c r="K685" s="3"/>
      <c r="L685" s="3"/>
      <c r="M685" s="3"/>
      <c r="N685" s="3"/>
      <c r="O685" s="3"/>
      <c r="P685" s="3"/>
      <c r="Q685" s="3"/>
      <c r="R685" s="3"/>
      <c r="S685" s="3"/>
      <c r="T685" s="3"/>
      <c r="U685" s="3"/>
      <c r="V685" s="3"/>
      <c r="W685" s="3"/>
      <c r="X685" s="3"/>
      <c r="Y685" s="3"/>
      <c r="Z685" s="3"/>
    </row>
    <row r="686" spans="2:26">
      <c r="B686" s="449"/>
      <c r="C686" s="7"/>
      <c r="D686" s="3"/>
      <c r="E686" s="3"/>
      <c r="F686" s="3"/>
      <c r="G686" s="3"/>
      <c r="H686" s="3"/>
      <c r="I686" s="3"/>
      <c r="J686" s="3"/>
      <c r="K686" s="3"/>
      <c r="L686" s="3"/>
      <c r="M686" s="3"/>
      <c r="N686" s="3"/>
      <c r="O686" s="3"/>
      <c r="P686" s="3"/>
      <c r="Q686" s="3"/>
      <c r="R686" s="3"/>
      <c r="S686" s="3"/>
      <c r="T686" s="3"/>
      <c r="U686" s="3"/>
      <c r="V686" s="3"/>
      <c r="W686" s="3"/>
      <c r="X686" s="3"/>
      <c r="Y686" s="3"/>
      <c r="Z686" s="3"/>
    </row>
    <row r="687" spans="2:26">
      <c r="B687" s="449"/>
      <c r="C687" s="7"/>
      <c r="D687" s="3"/>
      <c r="E687" s="3"/>
      <c r="F687" s="3"/>
      <c r="G687" s="3"/>
      <c r="H687" s="3"/>
      <c r="I687" s="3"/>
      <c r="J687" s="3"/>
      <c r="K687" s="3"/>
      <c r="L687" s="3"/>
      <c r="M687" s="3"/>
      <c r="N687" s="3"/>
      <c r="O687" s="3"/>
      <c r="P687" s="3"/>
      <c r="Q687" s="3"/>
      <c r="R687" s="3"/>
      <c r="S687" s="3"/>
      <c r="T687" s="3"/>
      <c r="U687" s="3"/>
      <c r="V687" s="3"/>
      <c r="W687" s="3"/>
      <c r="X687" s="3"/>
      <c r="Y687" s="3"/>
      <c r="Z687" s="3"/>
    </row>
    <row r="688" spans="2:26">
      <c r="B688" s="449"/>
      <c r="C688" s="7"/>
      <c r="D688" s="3"/>
      <c r="E688" s="3"/>
      <c r="F688" s="3"/>
      <c r="G688" s="3"/>
      <c r="H688" s="3"/>
      <c r="I688" s="3"/>
      <c r="J688" s="3"/>
      <c r="K688" s="3"/>
      <c r="L688" s="3"/>
      <c r="M688" s="3"/>
      <c r="N688" s="3"/>
      <c r="O688" s="3"/>
      <c r="P688" s="3"/>
      <c r="Q688" s="3"/>
      <c r="R688" s="3"/>
      <c r="S688" s="3"/>
      <c r="T688" s="3"/>
      <c r="U688" s="3"/>
      <c r="V688" s="3"/>
      <c r="W688" s="3"/>
      <c r="X688" s="3"/>
      <c r="Y688" s="3"/>
      <c r="Z688" s="3"/>
    </row>
    <row r="689" spans="2:26">
      <c r="B689" s="449"/>
      <c r="C689" s="7"/>
      <c r="D689" s="3"/>
      <c r="E689" s="3"/>
      <c r="F689" s="3"/>
      <c r="G689" s="3"/>
      <c r="H689" s="3"/>
      <c r="I689" s="3"/>
      <c r="J689" s="3"/>
      <c r="K689" s="3"/>
      <c r="L689" s="3"/>
      <c r="M689" s="3"/>
      <c r="N689" s="3"/>
      <c r="O689" s="3"/>
      <c r="P689" s="3"/>
      <c r="Q689" s="3"/>
      <c r="R689" s="3"/>
      <c r="S689" s="3"/>
      <c r="T689" s="3"/>
      <c r="U689" s="3"/>
      <c r="V689" s="3"/>
      <c r="W689" s="3"/>
      <c r="X689" s="3"/>
      <c r="Y689" s="3"/>
      <c r="Z689" s="3"/>
    </row>
    <row r="690" spans="2:26">
      <c r="B690" s="449"/>
      <c r="C690" s="7"/>
      <c r="D690" s="3"/>
      <c r="E690" s="3"/>
      <c r="F690" s="3"/>
      <c r="G690" s="3"/>
      <c r="H690" s="3"/>
      <c r="I690" s="3"/>
      <c r="J690" s="3"/>
      <c r="K690" s="3"/>
      <c r="L690" s="3"/>
      <c r="M690" s="3"/>
      <c r="N690" s="3"/>
      <c r="O690" s="3"/>
      <c r="P690" s="3"/>
      <c r="Q690" s="3"/>
      <c r="R690" s="3"/>
      <c r="S690" s="3"/>
      <c r="T690" s="3"/>
      <c r="U690" s="3"/>
      <c r="V690" s="3"/>
      <c r="W690" s="3"/>
      <c r="X690" s="3"/>
      <c r="Y690" s="3"/>
      <c r="Z690" s="3"/>
    </row>
    <row r="691" spans="2:26">
      <c r="B691" s="449"/>
      <c r="C691" s="7"/>
      <c r="D691" s="3"/>
      <c r="E691" s="3"/>
      <c r="F691" s="3"/>
      <c r="G691" s="3"/>
      <c r="H691" s="3"/>
      <c r="I691" s="3"/>
      <c r="J691" s="3"/>
      <c r="K691" s="3"/>
      <c r="L691" s="3"/>
      <c r="M691" s="3"/>
      <c r="N691" s="3"/>
      <c r="O691" s="3"/>
      <c r="P691" s="3"/>
      <c r="Q691" s="3"/>
      <c r="R691" s="3"/>
      <c r="S691" s="3"/>
      <c r="T691" s="3"/>
      <c r="U691" s="3"/>
      <c r="V691" s="3"/>
      <c r="W691" s="3"/>
      <c r="X691" s="3"/>
      <c r="Y691" s="3"/>
      <c r="Z691" s="3"/>
    </row>
    <row r="692" spans="2:26">
      <c r="B692" s="449"/>
      <c r="C692" s="7"/>
      <c r="D692" s="3"/>
      <c r="E692" s="3"/>
      <c r="F692" s="3"/>
      <c r="G692" s="3"/>
      <c r="H692" s="3"/>
      <c r="I692" s="3"/>
      <c r="J692" s="3"/>
      <c r="K692" s="3"/>
      <c r="L692" s="3"/>
      <c r="M692" s="3"/>
      <c r="N692" s="3"/>
      <c r="O692" s="3"/>
      <c r="P692" s="3"/>
      <c r="Q692" s="3"/>
      <c r="R692" s="3"/>
      <c r="S692" s="3"/>
      <c r="T692" s="3"/>
      <c r="U692" s="3"/>
      <c r="V692" s="3"/>
      <c r="W692" s="3"/>
      <c r="X692" s="3"/>
      <c r="Y692" s="3"/>
      <c r="Z692" s="3"/>
    </row>
    <row r="693" spans="2:26">
      <c r="B693" s="449"/>
      <c r="C693" s="7"/>
      <c r="D693" s="3"/>
      <c r="E693" s="3"/>
      <c r="F693" s="3"/>
      <c r="G693" s="3"/>
      <c r="H693" s="3"/>
      <c r="I693" s="3"/>
      <c r="J693" s="3"/>
      <c r="K693" s="3"/>
      <c r="L693" s="3"/>
      <c r="M693" s="3"/>
      <c r="N693" s="3"/>
      <c r="O693" s="3"/>
      <c r="P693" s="3"/>
      <c r="Q693" s="3"/>
      <c r="R693" s="3"/>
      <c r="S693" s="3"/>
      <c r="T693" s="3"/>
      <c r="U693" s="3"/>
      <c r="V693" s="3"/>
      <c r="W693" s="3"/>
      <c r="X693" s="3"/>
      <c r="Y693" s="3"/>
      <c r="Z693" s="3"/>
    </row>
    <row r="694" spans="2:26">
      <c r="B694" s="449"/>
      <c r="C694" s="7"/>
      <c r="D694" s="3"/>
      <c r="E694" s="3"/>
      <c r="F694" s="3"/>
      <c r="G694" s="3"/>
      <c r="H694" s="3"/>
      <c r="I694" s="3"/>
      <c r="J694" s="3"/>
      <c r="K694" s="3"/>
      <c r="L694" s="3"/>
      <c r="M694" s="3"/>
      <c r="N694" s="3"/>
      <c r="O694" s="3"/>
      <c r="P694" s="3"/>
      <c r="Q694" s="3"/>
      <c r="R694" s="3"/>
      <c r="S694" s="3"/>
      <c r="T694" s="3"/>
      <c r="U694" s="3"/>
      <c r="V694" s="3"/>
      <c r="W694" s="3"/>
      <c r="X694" s="3"/>
      <c r="Y694" s="3"/>
      <c r="Z694" s="3"/>
    </row>
    <row r="695" spans="2:26">
      <c r="B695" s="449"/>
      <c r="C695" s="7"/>
      <c r="D695" s="3"/>
      <c r="E695" s="3"/>
      <c r="F695" s="3"/>
      <c r="G695" s="3"/>
      <c r="H695" s="3"/>
      <c r="I695" s="3"/>
      <c r="J695" s="3"/>
      <c r="K695" s="3"/>
      <c r="L695" s="3"/>
      <c r="M695" s="3"/>
      <c r="N695" s="3"/>
      <c r="O695" s="3"/>
      <c r="P695" s="3"/>
      <c r="Q695" s="3"/>
      <c r="R695" s="3"/>
      <c r="S695" s="3"/>
      <c r="T695" s="3"/>
      <c r="U695" s="3"/>
      <c r="V695" s="3"/>
      <c r="W695" s="3"/>
      <c r="X695" s="3"/>
      <c r="Y695" s="3"/>
      <c r="Z695" s="3"/>
    </row>
    <row r="696" spans="2:26">
      <c r="B696" s="449"/>
      <c r="C696" s="7"/>
      <c r="D696" s="3"/>
      <c r="E696" s="3"/>
      <c r="F696" s="3"/>
      <c r="G696" s="3"/>
      <c r="H696" s="3"/>
      <c r="I696" s="3"/>
      <c r="J696" s="3"/>
      <c r="K696" s="3"/>
      <c r="L696" s="3"/>
      <c r="M696" s="3"/>
      <c r="N696" s="3"/>
      <c r="O696" s="3"/>
      <c r="P696" s="3"/>
      <c r="Q696" s="3"/>
      <c r="R696" s="3"/>
      <c r="S696" s="3"/>
      <c r="T696" s="3"/>
      <c r="U696" s="3"/>
      <c r="V696" s="3"/>
      <c r="W696" s="3"/>
      <c r="X696" s="3"/>
      <c r="Y696" s="3"/>
      <c r="Z696" s="3"/>
    </row>
    <row r="697" spans="2:26">
      <c r="B697" s="449"/>
      <c r="C697" s="7"/>
      <c r="D697" s="3"/>
      <c r="E697" s="3"/>
      <c r="F697" s="3"/>
      <c r="G697" s="3"/>
      <c r="H697" s="3"/>
      <c r="I697" s="3"/>
      <c r="J697" s="3"/>
      <c r="K697" s="3"/>
      <c r="L697" s="3"/>
      <c r="M697" s="3"/>
      <c r="N697" s="3"/>
      <c r="O697" s="3"/>
      <c r="P697" s="3"/>
      <c r="Q697" s="3"/>
      <c r="R697" s="3"/>
      <c r="S697" s="3"/>
      <c r="T697" s="3"/>
      <c r="U697" s="3"/>
      <c r="V697" s="3"/>
      <c r="W697" s="3"/>
      <c r="X697" s="3"/>
      <c r="Y697" s="3"/>
      <c r="Z697" s="3"/>
    </row>
    <row r="698" spans="2:26">
      <c r="B698" s="449"/>
      <c r="C698" s="7"/>
      <c r="D698" s="3"/>
      <c r="E698" s="3"/>
      <c r="F698" s="3"/>
      <c r="G698" s="3"/>
      <c r="H698" s="3"/>
      <c r="I698" s="3"/>
      <c r="J698" s="3"/>
      <c r="K698" s="3"/>
      <c r="L698" s="3"/>
      <c r="M698" s="3"/>
      <c r="N698" s="3"/>
      <c r="O698" s="3"/>
      <c r="P698" s="3"/>
      <c r="Q698" s="3"/>
      <c r="R698" s="3"/>
      <c r="S698" s="3"/>
      <c r="T698" s="3"/>
      <c r="U698" s="3"/>
      <c r="V698" s="3"/>
      <c r="W698" s="3"/>
      <c r="X698" s="3"/>
      <c r="Y698" s="3"/>
      <c r="Z698" s="3"/>
    </row>
    <row r="699" spans="2:26">
      <c r="B699" s="449"/>
      <c r="C699" s="7"/>
      <c r="D699" s="3"/>
      <c r="E699" s="3"/>
      <c r="F699" s="3"/>
      <c r="G699" s="3"/>
      <c r="H699" s="3"/>
      <c r="I699" s="3"/>
      <c r="J699" s="3"/>
      <c r="K699" s="3"/>
      <c r="L699" s="3"/>
      <c r="M699" s="3"/>
      <c r="N699" s="3"/>
      <c r="O699" s="3"/>
      <c r="P699" s="3"/>
      <c r="Q699" s="3"/>
      <c r="R699" s="3"/>
      <c r="S699" s="3"/>
      <c r="T699" s="3"/>
      <c r="U699" s="3"/>
      <c r="V699" s="3"/>
      <c r="W699" s="3"/>
      <c r="X699" s="3"/>
      <c r="Y699" s="3"/>
      <c r="Z699" s="3"/>
    </row>
    <row r="700" spans="2:26">
      <c r="B700" s="449"/>
      <c r="C700" s="7"/>
      <c r="D700" s="3"/>
      <c r="E700" s="3"/>
      <c r="F700" s="3"/>
      <c r="G700" s="3"/>
      <c r="H700" s="3"/>
      <c r="I700" s="3"/>
      <c r="J700" s="3"/>
      <c r="K700" s="3"/>
      <c r="L700" s="3"/>
      <c r="M700" s="3"/>
      <c r="N700" s="3"/>
      <c r="O700" s="3"/>
      <c r="P700" s="3"/>
      <c r="Q700" s="3"/>
      <c r="R700" s="3"/>
      <c r="S700" s="3"/>
      <c r="T700" s="3"/>
      <c r="U700" s="3"/>
      <c r="V700" s="3"/>
      <c r="W700" s="3"/>
      <c r="X700" s="3"/>
      <c r="Y700" s="3"/>
      <c r="Z700" s="3"/>
    </row>
    <row r="701" spans="2:26">
      <c r="B701" s="449"/>
      <c r="C701" s="7"/>
      <c r="D701" s="3"/>
      <c r="E701" s="3"/>
      <c r="F701" s="3"/>
      <c r="G701" s="3"/>
      <c r="H701" s="3"/>
      <c r="I701" s="3"/>
      <c r="J701" s="3"/>
      <c r="K701" s="3"/>
      <c r="L701" s="3"/>
      <c r="M701" s="3"/>
      <c r="N701" s="3"/>
      <c r="O701" s="3"/>
      <c r="P701" s="3"/>
      <c r="Q701" s="3"/>
      <c r="R701" s="3"/>
      <c r="S701" s="3"/>
      <c r="T701" s="3"/>
      <c r="U701" s="3"/>
      <c r="V701" s="3"/>
      <c r="W701" s="3"/>
      <c r="X701" s="3"/>
      <c r="Y701" s="3"/>
      <c r="Z701" s="3"/>
    </row>
    <row r="702" spans="2:26">
      <c r="B702" s="449"/>
      <c r="C702" s="7"/>
      <c r="D702" s="3"/>
      <c r="E702" s="3"/>
      <c r="F702" s="3"/>
      <c r="G702" s="3"/>
      <c r="H702" s="3"/>
      <c r="I702" s="3"/>
      <c r="J702" s="3"/>
      <c r="K702" s="3"/>
      <c r="L702" s="3"/>
      <c r="M702" s="3"/>
      <c r="N702" s="3"/>
      <c r="O702" s="3"/>
      <c r="P702" s="3"/>
      <c r="Q702" s="3"/>
      <c r="R702" s="3"/>
      <c r="S702" s="3"/>
      <c r="T702" s="3"/>
      <c r="U702" s="3"/>
      <c r="V702" s="3"/>
      <c r="W702" s="3"/>
      <c r="X702" s="3"/>
      <c r="Y702" s="3"/>
      <c r="Z702" s="3"/>
    </row>
    <row r="703" spans="2:26">
      <c r="B703" s="449"/>
      <c r="C703" s="7"/>
      <c r="D703" s="3"/>
      <c r="E703" s="3"/>
      <c r="F703" s="3"/>
      <c r="G703" s="3"/>
      <c r="H703" s="3"/>
      <c r="I703" s="3"/>
      <c r="J703" s="3"/>
      <c r="K703" s="3"/>
      <c r="L703" s="3"/>
      <c r="M703" s="3"/>
      <c r="N703" s="3"/>
      <c r="O703" s="3"/>
      <c r="P703" s="3"/>
      <c r="Q703" s="3"/>
      <c r="R703" s="3"/>
      <c r="S703" s="3"/>
      <c r="T703" s="3"/>
      <c r="U703" s="3"/>
      <c r="V703" s="3"/>
      <c r="W703" s="3"/>
      <c r="X703" s="3"/>
      <c r="Y703" s="3"/>
      <c r="Z703" s="3"/>
    </row>
    <row r="704" spans="2:26">
      <c r="B704" s="449"/>
      <c r="C704" s="7"/>
      <c r="D704" s="3"/>
      <c r="E704" s="3"/>
      <c r="F704" s="3"/>
      <c r="G704" s="3"/>
      <c r="H704" s="3"/>
      <c r="I704" s="3"/>
      <c r="J704" s="3"/>
      <c r="K704" s="3"/>
      <c r="L704" s="3"/>
      <c r="M704" s="3"/>
      <c r="N704" s="3"/>
      <c r="O704" s="3"/>
      <c r="P704" s="3"/>
      <c r="Q704" s="3"/>
      <c r="R704" s="3"/>
      <c r="S704" s="3"/>
      <c r="T704" s="3"/>
      <c r="U704" s="3"/>
      <c r="V704" s="3"/>
      <c r="W704" s="3"/>
      <c r="X704" s="3"/>
      <c r="Y704" s="3"/>
      <c r="Z704" s="3"/>
    </row>
    <row r="705" spans="2:26">
      <c r="B705" s="449"/>
      <c r="C705" s="7"/>
      <c r="D705" s="3"/>
      <c r="E705" s="3"/>
      <c r="F705" s="3"/>
      <c r="G705" s="3"/>
      <c r="H705" s="3"/>
      <c r="I705" s="3"/>
      <c r="J705" s="3"/>
      <c r="K705" s="3"/>
      <c r="L705" s="3"/>
      <c r="M705" s="3"/>
      <c r="N705" s="3"/>
      <c r="O705" s="3"/>
      <c r="P705" s="3"/>
      <c r="Q705" s="3"/>
      <c r="R705" s="3"/>
      <c r="S705" s="3"/>
      <c r="T705" s="3"/>
      <c r="U705" s="3"/>
      <c r="V705" s="3"/>
      <c r="W705" s="3"/>
      <c r="X705" s="3"/>
      <c r="Y705" s="3"/>
      <c r="Z705" s="3"/>
    </row>
    <row r="706" spans="2:26">
      <c r="B706" s="449"/>
      <c r="C706" s="7"/>
      <c r="D706" s="3"/>
      <c r="E706" s="3"/>
      <c r="F706" s="3"/>
      <c r="G706" s="3"/>
      <c r="H706" s="3"/>
      <c r="I706" s="3"/>
      <c r="J706" s="3"/>
      <c r="K706" s="3"/>
      <c r="L706" s="3"/>
      <c r="M706" s="3"/>
      <c r="N706" s="3"/>
      <c r="O706" s="3"/>
      <c r="P706" s="3"/>
      <c r="Q706" s="3"/>
      <c r="R706" s="3"/>
      <c r="S706" s="3"/>
      <c r="T706" s="3"/>
      <c r="U706" s="3"/>
      <c r="V706" s="3"/>
      <c r="W706" s="3"/>
      <c r="X706" s="3"/>
      <c r="Y706" s="3"/>
      <c r="Z706" s="3"/>
    </row>
    <row r="707" spans="2:26">
      <c r="B707" s="449"/>
      <c r="C707" s="7"/>
      <c r="D707" s="3"/>
      <c r="E707" s="3"/>
      <c r="F707" s="3"/>
      <c r="G707" s="3"/>
      <c r="H707" s="3"/>
      <c r="I707" s="3"/>
      <c r="J707" s="3"/>
      <c r="K707" s="3"/>
      <c r="L707" s="3"/>
      <c r="M707" s="3"/>
      <c r="N707" s="3"/>
      <c r="O707" s="3"/>
      <c r="P707" s="3"/>
      <c r="Q707" s="3"/>
      <c r="R707" s="3"/>
      <c r="S707" s="3"/>
      <c r="T707" s="3"/>
      <c r="U707" s="3"/>
      <c r="V707" s="3"/>
      <c r="W707" s="3"/>
      <c r="X707" s="3"/>
      <c r="Y707" s="3"/>
      <c r="Z707" s="3"/>
    </row>
    <row r="708" spans="2:26">
      <c r="B708" s="449"/>
      <c r="C708" s="7"/>
      <c r="D708" s="3"/>
      <c r="E708" s="3"/>
      <c r="F708" s="3"/>
      <c r="G708" s="3"/>
      <c r="H708" s="3"/>
      <c r="I708" s="3"/>
      <c r="J708" s="3"/>
      <c r="K708" s="3"/>
      <c r="L708" s="3"/>
      <c r="M708" s="3"/>
      <c r="N708" s="3"/>
      <c r="O708" s="3"/>
      <c r="P708" s="3"/>
      <c r="Q708" s="3"/>
      <c r="R708" s="3"/>
      <c r="S708" s="3"/>
      <c r="T708" s="3"/>
      <c r="U708" s="3"/>
      <c r="V708" s="3"/>
      <c r="W708" s="3"/>
      <c r="X708" s="3"/>
      <c r="Y708" s="3"/>
      <c r="Z708" s="3"/>
    </row>
    <row r="709" spans="2:26">
      <c r="B709" s="449"/>
      <c r="C709" s="7"/>
      <c r="D709" s="3"/>
      <c r="E709" s="3"/>
      <c r="F709" s="3"/>
      <c r="G709" s="3"/>
      <c r="H709" s="3"/>
      <c r="I709" s="3"/>
      <c r="J709" s="3"/>
      <c r="K709" s="3"/>
      <c r="L709" s="3"/>
      <c r="M709" s="3"/>
      <c r="N709" s="3"/>
      <c r="O709" s="3"/>
      <c r="P709" s="3"/>
      <c r="Q709" s="3"/>
      <c r="R709" s="3"/>
      <c r="S709" s="3"/>
      <c r="T709" s="3"/>
      <c r="U709" s="3"/>
      <c r="V709" s="3"/>
      <c r="W709" s="3"/>
      <c r="X709" s="3"/>
      <c r="Y709" s="3"/>
      <c r="Z709" s="3"/>
    </row>
    <row r="710" spans="2:26">
      <c r="B710" s="449"/>
      <c r="C710" s="7"/>
      <c r="D710" s="3"/>
      <c r="E710" s="3"/>
      <c r="F710" s="3"/>
      <c r="G710" s="3"/>
      <c r="H710" s="3"/>
      <c r="I710" s="3"/>
      <c r="J710" s="3"/>
      <c r="K710" s="3"/>
      <c r="L710" s="3"/>
      <c r="M710" s="3"/>
      <c r="N710" s="3"/>
      <c r="O710" s="3"/>
      <c r="P710" s="3"/>
      <c r="Q710" s="3"/>
      <c r="R710" s="3"/>
      <c r="S710" s="3"/>
      <c r="T710" s="3"/>
      <c r="U710" s="3"/>
      <c r="V710" s="3"/>
      <c r="W710" s="3"/>
      <c r="X710" s="3"/>
      <c r="Y710" s="3"/>
      <c r="Z710" s="3"/>
    </row>
    <row r="711" spans="2:26">
      <c r="B711" s="449"/>
      <c r="C711" s="7"/>
      <c r="D711" s="3"/>
      <c r="E711" s="3"/>
      <c r="F711" s="3"/>
      <c r="G711" s="3"/>
      <c r="H711" s="3"/>
      <c r="I711" s="3"/>
      <c r="J711" s="3"/>
      <c r="K711" s="3"/>
      <c r="L711" s="3"/>
      <c r="M711" s="3"/>
      <c r="N711" s="3"/>
      <c r="O711" s="3"/>
      <c r="P711" s="3"/>
      <c r="Q711" s="3"/>
      <c r="R711" s="3"/>
      <c r="S711" s="3"/>
      <c r="T711" s="3"/>
      <c r="U711" s="3"/>
      <c r="V711" s="3"/>
      <c r="W711" s="3"/>
      <c r="X711" s="3"/>
      <c r="Y711" s="3"/>
      <c r="Z711" s="3"/>
    </row>
    <row r="712" spans="2:26">
      <c r="B712" s="449"/>
      <c r="C712" s="7"/>
      <c r="D712" s="3"/>
      <c r="E712" s="3"/>
      <c r="F712" s="3"/>
      <c r="G712" s="3"/>
      <c r="H712" s="3"/>
      <c r="I712" s="3"/>
      <c r="J712" s="3"/>
      <c r="K712" s="3"/>
      <c r="L712" s="3"/>
      <c r="M712" s="3"/>
      <c r="N712" s="3"/>
      <c r="O712" s="3"/>
      <c r="P712" s="3"/>
      <c r="Q712" s="3"/>
      <c r="R712" s="3"/>
      <c r="S712" s="3"/>
      <c r="T712" s="3"/>
      <c r="U712" s="3"/>
      <c r="V712" s="3"/>
      <c r="W712" s="3"/>
      <c r="X712" s="3"/>
      <c r="Y712" s="3"/>
      <c r="Z712" s="3"/>
    </row>
    <row r="713" spans="2:26">
      <c r="B713" s="449"/>
      <c r="C713" s="7"/>
      <c r="D713" s="3"/>
      <c r="E713" s="3"/>
      <c r="F713" s="3"/>
      <c r="G713" s="3"/>
      <c r="H713" s="3"/>
      <c r="I713" s="3"/>
      <c r="J713" s="3"/>
      <c r="K713" s="3"/>
      <c r="L713" s="3"/>
      <c r="M713" s="3"/>
      <c r="N713" s="3"/>
      <c r="O713" s="3"/>
      <c r="P713" s="3"/>
      <c r="Q713" s="3"/>
      <c r="R713" s="3"/>
      <c r="S713" s="3"/>
      <c r="T713" s="3"/>
      <c r="U713" s="3"/>
      <c r="V713" s="3"/>
      <c r="W713" s="3"/>
      <c r="X713" s="3"/>
      <c r="Y713" s="3"/>
      <c r="Z713" s="3"/>
    </row>
    <row r="714" spans="2:26">
      <c r="B714" s="449"/>
      <c r="C714" s="7"/>
      <c r="D714" s="3"/>
      <c r="E714" s="3"/>
      <c r="F714" s="3"/>
      <c r="G714" s="3"/>
      <c r="H714" s="3"/>
      <c r="I714" s="3"/>
      <c r="J714" s="3"/>
      <c r="K714" s="3"/>
      <c r="L714" s="3"/>
      <c r="M714" s="3"/>
      <c r="N714" s="3"/>
      <c r="O714" s="3"/>
      <c r="P714" s="3"/>
      <c r="Q714" s="3"/>
      <c r="R714" s="3"/>
      <c r="S714" s="3"/>
      <c r="T714" s="3"/>
      <c r="U714" s="3"/>
      <c r="V714" s="3"/>
      <c r="W714" s="3"/>
      <c r="X714" s="3"/>
      <c r="Y714" s="3"/>
      <c r="Z714" s="3"/>
    </row>
    <row r="715" spans="2:26">
      <c r="B715" s="449"/>
      <c r="C715" s="7"/>
      <c r="D715" s="3"/>
      <c r="E715" s="3"/>
      <c r="F715" s="3"/>
      <c r="G715" s="3"/>
      <c r="H715" s="3"/>
      <c r="I715" s="3"/>
      <c r="J715" s="3"/>
      <c r="K715" s="3"/>
      <c r="L715" s="3"/>
      <c r="M715" s="3"/>
      <c r="N715" s="3"/>
      <c r="O715" s="3"/>
      <c r="P715" s="3"/>
      <c r="Q715" s="3"/>
      <c r="R715" s="3"/>
      <c r="S715" s="3"/>
      <c r="T715" s="3"/>
      <c r="U715" s="3"/>
      <c r="V715" s="3"/>
      <c r="W715" s="3"/>
      <c r="X715" s="3"/>
      <c r="Y715" s="3"/>
      <c r="Z715" s="3"/>
    </row>
    <row r="716" spans="2:26">
      <c r="B716" s="449"/>
      <c r="C716" s="7"/>
      <c r="D716" s="3"/>
      <c r="E716" s="3"/>
      <c r="F716" s="3"/>
      <c r="G716" s="3"/>
      <c r="H716" s="3"/>
      <c r="I716" s="3"/>
      <c r="J716" s="3"/>
      <c r="K716" s="3"/>
      <c r="L716" s="3"/>
      <c r="M716" s="3"/>
      <c r="N716" s="3"/>
      <c r="O716" s="3"/>
      <c r="P716" s="3"/>
      <c r="Q716" s="3"/>
      <c r="R716" s="3"/>
      <c r="S716" s="3"/>
      <c r="T716" s="3"/>
      <c r="U716" s="3"/>
      <c r="V716" s="3"/>
      <c r="W716" s="3"/>
      <c r="X716" s="3"/>
      <c r="Y716" s="3"/>
      <c r="Z716" s="3"/>
    </row>
    <row r="717" spans="2:26">
      <c r="B717" s="449"/>
      <c r="C717" s="7"/>
      <c r="D717" s="3"/>
      <c r="E717" s="3"/>
      <c r="F717" s="3"/>
      <c r="G717" s="3"/>
      <c r="H717" s="3"/>
      <c r="I717" s="3"/>
      <c r="J717" s="3"/>
      <c r="K717" s="3"/>
      <c r="L717" s="3"/>
      <c r="M717" s="3"/>
      <c r="N717" s="3"/>
      <c r="O717" s="3"/>
      <c r="P717" s="3"/>
      <c r="Q717" s="3"/>
      <c r="R717" s="3"/>
      <c r="S717" s="3"/>
      <c r="T717" s="3"/>
      <c r="U717" s="3"/>
      <c r="V717" s="3"/>
      <c r="W717" s="3"/>
      <c r="X717" s="3"/>
      <c r="Y717" s="3"/>
      <c r="Z717" s="3"/>
    </row>
    <row r="718" spans="2:26">
      <c r="B718" s="449"/>
      <c r="C718" s="7"/>
      <c r="D718" s="3"/>
      <c r="E718" s="3"/>
      <c r="F718" s="3"/>
      <c r="G718" s="3"/>
      <c r="H718" s="3"/>
      <c r="I718" s="3"/>
      <c r="J718" s="3"/>
      <c r="K718" s="3"/>
      <c r="L718" s="3"/>
      <c r="M718" s="3"/>
      <c r="N718" s="3"/>
      <c r="O718" s="3"/>
      <c r="P718" s="3"/>
      <c r="Q718" s="3"/>
      <c r="R718" s="3"/>
      <c r="S718" s="3"/>
      <c r="T718" s="3"/>
      <c r="U718" s="3"/>
      <c r="V718" s="3"/>
      <c r="W718" s="3"/>
      <c r="X718" s="3"/>
      <c r="Y718" s="3"/>
      <c r="Z718" s="3"/>
    </row>
    <row r="719" spans="2:26">
      <c r="B719" s="449"/>
      <c r="C719" s="7"/>
      <c r="D719" s="3"/>
      <c r="E719" s="3"/>
      <c r="F719" s="3"/>
      <c r="G719" s="3"/>
      <c r="H719" s="3"/>
      <c r="I719" s="3"/>
      <c r="J719" s="3"/>
      <c r="K719" s="3"/>
      <c r="L719" s="3"/>
      <c r="M719" s="3"/>
      <c r="N719" s="3"/>
      <c r="O719" s="3"/>
      <c r="P719" s="3"/>
      <c r="Q719" s="3"/>
      <c r="R719" s="3"/>
      <c r="S719" s="3"/>
      <c r="T719" s="3"/>
      <c r="U719" s="3"/>
      <c r="V719" s="3"/>
      <c r="W719" s="3"/>
      <c r="X719" s="3"/>
      <c r="Y719" s="3"/>
      <c r="Z719" s="3"/>
    </row>
    <row r="720" spans="2:26">
      <c r="B720" s="449"/>
      <c r="C720" s="7"/>
      <c r="D720" s="3"/>
      <c r="E720" s="3"/>
      <c r="F720" s="3"/>
      <c r="G720" s="3"/>
      <c r="H720" s="3"/>
      <c r="I720" s="3"/>
      <c r="J720" s="3"/>
      <c r="K720" s="3"/>
      <c r="L720" s="3"/>
      <c r="M720" s="3"/>
      <c r="N720" s="3"/>
      <c r="O720" s="3"/>
      <c r="P720" s="3"/>
      <c r="Q720" s="3"/>
      <c r="R720" s="3"/>
      <c r="S720" s="3"/>
      <c r="T720" s="3"/>
      <c r="U720" s="3"/>
      <c r="V720" s="3"/>
      <c r="W720" s="3"/>
      <c r="X720" s="3"/>
      <c r="Y720" s="3"/>
      <c r="Z720" s="3"/>
    </row>
    <row r="721" spans="2:26">
      <c r="B721" s="449"/>
      <c r="C721" s="7"/>
      <c r="D721" s="3"/>
      <c r="E721" s="3"/>
      <c r="F721" s="3"/>
      <c r="G721" s="3"/>
      <c r="H721" s="3"/>
      <c r="I721" s="3"/>
      <c r="J721" s="3"/>
      <c r="K721" s="3"/>
      <c r="L721" s="3"/>
      <c r="M721" s="3"/>
      <c r="N721" s="3"/>
      <c r="O721" s="3"/>
      <c r="P721" s="3"/>
      <c r="Q721" s="3"/>
      <c r="R721" s="3"/>
      <c r="S721" s="3"/>
      <c r="T721" s="3"/>
      <c r="U721" s="3"/>
      <c r="V721" s="3"/>
      <c r="W721" s="3"/>
      <c r="X721" s="3"/>
      <c r="Y721" s="3"/>
      <c r="Z721" s="3"/>
    </row>
    <row r="722" spans="2:26">
      <c r="B722" s="449"/>
      <c r="C722" s="7"/>
      <c r="D722" s="3"/>
      <c r="E722" s="3"/>
      <c r="F722" s="3"/>
      <c r="G722" s="3"/>
      <c r="H722" s="3"/>
      <c r="I722" s="3"/>
      <c r="J722" s="3"/>
      <c r="K722" s="3"/>
      <c r="L722" s="3"/>
      <c r="M722" s="3"/>
      <c r="N722" s="3"/>
      <c r="O722" s="3"/>
      <c r="P722" s="3"/>
      <c r="Q722" s="3"/>
      <c r="R722" s="3"/>
      <c r="S722" s="3"/>
      <c r="T722" s="3"/>
      <c r="U722" s="3"/>
      <c r="V722" s="3"/>
      <c r="W722" s="3"/>
      <c r="X722" s="3"/>
      <c r="Y722" s="3"/>
      <c r="Z722" s="3"/>
    </row>
    <row r="723" spans="2:26">
      <c r="B723" s="449"/>
      <c r="C723" s="7"/>
      <c r="D723" s="3"/>
      <c r="E723" s="3"/>
      <c r="F723" s="3"/>
      <c r="G723" s="3"/>
      <c r="H723" s="3"/>
      <c r="I723" s="3"/>
      <c r="J723" s="3"/>
      <c r="K723" s="3"/>
      <c r="L723" s="3"/>
      <c r="M723" s="3"/>
      <c r="N723" s="3"/>
      <c r="O723" s="3"/>
      <c r="P723" s="3"/>
      <c r="Q723" s="3"/>
      <c r="R723" s="3"/>
      <c r="S723" s="3"/>
      <c r="T723" s="3"/>
      <c r="U723" s="3"/>
      <c r="V723" s="3"/>
      <c r="W723" s="3"/>
      <c r="X723" s="3"/>
      <c r="Y723" s="3"/>
      <c r="Z723" s="3"/>
    </row>
    <row r="724" spans="2:26">
      <c r="B724" s="449"/>
      <c r="C724" s="7"/>
      <c r="D724" s="3"/>
      <c r="E724" s="3"/>
      <c r="F724" s="3"/>
      <c r="G724" s="3"/>
      <c r="H724" s="3"/>
      <c r="I724" s="3"/>
      <c r="J724" s="3"/>
      <c r="K724" s="3"/>
      <c r="L724" s="3"/>
      <c r="M724" s="3"/>
      <c r="N724" s="3"/>
      <c r="O724" s="3"/>
      <c r="P724" s="3"/>
      <c r="Q724" s="3"/>
      <c r="R724" s="3"/>
      <c r="S724" s="3"/>
      <c r="T724" s="3"/>
      <c r="U724" s="3"/>
      <c r="V724" s="3"/>
      <c r="W724" s="3"/>
      <c r="X724" s="3"/>
      <c r="Y724" s="3"/>
      <c r="Z724" s="3"/>
    </row>
    <row r="725" spans="2:26">
      <c r="B725" s="449"/>
      <c r="C725" s="7"/>
      <c r="D725" s="3"/>
      <c r="E725" s="3"/>
      <c r="F725" s="3"/>
      <c r="G725" s="3"/>
      <c r="H725" s="3"/>
      <c r="I725" s="3"/>
      <c r="J725" s="3"/>
      <c r="K725" s="3"/>
      <c r="L725" s="3"/>
      <c r="M725" s="3"/>
      <c r="N725" s="3"/>
      <c r="O725" s="3"/>
      <c r="P725" s="3"/>
      <c r="Q725" s="3"/>
      <c r="R725" s="3"/>
      <c r="S725" s="3"/>
      <c r="T725" s="3"/>
      <c r="U725" s="3"/>
      <c r="V725" s="3"/>
      <c r="W725" s="3"/>
      <c r="X725" s="3"/>
      <c r="Y725" s="3"/>
      <c r="Z725" s="3"/>
    </row>
    <row r="726" spans="2:26">
      <c r="B726" s="449"/>
      <c r="C726" s="7"/>
      <c r="D726" s="3"/>
      <c r="E726" s="3"/>
      <c r="F726" s="3"/>
      <c r="G726" s="3"/>
      <c r="H726" s="3"/>
      <c r="I726" s="3"/>
      <c r="J726" s="3"/>
      <c r="K726" s="3"/>
      <c r="L726" s="3"/>
      <c r="M726" s="3"/>
      <c r="N726" s="3"/>
      <c r="O726" s="3"/>
      <c r="P726" s="3"/>
      <c r="Q726" s="3"/>
      <c r="R726" s="3"/>
      <c r="S726" s="3"/>
      <c r="T726" s="3"/>
      <c r="U726" s="3"/>
      <c r="V726" s="3"/>
      <c r="W726" s="3"/>
      <c r="X726" s="3"/>
      <c r="Y726" s="3"/>
      <c r="Z726" s="3"/>
    </row>
    <row r="727" spans="2:26">
      <c r="B727" s="449"/>
      <c r="C727" s="7"/>
      <c r="D727" s="3"/>
      <c r="E727" s="3"/>
      <c r="F727" s="3"/>
      <c r="G727" s="3"/>
      <c r="H727" s="3"/>
      <c r="I727" s="3"/>
      <c r="J727" s="3"/>
      <c r="K727" s="3"/>
      <c r="L727" s="3"/>
      <c r="M727" s="3"/>
      <c r="N727" s="3"/>
      <c r="O727" s="3"/>
      <c r="P727" s="3"/>
      <c r="Q727" s="3"/>
      <c r="R727" s="3"/>
      <c r="S727" s="3"/>
      <c r="T727" s="3"/>
      <c r="U727" s="3"/>
      <c r="V727" s="3"/>
      <c r="W727" s="3"/>
      <c r="X727" s="3"/>
      <c r="Y727" s="3"/>
      <c r="Z727" s="3"/>
    </row>
    <row r="728" spans="2:26">
      <c r="B728" s="449"/>
      <c r="C728" s="7"/>
      <c r="D728" s="3"/>
      <c r="E728" s="3"/>
      <c r="F728" s="3"/>
      <c r="G728" s="3"/>
      <c r="H728" s="3"/>
      <c r="I728" s="3"/>
      <c r="J728" s="3"/>
      <c r="K728" s="3"/>
      <c r="L728" s="3"/>
      <c r="M728" s="3"/>
      <c r="N728" s="3"/>
      <c r="O728" s="3"/>
      <c r="P728" s="3"/>
      <c r="Q728" s="3"/>
      <c r="R728" s="3"/>
      <c r="S728" s="3"/>
      <c r="T728" s="3"/>
      <c r="U728" s="3"/>
      <c r="V728" s="3"/>
      <c r="W728" s="3"/>
      <c r="X728" s="3"/>
      <c r="Y728" s="3"/>
      <c r="Z728" s="3"/>
    </row>
    <row r="729" spans="2:26">
      <c r="B729" s="449"/>
      <c r="C729" s="7"/>
      <c r="D729" s="3"/>
      <c r="E729" s="3"/>
      <c r="F729" s="3"/>
      <c r="G729" s="3"/>
      <c r="H729" s="3"/>
      <c r="I729" s="3"/>
      <c r="J729" s="3"/>
      <c r="K729" s="3"/>
      <c r="L729" s="3"/>
      <c r="M729" s="3"/>
      <c r="N729" s="3"/>
      <c r="O729" s="3"/>
      <c r="P729" s="3"/>
      <c r="Q729" s="3"/>
      <c r="R729" s="3"/>
      <c r="S729" s="3"/>
      <c r="T729" s="3"/>
      <c r="U729" s="3"/>
      <c r="V729" s="3"/>
      <c r="W729" s="3"/>
      <c r="X729" s="3"/>
      <c r="Y729" s="3"/>
      <c r="Z729" s="3"/>
    </row>
    <row r="730" spans="2:26">
      <c r="B730" s="449"/>
      <c r="C730" s="7"/>
      <c r="D730" s="3"/>
      <c r="E730" s="3"/>
      <c r="F730" s="3"/>
      <c r="G730" s="3"/>
      <c r="H730" s="3"/>
      <c r="I730" s="3"/>
      <c r="J730" s="3"/>
      <c r="K730" s="3"/>
      <c r="L730" s="3"/>
      <c r="M730" s="3"/>
      <c r="N730" s="3"/>
      <c r="O730" s="3"/>
      <c r="P730" s="3"/>
      <c r="Q730" s="3"/>
      <c r="R730" s="3"/>
      <c r="S730" s="3"/>
      <c r="T730" s="3"/>
      <c r="U730" s="3"/>
      <c r="V730" s="3"/>
      <c r="W730" s="3"/>
      <c r="X730" s="3"/>
      <c r="Y730" s="3"/>
      <c r="Z730" s="3"/>
    </row>
    <row r="731" spans="2:26">
      <c r="B731" s="449"/>
      <c r="C731" s="7"/>
      <c r="D731" s="3"/>
      <c r="E731" s="3"/>
      <c r="F731" s="3"/>
      <c r="G731" s="3"/>
      <c r="H731" s="3"/>
      <c r="I731" s="3"/>
      <c r="J731" s="3"/>
      <c r="K731" s="3"/>
      <c r="L731" s="3"/>
      <c r="M731" s="3"/>
      <c r="N731" s="3"/>
      <c r="O731" s="3"/>
      <c r="P731" s="3"/>
      <c r="Q731" s="3"/>
      <c r="R731" s="3"/>
      <c r="S731" s="3"/>
      <c r="T731" s="3"/>
      <c r="U731" s="3"/>
      <c r="V731" s="3"/>
      <c r="W731" s="3"/>
      <c r="X731" s="3"/>
      <c r="Y731" s="3"/>
      <c r="Z731" s="3"/>
    </row>
    <row r="732" spans="2:26">
      <c r="B732" s="449"/>
      <c r="C732" s="7"/>
      <c r="D732" s="3"/>
      <c r="E732" s="3"/>
      <c r="F732" s="3"/>
      <c r="G732" s="3"/>
      <c r="H732" s="3"/>
      <c r="I732" s="3"/>
      <c r="J732" s="3"/>
      <c r="K732" s="3"/>
      <c r="L732" s="3"/>
      <c r="M732" s="3"/>
      <c r="N732" s="3"/>
      <c r="O732" s="3"/>
      <c r="P732" s="3"/>
      <c r="Q732" s="3"/>
      <c r="R732" s="3"/>
      <c r="S732" s="3"/>
      <c r="T732" s="3"/>
      <c r="U732" s="3"/>
      <c r="V732" s="3"/>
      <c r="W732" s="3"/>
      <c r="X732" s="3"/>
      <c r="Y732" s="3"/>
      <c r="Z732" s="3"/>
    </row>
    <row r="733" spans="2:26">
      <c r="B733" s="449"/>
      <c r="C733" s="7"/>
      <c r="D733" s="3"/>
      <c r="E733" s="3"/>
      <c r="F733" s="3"/>
      <c r="G733" s="3"/>
      <c r="H733" s="3"/>
      <c r="I733" s="3"/>
      <c r="J733" s="3"/>
      <c r="K733" s="3"/>
      <c r="L733" s="3"/>
      <c r="M733" s="3"/>
      <c r="N733" s="3"/>
      <c r="O733" s="3"/>
      <c r="P733" s="3"/>
      <c r="Q733" s="3"/>
      <c r="R733" s="3"/>
      <c r="S733" s="3"/>
      <c r="T733" s="3"/>
      <c r="U733" s="3"/>
      <c r="V733" s="3"/>
      <c r="W733" s="3"/>
      <c r="X733" s="3"/>
      <c r="Y733" s="3"/>
      <c r="Z733" s="3"/>
    </row>
    <row r="734" spans="2:26">
      <c r="B734" s="449"/>
      <c r="C734" s="7"/>
      <c r="D734" s="3"/>
      <c r="E734" s="3"/>
      <c r="F734" s="3"/>
      <c r="G734" s="3"/>
      <c r="H734" s="3"/>
      <c r="I734" s="3"/>
      <c r="J734" s="3"/>
      <c r="K734" s="3"/>
      <c r="L734" s="3"/>
      <c r="M734" s="3"/>
      <c r="N734" s="3"/>
      <c r="O734" s="3"/>
      <c r="P734" s="3"/>
      <c r="Q734" s="3"/>
      <c r="R734" s="3"/>
      <c r="S734" s="3"/>
      <c r="T734" s="3"/>
      <c r="U734" s="3"/>
      <c r="V734" s="3"/>
      <c r="W734" s="3"/>
      <c r="X734" s="3"/>
      <c r="Y734" s="3"/>
      <c r="Z734" s="3"/>
    </row>
    <row r="735" spans="2:26">
      <c r="B735" s="449"/>
      <c r="C735" s="7"/>
      <c r="D735" s="3"/>
      <c r="E735" s="3"/>
      <c r="F735" s="3"/>
      <c r="G735" s="3"/>
      <c r="H735" s="3"/>
      <c r="I735" s="3"/>
      <c r="J735" s="3"/>
      <c r="K735" s="3"/>
      <c r="L735" s="3"/>
      <c r="M735" s="3"/>
      <c r="N735" s="3"/>
      <c r="O735" s="3"/>
      <c r="P735" s="3"/>
      <c r="Q735" s="3"/>
      <c r="R735" s="3"/>
      <c r="S735" s="3"/>
      <c r="T735" s="3"/>
      <c r="U735" s="3"/>
      <c r="V735" s="3"/>
      <c r="W735" s="3"/>
      <c r="X735" s="3"/>
      <c r="Y735" s="3"/>
      <c r="Z735" s="3"/>
    </row>
    <row r="736" spans="2:26">
      <c r="B736" s="449"/>
      <c r="C736" s="7"/>
      <c r="D736" s="3"/>
      <c r="E736" s="3"/>
      <c r="F736" s="3"/>
      <c r="G736" s="3"/>
      <c r="H736" s="3"/>
      <c r="I736" s="3"/>
      <c r="J736" s="3"/>
      <c r="K736" s="3"/>
      <c r="L736" s="3"/>
      <c r="M736" s="3"/>
      <c r="N736" s="3"/>
      <c r="O736" s="3"/>
      <c r="P736" s="3"/>
      <c r="Q736" s="3"/>
      <c r="R736" s="3"/>
      <c r="S736" s="3"/>
      <c r="T736" s="3"/>
      <c r="U736" s="3"/>
      <c r="V736" s="3"/>
      <c r="W736" s="3"/>
      <c r="X736" s="3"/>
      <c r="Y736" s="3"/>
      <c r="Z736" s="3"/>
    </row>
    <row r="737" spans="2:26">
      <c r="B737" s="449"/>
      <c r="C737" s="7"/>
      <c r="D737" s="3"/>
      <c r="E737" s="3"/>
      <c r="F737" s="3"/>
      <c r="G737" s="3"/>
      <c r="H737" s="3"/>
      <c r="I737" s="3"/>
      <c r="J737" s="3"/>
      <c r="K737" s="3"/>
      <c r="L737" s="3"/>
      <c r="M737" s="3"/>
      <c r="N737" s="3"/>
      <c r="O737" s="3"/>
      <c r="P737" s="3"/>
      <c r="Q737" s="3"/>
      <c r="R737" s="3"/>
      <c r="S737" s="3"/>
      <c r="T737" s="3"/>
      <c r="U737" s="3"/>
      <c r="V737" s="3"/>
      <c r="W737" s="3"/>
      <c r="X737" s="3"/>
      <c r="Y737" s="3"/>
      <c r="Z737" s="3"/>
    </row>
    <row r="738" spans="2:26">
      <c r="B738" s="449"/>
      <c r="C738" s="7"/>
      <c r="D738" s="3"/>
      <c r="E738" s="3"/>
      <c r="F738" s="3"/>
      <c r="G738" s="3"/>
      <c r="H738" s="3"/>
      <c r="I738" s="3"/>
      <c r="J738" s="3"/>
      <c r="K738" s="3"/>
      <c r="L738" s="3"/>
      <c r="M738" s="3"/>
      <c r="N738" s="3"/>
      <c r="O738" s="3"/>
      <c r="P738" s="3"/>
      <c r="Q738" s="3"/>
      <c r="R738" s="3"/>
      <c r="S738" s="3"/>
      <c r="T738" s="3"/>
      <c r="U738" s="3"/>
      <c r="V738" s="3"/>
      <c r="W738" s="3"/>
      <c r="X738" s="3"/>
      <c r="Y738" s="3"/>
      <c r="Z738" s="3"/>
    </row>
    <row r="739" spans="2:26">
      <c r="B739" s="449"/>
      <c r="C739" s="7"/>
      <c r="D739" s="3"/>
      <c r="E739" s="3"/>
      <c r="F739" s="3"/>
      <c r="G739" s="3"/>
      <c r="H739" s="3"/>
      <c r="I739" s="3"/>
      <c r="J739" s="3"/>
      <c r="K739" s="3"/>
      <c r="L739" s="3"/>
      <c r="M739" s="3"/>
      <c r="N739" s="3"/>
      <c r="O739" s="3"/>
      <c r="P739" s="3"/>
      <c r="Q739" s="3"/>
      <c r="R739" s="3"/>
      <c r="S739" s="3"/>
      <c r="T739" s="3"/>
      <c r="U739" s="3"/>
      <c r="V739" s="3"/>
      <c r="W739" s="3"/>
      <c r="X739" s="3"/>
      <c r="Y739" s="3"/>
      <c r="Z739" s="3"/>
    </row>
    <row r="740" spans="2:26">
      <c r="B740" s="449"/>
      <c r="C740" s="7"/>
      <c r="D740" s="3"/>
      <c r="E740" s="3"/>
      <c r="F740" s="3"/>
      <c r="G740" s="3"/>
      <c r="H740" s="3"/>
      <c r="I740" s="3"/>
      <c r="J740" s="3"/>
      <c r="K740" s="3"/>
      <c r="L740" s="3"/>
      <c r="M740" s="3"/>
      <c r="N740" s="3"/>
      <c r="O740" s="3"/>
      <c r="P740" s="3"/>
      <c r="Q740" s="3"/>
      <c r="R740" s="3"/>
      <c r="S740" s="3"/>
      <c r="T740" s="3"/>
      <c r="U740" s="3"/>
      <c r="V740" s="3"/>
      <c r="W740" s="3"/>
      <c r="X740" s="3"/>
      <c r="Y740" s="3"/>
      <c r="Z740" s="3"/>
    </row>
    <row r="741" spans="2:26">
      <c r="B741" s="449"/>
      <c r="C741" s="7"/>
      <c r="D741" s="3"/>
      <c r="E741" s="3"/>
      <c r="F741" s="3"/>
      <c r="G741" s="3"/>
      <c r="H741" s="3"/>
      <c r="I741" s="3"/>
      <c r="J741" s="3"/>
      <c r="K741" s="3"/>
      <c r="L741" s="3"/>
      <c r="M741" s="3"/>
      <c r="N741" s="3"/>
      <c r="O741" s="3"/>
      <c r="P741" s="3"/>
      <c r="Q741" s="3"/>
      <c r="R741" s="3"/>
      <c r="S741" s="3"/>
      <c r="T741" s="3"/>
      <c r="U741" s="3"/>
      <c r="V741" s="3"/>
      <c r="W741" s="3"/>
      <c r="X741" s="3"/>
      <c r="Y741" s="3"/>
      <c r="Z741" s="3"/>
    </row>
    <row r="742" spans="2:26">
      <c r="B742" s="449"/>
      <c r="C742" s="7"/>
      <c r="D742" s="3"/>
      <c r="E742" s="3"/>
      <c r="F742" s="3"/>
      <c r="G742" s="3"/>
      <c r="H742" s="3"/>
      <c r="I742" s="3"/>
      <c r="J742" s="3"/>
      <c r="K742" s="3"/>
      <c r="L742" s="3"/>
      <c r="M742" s="3"/>
      <c r="N742" s="3"/>
      <c r="O742" s="3"/>
      <c r="P742" s="3"/>
      <c r="Q742" s="3"/>
      <c r="R742" s="3"/>
      <c r="S742" s="3"/>
      <c r="T742" s="3"/>
      <c r="U742" s="3"/>
      <c r="V742" s="3"/>
      <c r="W742" s="3"/>
      <c r="X742" s="3"/>
      <c r="Y742" s="3"/>
      <c r="Z742" s="3"/>
    </row>
    <row r="743" spans="2:26">
      <c r="B743" s="449"/>
      <c r="C743" s="7"/>
      <c r="D743" s="3"/>
      <c r="E743" s="3"/>
      <c r="F743" s="3"/>
      <c r="G743" s="3"/>
      <c r="H743" s="3"/>
      <c r="I743" s="3"/>
      <c r="J743" s="3"/>
      <c r="K743" s="3"/>
      <c r="L743" s="3"/>
      <c r="M743" s="3"/>
      <c r="N743" s="3"/>
      <c r="O743" s="3"/>
      <c r="P743" s="3"/>
      <c r="Q743" s="3"/>
      <c r="R743" s="3"/>
      <c r="S743" s="3"/>
      <c r="T743" s="3"/>
      <c r="U743" s="3"/>
      <c r="V743" s="3"/>
      <c r="W743" s="3"/>
      <c r="X743" s="3"/>
      <c r="Y743" s="3"/>
      <c r="Z743" s="3"/>
    </row>
    <row r="744" spans="2:26">
      <c r="B744" s="449"/>
      <c r="C744" s="7"/>
      <c r="D744" s="3"/>
      <c r="E744" s="3"/>
      <c r="F744" s="3"/>
      <c r="G744" s="3"/>
      <c r="H744" s="3"/>
      <c r="I744" s="3"/>
      <c r="J744" s="3"/>
      <c r="K744" s="3"/>
      <c r="L744" s="3"/>
      <c r="M744" s="3"/>
      <c r="N744" s="3"/>
      <c r="O744" s="3"/>
      <c r="P744" s="3"/>
      <c r="Q744" s="3"/>
      <c r="R744" s="3"/>
      <c r="S744" s="3"/>
      <c r="T744" s="3"/>
      <c r="U744" s="3"/>
      <c r="V744" s="3"/>
      <c r="W744" s="3"/>
      <c r="X744" s="3"/>
      <c r="Y744" s="3"/>
      <c r="Z744" s="3"/>
    </row>
    <row r="745" spans="2:26">
      <c r="B745" s="449"/>
      <c r="C745" s="7"/>
      <c r="D745" s="3"/>
      <c r="E745" s="3"/>
      <c r="F745" s="3"/>
      <c r="G745" s="3"/>
      <c r="H745" s="3"/>
      <c r="I745" s="3"/>
      <c r="J745" s="3"/>
      <c r="K745" s="3"/>
      <c r="L745" s="3"/>
      <c r="M745" s="3"/>
      <c r="N745" s="3"/>
      <c r="O745" s="3"/>
      <c r="P745" s="3"/>
      <c r="Q745" s="3"/>
      <c r="R745" s="3"/>
      <c r="S745" s="3"/>
      <c r="T745" s="3"/>
      <c r="U745" s="3"/>
      <c r="V745" s="3"/>
      <c r="W745" s="3"/>
      <c r="X745" s="3"/>
      <c r="Y745" s="3"/>
      <c r="Z745" s="3"/>
    </row>
    <row r="746" spans="2:26">
      <c r="B746" s="449"/>
      <c r="C746" s="7"/>
      <c r="D746" s="3"/>
      <c r="E746" s="3"/>
      <c r="F746" s="3"/>
      <c r="G746" s="3"/>
      <c r="H746" s="3"/>
      <c r="I746" s="3"/>
      <c r="J746" s="3"/>
      <c r="K746" s="3"/>
      <c r="L746" s="3"/>
      <c r="M746" s="3"/>
      <c r="N746" s="3"/>
      <c r="O746" s="3"/>
      <c r="P746" s="3"/>
      <c r="Q746" s="3"/>
      <c r="R746" s="3"/>
      <c r="S746" s="3"/>
      <c r="T746" s="3"/>
      <c r="U746" s="3"/>
      <c r="V746" s="3"/>
      <c r="W746" s="3"/>
      <c r="X746" s="3"/>
      <c r="Y746" s="3"/>
      <c r="Z746" s="3"/>
    </row>
    <row r="747" spans="2:26">
      <c r="B747" s="449"/>
      <c r="C747" s="7"/>
      <c r="D747" s="3"/>
      <c r="E747" s="3"/>
      <c r="F747" s="3"/>
      <c r="G747" s="3"/>
      <c r="H747" s="3"/>
      <c r="I747" s="3"/>
      <c r="J747" s="3"/>
      <c r="K747" s="3"/>
      <c r="L747" s="3"/>
      <c r="M747" s="3"/>
      <c r="N747" s="3"/>
      <c r="O747" s="3"/>
      <c r="P747" s="3"/>
      <c r="Q747" s="3"/>
      <c r="R747" s="3"/>
      <c r="S747" s="3"/>
      <c r="T747" s="3"/>
      <c r="U747" s="3"/>
      <c r="V747" s="3"/>
      <c r="W747" s="3"/>
      <c r="X747" s="3"/>
      <c r="Y747" s="3"/>
      <c r="Z747" s="3"/>
    </row>
    <row r="748" spans="2:26">
      <c r="B748" s="449"/>
      <c r="C748" s="7"/>
      <c r="D748" s="3"/>
      <c r="E748" s="3"/>
      <c r="F748" s="3"/>
      <c r="G748" s="3"/>
      <c r="H748" s="3"/>
      <c r="I748" s="3"/>
      <c r="J748" s="3"/>
      <c r="K748" s="3"/>
      <c r="L748" s="3"/>
      <c r="M748" s="3"/>
      <c r="N748" s="3"/>
      <c r="O748" s="3"/>
      <c r="P748" s="3"/>
      <c r="Q748" s="3"/>
      <c r="R748" s="3"/>
      <c r="S748" s="3"/>
      <c r="T748" s="3"/>
      <c r="U748" s="3"/>
      <c r="V748" s="3"/>
      <c r="W748" s="3"/>
      <c r="X748" s="3"/>
      <c r="Y748" s="3"/>
      <c r="Z748" s="3"/>
    </row>
    <row r="749" spans="2:26">
      <c r="B749" s="449"/>
      <c r="C749" s="7"/>
      <c r="D749" s="3"/>
      <c r="E749" s="3"/>
      <c r="F749" s="3"/>
      <c r="G749" s="3"/>
      <c r="H749" s="3"/>
      <c r="I749" s="3"/>
      <c r="J749" s="3"/>
      <c r="K749" s="3"/>
      <c r="L749" s="3"/>
      <c r="M749" s="3"/>
      <c r="N749" s="3"/>
      <c r="O749" s="3"/>
      <c r="P749" s="3"/>
      <c r="Q749" s="3"/>
      <c r="R749" s="3"/>
      <c r="S749" s="3"/>
      <c r="T749" s="3"/>
      <c r="U749" s="3"/>
      <c r="V749" s="3"/>
      <c r="W749" s="3"/>
      <c r="X749" s="3"/>
      <c r="Y749" s="3"/>
      <c r="Z749" s="3"/>
    </row>
    <row r="750" spans="2:26">
      <c r="B750" s="449"/>
      <c r="C750" s="7"/>
      <c r="D750" s="3"/>
      <c r="E750" s="3"/>
      <c r="F750" s="3"/>
      <c r="G750" s="3"/>
      <c r="H750" s="3"/>
      <c r="I750" s="3"/>
      <c r="J750" s="3"/>
      <c r="K750" s="3"/>
      <c r="L750" s="3"/>
      <c r="M750" s="3"/>
      <c r="N750" s="3"/>
      <c r="O750" s="3"/>
      <c r="P750" s="3"/>
      <c r="Q750" s="3"/>
      <c r="R750" s="3"/>
      <c r="S750" s="3"/>
      <c r="T750" s="3"/>
      <c r="U750" s="3"/>
      <c r="V750" s="3"/>
      <c r="W750" s="3"/>
      <c r="X750" s="3"/>
      <c r="Y750" s="3"/>
      <c r="Z750" s="3"/>
    </row>
    <row r="751" spans="2:26">
      <c r="B751" s="449"/>
      <c r="C751" s="7"/>
      <c r="D751" s="3"/>
      <c r="E751" s="3"/>
      <c r="F751" s="3"/>
      <c r="G751" s="3"/>
      <c r="H751" s="3"/>
      <c r="I751" s="3"/>
      <c r="J751" s="3"/>
      <c r="K751" s="3"/>
      <c r="L751" s="3"/>
      <c r="M751" s="3"/>
      <c r="N751" s="3"/>
      <c r="O751" s="3"/>
      <c r="P751" s="3"/>
      <c r="Q751" s="3"/>
      <c r="R751" s="3"/>
      <c r="S751" s="3"/>
      <c r="T751" s="3"/>
      <c r="U751" s="3"/>
      <c r="V751" s="3"/>
      <c r="W751" s="3"/>
      <c r="X751" s="3"/>
      <c r="Y751" s="3"/>
      <c r="Z751" s="3"/>
    </row>
    <row r="752" spans="2:26">
      <c r="B752" s="449"/>
      <c r="C752" s="7"/>
      <c r="D752" s="3"/>
      <c r="E752" s="3"/>
      <c r="F752" s="3"/>
      <c r="G752" s="3"/>
      <c r="H752" s="3"/>
      <c r="I752" s="3"/>
      <c r="J752" s="3"/>
      <c r="K752" s="3"/>
      <c r="L752" s="3"/>
      <c r="M752" s="3"/>
      <c r="N752" s="3"/>
      <c r="O752" s="3"/>
      <c r="P752" s="3"/>
      <c r="Q752" s="3"/>
      <c r="R752" s="3"/>
      <c r="S752" s="3"/>
      <c r="T752" s="3"/>
      <c r="U752" s="3"/>
      <c r="V752" s="3"/>
      <c r="W752" s="3"/>
      <c r="X752" s="3"/>
      <c r="Y752" s="3"/>
      <c r="Z752" s="3"/>
    </row>
    <row r="753" spans="2:26">
      <c r="B753" s="449"/>
      <c r="C753" s="7"/>
      <c r="D753" s="3"/>
      <c r="E753" s="3"/>
      <c r="F753" s="3"/>
      <c r="G753" s="3"/>
      <c r="H753" s="3"/>
      <c r="I753" s="3"/>
      <c r="J753" s="3"/>
      <c r="K753" s="3"/>
      <c r="L753" s="3"/>
      <c r="M753" s="3"/>
      <c r="N753" s="3"/>
      <c r="O753" s="3"/>
      <c r="P753" s="3"/>
      <c r="Q753" s="3"/>
      <c r="R753" s="3"/>
      <c r="S753" s="3"/>
      <c r="T753" s="3"/>
      <c r="U753" s="3"/>
      <c r="V753" s="3"/>
      <c r="W753" s="3"/>
      <c r="X753" s="3"/>
      <c r="Y753" s="3"/>
      <c r="Z753" s="3"/>
    </row>
    <row r="754" spans="2:26">
      <c r="B754" s="449"/>
      <c r="C754" s="7"/>
      <c r="D754" s="3"/>
      <c r="E754" s="3"/>
      <c r="F754" s="3"/>
      <c r="G754" s="3"/>
      <c r="H754" s="3"/>
      <c r="I754" s="3"/>
      <c r="J754" s="3"/>
      <c r="K754" s="3"/>
      <c r="L754" s="3"/>
      <c r="M754" s="3"/>
      <c r="N754" s="3"/>
      <c r="O754" s="3"/>
      <c r="P754" s="3"/>
      <c r="Q754" s="3"/>
      <c r="R754" s="3"/>
      <c r="S754" s="3"/>
      <c r="T754" s="3"/>
      <c r="U754" s="3"/>
      <c r="V754" s="3"/>
      <c r="W754" s="3"/>
      <c r="X754" s="3"/>
      <c r="Y754" s="3"/>
      <c r="Z754" s="3"/>
    </row>
    <row r="755" spans="2:26">
      <c r="B755" s="449"/>
      <c r="C755" s="7"/>
      <c r="D755" s="3"/>
      <c r="E755" s="3"/>
      <c r="F755" s="3"/>
      <c r="G755" s="3"/>
      <c r="H755" s="3"/>
      <c r="I755" s="3"/>
      <c r="J755" s="3"/>
      <c r="K755" s="3"/>
      <c r="L755" s="3"/>
      <c r="M755" s="3"/>
      <c r="N755" s="3"/>
      <c r="O755" s="3"/>
      <c r="P755" s="3"/>
      <c r="Q755" s="3"/>
      <c r="R755" s="3"/>
      <c r="S755" s="3"/>
      <c r="T755" s="3"/>
      <c r="U755" s="3"/>
      <c r="V755" s="3"/>
      <c r="W755" s="3"/>
      <c r="X755" s="3"/>
      <c r="Y755" s="3"/>
      <c r="Z755" s="3"/>
    </row>
    <row r="756" spans="2:26">
      <c r="B756" s="449"/>
      <c r="C756" s="7"/>
      <c r="D756" s="3"/>
      <c r="E756" s="3"/>
      <c r="F756" s="3"/>
      <c r="G756" s="3"/>
      <c r="H756" s="3"/>
      <c r="I756" s="3"/>
      <c r="J756" s="3"/>
      <c r="K756" s="3"/>
      <c r="L756" s="3"/>
      <c r="M756" s="3"/>
      <c r="N756" s="3"/>
      <c r="O756" s="3"/>
      <c r="P756" s="3"/>
      <c r="Q756" s="3"/>
      <c r="R756" s="3"/>
      <c r="S756" s="3"/>
      <c r="T756" s="3"/>
      <c r="U756" s="3"/>
      <c r="V756" s="3"/>
      <c r="W756" s="3"/>
      <c r="X756" s="3"/>
      <c r="Y756" s="3"/>
      <c r="Z756" s="3"/>
    </row>
    <row r="757" spans="2:26">
      <c r="B757" s="449"/>
      <c r="C757" s="7"/>
      <c r="D757" s="3"/>
      <c r="E757" s="3"/>
      <c r="F757" s="3"/>
      <c r="G757" s="3"/>
      <c r="H757" s="3"/>
      <c r="I757" s="3"/>
      <c r="J757" s="3"/>
      <c r="K757" s="3"/>
      <c r="L757" s="3"/>
      <c r="M757" s="3"/>
      <c r="N757" s="3"/>
      <c r="O757" s="3"/>
      <c r="P757" s="3"/>
      <c r="Q757" s="3"/>
      <c r="R757" s="3"/>
      <c r="S757" s="3"/>
      <c r="T757" s="3"/>
      <c r="U757" s="3"/>
      <c r="V757" s="3"/>
      <c r="W757" s="3"/>
      <c r="X757" s="3"/>
      <c r="Y757" s="3"/>
      <c r="Z757" s="3"/>
    </row>
    <row r="758" spans="2:26">
      <c r="B758" s="449"/>
      <c r="C758" s="7"/>
      <c r="D758" s="3"/>
      <c r="E758" s="3"/>
      <c r="F758" s="3"/>
      <c r="G758" s="3"/>
      <c r="H758" s="3"/>
      <c r="I758" s="3"/>
      <c r="J758" s="3"/>
      <c r="K758" s="3"/>
      <c r="L758" s="3"/>
      <c r="M758" s="3"/>
      <c r="N758" s="3"/>
      <c r="O758" s="3"/>
      <c r="P758" s="3"/>
      <c r="Q758" s="3"/>
      <c r="R758" s="3"/>
      <c r="S758" s="3"/>
      <c r="T758" s="3"/>
      <c r="U758" s="3"/>
      <c r="V758" s="3"/>
      <c r="W758" s="3"/>
      <c r="X758" s="3"/>
      <c r="Y758" s="3"/>
      <c r="Z758" s="3"/>
    </row>
    <row r="759" spans="2:26">
      <c r="B759" s="449"/>
      <c r="C759" s="7"/>
      <c r="D759" s="3"/>
      <c r="E759" s="3"/>
      <c r="F759" s="3"/>
      <c r="G759" s="3"/>
      <c r="H759" s="3"/>
      <c r="I759" s="3"/>
      <c r="J759" s="3"/>
      <c r="K759" s="3"/>
      <c r="L759" s="3"/>
      <c r="M759" s="3"/>
      <c r="N759" s="3"/>
      <c r="O759" s="3"/>
      <c r="P759" s="3"/>
      <c r="Q759" s="3"/>
      <c r="R759" s="3"/>
      <c r="S759" s="3"/>
      <c r="T759" s="3"/>
      <c r="U759" s="3"/>
      <c r="V759" s="3"/>
      <c r="W759" s="3"/>
      <c r="X759" s="3"/>
      <c r="Y759" s="3"/>
      <c r="Z759" s="3"/>
    </row>
    <row r="760" spans="2:26">
      <c r="B760" s="449"/>
      <c r="C760" s="7"/>
      <c r="D760" s="3"/>
      <c r="E760" s="3"/>
      <c r="F760" s="3"/>
      <c r="G760" s="3"/>
      <c r="H760" s="3"/>
      <c r="I760" s="3"/>
      <c r="J760" s="3"/>
      <c r="K760" s="3"/>
      <c r="L760" s="3"/>
      <c r="M760" s="3"/>
      <c r="N760" s="3"/>
      <c r="O760" s="3"/>
      <c r="P760" s="3"/>
      <c r="Q760" s="3"/>
      <c r="R760" s="3"/>
      <c r="S760" s="3"/>
      <c r="T760" s="3"/>
      <c r="U760" s="3"/>
      <c r="V760" s="3"/>
      <c r="W760" s="3"/>
      <c r="X760" s="3"/>
      <c r="Y760" s="3"/>
      <c r="Z760" s="3"/>
    </row>
    <row r="761" spans="2:26">
      <c r="B761" s="449"/>
      <c r="C761" s="7"/>
      <c r="D761" s="3"/>
      <c r="E761" s="3"/>
      <c r="F761" s="3"/>
      <c r="G761" s="3"/>
      <c r="H761" s="3"/>
      <c r="I761" s="3"/>
      <c r="J761" s="3"/>
      <c r="K761" s="3"/>
      <c r="L761" s="3"/>
      <c r="M761" s="3"/>
      <c r="N761" s="3"/>
      <c r="O761" s="3"/>
      <c r="P761" s="3"/>
      <c r="Q761" s="3"/>
      <c r="R761" s="3"/>
      <c r="S761" s="3"/>
      <c r="T761" s="3"/>
      <c r="U761" s="3"/>
      <c r="V761" s="3"/>
      <c r="W761" s="3"/>
      <c r="X761" s="3"/>
      <c r="Y761" s="3"/>
      <c r="Z761" s="3"/>
    </row>
    <row r="762" spans="2:26">
      <c r="B762" s="449"/>
      <c r="C762" s="7"/>
      <c r="D762" s="3"/>
      <c r="E762" s="3"/>
      <c r="F762" s="3"/>
      <c r="G762" s="3"/>
      <c r="H762" s="3"/>
      <c r="I762" s="3"/>
      <c r="J762" s="3"/>
      <c r="K762" s="3"/>
      <c r="L762" s="3"/>
      <c r="M762" s="3"/>
      <c r="N762" s="3"/>
      <c r="O762" s="3"/>
      <c r="P762" s="3"/>
      <c r="Q762" s="3"/>
      <c r="R762" s="3"/>
      <c r="S762" s="3"/>
      <c r="T762" s="3"/>
      <c r="U762" s="3"/>
      <c r="V762" s="3"/>
      <c r="W762" s="3"/>
      <c r="X762" s="3"/>
      <c r="Y762" s="3"/>
      <c r="Z762" s="3"/>
    </row>
    <row r="763" spans="2:26">
      <c r="B763" s="449"/>
      <c r="C763" s="7"/>
      <c r="D763" s="3"/>
      <c r="E763" s="3"/>
      <c r="F763" s="3"/>
      <c r="G763" s="3"/>
      <c r="H763" s="3"/>
      <c r="I763" s="3"/>
      <c r="J763" s="3"/>
      <c r="K763" s="3"/>
      <c r="L763" s="3"/>
      <c r="M763" s="3"/>
      <c r="N763" s="3"/>
      <c r="O763" s="3"/>
      <c r="P763" s="3"/>
      <c r="Q763" s="3"/>
      <c r="R763" s="3"/>
      <c r="S763" s="3"/>
      <c r="T763" s="3"/>
      <c r="U763" s="3"/>
      <c r="V763" s="3"/>
      <c r="W763" s="3"/>
      <c r="X763" s="3"/>
      <c r="Y763" s="3"/>
      <c r="Z763" s="3"/>
    </row>
    <row r="764" spans="2:26">
      <c r="B764" s="449"/>
      <c r="C764" s="7"/>
      <c r="D764" s="3"/>
      <c r="E764" s="3"/>
      <c r="F764" s="3"/>
      <c r="G764" s="3"/>
      <c r="H764" s="3"/>
      <c r="I764" s="3"/>
      <c r="J764" s="3"/>
      <c r="K764" s="3"/>
      <c r="L764" s="3"/>
      <c r="M764" s="3"/>
      <c r="N764" s="3"/>
      <c r="O764" s="3"/>
      <c r="P764" s="3"/>
      <c r="Q764" s="3"/>
      <c r="R764" s="3"/>
      <c r="S764" s="3"/>
      <c r="T764" s="3"/>
      <c r="U764" s="3"/>
      <c r="V764" s="3"/>
      <c r="W764" s="3"/>
      <c r="X764" s="3"/>
      <c r="Y764" s="3"/>
      <c r="Z764" s="3"/>
    </row>
    <row r="765" spans="2:26">
      <c r="B765" s="449"/>
      <c r="C765" s="7"/>
      <c r="D765" s="3"/>
      <c r="E765" s="3"/>
      <c r="F765" s="3"/>
      <c r="G765" s="3"/>
      <c r="H765" s="3"/>
      <c r="I765" s="3"/>
      <c r="J765" s="3"/>
      <c r="K765" s="3"/>
      <c r="L765" s="3"/>
      <c r="M765" s="3"/>
      <c r="N765" s="3"/>
      <c r="O765" s="3"/>
      <c r="P765" s="3"/>
      <c r="Q765" s="3"/>
      <c r="R765" s="3"/>
      <c r="S765" s="3"/>
      <c r="T765" s="3"/>
      <c r="U765" s="3"/>
      <c r="V765" s="3"/>
      <c r="W765" s="3"/>
      <c r="X765" s="3"/>
      <c r="Y765" s="3"/>
      <c r="Z765" s="3"/>
    </row>
    <row r="766" spans="2:26">
      <c r="B766" s="449"/>
      <c r="C766" s="7"/>
      <c r="D766" s="3"/>
      <c r="E766" s="3"/>
      <c r="F766" s="3"/>
      <c r="G766" s="3"/>
      <c r="H766" s="3"/>
      <c r="I766" s="3"/>
      <c r="J766" s="3"/>
      <c r="K766" s="3"/>
      <c r="L766" s="3"/>
      <c r="M766" s="3"/>
      <c r="N766" s="3"/>
      <c r="O766" s="3"/>
      <c r="P766" s="3"/>
      <c r="Q766" s="3"/>
      <c r="R766" s="3"/>
      <c r="S766" s="3"/>
      <c r="T766" s="3"/>
      <c r="U766" s="3"/>
      <c r="V766" s="3"/>
      <c r="W766" s="3"/>
      <c r="X766" s="3"/>
      <c r="Y766" s="3"/>
      <c r="Z766" s="3"/>
    </row>
    <row r="767" spans="2:26">
      <c r="B767" s="449"/>
      <c r="C767" s="7"/>
      <c r="D767" s="3"/>
      <c r="E767" s="3"/>
      <c r="F767" s="3"/>
      <c r="G767" s="3"/>
      <c r="H767" s="3"/>
      <c r="I767" s="3"/>
      <c r="J767" s="3"/>
      <c r="K767" s="3"/>
      <c r="L767" s="3"/>
      <c r="M767" s="3"/>
      <c r="N767" s="3"/>
      <c r="O767" s="3"/>
      <c r="P767" s="3"/>
      <c r="Q767" s="3"/>
      <c r="R767" s="3"/>
      <c r="S767" s="3"/>
      <c r="T767" s="3"/>
      <c r="U767" s="3"/>
      <c r="V767" s="3"/>
      <c r="W767" s="3"/>
      <c r="X767" s="3"/>
      <c r="Y767" s="3"/>
      <c r="Z767" s="3"/>
    </row>
    <row r="768" spans="2:26">
      <c r="B768" s="449"/>
      <c r="C768" s="7"/>
      <c r="D768" s="3"/>
      <c r="E768" s="3"/>
      <c r="F768" s="3"/>
      <c r="G768" s="3"/>
      <c r="H768" s="3"/>
      <c r="I768" s="3"/>
      <c r="J768" s="3"/>
      <c r="K768" s="3"/>
      <c r="L768" s="3"/>
      <c r="M768" s="3"/>
      <c r="N768" s="3"/>
      <c r="O768" s="3"/>
      <c r="P768" s="3"/>
      <c r="Q768" s="3"/>
      <c r="R768" s="3"/>
      <c r="S768" s="3"/>
      <c r="T768" s="3"/>
      <c r="U768" s="3"/>
      <c r="V768" s="3"/>
      <c r="W768" s="3"/>
      <c r="X768" s="3"/>
      <c r="Y768" s="3"/>
      <c r="Z768" s="3"/>
    </row>
    <row r="769" spans="2:26">
      <c r="B769" s="449"/>
      <c r="C769" s="7"/>
      <c r="D769" s="3"/>
      <c r="E769" s="3"/>
      <c r="F769" s="3"/>
      <c r="G769" s="3"/>
      <c r="H769" s="3"/>
      <c r="I769" s="3"/>
      <c r="J769" s="3"/>
      <c r="K769" s="3"/>
      <c r="L769" s="3"/>
      <c r="M769" s="3"/>
      <c r="N769" s="3"/>
      <c r="O769" s="3"/>
      <c r="P769" s="3"/>
      <c r="Q769" s="3"/>
      <c r="R769" s="3"/>
      <c r="S769" s="3"/>
      <c r="T769" s="3"/>
      <c r="U769" s="3"/>
      <c r="V769" s="3"/>
      <c r="W769" s="3"/>
      <c r="X769" s="3"/>
      <c r="Y769" s="3"/>
      <c r="Z769" s="3"/>
    </row>
    <row r="770" spans="2:26">
      <c r="B770" s="449"/>
      <c r="C770" s="7"/>
      <c r="D770" s="3"/>
      <c r="E770" s="3"/>
      <c r="F770" s="3"/>
      <c r="G770" s="3"/>
      <c r="H770" s="3"/>
      <c r="I770" s="3"/>
      <c r="J770" s="3"/>
      <c r="K770" s="3"/>
      <c r="L770" s="3"/>
      <c r="M770" s="3"/>
      <c r="N770" s="3"/>
      <c r="O770" s="3"/>
      <c r="P770" s="3"/>
      <c r="Q770" s="3"/>
      <c r="R770" s="3"/>
      <c r="S770" s="3"/>
      <c r="T770" s="3"/>
      <c r="U770" s="3"/>
      <c r="V770" s="3"/>
      <c r="W770" s="3"/>
      <c r="X770" s="3"/>
      <c r="Y770" s="3"/>
      <c r="Z770" s="3"/>
    </row>
    <row r="771" spans="2:26">
      <c r="B771" s="449"/>
      <c r="C771" s="7"/>
      <c r="D771" s="3"/>
      <c r="E771" s="3"/>
      <c r="F771" s="3"/>
      <c r="G771" s="3"/>
      <c r="H771" s="3"/>
      <c r="I771" s="3"/>
      <c r="J771" s="3"/>
      <c r="K771" s="3"/>
      <c r="L771" s="3"/>
      <c r="M771" s="3"/>
      <c r="N771" s="3"/>
      <c r="O771" s="3"/>
      <c r="P771" s="3"/>
      <c r="Q771" s="3"/>
      <c r="R771" s="3"/>
      <c r="S771" s="3"/>
      <c r="T771" s="3"/>
      <c r="U771" s="3"/>
      <c r="V771" s="3"/>
      <c r="W771" s="3"/>
      <c r="X771" s="3"/>
      <c r="Y771" s="3"/>
      <c r="Z771" s="3"/>
    </row>
    <row r="772" spans="2:26">
      <c r="B772" s="449"/>
      <c r="C772" s="7"/>
      <c r="D772" s="3"/>
      <c r="E772" s="3"/>
      <c r="F772" s="3"/>
      <c r="G772" s="3"/>
      <c r="H772" s="3"/>
      <c r="I772" s="3"/>
      <c r="J772" s="3"/>
      <c r="K772" s="3"/>
      <c r="L772" s="3"/>
      <c r="M772" s="3"/>
      <c r="N772" s="3"/>
      <c r="O772" s="3"/>
      <c r="P772" s="3"/>
      <c r="Q772" s="3"/>
      <c r="R772" s="3"/>
      <c r="S772" s="3"/>
      <c r="T772" s="3"/>
      <c r="U772" s="3"/>
      <c r="V772" s="3"/>
      <c r="W772" s="3"/>
      <c r="X772" s="3"/>
      <c r="Y772" s="3"/>
      <c r="Z772" s="3"/>
    </row>
    <row r="773" spans="2:26">
      <c r="B773" s="449"/>
      <c r="C773" s="7"/>
      <c r="D773" s="3"/>
      <c r="E773" s="3"/>
      <c r="F773" s="3"/>
      <c r="G773" s="3"/>
      <c r="H773" s="3"/>
      <c r="I773" s="3"/>
      <c r="J773" s="3"/>
      <c r="K773" s="3"/>
      <c r="L773" s="3"/>
      <c r="M773" s="3"/>
      <c r="N773" s="3"/>
      <c r="O773" s="3"/>
      <c r="P773" s="3"/>
      <c r="Q773" s="3"/>
      <c r="R773" s="3"/>
      <c r="S773" s="3"/>
      <c r="T773" s="3"/>
      <c r="U773" s="3"/>
      <c r="V773" s="3"/>
      <c r="W773" s="3"/>
      <c r="X773" s="3"/>
      <c r="Y773" s="3"/>
      <c r="Z773" s="3"/>
    </row>
    <row r="774" spans="2:26">
      <c r="B774" s="449"/>
      <c r="C774" s="7"/>
      <c r="D774" s="3"/>
      <c r="E774" s="3"/>
      <c r="F774" s="3"/>
      <c r="G774" s="3"/>
      <c r="H774" s="3"/>
      <c r="I774" s="3"/>
      <c r="J774" s="3"/>
      <c r="K774" s="3"/>
      <c r="L774" s="3"/>
      <c r="M774" s="3"/>
      <c r="N774" s="3"/>
      <c r="O774" s="3"/>
      <c r="P774" s="3"/>
      <c r="Q774" s="3"/>
      <c r="R774" s="3"/>
      <c r="S774" s="3"/>
      <c r="T774" s="3"/>
      <c r="U774" s="3"/>
      <c r="V774" s="3"/>
      <c r="W774" s="3"/>
      <c r="X774" s="3"/>
      <c r="Y774" s="3"/>
      <c r="Z774" s="3"/>
    </row>
    <row r="775" spans="2:26">
      <c r="B775" s="449"/>
      <c r="C775" s="7"/>
      <c r="D775" s="3"/>
      <c r="E775" s="3"/>
      <c r="F775" s="3"/>
      <c r="G775" s="3"/>
      <c r="H775" s="3"/>
      <c r="I775" s="3"/>
      <c r="J775" s="3"/>
      <c r="K775" s="3"/>
      <c r="L775" s="3"/>
      <c r="M775" s="3"/>
      <c r="N775" s="3"/>
      <c r="O775" s="3"/>
      <c r="P775" s="3"/>
      <c r="Q775" s="3"/>
      <c r="R775" s="3"/>
      <c r="S775" s="3"/>
      <c r="T775" s="3"/>
      <c r="U775" s="3"/>
      <c r="V775" s="3"/>
      <c r="W775" s="3"/>
      <c r="X775" s="3"/>
      <c r="Y775" s="3"/>
      <c r="Z775" s="3"/>
    </row>
    <row r="776" spans="2:26">
      <c r="B776" s="449"/>
      <c r="C776" s="7"/>
      <c r="D776" s="3"/>
      <c r="E776" s="3"/>
      <c r="F776" s="3"/>
      <c r="G776" s="3"/>
      <c r="H776" s="3"/>
      <c r="I776" s="3"/>
      <c r="J776" s="3"/>
      <c r="K776" s="3"/>
      <c r="L776" s="3"/>
      <c r="M776" s="3"/>
      <c r="N776" s="3"/>
      <c r="O776" s="3"/>
      <c r="P776" s="3"/>
      <c r="Q776" s="3"/>
      <c r="R776" s="3"/>
      <c r="S776" s="3"/>
      <c r="T776" s="3"/>
      <c r="U776" s="3"/>
      <c r="V776" s="3"/>
      <c r="W776" s="3"/>
      <c r="X776" s="3"/>
      <c r="Y776" s="3"/>
      <c r="Z776" s="3"/>
    </row>
    <row r="777" spans="2:26">
      <c r="B777" s="449"/>
      <c r="C777" s="7"/>
      <c r="D777" s="3"/>
      <c r="E777" s="3"/>
      <c r="F777" s="3"/>
      <c r="G777" s="3"/>
      <c r="H777" s="3"/>
      <c r="I777" s="3"/>
      <c r="J777" s="3"/>
      <c r="K777" s="3"/>
      <c r="L777" s="3"/>
      <c r="M777" s="3"/>
      <c r="N777" s="3"/>
      <c r="O777" s="3"/>
      <c r="P777" s="3"/>
      <c r="Q777" s="3"/>
      <c r="R777" s="3"/>
      <c r="S777" s="3"/>
      <c r="T777" s="3"/>
      <c r="U777" s="3"/>
      <c r="V777" s="3"/>
      <c r="W777" s="3"/>
      <c r="X777" s="3"/>
      <c r="Y777" s="3"/>
      <c r="Z777" s="3"/>
    </row>
    <row r="778" spans="2:26">
      <c r="B778" s="449"/>
      <c r="C778" s="7"/>
      <c r="D778" s="3"/>
      <c r="E778" s="3"/>
      <c r="F778" s="3"/>
      <c r="G778" s="3"/>
      <c r="H778" s="3"/>
      <c r="I778" s="3"/>
      <c r="J778" s="3"/>
      <c r="K778" s="3"/>
      <c r="L778" s="3"/>
      <c r="M778" s="3"/>
      <c r="N778" s="3"/>
      <c r="O778" s="3"/>
      <c r="P778" s="3"/>
      <c r="Q778" s="3"/>
      <c r="R778" s="3"/>
      <c r="S778" s="3"/>
      <c r="T778" s="3"/>
      <c r="U778" s="3"/>
      <c r="V778" s="3"/>
      <c r="W778" s="3"/>
      <c r="X778" s="3"/>
      <c r="Y778" s="3"/>
      <c r="Z778" s="3"/>
    </row>
    <row r="779" spans="2:26">
      <c r="B779" s="449"/>
      <c r="C779" s="7"/>
      <c r="D779" s="3"/>
      <c r="E779" s="3"/>
      <c r="F779" s="3"/>
      <c r="G779" s="3"/>
      <c r="H779" s="3"/>
      <c r="I779" s="3"/>
      <c r="J779" s="3"/>
      <c r="K779" s="3"/>
      <c r="L779" s="3"/>
      <c r="M779" s="3"/>
      <c r="N779" s="3"/>
      <c r="O779" s="3"/>
      <c r="P779" s="3"/>
      <c r="Q779" s="3"/>
      <c r="R779" s="3"/>
      <c r="S779" s="3"/>
      <c r="T779" s="3"/>
      <c r="U779" s="3"/>
      <c r="V779" s="3"/>
      <c r="W779" s="3"/>
      <c r="X779" s="3"/>
      <c r="Y779" s="3"/>
      <c r="Z779" s="3"/>
    </row>
    <row r="780" spans="2:26">
      <c r="B780" s="449"/>
      <c r="C780" s="7"/>
      <c r="D780" s="3"/>
      <c r="E780" s="3"/>
      <c r="F780" s="3"/>
      <c r="G780" s="3"/>
      <c r="H780" s="3"/>
      <c r="I780" s="3"/>
      <c r="J780" s="3"/>
      <c r="K780" s="3"/>
      <c r="L780" s="3"/>
      <c r="M780" s="3"/>
      <c r="N780" s="3"/>
      <c r="O780" s="3"/>
      <c r="P780" s="3"/>
      <c r="Q780" s="3"/>
      <c r="R780" s="3"/>
      <c r="S780" s="3"/>
      <c r="T780" s="3"/>
      <c r="U780" s="3"/>
      <c r="V780" s="3"/>
      <c r="W780" s="3"/>
      <c r="X780" s="3"/>
      <c r="Y780" s="3"/>
      <c r="Z780" s="3"/>
    </row>
    <row r="781" spans="2:26">
      <c r="B781" s="449"/>
      <c r="C781" s="7"/>
      <c r="D781" s="3"/>
      <c r="E781" s="3"/>
      <c r="F781" s="3"/>
      <c r="G781" s="3"/>
      <c r="H781" s="3"/>
      <c r="I781" s="3"/>
      <c r="J781" s="3"/>
      <c r="K781" s="3"/>
      <c r="L781" s="3"/>
      <c r="M781" s="3"/>
      <c r="N781" s="3"/>
      <c r="O781" s="3"/>
      <c r="P781" s="3"/>
      <c r="Q781" s="3"/>
      <c r="R781" s="3"/>
      <c r="S781" s="3"/>
      <c r="T781" s="3"/>
      <c r="U781" s="3"/>
      <c r="V781" s="3"/>
      <c r="W781" s="3"/>
      <c r="X781" s="3"/>
      <c r="Y781" s="3"/>
      <c r="Z781" s="3"/>
    </row>
    <row r="782" spans="2:26">
      <c r="B782" s="449"/>
      <c r="C782" s="7"/>
      <c r="D782" s="3"/>
      <c r="E782" s="3"/>
      <c r="F782" s="3"/>
      <c r="G782" s="3"/>
      <c r="H782" s="3"/>
      <c r="I782" s="3"/>
      <c r="J782" s="3"/>
      <c r="K782" s="3"/>
      <c r="L782" s="3"/>
      <c r="M782" s="3"/>
      <c r="N782" s="3"/>
      <c r="O782" s="3"/>
      <c r="P782" s="3"/>
      <c r="Q782" s="3"/>
      <c r="R782" s="3"/>
      <c r="S782" s="3"/>
      <c r="T782" s="3"/>
      <c r="U782" s="3"/>
      <c r="V782" s="3"/>
      <c r="W782" s="3"/>
      <c r="X782" s="3"/>
      <c r="Y782" s="3"/>
      <c r="Z782" s="3"/>
    </row>
    <row r="783" spans="2:26">
      <c r="B783" s="449"/>
      <c r="C783" s="7"/>
      <c r="D783" s="3"/>
      <c r="E783" s="3"/>
      <c r="F783" s="3"/>
      <c r="G783" s="3"/>
      <c r="H783" s="3"/>
      <c r="I783" s="3"/>
      <c r="J783" s="3"/>
      <c r="K783" s="3"/>
      <c r="L783" s="3"/>
      <c r="M783" s="3"/>
      <c r="N783" s="3"/>
      <c r="O783" s="3"/>
      <c r="P783" s="3"/>
      <c r="Q783" s="3"/>
      <c r="R783" s="3"/>
      <c r="S783" s="3"/>
      <c r="T783" s="3"/>
      <c r="U783" s="3"/>
      <c r="V783" s="3"/>
      <c r="W783" s="3"/>
      <c r="X783" s="3"/>
      <c r="Y783" s="3"/>
      <c r="Z783" s="3"/>
    </row>
    <row r="784" spans="2:26">
      <c r="B784" s="449"/>
      <c r="C784" s="7"/>
      <c r="D784" s="3"/>
      <c r="E784" s="3"/>
      <c r="F784" s="3"/>
      <c r="G784" s="3"/>
      <c r="H784" s="3"/>
      <c r="I784" s="3"/>
      <c r="J784" s="3"/>
      <c r="K784" s="3"/>
      <c r="L784" s="3"/>
      <c r="M784" s="3"/>
      <c r="N784" s="3"/>
      <c r="O784" s="3"/>
      <c r="P784" s="3"/>
      <c r="Q784" s="3"/>
      <c r="R784" s="3"/>
      <c r="S784" s="3"/>
      <c r="T784" s="3"/>
      <c r="U784" s="3"/>
      <c r="V784" s="3"/>
      <c r="W784" s="3"/>
      <c r="X784" s="3"/>
      <c r="Y784" s="3"/>
      <c r="Z784" s="3"/>
    </row>
    <row r="785" spans="2:26">
      <c r="B785" s="449"/>
      <c r="C785" s="7"/>
      <c r="D785" s="3"/>
      <c r="E785" s="3"/>
      <c r="F785" s="3"/>
      <c r="G785" s="3"/>
      <c r="H785" s="3"/>
      <c r="I785" s="3"/>
      <c r="J785" s="3"/>
      <c r="K785" s="3"/>
      <c r="L785" s="3"/>
      <c r="M785" s="3"/>
      <c r="N785" s="3"/>
      <c r="O785" s="3"/>
      <c r="P785" s="3"/>
      <c r="Q785" s="3"/>
      <c r="R785" s="3"/>
      <c r="S785" s="3"/>
      <c r="T785" s="3"/>
      <c r="U785" s="3"/>
      <c r="V785" s="3"/>
      <c r="W785" s="3"/>
      <c r="X785" s="3"/>
      <c r="Y785" s="3"/>
      <c r="Z785" s="3"/>
    </row>
    <row r="786" spans="2:26">
      <c r="B786" s="449"/>
      <c r="C786" s="7"/>
      <c r="D786" s="3"/>
      <c r="E786" s="3"/>
      <c r="F786" s="3"/>
      <c r="G786" s="3"/>
      <c r="H786" s="3"/>
      <c r="I786" s="3"/>
      <c r="J786" s="3"/>
      <c r="K786" s="3"/>
      <c r="L786" s="3"/>
      <c r="M786" s="3"/>
      <c r="N786" s="3"/>
      <c r="O786" s="3"/>
      <c r="P786" s="3"/>
      <c r="Q786" s="3"/>
      <c r="R786" s="3"/>
      <c r="S786" s="3"/>
      <c r="T786" s="3"/>
      <c r="U786" s="3"/>
      <c r="V786" s="3"/>
      <c r="W786" s="3"/>
      <c r="X786" s="3"/>
      <c r="Y786" s="3"/>
      <c r="Z786" s="3"/>
    </row>
    <row r="787" spans="2:26">
      <c r="B787" s="449"/>
      <c r="C787" s="7"/>
      <c r="D787" s="3"/>
      <c r="E787" s="3"/>
      <c r="F787" s="3"/>
      <c r="G787" s="3"/>
      <c r="H787" s="3"/>
      <c r="I787" s="3"/>
      <c r="J787" s="3"/>
      <c r="K787" s="3"/>
      <c r="L787" s="3"/>
      <c r="M787" s="3"/>
      <c r="N787" s="3"/>
      <c r="O787" s="3"/>
      <c r="P787" s="3"/>
      <c r="Q787" s="3"/>
      <c r="R787" s="3"/>
      <c r="S787" s="3"/>
      <c r="T787" s="3"/>
      <c r="U787" s="3"/>
      <c r="V787" s="3"/>
      <c r="W787" s="3"/>
      <c r="X787" s="3"/>
      <c r="Y787" s="3"/>
      <c r="Z787" s="3"/>
    </row>
    <row r="788" spans="2:26">
      <c r="B788" s="449"/>
      <c r="C788" s="7"/>
      <c r="D788" s="3"/>
      <c r="E788" s="3"/>
      <c r="F788" s="3"/>
      <c r="G788" s="3"/>
      <c r="H788" s="3"/>
      <c r="I788" s="3"/>
      <c r="J788" s="3"/>
      <c r="K788" s="3"/>
      <c r="L788" s="3"/>
      <c r="M788" s="3"/>
      <c r="N788" s="3"/>
      <c r="O788" s="3"/>
      <c r="P788" s="3"/>
      <c r="Q788" s="3"/>
      <c r="R788" s="3"/>
      <c r="S788" s="3"/>
      <c r="T788" s="3"/>
      <c r="U788" s="3"/>
      <c r="V788" s="3"/>
      <c r="W788" s="3"/>
      <c r="X788" s="3"/>
      <c r="Y788" s="3"/>
      <c r="Z788" s="3"/>
    </row>
    <row r="789" spans="2:26">
      <c r="B789" s="449"/>
      <c r="C789" s="7"/>
      <c r="D789" s="3"/>
      <c r="E789" s="3"/>
      <c r="F789" s="3"/>
      <c r="G789" s="3"/>
      <c r="H789" s="3"/>
      <c r="I789" s="3"/>
      <c r="J789" s="3"/>
      <c r="K789" s="3"/>
      <c r="L789" s="3"/>
      <c r="M789" s="3"/>
      <c r="N789" s="3"/>
      <c r="O789" s="3"/>
      <c r="P789" s="3"/>
      <c r="Q789" s="3"/>
      <c r="R789" s="3"/>
      <c r="S789" s="3"/>
      <c r="T789" s="3"/>
      <c r="U789" s="3"/>
      <c r="V789" s="3"/>
      <c r="W789" s="3"/>
      <c r="X789" s="3"/>
      <c r="Y789" s="3"/>
      <c r="Z789" s="3"/>
    </row>
    <row r="790" spans="2:26">
      <c r="B790" s="449"/>
      <c r="C790" s="7"/>
      <c r="D790" s="3"/>
      <c r="E790" s="3"/>
      <c r="F790" s="3"/>
      <c r="G790" s="3"/>
      <c r="H790" s="3"/>
      <c r="I790" s="3"/>
      <c r="J790" s="3"/>
      <c r="K790" s="3"/>
      <c r="L790" s="3"/>
      <c r="M790" s="3"/>
      <c r="N790" s="3"/>
      <c r="O790" s="3"/>
      <c r="P790" s="3"/>
      <c r="Q790" s="3"/>
      <c r="R790" s="3"/>
      <c r="S790" s="3"/>
      <c r="T790" s="3"/>
      <c r="U790" s="3"/>
      <c r="V790" s="3"/>
      <c r="W790" s="3"/>
      <c r="X790" s="3"/>
      <c r="Y790" s="3"/>
      <c r="Z790" s="3"/>
    </row>
    <row r="791" spans="2:26">
      <c r="B791" s="449"/>
      <c r="C791" s="7"/>
      <c r="D791" s="3"/>
      <c r="E791" s="3"/>
      <c r="F791" s="3"/>
      <c r="G791" s="3"/>
      <c r="H791" s="3"/>
      <c r="I791" s="3"/>
      <c r="J791" s="3"/>
      <c r="K791" s="3"/>
      <c r="L791" s="3"/>
      <c r="M791" s="3"/>
      <c r="N791" s="3"/>
      <c r="O791" s="3"/>
      <c r="P791" s="3"/>
      <c r="Q791" s="3"/>
      <c r="R791" s="3"/>
      <c r="S791" s="3"/>
      <c r="T791" s="3"/>
      <c r="U791" s="3"/>
      <c r="V791" s="3"/>
      <c r="W791" s="3"/>
      <c r="X791" s="3"/>
      <c r="Y791" s="3"/>
      <c r="Z791" s="3"/>
    </row>
    <row r="792" spans="2:26">
      <c r="B792" s="449"/>
      <c r="C792" s="7"/>
      <c r="D792" s="3"/>
      <c r="E792" s="3"/>
      <c r="F792" s="3"/>
      <c r="G792" s="3"/>
      <c r="H792" s="3"/>
      <c r="I792" s="3"/>
      <c r="J792" s="3"/>
      <c r="K792" s="3"/>
      <c r="L792" s="3"/>
      <c r="M792" s="3"/>
      <c r="N792" s="3"/>
      <c r="O792" s="3"/>
      <c r="P792" s="3"/>
      <c r="Q792" s="3"/>
      <c r="R792" s="3"/>
      <c r="S792" s="3"/>
      <c r="T792" s="3"/>
      <c r="U792" s="3"/>
      <c r="V792" s="3"/>
      <c r="W792" s="3"/>
      <c r="X792" s="3"/>
      <c r="Y792" s="3"/>
      <c r="Z792" s="3"/>
    </row>
    <row r="793" spans="2:26">
      <c r="B793" s="449"/>
      <c r="C793" s="7"/>
      <c r="D793" s="3"/>
      <c r="E793" s="3"/>
      <c r="F793" s="3"/>
      <c r="G793" s="3"/>
      <c r="H793" s="3"/>
      <c r="I793" s="3"/>
      <c r="J793" s="3"/>
      <c r="K793" s="3"/>
      <c r="L793" s="3"/>
      <c r="M793" s="3"/>
      <c r="N793" s="3"/>
      <c r="O793" s="3"/>
      <c r="P793" s="3"/>
      <c r="Q793" s="3"/>
      <c r="R793" s="3"/>
      <c r="S793" s="3"/>
      <c r="T793" s="3"/>
      <c r="U793" s="3"/>
      <c r="V793" s="3"/>
      <c r="W793" s="3"/>
      <c r="X793" s="3"/>
      <c r="Y793" s="3"/>
      <c r="Z793" s="3"/>
    </row>
    <row r="794" spans="2:26">
      <c r="B794" s="449"/>
      <c r="C794" s="7"/>
      <c r="D794" s="3"/>
      <c r="E794" s="3"/>
      <c r="F794" s="3"/>
      <c r="G794" s="3"/>
      <c r="H794" s="3"/>
      <c r="I794" s="3"/>
      <c r="J794" s="3"/>
      <c r="K794" s="3"/>
      <c r="L794" s="3"/>
      <c r="M794" s="3"/>
      <c r="N794" s="3"/>
      <c r="O794" s="3"/>
      <c r="P794" s="3"/>
      <c r="Q794" s="3"/>
      <c r="R794" s="3"/>
      <c r="S794" s="3"/>
      <c r="T794" s="3"/>
      <c r="U794" s="3"/>
      <c r="V794" s="3"/>
      <c r="W794" s="3"/>
      <c r="X794" s="3"/>
      <c r="Y794" s="3"/>
      <c r="Z794" s="3"/>
    </row>
    <row r="795" spans="2:26">
      <c r="B795" s="449"/>
      <c r="C795" s="7"/>
      <c r="D795" s="3"/>
      <c r="E795" s="3"/>
      <c r="F795" s="3"/>
      <c r="G795" s="3"/>
      <c r="H795" s="3"/>
      <c r="I795" s="3"/>
      <c r="J795" s="3"/>
      <c r="K795" s="3"/>
      <c r="L795" s="3"/>
      <c r="M795" s="3"/>
      <c r="N795" s="3"/>
      <c r="O795" s="3"/>
      <c r="P795" s="3"/>
      <c r="Q795" s="3"/>
      <c r="R795" s="3"/>
      <c r="S795" s="3"/>
      <c r="T795" s="3"/>
      <c r="U795" s="3"/>
      <c r="V795" s="3"/>
      <c r="W795" s="3"/>
      <c r="X795" s="3"/>
      <c r="Y795" s="3"/>
      <c r="Z795" s="3"/>
    </row>
    <row r="796" spans="2:26">
      <c r="B796" s="449"/>
      <c r="C796" s="7"/>
      <c r="D796" s="3"/>
      <c r="E796" s="3"/>
      <c r="F796" s="3"/>
      <c r="G796" s="3"/>
      <c r="H796" s="3"/>
      <c r="I796" s="3"/>
      <c r="J796" s="3"/>
      <c r="K796" s="3"/>
      <c r="L796" s="3"/>
      <c r="M796" s="3"/>
      <c r="N796" s="3"/>
      <c r="O796" s="3"/>
      <c r="P796" s="3"/>
      <c r="Q796" s="3"/>
      <c r="R796" s="3"/>
      <c r="S796" s="3"/>
      <c r="T796" s="3"/>
      <c r="U796" s="3"/>
      <c r="V796" s="3"/>
      <c r="W796" s="3"/>
      <c r="X796" s="3"/>
      <c r="Y796" s="3"/>
      <c r="Z796" s="3"/>
    </row>
    <row r="797" spans="2:26">
      <c r="B797" s="449"/>
      <c r="C797" s="7"/>
      <c r="D797" s="3"/>
      <c r="E797" s="3"/>
      <c r="F797" s="3"/>
      <c r="G797" s="3"/>
      <c r="H797" s="3"/>
      <c r="I797" s="3"/>
      <c r="J797" s="3"/>
      <c r="K797" s="3"/>
      <c r="L797" s="3"/>
      <c r="M797" s="3"/>
      <c r="N797" s="3"/>
      <c r="O797" s="3"/>
      <c r="P797" s="3"/>
      <c r="Q797" s="3"/>
      <c r="R797" s="3"/>
      <c r="S797" s="3"/>
      <c r="T797" s="3"/>
      <c r="U797" s="3"/>
      <c r="V797" s="3"/>
      <c r="W797" s="3"/>
      <c r="X797" s="3"/>
      <c r="Y797" s="3"/>
      <c r="Z797" s="3"/>
    </row>
    <row r="798" spans="2:26">
      <c r="B798" s="449"/>
      <c r="C798" s="7"/>
      <c r="D798" s="3"/>
      <c r="E798" s="3"/>
      <c r="F798" s="3"/>
      <c r="G798" s="3"/>
      <c r="H798" s="3"/>
      <c r="I798" s="3"/>
      <c r="J798" s="3"/>
      <c r="K798" s="3"/>
      <c r="L798" s="3"/>
      <c r="M798" s="3"/>
      <c r="N798" s="3"/>
      <c r="O798" s="3"/>
      <c r="P798" s="3"/>
      <c r="Q798" s="3"/>
      <c r="R798" s="3"/>
      <c r="S798" s="3"/>
      <c r="T798" s="3"/>
      <c r="U798" s="3"/>
      <c r="V798" s="3"/>
      <c r="W798" s="3"/>
      <c r="X798" s="3"/>
      <c r="Y798" s="3"/>
      <c r="Z798" s="3"/>
    </row>
    <row r="799" spans="2:26">
      <c r="B799" s="449"/>
      <c r="C799" s="7"/>
      <c r="D799" s="3"/>
      <c r="E799" s="3"/>
      <c r="F799" s="3"/>
      <c r="G799" s="3"/>
      <c r="H799" s="3"/>
      <c r="I799" s="3"/>
      <c r="J799" s="3"/>
      <c r="K799" s="3"/>
      <c r="L799" s="3"/>
      <c r="M799" s="3"/>
      <c r="N799" s="3"/>
      <c r="O799" s="3"/>
      <c r="P799" s="3"/>
      <c r="Q799" s="3"/>
      <c r="R799" s="3"/>
      <c r="S799" s="3"/>
      <c r="T799" s="3"/>
      <c r="U799" s="3"/>
      <c r="V799" s="3"/>
      <c r="W799" s="3"/>
      <c r="X799" s="3"/>
      <c r="Y799" s="3"/>
      <c r="Z799" s="3"/>
    </row>
    <row r="800" spans="2:26">
      <c r="B800" s="449"/>
      <c r="C800" s="7"/>
      <c r="D800" s="3"/>
      <c r="E800" s="3"/>
      <c r="F800" s="3"/>
      <c r="G800" s="3"/>
      <c r="H800" s="3"/>
      <c r="I800" s="3"/>
      <c r="J800" s="3"/>
      <c r="K800" s="3"/>
      <c r="L800" s="3"/>
      <c r="M800" s="3"/>
      <c r="N800" s="3"/>
      <c r="O800" s="3"/>
      <c r="P800" s="3"/>
      <c r="Q800" s="3"/>
      <c r="R800" s="3"/>
      <c r="S800" s="3"/>
      <c r="T800" s="3"/>
      <c r="U800" s="3"/>
      <c r="V800" s="3"/>
      <c r="W800" s="3"/>
      <c r="X800" s="3"/>
      <c r="Y800" s="3"/>
      <c r="Z800" s="3"/>
    </row>
    <row r="801" spans="2:26">
      <c r="B801" s="449"/>
      <c r="C801" s="7"/>
      <c r="D801" s="3"/>
      <c r="E801" s="3"/>
      <c r="F801" s="3"/>
      <c r="G801" s="3"/>
      <c r="H801" s="3"/>
      <c r="I801" s="3"/>
      <c r="J801" s="3"/>
      <c r="K801" s="3"/>
      <c r="L801" s="3"/>
      <c r="M801" s="3"/>
      <c r="N801" s="3"/>
      <c r="O801" s="3"/>
      <c r="P801" s="3"/>
      <c r="Q801" s="3"/>
      <c r="R801" s="3"/>
      <c r="S801" s="3"/>
      <c r="T801" s="3"/>
      <c r="U801" s="3"/>
      <c r="V801" s="3"/>
      <c r="W801" s="3"/>
      <c r="X801" s="3"/>
      <c r="Y801" s="3"/>
      <c r="Z801" s="3"/>
    </row>
    <row r="802" spans="2:26">
      <c r="B802" s="449"/>
      <c r="C802" s="7"/>
      <c r="D802" s="3"/>
      <c r="E802" s="3"/>
      <c r="F802" s="3"/>
      <c r="G802" s="3"/>
      <c r="H802" s="3"/>
      <c r="I802" s="3"/>
      <c r="J802" s="3"/>
      <c r="K802" s="3"/>
      <c r="L802" s="3"/>
      <c r="M802" s="3"/>
      <c r="N802" s="3"/>
      <c r="O802" s="3"/>
      <c r="P802" s="3"/>
      <c r="Q802" s="3"/>
      <c r="R802" s="3"/>
      <c r="S802" s="3"/>
      <c r="T802" s="3"/>
      <c r="U802" s="3"/>
      <c r="V802" s="3"/>
      <c r="W802" s="3"/>
      <c r="X802" s="3"/>
      <c r="Y802" s="3"/>
      <c r="Z802" s="3"/>
    </row>
    <row r="803" spans="2:26">
      <c r="B803" s="449"/>
      <c r="C803" s="7"/>
      <c r="D803" s="3"/>
      <c r="E803" s="3"/>
      <c r="F803" s="3"/>
      <c r="G803" s="3"/>
      <c r="H803" s="3"/>
      <c r="I803" s="3"/>
      <c r="J803" s="3"/>
      <c r="K803" s="3"/>
      <c r="L803" s="3"/>
      <c r="M803" s="3"/>
      <c r="N803" s="3"/>
      <c r="O803" s="3"/>
      <c r="P803" s="3"/>
      <c r="Q803" s="3"/>
      <c r="R803" s="3"/>
      <c r="S803" s="3"/>
      <c r="T803" s="3"/>
      <c r="U803" s="3"/>
      <c r="V803" s="3"/>
      <c r="W803" s="3"/>
      <c r="X803" s="3"/>
      <c r="Y803" s="3"/>
      <c r="Z803" s="3"/>
    </row>
    <row r="804" spans="2:26">
      <c r="B804" s="449"/>
      <c r="C804" s="7"/>
      <c r="D804" s="3"/>
      <c r="E804" s="3"/>
      <c r="F804" s="3"/>
      <c r="G804" s="3"/>
      <c r="H804" s="3"/>
      <c r="I804" s="3"/>
      <c r="J804" s="3"/>
      <c r="K804" s="3"/>
      <c r="L804" s="3"/>
      <c r="M804" s="3"/>
      <c r="N804" s="3"/>
      <c r="O804" s="3"/>
      <c r="P804" s="3"/>
      <c r="Q804" s="3"/>
      <c r="R804" s="3"/>
      <c r="S804" s="3"/>
      <c r="T804" s="3"/>
      <c r="U804" s="3"/>
      <c r="V804" s="3"/>
      <c r="W804" s="3"/>
      <c r="X804" s="3"/>
      <c r="Y804" s="3"/>
      <c r="Z804" s="3"/>
    </row>
    <row r="805" spans="2:26">
      <c r="B805" s="449"/>
      <c r="C805" s="7"/>
      <c r="D805" s="3"/>
      <c r="E805" s="3"/>
      <c r="F805" s="3"/>
      <c r="G805" s="3"/>
      <c r="H805" s="3"/>
      <c r="I805" s="3"/>
      <c r="J805" s="3"/>
      <c r="K805" s="3"/>
      <c r="L805" s="3"/>
      <c r="M805" s="3"/>
      <c r="N805" s="3"/>
      <c r="O805" s="3"/>
      <c r="P805" s="3"/>
      <c r="Q805" s="3"/>
      <c r="R805" s="3"/>
      <c r="S805" s="3"/>
      <c r="T805" s="3"/>
      <c r="U805" s="3"/>
      <c r="V805" s="3"/>
      <c r="W805" s="3"/>
      <c r="X805" s="3"/>
      <c r="Y805" s="3"/>
      <c r="Z805" s="3"/>
    </row>
    <row r="806" spans="2:26">
      <c r="B806" s="449"/>
      <c r="C806" s="7"/>
      <c r="D806" s="3"/>
      <c r="E806" s="3"/>
      <c r="F806" s="3"/>
      <c r="G806" s="3"/>
      <c r="H806" s="3"/>
      <c r="I806" s="3"/>
      <c r="J806" s="3"/>
      <c r="K806" s="3"/>
      <c r="L806" s="3"/>
      <c r="M806" s="3"/>
      <c r="N806" s="3"/>
      <c r="O806" s="3"/>
      <c r="P806" s="3"/>
      <c r="Q806" s="3"/>
      <c r="R806" s="3"/>
      <c r="S806" s="3"/>
      <c r="T806" s="3"/>
      <c r="U806" s="3"/>
      <c r="V806" s="3"/>
      <c r="W806" s="3"/>
      <c r="X806" s="3"/>
      <c r="Y806" s="3"/>
      <c r="Z806" s="3"/>
    </row>
    <row r="807" spans="2:26">
      <c r="B807" s="449"/>
      <c r="C807" s="7"/>
      <c r="D807" s="3"/>
      <c r="E807" s="3"/>
      <c r="F807" s="3"/>
      <c r="G807" s="3"/>
      <c r="H807" s="3"/>
      <c r="I807" s="3"/>
      <c r="J807" s="3"/>
      <c r="K807" s="3"/>
      <c r="L807" s="3"/>
      <c r="M807" s="3"/>
      <c r="N807" s="3"/>
      <c r="O807" s="3"/>
      <c r="P807" s="3"/>
      <c r="Q807" s="3"/>
      <c r="R807" s="3"/>
      <c r="S807" s="3"/>
      <c r="T807" s="3"/>
      <c r="U807" s="3"/>
      <c r="V807" s="3"/>
      <c r="W807" s="3"/>
      <c r="X807" s="3"/>
      <c r="Y807" s="3"/>
      <c r="Z807" s="3"/>
    </row>
    <row r="808" spans="2:26">
      <c r="B808" s="449"/>
      <c r="C808" s="7"/>
      <c r="D808" s="3"/>
      <c r="E808" s="3"/>
      <c r="F808" s="3"/>
      <c r="G808" s="3"/>
      <c r="H808" s="3"/>
      <c r="I808" s="3"/>
      <c r="J808" s="3"/>
      <c r="K808" s="3"/>
      <c r="L808" s="3"/>
      <c r="M808" s="3"/>
      <c r="N808" s="3"/>
      <c r="O808" s="3"/>
      <c r="P808" s="3"/>
      <c r="Q808" s="3"/>
      <c r="R808" s="3"/>
      <c r="S808" s="3"/>
      <c r="T808" s="3"/>
      <c r="U808" s="3"/>
      <c r="V808" s="3"/>
      <c r="W808" s="3"/>
      <c r="X808" s="3"/>
      <c r="Y808" s="3"/>
      <c r="Z808" s="3"/>
    </row>
    <row r="809" spans="2:26">
      <c r="B809" s="449"/>
      <c r="C809" s="7"/>
      <c r="D809" s="3"/>
      <c r="E809" s="3"/>
      <c r="F809" s="3"/>
      <c r="G809" s="3"/>
      <c r="H809" s="3"/>
      <c r="I809" s="3"/>
      <c r="J809" s="3"/>
      <c r="K809" s="3"/>
      <c r="L809" s="3"/>
      <c r="M809" s="3"/>
      <c r="N809" s="3"/>
      <c r="O809" s="3"/>
      <c r="P809" s="3"/>
      <c r="Q809" s="3"/>
      <c r="R809" s="3"/>
      <c r="S809" s="3"/>
      <c r="T809" s="3"/>
      <c r="U809" s="3"/>
      <c r="V809" s="3"/>
      <c r="W809" s="3"/>
      <c r="X809" s="3"/>
      <c r="Y809" s="3"/>
      <c r="Z809" s="3"/>
    </row>
    <row r="810" spans="2:26">
      <c r="B810" s="449"/>
      <c r="C810" s="7"/>
      <c r="D810" s="3"/>
      <c r="E810" s="3"/>
      <c r="F810" s="3"/>
      <c r="G810" s="3"/>
      <c r="H810" s="3"/>
      <c r="I810" s="3"/>
      <c r="J810" s="3"/>
      <c r="K810" s="3"/>
      <c r="L810" s="3"/>
      <c r="M810" s="3"/>
      <c r="N810" s="3"/>
      <c r="O810" s="3"/>
      <c r="P810" s="3"/>
      <c r="Q810" s="3"/>
      <c r="R810" s="3"/>
      <c r="S810" s="3"/>
      <c r="T810" s="3"/>
      <c r="U810" s="3"/>
      <c r="V810" s="3"/>
      <c r="W810" s="3"/>
      <c r="X810" s="3"/>
      <c r="Y810" s="3"/>
      <c r="Z810" s="3"/>
    </row>
    <row r="811" spans="2:26">
      <c r="B811" s="449"/>
      <c r="C811" s="7"/>
      <c r="D811" s="3"/>
      <c r="E811" s="3"/>
      <c r="F811" s="3"/>
      <c r="G811" s="3"/>
      <c r="H811" s="3"/>
      <c r="I811" s="3"/>
      <c r="J811" s="3"/>
      <c r="K811" s="3"/>
      <c r="L811" s="3"/>
      <c r="M811" s="3"/>
      <c r="N811" s="3"/>
      <c r="O811" s="3"/>
      <c r="P811" s="3"/>
      <c r="Q811" s="3"/>
      <c r="R811" s="3"/>
      <c r="S811" s="3"/>
      <c r="T811" s="3"/>
      <c r="U811" s="3"/>
      <c r="V811" s="3"/>
      <c r="W811" s="3"/>
      <c r="X811" s="3"/>
      <c r="Y811" s="3"/>
      <c r="Z811" s="3"/>
    </row>
    <row r="812" spans="2:26">
      <c r="B812" s="449"/>
      <c r="C812" s="7"/>
      <c r="D812" s="3"/>
      <c r="E812" s="3"/>
      <c r="F812" s="3"/>
      <c r="G812" s="3"/>
      <c r="H812" s="3"/>
      <c r="I812" s="3"/>
      <c r="J812" s="3"/>
      <c r="K812" s="3"/>
      <c r="L812" s="3"/>
      <c r="M812" s="3"/>
      <c r="N812" s="3"/>
      <c r="O812" s="3"/>
      <c r="P812" s="3"/>
      <c r="Q812" s="3"/>
      <c r="R812" s="3"/>
      <c r="S812" s="3"/>
      <c r="T812" s="3"/>
      <c r="U812" s="3"/>
      <c r="V812" s="3"/>
      <c r="W812" s="3"/>
      <c r="X812" s="3"/>
      <c r="Y812" s="3"/>
      <c r="Z812" s="3"/>
    </row>
    <row r="813" spans="2:26">
      <c r="B813" s="449"/>
      <c r="C813" s="7"/>
      <c r="D813" s="3"/>
      <c r="E813" s="3"/>
      <c r="F813" s="3"/>
      <c r="G813" s="3"/>
      <c r="H813" s="3"/>
      <c r="I813" s="3"/>
      <c r="J813" s="3"/>
      <c r="K813" s="3"/>
      <c r="L813" s="3"/>
      <c r="M813" s="3"/>
      <c r="N813" s="3"/>
      <c r="O813" s="3"/>
      <c r="P813" s="3"/>
      <c r="Q813" s="3"/>
      <c r="R813" s="3"/>
      <c r="S813" s="3"/>
      <c r="T813" s="3"/>
      <c r="U813" s="3"/>
      <c r="V813" s="3"/>
      <c r="W813" s="3"/>
      <c r="X813" s="3"/>
      <c r="Y813" s="3"/>
      <c r="Z813" s="3"/>
    </row>
    <row r="814" spans="2:26">
      <c r="B814" s="449"/>
      <c r="C814" s="7"/>
      <c r="D814" s="3"/>
      <c r="E814" s="3"/>
      <c r="F814" s="3"/>
      <c r="G814" s="3"/>
      <c r="H814" s="3"/>
      <c r="I814" s="3"/>
      <c r="J814" s="3"/>
      <c r="K814" s="3"/>
      <c r="L814" s="3"/>
      <c r="M814" s="3"/>
      <c r="N814" s="3"/>
      <c r="O814" s="3"/>
      <c r="P814" s="3"/>
      <c r="Q814" s="3"/>
      <c r="R814" s="3"/>
      <c r="S814" s="3"/>
      <c r="T814" s="3"/>
      <c r="U814" s="3"/>
      <c r="V814" s="3"/>
      <c r="W814" s="3"/>
      <c r="X814" s="3"/>
      <c r="Y814" s="3"/>
      <c r="Z814" s="3"/>
    </row>
    <row r="815" spans="2:26">
      <c r="B815" s="449"/>
      <c r="C815" s="7"/>
      <c r="D815" s="3"/>
      <c r="E815" s="3"/>
      <c r="F815" s="3"/>
      <c r="G815" s="3"/>
      <c r="H815" s="3"/>
      <c r="I815" s="3"/>
      <c r="J815" s="3"/>
      <c r="K815" s="3"/>
      <c r="L815" s="3"/>
      <c r="M815" s="3"/>
      <c r="N815" s="3"/>
      <c r="O815" s="3"/>
      <c r="P815" s="3"/>
      <c r="Q815" s="3"/>
      <c r="R815" s="3"/>
      <c r="S815" s="3"/>
      <c r="T815" s="3"/>
      <c r="U815" s="3"/>
      <c r="V815" s="3"/>
      <c r="W815" s="3"/>
      <c r="X815" s="3"/>
      <c r="Y815" s="3"/>
      <c r="Z815" s="3"/>
    </row>
    <row r="816" spans="2:26">
      <c r="B816" s="449"/>
      <c r="C816" s="7"/>
      <c r="D816" s="3"/>
      <c r="E816" s="3"/>
      <c r="F816" s="3"/>
      <c r="G816" s="3"/>
      <c r="H816" s="3"/>
      <c r="I816" s="3"/>
      <c r="J816" s="3"/>
      <c r="K816" s="3"/>
      <c r="L816" s="3"/>
      <c r="M816" s="3"/>
      <c r="N816" s="3"/>
      <c r="O816" s="3"/>
      <c r="P816" s="3"/>
      <c r="Q816" s="3"/>
      <c r="R816" s="3"/>
      <c r="S816" s="3"/>
      <c r="T816" s="3"/>
      <c r="U816" s="3"/>
      <c r="V816" s="3"/>
      <c r="W816" s="3"/>
      <c r="X816" s="3"/>
      <c r="Y816" s="3"/>
      <c r="Z816" s="3"/>
    </row>
    <row r="817" spans="2:26">
      <c r="B817" s="449"/>
      <c r="C817" s="7"/>
      <c r="D817" s="3"/>
      <c r="E817" s="3"/>
      <c r="F817" s="3"/>
      <c r="G817" s="3"/>
      <c r="H817" s="3"/>
      <c r="I817" s="3"/>
      <c r="J817" s="3"/>
      <c r="K817" s="3"/>
      <c r="L817" s="3"/>
      <c r="M817" s="3"/>
      <c r="N817" s="3"/>
      <c r="O817" s="3"/>
      <c r="P817" s="3"/>
      <c r="Q817" s="3"/>
      <c r="R817" s="3"/>
      <c r="S817" s="3"/>
      <c r="T817" s="3"/>
      <c r="U817" s="3"/>
      <c r="V817" s="3"/>
      <c r="W817" s="3"/>
      <c r="X817" s="3"/>
      <c r="Y817" s="3"/>
      <c r="Z817" s="3"/>
    </row>
    <row r="818" spans="2:26">
      <c r="B818" s="449"/>
      <c r="C818" s="7"/>
      <c r="D818" s="3"/>
      <c r="E818" s="3"/>
      <c r="F818" s="3"/>
      <c r="G818" s="3"/>
      <c r="H818" s="3"/>
      <c r="I818" s="3"/>
      <c r="J818" s="3"/>
      <c r="K818" s="3"/>
      <c r="L818" s="3"/>
      <c r="M818" s="3"/>
      <c r="N818" s="3"/>
      <c r="O818" s="3"/>
      <c r="P818" s="3"/>
      <c r="Q818" s="3"/>
      <c r="R818" s="3"/>
      <c r="S818" s="3"/>
      <c r="T818" s="3"/>
      <c r="U818" s="3"/>
      <c r="V818" s="3"/>
      <c r="W818" s="3"/>
      <c r="X818" s="3"/>
      <c r="Y818" s="3"/>
      <c r="Z818" s="3"/>
    </row>
    <row r="819" spans="2:26">
      <c r="B819" s="449"/>
      <c r="C819" s="7"/>
      <c r="D819" s="3"/>
      <c r="E819" s="3"/>
      <c r="F819" s="3"/>
      <c r="G819" s="3"/>
      <c r="H819" s="3"/>
      <c r="I819" s="3"/>
      <c r="J819" s="3"/>
      <c r="K819" s="3"/>
      <c r="L819" s="3"/>
      <c r="M819" s="3"/>
      <c r="N819" s="3"/>
      <c r="O819" s="3"/>
      <c r="P819" s="3"/>
      <c r="Q819" s="3"/>
      <c r="R819" s="3"/>
      <c r="S819" s="3"/>
      <c r="T819" s="3"/>
      <c r="U819" s="3"/>
      <c r="V819" s="3"/>
      <c r="W819" s="3"/>
      <c r="X819" s="3"/>
      <c r="Y819" s="3"/>
      <c r="Z819" s="3"/>
    </row>
    <row r="820" spans="2:26">
      <c r="B820" s="449"/>
      <c r="C820" s="7"/>
      <c r="D820" s="3"/>
      <c r="E820" s="3"/>
      <c r="F820" s="3"/>
      <c r="G820" s="3"/>
      <c r="H820" s="3"/>
      <c r="I820" s="3"/>
      <c r="J820" s="3"/>
      <c r="K820" s="3"/>
      <c r="L820" s="3"/>
      <c r="M820" s="3"/>
      <c r="N820" s="3"/>
      <c r="O820" s="3"/>
      <c r="P820" s="3"/>
      <c r="Q820" s="3"/>
      <c r="R820" s="3"/>
      <c r="S820" s="3"/>
      <c r="T820" s="3"/>
      <c r="U820" s="3"/>
      <c r="V820" s="3"/>
      <c r="W820" s="3"/>
      <c r="X820" s="3"/>
      <c r="Y820" s="3"/>
      <c r="Z820" s="3"/>
    </row>
    <row r="821" spans="2:26">
      <c r="B821" s="449"/>
      <c r="C821" s="7"/>
      <c r="D821" s="3"/>
      <c r="E821" s="3"/>
      <c r="F821" s="3"/>
      <c r="G821" s="3"/>
      <c r="H821" s="3"/>
      <c r="I821" s="3"/>
      <c r="J821" s="3"/>
      <c r="K821" s="3"/>
      <c r="L821" s="3"/>
      <c r="M821" s="3"/>
      <c r="N821" s="3"/>
      <c r="O821" s="3"/>
      <c r="P821" s="3"/>
      <c r="Q821" s="3"/>
      <c r="R821" s="3"/>
      <c r="S821" s="3"/>
      <c r="T821" s="3"/>
      <c r="U821" s="3"/>
      <c r="V821" s="3"/>
      <c r="W821" s="3"/>
      <c r="X821" s="3"/>
      <c r="Y821" s="3"/>
      <c r="Z821" s="3"/>
    </row>
    <row r="822" spans="2:26">
      <c r="B822" s="449"/>
      <c r="C822" s="7"/>
      <c r="D822" s="3"/>
      <c r="E822" s="3"/>
      <c r="F822" s="3"/>
      <c r="G822" s="3"/>
      <c r="H822" s="3"/>
      <c r="I822" s="3"/>
      <c r="J822" s="3"/>
      <c r="K822" s="3"/>
      <c r="L822" s="3"/>
      <c r="M822" s="3"/>
      <c r="N822" s="3"/>
      <c r="O822" s="3"/>
      <c r="P822" s="3"/>
      <c r="Q822" s="3"/>
      <c r="R822" s="3"/>
      <c r="S822" s="3"/>
      <c r="T822" s="3"/>
      <c r="U822" s="3"/>
      <c r="V822" s="3"/>
      <c r="W822" s="3"/>
      <c r="X822" s="3"/>
      <c r="Y822" s="3"/>
      <c r="Z822" s="3"/>
    </row>
    <row r="823" spans="2:26">
      <c r="B823" s="449"/>
      <c r="C823" s="7"/>
      <c r="D823" s="3"/>
      <c r="E823" s="3"/>
      <c r="F823" s="3"/>
      <c r="G823" s="3"/>
      <c r="H823" s="3"/>
      <c r="I823" s="3"/>
      <c r="J823" s="3"/>
      <c r="K823" s="3"/>
      <c r="L823" s="3"/>
      <c r="M823" s="3"/>
      <c r="N823" s="3"/>
      <c r="O823" s="3"/>
      <c r="P823" s="3"/>
      <c r="Q823" s="3"/>
      <c r="R823" s="3"/>
      <c r="S823" s="3"/>
      <c r="T823" s="3"/>
      <c r="U823" s="3"/>
      <c r="V823" s="3"/>
      <c r="W823" s="3"/>
      <c r="X823" s="3"/>
      <c r="Y823" s="3"/>
      <c r="Z823" s="3"/>
    </row>
    <row r="824" spans="2:26">
      <c r="B824" s="449"/>
      <c r="C824" s="7"/>
      <c r="D824" s="3"/>
      <c r="E824" s="3"/>
      <c r="F824" s="3"/>
      <c r="G824" s="3"/>
      <c r="H824" s="3"/>
      <c r="I824" s="3"/>
      <c r="J824" s="3"/>
      <c r="K824" s="3"/>
      <c r="L824" s="3"/>
      <c r="M824" s="3"/>
      <c r="N824" s="3"/>
      <c r="O824" s="3"/>
      <c r="P824" s="3"/>
      <c r="Q824" s="3"/>
      <c r="R824" s="3"/>
      <c r="S824" s="3"/>
      <c r="T824" s="3"/>
      <c r="U824" s="3"/>
      <c r="V824" s="3"/>
      <c r="W824" s="3"/>
      <c r="X824" s="3"/>
      <c r="Y824" s="3"/>
      <c r="Z824" s="3"/>
    </row>
    <row r="825" spans="2:26">
      <c r="B825" s="449"/>
      <c r="C825" s="7"/>
      <c r="D825" s="3"/>
      <c r="E825" s="3"/>
      <c r="F825" s="3"/>
      <c r="G825" s="3"/>
      <c r="H825" s="3"/>
      <c r="I825" s="3"/>
      <c r="J825" s="3"/>
      <c r="K825" s="3"/>
      <c r="L825" s="3"/>
      <c r="M825" s="3"/>
      <c r="N825" s="3"/>
      <c r="O825" s="3"/>
      <c r="P825" s="3"/>
      <c r="Q825" s="3"/>
      <c r="R825" s="3"/>
      <c r="S825" s="3"/>
      <c r="T825" s="3"/>
      <c r="U825" s="3"/>
      <c r="V825" s="3"/>
      <c r="W825" s="3"/>
      <c r="X825" s="3"/>
      <c r="Y825" s="3"/>
      <c r="Z825" s="3"/>
    </row>
    <row r="826" spans="2:26">
      <c r="B826" s="449"/>
      <c r="C826" s="7"/>
      <c r="D826" s="3"/>
      <c r="E826" s="3"/>
      <c r="F826" s="3"/>
      <c r="G826" s="3"/>
      <c r="H826" s="3"/>
      <c r="I826" s="3"/>
      <c r="J826" s="3"/>
      <c r="K826" s="3"/>
      <c r="L826" s="3"/>
      <c r="M826" s="3"/>
      <c r="N826" s="3"/>
      <c r="O826" s="3"/>
      <c r="P826" s="3"/>
      <c r="Q826" s="3"/>
      <c r="R826" s="3"/>
      <c r="S826" s="3"/>
      <c r="T826" s="3"/>
      <c r="U826" s="3"/>
      <c r="V826" s="3"/>
      <c r="W826" s="3"/>
      <c r="X826" s="3"/>
      <c r="Y826" s="3"/>
      <c r="Z826" s="3"/>
    </row>
    <row r="827" spans="2:26">
      <c r="B827" s="449"/>
      <c r="C827" s="7"/>
      <c r="D827" s="3"/>
      <c r="E827" s="3"/>
      <c r="F827" s="3"/>
      <c r="G827" s="3"/>
      <c r="H827" s="3"/>
      <c r="I827" s="3"/>
      <c r="J827" s="3"/>
      <c r="K827" s="3"/>
      <c r="L827" s="3"/>
      <c r="M827" s="3"/>
      <c r="N827" s="3"/>
      <c r="O827" s="3"/>
      <c r="P827" s="3"/>
      <c r="Q827" s="3"/>
      <c r="R827" s="3"/>
      <c r="S827" s="3"/>
      <c r="T827" s="3"/>
      <c r="U827" s="3"/>
      <c r="V827" s="3"/>
      <c r="W827" s="3"/>
      <c r="X827" s="3"/>
      <c r="Y827" s="3"/>
      <c r="Z827" s="3"/>
    </row>
    <row r="828" spans="2:26">
      <c r="B828" s="449"/>
      <c r="C828" s="7"/>
      <c r="D828" s="3"/>
      <c r="E828" s="3"/>
      <c r="F828" s="3"/>
      <c r="G828" s="3"/>
      <c r="H828" s="3"/>
      <c r="I828" s="3"/>
      <c r="J828" s="3"/>
      <c r="K828" s="3"/>
      <c r="L828" s="3"/>
      <c r="M828" s="3"/>
      <c r="N828" s="3"/>
      <c r="O828" s="3"/>
      <c r="P828" s="3"/>
      <c r="Q828" s="3"/>
      <c r="R828" s="3"/>
      <c r="S828" s="3"/>
      <c r="T828" s="3"/>
      <c r="U828" s="3"/>
      <c r="V828" s="3"/>
      <c r="W828" s="3"/>
      <c r="X828" s="3"/>
      <c r="Y828" s="3"/>
      <c r="Z828" s="3"/>
    </row>
    <row r="829" spans="2:26">
      <c r="B829" s="449"/>
      <c r="C829" s="7"/>
      <c r="D829" s="3"/>
      <c r="E829" s="3"/>
      <c r="F829" s="3"/>
      <c r="G829" s="3"/>
      <c r="H829" s="3"/>
      <c r="I829" s="3"/>
      <c r="J829" s="3"/>
      <c r="K829" s="3"/>
      <c r="L829" s="3"/>
      <c r="M829" s="3"/>
      <c r="N829" s="3"/>
      <c r="O829" s="3"/>
      <c r="P829" s="3"/>
      <c r="Q829" s="3"/>
      <c r="R829" s="3"/>
      <c r="S829" s="3"/>
      <c r="T829" s="3"/>
      <c r="U829" s="3"/>
      <c r="V829" s="3"/>
      <c r="W829" s="3"/>
      <c r="X829" s="3"/>
      <c r="Y829" s="3"/>
      <c r="Z829" s="3"/>
    </row>
    <row r="830" spans="2:26">
      <c r="B830" s="449"/>
      <c r="C830" s="7"/>
      <c r="D830" s="3"/>
      <c r="E830" s="3"/>
      <c r="F830" s="3"/>
      <c r="G830" s="3"/>
      <c r="H830" s="3"/>
      <c r="I830" s="3"/>
      <c r="J830" s="3"/>
      <c r="K830" s="3"/>
      <c r="L830" s="3"/>
      <c r="M830" s="3"/>
      <c r="N830" s="3"/>
      <c r="O830" s="3"/>
      <c r="P830" s="3"/>
      <c r="Q830" s="3"/>
      <c r="R830" s="3"/>
      <c r="S830" s="3"/>
      <c r="T830" s="3"/>
      <c r="U830" s="3"/>
      <c r="V830" s="3"/>
      <c r="W830" s="3"/>
      <c r="X830" s="3"/>
      <c r="Y830" s="3"/>
      <c r="Z830" s="3"/>
    </row>
    <row r="831" spans="2:26">
      <c r="B831" s="449"/>
      <c r="C831" s="7"/>
      <c r="D831" s="3"/>
      <c r="E831" s="3"/>
      <c r="F831" s="3"/>
      <c r="G831" s="3"/>
      <c r="H831" s="3"/>
      <c r="I831" s="3"/>
      <c r="J831" s="3"/>
      <c r="K831" s="3"/>
      <c r="L831" s="3"/>
      <c r="M831" s="3"/>
      <c r="N831" s="3"/>
      <c r="O831" s="3"/>
      <c r="P831" s="3"/>
      <c r="Q831" s="3"/>
      <c r="R831" s="3"/>
      <c r="S831" s="3"/>
      <c r="T831" s="3"/>
      <c r="U831" s="3"/>
      <c r="V831" s="3"/>
      <c r="W831" s="3"/>
      <c r="X831" s="3"/>
      <c r="Y831" s="3"/>
      <c r="Z831" s="3"/>
    </row>
    <row r="832" spans="2:26">
      <c r="B832" s="449"/>
      <c r="C832" s="7"/>
      <c r="D832" s="3"/>
      <c r="E832" s="3"/>
      <c r="F832" s="3"/>
      <c r="G832" s="3"/>
      <c r="H832" s="3"/>
      <c r="I832" s="3"/>
      <c r="J832" s="3"/>
      <c r="K832" s="3"/>
      <c r="L832" s="3"/>
      <c r="M832" s="3"/>
      <c r="N832" s="3"/>
      <c r="O832" s="3"/>
      <c r="P832" s="3"/>
      <c r="Q832" s="3"/>
      <c r="R832" s="3"/>
      <c r="S832" s="3"/>
      <c r="T832" s="3"/>
      <c r="U832" s="3"/>
      <c r="V832" s="3"/>
      <c r="W832" s="3"/>
      <c r="X832" s="3"/>
      <c r="Y832" s="3"/>
      <c r="Z832" s="3"/>
    </row>
    <row r="833" spans="2:26">
      <c r="B833" s="449"/>
      <c r="C833" s="7"/>
      <c r="D833" s="3"/>
      <c r="E833" s="3"/>
      <c r="F833" s="3"/>
      <c r="G833" s="3"/>
      <c r="H833" s="3"/>
      <c r="I833" s="3"/>
      <c r="J833" s="3"/>
      <c r="K833" s="3"/>
      <c r="L833" s="3"/>
      <c r="M833" s="3"/>
      <c r="N833" s="3"/>
      <c r="O833" s="3"/>
      <c r="P833" s="3"/>
      <c r="Q833" s="3"/>
      <c r="R833" s="3"/>
      <c r="S833" s="3"/>
      <c r="T833" s="3"/>
      <c r="U833" s="3"/>
      <c r="V833" s="3"/>
      <c r="W833" s="3"/>
      <c r="X833" s="3"/>
      <c r="Y833" s="3"/>
      <c r="Z833" s="3"/>
    </row>
    <row r="834" spans="2:26">
      <c r="B834" s="449"/>
      <c r="C834" s="7"/>
      <c r="D834" s="3"/>
      <c r="E834" s="3"/>
      <c r="F834" s="3"/>
      <c r="G834" s="3"/>
      <c r="H834" s="3"/>
      <c r="I834" s="3"/>
      <c r="J834" s="3"/>
      <c r="K834" s="3"/>
      <c r="L834" s="3"/>
      <c r="M834" s="3"/>
      <c r="N834" s="3"/>
      <c r="O834" s="3"/>
      <c r="P834" s="3"/>
      <c r="Q834" s="3"/>
      <c r="R834" s="3"/>
      <c r="S834" s="3"/>
      <c r="T834" s="3"/>
      <c r="U834" s="3"/>
      <c r="V834" s="3"/>
      <c r="W834" s="3"/>
      <c r="X834" s="3"/>
      <c r="Y834" s="3"/>
      <c r="Z834" s="3"/>
    </row>
    <row r="835" spans="2:26">
      <c r="B835" s="449"/>
      <c r="C835" s="7"/>
      <c r="D835" s="3"/>
      <c r="E835" s="3"/>
      <c r="F835" s="3"/>
      <c r="G835" s="3"/>
      <c r="H835" s="3"/>
      <c r="I835" s="3"/>
      <c r="J835" s="3"/>
      <c r="K835" s="3"/>
      <c r="L835" s="3"/>
      <c r="M835" s="3"/>
      <c r="N835" s="3"/>
      <c r="O835" s="3"/>
      <c r="P835" s="3"/>
      <c r="Q835" s="3"/>
      <c r="R835" s="3"/>
      <c r="S835" s="3"/>
      <c r="T835" s="3"/>
      <c r="U835" s="3"/>
      <c r="V835" s="3"/>
      <c r="W835" s="3"/>
      <c r="X835" s="3"/>
      <c r="Y835" s="3"/>
      <c r="Z835" s="3"/>
    </row>
    <row r="836" spans="2:26">
      <c r="B836" s="449"/>
      <c r="C836" s="7"/>
      <c r="D836" s="3"/>
      <c r="E836" s="3"/>
      <c r="F836" s="3"/>
      <c r="G836" s="3"/>
      <c r="H836" s="3"/>
      <c r="I836" s="3"/>
      <c r="J836" s="3"/>
      <c r="K836" s="3"/>
      <c r="L836" s="3"/>
      <c r="M836" s="3"/>
      <c r="N836" s="3"/>
      <c r="O836" s="3"/>
      <c r="P836" s="3"/>
      <c r="Q836" s="3"/>
      <c r="R836" s="3"/>
      <c r="S836" s="3"/>
      <c r="T836" s="3"/>
      <c r="U836" s="3"/>
      <c r="V836" s="3"/>
      <c r="W836" s="3"/>
      <c r="X836" s="3"/>
      <c r="Y836" s="3"/>
      <c r="Z836" s="3"/>
    </row>
    <row r="837" spans="2:26">
      <c r="B837" s="449"/>
      <c r="C837" s="7"/>
      <c r="D837" s="3"/>
      <c r="E837" s="3"/>
      <c r="F837" s="3"/>
      <c r="G837" s="3"/>
      <c r="H837" s="3"/>
      <c r="I837" s="3"/>
      <c r="J837" s="3"/>
      <c r="K837" s="3"/>
      <c r="L837" s="3"/>
      <c r="M837" s="3"/>
      <c r="N837" s="3"/>
      <c r="O837" s="3"/>
      <c r="P837" s="3"/>
      <c r="Q837" s="3"/>
      <c r="R837" s="3"/>
      <c r="S837" s="3"/>
      <c r="T837" s="3"/>
      <c r="U837" s="3"/>
      <c r="V837" s="3"/>
      <c r="W837" s="3"/>
      <c r="X837" s="3"/>
      <c r="Y837" s="3"/>
      <c r="Z837" s="3"/>
    </row>
    <row r="838" spans="2:26">
      <c r="B838" s="449"/>
      <c r="C838" s="7"/>
      <c r="D838" s="3"/>
      <c r="E838" s="3"/>
      <c r="F838" s="3"/>
      <c r="G838" s="3"/>
      <c r="H838" s="3"/>
      <c r="I838" s="3"/>
      <c r="J838" s="3"/>
      <c r="K838" s="3"/>
      <c r="L838" s="3"/>
      <c r="M838" s="3"/>
      <c r="N838" s="3"/>
      <c r="O838" s="3"/>
      <c r="P838" s="3"/>
      <c r="Q838" s="3"/>
      <c r="R838" s="3"/>
      <c r="S838" s="3"/>
      <c r="T838" s="3"/>
      <c r="U838" s="3"/>
      <c r="V838" s="3"/>
      <c r="W838" s="3"/>
      <c r="X838" s="3"/>
      <c r="Y838" s="3"/>
      <c r="Z838" s="3"/>
    </row>
    <row r="839" spans="2:26">
      <c r="B839" s="449"/>
      <c r="C839" s="7"/>
      <c r="D839" s="3"/>
      <c r="E839" s="3"/>
      <c r="F839" s="3"/>
      <c r="G839" s="3"/>
      <c r="H839" s="3"/>
      <c r="I839" s="3"/>
      <c r="J839" s="3"/>
      <c r="K839" s="3"/>
      <c r="L839" s="3"/>
      <c r="M839" s="3"/>
      <c r="N839" s="3"/>
      <c r="O839" s="3"/>
      <c r="P839" s="3"/>
      <c r="Q839" s="3"/>
      <c r="R839" s="3"/>
      <c r="S839" s="3"/>
      <c r="T839" s="3"/>
      <c r="U839" s="3"/>
      <c r="V839" s="3"/>
      <c r="W839" s="3"/>
      <c r="X839" s="3"/>
      <c r="Y839" s="3"/>
      <c r="Z839" s="3"/>
    </row>
    <row r="840" spans="2:26">
      <c r="B840" s="449"/>
      <c r="C840" s="7"/>
      <c r="D840" s="3"/>
      <c r="E840" s="3"/>
      <c r="F840" s="3"/>
      <c r="G840" s="3"/>
      <c r="H840" s="3"/>
      <c r="I840" s="3"/>
      <c r="J840" s="3"/>
      <c r="K840" s="3"/>
      <c r="L840" s="3"/>
      <c r="M840" s="3"/>
      <c r="N840" s="3"/>
      <c r="O840" s="3"/>
      <c r="P840" s="3"/>
      <c r="Q840" s="3"/>
      <c r="R840" s="3"/>
      <c r="S840" s="3"/>
      <c r="T840" s="3"/>
      <c r="U840" s="3"/>
      <c r="V840" s="3"/>
      <c r="W840" s="3"/>
      <c r="X840" s="3"/>
      <c r="Y840" s="3"/>
      <c r="Z840" s="3"/>
    </row>
    <row r="841" spans="2:26">
      <c r="B841" s="449"/>
      <c r="C841" s="7"/>
      <c r="D841" s="3"/>
      <c r="E841" s="3"/>
      <c r="F841" s="3"/>
      <c r="G841" s="3"/>
      <c r="H841" s="3"/>
      <c r="I841" s="3"/>
      <c r="J841" s="3"/>
      <c r="K841" s="3"/>
      <c r="L841" s="3"/>
      <c r="M841" s="3"/>
      <c r="N841" s="3"/>
      <c r="O841" s="3"/>
      <c r="P841" s="3"/>
      <c r="Q841" s="3"/>
      <c r="R841" s="3"/>
      <c r="S841" s="3"/>
      <c r="T841" s="3"/>
      <c r="U841" s="3"/>
      <c r="V841" s="3"/>
      <c r="W841" s="3"/>
      <c r="X841" s="3"/>
      <c r="Y841" s="3"/>
      <c r="Z841" s="3"/>
    </row>
    <row r="842" spans="2:26">
      <c r="B842" s="449"/>
      <c r="C842" s="7"/>
      <c r="D842" s="3"/>
      <c r="E842" s="3"/>
      <c r="F842" s="3"/>
      <c r="G842" s="3"/>
      <c r="H842" s="3"/>
      <c r="I842" s="3"/>
      <c r="J842" s="3"/>
      <c r="K842" s="3"/>
      <c r="L842" s="3"/>
      <c r="M842" s="3"/>
      <c r="N842" s="3"/>
      <c r="O842" s="3"/>
      <c r="P842" s="3"/>
      <c r="Q842" s="3"/>
      <c r="R842" s="3"/>
      <c r="S842" s="3"/>
      <c r="T842" s="3"/>
      <c r="U842" s="3"/>
      <c r="V842" s="3"/>
      <c r="W842" s="3"/>
      <c r="X842" s="3"/>
      <c r="Y842" s="3"/>
      <c r="Z842" s="3"/>
    </row>
    <row r="843" spans="2:26">
      <c r="B843" s="449"/>
      <c r="C843" s="7"/>
      <c r="D843" s="3"/>
      <c r="E843" s="3"/>
      <c r="F843" s="3"/>
      <c r="G843" s="3"/>
      <c r="H843" s="3"/>
      <c r="I843" s="3"/>
      <c r="J843" s="3"/>
      <c r="K843" s="3"/>
      <c r="L843" s="3"/>
      <c r="M843" s="3"/>
      <c r="N843" s="3"/>
      <c r="O843" s="3"/>
      <c r="P843" s="3"/>
      <c r="Q843" s="3"/>
      <c r="R843" s="3"/>
      <c r="S843" s="3"/>
      <c r="T843" s="3"/>
      <c r="U843" s="3"/>
      <c r="V843" s="3"/>
      <c r="W843" s="3"/>
      <c r="X843" s="3"/>
      <c r="Y843" s="3"/>
      <c r="Z843" s="3"/>
    </row>
    <row r="844" spans="2:26">
      <c r="B844" s="449"/>
      <c r="C844" s="7"/>
      <c r="D844" s="3"/>
      <c r="E844" s="3"/>
      <c r="F844" s="3"/>
      <c r="G844" s="3"/>
      <c r="H844" s="3"/>
      <c r="I844" s="3"/>
      <c r="J844" s="3"/>
      <c r="K844" s="3"/>
      <c r="L844" s="3"/>
      <c r="M844" s="3"/>
      <c r="N844" s="3"/>
      <c r="O844" s="3"/>
      <c r="P844" s="3"/>
      <c r="Q844" s="3"/>
      <c r="R844" s="3"/>
      <c r="S844" s="3"/>
      <c r="T844" s="3"/>
      <c r="U844" s="3"/>
      <c r="V844" s="3"/>
      <c r="W844" s="3"/>
      <c r="X844" s="3"/>
      <c r="Y844" s="3"/>
      <c r="Z844" s="3"/>
    </row>
    <row r="845" spans="2:26">
      <c r="B845" s="449"/>
      <c r="C845" s="7"/>
      <c r="D845" s="3"/>
      <c r="E845" s="3"/>
      <c r="F845" s="3"/>
      <c r="G845" s="3"/>
      <c r="H845" s="3"/>
      <c r="I845" s="3"/>
      <c r="J845" s="3"/>
      <c r="K845" s="3"/>
      <c r="L845" s="3"/>
      <c r="M845" s="3"/>
      <c r="N845" s="3"/>
      <c r="O845" s="3"/>
      <c r="P845" s="3"/>
      <c r="Q845" s="3"/>
      <c r="R845" s="3"/>
      <c r="S845" s="3"/>
      <c r="T845" s="3"/>
      <c r="U845" s="3"/>
      <c r="V845" s="3"/>
      <c r="W845" s="3"/>
      <c r="X845" s="3"/>
      <c r="Y845" s="3"/>
      <c r="Z845" s="3"/>
    </row>
    <row r="846" spans="2:26">
      <c r="B846" s="449"/>
      <c r="C846" s="7"/>
      <c r="D846" s="3"/>
      <c r="E846" s="3"/>
      <c r="F846" s="3"/>
      <c r="G846" s="3"/>
      <c r="H846" s="3"/>
      <c r="I846" s="3"/>
      <c r="J846" s="3"/>
      <c r="K846" s="3"/>
      <c r="L846" s="3"/>
      <c r="M846" s="3"/>
      <c r="N846" s="3"/>
      <c r="O846" s="3"/>
      <c r="P846" s="3"/>
      <c r="Q846" s="3"/>
      <c r="R846" s="3"/>
      <c r="S846" s="3"/>
      <c r="T846" s="3"/>
      <c r="U846" s="3"/>
      <c r="V846" s="3"/>
      <c r="W846" s="3"/>
      <c r="X846" s="3"/>
      <c r="Y846" s="3"/>
      <c r="Z846" s="3"/>
    </row>
    <row r="847" spans="2:26">
      <c r="B847" s="449"/>
      <c r="C847" s="7"/>
      <c r="D847" s="3"/>
      <c r="E847" s="3"/>
      <c r="F847" s="3"/>
      <c r="G847" s="3"/>
      <c r="H847" s="3"/>
      <c r="I847" s="3"/>
      <c r="J847" s="3"/>
      <c r="K847" s="3"/>
      <c r="L847" s="3"/>
      <c r="M847" s="3"/>
      <c r="N847" s="3"/>
      <c r="O847" s="3"/>
      <c r="P847" s="3"/>
      <c r="Q847" s="3"/>
      <c r="R847" s="3"/>
      <c r="S847" s="3"/>
      <c r="T847" s="3"/>
      <c r="U847" s="3"/>
      <c r="V847" s="3"/>
      <c r="W847" s="3"/>
      <c r="X847" s="3"/>
      <c r="Y847" s="3"/>
      <c r="Z847" s="3"/>
    </row>
    <row r="848" spans="2:26">
      <c r="B848" s="449"/>
      <c r="C848" s="7"/>
      <c r="D848" s="3"/>
      <c r="E848" s="3"/>
      <c r="F848" s="3"/>
      <c r="G848" s="3"/>
      <c r="H848" s="3"/>
      <c r="I848" s="3"/>
      <c r="J848" s="3"/>
      <c r="K848" s="3"/>
      <c r="L848" s="3"/>
      <c r="M848" s="3"/>
      <c r="N848" s="3"/>
      <c r="O848" s="3"/>
      <c r="P848" s="3"/>
      <c r="Q848" s="3"/>
      <c r="R848" s="3"/>
      <c r="S848" s="3"/>
      <c r="T848" s="3"/>
      <c r="U848" s="3"/>
      <c r="V848" s="3"/>
      <c r="W848" s="3"/>
      <c r="X848" s="3"/>
      <c r="Y848" s="3"/>
      <c r="Z848" s="3"/>
    </row>
    <row r="849" spans="2:26">
      <c r="B849" s="449"/>
      <c r="C849" s="7"/>
      <c r="D849" s="3"/>
      <c r="E849" s="3"/>
      <c r="F849" s="3"/>
      <c r="G849" s="3"/>
      <c r="H849" s="3"/>
      <c r="I849" s="3"/>
      <c r="J849" s="3"/>
      <c r="K849" s="3"/>
      <c r="L849" s="3"/>
      <c r="M849" s="3"/>
      <c r="N849" s="3"/>
      <c r="O849" s="3"/>
      <c r="P849" s="3"/>
      <c r="Q849" s="3"/>
      <c r="R849" s="3"/>
      <c r="S849" s="3"/>
      <c r="T849" s="3"/>
      <c r="U849" s="3"/>
      <c r="V849" s="3"/>
      <c r="W849" s="3"/>
      <c r="X849" s="3"/>
      <c r="Y849" s="3"/>
      <c r="Z849" s="3"/>
    </row>
    <row r="850" spans="2:26">
      <c r="B850" s="449"/>
      <c r="C850" s="7"/>
      <c r="D850" s="3"/>
      <c r="E850" s="3"/>
      <c r="F850" s="3"/>
      <c r="G850" s="3"/>
      <c r="H850" s="3"/>
      <c r="I850" s="3"/>
      <c r="J850" s="3"/>
      <c r="K850" s="3"/>
      <c r="L850" s="3"/>
      <c r="M850" s="3"/>
      <c r="N850" s="3"/>
      <c r="O850" s="3"/>
      <c r="P850" s="3"/>
      <c r="Q850" s="3"/>
      <c r="R850" s="3"/>
      <c r="S850" s="3"/>
      <c r="T850" s="3"/>
      <c r="U850" s="3"/>
      <c r="V850" s="3"/>
      <c r="W850" s="3"/>
      <c r="X850" s="3"/>
      <c r="Y850" s="3"/>
      <c r="Z850" s="3"/>
    </row>
    <row r="851" spans="2:26">
      <c r="B851" s="449"/>
      <c r="C851" s="7"/>
      <c r="D851" s="3"/>
      <c r="E851" s="3"/>
      <c r="F851" s="3"/>
      <c r="G851" s="3"/>
      <c r="H851" s="3"/>
      <c r="I851" s="3"/>
      <c r="J851" s="3"/>
      <c r="K851" s="3"/>
      <c r="L851" s="3"/>
      <c r="M851" s="3"/>
      <c r="N851" s="3"/>
      <c r="O851" s="3"/>
      <c r="P851" s="3"/>
      <c r="Q851" s="3"/>
      <c r="R851" s="3"/>
      <c r="S851" s="3"/>
      <c r="T851" s="3"/>
      <c r="U851" s="3"/>
      <c r="V851" s="3"/>
      <c r="W851" s="3"/>
      <c r="X851" s="3"/>
      <c r="Y851" s="3"/>
      <c r="Z851" s="3"/>
    </row>
    <row r="852" spans="2:26">
      <c r="B852" s="449"/>
      <c r="C852" s="7"/>
      <c r="D852" s="3"/>
      <c r="E852" s="3"/>
      <c r="F852" s="3"/>
      <c r="G852" s="3"/>
      <c r="H852" s="3"/>
      <c r="I852" s="3"/>
      <c r="J852" s="3"/>
      <c r="K852" s="3"/>
      <c r="L852" s="3"/>
      <c r="M852" s="3"/>
      <c r="N852" s="3"/>
      <c r="O852" s="3"/>
      <c r="P852" s="3"/>
      <c r="Q852" s="3"/>
      <c r="R852" s="3"/>
      <c r="S852" s="3"/>
      <c r="T852" s="3"/>
      <c r="U852" s="3"/>
      <c r="V852" s="3"/>
      <c r="W852" s="3"/>
      <c r="X852" s="3"/>
      <c r="Y852" s="3"/>
      <c r="Z852" s="3"/>
    </row>
    <row r="853" spans="2:26">
      <c r="B853" s="449"/>
      <c r="C853" s="7"/>
      <c r="D853" s="3"/>
      <c r="E853" s="3"/>
      <c r="F853" s="3"/>
      <c r="G853" s="3"/>
      <c r="H853" s="3"/>
      <c r="I853" s="3"/>
      <c r="J853" s="3"/>
      <c r="K853" s="3"/>
      <c r="L853" s="3"/>
      <c r="M853" s="3"/>
      <c r="N853" s="3"/>
      <c r="O853" s="3"/>
      <c r="P853" s="3"/>
      <c r="Q853" s="3"/>
      <c r="R853" s="3"/>
      <c r="S853" s="3"/>
      <c r="T853" s="3"/>
      <c r="U853" s="3"/>
      <c r="V853" s="3"/>
      <c r="W853" s="3"/>
      <c r="X853" s="3"/>
      <c r="Y853" s="3"/>
      <c r="Z853" s="3"/>
    </row>
    <row r="854" spans="2:26">
      <c r="B854" s="449"/>
      <c r="C854" s="7"/>
      <c r="D854" s="3"/>
      <c r="E854" s="3"/>
      <c r="F854" s="3"/>
      <c r="G854" s="3"/>
      <c r="H854" s="3"/>
      <c r="I854" s="3"/>
      <c r="J854" s="3"/>
      <c r="K854" s="3"/>
      <c r="L854" s="3"/>
      <c r="M854" s="3"/>
      <c r="N854" s="3"/>
      <c r="O854" s="3"/>
      <c r="P854" s="3"/>
      <c r="Q854" s="3"/>
      <c r="R854" s="3"/>
      <c r="S854" s="3"/>
      <c r="T854" s="3"/>
      <c r="U854" s="3"/>
      <c r="V854" s="3"/>
      <c r="W854" s="3"/>
      <c r="X854" s="3"/>
      <c r="Y854" s="3"/>
      <c r="Z854" s="3"/>
    </row>
    <row r="855" spans="2:26">
      <c r="B855" s="449"/>
      <c r="C855" s="7"/>
      <c r="D855" s="3"/>
      <c r="E855" s="3"/>
      <c r="F855" s="3"/>
      <c r="G855" s="3"/>
      <c r="H855" s="3"/>
      <c r="I855" s="3"/>
      <c r="J855" s="3"/>
      <c r="K855" s="3"/>
      <c r="L855" s="3"/>
      <c r="M855" s="3"/>
      <c r="N855" s="3"/>
      <c r="O855" s="3"/>
      <c r="P855" s="3"/>
      <c r="Q855" s="3"/>
      <c r="R855" s="3"/>
      <c r="S855" s="3"/>
      <c r="T855" s="3"/>
      <c r="U855" s="3"/>
      <c r="V855" s="3"/>
      <c r="W855" s="3"/>
      <c r="X855" s="3"/>
      <c r="Y855" s="3"/>
      <c r="Z855" s="3"/>
    </row>
    <row r="856" spans="2:26">
      <c r="B856" s="449"/>
      <c r="C856" s="7"/>
      <c r="D856" s="3"/>
      <c r="E856" s="3"/>
      <c r="F856" s="3"/>
      <c r="G856" s="3"/>
      <c r="H856" s="3"/>
      <c r="I856" s="3"/>
      <c r="J856" s="3"/>
      <c r="K856" s="3"/>
      <c r="L856" s="3"/>
      <c r="M856" s="3"/>
      <c r="N856" s="3"/>
      <c r="O856" s="3"/>
      <c r="P856" s="3"/>
      <c r="Q856" s="3"/>
      <c r="R856" s="3"/>
      <c r="S856" s="3"/>
      <c r="T856" s="3"/>
      <c r="U856" s="3"/>
      <c r="V856" s="3"/>
      <c r="W856" s="3"/>
      <c r="X856" s="3"/>
      <c r="Y856" s="3"/>
      <c r="Z856" s="3"/>
    </row>
    <row r="857" spans="2:26">
      <c r="B857" s="449"/>
      <c r="C857" s="7"/>
      <c r="D857" s="3"/>
      <c r="E857" s="3"/>
      <c r="F857" s="3"/>
      <c r="G857" s="3"/>
      <c r="H857" s="3"/>
      <c r="I857" s="3"/>
      <c r="J857" s="3"/>
      <c r="K857" s="3"/>
      <c r="L857" s="3"/>
      <c r="M857" s="3"/>
      <c r="N857" s="3"/>
      <c r="O857" s="3"/>
      <c r="P857" s="3"/>
      <c r="Q857" s="3"/>
      <c r="R857" s="3"/>
      <c r="S857" s="3"/>
      <c r="T857" s="3"/>
      <c r="U857" s="3"/>
      <c r="V857" s="3"/>
      <c r="W857" s="3"/>
      <c r="X857" s="3"/>
      <c r="Y857" s="3"/>
      <c r="Z857" s="3"/>
    </row>
    <row r="858" spans="2:26">
      <c r="B858" s="449"/>
      <c r="C858" s="7"/>
      <c r="D858" s="3"/>
      <c r="E858" s="3"/>
      <c r="F858" s="3"/>
      <c r="G858" s="3"/>
      <c r="H858" s="3"/>
      <c r="I858" s="3"/>
      <c r="J858" s="3"/>
      <c r="K858" s="3"/>
      <c r="L858" s="3"/>
      <c r="M858" s="3"/>
      <c r="N858" s="3"/>
      <c r="O858" s="3"/>
      <c r="P858" s="3"/>
      <c r="Q858" s="3"/>
      <c r="R858" s="3"/>
      <c r="S858" s="3"/>
      <c r="T858" s="3"/>
      <c r="U858" s="3"/>
      <c r="V858" s="3"/>
      <c r="W858" s="3"/>
      <c r="X858" s="3"/>
      <c r="Y858" s="3"/>
      <c r="Z858" s="3"/>
    </row>
    <row r="859" spans="2:26">
      <c r="B859" s="449"/>
      <c r="C859" s="7"/>
      <c r="D859" s="3"/>
      <c r="E859" s="3"/>
      <c r="F859" s="3"/>
      <c r="G859" s="3"/>
      <c r="H859" s="3"/>
      <c r="I859" s="3"/>
      <c r="J859" s="3"/>
      <c r="K859" s="3"/>
      <c r="L859" s="3"/>
      <c r="M859" s="3"/>
      <c r="N859" s="3"/>
      <c r="O859" s="3"/>
      <c r="P859" s="3"/>
      <c r="Q859" s="3"/>
      <c r="R859" s="3"/>
      <c r="S859" s="3"/>
      <c r="T859" s="3"/>
      <c r="U859" s="3"/>
      <c r="V859" s="3"/>
      <c r="W859" s="3"/>
      <c r="X859" s="3"/>
      <c r="Y859" s="3"/>
      <c r="Z859" s="3"/>
    </row>
    <row r="860" spans="2:26">
      <c r="B860" s="449"/>
      <c r="C860" s="7"/>
      <c r="D860" s="3"/>
      <c r="E860" s="3"/>
      <c r="F860" s="3"/>
      <c r="G860" s="3"/>
      <c r="H860" s="3"/>
      <c r="I860" s="3"/>
      <c r="J860" s="3"/>
      <c r="K860" s="3"/>
      <c r="L860" s="3"/>
      <c r="M860" s="3"/>
      <c r="N860" s="3"/>
      <c r="O860" s="3"/>
      <c r="P860" s="3"/>
      <c r="Q860" s="3"/>
      <c r="R860" s="3"/>
      <c r="S860" s="3"/>
      <c r="T860" s="3"/>
      <c r="U860" s="3"/>
      <c r="V860" s="3"/>
      <c r="W860" s="3"/>
      <c r="X860" s="3"/>
      <c r="Y860" s="3"/>
      <c r="Z860" s="3"/>
    </row>
    <row r="861" spans="2:26">
      <c r="B861" s="449"/>
      <c r="C861" s="7"/>
      <c r="D861" s="3"/>
      <c r="E861" s="3"/>
      <c r="F861" s="3"/>
      <c r="G861" s="3"/>
      <c r="H861" s="3"/>
      <c r="I861" s="3"/>
      <c r="J861" s="3"/>
      <c r="K861" s="3"/>
      <c r="L861" s="3"/>
      <c r="M861" s="3"/>
      <c r="N861" s="3"/>
      <c r="O861" s="3"/>
      <c r="P861" s="3"/>
      <c r="Q861" s="3"/>
      <c r="R861" s="3"/>
      <c r="S861" s="3"/>
      <c r="T861" s="3"/>
      <c r="U861" s="3"/>
      <c r="V861" s="3"/>
      <c r="W861" s="3"/>
      <c r="X861" s="3"/>
      <c r="Y861" s="3"/>
      <c r="Z861" s="3"/>
    </row>
    <row r="862" spans="2:26">
      <c r="B862" s="449"/>
      <c r="C862" s="7"/>
      <c r="D862" s="3"/>
      <c r="E862" s="3"/>
      <c r="F862" s="3"/>
      <c r="G862" s="3"/>
      <c r="H862" s="3"/>
      <c r="I862" s="3"/>
      <c r="J862" s="3"/>
      <c r="K862" s="3"/>
      <c r="L862" s="3"/>
      <c r="M862" s="3"/>
      <c r="N862" s="3"/>
      <c r="O862" s="3"/>
      <c r="P862" s="3"/>
      <c r="Q862" s="3"/>
      <c r="R862" s="3"/>
      <c r="S862" s="3"/>
      <c r="T862" s="3"/>
      <c r="U862" s="3"/>
      <c r="V862" s="3"/>
      <c r="W862" s="3"/>
      <c r="X862" s="3"/>
      <c r="Y862" s="3"/>
      <c r="Z862" s="3"/>
    </row>
    <row r="863" spans="2:26">
      <c r="B863" s="449"/>
      <c r="C863" s="7"/>
      <c r="D863" s="3"/>
      <c r="E863" s="3"/>
      <c r="F863" s="3"/>
      <c r="G863" s="3"/>
      <c r="H863" s="3"/>
      <c r="I863" s="3"/>
      <c r="J863" s="3"/>
      <c r="K863" s="3"/>
      <c r="L863" s="3"/>
      <c r="M863" s="3"/>
      <c r="N863" s="3"/>
      <c r="O863" s="3"/>
      <c r="P863" s="3"/>
      <c r="Q863" s="3"/>
      <c r="R863" s="3"/>
      <c r="S863" s="3"/>
      <c r="T863" s="3"/>
      <c r="U863" s="3"/>
      <c r="V863" s="3"/>
      <c r="W863" s="3"/>
      <c r="X863" s="3"/>
      <c r="Y863" s="3"/>
      <c r="Z863" s="3"/>
    </row>
    <row r="864" spans="2:26">
      <c r="B864" s="449"/>
      <c r="C864" s="7"/>
      <c r="D864" s="3"/>
      <c r="E864" s="3"/>
      <c r="F864" s="3"/>
      <c r="G864" s="3"/>
      <c r="H864" s="3"/>
      <c r="I864" s="3"/>
      <c r="J864" s="3"/>
      <c r="K864" s="3"/>
      <c r="L864" s="3"/>
      <c r="M864" s="3"/>
      <c r="N864" s="3"/>
      <c r="O864" s="3"/>
      <c r="P864" s="3"/>
      <c r="Q864" s="3"/>
      <c r="R864" s="3"/>
      <c r="S864" s="3"/>
      <c r="T864" s="3"/>
      <c r="U864" s="3"/>
      <c r="V864" s="3"/>
      <c r="W864" s="3"/>
      <c r="X864" s="3"/>
      <c r="Y864" s="3"/>
      <c r="Z864" s="3"/>
    </row>
    <row r="865" spans="2:26">
      <c r="B865" s="449"/>
      <c r="C865" s="7"/>
      <c r="D865" s="3"/>
      <c r="E865" s="3"/>
      <c r="F865" s="3"/>
      <c r="G865" s="3"/>
      <c r="H865" s="3"/>
      <c r="I865" s="3"/>
      <c r="J865" s="3"/>
      <c r="K865" s="3"/>
      <c r="L865" s="3"/>
      <c r="M865" s="3"/>
      <c r="N865" s="3"/>
      <c r="O865" s="3"/>
      <c r="P865" s="3"/>
      <c r="Q865" s="3"/>
      <c r="R865" s="3"/>
      <c r="S865" s="3"/>
      <c r="T865" s="3"/>
      <c r="U865" s="3"/>
      <c r="V865" s="3"/>
      <c r="W865" s="3"/>
      <c r="X865" s="3"/>
      <c r="Y865" s="3"/>
      <c r="Z865" s="3"/>
    </row>
    <row r="866" spans="2:26">
      <c r="B866" s="449"/>
      <c r="C866" s="7"/>
      <c r="D866" s="3"/>
      <c r="E866" s="3"/>
      <c r="F866" s="3"/>
      <c r="G866" s="3"/>
      <c r="H866" s="3"/>
      <c r="I866" s="3"/>
      <c r="J866" s="3"/>
      <c r="K866" s="3"/>
      <c r="L866" s="3"/>
      <c r="M866" s="3"/>
      <c r="N866" s="3"/>
      <c r="O866" s="3"/>
      <c r="P866" s="3"/>
      <c r="Q866" s="3"/>
      <c r="R866" s="3"/>
      <c r="S866" s="3"/>
      <c r="T866" s="3"/>
      <c r="U866" s="3"/>
      <c r="V866" s="3"/>
      <c r="W866" s="3"/>
      <c r="X866" s="3"/>
      <c r="Y866" s="3"/>
      <c r="Z866" s="3"/>
    </row>
    <row r="867" spans="2:26">
      <c r="B867" s="449"/>
      <c r="C867" s="7"/>
      <c r="D867" s="3"/>
      <c r="E867" s="3"/>
      <c r="F867" s="3"/>
      <c r="G867" s="3"/>
      <c r="H867" s="3"/>
      <c r="I867" s="3"/>
      <c r="J867" s="3"/>
      <c r="K867" s="3"/>
      <c r="L867" s="3"/>
      <c r="M867" s="3"/>
      <c r="N867" s="3"/>
      <c r="O867" s="3"/>
      <c r="P867" s="3"/>
      <c r="Q867" s="3"/>
      <c r="R867" s="3"/>
      <c r="S867" s="3"/>
      <c r="T867" s="3"/>
      <c r="U867" s="3"/>
      <c r="V867" s="3"/>
      <c r="W867" s="3"/>
      <c r="X867" s="3"/>
      <c r="Y867" s="3"/>
      <c r="Z867" s="3"/>
    </row>
    <row r="868" spans="2:26">
      <c r="B868" s="449"/>
      <c r="C868" s="7"/>
      <c r="D868" s="3"/>
      <c r="E868" s="3"/>
      <c r="F868" s="3"/>
      <c r="G868" s="3"/>
      <c r="H868" s="3"/>
      <c r="I868" s="3"/>
      <c r="J868" s="3"/>
      <c r="K868" s="3"/>
      <c r="L868" s="3"/>
      <c r="M868" s="3"/>
      <c r="N868" s="3"/>
      <c r="O868" s="3"/>
      <c r="P868" s="3"/>
      <c r="Q868" s="3"/>
      <c r="R868" s="3"/>
      <c r="S868" s="3"/>
      <c r="T868" s="3"/>
      <c r="U868" s="3"/>
      <c r="V868" s="3"/>
      <c r="W868" s="3"/>
      <c r="X868" s="3"/>
      <c r="Y868" s="3"/>
      <c r="Z868" s="3"/>
    </row>
    <row r="869" spans="2:26">
      <c r="B869" s="449"/>
      <c r="C869" s="7"/>
      <c r="D869" s="3"/>
      <c r="E869" s="3"/>
      <c r="F869" s="3"/>
      <c r="G869" s="3"/>
      <c r="H869" s="3"/>
      <c r="I869" s="3"/>
      <c r="J869" s="3"/>
      <c r="K869" s="3"/>
      <c r="L869" s="3"/>
      <c r="M869" s="3"/>
      <c r="N869" s="3"/>
      <c r="O869" s="3"/>
      <c r="P869" s="3"/>
      <c r="Q869" s="3"/>
      <c r="R869" s="3"/>
      <c r="S869" s="3"/>
      <c r="T869" s="3"/>
      <c r="U869" s="3"/>
      <c r="V869" s="3"/>
      <c r="W869" s="3"/>
      <c r="X869" s="3"/>
      <c r="Y869" s="3"/>
      <c r="Z869" s="3"/>
    </row>
    <row r="870" spans="2:26">
      <c r="B870" s="449"/>
      <c r="C870" s="7"/>
      <c r="D870" s="3"/>
      <c r="E870" s="3"/>
      <c r="F870" s="3"/>
      <c r="G870" s="3"/>
      <c r="H870" s="3"/>
      <c r="I870" s="3"/>
      <c r="J870" s="3"/>
      <c r="K870" s="3"/>
      <c r="L870" s="3"/>
      <c r="M870" s="3"/>
      <c r="N870" s="3"/>
      <c r="O870" s="3"/>
      <c r="P870" s="3"/>
      <c r="Q870" s="3"/>
      <c r="R870" s="3"/>
      <c r="S870" s="3"/>
      <c r="T870" s="3"/>
      <c r="U870" s="3"/>
      <c r="V870" s="3"/>
      <c r="W870" s="3"/>
      <c r="X870" s="3"/>
      <c r="Y870" s="3"/>
      <c r="Z870" s="3"/>
    </row>
    <row r="871" spans="2:26">
      <c r="B871" s="449"/>
      <c r="C871" s="7"/>
      <c r="D871" s="3"/>
      <c r="E871" s="3"/>
      <c r="F871" s="3"/>
      <c r="G871" s="3"/>
      <c r="H871" s="3"/>
      <c r="I871" s="3"/>
      <c r="J871" s="3"/>
      <c r="K871" s="3"/>
      <c r="L871" s="3"/>
      <c r="M871" s="3"/>
      <c r="N871" s="3"/>
      <c r="O871" s="3"/>
      <c r="P871" s="3"/>
      <c r="Q871" s="3"/>
      <c r="R871" s="3"/>
      <c r="S871" s="3"/>
      <c r="T871" s="3"/>
      <c r="U871" s="3"/>
      <c r="V871" s="3"/>
      <c r="W871" s="3"/>
      <c r="X871" s="3"/>
      <c r="Y871" s="3"/>
      <c r="Z871" s="3"/>
    </row>
    <row r="872" spans="2:26">
      <c r="B872" s="449"/>
      <c r="C872" s="7"/>
      <c r="D872" s="3"/>
      <c r="E872" s="3"/>
      <c r="F872" s="3"/>
      <c r="G872" s="3"/>
      <c r="H872" s="3"/>
      <c r="I872" s="3"/>
      <c r="J872" s="3"/>
      <c r="K872" s="3"/>
      <c r="L872" s="3"/>
      <c r="M872" s="3"/>
      <c r="N872" s="3"/>
      <c r="O872" s="3"/>
      <c r="P872" s="3"/>
      <c r="Q872" s="3"/>
      <c r="R872" s="3"/>
      <c r="S872" s="3"/>
      <c r="T872" s="3"/>
      <c r="U872" s="3"/>
      <c r="V872" s="3"/>
      <c r="W872" s="3"/>
      <c r="X872" s="3"/>
      <c r="Y872" s="3"/>
      <c r="Z872" s="3"/>
    </row>
    <row r="873" spans="2:26">
      <c r="B873" s="449"/>
      <c r="C873" s="7"/>
      <c r="D873" s="3"/>
      <c r="E873" s="3"/>
      <c r="F873" s="3"/>
      <c r="G873" s="3"/>
      <c r="H873" s="3"/>
      <c r="I873" s="3"/>
      <c r="J873" s="3"/>
      <c r="K873" s="3"/>
      <c r="L873" s="3"/>
      <c r="M873" s="3"/>
      <c r="N873" s="3"/>
      <c r="O873" s="3"/>
      <c r="P873" s="3"/>
      <c r="Q873" s="3"/>
      <c r="R873" s="3"/>
      <c r="S873" s="3"/>
      <c r="T873" s="3"/>
      <c r="U873" s="3"/>
      <c r="V873" s="3"/>
      <c r="W873" s="3"/>
      <c r="X873" s="3"/>
      <c r="Y873" s="3"/>
      <c r="Z873" s="3"/>
    </row>
    <row r="874" spans="2:26">
      <c r="B874" s="449"/>
      <c r="C874" s="7"/>
      <c r="D874" s="3"/>
      <c r="E874" s="3"/>
      <c r="F874" s="3"/>
      <c r="G874" s="3"/>
      <c r="H874" s="3"/>
      <c r="I874" s="3"/>
      <c r="J874" s="3"/>
      <c r="K874" s="3"/>
      <c r="L874" s="3"/>
      <c r="M874" s="3"/>
      <c r="N874" s="3"/>
      <c r="O874" s="3"/>
      <c r="P874" s="3"/>
      <c r="Q874" s="3"/>
      <c r="R874" s="3"/>
      <c r="S874" s="3"/>
      <c r="T874" s="3"/>
      <c r="U874" s="3"/>
      <c r="V874" s="3"/>
      <c r="W874" s="3"/>
      <c r="X874" s="3"/>
      <c r="Y874" s="3"/>
      <c r="Z874" s="3"/>
    </row>
    <row r="875" spans="2:26">
      <c r="B875" s="449"/>
      <c r="C875" s="7"/>
      <c r="D875" s="3"/>
      <c r="E875" s="3"/>
      <c r="F875" s="3"/>
      <c r="G875" s="3"/>
      <c r="H875" s="3"/>
      <c r="I875" s="3"/>
      <c r="J875" s="3"/>
      <c r="K875" s="3"/>
      <c r="L875" s="3"/>
      <c r="M875" s="3"/>
      <c r="N875" s="3"/>
      <c r="O875" s="3"/>
      <c r="P875" s="3"/>
      <c r="Q875" s="3"/>
      <c r="R875" s="3"/>
      <c r="S875" s="3"/>
      <c r="T875" s="3"/>
      <c r="U875" s="3"/>
      <c r="V875" s="3"/>
      <c r="W875" s="3"/>
      <c r="X875" s="3"/>
      <c r="Y875" s="3"/>
      <c r="Z875" s="3"/>
    </row>
    <row r="876" spans="2:26">
      <c r="B876" s="449"/>
      <c r="C876" s="7"/>
      <c r="D876" s="3"/>
      <c r="E876" s="3"/>
      <c r="F876" s="3"/>
      <c r="G876" s="3"/>
      <c r="H876" s="3"/>
      <c r="I876" s="3"/>
      <c r="J876" s="3"/>
      <c r="K876" s="3"/>
      <c r="L876" s="3"/>
      <c r="M876" s="3"/>
      <c r="N876" s="3"/>
      <c r="O876" s="3"/>
      <c r="P876" s="3"/>
      <c r="Q876" s="3"/>
      <c r="R876" s="3"/>
      <c r="S876" s="3"/>
      <c r="T876" s="3"/>
      <c r="U876" s="3"/>
      <c r="V876" s="3"/>
      <c r="W876" s="3"/>
      <c r="X876" s="3"/>
      <c r="Y876" s="3"/>
      <c r="Z876" s="3"/>
    </row>
    <row r="877" spans="2:26">
      <c r="B877" s="449"/>
      <c r="C877" s="7"/>
      <c r="D877" s="3"/>
      <c r="E877" s="3"/>
      <c r="F877" s="3"/>
      <c r="G877" s="3"/>
      <c r="H877" s="3"/>
      <c r="I877" s="3"/>
      <c r="J877" s="3"/>
      <c r="K877" s="3"/>
      <c r="L877" s="3"/>
      <c r="M877" s="3"/>
      <c r="N877" s="3"/>
      <c r="O877" s="3"/>
      <c r="P877" s="3"/>
      <c r="Q877" s="3"/>
      <c r="R877" s="3"/>
      <c r="S877" s="3"/>
      <c r="T877" s="3"/>
      <c r="U877" s="3"/>
      <c r="V877" s="3"/>
      <c r="W877" s="3"/>
      <c r="X877" s="3"/>
      <c r="Y877" s="3"/>
      <c r="Z877" s="3"/>
    </row>
    <row r="878" spans="2:26">
      <c r="B878" s="449"/>
      <c r="C878" s="7"/>
      <c r="D878" s="3"/>
      <c r="E878" s="3"/>
      <c r="F878" s="3"/>
      <c r="G878" s="3"/>
      <c r="H878" s="3"/>
      <c r="I878" s="3"/>
      <c r="J878" s="3"/>
      <c r="K878" s="3"/>
      <c r="L878" s="3"/>
      <c r="M878" s="3"/>
      <c r="N878" s="3"/>
      <c r="O878" s="3"/>
      <c r="P878" s="3"/>
      <c r="Q878" s="3"/>
      <c r="R878" s="3"/>
      <c r="S878" s="3"/>
      <c r="T878" s="3"/>
      <c r="U878" s="3"/>
      <c r="V878" s="3"/>
      <c r="W878" s="3"/>
      <c r="X878" s="3"/>
      <c r="Y878" s="3"/>
      <c r="Z878" s="3"/>
    </row>
    <row r="879" spans="2:26">
      <c r="B879" s="449"/>
      <c r="C879" s="7"/>
      <c r="D879" s="3"/>
      <c r="E879" s="3"/>
      <c r="F879" s="3"/>
      <c r="G879" s="3"/>
      <c r="H879" s="3"/>
      <c r="I879" s="3"/>
      <c r="J879" s="3"/>
      <c r="K879" s="3"/>
      <c r="L879" s="3"/>
      <c r="M879" s="3"/>
      <c r="N879" s="3"/>
      <c r="O879" s="3"/>
      <c r="P879" s="3"/>
      <c r="Q879" s="3"/>
      <c r="R879" s="3"/>
      <c r="S879" s="3"/>
      <c r="T879" s="3"/>
      <c r="U879" s="3"/>
      <c r="V879" s="3"/>
      <c r="W879" s="3"/>
      <c r="X879" s="3"/>
      <c r="Y879" s="3"/>
      <c r="Z879" s="3"/>
    </row>
    <row r="880" spans="2:26">
      <c r="B880" s="449"/>
      <c r="C880" s="7"/>
      <c r="D880" s="3"/>
      <c r="E880" s="3"/>
      <c r="F880" s="3"/>
      <c r="G880" s="3"/>
      <c r="H880" s="3"/>
      <c r="I880" s="3"/>
      <c r="J880" s="3"/>
      <c r="K880" s="3"/>
      <c r="L880" s="3"/>
      <c r="M880" s="3"/>
      <c r="N880" s="3"/>
      <c r="O880" s="3"/>
      <c r="P880" s="3"/>
      <c r="Q880" s="3"/>
      <c r="R880" s="3"/>
      <c r="S880" s="3"/>
      <c r="T880" s="3"/>
      <c r="U880" s="3"/>
      <c r="V880" s="3"/>
      <c r="W880" s="3"/>
      <c r="X880" s="3"/>
      <c r="Y880" s="3"/>
      <c r="Z880" s="3"/>
    </row>
    <row r="881" spans="2:26">
      <c r="B881" s="449"/>
      <c r="C881" s="7"/>
      <c r="D881" s="3"/>
      <c r="E881" s="3"/>
      <c r="F881" s="3"/>
      <c r="G881" s="3"/>
      <c r="H881" s="3"/>
      <c r="I881" s="3"/>
      <c r="J881" s="3"/>
      <c r="K881" s="3"/>
      <c r="L881" s="3"/>
      <c r="M881" s="3"/>
      <c r="N881" s="3"/>
      <c r="O881" s="3"/>
      <c r="P881" s="3"/>
      <c r="Q881" s="3"/>
      <c r="R881" s="3"/>
      <c r="S881" s="3"/>
      <c r="T881" s="3"/>
      <c r="U881" s="3"/>
      <c r="V881" s="3"/>
      <c r="W881" s="3"/>
      <c r="X881" s="3"/>
      <c r="Y881" s="3"/>
      <c r="Z881" s="3"/>
    </row>
    <row r="882" spans="2:26">
      <c r="B882" s="449"/>
      <c r="C882" s="7"/>
      <c r="D882" s="3"/>
      <c r="E882" s="3"/>
      <c r="F882" s="3"/>
      <c r="G882" s="3"/>
      <c r="H882" s="3"/>
      <c r="I882" s="3"/>
      <c r="J882" s="3"/>
      <c r="K882" s="3"/>
      <c r="L882" s="3"/>
      <c r="M882" s="3"/>
      <c r="N882" s="3"/>
      <c r="O882" s="3"/>
      <c r="P882" s="3"/>
      <c r="Q882" s="3"/>
      <c r="R882" s="3"/>
      <c r="S882" s="3"/>
      <c r="T882" s="3"/>
      <c r="U882" s="3"/>
      <c r="V882" s="3"/>
      <c r="W882" s="3"/>
      <c r="X882" s="3"/>
      <c r="Y882" s="3"/>
      <c r="Z882" s="3"/>
    </row>
    <row r="883" spans="2:26">
      <c r="B883" s="449"/>
      <c r="C883" s="7"/>
      <c r="D883" s="3"/>
      <c r="E883" s="3"/>
      <c r="F883" s="3"/>
      <c r="G883" s="3"/>
      <c r="H883" s="3"/>
      <c r="I883" s="3"/>
      <c r="J883" s="3"/>
      <c r="K883" s="3"/>
      <c r="L883" s="3"/>
      <c r="M883" s="3"/>
      <c r="N883" s="3"/>
      <c r="O883" s="3"/>
      <c r="P883" s="3"/>
      <c r="Q883" s="3"/>
      <c r="R883" s="3"/>
      <c r="S883" s="3"/>
      <c r="T883" s="3"/>
      <c r="U883" s="3"/>
      <c r="V883" s="3"/>
      <c r="W883" s="3"/>
      <c r="X883" s="3"/>
      <c r="Y883" s="3"/>
      <c r="Z883" s="3"/>
    </row>
    <row r="884" spans="2:26">
      <c r="B884" s="449"/>
      <c r="C884" s="7"/>
      <c r="D884" s="3"/>
      <c r="E884" s="3"/>
      <c r="F884" s="3"/>
      <c r="G884" s="3"/>
      <c r="H884" s="3"/>
      <c r="I884" s="3"/>
      <c r="J884" s="3"/>
      <c r="K884" s="3"/>
      <c r="L884" s="3"/>
      <c r="M884" s="3"/>
      <c r="N884" s="3"/>
      <c r="O884" s="3"/>
      <c r="P884" s="3"/>
      <c r="Q884" s="3"/>
      <c r="R884" s="3"/>
      <c r="S884" s="3"/>
      <c r="T884" s="3"/>
      <c r="U884" s="3"/>
      <c r="V884" s="3"/>
      <c r="W884" s="3"/>
      <c r="X884" s="3"/>
      <c r="Y884" s="3"/>
      <c r="Z884" s="3"/>
    </row>
    <row r="885" spans="2:26">
      <c r="B885" s="449"/>
      <c r="C885" s="7"/>
      <c r="D885" s="3"/>
      <c r="E885" s="3"/>
      <c r="F885" s="3"/>
      <c r="G885" s="3"/>
      <c r="H885" s="3"/>
      <c r="I885" s="3"/>
      <c r="J885" s="3"/>
      <c r="K885" s="3"/>
      <c r="L885" s="3"/>
      <c r="M885" s="3"/>
      <c r="N885" s="3"/>
      <c r="O885" s="3"/>
      <c r="P885" s="3"/>
      <c r="Q885" s="3"/>
      <c r="R885" s="3"/>
      <c r="S885" s="3"/>
      <c r="T885" s="3"/>
      <c r="U885" s="3"/>
      <c r="V885" s="3"/>
      <c r="W885" s="3"/>
      <c r="X885" s="3"/>
      <c r="Y885" s="3"/>
      <c r="Z885" s="3"/>
    </row>
    <row r="886" spans="2:26">
      <c r="B886" s="449"/>
      <c r="C886" s="7"/>
      <c r="D886" s="3"/>
      <c r="E886" s="3"/>
      <c r="F886" s="3"/>
      <c r="G886" s="3"/>
      <c r="H886" s="3"/>
      <c r="I886" s="3"/>
      <c r="J886" s="3"/>
      <c r="K886" s="3"/>
      <c r="L886" s="3"/>
      <c r="M886" s="3"/>
      <c r="N886" s="3"/>
      <c r="O886" s="3"/>
      <c r="P886" s="3"/>
      <c r="Q886" s="3"/>
      <c r="R886" s="3"/>
      <c r="S886" s="3"/>
      <c r="T886" s="3"/>
      <c r="U886" s="3"/>
      <c r="V886" s="3"/>
      <c r="W886" s="3"/>
      <c r="X886" s="3"/>
      <c r="Y886" s="3"/>
      <c r="Z886" s="3"/>
    </row>
    <row r="887" spans="2:26">
      <c r="B887" s="449"/>
      <c r="C887" s="7"/>
      <c r="D887" s="3"/>
      <c r="E887" s="3"/>
      <c r="F887" s="3"/>
      <c r="G887" s="3"/>
      <c r="H887" s="3"/>
      <c r="I887" s="3"/>
      <c r="J887" s="3"/>
      <c r="K887" s="3"/>
      <c r="L887" s="3"/>
      <c r="M887" s="3"/>
      <c r="N887" s="3"/>
      <c r="O887" s="3"/>
      <c r="P887" s="3"/>
      <c r="Q887" s="3"/>
      <c r="R887" s="3"/>
      <c r="S887" s="3"/>
      <c r="T887" s="3"/>
      <c r="U887" s="3"/>
      <c r="V887" s="3"/>
      <c r="W887" s="3"/>
      <c r="X887" s="3"/>
      <c r="Y887" s="3"/>
      <c r="Z887" s="3"/>
    </row>
    <row r="888" spans="2:26">
      <c r="B888" s="449"/>
      <c r="C888" s="7"/>
      <c r="D888" s="3"/>
      <c r="E888" s="3"/>
      <c r="F888" s="3"/>
      <c r="G888" s="3"/>
      <c r="H888" s="3"/>
      <c r="I888" s="3"/>
      <c r="J888" s="3"/>
      <c r="K888" s="3"/>
      <c r="L888" s="3"/>
      <c r="M888" s="3"/>
      <c r="N888" s="3"/>
      <c r="O888" s="3"/>
      <c r="P888" s="3"/>
      <c r="Q888" s="3"/>
      <c r="R888" s="3"/>
      <c r="S888" s="3"/>
      <c r="T888" s="3"/>
      <c r="U888" s="3"/>
      <c r="V888" s="3"/>
      <c r="W888" s="3"/>
      <c r="X888" s="3"/>
      <c r="Y888" s="3"/>
      <c r="Z888" s="3"/>
    </row>
    <row r="889" spans="2:26">
      <c r="B889" s="449"/>
      <c r="C889" s="7"/>
      <c r="D889" s="3"/>
      <c r="E889" s="3"/>
      <c r="F889" s="3"/>
      <c r="G889" s="3"/>
      <c r="H889" s="3"/>
      <c r="I889" s="3"/>
      <c r="J889" s="3"/>
      <c r="K889" s="3"/>
      <c r="L889" s="3"/>
      <c r="M889" s="3"/>
      <c r="N889" s="3"/>
      <c r="O889" s="3"/>
      <c r="P889" s="3"/>
      <c r="Q889" s="3"/>
      <c r="R889" s="3"/>
      <c r="S889" s="3"/>
      <c r="T889" s="3"/>
      <c r="U889" s="3"/>
      <c r="V889" s="3"/>
      <c r="W889" s="3"/>
      <c r="X889" s="3"/>
      <c r="Y889" s="3"/>
      <c r="Z889" s="3"/>
    </row>
    <row r="890" spans="2:26">
      <c r="B890" s="449"/>
      <c r="C890" s="7"/>
      <c r="D890" s="3"/>
      <c r="E890" s="3"/>
      <c r="F890" s="3"/>
      <c r="G890" s="3"/>
      <c r="H890" s="3"/>
      <c r="I890" s="3"/>
      <c r="J890" s="3"/>
      <c r="K890" s="3"/>
      <c r="L890" s="3"/>
      <c r="M890" s="3"/>
      <c r="N890" s="3"/>
      <c r="O890" s="3"/>
      <c r="P890" s="3"/>
      <c r="Q890" s="3"/>
      <c r="R890" s="3"/>
      <c r="S890" s="3"/>
      <c r="T890" s="3"/>
      <c r="U890" s="3"/>
      <c r="V890" s="3"/>
      <c r="W890" s="3"/>
      <c r="X890" s="3"/>
      <c r="Y890" s="3"/>
      <c r="Z890" s="3"/>
    </row>
    <row r="891" spans="2:26">
      <c r="B891" s="449"/>
      <c r="C891" s="7"/>
      <c r="D891" s="3"/>
      <c r="E891" s="3"/>
      <c r="F891" s="3"/>
      <c r="G891" s="3"/>
      <c r="H891" s="3"/>
      <c r="I891" s="3"/>
      <c r="J891" s="3"/>
      <c r="K891" s="3"/>
      <c r="L891" s="3"/>
      <c r="M891" s="3"/>
      <c r="N891" s="3"/>
      <c r="O891" s="3"/>
      <c r="P891" s="3"/>
      <c r="Q891" s="3"/>
      <c r="R891" s="3"/>
      <c r="S891" s="3"/>
      <c r="T891" s="3"/>
      <c r="U891" s="3"/>
      <c r="V891" s="3"/>
      <c r="W891" s="3"/>
      <c r="X891" s="3"/>
      <c r="Y891" s="3"/>
      <c r="Z891" s="3"/>
    </row>
    <row r="892" spans="2:26">
      <c r="B892" s="449"/>
      <c r="C892" s="7"/>
      <c r="D892" s="3"/>
      <c r="E892" s="3"/>
      <c r="F892" s="3"/>
      <c r="G892" s="3"/>
      <c r="H892" s="3"/>
      <c r="I892" s="3"/>
      <c r="J892" s="3"/>
      <c r="K892" s="3"/>
      <c r="L892" s="3"/>
      <c r="M892" s="3"/>
      <c r="N892" s="3"/>
      <c r="O892" s="3"/>
      <c r="P892" s="3"/>
      <c r="Q892" s="3"/>
      <c r="R892" s="3"/>
      <c r="S892" s="3"/>
      <c r="T892" s="3"/>
      <c r="U892" s="3"/>
      <c r="V892" s="3"/>
      <c r="W892" s="3"/>
      <c r="X892" s="3"/>
      <c r="Y892" s="3"/>
      <c r="Z892" s="3"/>
    </row>
    <row r="893" spans="2:26">
      <c r="B893" s="449"/>
      <c r="C893" s="7"/>
      <c r="D893" s="3"/>
      <c r="E893" s="3"/>
      <c r="F893" s="3"/>
      <c r="G893" s="3"/>
      <c r="H893" s="3"/>
      <c r="I893" s="3"/>
      <c r="J893" s="3"/>
      <c r="K893" s="3"/>
      <c r="L893" s="3"/>
      <c r="M893" s="3"/>
      <c r="N893" s="3"/>
      <c r="O893" s="3"/>
      <c r="P893" s="3"/>
      <c r="Q893" s="3"/>
      <c r="R893" s="3"/>
      <c r="S893" s="3"/>
      <c r="T893" s="3"/>
      <c r="U893" s="3"/>
      <c r="V893" s="3"/>
      <c r="W893" s="3"/>
      <c r="X893" s="3"/>
      <c r="Y893" s="3"/>
      <c r="Z893" s="3"/>
    </row>
    <row r="894" spans="2:26">
      <c r="B894" s="449"/>
      <c r="C894" s="7"/>
      <c r="D894" s="3"/>
      <c r="E894" s="3"/>
      <c r="F894" s="3"/>
      <c r="G894" s="3"/>
      <c r="H894" s="3"/>
      <c r="I894" s="3"/>
      <c r="J894" s="3"/>
      <c r="K894" s="3"/>
      <c r="L894" s="3"/>
      <c r="M894" s="3"/>
      <c r="N894" s="3"/>
      <c r="O894" s="3"/>
      <c r="P894" s="3"/>
      <c r="Q894" s="3"/>
      <c r="R894" s="3"/>
      <c r="S894" s="3"/>
      <c r="T894" s="3"/>
      <c r="U894" s="3"/>
      <c r="V894" s="3"/>
      <c r="W894" s="3"/>
      <c r="X894" s="3"/>
      <c r="Y894" s="3"/>
      <c r="Z894" s="3"/>
    </row>
    <row r="895" spans="2:26">
      <c r="B895" s="449"/>
      <c r="C895" s="7"/>
      <c r="D895" s="3"/>
      <c r="E895" s="3"/>
      <c r="F895" s="3"/>
      <c r="G895" s="3"/>
      <c r="H895" s="3"/>
      <c r="I895" s="3"/>
      <c r="J895" s="3"/>
      <c r="K895" s="3"/>
      <c r="L895" s="3"/>
      <c r="M895" s="3"/>
      <c r="N895" s="3"/>
      <c r="O895" s="3"/>
      <c r="P895" s="3"/>
      <c r="Q895" s="3"/>
      <c r="R895" s="3"/>
      <c r="S895" s="3"/>
      <c r="T895" s="3"/>
      <c r="U895" s="3"/>
      <c r="V895" s="3"/>
      <c r="W895" s="3"/>
      <c r="X895" s="3"/>
      <c r="Y895" s="3"/>
      <c r="Z895" s="3"/>
    </row>
    <row r="896" spans="2:26">
      <c r="B896" s="449"/>
      <c r="C896" s="7"/>
      <c r="D896" s="3"/>
      <c r="E896" s="3"/>
      <c r="F896" s="3"/>
      <c r="G896" s="3"/>
      <c r="H896" s="3"/>
      <c r="I896" s="3"/>
      <c r="J896" s="3"/>
      <c r="K896" s="3"/>
      <c r="L896" s="3"/>
      <c r="M896" s="3"/>
      <c r="N896" s="3"/>
      <c r="O896" s="3"/>
      <c r="P896" s="3"/>
      <c r="Q896" s="3"/>
      <c r="R896" s="3"/>
      <c r="S896" s="3"/>
      <c r="T896" s="3"/>
      <c r="U896" s="3"/>
      <c r="V896" s="3"/>
      <c r="W896" s="3"/>
      <c r="X896" s="3"/>
      <c r="Y896" s="3"/>
      <c r="Z896" s="3"/>
    </row>
    <row r="897" spans="2:26">
      <c r="B897" s="449"/>
      <c r="C897" s="7"/>
      <c r="D897" s="3"/>
      <c r="E897" s="3"/>
      <c r="F897" s="3"/>
      <c r="G897" s="3"/>
      <c r="H897" s="3"/>
      <c r="I897" s="3"/>
      <c r="J897" s="3"/>
      <c r="K897" s="3"/>
      <c r="L897" s="3"/>
      <c r="M897" s="3"/>
      <c r="N897" s="3"/>
      <c r="O897" s="3"/>
      <c r="P897" s="3"/>
      <c r="Q897" s="3"/>
      <c r="R897" s="3"/>
      <c r="S897" s="3"/>
      <c r="T897" s="3"/>
      <c r="U897" s="3"/>
      <c r="V897" s="3"/>
      <c r="W897" s="3"/>
      <c r="X897" s="3"/>
      <c r="Y897" s="3"/>
      <c r="Z897" s="3"/>
    </row>
    <row r="898" spans="2:26">
      <c r="B898" s="449"/>
      <c r="C898" s="7"/>
      <c r="D898" s="3"/>
      <c r="E898" s="3"/>
      <c r="F898" s="3"/>
      <c r="G898" s="3"/>
      <c r="H898" s="3"/>
      <c r="I898" s="3"/>
      <c r="J898" s="3"/>
      <c r="K898" s="3"/>
      <c r="L898" s="3"/>
      <c r="M898" s="3"/>
      <c r="N898" s="3"/>
      <c r="O898" s="3"/>
      <c r="P898" s="3"/>
      <c r="Q898" s="3"/>
      <c r="R898" s="3"/>
      <c r="S898" s="3"/>
      <c r="T898" s="3"/>
      <c r="U898" s="3"/>
      <c r="V898" s="3"/>
      <c r="W898" s="3"/>
      <c r="X898" s="3"/>
      <c r="Y898" s="3"/>
      <c r="Z898" s="3"/>
    </row>
    <row r="899" spans="2:26">
      <c r="B899" s="449"/>
      <c r="C899" s="7"/>
      <c r="D899" s="3"/>
      <c r="E899" s="3"/>
      <c r="F899" s="3"/>
      <c r="G899" s="3"/>
      <c r="H899" s="3"/>
      <c r="I899" s="3"/>
      <c r="J899" s="3"/>
      <c r="K899" s="3"/>
      <c r="L899" s="3"/>
      <c r="M899" s="3"/>
      <c r="N899" s="3"/>
      <c r="O899" s="3"/>
      <c r="P899" s="3"/>
      <c r="Q899" s="3"/>
      <c r="R899" s="3"/>
      <c r="S899" s="3"/>
      <c r="T899" s="3"/>
      <c r="U899" s="3"/>
      <c r="V899" s="3"/>
      <c r="W899" s="3"/>
      <c r="X899" s="3"/>
      <c r="Y899" s="3"/>
      <c r="Z899" s="3"/>
    </row>
    <row r="900" spans="2:26">
      <c r="B900" s="449"/>
      <c r="C900" s="7"/>
      <c r="D900" s="3"/>
      <c r="E900" s="3"/>
      <c r="F900" s="3"/>
      <c r="G900" s="3"/>
      <c r="H900" s="3"/>
      <c r="I900" s="3"/>
      <c r="J900" s="3"/>
      <c r="K900" s="3"/>
      <c r="L900" s="3"/>
      <c r="M900" s="3"/>
      <c r="N900" s="3"/>
      <c r="O900" s="3"/>
      <c r="P900" s="3"/>
      <c r="Q900" s="3"/>
      <c r="R900" s="3"/>
      <c r="S900" s="3"/>
      <c r="T900" s="3"/>
      <c r="U900" s="3"/>
      <c r="V900" s="3"/>
      <c r="W900" s="3"/>
      <c r="X900" s="3"/>
      <c r="Y900" s="3"/>
      <c r="Z900" s="3"/>
    </row>
    <row r="901" spans="2:26">
      <c r="B901" s="449"/>
      <c r="C901" s="7"/>
      <c r="D901" s="3"/>
      <c r="E901" s="3"/>
      <c r="F901" s="3"/>
      <c r="G901" s="3"/>
      <c r="H901" s="3"/>
      <c r="I901" s="3"/>
      <c r="J901" s="3"/>
      <c r="K901" s="3"/>
      <c r="L901" s="3"/>
      <c r="M901" s="3"/>
      <c r="N901" s="3"/>
      <c r="O901" s="3"/>
      <c r="P901" s="3"/>
      <c r="Q901" s="3"/>
      <c r="R901" s="3"/>
      <c r="S901" s="3"/>
      <c r="T901" s="3"/>
      <c r="U901" s="3"/>
      <c r="V901" s="3"/>
      <c r="W901" s="3"/>
      <c r="X901" s="3"/>
      <c r="Y901" s="3"/>
      <c r="Z901" s="3"/>
    </row>
    <row r="902" spans="2:26">
      <c r="B902" s="449"/>
      <c r="C902" s="7"/>
      <c r="D902" s="3"/>
      <c r="E902" s="3"/>
      <c r="F902" s="3"/>
      <c r="G902" s="3"/>
      <c r="H902" s="3"/>
      <c r="I902" s="3"/>
      <c r="J902" s="3"/>
      <c r="K902" s="3"/>
      <c r="L902" s="3"/>
      <c r="M902" s="3"/>
      <c r="N902" s="3"/>
      <c r="O902" s="3"/>
      <c r="P902" s="3"/>
      <c r="Q902" s="3"/>
      <c r="R902" s="3"/>
      <c r="S902" s="3"/>
      <c r="T902" s="3"/>
      <c r="U902" s="3"/>
      <c r="V902" s="3"/>
      <c r="W902" s="3"/>
      <c r="X902" s="3"/>
      <c r="Y902" s="3"/>
      <c r="Z902" s="3"/>
    </row>
    <row r="903" spans="2:26">
      <c r="B903" s="449"/>
      <c r="C903" s="7"/>
      <c r="D903" s="3"/>
      <c r="E903" s="3"/>
      <c r="F903" s="3"/>
      <c r="G903" s="3"/>
      <c r="H903" s="3"/>
      <c r="I903" s="3"/>
      <c r="J903" s="3"/>
      <c r="K903" s="3"/>
      <c r="L903" s="3"/>
      <c r="M903" s="3"/>
      <c r="N903" s="3"/>
      <c r="O903" s="3"/>
      <c r="P903" s="3"/>
      <c r="Q903" s="3"/>
      <c r="R903" s="3"/>
      <c r="S903" s="3"/>
      <c r="T903" s="3"/>
      <c r="U903" s="3"/>
      <c r="V903" s="3"/>
      <c r="W903" s="3"/>
      <c r="X903" s="3"/>
      <c r="Y903" s="3"/>
      <c r="Z903" s="3"/>
    </row>
    <row r="904" spans="2:26">
      <c r="B904" s="449"/>
      <c r="C904" s="7"/>
      <c r="D904" s="3"/>
      <c r="E904" s="3"/>
      <c r="F904" s="3"/>
      <c r="G904" s="3"/>
      <c r="H904" s="3"/>
      <c r="I904" s="3"/>
      <c r="J904" s="3"/>
      <c r="K904" s="3"/>
      <c r="L904" s="3"/>
      <c r="M904" s="3"/>
      <c r="N904" s="3"/>
      <c r="O904" s="3"/>
      <c r="P904" s="3"/>
      <c r="Q904" s="3"/>
      <c r="R904" s="3"/>
      <c r="S904" s="3"/>
      <c r="T904" s="3"/>
      <c r="U904" s="3"/>
      <c r="V904" s="3"/>
      <c r="W904" s="3"/>
      <c r="X904" s="3"/>
      <c r="Y904" s="3"/>
      <c r="Z904" s="3"/>
    </row>
    <row r="905" spans="2:26">
      <c r="B905" s="449"/>
      <c r="C905" s="7"/>
      <c r="D905" s="3"/>
      <c r="E905" s="3"/>
      <c r="F905" s="3"/>
      <c r="G905" s="3"/>
      <c r="H905" s="3"/>
      <c r="I905" s="3"/>
      <c r="J905" s="3"/>
      <c r="K905" s="3"/>
      <c r="L905" s="3"/>
      <c r="M905" s="3"/>
      <c r="N905" s="3"/>
      <c r="O905" s="3"/>
      <c r="P905" s="3"/>
      <c r="Q905" s="3"/>
      <c r="R905" s="3"/>
      <c r="S905" s="3"/>
      <c r="T905" s="3"/>
      <c r="U905" s="3"/>
      <c r="V905" s="3"/>
      <c r="W905" s="3"/>
      <c r="X905" s="3"/>
      <c r="Y905" s="3"/>
      <c r="Z905" s="3"/>
    </row>
    <row r="906" spans="2:26">
      <c r="B906" s="449"/>
      <c r="C906" s="7"/>
      <c r="D906" s="3"/>
      <c r="E906" s="3"/>
      <c r="F906" s="3"/>
      <c r="G906" s="3"/>
      <c r="H906" s="3"/>
      <c r="I906" s="3"/>
      <c r="J906" s="3"/>
      <c r="K906" s="3"/>
      <c r="L906" s="3"/>
      <c r="M906" s="3"/>
      <c r="N906" s="3"/>
      <c r="O906" s="3"/>
      <c r="P906" s="3"/>
      <c r="Q906" s="3"/>
      <c r="R906" s="3"/>
      <c r="S906" s="3"/>
      <c r="T906" s="3"/>
      <c r="U906" s="3"/>
      <c r="V906" s="3"/>
      <c r="W906" s="3"/>
      <c r="X906" s="3"/>
      <c r="Y906" s="3"/>
      <c r="Z906" s="3"/>
    </row>
    <row r="907" spans="2:26">
      <c r="B907" s="449"/>
      <c r="C907" s="7"/>
      <c r="D907" s="3"/>
      <c r="E907" s="3"/>
      <c r="F907" s="3"/>
      <c r="G907" s="3"/>
      <c r="H907" s="3"/>
      <c r="I907" s="3"/>
      <c r="J907" s="3"/>
      <c r="K907" s="3"/>
      <c r="L907" s="3"/>
      <c r="M907" s="3"/>
      <c r="N907" s="3"/>
      <c r="O907" s="3"/>
      <c r="P907" s="3"/>
      <c r="Q907" s="3"/>
      <c r="R907" s="3"/>
      <c r="S907" s="3"/>
      <c r="T907" s="3"/>
      <c r="U907" s="3"/>
      <c r="V907" s="3"/>
      <c r="W907" s="3"/>
      <c r="X907" s="3"/>
      <c r="Y907" s="3"/>
      <c r="Z907" s="3"/>
    </row>
    <row r="908" spans="2:26">
      <c r="B908" s="449"/>
      <c r="C908" s="7"/>
      <c r="D908" s="3"/>
      <c r="E908" s="3"/>
      <c r="F908" s="3"/>
      <c r="G908" s="3"/>
      <c r="H908" s="3"/>
      <c r="I908" s="3"/>
      <c r="J908" s="3"/>
      <c r="K908" s="3"/>
      <c r="L908" s="3"/>
      <c r="M908" s="3"/>
      <c r="N908" s="3"/>
      <c r="O908" s="3"/>
      <c r="P908" s="3"/>
      <c r="Q908" s="3"/>
      <c r="R908" s="3"/>
      <c r="S908" s="3"/>
      <c r="T908" s="3"/>
      <c r="U908" s="3"/>
      <c r="V908" s="3"/>
      <c r="W908" s="3"/>
      <c r="X908" s="3"/>
      <c r="Y908" s="3"/>
      <c r="Z908" s="3"/>
    </row>
    <row r="909" spans="2:26">
      <c r="B909" s="449"/>
      <c r="C909" s="7"/>
      <c r="D909" s="3"/>
      <c r="E909" s="3"/>
      <c r="F909" s="3"/>
      <c r="G909" s="3"/>
      <c r="H909" s="3"/>
      <c r="I909" s="3"/>
      <c r="J909" s="3"/>
      <c r="K909" s="3"/>
      <c r="L909" s="3"/>
      <c r="M909" s="3"/>
      <c r="N909" s="3"/>
      <c r="O909" s="3"/>
      <c r="P909" s="3"/>
      <c r="Q909" s="3"/>
      <c r="R909" s="3"/>
      <c r="S909" s="3"/>
      <c r="T909" s="3"/>
      <c r="U909" s="3"/>
      <c r="V909" s="3"/>
      <c r="W909" s="3"/>
      <c r="X909" s="3"/>
      <c r="Y909" s="3"/>
      <c r="Z909" s="3"/>
    </row>
    <row r="910" spans="2:26">
      <c r="B910" s="449"/>
      <c r="C910" s="7"/>
      <c r="D910" s="3"/>
      <c r="E910" s="3"/>
      <c r="F910" s="3"/>
      <c r="G910" s="3"/>
      <c r="H910" s="3"/>
      <c r="I910" s="3"/>
      <c r="J910" s="3"/>
      <c r="K910" s="3"/>
      <c r="L910" s="3"/>
      <c r="M910" s="3"/>
      <c r="N910" s="3"/>
      <c r="O910" s="3"/>
      <c r="P910" s="3"/>
      <c r="Q910" s="3"/>
      <c r="R910" s="3"/>
      <c r="S910" s="3"/>
      <c r="T910" s="3"/>
      <c r="U910" s="3"/>
      <c r="V910" s="3"/>
      <c r="W910" s="3"/>
      <c r="X910" s="3"/>
      <c r="Y910" s="3"/>
      <c r="Z910" s="3"/>
    </row>
    <row r="911" spans="2:26">
      <c r="B911" s="449"/>
      <c r="C911" s="7"/>
      <c r="D911" s="3"/>
      <c r="E911" s="3"/>
      <c r="F911" s="3"/>
      <c r="G911" s="3"/>
      <c r="H911" s="3"/>
      <c r="I911" s="3"/>
      <c r="J911" s="3"/>
      <c r="K911" s="3"/>
      <c r="L911" s="3"/>
      <c r="M911" s="3"/>
      <c r="N911" s="3"/>
      <c r="O911" s="3"/>
      <c r="P911" s="3"/>
      <c r="Q911" s="3"/>
      <c r="R911" s="3"/>
      <c r="S911" s="3"/>
      <c r="T911" s="3"/>
      <c r="U911" s="3"/>
      <c r="V911" s="3"/>
      <c r="W911" s="3"/>
      <c r="X911" s="3"/>
      <c r="Y911" s="3"/>
      <c r="Z911" s="3"/>
    </row>
    <row r="912" spans="2:26">
      <c r="B912" s="449"/>
      <c r="C912" s="7"/>
      <c r="D912" s="3"/>
      <c r="E912" s="3"/>
      <c r="F912" s="3"/>
      <c r="G912" s="3"/>
      <c r="H912" s="3"/>
      <c r="I912" s="3"/>
      <c r="J912" s="3"/>
      <c r="K912" s="3"/>
      <c r="L912" s="3"/>
      <c r="M912" s="3"/>
      <c r="N912" s="3"/>
      <c r="O912" s="3"/>
      <c r="P912" s="3"/>
      <c r="Q912" s="3"/>
      <c r="R912" s="3"/>
      <c r="S912" s="3"/>
      <c r="T912" s="3"/>
      <c r="U912" s="3"/>
      <c r="V912" s="3"/>
      <c r="W912" s="3"/>
      <c r="X912" s="3"/>
      <c r="Y912" s="3"/>
      <c r="Z912" s="3"/>
    </row>
    <row r="913" spans="2:26">
      <c r="B913" s="449"/>
      <c r="C913" s="7"/>
      <c r="D913" s="3"/>
      <c r="E913" s="3"/>
      <c r="F913" s="3"/>
      <c r="G913" s="3"/>
      <c r="H913" s="3"/>
      <c r="I913" s="3"/>
      <c r="J913" s="3"/>
      <c r="K913" s="3"/>
      <c r="L913" s="3"/>
      <c r="M913" s="3"/>
      <c r="N913" s="3"/>
      <c r="O913" s="3"/>
      <c r="P913" s="3"/>
      <c r="Q913" s="3"/>
      <c r="R913" s="3"/>
      <c r="S913" s="3"/>
      <c r="T913" s="3"/>
      <c r="U913" s="3"/>
      <c r="V913" s="3"/>
      <c r="W913" s="3"/>
      <c r="X913" s="3"/>
      <c r="Y913" s="3"/>
      <c r="Z913" s="3"/>
    </row>
    <row r="914" spans="2:26">
      <c r="B914" s="449"/>
      <c r="C914" s="7"/>
      <c r="D914" s="3"/>
      <c r="E914" s="3"/>
      <c r="F914" s="3"/>
      <c r="G914" s="3"/>
      <c r="H914" s="3"/>
      <c r="I914" s="3"/>
      <c r="J914" s="3"/>
      <c r="K914" s="3"/>
      <c r="L914" s="3"/>
      <c r="M914" s="3"/>
      <c r="N914" s="3"/>
      <c r="O914" s="3"/>
      <c r="P914" s="3"/>
      <c r="Q914" s="3"/>
      <c r="R914" s="3"/>
      <c r="S914" s="3"/>
      <c r="T914" s="3"/>
      <c r="U914" s="3"/>
      <c r="V914" s="3"/>
      <c r="W914" s="3"/>
      <c r="X914" s="3"/>
      <c r="Y914" s="3"/>
      <c r="Z914" s="3"/>
    </row>
    <row r="915" spans="2:26">
      <c r="B915" s="449"/>
      <c r="C915" s="7"/>
      <c r="D915" s="3"/>
      <c r="E915" s="3"/>
      <c r="F915" s="3"/>
      <c r="G915" s="3"/>
      <c r="H915" s="3"/>
      <c r="I915" s="3"/>
      <c r="J915" s="3"/>
      <c r="K915" s="3"/>
      <c r="L915" s="3"/>
      <c r="M915" s="3"/>
      <c r="N915" s="3"/>
      <c r="O915" s="3"/>
      <c r="P915" s="3"/>
      <c r="Q915" s="3"/>
      <c r="R915" s="3"/>
      <c r="S915" s="3"/>
      <c r="T915" s="3"/>
      <c r="U915" s="3"/>
      <c r="V915" s="3"/>
      <c r="W915" s="3"/>
      <c r="X915" s="3"/>
      <c r="Y915" s="3"/>
      <c r="Z915" s="3"/>
    </row>
    <row r="916" spans="2:26">
      <c r="B916" s="449"/>
      <c r="C916" s="7"/>
      <c r="D916" s="3"/>
      <c r="E916" s="3"/>
      <c r="F916" s="3"/>
      <c r="G916" s="3"/>
      <c r="H916" s="3"/>
      <c r="I916" s="3"/>
      <c r="J916" s="3"/>
      <c r="K916" s="3"/>
      <c r="L916" s="3"/>
      <c r="M916" s="3"/>
      <c r="N916" s="3"/>
      <c r="O916" s="3"/>
      <c r="P916" s="3"/>
      <c r="Q916" s="3"/>
      <c r="R916" s="3"/>
      <c r="S916" s="3"/>
      <c r="T916" s="3"/>
      <c r="U916" s="3"/>
      <c r="V916" s="3"/>
      <c r="W916" s="3"/>
      <c r="X916" s="3"/>
      <c r="Y916" s="3"/>
      <c r="Z916" s="3"/>
    </row>
    <row r="917" spans="2:26">
      <c r="B917" s="449"/>
      <c r="C917" s="7"/>
      <c r="D917" s="3"/>
      <c r="E917" s="3"/>
      <c r="F917" s="3"/>
      <c r="G917" s="3"/>
      <c r="H917" s="3"/>
      <c r="I917" s="3"/>
      <c r="J917" s="3"/>
      <c r="K917" s="3"/>
      <c r="L917" s="3"/>
      <c r="M917" s="3"/>
      <c r="N917" s="3"/>
      <c r="O917" s="3"/>
      <c r="P917" s="3"/>
      <c r="Q917" s="3"/>
      <c r="R917" s="3"/>
      <c r="S917" s="3"/>
      <c r="T917" s="3"/>
      <c r="U917" s="3"/>
      <c r="V917" s="3"/>
      <c r="W917" s="3"/>
      <c r="X917" s="3"/>
      <c r="Y917" s="3"/>
      <c r="Z917" s="3"/>
    </row>
    <row r="918" spans="2:26">
      <c r="B918" s="449"/>
      <c r="C918" s="7"/>
      <c r="D918" s="3"/>
      <c r="E918" s="3"/>
      <c r="F918" s="3"/>
      <c r="G918" s="3"/>
      <c r="H918" s="3"/>
      <c r="I918" s="3"/>
      <c r="J918" s="3"/>
      <c r="K918" s="3"/>
      <c r="L918" s="3"/>
      <c r="M918" s="3"/>
      <c r="N918" s="3"/>
      <c r="O918" s="3"/>
      <c r="P918" s="3"/>
      <c r="Q918" s="3"/>
      <c r="R918" s="3"/>
      <c r="S918" s="3"/>
      <c r="T918" s="3"/>
      <c r="U918" s="3"/>
      <c r="V918" s="3"/>
      <c r="W918" s="3"/>
      <c r="X918" s="3"/>
      <c r="Y918" s="3"/>
      <c r="Z918" s="3"/>
    </row>
    <row r="919" spans="2:26">
      <c r="B919" s="449"/>
      <c r="C919" s="7"/>
      <c r="D919" s="3"/>
      <c r="E919" s="3"/>
      <c r="F919" s="3"/>
      <c r="G919" s="3"/>
      <c r="H919" s="3"/>
      <c r="I919" s="3"/>
      <c r="J919" s="3"/>
      <c r="K919" s="3"/>
      <c r="L919" s="3"/>
      <c r="M919" s="3"/>
      <c r="N919" s="3"/>
      <c r="O919" s="3"/>
      <c r="P919" s="3"/>
      <c r="Q919" s="3"/>
      <c r="R919" s="3"/>
      <c r="S919" s="3"/>
      <c r="T919" s="3"/>
      <c r="U919" s="3"/>
      <c r="V919" s="3"/>
      <c r="W919" s="3"/>
      <c r="X919" s="3"/>
      <c r="Y919" s="3"/>
      <c r="Z919" s="3"/>
    </row>
    <row r="920" spans="2:26">
      <c r="B920" s="449"/>
      <c r="C920" s="7"/>
      <c r="D920" s="3"/>
      <c r="E920" s="3"/>
      <c r="F920" s="3"/>
      <c r="G920" s="3"/>
      <c r="H920" s="3"/>
      <c r="I920" s="3"/>
      <c r="J920" s="3"/>
      <c r="K920" s="3"/>
      <c r="L920" s="3"/>
      <c r="M920" s="3"/>
      <c r="N920" s="3"/>
      <c r="O920" s="3"/>
      <c r="P920" s="3"/>
      <c r="Q920" s="3"/>
      <c r="R920" s="3"/>
      <c r="S920" s="3"/>
      <c r="T920" s="3"/>
      <c r="U920" s="3"/>
      <c r="V920" s="3"/>
      <c r="W920" s="3"/>
      <c r="X920" s="3"/>
      <c r="Y920" s="3"/>
      <c r="Z920" s="3"/>
    </row>
    <row r="921" spans="2:26">
      <c r="B921" s="449"/>
      <c r="C921" s="7"/>
      <c r="D921" s="3"/>
      <c r="E921" s="3"/>
      <c r="F921" s="3"/>
      <c r="G921" s="3"/>
      <c r="H921" s="3"/>
      <c r="I921" s="3"/>
      <c r="J921" s="3"/>
      <c r="K921" s="3"/>
      <c r="L921" s="3"/>
      <c r="M921" s="3"/>
      <c r="N921" s="3"/>
      <c r="O921" s="3"/>
      <c r="P921" s="3"/>
      <c r="Q921" s="3"/>
      <c r="R921" s="3"/>
      <c r="S921" s="3"/>
      <c r="T921" s="3"/>
      <c r="U921" s="3"/>
      <c r="V921" s="3"/>
      <c r="W921" s="3"/>
      <c r="X921" s="3"/>
      <c r="Y921" s="3"/>
      <c r="Z921" s="3"/>
    </row>
    <row r="922" spans="2:26">
      <c r="B922" s="449"/>
      <c r="C922" s="7"/>
      <c r="D922" s="3"/>
      <c r="E922" s="3"/>
      <c r="F922" s="3"/>
      <c r="G922" s="3"/>
      <c r="H922" s="3"/>
      <c r="I922" s="3"/>
      <c r="J922" s="3"/>
      <c r="K922" s="3"/>
      <c r="L922" s="3"/>
      <c r="M922" s="3"/>
      <c r="N922" s="3"/>
      <c r="O922" s="3"/>
      <c r="P922" s="3"/>
      <c r="Q922" s="3"/>
      <c r="R922" s="3"/>
      <c r="S922" s="3"/>
      <c r="T922" s="3"/>
      <c r="U922" s="3"/>
      <c r="V922" s="3"/>
      <c r="W922" s="3"/>
      <c r="X922" s="3"/>
      <c r="Y922" s="3"/>
      <c r="Z922" s="3"/>
    </row>
    <row r="923" spans="2:26">
      <c r="B923" s="449"/>
      <c r="C923" s="7"/>
      <c r="D923" s="3"/>
      <c r="E923" s="3"/>
      <c r="F923" s="3"/>
      <c r="G923" s="3"/>
      <c r="H923" s="3"/>
      <c r="I923" s="3"/>
      <c r="J923" s="3"/>
      <c r="K923" s="3"/>
      <c r="L923" s="3"/>
      <c r="M923" s="3"/>
      <c r="N923" s="3"/>
      <c r="O923" s="3"/>
      <c r="P923" s="3"/>
      <c r="Q923" s="3"/>
      <c r="R923" s="3"/>
      <c r="S923" s="3"/>
      <c r="T923" s="3"/>
      <c r="U923" s="3"/>
      <c r="V923" s="3"/>
      <c r="W923" s="3"/>
      <c r="X923" s="3"/>
      <c r="Y923" s="3"/>
      <c r="Z923" s="3"/>
    </row>
    <row r="924" spans="2:26">
      <c r="B924" s="449"/>
      <c r="C924" s="7"/>
      <c r="D924" s="3"/>
      <c r="E924" s="3"/>
      <c r="F924" s="3"/>
      <c r="G924" s="3"/>
      <c r="H924" s="3"/>
      <c r="I924" s="3"/>
      <c r="J924" s="3"/>
      <c r="K924" s="3"/>
      <c r="L924" s="3"/>
      <c r="M924" s="3"/>
      <c r="N924" s="3"/>
      <c r="O924" s="3"/>
      <c r="P924" s="3"/>
      <c r="Q924" s="3"/>
      <c r="R924" s="3"/>
      <c r="S924" s="3"/>
      <c r="T924" s="3"/>
      <c r="U924" s="3"/>
      <c r="V924" s="3"/>
      <c r="W924" s="3"/>
      <c r="X924" s="3"/>
      <c r="Y924" s="3"/>
      <c r="Z924" s="3"/>
    </row>
    <row r="925" spans="2:26">
      <c r="B925" s="449"/>
      <c r="C925" s="7"/>
      <c r="D925" s="3"/>
      <c r="E925" s="3"/>
      <c r="F925" s="3"/>
      <c r="G925" s="3"/>
      <c r="H925" s="3"/>
      <c r="I925" s="3"/>
      <c r="J925" s="3"/>
      <c r="K925" s="3"/>
      <c r="L925" s="3"/>
      <c r="M925" s="3"/>
      <c r="N925" s="3"/>
      <c r="O925" s="3"/>
      <c r="P925" s="3"/>
      <c r="Q925" s="3"/>
      <c r="R925" s="3"/>
      <c r="S925" s="3"/>
      <c r="T925" s="3"/>
      <c r="U925" s="3"/>
      <c r="V925" s="3"/>
      <c r="W925" s="3"/>
      <c r="X925" s="3"/>
      <c r="Y925" s="3"/>
      <c r="Z925" s="3"/>
    </row>
    <row r="926" spans="2:26">
      <c r="B926" s="449"/>
      <c r="C926" s="7"/>
      <c r="D926" s="3"/>
      <c r="E926" s="3"/>
      <c r="F926" s="3"/>
      <c r="G926" s="3"/>
      <c r="H926" s="3"/>
      <c r="I926" s="3"/>
      <c r="J926" s="3"/>
      <c r="K926" s="3"/>
      <c r="L926" s="3"/>
      <c r="M926" s="3"/>
      <c r="N926" s="3"/>
      <c r="O926" s="3"/>
      <c r="P926" s="3"/>
      <c r="Q926" s="3"/>
      <c r="R926" s="3"/>
      <c r="S926" s="3"/>
      <c r="T926" s="3"/>
      <c r="U926" s="3"/>
      <c r="V926" s="3"/>
      <c r="W926" s="3"/>
      <c r="X926" s="3"/>
      <c r="Y926" s="3"/>
      <c r="Z926" s="3"/>
    </row>
    <row r="927" spans="2:26">
      <c r="B927" s="449"/>
      <c r="C927" s="7"/>
      <c r="D927" s="3"/>
      <c r="E927" s="3"/>
      <c r="F927" s="3"/>
      <c r="G927" s="3"/>
      <c r="H927" s="3"/>
      <c r="I927" s="3"/>
      <c r="J927" s="3"/>
      <c r="K927" s="3"/>
      <c r="L927" s="3"/>
      <c r="M927" s="3"/>
      <c r="N927" s="3"/>
      <c r="O927" s="3"/>
      <c r="P927" s="3"/>
      <c r="Q927" s="3"/>
      <c r="R927" s="3"/>
      <c r="S927" s="3"/>
      <c r="T927" s="3"/>
      <c r="U927" s="3"/>
      <c r="V927" s="3"/>
      <c r="W927" s="3"/>
      <c r="X927" s="3"/>
      <c r="Y927" s="3"/>
      <c r="Z927" s="3"/>
    </row>
    <row r="928" spans="2:26">
      <c r="B928" s="449"/>
      <c r="C928" s="7"/>
      <c r="D928" s="3"/>
      <c r="E928" s="3"/>
      <c r="F928" s="3"/>
      <c r="G928" s="3"/>
      <c r="H928" s="3"/>
      <c r="I928" s="3"/>
      <c r="J928" s="3"/>
      <c r="K928" s="3"/>
      <c r="L928" s="3"/>
      <c r="M928" s="3"/>
      <c r="N928" s="3"/>
      <c r="O928" s="3"/>
      <c r="P928" s="3"/>
      <c r="Q928" s="3"/>
      <c r="R928" s="3"/>
      <c r="S928" s="3"/>
      <c r="T928" s="3"/>
      <c r="U928" s="3"/>
      <c r="V928" s="3"/>
      <c r="W928" s="3"/>
      <c r="X928" s="3"/>
      <c r="Y928" s="3"/>
      <c r="Z928" s="3"/>
    </row>
    <row r="929" spans="2:26">
      <c r="B929" s="449"/>
      <c r="C929" s="7"/>
      <c r="D929" s="3"/>
      <c r="E929" s="3"/>
      <c r="F929" s="3"/>
      <c r="G929" s="3"/>
      <c r="H929" s="3"/>
      <c r="I929" s="3"/>
      <c r="J929" s="3"/>
      <c r="K929" s="3"/>
      <c r="L929" s="3"/>
      <c r="M929" s="3"/>
      <c r="N929" s="3"/>
      <c r="O929" s="3"/>
      <c r="P929" s="3"/>
      <c r="Q929" s="3"/>
      <c r="R929" s="3"/>
      <c r="S929" s="3"/>
      <c r="T929" s="3"/>
      <c r="U929" s="3"/>
      <c r="V929" s="3"/>
      <c r="W929" s="3"/>
      <c r="X929" s="3"/>
      <c r="Y929" s="3"/>
      <c r="Z929" s="3"/>
    </row>
    <row r="930" spans="2:26">
      <c r="B930" s="449"/>
      <c r="C930" s="7"/>
      <c r="D930" s="3"/>
      <c r="E930" s="3"/>
      <c r="F930" s="3"/>
      <c r="G930" s="3"/>
      <c r="H930" s="3"/>
      <c r="I930" s="3"/>
      <c r="J930" s="3"/>
      <c r="K930" s="3"/>
      <c r="L930" s="3"/>
      <c r="M930" s="3"/>
      <c r="N930" s="3"/>
      <c r="O930" s="3"/>
      <c r="P930" s="3"/>
      <c r="Q930" s="3"/>
      <c r="R930" s="3"/>
      <c r="S930" s="3"/>
      <c r="T930" s="3"/>
      <c r="U930" s="3"/>
      <c r="V930" s="3"/>
      <c r="W930" s="3"/>
      <c r="X930" s="3"/>
      <c r="Y930" s="3"/>
      <c r="Z930" s="3"/>
    </row>
    <row r="931" spans="2:26">
      <c r="B931" s="449"/>
      <c r="C931" s="7"/>
      <c r="D931" s="3"/>
      <c r="E931" s="3"/>
      <c r="F931" s="3"/>
      <c r="G931" s="3"/>
      <c r="H931" s="3"/>
      <c r="I931" s="3"/>
      <c r="J931" s="3"/>
      <c r="K931" s="3"/>
      <c r="L931" s="3"/>
      <c r="M931" s="3"/>
      <c r="N931" s="3"/>
      <c r="O931" s="3"/>
      <c r="P931" s="3"/>
      <c r="Q931" s="3"/>
      <c r="R931" s="3"/>
      <c r="S931" s="3"/>
      <c r="T931" s="3"/>
      <c r="U931" s="3"/>
      <c r="V931" s="3"/>
      <c r="W931" s="3"/>
      <c r="X931" s="3"/>
      <c r="Y931" s="3"/>
      <c r="Z931" s="3"/>
    </row>
    <row r="932" spans="2:26">
      <c r="B932" s="449"/>
      <c r="C932" s="7"/>
      <c r="D932" s="3"/>
      <c r="E932" s="3"/>
      <c r="F932" s="3"/>
      <c r="G932" s="3"/>
      <c r="H932" s="3"/>
      <c r="I932" s="3"/>
      <c r="J932" s="3"/>
      <c r="K932" s="3"/>
      <c r="L932" s="3"/>
      <c r="M932" s="3"/>
      <c r="N932" s="3"/>
      <c r="O932" s="3"/>
      <c r="P932" s="3"/>
      <c r="Q932" s="3"/>
      <c r="R932" s="3"/>
      <c r="S932" s="3"/>
      <c r="T932" s="3"/>
      <c r="U932" s="3"/>
      <c r="V932" s="3"/>
      <c r="W932" s="3"/>
      <c r="X932" s="3"/>
      <c r="Y932" s="3"/>
      <c r="Z932" s="3"/>
    </row>
    <row r="933" spans="2:26">
      <c r="B933" s="449"/>
      <c r="C933" s="7"/>
      <c r="D933" s="3"/>
      <c r="E933" s="3"/>
      <c r="F933" s="3"/>
      <c r="G933" s="3"/>
      <c r="H933" s="3"/>
      <c r="I933" s="3"/>
      <c r="J933" s="3"/>
      <c r="K933" s="3"/>
      <c r="L933" s="3"/>
      <c r="M933" s="3"/>
      <c r="N933" s="3"/>
      <c r="O933" s="3"/>
      <c r="P933" s="3"/>
      <c r="Q933" s="3"/>
      <c r="R933" s="3"/>
      <c r="S933" s="3"/>
      <c r="T933" s="3"/>
      <c r="U933" s="3"/>
      <c r="V933" s="3"/>
      <c r="W933" s="3"/>
      <c r="X933" s="3"/>
      <c r="Y933" s="3"/>
      <c r="Z933" s="3"/>
    </row>
    <row r="934" spans="2:26">
      <c r="B934" s="449"/>
      <c r="C934" s="7"/>
      <c r="D934" s="3"/>
      <c r="E934" s="3"/>
      <c r="F934" s="3"/>
      <c r="G934" s="3"/>
      <c r="H934" s="3"/>
      <c r="I934" s="3"/>
      <c r="J934" s="3"/>
      <c r="K934" s="3"/>
      <c r="L934" s="3"/>
      <c r="M934" s="3"/>
      <c r="N934" s="3"/>
      <c r="O934" s="3"/>
      <c r="P934" s="3"/>
      <c r="Q934" s="3"/>
      <c r="R934" s="3"/>
      <c r="S934" s="3"/>
      <c r="T934" s="3"/>
      <c r="U934" s="3"/>
      <c r="V934" s="3"/>
      <c r="W934" s="3"/>
      <c r="X934" s="3"/>
      <c r="Y934" s="3"/>
      <c r="Z934" s="3"/>
    </row>
    <row r="935" spans="2:26">
      <c r="B935" s="449"/>
      <c r="C935" s="7"/>
      <c r="D935" s="3"/>
      <c r="E935" s="3"/>
      <c r="F935" s="3"/>
      <c r="G935" s="3"/>
      <c r="H935" s="3"/>
      <c r="I935" s="3"/>
      <c r="J935" s="3"/>
      <c r="K935" s="3"/>
      <c r="L935" s="3"/>
      <c r="M935" s="3"/>
      <c r="N935" s="3"/>
      <c r="O935" s="3"/>
      <c r="P935" s="3"/>
      <c r="Q935" s="3"/>
      <c r="R935" s="3"/>
      <c r="S935" s="3"/>
      <c r="T935" s="3"/>
      <c r="U935" s="3"/>
      <c r="V935" s="3"/>
      <c r="W935" s="3"/>
      <c r="X935" s="3"/>
      <c r="Y935" s="3"/>
      <c r="Z935" s="3"/>
    </row>
    <row r="936" spans="2:26">
      <c r="B936" s="449"/>
      <c r="C936" s="7"/>
      <c r="D936" s="3"/>
      <c r="E936" s="3"/>
      <c r="F936" s="3"/>
      <c r="G936" s="3"/>
      <c r="H936" s="3"/>
      <c r="I936" s="3"/>
      <c r="J936" s="3"/>
      <c r="K936" s="3"/>
      <c r="L936" s="3"/>
      <c r="M936" s="3"/>
      <c r="N936" s="3"/>
      <c r="O936" s="3"/>
      <c r="P936" s="3"/>
      <c r="Q936" s="3"/>
      <c r="R936" s="3"/>
      <c r="S936" s="3"/>
      <c r="T936" s="3"/>
      <c r="U936" s="3"/>
      <c r="V936" s="3"/>
      <c r="W936" s="3"/>
      <c r="X936" s="3"/>
      <c r="Y936" s="3"/>
      <c r="Z936" s="3"/>
    </row>
    <row r="937" spans="2:26">
      <c r="B937" s="449"/>
      <c r="C937" s="7"/>
      <c r="D937" s="3"/>
      <c r="E937" s="3"/>
      <c r="F937" s="3"/>
      <c r="G937" s="3"/>
      <c r="H937" s="3"/>
      <c r="I937" s="3"/>
      <c r="J937" s="3"/>
      <c r="K937" s="3"/>
      <c r="L937" s="3"/>
      <c r="M937" s="3"/>
      <c r="N937" s="3"/>
      <c r="O937" s="3"/>
      <c r="P937" s="3"/>
      <c r="Q937" s="3"/>
      <c r="R937" s="3"/>
      <c r="S937" s="3"/>
      <c r="T937" s="3"/>
      <c r="U937" s="3"/>
      <c r="V937" s="3"/>
      <c r="W937" s="3"/>
      <c r="X937" s="3"/>
      <c r="Y937" s="3"/>
      <c r="Z937" s="3"/>
    </row>
    <row r="938" spans="2:26">
      <c r="B938" s="449"/>
      <c r="C938" s="7"/>
      <c r="D938" s="3"/>
      <c r="E938" s="3"/>
      <c r="F938" s="3"/>
      <c r="G938" s="3"/>
      <c r="H938" s="3"/>
      <c r="I938" s="3"/>
      <c r="J938" s="3"/>
      <c r="K938" s="3"/>
      <c r="L938" s="3"/>
      <c r="M938" s="3"/>
      <c r="N938" s="3"/>
      <c r="O938" s="3"/>
      <c r="P938" s="3"/>
      <c r="Q938" s="3"/>
      <c r="R938" s="3"/>
      <c r="S938" s="3"/>
      <c r="T938" s="3"/>
      <c r="U938" s="3"/>
      <c r="V938" s="3"/>
      <c r="W938" s="3"/>
      <c r="X938" s="3"/>
      <c r="Y938" s="3"/>
      <c r="Z938" s="3"/>
    </row>
    <row r="939" spans="2:26">
      <c r="B939" s="449"/>
      <c r="C939" s="7"/>
      <c r="D939" s="3"/>
      <c r="E939" s="3"/>
      <c r="F939" s="3"/>
      <c r="G939" s="3"/>
      <c r="H939" s="3"/>
      <c r="I939" s="3"/>
      <c r="J939" s="3"/>
      <c r="K939" s="3"/>
      <c r="L939" s="3"/>
      <c r="M939" s="3"/>
      <c r="N939" s="3"/>
      <c r="O939" s="3"/>
      <c r="P939" s="3"/>
      <c r="Q939" s="3"/>
      <c r="R939" s="3"/>
      <c r="S939" s="3"/>
      <c r="T939" s="3"/>
      <c r="U939" s="3"/>
      <c r="V939" s="3"/>
      <c r="W939" s="3"/>
      <c r="X939" s="3"/>
      <c r="Y939" s="3"/>
      <c r="Z939" s="3"/>
    </row>
    <row r="940" spans="2:26">
      <c r="B940" s="449"/>
      <c r="C940" s="7"/>
      <c r="D940" s="3"/>
      <c r="E940" s="3"/>
      <c r="F940" s="3"/>
      <c r="G940" s="3"/>
      <c r="H940" s="3"/>
      <c r="I940" s="3"/>
      <c r="J940" s="3"/>
      <c r="K940" s="3"/>
      <c r="L940" s="3"/>
      <c r="M940" s="3"/>
      <c r="N940" s="3"/>
      <c r="O940" s="3"/>
      <c r="P940" s="3"/>
      <c r="Q940" s="3"/>
      <c r="R940" s="3"/>
      <c r="S940" s="3"/>
      <c r="T940" s="3"/>
      <c r="U940" s="3"/>
      <c r="V940" s="3"/>
      <c r="W940" s="3"/>
      <c r="X940" s="3"/>
      <c r="Y940" s="3"/>
      <c r="Z940" s="3"/>
    </row>
    <row r="941" spans="2:26">
      <c r="B941" s="449"/>
      <c r="C941" s="7"/>
      <c r="D941" s="3"/>
      <c r="E941" s="3"/>
      <c r="F941" s="3"/>
      <c r="G941" s="3"/>
      <c r="H941" s="3"/>
      <c r="I941" s="3"/>
      <c r="J941" s="3"/>
      <c r="K941" s="3"/>
      <c r="L941" s="3"/>
      <c r="M941" s="3"/>
      <c r="N941" s="3"/>
      <c r="O941" s="3"/>
      <c r="P941" s="3"/>
      <c r="Q941" s="3"/>
      <c r="R941" s="3"/>
      <c r="S941" s="3"/>
      <c r="T941" s="3"/>
      <c r="U941" s="3"/>
      <c r="V941" s="3"/>
      <c r="W941" s="3"/>
      <c r="X941" s="3"/>
      <c r="Y941" s="3"/>
      <c r="Z941" s="3"/>
    </row>
    <row r="942" spans="2:26">
      <c r="B942" s="449"/>
      <c r="C942" s="7"/>
      <c r="D942" s="3"/>
      <c r="E942" s="3"/>
      <c r="F942" s="3"/>
      <c r="G942" s="3"/>
      <c r="H942" s="3"/>
      <c r="I942" s="3"/>
      <c r="J942" s="3"/>
      <c r="K942" s="3"/>
      <c r="L942" s="3"/>
      <c r="M942" s="3"/>
      <c r="N942" s="3"/>
      <c r="O942" s="3"/>
      <c r="P942" s="3"/>
      <c r="Q942" s="3"/>
      <c r="R942" s="3"/>
      <c r="S942" s="3"/>
      <c r="T942" s="3"/>
      <c r="U942" s="3"/>
      <c r="V942" s="3"/>
      <c r="W942" s="3"/>
      <c r="X942" s="3"/>
      <c r="Y942" s="3"/>
      <c r="Z942" s="3"/>
    </row>
    <row r="943" spans="2:26">
      <c r="B943" s="449"/>
      <c r="C943" s="7"/>
      <c r="D943" s="3"/>
      <c r="E943" s="3"/>
      <c r="F943" s="3"/>
      <c r="G943" s="3"/>
      <c r="H943" s="3"/>
      <c r="I943" s="3"/>
      <c r="J943" s="3"/>
      <c r="K943" s="3"/>
      <c r="L943" s="3"/>
      <c r="M943" s="3"/>
      <c r="N943" s="3"/>
      <c r="O943" s="3"/>
      <c r="P943" s="3"/>
      <c r="Q943" s="3"/>
      <c r="R943" s="3"/>
      <c r="S943" s="3"/>
      <c r="T943" s="3"/>
      <c r="U943" s="3"/>
      <c r="V943" s="3"/>
      <c r="W943" s="3"/>
      <c r="X943" s="3"/>
      <c r="Y943" s="3"/>
      <c r="Z943" s="3"/>
    </row>
    <row r="944" spans="2:26">
      <c r="B944" s="449"/>
      <c r="C944" s="7"/>
      <c r="D944" s="3"/>
      <c r="E944" s="3"/>
      <c r="F944" s="3"/>
      <c r="G944" s="3"/>
      <c r="H944" s="3"/>
      <c r="I944" s="3"/>
      <c r="J944" s="3"/>
      <c r="K944" s="3"/>
      <c r="L944" s="3"/>
      <c r="M944" s="3"/>
      <c r="N944" s="3"/>
      <c r="O944" s="3"/>
      <c r="P944" s="3"/>
      <c r="Q944" s="3"/>
      <c r="R944" s="3"/>
      <c r="S944" s="3"/>
      <c r="T944" s="3"/>
      <c r="U944" s="3"/>
      <c r="V944" s="3"/>
      <c r="W944" s="3"/>
      <c r="X944" s="3"/>
      <c r="Y944" s="3"/>
      <c r="Z944" s="3"/>
    </row>
    <row r="945" spans="2:26">
      <c r="B945" s="449"/>
      <c r="C945" s="7"/>
      <c r="D945" s="3"/>
      <c r="E945" s="3"/>
      <c r="F945" s="3"/>
      <c r="G945" s="3"/>
      <c r="H945" s="3"/>
      <c r="I945" s="3"/>
      <c r="J945" s="3"/>
      <c r="K945" s="3"/>
      <c r="L945" s="3"/>
      <c r="M945" s="3"/>
      <c r="N945" s="3"/>
      <c r="O945" s="3"/>
      <c r="P945" s="3"/>
      <c r="Q945" s="3"/>
      <c r="R945" s="3"/>
      <c r="S945" s="3"/>
      <c r="T945" s="3"/>
      <c r="U945" s="3"/>
      <c r="V945" s="3"/>
      <c r="W945" s="3"/>
      <c r="X945" s="3"/>
      <c r="Y945" s="3"/>
      <c r="Z945" s="3"/>
    </row>
    <row r="946" spans="2:26">
      <c r="B946" s="449"/>
      <c r="C946" s="7"/>
      <c r="D946" s="3"/>
      <c r="E946" s="3"/>
      <c r="F946" s="3"/>
      <c r="G946" s="3"/>
      <c r="H946" s="3"/>
      <c r="I946" s="3"/>
      <c r="J946" s="3"/>
      <c r="K946" s="3"/>
      <c r="L946" s="3"/>
      <c r="M946" s="3"/>
      <c r="N946" s="3"/>
      <c r="O946" s="3"/>
      <c r="P946" s="3"/>
      <c r="Q946" s="3"/>
      <c r="R946" s="3"/>
      <c r="S946" s="3"/>
      <c r="T946" s="3"/>
      <c r="U946" s="3"/>
      <c r="V946" s="3"/>
      <c r="W946" s="3"/>
      <c r="X946" s="3"/>
      <c r="Y946" s="3"/>
      <c r="Z946" s="3"/>
    </row>
    <row r="947" spans="2:26">
      <c r="B947" s="449"/>
      <c r="C947" s="7"/>
      <c r="D947" s="3"/>
      <c r="E947" s="3"/>
      <c r="F947" s="3"/>
      <c r="G947" s="3"/>
      <c r="H947" s="3"/>
      <c r="I947" s="3"/>
      <c r="J947" s="3"/>
      <c r="K947" s="3"/>
      <c r="L947" s="3"/>
      <c r="M947" s="3"/>
      <c r="N947" s="3"/>
      <c r="O947" s="3"/>
      <c r="P947" s="3"/>
      <c r="Q947" s="3"/>
      <c r="R947" s="3"/>
      <c r="S947" s="3"/>
      <c r="T947" s="3"/>
      <c r="U947" s="3"/>
      <c r="V947" s="3"/>
      <c r="W947" s="3"/>
      <c r="X947" s="3"/>
      <c r="Y947" s="3"/>
      <c r="Z947" s="3"/>
    </row>
    <row r="948" spans="2:26">
      <c r="B948" s="449"/>
      <c r="C948" s="7"/>
      <c r="D948" s="3"/>
      <c r="E948" s="3"/>
      <c r="F948" s="3"/>
      <c r="G948" s="3"/>
      <c r="H948" s="3"/>
      <c r="I948" s="3"/>
      <c r="J948" s="3"/>
      <c r="K948" s="3"/>
      <c r="L948" s="3"/>
      <c r="M948" s="3"/>
      <c r="N948" s="3"/>
      <c r="O948" s="3"/>
      <c r="P948" s="3"/>
      <c r="Q948" s="3"/>
      <c r="R948" s="3"/>
      <c r="S948" s="3"/>
      <c r="T948" s="3"/>
      <c r="U948" s="3"/>
      <c r="V948" s="3"/>
      <c r="W948" s="3"/>
      <c r="X948" s="3"/>
      <c r="Y948" s="3"/>
      <c r="Z948" s="3"/>
    </row>
    <row r="949" spans="2:26">
      <c r="B949" s="449"/>
      <c r="C949" s="7"/>
      <c r="D949" s="3"/>
      <c r="E949" s="3"/>
      <c r="F949" s="3"/>
      <c r="G949" s="3"/>
      <c r="H949" s="3"/>
      <c r="I949" s="3"/>
      <c r="J949" s="3"/>
      <c r="K949" s="3"/>
      <c r="L949" s="3"/>
      <c r="M949" s="3"/>
      <c r="N949" s="3"/>
      <c r="O949" s="3"/>
      <c r="P949" s="3"/>
      <c r="Q949" s="3"/>
      <c r="R949" s="3"/>
      <c r="S949" s="3"/>
      <c r="T949" s="3"/>
      <c r="U949" s="3"/>
      <c r="V949" s="3"/>
      <c r="W949" s="3"/>
      <c r="X949" s="3"/>
      <c r="Y949" s="3"/>
      <c r="Z949" s="3"/>
    </row>
    <row r="950" spans="2:26">
      <c r="B950" s="449"/>
      <c r="C950" s="7"/>
      <c r="D950" s="3"/>
      <c r="E950" s="3"/>
      <c r="F950" s="3"/>
      <c r="G950" s="3"/>
      <c r="H950" s="3"/>
      <c r="I950" s="3"/>
      <c r="J950" s="3"/>
      <c r="K950" s="3"/>
      <c r="L950" s="3"/>
      <c r="M950" s="3"/>
      <c r="N950" s="3"/>
      <c r="O950" s="3"/>
      <c r="P950" s="3"/>
      <c r="Q950" s="3"/>
      <c r="R950" s="3"/>
      <c r="S950" s="3"/>
      <c r="T950" s="3"/>
      <c r="U950" s="3"/>
      <c r="V950" s="3"/>
      <c r="W950" s="3"/>
      <c r="X950" s="3"/>
      <c r="Y950" s="3"/>
      <c r="Z950" s="3"/>
    </row>
    <row r="951" spans="2:26">
      <c r="B951" s="449"/>
      <c r="C951" s="7"/>
      <c r="D951" s="3"/>
      <c r="E951" s="3"/>
      <c r="F951" s="3"/>
      <c r="G951" s="3"/>
      <c r="H951" s="3"/>
      <c r="I951" s="3"/>
      <c r="J951" s="3"/>
      <c r="K951" s="3"/>
      <c r="L951" s="3"/>
      <c r="M951" s="3"/>
      <c r="N951" s="3"/>
      <c r="O951" s="3"/>
      <c r="P951" s="3"/>
      <c r="Q951" s="3"/>
      <c r="R951" s="3"/>
      <c r="S951" s="3"/>
      <c r="T951" s="3"/>
      <c r="U951" s="3"/>
      <c r="V951" s="3"/>
      <c r="W951" s="3"/>
      <c r="X951" s="3"/>
      <c r="Y951" s="3"/>
      <c r="Z951" s="3"/>
    </row>
    <row r="952" spans="2:26">
      <c r="B952" s="449"/>
      <c r="C952" s="7"/>
      <c r="D952" s="3"/>
      <c r="E952" s="3"/>
      <c r="F952" s="3"/>
      <c r="G952" s="3"/>
      <c r="H952" s="3"/>
      <c r="I952" s="3"/>
      <c r="J952" s="3"/>
      <c r="K952" s="3"/>
      <c r="L952" s="3"/>
      <c r="M952" s="3"/>
      <c r="N952" s="3"/>
      <c r="O952" s="3"/>
      <c r="P952" s="3"/>
      <c r="Q952" s="3"/>
      <c r="R952" s="3"/>
      <c r="S952" s="3"/>
      <c r="T952" s="3"/>
      <c r="U952" s="3"/>
      <c r="V952" s="3"/>
      <c r="W952" s="3"/>
      <c r="X952" s="3"/>
      <c r="Y952" s="3"/>
      <c r="Z952" s="3"/>
    </row>
    <row r="953" spans="2:26">
      <c r="B953" s="449"/>
      <c r="C953" s="7"/>
      <c r="D953" s="3"/>
      <c r="E953" s="3"/>
      <c r="F953" s="3"/>
      <c r="G953" s="3"/>
      <c r="H953" s="3"/>
      <c r="I953" s="3"/>
      <c r="J953" s="3"/>
      <c r="K953" s="3"/>
      <c r="L953" s="3"/>
      <c r="M953" s="3"/>
      <c r="N953" s="3"/>
      <c r="O953" s="3"/>
      <c r="P953" s="3"/>
      <c r="Q953" s="3"/>
      <c r="R953" s="3"/>
      <c r="S953" s="3"/>
      <c r="T953" s="3"/>
      <c r="U953" s="3"/>
      <c r="V953" s="3"/>
      <c r="W953" s="3"/>
      <c r="X953" s="3"/>
      <c r="Y953" s="3"/>
      <c r="Z953" s="3"/>
    </row>
    <row r="954" spans="2:26">
      <c r="B954" s="449"/>
      <c r="C954" s="7"/>
      <c r="D954" s="3"/>
      <c r="E954" s="3"/>
      <c r="F954" s="3"/>
      <c r="G954" s="3"/>
      <c r="H954" s="3"/>
      <c r="I954" s="3"/>
      <c r="J954" s="3"/>
      <c r="K954" s="3"/>
      <c r="L954" s="3"/>
      <c r="M954" s="3"/>
      <c r="N954" s="3"/>
      <c r="O954" s="3"/>
      <c r="P954" s="3"/>
      <c r="Q954" s="3"/>
      <c r="R954" s="3"/>
      <c r="S954" s="3"/>
      <c r="T954" s="3"/>
      <c r="U954" s="3"/>
      <c r="V954" s="3"/>
      <c r="W954" s="3"/>
      <c r="X954" s="3"/>
      <c r="Y954" s="3"/>
      <c r="Z954" s="3"/>
    </row>
    <row r="955" spans="2:26">
      <c r="B955" s="449"/>
      <c r="C955" s="7"/>
      <c r="D955" s="3"/>
      <c r="E955" s="3"/>
      <c r="F955" s="3"/>
      <c r="G955" s="3"/>
      <c r="H955" s="3"/>
      <c r="I955" s="3"/>
      <c r="J955" s="3"/>
      <c r="K955" s="3"/>
      <c r="L955" s="3"/>
      <c r="M955" s="3"/>
      <c r="N955" s="3"/>
      <c r="O955" s="3"/>
      <c r="P955" s="3"/>
      <c r="Q955" s="3"/>
      <c r="R955" s="3"/>
      <c r="S955" s="3"/>
      <c r="T955" s="3"/>
      <c r="U955" s="3"/>
      <c r="V955" s="3"/>
      <c r="W955" s="3"/>
      <c r="X955" s="3"/>
      <c r="Y955" s="3"/>
      <c r="Z955" s="3"/>
    </row>
    <row r="956" spans="2:26">
      <c r="B956" s="449"/>
      <c r="C956" s="7"/>
      <c r="D956" s="3"/>
      <c r="E956" s="3"/>
      <c r="F956" s="3"/>
      <c r="G956" s="3"/>
      <c r="H956" s="3"/>
      <c r="I956" s="3"/>
      <c r="J956" s="3"/>
      <c r="K956" s="3"/>
      <c r="L956" s="3"/>
      <c r="M956" s="3"/>
      <c r="N956" s="3"/>
      <c r="O956" s="3"/>
      <c r="P956" s="3"/>
      <c r="Q956" s="3"/>
      <c r="R956" s="3"/>
      <c r="S956" s="3"/>
      <c r="T956" s="3"/>
      <c r="U956" s="3"/>
      <c r="V956" s="3"/>
      <c r="W956" s="3"/>
      <c r="X956" s="3"/>
      <c r="Y956" s="3"/>
      <c r="Z956" s="3"/>
    </row>
    <row r="957" spans="2:26">
      <c r="B957" s="449"/>
      <c r="C957" s="7"/>
      <c r="D957" s="3"/>
      <c r="E957" s="3"/>
      <c r="F957" s="3"/>
      <c r="G957" s="3"/>
      <c r="H957" s="3"/>
      <c r="I957" s="3"/>
      <c r="J957" s="3"/>
      <c r="K957" s="3"/>
      <c r="L957" s="3"/>
      <c r="M957" s="3"/>
      <c r="N957" s="3"/>
      <c r="O957" s="3"/>
      <c r="P957" s="3"/>
      <c r="Q957" s="3"/>
      <c r="R957" s="3"/>
      <c r="S957" s="3"/>
      <c r="T957" s="3"/>
      <c r="U957" s="3"/>
      <c r="V957" s="3"/>
      <c r="W957" s="3"/>
      <c r="X957" s="3"/>
      <c r="Y957" s="3"/>
      <c r="Z957" s="3"/>
    </row>
    <row r="958" spans="2:26">
      <c r="B958" s="449"/>
      <c r="C958" s="7"/>
      <c r="D958" s="3"/>
      <c r="E958" s="3"/>
      <c r="F958" s="3"/>
      <c r="G958" s="3"/>
      <c r="H958" s="3"/>
      <c r="I958" s="3"/>
      <c r="J958" s="3"/>
      <c r="K958" s="3"/>
      <c r="L958" s="3"/>
      <c r="M958" s="3"/>
      <c r="N958" s="3"/>
      <c r="O958" s="3"/>
      <c r="P958" s="3"/>
      <c r="Q958" s="3"/>
      <c r="R958" s="3"/>
      <c r="S958" s="3"/>
      <c r="T958" s="3"/>
      <c r="U958" s="3"/>
      <c r="V958" s="3"/>
      <c r="W958" s="3"/>
      <c r="X958" s="3"/>
      <c r="Y958" s="3"/>
      <c r="Z958" s="3"/>
    </row>
    <row r="959" spans="2:26">
      <c r="B959" s="449"/>
      <c r="C959" s="7"/>
      <c r="D959" s="3"/>
      <c r="E959" s="3"/>
      <c r="F959" s="3"/>
      <c r="G959" s="3"/>
      <c r="H959" s="3"/>
      <c r="I959" s="3"/>
      <c r="J959" s="3"/>
      <c r="K959" s="3"/>
      <c r="L959" s="3"/>
      <c r="M959" s="3"/>
      <c r="N959" s="3"/>
      <c r="O959" s="3"/>
      <c r="P959" s="3"/>
      <c r="Q959" s="3"/>
      <c r="R959" s="3"/>
      <c r="S959" s="3"/>
      <c r="T959" s="3"/>
      <c r="U959" s="3"/>
      <c r="V959" s="3"/>
      <c r="W959" s="3"/>
      <c r="X959" s="3"/>
      <c r="Y959" s="3"/>
      <c r="Z959" s="3"/>
    </row>
    <row r="960" spans="2:26">
      <c r="B960" s="449"/>
      <c r="C960" s="7"/>
      <c r="D960" s="3"/>
      <c r="E960" s="3"/>
      <c r="F960" s="3"/>
      <c r="G960" s="3"/>
      <c r="H960" s="3"/>
      <c r="I960" s="3"/>
      <c r="J960" s="3"/>
      <c r="K960" s="3"/>
      <c r="L960" s="3"/>
      <c r="M960" s="3"/>
      <c r="N960" s="3"/>
      <c r="O960" s="3"/>
      <c r="P960" s="3"/>
      <c r="Q960" s="3"/>
      <c r="R960" s="3"/>
      <c r="S960" s="3"/>
      <c r="T960" s="3"/>
      <c r="U960" s="3"/>
      <c r="V960" s="3"/>
      <c r="W960" s="3"/>
      <c r="X960" s="3"/>
      <c r="Y960" s="3"/>
      <c r="Z960" s="3"/>
    </row>
    <row r="961" spans="2:26">
      <c r="B961" s="449"/>
      <c r="C961" s="7"/>
      <c r="D961" s="3"/>
      <c r="E961" s="3"/>
      <c r="F961" s="3"/>
      <c r="G961" s="3"/>
      <c r="H961" s="3"/>
      <c r="I961" s="3"/>
      <c r="J961" s="3"/>
      <c r="K961" s="3"/>
      <c r="L961" s="3"/>
      <c r="M961" s="3"/>
      <c r="N961" s="3"/>
      <c r="O961" s="3"/>
      <c r="P961" s="3"/>
      <c r="Q961" s="3"/>
      <c r="R961" s="3"/>
      <c r="S961" s="3"/>
      <c r="T961" s="3"/>
      <c r="U961" s="3"/>
      <c r="V961" s="3"/>
      <c r="W961" s="3"/>
      <c r="X961" s="3"/>
      <c r="Y961" s="3"/>
      <c r="Z961" s="3"/>
    </row>
    <row r="962" spans="2:26">
      <c r="B962" s="449"/>
      <c r="C962" s="7"/>
      <c r="D962" s="3"/>
      <c r="E962" s="3"/>
      <c r="F962" s="3"/>
      <c r="G962" s="3"/>
      <c r="H962" s="3"/>
      <c r="I962" s="3"/>
      <c r="J962" s="3"/>
      <c r="K962" s="3"/>
      <c r="L962" s="3"/>
      <c r="M962" s="3"/>
      <c r="N962" s="3"/>
      <c r="O962" s="3"/>
      <c r="P962" s="3"/>
      <c r="Q962" s="3"/>
      <c r="R962" s="3"/>
      <c r="S962" s="3"/>
      <c r="T962" s="3"/>
      <c r="U962" s="3"/>
      <c r="V962" s="3"/>
      <c r="W962" s="3"/>
      <c r="X962" s="3"/>
      <c r="Y962" s="3"/>
      <c r="Z962" s="3"/>
    </row>
    <row r="963" spans="2:26">
      <c r="B963" s="449"/>
      <c r="C963" s="7"/>
      <c r="D963" s="3"/>
      <c r="E963" s="3"/>
      <c r="F963" s="3"/>
      <c r="G963" s="3"/>
      <c r="H963" s="3"/>
      <c r="I963" s="3"/>
      <c r="J963" s="3"/>
      <c r="K963" s="3"/>
      <c r="L963" s="3"/>
      <c r="M963" s="3"/>
      <c r="N963" s="3"/>
      <c r="O963" s="3"/>
      <c r="P963" s="3"/>
      <c r="Q963" s="3"/>
      <c r="R963" s="3"/>
      <c r="S963" s="3"/>
      <c r="T963" s="3"/>
      <c r="U963" s="3"/>
      <c r="V963" s="3"/>
      <c r="W963" s="3"/>
      <c r="X963" s="3"/>
      <c r="Y963" s="3"/>
      <c r="Z963" s="3"/>
    </row>
    <row r="964" spans="2:26">
      <c r="B964" s="449"/>
      <c r="C964" s="7"/>
      <c r="D964" s="3"/>
      <c r="E964" s="3"/>
      <c r="F964" s="3"/>
      <c r="G964" s="3"/>
      <c r="H964" s="3"/>
      <c r="I964" s="3"/>
      <c r="J964" s="3"/>
      <c r="K964" s="3"/>
      <c r="L964" s="3"/>
      <c r="M964" s="3"/>
      <c r="N964" s="3"/>
      <c r="O964" s="3"/>
      <c r="P964" s="3"/>
      <c r="Q964" s="3"/>
      <c r="R964" s="3"/>
      <c r="S964" s="3"/>
      <c r="T964" s="3"/>
      <c r="U964" s="3"/>
      <c r="V964" s="3"/>
      <c r="W964" s="3"/>
      <c r="X964" s="3"/>
      <c r="Y964" s="3"/>
      <c r="Z964" s="3"/>
    </row>
    <row r="965" spans="2:26">
      <c r="B965" s="449"/>
      <c r="C965" s="7"/>
      <c r="D965" s="3"/>
      <c r="E965" s="3"/>
      <c r="F965" s="3"/>
      <c r="G965" s="3"/>
      <c r="H965" s="3"/>
      <c r="I965" s="3"/>
      <c r="J965" s="3"/>
      <c r="K965" s="3"/>
      <c r="L965" s="3"/>
      <c r="M965" s="3"/>
      <c r="N965" s="3"/>
      <c r="O965" s="3"/>
      <c r="P965" s="3"/>
      <c r="Q965" s="3"/>
      <c r="R965" s="3"/>
      <c r="S965" s="3"/>
      <c r="T965" s="3"/>
      <c r="U965" s="3"/>
      <c r="V965" s="3"/>
      <c r="W965" s="3"/>
      <c r="X965" s="3"/>
      <c r="Y965" s="3"/>
      <c r="Z965" s="3"/>
    </row>
    <row r="966" spans="2:26">
      <c r="B966" s="449"/>
      <c r="C966" s="7"/>
      <c r="D966" s="3"/>
      <c r="E966" s="3"/>
      <c r="F966" s="3"/>
      <c r="G966" s="3"/>
      <c r="H966" s="3"/>
      <c r="I966" s="3"/>
      <c r="J966" s="3"/>
      <c r="K966" s="3"/>
      <c r="L966" s="3"/>
      <c r="M966" s="3"/>
      <c r="N966" s="3"/>
      <c r="O966" s="3"/>
      <c r="P966" s="3"/>
      <c r="Q966" s="3"/>
      <c r="R966" s="3"/>
      <c r="S966" s="3"/>
      <c r="T966" s="3"/>
      <c r="U966" s="3"/>
      <c r="V966" s="3"/>
      <c r="W966" s="3"/>
      <c r="X966" s="3"/>
      <c r="Y966" s="3"/>
      <c r="Z966" s="3"/>
    </row>
    <row r="967" spans="2:26">
      <c r="B967" s="449"/>
      <c r="C967" s="7"/>
      <c r="D967" s="3"/>
      <c r="E967" s="3"/>
      <c r="F967" s="3"/>
      <c r="G967" s="3"/>
      <c r="H967" s="3"/>
      <c r="I967" s="3"/>
      <c r="J967" s="3"/>
      <c r="K967" s="3"/>
      <c r="L967" s="3"/>
      <c r="M967" s="3"/>
      <c r="N967" s="3"/>
      <c r="O967" s="3"/>
      <c r="P967" s="3"/>
      <c r="Q967" s="3"/>
      <c r="R967" s="3"/>
      <c r="S967" s="3"/>
      <c r="T967" s="3"/>
      <c r="U967" s="3"/>
      <c r="V967" s="3"/>
      <c r="W967" s="3"/>
      <c r="X967" s="3"/>
      <c r="Y967" s="3"/>
      <c r="Z967" s="3"/>
    </row>
    <row r="968" spans="2:26">
      <c r="B968" s="449"/>
      <c r="C968" s="7"/>
      <c r="D968" s="3"/>
      <c r="E968" s="3"/>
      <c r="F968" s="3"/>
      <c r="G968" s="3"/>
      <c r="H968" s="3"/>
      <c r="I968" s="3"/>
      <c r="J968" s="3"/>
      <c r="K968" s="3"/>
      <c r="L968" s="3"/>
      <c r="M968" s="3"/>
      <c r="N968" s="3"/>
      <c r="O968" s="3"/>
      <c r="P968" s="3"/>
      <c r="Q968" s="3"/>
      <c r="R968" s="3"/>
      <c r="S968" s="3"/>
      <c r="T968" s="3"/>
      <c r="U968" s="3"/>
      <c r="V968" s="3"/>
      <c r="W968" s="3"/>
      <c r="X968" s="3"/>
      <c r="Y968" s="3"/>
      <c r="Z968" s="3"/>
    </row>
    <row r="969" spans="2:26">
      <c r="B969" s="449"/>
      <c r="C969" s="7"/>
      <c r="D969" s="3"/>
      <c r="E969" s="3"/>
      <c r="F969" s="3"/>
      <c r="G969" s="3"/>
      <c r="H969" s="3"/>
      <c r="I969" s="3"/>
      <c r="J969" s="3"/>
      <c r="K969" s="3"/>
      <c r="L969" s="3"/>
      <c r="M969" s="3"/>
      <c r="N969" s="3"/>
      <c r="O969" s="3"/>
      <c r="P969" s="3"/>
      <c r="Q969" s="3"/>
      <c r="R969" s="3"/>
      <c r="S969" s="3"/>
      <c r="T969" s="3"/>
      <c r="U969" s="3"/>
      <c r="V969" s="3"/>
      <c r="W969" s="3"/>
      <c r="X969" s="3"/>
      <c r="Y969" s="3"/>
      <c r="Z969" s="3"/>
    </row>
    <row r="970" spans="2:26">
      <c r="B970" s="449"/>
      <c r="C970" s="7"/>
      <c r="D970" s="3"/>
      <c r="E970" s="3"/>
      <c r="F970" s="3"/>
      <c r="G970" s="3"/>
      <c r="H970" s="3"/>
      <c r="I970" s="3"/>
      <c r="J970" s="3"/>
      <c r="K970" s="3"/>
      <c r="L970" s="3"/>
      <c r="M970" s="3"/>
      <c r="N970" s="3"/>
      <c r="O970" s="3"/>
      <c r="P970" s="3"/>
      <c r="Q970" s="3"/>
      <c r="R970" s="3"/>
      <c r="S970" s="3"/>
      <c r="T970" s="3"/>
      <c r="U970" s="3"/>
      <c r="V970" s="3"/>
      <c r="W970" s="3"/>
      <c r="X970" s="3"/>
      <c r="Y970" s="3"/>
      <c r="Z970" s="3"/>
    </row>
    <row r="971" spans="2:26">
      <c r="B971" s="449"/>
      <c r="C971" s="7"/>
      <c r="D971" s="3"/>
      <c r="E971" s="3"/>
      <c r="F971" s="3"/>
      <c r="G971" s="3"/>
      <c r="H971" s="3"/>
      <c r="I971" s="3"/>
      <c r="J971" s="3"/>
      <c r="K971" s="3"/>
      <c r="L971" s="3"/>
      <c r="M971" s="3"/>
      <c r="N971" s="3"/>
      <c r="O971" s="3"/>
      <c r="P971" s="3"/>
      <c r="Q971" s="3"/>
      <c r="R971" s="3"/>
      <c r="S971" s="3"/>
      <c r="T971" s="3"/>
      <c r="U971" s="3"/>
      <c r="V971" s="3"/>
      <c r="W971" s="3"/>
      <c r="X971" s="3"/>
      <c r="Y971" s="3"/>
      <c r="Z971" s="3"/>
    </row>
    <row r="972" spans="2:26">
      <c r="B972" s="449"/>
      <c r="C972" s="7"/>
      <c r="D972" s="3"/>
      <c r="E972" s="3"/>
      <c r="F972" s="3"/>
      <c r="G972" s="3"/>
      <c r="H972" s="3"/>
      <c r="I972" s="3"/>
      <c r="J972" s="3"/>
      <c r="K972" s="3"/>
      <c r="L972" s="3"/>
      <c r="M972" s="3"/>
      <c r="N972" s="3"/>
      <c r="O972" s="3"/>
      <c r="P972" s="3"/>
      <c r="Q972" s="3"/>
      <c r="R972" s="3"/>
      <c r="S972" s="3"/>
      <c r="T972" s="3"/>
      <c r="U972" s="3"/>
      <c r="V972" s="3"/>
      <c r="W972" s="3"/>
      <c r="X972" s="3"/>
      <c r="Y972" s="3"/>
      <c r="Z972" s="3"/>
    </row>
    <row r="973" spans="2:26">
      <c r="B973" s="449"/>
      <c r="C973" s="7"/>
      <c r="D973" s="3"/>
      <c r="E973" s="3"/>
      <c r="F973" s="3"/>
      <c r="G973" s="3"/>
      <c r="H973" s="3"/>
      <c r="I973" s="3"/>
      <c r="J973" s="3"/>
      <c r="K973" s="3"/>
      <c r="L973" s="3"/>
      <c r="M973" s="3"/>
      <c r="N973" s="3"/>
      <c r="O973" s="3"/>
      <c r="P973" s="3"/>
      <c r="Q973" s="3"/>
      <c r="R973" s="3"/>
      <c r="S973" s="3"/>
      <c r="T973" s="3"/>
      <c r="U973" s="3"/>
      <c r="V973" s="3"/>
      <c r="W973" s="3"/>
      <c r="X973" s="3"/>
      <c r="Y973" s="3"/>
      <c r="Z973" s="3"/>
    </row>
    <row r="974" spans="2:26">
      <c r="B974" s="449"/>
      <c r="C974" s="7"/>
      <c r="D974" s="3"/>
      <c r="E974" s="3"/>
      <c r="F974" s="3"/>
      <c r="G974" s="3"/>
      <c r="H974" s="3"/>
      <c r="I974" s="3"/>
      <c r="J974" s="3"/>
      <c r="K974" s="3"/>
      <c r="L974" s="3"/>
      <c r="M974" s="3"/>
      <c r="N974" s="3"/>
      <c r="O974" s="3"/>
      <c r="P974" s="3"/>
      <c r="Q974" s="3"/>
      <c r="R974" s="3"/>
      <c r="S974" s="3"/>
      <c r="T974" s="3"/>
      <c r="U974" s="3"/>
      <c r="V974" s="3"/>
      <c r="W974" s="3"/>
      <c r="X974" s="3"/>
      <c r="Y974" s="3"/>
      <c r="Z974" s="3"/>
    </row>
    <row r="975" spans="2:26">
      <c r="B975" s="449"/>
      <c r="C975" s="7"/>
      <c r="D975" s="3"/>
      <c r="E975" s="3"/>
      <c r="F975" s="3"/>
      <c r="G975" s="3"/>
      <c r="H975" s="3"/>
      <c r="I975" s="3"/>
      <c r="J975" s="3"/>
      <c r="K975" s="3"/>
      <c r="L975" s="3"/>
      <c r="M975" s="3"/>
      <c r="N975" s="3"/>
      <c r="O975" s="3"/>
      <c r="P975" s="3"/>
      <c r="Q975" s="3"/>
      <c r="R975" s="3"/>
      <c r="S975" s="3"/>
      <c r="T975" s="3"/>
      <c r="U975" s="3"/>
      <c r="V975" s="3"/>
      <c r="W975" s="3"/>
      <c r="X975" s="3"/>
      <c r="Y975" s="3"/>
      <c r="Z975" s="3"/>
    </row>
    <row r="976" spans="2:26">
      <c r="B976" s="449"/>
      <c r="C976" s="7"/>
      <c r="D976" s="3"/>
      <c r="E976" s="3"/>
      <c r="F976" s="3"/>
      <c r="G976" s="3"/>
      <c r="H976" s="3"/>
      <c r="I976" s="3"/>
      <c r="J976" s="3"/>
      <c r="K976" s="3"/>
      <c r="L976" s="3"/>
      <c r="M976" s="3"/>
      <c r="N976" s="3"/>
      <c r="O976" s="3"/>
      <c r="P976" s="3"/>
      <c r="Q976" s="3"/>
      <c r="R976" s="3"/>
      <c r="S976" s="3"/>
      <c r="T976" s="3"/>
      <c r="U976" s="3"/>
      <c r="V976" s="3"/>
      <c r="W976" s="3"/>
      <c r="X976" s="3"/>
      <c r="Y976" s="3"/>
      <c r="Z976" s="3"/>
    </row>
    <row r="977" spans="2:26">
      <c r="B977" s="449"/>
      <c r="C977" s="7"/>
      <c r="D977" s="3"/>
      <c r="E977" s="3"/>
      <c r="F977" s="3"/>
      <c r="G977" s="3"/>
      <c r="H977" s="3"/>
      <c r="I977" s="3"/>
      <c r="J977" s="3"/>
      <c r="K977" s="3"/>
      <c r="L977" s="3"/>
      <c r="M977" s="3"/>
      <c r="N977" s="3"/>
      <c r="O977" s="3"/>
      <c r="P977" s="3"/>
      <c r="Q977" s="3"/>
      <c r="R977" s="3"/>
      <c r="S977" s="3"/>
      <c r="T977" s="3"/>
      <c r="U977" s="3"/>
      <c r="V977" s="3"/>
      <c r="W977" s="3"/>
      <c r="X977" s="3"/>
      <c r="Y977" s="3"/>
      <c r="Z977" s="3"/>
    </row>
    <row r="978" spans="2:26">
      <c r="B978" s="449"/>
      <c r="C978" s="7"/>
      <c r="D978" s="3"/>
      <c r="E978" s="3"/>
      <c r="F978" s="3"/>
      <c r="G978" s="3"/>
      <c r="H978" s="3"/>
      <c r="I978" s="3"/>
      <c r="J978" s="3"/>
      <c r="K978" s="3"/>
      <c r="L978" s="3"/>
      <c r="M978" s="3"/>
      <c r="N978" s="3"/>
      <c r="O978" s="3"/>
      <c r="P978" s="3"/>
      <c r="Q978" s="3"/>
      <c r="R978" s="3"/>
      <c r="S978" s="3"/>
      <c r="T978" s="3"/>
      <c r="U978" s="3"/>
      <c r="V978" s="3"/>
      <c r="W978" s="3"/>
      <c r="X978" s="3"/>
      <c r="Y978" s="3"/>
      <c r="Z978" s="3"/>
    </row>
    <row r="979" spans="2:26">
      <c r="B979" s="449"/>
      <c r="C979" s="7"/>
      <c r="D979" s="3"/>
      <c r="E979" s="3"/>
      <c r="F979" s="3"/>
      <c r="G979" s="3"/>
      <c r="H979" s="3"/>
      <c r="I979" s="3"/>
      <c r="J979" s="3"/>
      <c r="K979" s="3"/>
      <c r="L979" s="3"/>
      <c r="M979" s="3"/>
      <c r="N979" s="3"/>
      <c r="O979" s="3"/>
      <c r="P979" s="3"/>
      <c r="Q979" s="3"/>
      <c r="R979" s="3"/>
      <c r="S979" s="3"/>
      <c r="T979" s="3"/>
      <c r="U979" s="3"/>
      <c r="V979" s="3"/>
      <c r="W979" s="3"/>
      <c r="X979" s="3"/>
      <c r="Y979" s="3"/>
      <c r="Z979" s="3"/>
    </row>
    <row r="980" spans="2:26">
      <c r="B980" s="449"/>
      <c r="C980" s="7"/>
      <c r="D980" s="3"/>
      <c r="E980" s="3"/>
      <c r="F980" s="3"/>
      <c r="G980" s="3"/>
      <c r="H980" s="3"/>
      <c r="I980" s="3"/>
      <c r="J980" s="3"/>
      <c r="K980" s="3"/>
      <c r="L980" s="3"/>
      <c r="M980" s="3"/>
      <c r="N980" s="3"/>
      <c r="O980" s="3"/>
      <c r="P980" s="3"/>
      <c r="Q980" s="3"/>
      <c r="R980" s="3"/>
      <c r="S980" s="3"/>
      <c r="T980" s="3"/>
      <c r="U980" s="3"/>
      <c r="V980" s="3"/>
      <c r="W980" s="3"/>
      <c r="X980" s="3"/>
      <c r="Y980" s="3"/>
      <c r="Z980" s="3"/>
    </row>
    <row r="981" spans="2:26">
      <c r="B981" s="449"/>
      <c r="C981" s="7"/>
      <c r="D981" s="3"/>
      <c r="E981" s="3"/>
      <c r="F981" s="3"/>
      <c r="G981" s="3"/>
      <c r="H981" s="3"/>
      <c r="I981" s="3"/>
      <c r="J981" s="3"/>
      <c r="K981" s="3"/>
      <c r="L981" s="3"/>
      <c r="M981" s="3"/>
      <c r="N981" s="3"/>
      <c r="O981" s="3"/>
      <c r="P981" s="3"/>
      <c r="Q981" s="3"/>
      <c r="R981" s="3"/>
      <c r="S981" s="3"/>
      <c r="T981" s="3"/>
      <c r="U981" s="3"/>
      <c r="V981" s="3"/>
      <c r="W981" s="3"/>
      <c r="X981" s="3"/>
      <c r="Y981" s="3"/>
      <c r="Z981" s="3"/>
    </row>
    <row r="982" spans="2:26">
      <c r="B982" s="449"/>
      <c r="C982" s="7"/>
      <c r="D982" s="3"/>
      <c r="E982" s="3"/>
      <c r="F982" s="3"/>
      <c r="G982" s="3"/>
      <c r="H982" s="3"/>
      <c r="I982" s="3"/>
      <c r="J982" s="3"/>
      <c r="K982" s="3"/>
      <c r="L982" s="3"/>
      <c r="M982" s="3"/>
      <c r="N982" s="3"/>
      <c r="O982" s="3"/>
      <c r="P982" s="3"/>
      <c r="Q982" s="3"/>
      <c r="R982" s="3"/>
      <c r="S982" s="3"/>
      <c r="T982" s="3"/>
      <c r="U982" s="3"/>
      <c r="V982" s="3"/>
      <c r="W982" s="3"/>
      <c r="X982" s="3"/>
      <c r="Y982" s="3"/>
      <c r="Z982" s="3"/>
    </row>
    <row r="983" spans="2:26">
      <c r="B983" s="449"/>
      <c r="C983" s="7"/>
      <c r="D983" s="3"/>
      <c r="E983" s="3"/>
      <c r="F983" s="3"/>
      <c r="G983" s="3"/>
      <c r="H983" s="3"/>
      <c r="I983" s="3"/>
      <c r="J983" s="3"/>
      <c r="K983" s="3"/>
      <c r="L983" s="3"/>
      <c r="M983" s="3"/>
      <c r="N983" s="3"/>
      <c r="O983" s="3"/>
      <c r="P983" s="3"/>
      <c r="Q983" s="3"/>
      <c r="R983" s="3"/>
      <c r="S983" s="3"/>
      <c r="T983" s="3"/>
      <c r="U983" s="3"/>
      <c r="V983" s="3"/>
      <c r="W983" s="3"/>
      <c r="X983" s="3"/>
      <c r="Y983" s="3"/>
      <c r="Z983" s="3"/>
    </row>
    <row r="984" spans="2:26">
      <c r="B984" s="449"/>
      <c r="C984" s="7"/>
      <c r="D984" s="3"/>
      <c r="E984" s="3"/>
      <c r="F984" s="3"/>
      <c r="G984" s="3"/>
      <c r="H984" s="3"/>
      <c r="I984" s="3"/>
      <c r="J984" s="3"/>
      <c r="K984" s="3"/>
      <c r="L984" s="3"/>
      <c r="M984" s="3"/>
      <c r="N984" s="3"/>
      <c r="O984" s="3"/>
      <c r="P984" s="3"/>
      <c r="Q984" s="3"/>
      <c r="R984" s="3"/>
      <c r="S984" s="3"/>
      <c r="T984" s="3"/>
      <c r="U984" s="3"/>
      <c r="V984" s="3"/>
      <c r="W984" s="3"/>
      <c r="X984" s="3"/>
      <c r="Y984" s="3"/>
      <c r="Z984" s="3"/>
    </row>
    <row r="985" spans="2:26">
      <c r="B985" s="449"/>
      <c r="C985" s="7"/>
      <c r="D985" s="3"/>
      <c r="E985" s="3"/>
      <c r="F985" s="3"/>
      <c r="G985" s="3"/>
      <c r="H985" s="3"/>
      <c r="I985" s="3"/>
      <c r="J985" s="3"/>
      <c r="K985" s="3"/>
      <c r="L985" s="3"/>
      <c r="M985" s="3"/>
      <c r="N985" s="3"/>
      <c r="O985" s="3"/>
      <c r="P985" s="3"/>
      <c r="Q985" s="3"/>
      <c r="R985" s="3"/>
      <c r="S985" s="3"/>
      <c r="T985" s="3"/>
      <c r="U985" s="3"/>
      <c r="V985" s="3"/>
      <c r="W985" s="3"/>
      <c r="X985" s="3"/>
      <c r="Y985" s="3"/>
      <c r="Z985" s="3"/>
    </row>
    <row r="986" spans="2:26">
      <c r="B986" s="449"/>
      <c r="C986" s="7"/>
      <c r="D986" s="3"/>
      <c r="E986" s="3"/>
      <c r="F986" s="3"/>
      <c r="G986" s="3"/>
      <c r="H986" s="3"/>
      <c r="I986" s="3"/>
      <c r="J986" s="3"/>
      <c r="K986" s="3"/>
      <c r="L986" s="3"/>
      <c r="M986" s="3"/>
      <c r="N986" s="3"/>
      <c r="O986" s="3"/>
      <c r="P986" s="3"/>
      <c r="Q986" s="3"/>
      <c r="R986" s="3"/>
      <c r="S986" s="3"/>
      <c r="T986" s="3"/>
      <c r="U986" s="3"/>
      <c r="V986" s="3"/>
      <c r="W986" s="3"/>
      <c r="X986" s="3"/>
      <c r="Y986" s="3"/>
      <c r="Z986" s="3"/>
    </row>
    <row r="987" spans="2:26">
      <c r="B987" s="449"/>
      <c r="C987" s="7"/>
      <c r="D987" s="3"/>
      <c r="E987" s="3"/>
      <c r="F987" s="3"/>
      <c r="G987" s="3"/>
      <c r="H987" s="3"/>
      <c r="I987" s="3"/>
      <c r="J987" s="3"/>
      <c r="K987" s="3"/>
      <c r="L987" s="3"/>
      <c r="M987" s="3"/>
      <c r="N987" s="3"/>
      <c r="O987" s="3"/>
      <c r="P987" s="3"/>
      <c r="Q987" s="3"/>
      <c r="R987" s="3"/>
      <c r="S987" s="3"/>
      <c r="T987" s="3"/>
      <c r="U987" s="3"/>
      <c r="V987" s="3"/>
      <c r="W987" s="3"/>
      <c r="X987" s="3"/>
      <c r="Y987" s="3"/>
      <c r="Z987" s="3"/>
    </row>
    <row r="988" spans="2:26">
      <c r="B988" s="449"/>
      <c r="C988" s="7"/>
      <c r="D988" s="3"/>
      <c r="E988" s="3"/>
      <c r="F988" s="3"/>
      <c r="G988" s="3"/>
      <c r="H988" s="3"/>
      <c r="I988" s="3"/>
      <c r="J988" s="3"/>
      <c r="K988" s="3"/>
      <c r="L988" s="3"/>
      <c r="M988" s="3"/>
      <c r="N988" s="3"/>
      <c r="O988" s="3"/>
      <c r="P988" s="3"/>
      <c r="Q988" s="3"/>
      <c r="R988" s="3"/>
      <c r="S988" s="3"/>
      <c r="T988" s="3"/>
      <c r="U988" s="3"/>
      <c r="V988" s="3"/>
      <c r="W988" s="3"/>
      <c r="X988" s="3"/>
      <c r="Y988" s="3"/>
      <c r="Z988" s="3"/>
    </row>
    <row r="989" spans="2:26">
      <c r="B989" s="449"/>
      <c r="C989" s="7"/>
      <c r="D989" s="3"/>
      <c r="E989" s="3"/>
      <c r="F989" s="3"/>
      <c r="G989" s="3"/>
      <c r="H989" s="3"/>
      <c r="I989" s="3"/>
      <c r="J989" s="3"/>
      <c r="K989" s="3"/>
      <c r="L989" s="3"/>
      <c r="M989" s="3"/>
      <c r="N989" s="3"/>
      <c r="O989" s="3"/>
      <c r="P989" s="3"/>
      <c r="Q989" s="3"/>
      <c r="R989" s="3"/>
      <c r="S989" s="3"/>
      <c r="T989" s="3"/>
      <c r="U989" s="3"/>
      <c r="V989" s="3"/>
      <c r="W989" s="3"/>
      <c r="X989" s="3"/>
      <c r="Y989" s="3"/>
      <c r="Z989" s="3"/>
    </row>
    <row r="990" spans="2:26">
      <c r="B990" s="449"/>
      <c r="C990" s="7"/>
      <c r="D990" s="3"/>
      <c r="E990" s="3"/>
      <c r="F990" s="3"/>
      <c r="G990" s="3"/>
      <c r="H990" s="3"/>
      <c r="I990" s="3"/>
      <c r="J990" s="3"/>
      <c r="K990" s="3"/>
      <c r="L990" s="3"/>
      <c r="M990" s="3"/>
      <c r="N990" s="3"/>
      <c r="O990" s="3"/>
      <c r="P990" s="3"/>
      <c r="Q990" s="3"/>
      <c r="R990" s="3"/>
      <c r="S990" s="3"/>
      <c r="T990" s="3"/>
      <c r="U990" s="3"/>
      <c r="V990" s="3"/>
      <c r="W990" s="3"/>
      <c r="X990" s="3"/>
      <c r="Y990" s="3"/>
      <c r="Z990" s="3"/>
    </row>
    <row r="991" spans="2:26">
      <c r="B991" s="449"/>
      <c r="C991" s="7"/>
      <c r="D991" s="3"/>
      <c r="E991" s="3"/>
      <c r="F991" s="3"/>
      <c r="G991" s="3"/>
      <c r="H991" s="3"/>
      <c r="I991" s="3"/>
      <c r="J991" s="3"/>
      <c r="K991" s="3"/>
      <c r="L991" s="3"/>
      <c r="M991" s="3"/>
      <c r="N991" s="3"/>
      <c r="O991" s="3"/>
      <c r="P991" s="3"/>
      <c r="Q991" s="3"/>
      <c r="R991" s="3"/>
      <c r="S991" s="3"/>
      <c r="T991" s="3"/>
      <c r="U991" s="3"/>
      <c r="V991" s="3"/>
      <c r="W991" s="3"/>
      <c r="X991" s="3"/>
      <c r="Y991" s="3"/>
      <c r="Z991" s="3"/>
    </row>
    <row r="992" spans="2:26">
      <c r="B992" s="449"/>
      <c r="C992" s="7"/>
      <c r="D992" s="3"/>
      <c r="E992" s="3"/>
      <c r="F992" s="3"/>
      <c r="G992" s="3"/>
      <c r="H992" s="3"/>
      <c r="I992" s="3"/>
      <c r="J992" s="3"/>
      <c r="K992" s="3"/>
      <c r="L992" s="3"/>
      <c r="M992" s="3"/>
      <c r="N992" s="3"/>
      <c r="O992" s="3"/>
      <c r="P992" s="3"/>
      <c r="Q992" s="3"/>
      <c r="R992" s="3"/>
      <c r="S992" s="3"/>
      <c r="T992" s="3"/>
      <c r="U992" s="3"/>
      <c r="V992" s="3"/>
      <c r="W992" s="3"/>
      <c r="X992" s="3"/>
      <c r="Y992" s="3"/>
      <c r="Z992" s="3"/>
    </row>
    <row r="993" spans="2:26">
      <c r="B993" s="449"/>
      <c r="C993" s="7"/>
      <c r="D993" s="3"/>
      <c r="E993" s="3"/>
      <c r="F993" s="3"/>
      <c r="G993" s="3"/>
      <c r="H993" s="3"/>
      <c r="I993" s="3"/>
      <c r="J993" s="3"/>
      <c r="K993" s="3"/>
      <c r="L993" s="3"/>
      <c r="M993" s="3"/>
      <c r="N993" s="3"/>
      <c r="O993" s="3"/>
      <c r="P993" s="3"/>
      <c r="Q993" s="3"/>
      <c r="R993" s="3"/>
      <c r="S993" s="3"/>
      <c r="T993" s="3"/>
      <c r="U993" s="3"/>
      <c r="V993" s="3"/>
      <c r="W993" s="3"/>
      <c r="X993" s="3"/>
      <c r="Y993" s="3"/>
      <c r="Z993" s="3"/>
    </row>
    <row r="994" spans="2:26">
      <c r="B994" s="449"/>
      <c r="C994" s="7"/>
      <c r="D994" s="3"/>
      <c r="E994" s="3"/>
      <c r="F994" s="3"/>
      <c r="G994" s="3"/>
      <c r="H994" s="3"/>
      <c r="I994" s="3"/>
      <c r="J994" s="3"/>
      <c r="K994" s="3"/>
      <c r="L994" s="3"/>
      <c r="M994" s="3"/>
      <c r="N994" s="3"/>
      <c r="O994" s="3"/>
      <c r="P994" s="3"/>
      <c r="Q994" s="3"/>
      <c r="R994" s="3"/>
      <c r="S994" s="3"/>
      <c r="T994" s="3"/>
      <c r="U994" s="3"/>
      <c r="V994" s="3"/>
      <c r="W994" s="3"/>
      <c r="X994" s="3"/>
      <c r="Y994" s="3"/>
      <c r="Z994" s="3"/>
    </row>
    <row r="995" spans="2:26">
      <c r="B995" s="449"/>
      <c r="C995" s="7"/>
      <c r="D995" s="3"/>
      <c r="E995" s="3"/>
      <c r="F995" s="3"/>
      <c r="G995" s="3"/>
      <c r="H995" s="3"/>
      <c r="I995" s="3"/>
      <c r="J995" s="3"/>
      <c r="K995" s="3"/>
      <c r="L995" s="3"/>
      <c r="M995" s="3"/>
      <c r="N995" s="3"/>
      <c r="O995" s="3"/>
      <c r="P995" s="3"/>
      <c r="Q995" s="3"/>
      <c r="R995" s="3"/>
      <c r="S995" s="3"/>
      <c r="T995" s="3"/>
      <c r="U995" s="3"/>
      <c r="V995" s="3"/>
      <c r="W995" s="3"/>
      <c r="X995" s="3"/>
      <c r="Y995" s="3"/>
      <c r="Z995" s="3"/>
    </row>
    <row r="996" spans="2:26">
      <c r="B996" s="449"/>
      <c r="C996" s="7"/>
      <c r="D996" s="3"/>
      <c r="E996" s="3"/>
      <c r="F996" s="3"/>
      <c r="G996" s="3"/>
      <c r="H996" s="3"/>
      <c r="I996" s="3"/>
      <c r="J996" s="3"/>
      <c r="K996" s="3"/>
      <c r="L996" s="3"/>
      <c r="M996" s="3"/>
      <c r="N996" s="3"/>
      <c r="O996" s="3"/>
      <c r="P996" s="3"/>
      <c r="Q996" s="3"/>
      <c r="R996" s="3"/>
      <c r="S996" s="3"/>
      <c r="T996" s="3"/>
      <c r="U996" s="3"/>
      <c r="V996" s="3"/>
      <c r="W996" s="3"/>
      <c r="X996" s="3"/>
      <c r="Y996" s="3"/>
      <c r="Z996" s="3"/>
    </row>
    <row r="997" spans="2:26">
      <c r="B997" s="449"/>
      <c r="C997" s="7"/>
      <c r="D997" s="3"/>
      <c r="E997" s="3"/>
      <c r="F997" s="3"/>
      <c r="G997" s="3"/>
      <c r="H997" s="3"/>
      <c r="I997" s="3"/>
      <c r="J997" s="3"/>
      <c r="K997" s="3"/>
      <c r="L997" s="3"/>
      <c r="M997" s="3"/>
      <c r="N997" s="3"/>
      <c r="O997" s="3"/>
      <c r="P997" s="3"/>
      <c r="Q997" s="3"/>
      <c r="R997" s="3"/>
      <c r="S997" s="3"/>
      <c r="T997" s="3"/>
      <c r="U997" s="3"/>
      <c r="V997" s="3"/>
      <c r="W997" s="3"/>
      <c r="X997" s="3"/>
      <c r="Y997" s="3"/>
      <c r="Z997" s="3"/>
    </row>
    <row r="998" spans="2:26">
      <c r="B998" s="449"/>
      <c r="C998" s="7"/>
      <c r="D998" s="3"/>
      <c r="E998" s="3"/>
      <c r="F998" s="3"/>
      <c r="G998" s="3"/>
      <c r="H998" s="3"/>
      <c r="I998" s="3"/>
      <c r="J998" s="3"/>
      <c r="K998" s="3"/>
      <c r="L998" s="3"/>
      <c r="M998" s="3"/>
      <c r="N998" s="3"/>
      <c r="O998" s="3"/>
      <c r="P998" s="3"/>
      <c r="Q998" s="3"/>
      <c r="R998" s="3"/>
      <c r="S998" s="3"/>
      <c r="T998" s="3"/>
      <c r="U998" s="3"/>
      <c r="V998" s="3"/>
      <c r="W998" s="3"/>
      <c r="X998" s="3"/>
      <c r="Y998" s="3"/>
      <c r="Z998" s="3"/>
    </row>
    <row r="999" spans="2:26">
      <c r="B999" s="449"/>
      <c r="C999" s="7"/>
      <c r="D999" s="3"/>
      <c r="E999" s="3"/>
      <c r="F999" s="3"/>
      <c r="G999" s="3"/>
      <c r="H999" s="3"/>
      <c r="I999" s="3"/>
      <c r="J999" s="3"/>
      <c r="K999" s="3"/>
      <c r="L999" s="3"/>
      <c r="M999" s="3"/>
      <c r="N999" s="3"/>
      <c r="O999" s="3"/>
      <c r="P999" s="3"/>
      <c r="Q999" s="3"/>
      <c r="R999" s="3"/>
      <c r="S999" s="3"/>
      <c r="T999" s="3"/>
      <c r="U999" s="3"/>
      <c r="V999" s="3"/>
      <c r="W999" s="3"/>
      <c r="X999" s="3"/>
      <c r="Y999" s="3"/>
      <c r="Z999" s="3"/>
    </row>
    <row r="1000" spans="2:26">
      <c r="B1000" s="449"/>
      <c r="C1000" s="7"/>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row r="1001" spans="2:26">
      <c r="B1001" s="449"/>
      <c r="C1001" s="7"/>
      <c r="D1001" s="3"/>
      <c r="E1001" s="3"/>
      <c r="F1001" s="3"/>
      <c r="G1001" s="3"/>
      <c r="H1001" s="3"/>
      <c r="I1001" s="3"/>
      <c r="J1001" s="3"/>
      <c r="K1001" s="3"/>
      <c r="L1001" s="3"/>
      <c r="M1001" s="3"/>
      <c r="N1001" s="3"/>
      <c r="O1001" s="3"/>
      <c r="P1001" s="3"/>
      <c r="Q1001" s="3"/>
      <c r="R1001" s="3"/>
      <c r="S1001" s="3"/>
      <c r="T1001" s="3"/>
      <c r="U1001" s="3"/>
      <c r="V1001" s="3"/>
      <c r="W1001" s="3"/>
      <c r="X1001" s="3"/>
      <c r="Y1001" s="3"/>
      <c r="Z1001" s="3"/>
    </row>
    <row r="1002" spans="2:26">
      <c r="B1002" s="449"/>
      <c r="C1002" s="7"/>
      <c r="D1002" s="3"/>
      <c r="E1002" s="3"/>
      <c r="F1002" s="3"/>
      <c r="G1002" s="3"/>
      <c r="H1002" s="3"/>
      <c r="I1002" s="3"/>
      <c r="J1002" s="3"/>
      <c r="K1002" s="3"/>
      <c r="L1002" s="3"/>
      <c r="M1002" s="3"/>
      <c r="N1002" s="3"/>
      <c r="O1002" s="3"/>
      <c r="P1002" s="3"/>
      <c r="Q1002" s="3"/>
      <c r="R1002" s="3"/>
      <c r="S1002" s="3"/>
      <c r="T1002" s="3"/>
      <c r="U1002" s="3"/>
      <c r="V1002" s="3"/>
      <c r="W1002" s="3"/>
      <c r="X1002" s="3"/>
      <c r="Y1002" s="3"/>
      <c r="Z1002" s="3"/>
    </row>
    <row r="1003" spans="2:26">
      <c r="B1003" s="449"/>
      <c r="C1003" s="7"/>
      <c r="D1003" s="3"/>
      <c r="E1003" s="3"/>
      <c r="F1003" s="3"/>
      <c r="G1003" s="3"/>
      <c r="H1003" s="3"/>
      <c r="I1003" s="3"/>
      <c r="J1003" s="3"/>
      <c r="K1003" s="3"/>
      <c r="L1003" s="3"/>
      <c r="M1003" s="3"/>
      <c r="N1003" s="3"/>
      <c r="O1003" s="3"/>
      <c r="P1003" s="3"/>
      <c r="Q1003" s="3"/>
      <c r="R1003" s="3"/>
      <c r="S1003" s="3"/>
      <c r="T1003" s="3"/>
      <c r="U1003" s="3"/>
      <c r="V1003" s="3"/>
      <c r="W1003" s="3"/>
      <c r="X1003" s="3"/>
      <c r="Y1003" s="3"/>
      <c r="Z1003" s="3"/>
    </row>
    <row r="1004" spans="2:26">
      <c r="B1004" s="449"/>
      <c r="C1004" s="7"/>
      <c r="D1004" s="3"/>
      <c r="E1004" s="3"/>
      <c r="F1004" s="3"/>
      <c r="G1004" s="3"/>
      <c r="H1004" s="3"/>
      <c r="I1004" s="3"/>
      <c r="J1004" s="3"/>
      <c r="K1004" s="3"/>
      <c r="L1004" s="3"/>
      <c r="M1004" s="3"/>
      <c r="N1004" s="3"/>
      <c r="O1004" s="3"/>
      <c r="P1004" s="3"/>
      <c r="Q1004" s="3"/>
      <c r="R1004" s="3"/>
      <c r="S1004" s="3"/>
      <c r="T1004" s="3"/>
      <c r="U1004" s="3"/>
      <c r="V1004" s="3"/>
      <c r="W1004" s="3"/>
      <c r="X1004" s="3"/>
      <c r="Y1004" s="3"/>
      <c r="Z1004" s="3"/>
    </row>
    <row r="1005" spans="2:26">
      <c r="B1005" s="449"/>
      <c r="C1005" s="7"/>
      <c r="D1005" s="3"/>
      <c r="E1005" s="3"/>
      <c r="F1005" s="3"/>
      <c r="G1005" s="3"/>
      <c r="H1005" s="3"/>
      <c r="I1005" s="3"/>
      <c r="J1005" s="3"/>
      <c r="K1005" s="3"/>
      <c r="L1005" s="3"/>
      <c r="M1005" s="3"/>
      <c r="N1005" s="3"/>
      <c r="O1005" s="3"/>
      <c r="P1005" s="3"/>
      <c r="Q1005" s="3"/>
      <c r="R1005" s="3"/>
      <c r="S1005" s="3"/>
      <c r="T1005" s="3"/>
      <c r="U1005" s="3"/>
      <c r="V1005" s="3"/>
      <c r="W1005" s="3"/>
      <c r="X1005" s="3"/>
      <c r="Y1005" s="3"/>
      <c r="Z1005" s="3"/>
    </row>
    <row r="1006" spans="2:26">
      <c r="B1006" s="449"/>
      <c r="C1006" s="7"/>
      <c r="D1006" s="3"/>
      <c r="E1006" s="3"/>
      <c r="F1006" s="3"/>
      <c r="G1006" s="3"/>
      <c r="H1006" s="3"/>
      <c r="I1006" s="3"/>
      <c r="J1006" s="3"/>
      <c r="K1006" s="3"/>
      <c r="L1006" s="3"/>
      <c r="M1006" s="3"/>
      <c r="N1006" s="3"/>
      <c r="O1006" s="3"/>
      <c r="P1006" s="3"/>
      <c r="Q1006" s="3"/>
      <c r="R1006" s="3"/>
      <c r="S1006" s="3"/>
      <c r="T1006" s="3"/>
      <c r="U1006" s="3"/>
      <c r="V1006" s="3"/>
      <c r="W1006" s="3"/>
      <c r="X1006" s="3"/>
      <c r="Y1006" s="3"/>
      <c r="Z1006" s="3"/>
    </row>
    <row r="1007" spans="2:26">
      <c r="B1007" s="449"/>
      <c r="C1007" s="7"/>
      <c r="D1007" s="3"/>
      <c r="E1007" s="3"/>
      <c r="F1007" s="3"/>
      <c r="G1007" s="3"/>
      <c r="H1007" s="3"/>
      <c r="I1007" s="3"/>
      <c r="J1007" s="3"/>
      <c r="K1007" s="3"/>
      <c r="L1007" s="3"/>
      <c r="M1007" s="3"/>
      <c r="N1007" s="3"/>
      <c r="O1007" s="3"/>
      <c r="P1007" s="3"/>
      <c r="Q1007" s="3"/>
      <c r="R1007" s="3"/>
      <c r="S1007" s="3"/>
      <c r="T1007" s="3"/>
      <c r="U1007" s="3"/>
      <c r="V1007" s="3"/>
      <c r="W1007" s="3"/>
      <c r="X1007" s="3"/>
      <c r="Y1007" s="3"/>
      <c r="Z1007" s="3"/>
    </row>
    <row r="1008" spans="2:26">
      <c r="B1008" s="449"/>
      <c r="C1008" s="7"/>
      <c r="D1008" s="3"/>
      <c r="E1008" s="3"/>
      <c r="F1008" s="3"/>
      <c r="G1008" s="3"/>
      <c r="H1008" s="3"/>
      <c r="I1008" s="3"/>
      <c r="J1008" s="3"/>
      <c r="K1008" s="3"/>
      <c r="L1008" s="3"/>
      <c r="M1008" s="3"/>
      <c r="N1008" s="3"/>
      <c r="O1008" s="3"/>
      <c r="P1008" s="3"/>
      <c r="Q1008" s="3"/>
      <c r="R1008" s="3"/>
      <c r="S1008" s="3"/>
      <c r="T1008" s="3"/>
      <c r="U1008" s="3"/>
      <c r="V1008" s="3"/>
      <c r="W1008" s="3"/>
      <c r="X1008" s="3"/>
      <c r="Y1008" s="3"/>
      <c r="Z1008" s="3"/>
    </row>
    <row r="1009" spans="2:26">
      <c r="B1009" s="449"/>
      <c r="C1009" s="7"/>
      <c r="D1009" s="3"/>
      <c r="E1009" s="3"/>
      <c r="F1009" s="3"/>
      <c r="G1009" s="3"/>
      <c r="H1009" s="3"/>
      <c r="I1009" s="3"/>
      <c r="J1009" s="3"/>
      <c r="K1009" s="3"/>
      <c r="L1009" s="3"/>
      <c r="M1009" s="3"/>
      <c r="N1009" s="3"/>
      <c r="O1009" s="3"/>
      <c r="P1009" s="3"/>
      <c r="Q1009" s="3"/>
      <c r="R1009" s="3"/>
      <c r="S1009" s="3"/>
      <c r="T1009" s="3"/>
      <c r="U1009" s="3"/>
      <c r="V1009" s="3"/>
      <c r="W1009" s="3"/>
      <c r="X1009" s="3"/>
      <c r="Y1009" s="3"/>
      <c r="Z1009" s="3"/>
    </row>
    <row r="1010" spans="2:26">
      <c r="B1010" s="449"/>
      <c r="C1010" s="7"/>
      <c r="D1010" s="3"/>
      <c r="E1010" s="3"/>
      <c r="F1010" s="3"/>
      <c r="G1010" s="3"/>
      <c r="H1010" s="3"/>
      <c r="I1010" s="3"/>
      <c r="J1010" s="3"/>
      <c r="K1010" s="3"/>
      <c r="L1010" s="3"/>
      <c r="M1010" s="3"/>
      <c r="N1010" s="3"/>
      <c r="O1010" s="3"/>
      <c r="P1010" s="3"/>
      <c r="Q1010" s="3"/>
      <c r="R1010" s="3"/>
      <c r="S1010" s="3"/>
      <c r="T1010" s="3"/>
      <c r="U1010" s="3"/>
      <c r="V1010" s="3"/>
      <c r="W1010" s="3"/>
      <c r="X1010" s="3"/>
      <c r="Y1010" s="3"/>
      <c r="Z1010" s="3"/>
    </row>
    <row r="1011" spans="2:26">
      <c r="B1011" s="449"/>
      <c r="C1011" s="7"/>
      <c r="D1011" s="3"/>
      <c r="E1011" s="3"/>
      <c r="F1011" s="3"/>
      <c r="G1011" s="3"/>
      <c r="H1011" s="3"/>
      <c r="I1011" s="3"/>
      <c r="J1011" s="3"/>
      <c r="K1011" s="3"/>
      <c r="L1011" s="3"/>
      <c r="M1011" s="3"/>
      <c r="N1011" s="3"/>
      <c r="O1011" s="3"/>
      <c r="P1011" s="3"/>
      <c r="Q1011" s="3"/>
      <c r="R1011" s="3"/>
      <c r="S1011" s="3"/>
      <c r="T1011" s="3"/>
      <c r="U1011" s="3"/>
      <c r="V1011" s="3"/>
      <c r="W1011" s="3"/>
      <c r="X1011" s="3"/>
      <c r="Y1011" s="3"/>
      <c r="Z1011" s="3"/>
    </row>
    <row r="1012" spans="2:26">
      <c r="B1012" s="449"/>
      <c r="C1012" s="7"/>
      <c r="D1012" s="3"/>
      <c r="E1012" s="3"/>
      <c r="F1012" s="3"/>
      <c r="G1012" s="3"/>
      <c r="H1012" s="3"/>
      <c r="I1012" s="3"/>
      <c r="J1012" s="3"/>
      <c r="K1012" s="3"/>
      <c r="L1012" s="3"/>
      <c r="M1012" s="3"/>
      <c r="N1012" s="3"/>
      <c r="O1012" s="3"/>
      <c r="P1012" s="3"/>
      <c r="Q1012" s="3"/>
      <c r="R1012" s="3"/>
      <c r="S1012" s="3"/>
      <c r="T1012" s="3"/>
      <c r="U1012" s="3"/>
      <c r="V1012" s="3"/>
      <c r="W1012" s="3"/>
      <c r="X1012" s="3"/>
      <c r="Y1012" s="3"/>
      <c r="Z1012" s="3"/>
    </row>
    <row r="1013" spans="2:26">
      <c r="B1013" s="449"/>
      <c r="C1013" s="7"/>
      <c r="D1013" s="3"/>
      <c r="E1013" s="3"/>
      <c r="F1013" s="3"/>
      <c r="G1013" s="3"/>
      <c r="H1013" s="3"/>
      <c r="I1013" s="3"/>
      <c r="J1013" s="3"/>
      <c r="K1013" s="3"/>
      <c r="L1013" s="3"/>
      <c r="M1013" s="3"/>
      <c r="N1013" s="3"/>
      <c r="O1013" s="3"/>
      <c r="P1013" s="3"/>
      <c r="Q1013" s="3"/>
      <c r="R1013" s="3"/>
      <c r="S1013" s="3"/>
      <c r="T1013" s="3"/>
      <c r="U1013" s="3"/>
      <c r="V1013" s="3"/>
      <c r="W1013" s="3"/>
      <c r="X1013" s="3"/>
      <c r="Y1013" s="3"/>
      <c r="Z1013" s="3"/>
    </row>
    <row r="1014" spans="2:26">
      <c r="B1014" s="449"/>
      <c r="C1014" s="7"/>
      <c r="D1014" s="3"/>
      <c r="E1014" s="3"/>
      <c r="F1014" s="3"/>
      <c r="G1014" s="3"/>
      <c r="H1014" s="3"/>
      <c r="I1014" s="3"/>
      <c r="J1014" s="3"/>
      <c r="K1014" s="3"/>
      <c r="L1014" s="3"/>
      <c r="M1014" s="3"/>
      <c r="N1014" s="3"/>
      <c r="O1014" s="3"/>
      <c r="P1014" s="3"/>
      <c r="Q1014" s="3"/>
      <c r="R1014" s="3"/>
      <c r="S1014" s="3"/>
      <c r="T1014" s="3"/>
      <c r="U1014" s="3"/>
      <c r="V1014" s="3"/>
      <c r="W1014" s="3"/>
      <c r="X1014" s="3"/>
      <c r="Y1014" s="3"/>
      <c r="Z1014" s="3"/>
    </row>
    <row r="1015" spans="2:26">
      <c r="B1015" s="449"/>
      <c r="C1015" s="7"/>
      <c r="D1015" s="3"/>
      <c r="E1015" s="3"/>
      <c r="F1015" s="3"/>
      <c r="G1015" s="3"/>
      <c r="H1015" s="3"/>
      <c r="I1015" s="3"/>
      <c r="J1015" s="3"/>
      <c r="K1015" s="3"/>
      <c r="L1015" s="3"/>
      <c r="M1015" s="3"/>
      <c r="N1015" s="3"/>
      <c r="O1015" s="3"/>
      <c r="P1015" s="3"/>
      <c r="Q1015" s="3"/>
      <c r="R1015" s="3"/>
      <c r="S1015" s="3"/>
      <c r="T1015" s="3"/>
      <c r="U1015" s="3"/>
      <c r="V1015" s="3"/>
      <c r="W1015" s="3"/>
      <c r="X1015" s="3"/>
      <c r="Y1015" s="3"/>
      <c r="Z1015" s="3"/>
    </row>
    <row r="1016" spans="2:26">
      <c r="B1016" s="449"/>
      <c r="C1016" s="7"/>
      <c r="D1016" s="3"/>
      <c r="E1016" s="3"/>
      <c r="F1016" s="3"/>
      <c r="G1016" s="3"/>
      <c r="H1016" s="3"/>
      <c r="I1016" s="3"/>
      <c r="J1016" s="3"/>
      <c r="K1016" s="3"/>
      <c r="L1016" s="3"/>
      <c r="M1016" s="3"/>
      <c r="N1016" s="3"/>
      <c r="O1016" s="3"/>
      <c r="P1016" s="3"/>
      <c r="Q1016" s="3"/>
      <c r="R1016" s="3"/>
      <c r="S1016" s="3"/>
      <c r="T1016" s="3"/>
      <c r="U1016" s="3"/>
      <c r="V1016" s="3"/>
      <c r="W1016" s="3"/>
      <c r="X1016" s="3"/>
      <c r="Y1016" s="3"/>
      <c r="Z1016" s="3"/>
    </row>
    <row r="1017" spans="2:26">
      <c r="B1017" s="449"/>
      <c r="C1017" s="7"/>
      <c r="D1017" s="3"/>
      <c r="E1017" s="3"/>
      <c r="F1017" s="3"/>
      <c r="G1017" s="3"/>
      <c r="H1017" s="3"/>
      <c r="I1017" s="3"/>
      <c r="J1017" s="3"/>
      <c r="K1017" s="3"/>
      <c r="L1017" s="3"/>
      <c r="M1017" s="3"/>
      <c r="N1017" s="3"/>
      <c r="O1017" s="3"/>
      <c r="P1017" s="3"/>
      <c r="Q1017" s="3"/>
      <c r="R1017" s="3"/>
      <c r="S1017" s="3"/>
      <c r="T1017" s="3"/>
      <c r="U1017" s="3"/>
      <c r="V1017" s="3"/>
      <c r="W1017" s="3"/>
      <c r="X1017" s="3"/>
      <c r="Y1017" s="3"/>
      <c r="Z1017" s="3"/>
    </row>
    <row r="1018" spans="2:26">
      <c r="B1018" s="449"/>
      <c r="C1018" s="7"/>
      <c r="D1018" s="3"/>
      <c r="E1018" s="3"/>
      <c r="F1018" s="3"/>
      <c r="G1018" s="3"/>
      <c r="H1018" s="3"/>
      <c r="I1018" s="3"/>
      <c r="J1018" s="3"/>
      <c r="K1018" s="3"/>
      <c r="L1018" s="3"/>
      <c r="M1018" s="3"/>
      <c r="N1018" s="3"/>
      <c r="O1018" s="3"/>
      <c r="P1018" s="3"/>
      <c r="Q1018" s="3"/>
      <c r="R1018" s="3"/>
      <c r="S1018" s="3"/>
      <c r="T1018" s="3"/>
      <c r="U1018" s="3"/>
      <c r="V1018" s="3"/>
      <c r="W1018" s="3"/>
      <c r="X1018" s="3"/>
      <c r="Y1018" s="3"/>
      <c r="Z1018" s="3"/>
    </row>
    <row r="1019" spans="2:26">
      <c r="B1019" s="449"/>
      <c r="C1019" s="7"/>
      <c r="D1019" s="3"/>
      <c r="E1019" s="3"/>
      <c r="F1019" s="3"/>
      <c r="G1019" s="3"/>
      <c r="H1019" s="3"/>
      <c r="I1019" s="3"/>
      <c r="J1019" s="3"/>
      <c r="K1019" s="3"/>
      <c r="L1019" s="3"/>
      <c r="M1019" s="3"/>
      <c r="N1019" s="3"/>
      <c r="O1019" s="3"/>
      <c r="P1019" s="3"/>
      <c r="Q1019" s="3"/>
      <c r="R1019" s="3"/>
      <c r="S1019" s="3"/>
      <c r="T1019" s="3"/>
      <c r="U1019" s="3"/>
      <c r="V1019" s="3"/>
      <c r="W1019" s="3"/>
      <c r="X1019" s="3"/>
      <c r="Y1019" s="3"/>
      <c r="Z1019" s="3"/>
    </row>
    <row r="1020" spans="2:26">
      <c r="B1020" s="449"/>
      <c r="C1020" s="7"/>
      <c r="D1020" s="3"/>
      <c r="E1020" s="3"/>
      <c r="F1020" s="3"/>
      <c r="G1020" s="3"/>
      <c r="H1020" s="3"/>
      <c r="I1020" s="3"/>
      <c r="J1020" s="3"/>
      <c r="K1020" s="3"/>
      <c r="L1020" s="3"/>
      <c r="M1020" s="3"/>
      <c r="N1020" s="3"/>
      <c r="O1020" s="3"/>
      <c r="P1020" s="3"/>
      <c r="Q1020" s="3"/>
      <c r="R1020" s="3"/>
      <c r="S1020" s="3"/>
      <c r="T1020" s="3"/>
      <c r="U1020" s="3"/>
      <c r="V1020" s="3"/>
      <c r="W1020" s="3"/>
      <c r="X1020" s="3"/>
      <c r="Y1020" s="3"/>
      <c r="Z1020" s="3"/>
    </row>
    <row r="1021" spans="2:26">
      <c r="B1021" s="449"/>
      <c r="C1021" s="7"/>
      <c r="D1021" s="3"/>
      <c r="E1021" s="3"/>
      <c r="F1021" s="3"/>
      <c r="G1021" s="3"/>
      <c r="H1021" s="3"/>
      <c r="I1021" s="3"/>
      <c r="J1021" s="3"/>
      <c r="K1021" s="3"/>
      <c r="L1021" s="3"/>
      <c r="M1021" s="3"/>
      <c r="N1021" s="3"/>
      <c r="O1021" s="3"/>
      <c r="P1021" s="3"/>
      <c r="Q1021" s="3"/>
      <c r="R1021" s="3"/>
      <c r="S1021" s="3"/>
      <c r="T1021" s="3"/>
      <c r="U1021" s="3"/>
      <c r="V1021" s="3"/>
      <c r="W1021" s="3"/>
      <c r="X1021" s="3"/>
      <c r="Y1021" s="3"/>
      <c r="Z1021" s="3"/>
    </row>
    <row r="1022" spans="2:26">
      <c r="B1022" s="449"/>
      <c r="C1022" s="7"/>
      <c r="D1022" s="3"/>
      <c r="E1022" s="3"/>
      <c r="F1022" s="3"/>
      <c r="G1022" s="3"/>
      <c r="H1022" s="3"/>
      <c r="I1022" s="3"/>
      <c r="J1022" s="3"/>
      <c r="K1022" s="3"/>
      <c r="L1022" s="3"/>
      <c r="M1022" s="3"/>
      <c r="N1022" s="3"/>
      <c r="O1022" s="3"/>
      <c r="P1022" s="3"/>
      <c r="Q1022" s="3"/>
      <c r="R1022" s="3"/>
      <c r="S1022" s="3"/>
      <c r="T1022" s="3"/>
      <c r="U1022" s="3"/>
      <c r="V1022" s="3"/>
      <c r="W1022" s="3"/>
      <c r="X1022" s="3"/>
      <c r="Y1022" s="3"/>
      <c r="Z1022" s="3"/>
    </row>
    <row r="1023" spans="2:26">
      <c r="B1023" s="449"/>
      <c r="C1023" s="7"/>
      <c r="D1023" s="3"/>
      <c r="E1023" s="3"/>
      <c r="F1023" s="3"/>
      <c r="G1023" s="3"/>
      <c r="H1023" s="3"/>
      <c r="I1023" s="3"/>
      <c r="J1023" s="3"/>
      <c r="K1023" s="3"/>
      <c r="L1023" s="3"/>
      <c r="M1023" s="3"/>
      <c r="N1023" s="3"/>
      <c r="O1023" s="3"/>
      <c r="P1023" s="3"/>
      <c r="Q1023" s="3"/>
      <c r="R1023" s="3"/>
      <c r="S1023" s="3"/>
      <c r="T1023" s="3"/>
      <c r="U1023" s="3"/>
      <c r="V1023" s="3"/>
      <c r="W1023" s="3"/>
      <c r="X1023" s="3"/>
      <c r="Y1023" s="3"/>
      <c r="Z1023" s="3"/>
    </row>
    <row r="1024" spans="2:26">
      <c r="B1024" s="449"/>
      <c r="C1024" s="7"/>
      <c r="D1024" s="3"/>
      <c r="E1024" s="3"/>
      <c r="F1024" s="3"/>
      <c r="G1024" s="3"/>
      <c r="H1024" s="3"/>
      <c r="I1024" s="3"/>
      <c r="J1024" s="3"/>
      <c r="K1024" s="3"/>
      <c r="L1024" s="3"/>
      <c r="M1024" s="3"/>
      <c r="N1024" s="3"/>
      <c r="O1024" s="3"/>
      <c r="P1024" s="3"/>
      <c r="Q1024" s="3"/>
      <c r="R1024" s="3"/>
      <c r="S1024" s="3"/>
      <c r="T1024" s="3"/>
      <c r="U1024" s="3"/>
      <c r="V1024" s="3"/>
      <c r="W1024" s="3"/>
      <c r="X1024" s="3"/>
      <c r="Y1024" s="3"/>
      <c r="Z1024" s="3"/>
    </row>
    <row r="1025" spans="2:26">
      <c r="B1025" s="449"/>
      <c r="C1025" s="7"/>
      <c r="D1025" s="3"/>
      <c r="E1025" s="3"/>
      <c r="F1025" s="3"/>
      <c r="G1025" s="3"/>
      <c r="H1025" s="3"/>
      <c r="I1025" s="3"/>
      <c r="J1025" s="3"/>
      <c r="K1025" s="3"/>
      <c r="L1025" s="3"/>
      <c r="M1025" s="3"/>
      <c r="N1025" s="3"/>
      <c r="O1025" s="3"/>
      <c r="P1025" s="3"/>
      <c r="Q1025" s="3"/>
      <c r="R1025" s="3"/>
      <c r="S1025" s="3"/>
      <c r="T1025" s="3"/>
      <c r="U1025" s="3"/>
      <c r="V1025" s="3"/>
      <c r="W1025" s="3"/>
      <c r="X1025" s="3"/>
      <c r="Y1025" s="3"/>
      <c r="Z1025" s="3"/>
    </row>
    <row r="1026" spans="2:26">
      <c r="B1026" s="449"/>
      <c r="C1026" s="7"/>
      <c r="D1026" s="3"/>
      <c r="E1026" s="3"/>
      <c r="F1026" s="3"/>
      <c r="G1026" s="3"/>
      <c r="H1026" s="3"/>
      <c r="I1026" s="3"/>
      <c r="J1026" s="3"/>
      <c r="K1026" s="3"/>
      <c r="L1026" s="3"/>
      <c r="M1026" s="3"/>
      <c r="N1026" s="3"/>
      <c r="O1026" s="3"/>
      <c r="P1026" s="3"/>
      <c r="Q1026" s="3"/>
      <c r="R1026" s="3"/>
      <c r="S1026" s="3"/>
      <c r="T1026" s="3"/>
      <c r="U1026" s="3"/>
      <c r="V1026" s="3"/>
      <c r="W1026" s="3"/>
      <c r="X1026" s="3"/>
      <c r="Y1026" s="3"/>
      <c r="Z1026" s="3"/>
    </row>
    <row r="1027" spans="2:26">
      <c r="B1027" s="449"/>
      <c r="C1027" s="7"/>
      <c r="D1027" s="3"/>
      <c r="E1027" s="3"/>
      <c r="F1027" s="3"/>
      <c r="G1027" s="3"/>
      <c r="H1027" s="3"/>
      <c r="I1027" s="3"/>
      <c r="J1027" s="3"/>
      <c r="K1027" s="3"/>
      <c r="L1027" s="3"/>
      <c r="M1027" s="3"/>
      <c r="N1027" s="3"/>
      <c r="O1027" s="3"/>
      <c r="P1027" s="3"/>
      <c r="Q1027" s="3"/>
      <c r="R1027" s="3"/>
      <c r="S1027" s="3"/>
      <c r="T1027" s="3"/>
      <c r="U1027" s="3"/>
      <c r="V1027" s="3"/>
      <c r="W1027" s="3"/>
      <c r="X1027" s="3"/>
      <c r="Y1027" s="3"/>
      <c r="Z1027" s="3"/>
    </row>
    <row r="1028" spans="2:26">
      <c r="B1028" s="449"/>
      <c r="C1028" s="7"/>
      <c r="D1028" s="3"/>
      <c r="E1028" s="3"/>
      <c r="F1028" s="3"/>
      <c r="G1028" s="3"/>
      <c r="H1028" s="3"/>
      <c r="I1028" s="3"/>
      <c r="J1028" s="3"/>
      <c r="K1028" s="3"/>
      <c r="L1028" s="3"/>
      <c r="M1028" s="3"/>
      <c r="N1028" s="3"/>
      <c r="O1028" s="3"/>
      <c r="P1028" s="3"/>
      <c r="Q1028" s="3"/>
      <c r="R1028" s="3"/>
      <c r="S1028" s="3"/>
      <c r="T1028" s="3"/>
      <c r="U1028" s="3"/>
      <c r="V1028" s="3"/>
      <c r="W1028" s="3"/>
      <c r="X1028" s="3"/>
      <c r="Y1028" s="3"/>
      <c r="Z1028" s="3"/>
    </row>
    <row r="1029" spans="2:26">
      <c r="B1029" s="449"/>
      <c r="C1029" s="7"/>
      <c r="D1029" s="3"/>
      <c r="E1029" s="3"/>
      <c r="F1029" s="3"/>
      <c r="G1029" s="3"/>
      <c r="H1029" s="3"/>
      <c r="I1029" s="3"/>
      <c r="J1029" s="3"/>
      <c r="K1029" s="3"/>
      <c r="L1029" s="3"/>
      <c r="M1029" s="3"/>
      <c r="N1029" s="3"/>
      <c r="O1029" s="3"/>
      <c r="P1029" s="3"/>
      <c r="Q1029" s="3"/>
      <c r="R1029" s="3"/>
      <c r="S1029" s="3"/>
      <c r="T1029" s="3"/>
      <c r="U1029" s="3"/>
      <c r="V1029" s="3"/>
      <c r="W1029" s="3"/>
      <c r="X1029" s="3"/>
      <c r="Y1029" s="3"/>
      <c r="Z1029" s="3"/>
    </row>
    <row r="1030" spans="2:26">
      <c r="B1030" s="449"/>
      <c r="C1030" s="7"/>
      <c r="D1030" s="3"/>
      <c r="E1030" s="3"/>
      <c r="F1030" s="3"/>
      <c r="G1030" s="3"/>
      <c r="H1030" s="3"/>
      <c r="I1030" s="3"/>
      <c r="J1030" s="3"/>
      <c r="K1030" s="3"/>
      <c r="L1030" s="3"/>
      <c r="M1030" s="3"/>
      <c r="N1030" s="3"/>
      <c r="O1030" s="3"/>
      <c r="P1030" s="3"/>
      <c r="Q1030" s="3"/>
      <c r="R1030" s="3"/>
      <c r="S1030" s="3"/>
      <c r="T1030" s="3"/>
      <c r="U1030" s="3"/>
      <c r="V1030" s="3"/>
      <c r="W1030" s="3"/>
      <c r="X1030" s="3"/>
      <c r="Y1030" s="3"/>
      <c r="Z1030" s="3"/>
    </row>
    <row r="1031" spans="2:26">
      <c r="B1031" s="449"/>
      <c r="C1031" s="7"/>
      <c r="D1031" s="3"/>
      <c r="E1031" s="3"/>
      <c r="F1031" s="3"/>
      <c r="G1031" s="3"/>
      <c r="H1031" s="3"/>
      <c r="I1031" s="3"/>
      <c r="J1031" s="3"/>
      <c r="K1031" s="3"/>
      <c r="L1031" s="3"/>
      <c r="M1031" s="3"/>
      <c r="N1031" s="3"/>
      <c r="O1031" s="3"/>
      <c r="P1031" s="3"/>
      <c r="Q1031" s="3"/>
      <c r="R1031" s="3"/>
      <c r="S1031" s="3"/>
      <c r="T1031" s="3"/>
      <c r="U1031" s="3"/>
      <c r="V1031" s="3"/>
      <c r="W1031" s="3"/>
      <c r="X1031" s="3"/>
      <c r="Y1031" s="3"/>
      <c r="Z1031" s="3"/>
    </row>
    <row r="1032" spans="2:26">
      <c r="B1032" s="449"/>
      <c r="C1032" s="7"/>
      <c r="D1032" s="3"/>
      <c r="E1032" s="3"/>
      <c r="F1032" s="3"/>
      <c r="G1032" s="3"/>
      <c r="H1032" s="3"/>
      <c r="I1032" s="3"/>
      <c r="J1032" s="3"/>
      <c r="K1032" s="3"/>
      <c r="L1032" s="3"/>
      <c r="M1032" s="3"/>
      <c r="N1032" s="3"/>
      <c r="O1032" s="3"/>
      <c r="P1032" s="3"/>
      <c r="Q1032" s="3"/>
      <c r="R1032" s="3"/>
      <c r="S1032" s="3"/>
      <c r="T1032" s="3"/>
      <c r="U1032" s="3"/>
      <c r="V1032" s="3"/>
      <c r="W1032" s="3"/>
      <c r="X1032" s="3"/>
      <c r="Y1032" s="3"/>
      <c r="Z1032" s="3"/>
    </row>
    <row r="1033" spans="2:26">
      <c r="B1033" s="449"/>
      <c r="C1033" s="7"/>
      <c r="D1033" s="3"/>
      <c r="E1033" s="3"/>
      <c r="F1033" s="3"/>
      <c r="G1033" s="3"/>
      <c r="H1033" s="3"/>
      <c r="I1033" s="3"/>
      <c r="J1033" s="3"/>
      <c r="K1033" s="3"/>
      <c r="L1033" s="3"/>
      <c r="M1033" s="3"/>
      <c r="N1033" s="3"/>
      <c r="O1033" s="3"/>
      <c r="P1033" s="3"/>
      <c r="Q1033" s="3"/>
      <c r="R1033" s="3"/>
      <c r="S1033" s="3"/>
      <c r="T1033" s="3"/>
      <c r="U1033" s="3"/>
      <c r="V1033" s="3"/>
      <c r="W1033" s="3"/>
      <c r="X1033" s="3"/>
      <c r="Y1033" s="3"/>
      <c r="Z1033" s="3"/>
    </row>
    <row r="1034" spans="2:26">
      <c r="B1034" s="449"/>
      <c r="C1034" s="7"/>
      <c r="D1034" s="3"/>
      <c r="E1034" s="3"/>
      <c r="F1034" s="3"/>
      <c r="G1034" s="3"/>
      <c r="H1034" s="3"/>
      <c r="I1034" s="3"/>
      <c r="J1034" s="3"/>
      <c r="K1034" s="3"/>
      <c r="L1034" s="3"/>
      <c r="M1034" s="3"/>
      <c r="N1034" s="3"/>
      <c r="O1034" s="3"/>
      <c r="P1034" s="3"/>
      <c r="Q1034" s="3"/>
      <c r="R1034" s="3"/>
      <c r="S1034" s="3"/>
      <c r="T1034" s="3"/>
      <c r="U1034" s="3"/>
      <c r="V1034" s="3"/>
      <c r="W1034" s="3"/>
      <c r="X1034" s="3"/>
      <c r="Y1034" s="3"/>
      <c r="Z1034" s="3"/>
    </row>
    <row r="1035" spans="2:26">
      <c r="B1035" s="449"/>
      <c r="C1035" s="7"/>
      <c r="D1035" s="3"/>
      <c r="E1035" s="3"/>
      <c r="F1035" s="3"/>
      <c r="G1035" s="3"/>
      <c r="H1035" s="3"/>
      <c r="I1035" s="3"/>
      <c r="J1035" s="3"/>
      <c r="K1035" s="3"/>
      <c r="L1035" s="3"/>
      <c r="M1035" s="3"/>
      <c r="N1035" s="3"/>
      <c r="O1035" s="3"/>
      <c r="P1035" s="3"/>
      <c r="Q1035" s="3"/>
      <c r="R1035" s="3"/>
      <c r="S1035" s="3"/>
      <c r="T1035" s="3"/>
      <c r="U1035" s="3"/>
      <c r="V1035" s="3"/>
      <c r="W1035" s="3"/>
      <c r="X1035" s="3"/>
      <c r="Y1035" s="3"/>
      <c r="Z1035" s="3"/>
    </row>
    <row r="1036" spans="2:26">
      <c r="B1036" s="449"/>
      <c r="C1036" s="7"/>
      <c r="D1036" s="3"/>
      <c r="E1036" s="3"/>
      <c r="F1036" s="3"/>
      <c r="G1036" s="3"/>
      <c r="H1036" s="3"/>
      <c r="I1036" s="3"/>
      <c r="J1036" s="3"/>
      <c r="K1036" s="3"/>
      <c r="L1036" s="3"/>
      <c r="M1036" s="3"/>
      <c r="N1036" s="3"/>
      <c r="O1036" s="3"/>
      <c r="P1036" s="3"/>
      <c r="Q1036" s="3"/>
      <c r="R1036" s="3"/>
      <c r="S1036" s="3"/>
      <c r="T1036" s="3"/>
      <c r="U1036" s="3"/>
      <c r="V1036" s="3"/>
      <c r="W1036" s="3"/>
      <c r="X1036" s="3"/>
      <c r="Y1036" s="3"/>
      <c r="Z1036" s="3"/>
    </row>
    <row r="1037" spans="2:26">
      <c r="B1037" s="449"/>
      <c r="C1037" s="7"/>
      <c r="D1037" s="3"/>
      <c r="E1037" s="3"/>
      <c r="F1037" s="3"/>
      <c r="G1037" s="3"/>
      <c r="H1037" s="3"/>
      <c r="I1037" s="3"/>
      <c r="J1037" s="3"/>
      <c r="K1037" s="3"/>
      <c r="L1037" s="3"/>
      <c r="M1037" s="3"/>
      <c r="N1037" s="3"/>
      <c r="O1037" s="3"/>
      <c r="P1037" s="3"/>
      <c r="Q1037" s="3"/>
      <c r="R1037" s="3"/>
      <c r="S1037" s="3"/>
      <c r="T1037" s="3"/>
      <c r="U1037" s="3"/>
      <c r="V1037" s="3"/>
      <c r="W1037" s="3"/>
      <c r="X1037" s="3"/>
      <c r="Y1037" s="3"/>
      <c r="Z1037" s="3"/>
    </row>
    <row r="1038" spans="2:26">
      <c r="B1038" s="449"/>
      <c r="C1038" s="7"/>
      <c r="D1038" s="3"/>
      <c r="E1038" s="3"/>
      <c r="F1038" s="3"/>
      <c r="G1038" s="3"/>
      <c r="H1038" s="3"/>
      <c r="I1038" s="3"/>
      <c r="J1038" s="3"/>
      <c r="K1038" s="3"/>
      <c r="L1038" s="3"/>
      <c r="M1038" s="3"/>
      <c r="N1038" s="3"/>
      <c r="O1038" s="3"/>
      <c r="P1038" s="3"/>
      <c r="Q1038" s="3"/>
      <c r="R1038" s="3"/>
      <c r="S1038" s="3"/>
      <c r="T1038" s="3"/>
      <c r="U1038" s="3"/>
      <c r="V1038" s="3"/>
      <c r="W1038" s="3"/>
      <c r="X1038" s="3"/>
      <c r="Y1038" s="3"/>
      <c r="Z1038" s="3"/>
    </row>
    <row r="1039" spans="2:26">
      <c r="B1039" s="449"/>
      <c r="C1039" s="7"/>
      <c r="D1039" s="3"/>
      <c r="E1039" s="3"/>
      <c r="F1039" s="3"/>
      <c r="G1039" s="3"/>
      <c r="H1039" s="3"/>
      <c r="I1039" s="3"/>
      <c r="J1039" s="3"/>
      <c r="K1039" s="3"/>
      <c r="L1039" s="3"/>
      <c r="M1039" s="3"/>
      <c r="N1039" s="3"/>
      <c r="O1039" s="3"/>
      <c r="P1039" s="3"/>
      <c r="Q1039" s="3"/>
      <c r="R1039" s="3"/>
      <c r="S1039" s="3"/>
      <c r="T1039" s="3"/>
      <c r="U1039" s="3"/>
      <c r="V1039" s="3"/>
      <c r="W1039" s="3"/>
      <c r="X1039" s="3"/>
      <c r="Y1039" s="3"/>
      <c r="Z1039" s="3"/>
    </row>
    <row r="1040" spans="2:26">
      <c r="B1040" s="449"/>
      <c r="C1040" s="7"/>
      <c r="D1040" s="3"/>
      <c r="E1040" s="3"/>
      <c r="F1040" s="3"/>
      <c r="G1040" s="3"/>
      <c r="H1040" s="3"/>
      <c r="I1040" s="3"/>
      <c r="J1040" s="3"/>
      <c r="K1040" s="3"/>
      <c r="L1040" s="3"/>
      <c r="M1040" s="3"/>
      <c r="N1040" s="3"/>
      <c r="O1040" s="3"/>
      <c r="P1040" s="3"/>
      <c r="Q1040" s="3"/>
      <c r="R1040" s="3"/>
      <c r="S1040" s="3"/>
      <c r="T1040" s="3"/>
      <c r="U1040" s="3"/>
      <c r="V1040" s="3"/>
      <c r="W1040" s="3"/>
      <c r="X1040" s="3"/>
      <c r="Y1040" s="3"/>
      <c r="Z1040" s="3"/>
    </row>
    <row r="1041" spans="2:26">
      <c r="B1041" s="449"/>
      <c r="C1041" s="7"/>
      <c r="D1041" s="3"/>
      <c r="E1041" s="3"/>
      <c r="F1041" s="3"/>
      <c r="G1041" s="3"/>
      <c r="H1041" s="3"/>
      <c r="I1041" s="3"/>
      <c r="J1041" s="3"/>
      <c r="K1041" s="3"/>
      <c r="L1041" s="3"/>
      <c r="M1041" s="3"/>
      <c r="N1041" s="3"/>
      <c r="O1041" s="3"/>
      <c r="P1041" s="3"/>
      <c r="Q1041" s="3"/>
      <c r="R1041" s="3"/>
      <c r="S1041" s="3"/>
      <c r="T1041" s="3"/>
      <c r="U1041" s="3"/>
      <c r="V1041" s="3"/>
      <c r="W1041" s="3"/>
      <c r="X1041" s="3"/>
      <c r="Y1041" s="3"/>
      <c r="Z1041" s="3"/>
    </row>
    <row r="1042" spans="2:26">
      <c r="B1042" s="449"/>
      <c r="C1042" s="7"/>
      <c r="D1042" s="3"/>
      <c r="E1042" s="3"/>
      <c r="F1042" s="3"/>
      <c r="G1042" s="3"/>
      <c r="H1042" s="3"/>
      <c r="I1042" s="3"/>
      <c r="J1042" s="3"/>
      <c r="K1042" s="3"/>
      <c r="L1042" s="3"/>
      <c r="M1042" s="3"/>
      <c r="N1042" s="3"/>
      <c r="O1042" s="3"/>
      <c r="P1042" s="3"/>
      <c r="Q1042" s="3"/>
      <c r="R1042" s="3"/>
      <c r="S1042" s="3"/>
      <c r="T1042" s="3"/>
      <c r="U1042" s="3"/>
      <c r="V1042" s="3"/>
      <c r="W1042" s="3"/>
      <c r="X1042" s="3"/>
      <c r="Y1042" s="3"/>
      <c r="Z1042" s="3"/>
    </row>
    <row r="1043" spans="2:26">
      <c r="B1043" s="449"/>
      <c r="C1043" s="7"/>
      <c r="D1043" s="3"/>
      <c r="E1043" s="3"/>
      <c r="F1043" s="3"/>
      <c r="G1043" s="3"/>
      <c r="H1043" s="3"/>
      <c r="I1043" s="3"/>
      <c r="J1043" s="3"/>
      <c r="K1043" s="3"/>
      <c r="L1043" s="3"/>
      <c r="M1043" s="3"/>
      <c r="N1043" s="3"/>
      <c r="O1043" s="3"/>
      <c r="P1043" s="3"/>
      <c r="Q1043" s="3"/>
      <c r="R1043" s="3"/>
      <c r="S1043" s="3"/>
      <c r="T1043" s="3"/>
      <c r="U1043" s="3"/>
      <c r="V1043" s="3"/>
      <c r="W1043" s="3"/>
      <c r="X1043" s="3"/>
      <c r="Y1043" s="3"/>
      <c r="Z1043" s="3"/>
    </row>
    <row r="1044" spans="2:26">
      <c r="B1044" s="449"/>
      <c r="C1044" s="7"/>
      <c r="D1044" s="3"/>
      <c r="E1044" s="3"/>
      <c r="F1044" s="3"/>
      <c r="G1044" s="3"/>
      <c r="H1044" s="3"/>
      <c r="I1044" s="3"/>
      <c r="J1044" s="3"/>
      <c r="K1044" s="3"/>
      <c r="L1044" s="3"/>
      <c r="M1044" s="3"/>
      <c r="N1044" s="3"/>
      <c r="O1044" s="3"/>
      <c r="P1044" s="3"/>
      <c r="Q1044" s="3"/>
      <c r="R1044" s="3"/>
      <c r="S1044" s="3"/>
      <c r="T1044" s="3"/>
      <c r="U1044" s="3"/>
      <c r="V1044" s="3"/>
      <c r="W1044" s="3"/>
      <c r="X1044" s="3"/>
      <c r="Y1044" s="3"/>
      <c r="Z1044" s="3"/>
    </row>
    <row r="1045" spans="2:26">
      <c r="B1045" s="449"/>
      <c r="C1045" s="7"/>
      <c r="D1045" s="3"/>
      <c r="E1045" s="3"/>
      <c r="F1045" s="3"/>
      <c r="G1045" s="3"/>
      <c r="H1045" s="3"/>
      <c r="I1045" s="3"/>
      <c r="J1045" s="3"/>
      <c r="K1045" s="3"/>
      <c r="L1045" s="3"/>
      <c r="M1045" s="3"/>
      <c r="N1045" s="3"/>
      <c r="O1045" s="3"/>
      <c r="P1045" s="3"/>
      <c r="Q1045" s="3"/>
      <c r="R1045" s="3"/>
      <c r="S1045" s="3"/>
      <c r="T1045" s="3"/>
      <c r="U1045" s="3"/>
      <c r="V1045" s="3"/>
      <c r="W1045" s="3"/>
      <c r="X1045" s="3"/>
      <c r="Y1045" s="3"/>
      <c r="Z1045" s="3"/>
    </row>
    <row r="1046" spans="2:26">
      <c r="B1046" s="449"/>
      <c r="C1046" s="7"/>
      <c r="D1046" s="3"/>
      <c r="E1046" s="3"/>
      <c r="F1046" s="3"/>
      <c r="G1046" s="3"/>
      <c r="H1046" s="3"/>
      <c r="I1046" s="3"/>
      <c r="J1046" s="3"/>
      <c r="K1046" s="3"/>
      <c r="L1046" s="3"/>
      <c r="M1046" s="3"/>
      <c r="N1046" s="3"/>
      <c r="O1046" s="3"/>
      <c r="P1046" s="3"/>
      <c r="Q1046" s="3"/>
      <c r="R1046" s="3"/>
      <c r="S1046" s="3"/>
      <c r="T1046" s="3"/>
      <c r="U1046" s="3"/>
      <c r="V1046" s="3"/>
      <c r="W1046" s="3"/>
      <c r="X1046" s="3"/>
      <c r="Y1046" s="3"/>
      <c r="Z1046" s="3"/>
    </row>
    <row r="1047" spans="2:26">
      <c r="B1047" s="449"/>
      <c r="C1047" s="7"/>
      <c r="D1047" s="3"/>
      <c r="E1047" s="3"/>
      <c r="F1047" s="3"/>
      <c r="G1047" s="3"/>
      <c r="H1047" s="3"/>
      <c r="I1047" s="3"/>
      <c r="J1047" s="3"/>
      <c r="K1047" s="3"/>
      <c r="L1047" s="3"/>
      <c r="M1047" s="3"/>
      <c r="N1047" s="3"/>
      <c r="O1047" s="3"/>
      <c r="P1047" s="3"/>
      <c r="Q1047" s="3"/>
      <c r="R1047" s="3"/>
      <c r="S1047" s="3"/>
      <c r="T1047" s="3"/>
      <c r="U1047" s="3"/>
      <c r="V1047" s="3"/>
      <c r="W1047" s="3"/>
      <c r="X1047" s="3"/>
      <c r="Y1047" s="3"/>
      <c r="Z1047" s="3"/>
    </row>
    <row r="1048" spans="2:26">
      <c r="B1048" s="449"/>
      <c r="C1048" s="7"/>
      <c r="D1048" s="3"/>
      <c r="E1048" s="3"/>
      <c r="F1048" s="3"/>
      <c r="G1048" s="3"/>
      <c r="H1048" s="3"/>
      <c r="I1048" s="3"/>
      <c r="J1048" s="3"/>
      <c r="K1048" s="3"/>
      <c r="L1048" s="3"/>
      <c r="M1048" s="3"/>
      <c r="N1048" s="3"/>
      <c r="O1048" s="3"/>
      <c r="P1048" s="3"/>
      <c r="Q1048" s="3"/>
      <c r="R1048" s="3"/>
      <c r="S1048" s="3"/>
      <c r="T1048" s="3"/>
      <c r="U1048" s="3"/>
      <c r="V1048" s="3"/>
      <c r="W1048" s="3"/>
      <c r="X1048" s="3"/>
      <c r="Y1048" s="3"/>
      <c r="Z1048" s="3"/>
    </row>
    <row r="1049" spans="2:26">
      <c r="B1049" s="449"/>
      <c r="C1049" s="7"/>
      <c r="D1049" s="3"/>
      <c r="E1049" s="3"/>
      <c r="F1049" s="3"/>
      <c r="G1049" s="3"/>
      <c r="H1049" s="3"/>
      <c r="I1049" s="3"/>
      <c r="J1049" s="3"/>
      <c r="K1049" s="3"/>
      <c r="L1049" s="3"/>
      <c r="M1049" s="3"/>
      <c r="N1049" s="3"/>
      <c r="O1049" s="3"/>
      <c r="P1049" s="3"/>
      <c r="Q1049" s="3"/>
      <c r="R1049" s="3"/>
      <c r="S1049" s="3"/>
      <c r="T1049" s="3"/>
      <c r="U1049" s="3"/>
      <c r="V1049" s="3"/>
      <c r="W1049" s="3"/>
      <c r="X1049" s="3"/>
      <c r="Y1049" s="3"/>
      <c r="Z1049" s="3"/>
    </row>
    <row r="1050" spans="2:26">
      <c r="B1050" s="449"/>
      <c r="C1050" s="7"/>
      <c r="D1050" s="3"/>
      <c r="E1050" s="3"/>
      <c r="F1050" s="3"/>
      <c r="G1050" s="3"/>
      <c r="H1050" s="3"/>
      <c r="I1050" s="3"/>
      <c r="J1050" s="3"/>
      <c r="K1050" s="3"/>
      <c r="L1050" s="3"/>
      <c r="M1050" s="3"/>
      <c r="N1050" s="3"/>
      <c r="O1050" s="3"/>
      <c r="P1050" s="3"/>
      <c r="Q1050" s="3"/>
      <c r="R1050" s="3"/>
      <c r="S1050" s="3"/>
      <c r="T1050" s="3"/>
      <c r="U1050" s="3"/>
      <c r="V1050" s="3"/>
      <c r="W1050" s="3"/>
      <c r="X1050" s="3"/>
      <c r="Y1050" s="3"/>
      <c r="Z1050" s="3"/>
    </row>
    <row r="1051" spans="2:26">
      <c r="B1051" s="449"/>
      <c r="C1051" s="7"/>
      <c r="D1051" s="3"/>
      <c r="E1051" s="3"/>
      <c r="F1051" s="3"/>
      <c r="G1051" s="3"/>
      <c r="H1051" s="3"/>
      <c r="I1051" s="3"/>
      <c r="J1051" s="3"/>
      <c r="K1051" s="3"/>
      <c r="L1051" s="3"/>
      <c r="M1051" s="3"/>
      <c r="N1051" s="3"/>
      <c r="O1051" s="3"/>
      <c r="P1051" s="3"/>
      <c r="Q1051" s="3"/>
      <c r="R1051" s="3"/>
      <c r="S1051" s="3"/>
      <c r="T1051" s="3"/>
      <c r="U1051" s="3"/>
      <c r="V1051" s="3"/>
      <c r="W1051" s="3"/>
      <c r="X1051" s="3"/>
      <c r="Y1051" s="3"/>
      <c r="Z1051" s="3"/>
    </row>
    <row r="1052" spans="2:26">
      <c r="B1052" s="449"/>
      <c r="C1052" s="7"/>
      <c r="D1052" s="3"/>
      <c r="E1052" s="3"/>
      <c r="F1052" s="3"/>
      <c r="G1052" s="3"/>
      <c r="H1052" s="3"/>
      <c r="I1052" s="3"/>
      <c r="J1052" s="3"/>
      <c r="K1052" s="3"/>
      <c r="L1052" s="3"/>
      <c r="M1052" s="3"/>
      <c r="N1052" s="3"/>
      <c r="O1052" s="3"/>
      <c r="P1052" s="3"/>
      <c r="Q1052" s="3"/>
      <c r="R1052" s="3"/>
      <c r="S1052" s="3"/>
      <c r="T1052" s="3"/>
      <c r="U1052" s="3"/>
      <c r="V1052" s="3"/>
      <c r="W1052" s="3"/>
      <c r="X1052" s="3"/>
      <c r="Y1052" s="3"/>
      <c r="Z1052" s="3"/>
    </row>
    <row r="1053" spans="2:26">
      <c r="B1053" s="449"/>
      <c r="C1053" s="7"/>
      <c r="D1053" s="3"/>
      <c r="E1053" s="3"/>
      <c r="F1053" s="3"/>
      <c r="G1053" s="3"/>
      <c r="H1053" s="3"/>
      <c r="I1053" s="3"/>
      <c r="J1053" s="3"/>
      <c r="K1053" s="3"/>
      <c r="L1053" s="3"/>
      <c r="M1053" s="3"/>
      <c r="N1053" s="3"/>
      <c r="O1053" s="3"/>
      <c r="P1053" s="3"/>
      <c r="Q1053" s="3"/>
      <c r="R1053" s="3"/>
      <c r="S1053" s="3"/>
      <c r="T1053" s="3"/>
      <c r="U1053" s="3"/>
      <c r="V1053" s="3"/>
      <c r="W1053" s="3"/>
      <c r="X1053" s="3"/>
      <c r="Y1053" s="3"/>
      <c r="Z1053" s="3"/>
    </row>
    <row r="1054" spans="2:26">
      <c r="B1054" s="449"/>
      <c r="C1054" s="7"/>
      <c r="D1054" s="3"/>
      <c r="E1054" s="3"/>
      <c r="F1054" s="3"/>
      <c r="G1054" s="3"/>
      <c r="H1054" s="3"/>
      <c r="I1054" s="3"/>
      <c r="J1054" s="3"/>
      <c r="K1054" s="3"/>
      <c r="L1054" s="3"/>
      <c r="M1054" s="3"/>
      <c r="N1054" s="3"/>
      <c r="O1054" s="3"/>
      <c r="P1054" s="3"/>
      <c r="Q1054" s="3"/>
      <c r="R1054" s="3"/>
      <c r="S1054" s="3"/>
      <c r="T1054" s="3"/>
      <c r="U1054" s="3"/>
      <c r="V1054" s="3"/>
      <c r="W1054" s="3"/>
      <c r="X1054" s="3"/>
      <c r="Y1054" s="3"/>
      <c r="Z1054" s="3"/>
    </row>
    <row r="1055" spans="2:26">
      <c r="B1055" s="449"/>
      <c r="C1055" s="7"/>
      <c r="D1055" s="3"/>
      <c r="E1055" s="3"/>
      <c r="F1055" s="3"/>
      <c r="G1055" s="3"/>
      <c r="H1055" s="3"/>
      <c r="I1055" s="3"/>
      <c r="J1055" s="3"/>
      <c r="K1055" s="3"/>
      <c r="L1055" s="3"/>
      <c r="M1055" s="3"/>
      <c r="N1055" s="3"/>
      <c r="O1055" s="3"/>
      <c r="P1055" s="3"/>
      <c r="Q1055" s="3"/>
      <c r="R1055" s="3"/>
      <c r="S1055" s="3"/>
      <c r="T1055" s="3"/>
      <c r="U1055" s="3"/>
      <c r="V1055" s="3"/>
      <c r="W1055" s="3"/>
      <c r="X1055" s="3"/>
      <c r="Y1055" s="3"/>
      <c r="Z1055" s="3"/>
    </row>
    <row r="1056" spans="2:26">
      <c r="B1056" s="449"/>
      <c r="C1056" s="7"/>
      <c r="D1056" s="3"/>
      <c r="E1056" s="3"/>
      <c r="F1056" s="3"/>
      <c r="G1056" s="3"/>
      <c r="H1056" s="3"/>
      <c r="I1056" s="3"/>
      <c r="J1056" s="3"/>
      <c r="K1056" s="3"/>
      <c r="L1056" s="3"/>
      <c r="M1056" s="3"/>
      <c r="N1056" s="3"/>
      <c r="O1056" s="3"/>
      <c r="P1056" s="3"/>
      <c r="Q1056" s="3"/>
      <c r="R1056" s="3"/>
      <c r="S1056" s="3"/>
      <c r="T1056" s="3"/>
      <c r="U1056" s="3"/>
      <c r="V1056" s="3"/>
      <c r="W1056" s="3"/>
      <c r="X1056" s="3"/>
      <c r="Y1056" s="3"/>
      <c r="Z1056" s="3"/>
    </row>
    <row r="1057" spans="2:26">
      <c r="B1057" s="449"/>
      <c r="C1057" s="7"/>
      <c r="D1057" s="3"/>
      <c r="E1057" s="3"/>
      <c r="F1057" s="3"/>
      <c r="G1057" s="3"/>
      <c r="H1057" s="3"/>
      <c r="I1057" s="3"/>
      <c r="J1057" s="3"/>
      <c r="K1057" s="3"/>
      <c r="L1057" s="3"/>
      <c r="M1057" s="3"/>
      <c r="N1057" s="3"/>
      <c r="O1057" s="3"/>
      <c r="P1057" s="3"/>
      <c r="Q1057" s="3"/>
      <c r="R1057" s="3"/>
      <c r="S1057" s="3"/>
      <c r="T1057" s="3"/>
      <c r="U1057" s="3"/>
      <c r="V1057" s="3"/>
      <c r="W1057" s="3"/>
      <c r="X1057" s="3"/>
      <c r="Y1057" s="3"/>
      <c r="Z1057" s="3"/>
    </row>
    <row r="1058" spans="2:26">
      <c r="B1058" s="449"/>
      <c r="C1058" s="7"/>
      <c r="D1058" s="3"/>
      <c r="E1058" s="3"/>
      <c r="F1058" s="3"/>
      <c r="G1058" s="3"/>
      <c r="H1058" s="3"/>
      <c r="I1058" s="3"/>
      <c r="J1058" s="3"/>
      <c r="K1058" s="3"/>
      <c r="L1058" s="3"/>
      <c r="M1058" s="3"/>
      <c r="N1058" s="3"/>
      <c r="O1058" s="3"/>
      <c r="P1058" s="3"/>
      <c r="Q1058" s="3"/>
      <c r="R1058" s="3"/>
      <c r="S1058" s="3"/>
      <c r="T1058" s="3"/>
      <c r="U1058" s="3"/>
      <c r="V1058" s="3"/>
      <c r="W1058" s="3"/>
      <c r="X1058" s="3"/>
      <c r="Y1058" s="3"/>
      <c r="Z1058" s="3"/>
    </row>
    <row r="1059" spans="2:26">
      <c r="B1059" s="449"/>
      <c r="C1059" s="7"/>
      <c r="D1059" s="3"/>
      <c r="E1059" s="3"/>
      <c r="F1059" s="3"/>
      <c r="G1059" s="3"/>
      <c r="H1059" s="3"/>
      <c r="I1059" s="3"/>
      <c r="J1059" s="3"/>
      <c r="K1059" s="3"/>
      <c r="L1059" s="3"/>
      <c r="M1059" s="3"/>
      <c r="N1059" s="3"/>
      <c r="O1059" s="3"/>
      <c r="P1059" s="3"/>
      <c r="Q1059" s="3"/>
      <c r="R1059" s="3"/>
      <c r="S1059" s="3"/>
      <c r="T1059" s="3"/>
      <c r="U1059" s="3"/>
      <c r="V1059" s="3"/>
      <c r="W1059" s="3"/>
      <c r="X1059" s="3"/>
      <c r="Y1059" s="3"/>
      <c r="Z1059" s="3"/>
    </row>
    <row r="1060" spans="2:26">
      <c r="B1060" s="449"/>
      <c r="C1060" s="7"/>
      <c r="D1060" s="3"/>
      <c r="E1060" s="3"/>
      <c r="F1060" s="3"/>
      <c r="G1060" s="3"/>
      <c r="H1060" s="3"/>
      <c r="I1060" s="3"/>
      <c r="J1060" s="3"/>
      <c r="K1060" s="3"/>
      <c r="L1060" s="3"/>
      <c r="M1060" s="3"/>
      <c r="N1060" s="3"/>
      <c r="O1060" s="3"/>
      <c r="P1060" s="3"/>
      <c r="Q1060" s="3"/>
      <c r="R1060" s="3"/>
      <c r="S1060" s="3"/>
      <c r="T1060" s="3"/>
      <c r="U1060" s="3"/>
      <c r="V1060" s="3"/>
      <c r="W1060" s="3"/>
      <c r="X1060" s="3"/>
      <c r="Y1060" s="3"/>
      <c r="Z1060" s="3"/>
    </row>
    <row r="1061" spans="2:26">
      <c r="B1061" s="449"/>
      <c r="C1061" s="7"/>
      <c r="D1061" s="3"/>
      <c r="E1061" s="3"/>
      <c r="F1061" s="3"/>
      <c r="G1061" s="3"/>
      <c r="H1061" s="3"/>
      <c r="I1061" s="3"/>
      <c r="J1061" s="3"/>
      <c r="K1061" s="3"/>
      <c r="L1061" s="3"/>
      <c r="M1061" s="3"/>
      <c r="N1061" s="3"/>
      <c r="O1061" s="3"/>
      <c r="P1061" s="3"/>
      <c r="Q1061" s="3"/>
      <c r="R1061" s="3"/>
      <c r="S1061" s="3"/>
      <c r="T1061" s="3"/>
      <c r="U1061" s="3"/>
      <c r="V1061" s="3"/>
      <c r="W1061" s="3"/>
      <c r="X1061" s="3"/>
      <c r="Y1061" s="3"/>
      <c r="Z1061" s="3"/>
    </row>
    <row r="1062" spans="2:26">
      <c r="B1062" s="449"/>
      <c r="C1062" s="7"/>
      <c r="D1062" s="3"/>
      <c r="E1062" s="3"/>
      <c r="F1062" s="3"/>
      <c r="G1062" s="3"/>
      <c r="H1062" s="3"/>
      <c r="I1062" s="3"/>
      <c r="J1062" s="3"/>
      <c r="K1062" s="3"/>
      <c r="L1062" s="3"/>
      <c r="M1062" s="3"/>
      <c r="N1062" s="3"/>
      <c r="O1062" s="3"/>
      <c r="P1062" s="3"/>
      <c r="Q1062" s="3"/>
      <c r="R1062" s="3"/>
      <c r="S1062" s="3"/>
      <c r="T1062" s="3"/>
      <c r="U1062" s="3"/>
      <c r="V1062" s="3"/>
      <c r="W1062" s="3"/>
      <c r="X1062" s="3"/>
      <c r="Y1062" s="3"/>
      <c r="Z1062" s="3"/>
    </row>
    <row r="1063" spans="2:26">
      <c r="B1063" s="449"/>
      <c r="C1063" s="7"/>
      <c r="D1063" s="3"/>
      <c r="E1063" s="3"/>
      <c r="F1063" s="3"/>
      <c r="G1063" s="3"/>
      <c r="H1063" s="3"/>
      <c r="I1063" s="3"/>
      <c r="J1063" s="3"/>
      <c r="K1063" s="3"/>
      <c r="L1063" s="3"/>
      <c r="M1063" s="3"/>
      <c r="N1063" s="3"/>
      <c r="O1063" s="3"/>
      <c r="P1063" s="3"/>
      <c r="Q1063" s="3"/>
      <c r="R1063" s="3"/>
      <c r="S1063" s="3"/>
      <c r="T1063" s="3"/>
      <c r="U1063" s="3"/>
      <c r="V1063" s="3"/>
      <c r="W1063" s="3"/>
      <c r="X1063" s="3"/>
      <c r="Y1063" s="3"/>
      <c r="Z1063" s="3"/>
    </row>
    <row r="1064" spans="2:26">
      <c r="B1064" s="449"/>
      <c r="C1064" s="7"/>
      <c r="D1064" s="3"/>
      <c r="E1064" s="3"/>
      <c r="F1064" s="3"/>
      <c r="G1064" s="3"/>
      <c r="H1064" s="3"/>
      <c r="I1064" s="3"/>
      <c r="J1064" s="3"/>
      <c r="K1064" s="3"/>
      <c r="L1064" s="3"/>
      <c r="M1064" s="3"/>
      <c r="N1064" s="3"/>
      <c r="O1064" s="3"/>
      <c r="P1064" s="3"/>
      <c r="Q1064" s="3"/>
      <c r="R1064" s="3"/>
      <c r="S1064" s="3"/>
      <c r="T1064" s="3"/>
      <c r="U1064" s="3"/>
      <c r="V1064" s="3"/>
      <c r="W1064" s="3"/>
      <c r="X1064" s="3"/>
      <c r="Y1064" s="3"/>
      <c r="Z1064" s="3"/>
    </row>
    <row r="1065" spans="2:26">
      <c r="B1065" s="449"/>
      <c r="C1065" s="7"/>
      <c r="D1065" s="3"/>
      <c r="E1065" s="3"/>
      <c r="F1065" s="3"/>
      <c r="G1065" s="3"/>
      <c r="H1065" s="3"/>
      <c r="I1065" s="3"/>
      <c r="J1065" s="3"/>
      <c r="K1065" s="3"/>
      <c r="L1065" s="3"/>
      <c r="M1065" s="3"/>
      <c r="N1065" s="3"/>
      <c r="O1065" s="3"/>
      <c r="P1065" s="3"/>
      <c r="Q1065" s="3"/>
      <c r="R1065" s="3"/>
      <c r="S1065" s="3"/>
      <c r="T1065" s="3"/>
      <c r="U1065" s="3"/>
      <c r="V1065" s="3"/>
      <c r="W1065" s="3"/>
      <c r="X1065" s="3"/>
      <c r="Y1065" s="3"/>
      <c r="Z1065" s="3"/>
    </row>
    <row r="1066" spans="2:26">
      <c r="B1066" s="449"/>
      <c r="C1066" s="7"/>
      <c r="D1066" s="3"/>
      <c r="E1066" s="3"/>
      <c r="F1066" s="3"/>
      <c r="G1066" s="3"/>
      <c r="H1066" s="3"/>
      <c r="I1066" s="3"/>
      <c r="J1066" s="3"/>
      <c r="K1066" s="3"/>
      <c r="L1066" s="3"/>
      <c r="M1066" s="3"/>
      <c r="N1066" s="3"/>
      <c r="O1066" s="3"/>
      <c r="P1066" s="3"/>
      <c r="Q1066" s="3"/>
      <c r="R1066" s="3"/>
      <c r="S1066" s="3"/>
      <c r="T1066" s="3"/>
      <c r="U1066" s="3"/>
      <c r="V1066" s="3"/>
      <c r="W1066" s="3"/>
      <c r="X1066" s="3"/>
      <c r="Y1066" s="3"/>
      <c r="Z1066" s="3"/>
    </row>
    <row r="1067" spans="2:26">
      <c r="B1067" s="449"/>
      <c r="C1067" s="7"/>
      <c r="D1067" s="3"/>
      <c r="E1067" s="3"/>
      <c r="F1067" s="3"/>
      <c r="G1067" s="3"/>
      <c r="H1067" s="3"/>
      <c r="I1067" s="3"/>
      <c r="J1067" s="3"/>
      <c r="K1067" s="3"/>
      <c r="L1067" s="3"/>
      <c r="M1067" s="3"/>
      <c r="N1067" s="3"/>
      <c r="O1067" s="3"/>
      <c r="P1067" s="3"/>
      <c r="Q1067" s="3"/>
      <c r="R1067" s="3"/>
      <c r="S1067" s="3"/>
      <c r="T1067" s="3"/>
      <c r="U1067" s="3"/>
      <c r="V1067" s="3"/>
      <c r="W1067" s="3"/>
      <c r="X1067" s="3"/>
      <c r="Y1067" s="3"/>
      <c r="Z1067" s="3"/>
    </row>
    <row r="1068" spans="2:26">
      <c r="B1068" s="449"/>
      <c r="C1068" s="7"/>
      <c r="D1068" s="3"/>
      <c r="E1068" s="3"/>
      <c r="F1068" s="3"/>
      <c r="G1068" s="3"/>
      <c r="H1068" s="3"/>
      <c r="I1068" s="3"/>
      <c r="J1068" s="3"/>
      <c r="K1068" s="3"/>
      <c r="L1068" s="3"/>
      <c r="M1068" s="3"/>
      <c r="N1068" s="3"/>
      <c r="O1068" s="3"/>
      <c r="P1068" s="3"/>
      <c r="Q1068" s="3"/>
      <c r="R1068" s="3"/>
      <c r="S1068" s="3"/>
      <c r="T1068" s="3"/>
      <c r="U1068" s="3"/>
      <c r="V1068" s="3"/>
      <c r="W1068" s="3"/>
      <c r="X1068" s="3"/>
      <c r="Y1068" s="3"/>
      <c r="Z1068" s="3"/>
    </row>
    <row r="1069" spans="2:26">
      <c r="B1069" s="449"/>
      <c r="C1069" s="7"/>
      <c r="D1069" s="3"/>
      <c r="E1069" s="3"/>
      <c r="F1069" s="3"/>
      <c r="G1069" s="3"/>
      <c r="H1069" s="3"/>
      <c r="I1069" s="3"/>
      <c r="J1069" s="3"/>
      <c r="K1069" s="3"/>
      <c r="L1069" s="3"/>
      <c r="M1069" s="3"/>
      <c r="N1069" s="3"/>
      <c r="O1069" s="3"/>
      <c r="P1069" s="3"/>
      <c r="Q1069" s="3"/>
      <c r="R1069" s="3"/>
      <c r="S1069" s="3"/>
      <c r="T1069" s="3"/>
      <c r="U1069" s="3"/>
      <c r="V1069" s="3"/>
      <c r="W1069" s="3"/>
      <c r="X1069" s="3"/>
      <c r="Y1069" s="3"/>
      <c r="Z1069" s="3"/>
    </row>
    <row r="1070" spans="2:26">
      <c r="B1070" s="449"/>
      <c r="C1070" s="7"/>
      <c r="D1070" s="3"/>
      <c r="E1070" s="3"/>
      <c r="F1070" s="3"/>
      <c r="G1070" s="3"/>
      <c r="H1070" s="3"/>
      <c r="I1070" s="3"/>
      <c r="J1070" s="3"/>
      <c r="K1070" s="3"/>
      <c r="L1070" s="3"/>
      <c r="M1070" s="3"/>
      <c r="N1070" s="3"/>
      <c r="O1070" s="3"/>
      <c r="P1070" s="3"/>
      <c r="Q1070" s="3"/>
      <c r="R1070" s="3"/>
      <c r="S1070" s="3"/>
      <c r="T1070" s="3"/>
      <c r="U1070" s="3"/>
      <c r="V1070" s="3"/>
      <c r="W1070" s="3"/>
      <c r="X1070" s="3"/>
      <c r="Y1070" s="3"/>
      <c r="Z1070" s="3"/>
    </row>
    <row r="1071" spans="2:26">
      <c r="B1071" s="449"/>
      <c r="C1071" s="7"/>
      <c r="D1071" s="3"/>
      <c r="E1071" s="3"/>
      <c r="F1071" s="3"/>
      <c r="G1071" s="3"/>
      <c r="H1071" s="3"/>
      <c r="I1071" s="3"/>
      <c r="J1071" s="3"/>
      <c r="K1071" s="3"/>
      <c r="L1071" s="3"/>
      <c r="M1071" s="3"/>
      <c r="N1071" s="3"/>
      <c r="O1071" s="3"/>
      <c r="P1071" s="3"/>
      <c r="Q1071" s="3"/>
      <c r="R1071" s="3"/>
      <c r="S1071" s="3"/>
      <c r="T1071" s="3"/>
      <c r="U1071" s="3"/>
      <c r="V1071" s="3"/>
      <c r="W1071" s="3"/>
      <c r="X1071" s="3"/>
      <c r="Y1071" s="3"/>
      <c r="Z1071" s="3"/>
    </row>
    <row r="1072" spans="2:26">
      <c r="B1072" s="449"/>
      <c r="C1072" s="7"/>
      <c r="D1072" s="3"/>
      <c r="E1072" s="3"/>
      <c r="F1072" s="3"/>
      <c r="G1072" s="3"/>
      <c r="H1072" s="3"/>
      <c r="I1072" s="3"/>
      <c r="J1072" s="3"/>
      <c r="K1072" s="3"/>
      <c r="L1072" s="3"/>
      <c r="M1072" s="3"/>
      <c r="N1072" s="3"/>
      <c r="O1072" s="3"/>
      <c r="P1072" s="3"/>
      <c r="Q1072" s="3"/>
      <c r="R1072" s="3"/>
      <c r="S1072" s="3"/>
      <c r="T1072" s="3"/>
      <c r="U1072" s="3"/>
      <c r="V1072" s="3"/>
      <c r="W1072" s="3"/>
      <c r="X1072" s="3"/>
      <c r="Y1072" s="3"/>
      <c r="Z1072" s="3"/>
    </row>
    <row r="1073" spans="2:26">
      <c r="B1073" s="449"/>
      <c r="C1073" s="7"/>
      <c r="D1073" s="3"/>
      <c r="E1073" s="3"/>
      <c r="F1073" s="3"/>
      <c r="G1073" s="3"/>
      <c r="H1073" s="3"/>
      <c r="I1073" s="3"/>
      <c r="J1073" s="3"/>
      <c r="K1073" s="3"/>
      <c r="L1073" s="3"/>
      <c r="M1073" s="3"/>
      <c r="N1073" s="3"/>
      <c r="O1073" s="3"/>
      <c r="P1073" s="3"/>
      <c r="Q1073" s="3"/>
      <c r="R1073" s="3"/>
      <c r="S1073" s="3"/>
      <c r="T1073" s="3"/>
      <c r="U1073" s="3"/>
      <c r="V1073" s="3"/>
      <c r="W1073" s="3"/>
      <c r="X1073" s="3"/>
      <c r="Y1073" s="3"/>
      <c r="Z1073" s="3"/>
    </row>
    <row r="1074" spans="2:26">
      <c r="B1074" s="449"/>
      <c r="C1074" s="7"/>
      <c r="D1074" s="3"/>
      <c r="E1074" s="3"/>
      <c r="F1074" s="3"/>
      <c r="G1074" s="3"/>
      <c r="H1074" s="3"/>
      <c r="I1074" s="3"/>
      <c r="J1074" s="3"/>
      <c r="K1074" s="3"/>
      <c r="L1074" s="3"/>
      <c r="M1074" s="3"/>
      <c r="N1074" s="3"/>
      <c r="O1074" s="3"/>
      <c r="P1074" s="3"/>
      <c r="Q1074" s="3"/>
      <c r="R1074" s="3"/>
      <c r="S1074" s="3"/>
      <c r="T1074" s="3"/>
      <c r="U1074" s="3"/>
      <c r="V1074" s="3"/>
      <c r="W1074" s="3"/>
      <c r="X1074" s="3"/>
      <c r="Y1074" s="3"/>
      <c r="Z1074" s="3"/>
    </row>
    <row r="1075" spans="2:26">
      <c r="B1075" s="449"/>
      <c r="C1075" s="7"/>
      <c r="D1075" s="3"/>
      <c r="E1075" s="3"/>
      <c r="F1075" s="3"/>
      <c r="G1075" s="3"/>
      <c r="H1075" s="3"/>
      <c r="I1075" s="3"/>
      <c r="J1075" s="3"/>
      <c r="K1075" s="3"/>
      <c r="L1075" s="3"/>
      <c r="M1075" s="3"/>
      <c r="N1075" s="3"/>
      <c r="O1075" s="3"/>
      <c r="P1075" s="3"/>
      <c r="Q1075" s="3"/>
      <c r="R1075" s="3"/>
      <c r="S1075" s="3"/>
      <c r="T1075" s="3"/>
      <c r="U1075" s="3"/>
      <c r="V1075" s="3"/>
      <c r="W1075" s="3"/>
      <c r="X1075" s="3"/>
      <c r="Y1075" s="3"/>
      <c r="Z1075" s="3"/>
    </row>
    <row r="1076" spans="2:26">
      <c r="B1076" s="449"/>
      <c r="C1076" s="7"/>
      <c r="D1076" s="3"/>
      <c r="E1076" s="3"/>
      <c r="F1076" s="3"/>
      <c r="G1076" s="3"/>
      <c r="H1076" s="3"/>
      <c r="I1076" s="3"/>
      <c r="J1076" s="3"/>
      <c r="K1076" s="3"/>
      <c r="L1076" s="3"/>
      <c r="M1076" s="3"/>
      <c r="N1076" s="3"/>
      <c r="O1076" s="3"/>
      <c r="P1076" s="3"/>
      <c r="Q1076" s="3"/>
      <c r="R1076" s="3"/>
      <c r="S1076" s="3"/>
      <c r="T1076" s="3"/>
      <c r="U1076" s="3"/>
      <c r="V1076" s="3"/>
      <c r="W1076" s="3"/>
      <c r="X1076" s="3"/>
      <c r="Y1076" s="3"/>
      <c r="Z1076" s="3"/>
    </row>
    <row r="1077" spans="2:26">
      <c r="B1077" s="449"/>
      <c r="C1077" s="7"/>
      <c r="D1077" s="3"/>
      <c r="E1077" s="3"/>
      <c r="F1077" s="3"/>
      <c r="G1077" s="3"/>
      <c r="H1077" s="3"/>
      <c r="I1077" s="3"/>
      <c r="J1077" s="3"/>
      <c r="K1077" s="3"/>
      <c r="L1077" s="3"/>
      <c r="M1077" s="3"/>
      <c r="N1077" s="3"/>
      <c r="O1077" s="3"/>
      <c r="P1077" s="3"/>
      <c r="Q1077" s="3"/>
      <c r="R1077" s="3"/>
      <c r="S1077" s="3"/>
      <c r="T1077" s="3"/>
      <c r="U1077" s="3"/>
      <c r="V1077" s="3"/>
      <c r="W1077" s="3"/>
      <c r="X1077" s="3"/>
      <c r="Y1077" s="3"/>
      <c r="Z1077" s="3"/>
    </row>
    <row r="1078" spans="2:26">
      <c r="B1078" s="449"/>
      <c r="C1078" s="7"/>
      <c r="D1078" s="3"/>
      <c r="E1078" s="3"/>
      <c r="F1078" s="3"/>
      <c r="G1078" s="3"/>
      <c r="H1078" s="3"/>
      <c r="I1078" s="3"/>
      <c r="J1078" s="3"/>
      <c r="K1078" s="3"/>
      <c r="L1078" s="3"/>
      <c r="M1078" s="3"/>
      <c r="N1078" s="3"/>
      <c r="O1078" s="3"/>
      <c r="P1078" s="3"/>
      <c r="Q1078" s="3"/>
      <c r="R1078" s="3"/>
      <c r="S1078" s="3"/>
      <c r="T1078" s="3"/>
      <c r="U1078" s="3"/>
      <c r="V1078" s="3"/>
      <c r="W1078" s="3"/>
      <c r="X1078" s="3"/>
      <c r="Y1078" s="3"/>
      <c r="Z1078" s="3"/>
    </row>
    <row r="1079" spans="2:26">
      <c r="B1079" s="449"/>
      <c r="C1079" s="7"/>
      <c r="D1079" s="3"/>
      <c r="E1079" s="3"/>
      <c r="F1079" s="3"/>
      <c r="G1079" s="3"/>
      <c r="H1079" s="3"/>
      <c r="I1079" s="3"/>
      <c r="J1079" s="3"/>
      <c r="K1079" s="3"/>
      <c r="L1079" s="3"/>
      <c r="M1079" s="3"/>
      <c r="N1079" s="3"/>
      <c r="O1079" s="3"/>
      <c r="P1079" s="3"/>
      <c r="Q1079" s="3"/>
      <c r="R1079" s="3"/>
      <c r="S1079" s="3"/>
      <c r="T1079" s="3"/>
      <c r="U1079" s="3"/>
      <c r="V1079" s="3"/>
      <c r="W1079" s="3"/>
      <c r="X1079" s="3"/>
      <c r="Y1079" s="3"/>
      <c r="Z1079" s="3"/>
    </row>
    <row r="1080" spans="2:26">
      <c r="B1080" s="449"/>
      <c r="C1080" s="7"/>
      <c r="D1080" s="3"/>
      <c r="E1080" s="3"/>
      <c r="F1080" s="3"/>
      <c r="G1080" s="3"/>
      <c r="H1080" s="3"/>
      <c r="I1080" s="3"/>
      <c r="J1080" s="3"/>
      <c r="K1080" s="3"/>
      <c r="L1080" s="3"/>
      <c r="M1080" s="3"/>
      <c r="N1080" s="3"/>
      <c r="O1080" s="3"/>
      <c r="P1080" s="3"/>
      <c r="Q1080" s="3"/>
      <c r="R1080" s="3"/>
      <c r="S1080" s="3"/>
      <c r="T1080" s="3"/>
      <c r="U1080" s="3"/>
      <c r="V1080" s="3"/>
      <c r="W1080" s="3"/>
      <c r="X1080" s="3"/>
      <c r="Y1080" s="3"/>
      <c r="Z1080" s="3"/>
    </row>
    <row r="1081" spans="2:26">
      <c r="B1081" s="449"/>
      <c r="C1081" s="7"/>
      <c r="D1081" s="3"/>
      <c r="E1081" s="3"/>
      <c r="F1081" s="3"/>
      <c r="G1081" s="3"/>
      <c r="H1081" s="3"/>
      <c r="I1081" s="3"/>
      <c r="J1081" s="3"/>
      <c r="K1081" s="3"/>
      <c r="L1081" s="3"/>
      <c r="M1081" s="3"/>
      <c r="N1081" s="3"/>
      <c r="O1081" s="3"/>
      <c r="P1081" s="3"/>
      <c r="Q1081" s="3"/>
      <c r="R1081" s="3"/>
      <c r="S1081" s="3"/>
      <c r="T1081" s="3"/>
      <c r="U1081" s="3"/>
      <c r="V1081" s="3"/>
      <c r="W1081" s="3"/>
      <c r="X1081" s="3"/>
      <c r="Y1081" s="3"/>
      <c r="Z1081" s="3"/>
    </row>
    <row r="1082" spans="2:26">
      <c r="B1082" s="449"/>
      <c r="C1082" s="7"/>
      <c r="D1082" s="3"/>
      <c r="E1082" s="3"/>
      <c r="F1082" s="3"/>
      <c r="G1082" s="3"/>
      <c r="H1082" s="3"/>
      <c r="I1082" s="3"/>
      <c r="J1082" s="3"/>
      <c r="K1082" s="3"/>
      <c r="L1082" s="3"/>
      <c r="M1082" s="3"/>
      <c r="N1082" s="3"/>
      <c r="O1082" s="3"/>
      <c r="P1082" s="3"/>
      <c r="Q1082" s="3"/>
      <c r="R1082" s="3"/>
      <c r="S1082" s="3"/>
      <c r="T1082" s="3"/>
      <c r="U1082" s="3"/>
      <c r="V1082" s="3"/>
      <c r="W1082" s="3"/>
      <c r="X1082" s="3"/>
      <c r="Y1082" s="3"/>
      <c r="Z1082" s="3"/>
    </row>
    <row r="1083" spans="2:26">
      <c r="B1083" s="449"/>
      <c r="C1083" s="7"/>
      <c r="D1083" s="3"/>
      <c r="E1083" s="3"/>
      <c r="F1083" s="3"/>
      <c r="G1083" s="3"/>
      <c r="H1083" s="3"/>
      <c r="I1083" s="3"/>
      <c r="J1083" s="3"/>
      <c r="K1083" s="3"/>
      <c r="L1083" s="3"/>
      <c r="M1083" s="3"/>
      <c r="N1083" s="3"/>
      <c r="O1083" s="3"/>
      <c r="P1083" s="3"/>
      <c r="Q1083" s="3"/>
      <c r="R1083" s="3"/>
      <c r="S1083" s="3"/>
      <c r="T1083" s="3"/>
      <c r="U1083" s="3"/>
      <c r="V1083" s="3"/>
      <c r="W1083" s="3"/>
      <c r="X1083" s="3"/>
      <c r="Y1083" s="3"/>
      <c r="Z1083" s="3"/>
    </row>
    <row r="1084" spans="2:26">
      <c r="B1084" s="449"/>
      <c r="C1084" s="7"/>
      <c r="D1084" s="3"/>
      <c r="E1084" s="3"/>
      <c r="F1084" s="3"/>
      <c r="G1084" s="3"/>
      <c r="H1084" s="3"/>
      <c r="I1084" s="3"/>
      <c r="J1084" s="3"/>
      <c r="K1084" s="3"/>
      <c r="L1084" s="3"/>
      <c r="M1084" s="3"/>
      <c r="N1084" s="3"/>
      <c r="O1084" s="3"/>
      <c r="P1084" s="3"/>
      <c r="Q1084" s="3"/>
      <c r="R1084" s="3"/>
      <c r="S1084" s="3"/>
      <c r="T1084" s="3"/>
      <c r="U1084" s="3"/>
      <c r="V1084" s="3"/>
      <c r="W1084" s="3"/>
      <c r="X1084" s="3"/>
      <c r="Y1084" s="3"/>
      <c r="Z1084" s="3"/>
    </row>
    <row r="1085" spans="2:26">
      <c r="B1085" s="449"/>
      <c r="C1085" s="7"/>
      <c r="D1085" s="3"/>
      <c r="E1085" s="3"/>
      <c r="F1085" s="3"/>
      <c r="G1085" s="3"/>
      <c r="H1085" s="3"/>
      <c r="I1085" s="3"/>
      <c r="J1085" s="3"/>
      <c r="K1085" s="3"/>
      <c r="L1085" s="3"/>
      <c r="M1085" s="3"/>
      <c r="N1085" s="3"/>
      <c r="O1085" s="3"/>
      <c r="P1085" s="3"/>
      <c r="Q1085" s="3"/>
      <c r="R1085" s="3"/>
      <c r="S1085" s="3"/>
      <c r="T1085" s="3"/>
      <c r="U1085" s="3"/>
      <c r="V1085" s="3"/>
      <c r="W1085" s="3"/>
      <c r="X1085" s="3"/>
      <c r="Y1085" s="3"/>
      <c r="Z1085" s="3"/>
    </row>
    <row r="1086" spans="2:26">
      <c r="B1086" s="449"/>
      <c r="C1086" s="7"/>
      <c r="D1086" s="3"/>
      <c r="E1086" s="3"/>
      <c r="F1086" s="3"/>
      <c r="G1086" s="3"/>
      <c r="H1086" s="3"/>
      <c r="I1086" s="3"/>
      <c r="J1086" s="3"/>
      <c r="K1086" s="3"/>
      <c r="L1086" s="3"/>
      <c r="M1086" s="3"/>
      <c r="N1086" s="3"/>
      <c r="O1086" s="3"/>
      <c r="P1086" s="3"/>
      <c r="Q1086" s="3"/>
      <c r="R1086" s="3"/>
      <c r="S1086" s="3"/>
      <c r="T1086" s="3"/>
      <c r="U1086" s="3"/>
      <c r="V1086" s="3"/>
      <c r="W1086" s="3"/>
      <c r="X1086" s="3"/>
      <c r="Y1086" s="3"/>
      <c r="Z1086" s="3"/>
    </row>
    <row r="1087" spans="2:26">
      <c r="B1087" s="449"/>
      <c r="C1087" s="7"/>
      <c r="D1087" s="3"/>
      <c r="E1087" s="3"/>
      <c r="F1087" s="3"/>
      <c r="G1087" s="3"/>
      <c r="H1087" s="3"/>
      <c r="I1087" s="3"/>
      <c r="J1087" s="3"/>
      <c r="K1087" s="3"/>
      <c r="L1087" s="3"/>
      <c r="M1087" s="3"/>
      <c r="N1087" s="3"/>
      <c r="O1087" s="3"/>
      <c r="P1087" s="3"/>
      <c r="Q1087" s="3"/>
      <c r="R1087" s="3"/>
      <c r="S1087" s="3"/>
      <c r="T1087" s="3"/>
      <c r="U1087" s="3"/>
      <c r="V1087" s="3"/>
      <c r="W1087" s="3"/>
      <c r="X1087" s="3"/>
      <c r="Y1087" s="3"/>
      <c r="Z1087" s="3"/>
    </row>
    <row r="1088" spans="2:26">
      <c r="B1088" s="449"/>
      <c r="C1088" s="7"/>
      <c r="D1088" s="3"/>
      <c r="E1088" s="3"/>
      <c r="F1088" s="3"/>
      <c r="G1088" s="3"/>
      <c r="H1088" s="3"/>
      <c r="I1088" s="3"/>
      <c r="J1088" s="3"/>
      <c r="K1088" s="3"/>
      <c r="L1088" s="3"/>
      <c r="M1088" s="3"/>
      <c r="N1088" s="3"/>
      <c r="O1088" s="3"/>
      <c r="P1088" s="3"/>
      <c r="Q1088" s="3"/>
      <c r="R1088" s="3"/>
      <c r="S1088" s="3"/>
      <c r="T1088" s="3"/>
      <c r="U1088" s="3"/>
      <c r="V1088" s="3"/>
      <c r="W1088" s="3"/>
      <c r="X1088" s="3"/>
      <c r="Y1088" s="3"/>
      <c r="Z1088" s="3"/>
    </row>
    <row r="1089" spans="2:26">
      <c r="B1089" s="449"/>
      <c r="C1089" s="7"/>
      <c r="D1089" s="3"/>
      <c r="E1089" s="3"/>
      <c r="F1089" s="3"/>
      <c r="G1089" s="3"/>
      <c r="H1089" s="3"/>
      <c r="I1089" s="3"/>
      <c r="J1089" s="3"/>
      <c r="K1089" s="3"/>
      <c r="L1089" s="3"/>
      <c r="M1089" s="3"/>
      <c r="N1089" s="3"/>
      <c r="O1089" s="3"/>
      <c r="P1089" s="3"/>
      <c r="Q1089" s="3"/>
      <c r="R1089" s="3"/>
      <c r="S1089" s="3"/>
      <c r="T1089" s="3"/>
      <c r="U1089" s="3"/>
      <c r="V1089" s="3"/>
      <c r="W1089" s="3"/>
      <c r="X1089" s="3"/>
      <c r="Y1089" s="3"/>
      <c r="Z1089" s="3"/>
    </row>
    <row r="1090" spans="2:26">
      <c r="B1090" s="449"/>
      <c r="C1090" s="7"/>
      <c r="D1090" s="3"/>
      <c r="E1090" s="3"/>
      <c r="F1090" s="3"/>
      <c r="G1090" s="3"/>
      <c r="H1090" s="3"/>
      <c r="I1090" s="3"/>
      <c r="J1090" s="3"/>
      <c r="K1090" s="3"/>
      <c r="L1090" s="3"/>
      <c r="M1090" s="3"/>
      <c r="N1090" s="3"/>
      <c r="O1090" s="3"/>
      <c r="P1090" s="3"/>
      <c r="Q1090" s="3"/>
      <c r="R1090" s="3"/>
      <c r="S1090" s="3"/>
      <c r="T1090" s="3"/>
      <c r="U1090" s="3"/>
      <c r="V1090" s="3"/>
      <c r="W1090" s="3"/>
      <c r="X1090" s="3"/>
      <c r="Y1090" s="3"/>
      <c r="Z1090" s="3"/>
    </row>
    <row r="1091" spans="2:26">
      <c r="B1091" s="449"/>
      <c r="C1091" s="7"/>
      <c r="D1091" s="3"/>
      <c r="E1091" s="3"/>
      <c r="F1091" s="3"/>
      <c r="G1091" s="3"/>
      <c r="H1091" s="3"/>
      <c r="I1091" s="3"/>
      <c r="J1091" s="3"/>
      <c r="K1091" s="3"/>
      <c r="L1091" s="3"/>
      <c r="M1091" s="3"/>
      <c r="N1091" s="3"/>
      <c r="O1091" s="3"/>
      <c r="P1091" s="3"/>
      <c r="Q1091" s="3"/>
      <c r="R1091" s="3"/>
      <c r="S1091" s="3"/>
      <c r="T1091" s="3"/>
      <c r="U1091" s="3"/>
      <c r="V1091" s="3"/>
      <c r="W1091" s="3"/>
      <c r="X1091" s="3"/>
      <c r="Y1091" s="3"/>
      <c r="Z1091" s="3"/>
    </row>
    <row r="1092" spans="2:26">
      <c r="B1092" s="449"/>
      <c r="C1092" s="7"/>
      <c r="D1092" s="3"/>
      <c r="E1092" s="3"/>
      <c r="H1092" s="3"/>
      <c r="I1092" s="3"/>
      <c r="J1092" s="3"/>
      <c r="K1092" s="3"/>
      <c r="L1092" s="3"/>
      <c r="M1092" s="3"/>
      <c r="N1092" s="3"/>
      <c r="O1092" s="3"/>
      <c r="P1092" s="3"/>
      <c r="Q1092" s="3"/>
      <c r="R1092" s="3"/>
      <c r="S1092" s="3"/>
      <c r="T1092" s="3"/>
      <c r="U1092" s="3"/>
      <c r="V1092" s="3"/>
      <c r="W1092" s="3"/>
      <c r="X1092" s="3"/>
      <c r="Y1092" s="3"/>
      <c r="Z1092" s="3"/>
    </row>
    <row r="1093" spans="2:26">
      <c r="B1093" s="449"/>
      <c r="C1093" s="7"/>
      <c r="D1093" s="3"/>
      <c r="E1093" s="3"/>
      <c r="H1093" s="3"/>
      <c r="I1093" s="3"/>
      <c r="J1093" s="3"/>
      <c r="K1093" s="3"/>
      <c r="L1093" s="3"/>
      <c r="M1093" s="3"/>
      <c r="N1093" s="3"/>
      <c r="O1093" s="3"/>
      <c r="P1093" s="3"/>
      <c r="Q1093" s="3"/>
      <c r="R1093" s="3"/>
      <c r="S1093" s="3"/>
      <c r="T1093" s="3"/>
      <c r="U1093" s="3"/>
      <c r="V1093" s="3"/>
      <c r="W1093" s="3"/>
      <c r="X1093" s="3"/>
      <c r="Y1093" s="3"/>
      <c r="Z1093" s="3"/>
    </row>
    <row r="1094" spans="2:26">
      <c r="B1094" s="449"/>
      <c r="C1094" s="7"/>
      <c r="D1094" s="3"/>
      <c r="E1094" s="3"/>
      <c r="H1094" s="3"/>
      <c r="I1094" s="3"/>
      <c r="J1094" s="3"/>
      <c r="K1094" s="3"/>
      <c r="L1094" s="3"/>
      <c r="M1094" s="3"/>
      <c r="N1094" s="3"/>
      <c r="O1094" s="3"/>
      <c r="P1094" s="3"/>
      <c r="Q1094" s="3"/>
      <c r="R1094" s="3"/>
      <c r="S1094" s="3"/>
      <c r="T1094" s="3"/>
      <c r="U1094" s="3"/>
      <c r="V1094" s="3"/>
      <c r="W1094" s="3"/>
      <c r="X1094" s="3"/>
      <c r="Y1094" s="3"/>
      <c r="Z1094" s="3"/>
    </row>
    <row r="1095" spans="2:26">
      <c r="B1095" s="449"/>
      <c r="C1095" s="7"/>
      <c r="D1095" s="3"/>
      <c r="T1095" s="3"/>
      <c r="U1095" s="3"/>
      <c r="V1095" s="3"/>
      <c r="W1095" s="3"/>
      <c r="X1095" s="3"/>
      <c r="Y1095" s="3"/>
      <c r="Z1095" s="3"/>
    </row>
    <row r="1096" spans="2:26">
      <c r="B1096" s="449"/>
      <c r="C1096" s="7"/>
      <c r="D1096" s="3"/>
      <c r="T1096" s="3"/>
      <c r="U1096" s="3"/>
      <c r="V1096" s="3"/>
      <c r="W1096" s="3"/>
      <c r="X1096" s="3"/>
      <c r="Y1096" s="3"/>
      <c r="Z1096" s="3"/>
    </row>
    <row r="1097" spans="2:26">
      <c r="B1097" s="449"/>
      <c r="C1097" s="7"/>
      <c r="D1097" s="3"/>
      <c r="T1097" s="3"/>
      <c r="U1097" s="3"/>
      <c r="V1097" s="3"/>
      <c r="W1097" s="3"/>
      <c r="X1097" s="3"/>
      <c r="Y1097" s="3"/>
      <c r="Z1097" s="3"/>
    </row>
    <row r="1098" spans="2:26">
      <c r="B1098" s="449"/>
      <c r="C1098" s="7"/>
      <c r="D1098" s="3"/>
      <c r="T1098" s="3"/>
      <c r="U1098" s="3"/>
      <c r="V1098" s="3"/>
      <c r="W1098" s="3"/>
      <c r="X1098" s="3"/>
      <c r="Y1098" s="3"/>
      <c r="Z1098" s="3"/>
    </row>
    <row r="1099" spans="2:26">
      <c r="T1099" s="3"/>
    </row>
    <row r="1100" spans="2:26">
      <c r="T1100" s="3"/>
    </row>
    <row r="1101" spans="2:26">
      <c r="T1101" s="3"/>
    </row>
    <row r="1102" spans="2:26">
      <c r="T1102" s="3"/>
    </row>
    <row r="1103" spans="2:26">
      <c r="T1103" s="3"/>
    </row>
    <row r="1105" spans="3:3">
      <c r="C1105"/>
    </row>
  </sheetData>
  <mergeCells count="10">
    <mergeCell ref="D1:H1"/>
    <mergeCell ref="G85:G86"/>
    <mergeCell ref="F168:G169"/>
    <mergeCell ref="C170:C171"/>
    <mergeCell ref="C172:C173"/>
    <mergeCell ref="C174:C175"/>
    <mergeCell ref="C176:C177"/>
    <mergeCell ref="F103:G104"/>
    <mergeCell ref="E103:E104"/>
    <mergeCell ref="E85:E86"/>
  </mergeCells>
  <conditionalFormatting sqref="H288:T288">
    <cfRule type="cellIs" dxfId="25" priority="5" operator="lessThan">
      <formula>0</formula>
    </cfRule>
  </conditionalFormatting>
  <conditionalFormatting sqref="H283:T283">
    <cfRule type="cellIs" dxfId="24" priority="4" operator="lessThan">
      <formula>0</formula>
    </cfRule>
  </conditionalFormatting>
  <conditionalFormatting sqref="H268:T268">
    <cfRule type="cellIs" dxfId="23" priority="3" operator="lessThan">
      <formula>0</formula>
    </cfRule>
  </conditionalFormatting>
  <conditionalFormatting sqref="H263:T263">
    <cfRule type="cellIs" dxfId="22" priority="2" operator="lessThan">
      <formula>0</formula>
    </cfRule>
  </conditionalFormatting>
  <conditionalFormatting sqref="H257:T257">
    <cfRule type="cellIs" dxfId="21" priority="1" operator="lessThan">
      <formula>0</formula>
    </cfRule>
  </conditionalFormatting>
  <dataValidations count="3">
    <dataValidation type="whole" allowBlank="1" showInputMessage="1" showErrorMessage="1" errorTitle="Exceeds Year Period" error="Please enter a period that occurs within the first year (from 1 to 12)." sqref="D188:D191">
      <formula1>$H$4</formula1>
      <formula2>$S$4</formula2>
    </dataValidation>
    <dataValidation type="whole" allowBlank="1" showInputMessage="1" showErrorMessage="1" errorTitle="Exceeds Year Period" error="Please enter a period that occurs within the first year (from 1 to 12)." sqref="E70:E73 E194:E199">
      <formula1>1</formula1>
      <formula2>12</formula2>
    </dataValidation>
    <dataValidation type="list" showInputMessage="1" showErrorMessage="1" sqref="E181 E172 E174 E176 E178:E179">
      <formula1>$A$301:$A$304</formula1>
    </dataValidation>
  </dataValidations>
  <hyperlinks>
    <hyperlink ref="B1" location="Introduction!A1" display="Return to Introduction Page"/>
  </hyperlinks>
  <pageMargins left="0.7" right="0.7" top="0.75" bottom="0.75" header="0.3" footer="0.3"/>
  <pageSetup paperSize="9" orientation="portrait"/>
  <drawing r:id="rId1"/>
  <extLst>
    <ext xmlns:x14="http://schemas.microsoft.com/office/spreadsheetml/2009/9/main" uri="{CCE6A557-97BC-4b89-ADB6-D9C93CAAB3DF}">
      <x14:dataValidations xmlns:xm="http://schemas.microsoft.com/office/excel/2006/main" count="1">
        <x14:dataValidation type="list" showInputMessage="1" showErrorMessage="1">
          <x14:formula1>
            <xm:f>Introduction!$A$301:$A$304</xm:f>
          </x14:formula1>
          <xm:sqref>E170</xm:sqref>
        </x14:dataValidation>
      </x14:dataValidations>
    </ex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105"/>
  <sheetViews>
    <sheetView showGridLines="0" workbookViewId="0">
      <pane xSplit="7" topLeftCell="I1" activePane="topRight" state="frozen"/>
      <selection pane="topRight" activeCell="E3" sqref="E3"/>
    </sheetView>
  </sheetViews>
  <sheetFormatPr defaultColWidth="11.125" defaultRowHeight="15.75"/>
  <cols>
    <col min="1" max="1" width="7" style="29" customWidth="1"/>
    <col min="2" max="2" width="11" style="450" customWidth="1"/>
    <col min="3" max="3" width="18.875" style="27" customWidth="1"/>
    <col min="4" max="4" width="27.625" customWidth="1"/>
    <col min="5" max="5" width="15.375" customWidth="1"/>
    <col min="6" max="7" width="13.875" customWidth="1"/>
    <col min="8" max="20" width="19.875" customWidth="1"/>
    <col min="21" max="26" width="11" customWidth="1"/>
    <col min="27" max="27" width="13.375" customWidth="1"/>
  </cols>
  <sheetData>
    <row r="1" spans="1:26" ht="25.5">
      <c r="A1" s="71"/>
      <c r="B1" s="139" t="s">
        <v>86</v>
      </c>
      <c r="C1" s="139"/>
      <c r="D1" s="555"/>
      <c r="E1" s="555"/>
      <c r="F1" s="555"/>
      <c r="G1" s="555"/>
      <c r="H1" s="555"/>
      <c r="I1" s="450" t="str">
        <f>"tip: input your assumptions and forecast parameters for "&amp; $E$3&amp;" on the left or in the lightly green highlighted cells below."</f>
        <v>tip: input your assumptions and forecast parameters for Year 2 (2021) on the left or in the lightly green highlighted cells below.</v>
      </c>
      <c r="J1" s="58"/>
      <c r="K1" s="3"/>
      <c r="L1" s="3"/>
      <c r="M1" s="3"/>
      <c r="N1" s="3"/>
      <c r="O1" s="3"/>
      <c r="P1" s="3"/>
      <c r="Q1" s="3"/>
      <c r="R1" s="3"/>
      <c r="S1" s="3"/>
      <c r="T1" s="7"/>
      <c r="U1" s="7"/>
      <c r="V1" s="3"/>
      <c r="W1" s="3"/>
      <c r="X1" s="3"/>
      <c r="Y1" s="3"/>
      <c r="Z1" s="3"/>
    </row>
    <row r="2" spans="1:26">
      <c r="B2" s="344"/>
      <c r="C2" s="139"/>
      <c r="D2" s="3"/>
      <c r="E2" s="3"/>
      <c r="F2" s="3"/>
      <c r="G2" s="3"/>
      <c r="H2" s="3"/>
      <c r="I2" s="3"/>
      <c r="J2" s="3"/>
      <c r="K2" s="3"/>
      <c r="L2" s="3"/>
      <c r="M2" s="3"/>
      <c r="N2" s="3"/>
      <c r="O2" s="3"/>
      <c r="P2" s="3"/>
      <c r="Q2" s="3"/>
      <c r="R2" s="3"/>
      <c r="S2" s="3"/>
      <c r="T2" s="7"/>
      <c r="U2" s="7"/>
      <c r="V2" s="3"/>
      <c r="W2" s="3"/>
      <c r="X2" s="3"/>
      <c r="Y2" s="3"/>
      <c r="Z2" s="3"/>
    </row>
    <row r="3" spans="1:26" ht="20.25">
      <c r="B3" s="149" t="s">
        <v>0</v>
      </c>
      <c r="C3" s="367"/>
      <c r="D3" s="367"/>
      <c r="E3" s="367" t="str">
        <f>"Year 2 ("&amp;'Financing Schedule'!$D$5+1&amp;")"</f>
        <v>Year 2 (2021)</v>
      </c>
      <c r="F3" s="367"/>
      <c r="G3" s="367"/>
      <c r="H3" s="405" t="s">
        <v>126</v>
      </c>
      <c r="I3" s="406" t="s">
        <v>127</v>
      </c>
      <c r="J3" s="406" t="s">
        <v>128</v>
      </c>
      <c r="K3" s="406" t="s">
        <v>129</v>
      </c>
      <c r="L3" s="406" t="s">
        <v>130</v>
      </c>
      <c r="M3" s="406" t="s">
        <v>131</v>
      </c>
      <c r="N3" s="406" t="s">
        <v>132</v>
      </c>
      <c r="O3" s="406" t="s">
        <v>133</v>
      </c>
      <c r="P3" s="406" t="s">
        <v>134</v>
      </c>
      <c r="Q3" s="406" t="s">
        <v>135</v>
      </c>
      <c r="R3" s="406" t="s">
        <v>136</v>
      </c>
      <c r="S3" s="406" t="s">
        <v>137</v>
      </c>
      <c r="T3" s="407" t="s">
        <v>177</v>
      </c>
      <c r="U3" s="7"/>
      <c r="V3" s="3"/>
      <c r="W3" s="3"/>
      <c r="X3" s="3"/>
      <c r="Y3" s="3"/>
      <c r="Z3" s="3"/>
    </row>
    <row r="4" spans="1:26">
      <c r="B4" s="451"/>
      <c r="C4" s="452"/>
      <c r="D4" s="452"/>
      <c r="E4" s="452"/>
      <c r="F4" s="452"/>
      <c r="G4" s="453" t="s">
        <v>57</v>
      </c>
      <c r="H4" s="408">
        <v>13</v>
      </c>
      <c r="I4" s="409">
        <f t="shared" ref="I4:S4" si="0">H4+1</f>
        <v>14</v>
      </c>
      <c r="J4" s="409">
        <f t="shared" si="0"/>
        <v>15</v>
      </c>
      <c r="K4" s="409">
        <f t="shared" si="0"/>
        <v>16</v>
      </c>
      <c r="L4" s="409">
        <f t="shared" si="0"/>
        <v>17</v>
      </c>
      <c r="M4" s="409">
        <f t="shared" si="0"/>
        <v>18</v>
      </c>
      <c r="N4" s="409">
        <f t="shared" si="0"/>
        <v>19</v>
      </c>
      <c r="O4" s="409">
        <f t="shared" si="0"/>
        <v>20</v>
      </c>
      <c r="P4" s="409">
        <f t="shared" si="0"/>
        <v>21</v>
      </c>
      <c r="Q4" s="409">
        <f t="shared" si="0"/>
        <v>22</v>
      </c>
      <c r="R4" s="409">
        <f t="shared" si="0"/>
        <v>23</v>
      </c>
      <c r="S4" s="409">
        <f t="shared" si="0"/>
        <v>24</v>
      </c>
      <c r="T4" s="457" t="str">
        <f>"Total for " &amp; $E$3</f>
        <v>Total for Year 2 (2021)</v>
      </c>
      <c r="U4" s="7"/>
      <c r="V4" s="3"/>
      <c r="W4" s="3"/>
      <c r="X4" s="3"/>
      <c r="Y4" s="3"/>
      <c r="Z4" s="3"/>
    </row>
    <row r="5" spans="1:26">
      <c r="B5" s="454"/>
      <c r="C5" s="7"/>
      <c r="D5" s="7"/>
      <c r="E5" s="7"/>
      <c r="F5" s="7"/>
      <c r="G5" s="7"/>
      <c r="H5" s="410"/>
      <c r="I5" s="411"/>
      <c r="J5" s="411"/>
      <c r="K5" s="411"/>
      <c r="L5" s="411"/>
      <c r="M5" s="411"/>
      <c r="N5" s="411"/>
      <c r="O5" s="411"/>
      <c r="P5" s="411"/>
      <c r="Q5" s="411"/>
      <c r="R5" s="411"/>
      <c r="S5" s="411"/>
      <c r="T5" s="458"/>
      <c r="U5" s="7"/>
      <c r="V5" s="3"/>
      <c r="W5" s="3"/>
      <c r="X5" s="3"/>
      <c r="Y5" s="3"/>
      <c r="Z5" s="3"/>
    </row>
    <row r="6" spans="1:26">
      <c r="B6" s="455" t="str">
        <f>'Year 1'!B6</f>
        <v>Product Revenue</v>
      </c>
      <c r="C6" s="12"/>
      <c r="D6" s="14"/>
      <c r="E6" s="15"/>
      <c r="F6" s="7"/>
      <c r="G6" s="7"/>
      <c r="H6" s="412"/>
      <c r="I6" s="413"/>
      <c r="J6" s="413"/>
      <c r="K6" s="413"/>
      <c r="L6" s="413"/>
      <c r="M6" s="413"/>
      <c r="N6" s="413"/>
      <c r="O6" s="413"/>
      <c r="P6" s="413"/>
      <c r="Q6" s="413"/>
      <c r="R6" s="413"/>
      <c r="S6" s="413"/>
      <c r="T6" s="459"/>
      <c r="U6" s="7"/>
      <c r="V6" s="3"/>
      <c r="W6" s="3"/>
      <c r="X6" s="3"/>
      <c r="Y6" s="3"/>
      <c r="Z6" s="3"/>
    </row>
    <row r="7" spans="1:26">
      <c r="B7" s="454"/>
      <c r="C7" s="7" t="s">
        <v>186</v>
      </c>
      <c r="D7" s="7"/>
      <c r="E7" s="506">
        <f>'Year 1'!E7</f>
        <v>120</v>
      </c>
      <c r="F7" s="7"/>
      <c r="G7" s="16"/>
      <c r="H7" s="414"/>
      <c r="I7" s="415"/>
      <c r="J7" s="415"/>
      <c r="K7" s="415"/>
      <c r="L7" s="415"/>
      <c r="M7" s="415"/>
      <c r="N7" s="415"/>
      <c r="O7" s="415"/>
      <c r="P7" s="415"/>
      <c r="Q7" s="415"/>
      <c r="R7" s="415"/>
      <c r="S7" s="415"/>
      <c r="T7" s="460"/>
      <c r="U7" s="7"/>
      <c r="V7" s="3"/>
      <c r="W7" s="3"/>
      <c r="X7" s="3"/>
      <c r="Y7" s="3"/>
      <c r="Z7" s="3"/>
    </row>
    <row r="8" spans="1:26">
      <c r="B8" s="454"/>
      <c r="C8" s="7" t="s">
        <v>187</v>
      </c>
      <c r="D8" s="7"/>
      <c r="E8" s="507">
        <f>IF('Year 1'!S11="",'Year 1'!S10,'Year 1'!S11)</f>
        <v>115</v>
      </c>
      <c r="F8" s="7"/>
      <c r="G8" s="7"/>
      <c r="H8" s="412"/>
      <c r="I8" s="413"/>
      <c r="J8" s="413"/>
      <c r="K8" s="413"/>
      <c r="L8" s="413"/>
      <c r="M8" s="413"/>
      <c r="N8" s="413"/>
      <c r="O8" s="413"/>
      <c r="P8" s="413"/>
      <c r="Q8" s="413"/>
      <c r="R8" s="413"/>
      <c r="S8" s="413"/>
      <c r="T8" s="461"/>
      <c r="U8" s="7"/>
      <c r="V8" s="3"/>
      <c r="W8" s="3"/>
      <c r="X8" s="3"/>
      <c r="Y8" s="3"/>
      <c r="Z8" s="3"/>
    </row>
    <row r="9" spans="1:26">
      <c r="B9" s="454"/>
      <c r="C9" s="7" t="str">
        <f>$E$3&amp;" Sales Growth"</f>
        <v>Year 2 (2021) Sales Growth</v>
      </c>
      <c r="D9" s="7"/>
      <c r="E9" s="508">
        <v>0.4</v>
      </c>
      <c r="F9" s="7"/>
      <c r="G9" s="16"/>
      <c r="H9" s="416"/>
      <c r="I9" s="417"/>
      <c r="J9" s="417"/>
      <c r="K9" s="417"/>
      <c r="L9" s="417"/>
      <c r="M9" s="417"/>
      <c r="N9" s="417"/>
      <c r="O9" s="417"/>
      <c r="P9" s="417"/>
      <c r="Q9" s="417"/>
      <c r="R9" s="417"/>
      <c r="S9" s="418"/>
      <c r="T9" s="462"/>
      <c r="U9" s="7"/>
      <c r="V9" s="3"/>
      <c r="W9" s="3"/>
      <c r="X9" s="3"/>
      <c r="Y9" s="3"/>
      <c r="Z9" s="3"/>
    </row>
    <row r="10" spans="1:26">
      <c r="B10" s="455" t="s">
        <v>260</v>
      </c>
      <c r="C10" s="7"/>
      <c r="D10" s="7"/>
      <c r="E10" s="7"/>
      <c r="F10" s="7"/>
      <c r="G10" s="16"/>
      <c r="H10" s="509"/>
      <c r="I10" s="510"/>
      <c r="J10" s="510"/>
      <c r="K10" s="510"/>
      <c r="L10" s="510"/>
      <c r="M10" s="510"/>
      <c r="N10" s="510"/>
      <c r="O10" s="510"/>
      <c r="P10" s="510"/>
      <c r="Q10" s="510"/>
      <c r="R10" s="510"/>
      <c r="S10" s="510"/>
      <c r="T10" s="462" t="str">
        <f>IF(SUM(H10:S10)=0,"",SUM(H10:S10))</f>
        <v/>
      </c>
      <c r="U10" s="7"/>
      <c r="V10" s="3"/>
      <c r="W10" s="3"/>
      <c r="X10" s="3"/>
      <c r="Y10" s="3"/>
      <c r="Z10" s="3"/>
    </row>
    <row r="11" spans="1:26" ht="16.5" thickBot="1">
      <c r="B11" s="455" t="s">
        <v>292</v>
      </c>
      <c r="D11" s="27"/>
      <c r="E11" s="27"/>
      <c r="F11" s="27"/>
      <c r="G11" s="27"/>
      <c r="H11" s="416">
        <f>IFERROR(IF(H10="",ROUNDDOWN($E8+((H$4-$H$4+1)/12)*($S11-$E8),0),""),"")</f>
        <v>118</v>
      </c>
      <c r="I11" s="417">
        <f t="shared" ref="I11:R11" si="1">IFERROR(IF(I10="",ROUNDDOWN($E$8+((I$4-$H$4+1)/12)*($S11-$E$8),0),""),"")</f>
        <v>122</v>
      </c>
      <c r="J11" s="417">
        <f t="shared" si="1"/>
        <v>126</v>
      </c>
      <c r="K11" s="417">
        <f t="shared" si="1"/>
        <v>130</v>
      </c>
      <c r="L11" s="417">
        <f t="shared" si="1"/>
        <v>134</v>
      </c>
      <c r="M11" s="417">
        <f t="shared" si="1"/>
        <v>138</v>
      </c>
      <c r="N11" s="417">
        <f t="shared" si="1"/>
        <v>141</v>
      </c>
      <c r="O11" s="417">
        <f t="shared" si="1"/>
        <v>145</v>
      </c>
      <c r="P11" s="417">
        <f t="shared" si="1"/>
        <v>149</v>
      </c>
      <c r="Q11" s="417">
        <f t="shared" si="1"/>
        <v>153</v>
      </c>
      <c r="R11" s="417">
        <f t="shared" si="1"/>
        <v>157</v>
      </c>
      <c r="S11" s="417">
        <f>IFERROR(IF(S10="",ROUNDDOWN($E8*(1+$E9),0),""),"")</f>
        <v>161</v>
      </c>
      <c r="T11" s="462">
        <f>IF(SUM(H11:S11)=0,"",SUM(H11:S11))</f>
        <v>1674</v>
      </c>
      <c r="U11" s="7"/>
      <c r="V11" s="3"/>
      <c r="W11" s="3"/>
      <c r="X11" s="3"/>
      <c r="Y11" s="3"/>
      <c r="Z11" s="3"/>
    </row>
    <row r="12" spans="1:26" ht="16.5" thickTop="1">
      <c r="B12" s="470" t="s">
        <v>255</v>
      </c>
      <c r="C12" s="471"/>
      <c r="D12" s="471"/>
      <c r="E12" s="471"/>
      <c r="F12" s="471"/>
      <c r="G12" s="472"/>
      <c r="H12" s="473">
        <f>IF(H11="",H10*$E7,H11*$E7)</f>
        <v>14160</v>
      </c>
      <c r="I12" s="474">
        <f>IF(I11="",I10*$E7,I11*$E7)</f>
        <v>14640</v>
      </c>
      <c r="J12" s="474">
        <f t="shared" ref="J12:S12" si="2">IF(J11="",J10*$E7,J11*$E7)</f>
        <v>15120</v>
      </c>
      <c r="K12" s="474">
        <f t="shared" si="2"/>
        <v>15600</v>
      </c>
      <c r="L12" s="474">
        <f t="shared" si="2"/>
        <v>16080</v>
      </c>
      <c r="M12" s="474">
        <f t="shared" si="2"/>
        <v>16560</v>
      </c>
      <c r="N12" s="474">
        <f t="shared" si="2"/>
        <v>16920</v>
      </c>
      <c r="O12" s="474">
        <f t="shared" si="2"/>
        <v>17400</v>
      </c>
      <c r="P12" s="474">
        <f t="shared" si="2"/>
        <v>17880</v>
      </c>
      <c r="Q12" s="474">
        <f t="shared" si="2"/>
        <v>18360</v>
      </c>
      <c r="R12" s="474">
        <f t="shared" si="2"/>
        <v>18840</v>
      </c>
      <c r="S12" s="474">
        <f t="shared" si="2"/>
        <v>19320</v>
      </c>
      <c r="T12" s="475">
        <f>SUM(H12:S12)</f>
        <v>200880</v>
      </c>
      <c r="U12" s="7"/>
      <c r="V12" s="3"/>
      <c r="W12" s="3"/>
      <c r="X12" s="3"/>
      <c r="Y12" s="3"/>
      <c r="Z12" s="3"/>
    </row>
    <row r="13" spans="1:26">
      <c r="B13" s="454"/>
      <c r="C13" s="7"/>
      <c r="D13" s="7"/>
      <c r="E13" s="7"/>
      <c r="F13" s="7"/>
      <c r="G13" s="17"/>
      <c r="H13" s="419"/>
      <c r="I13" s="420"/>
      <c r="J13" s="420"/>
      <c r="K13" s="420"/>
      <c r="L13" s="420"/>
      <c r="M13" s="420"/>
      <c r="N13" s="420"/>
      <c r="O13" s="420"/>
      <c r="P13" s="420"/>
      <c r="Q13" s="420"/>
      <c r="R13" s="420"/>
      <c r="S13" s="420"/>
      <c r="T13" s="463"/>
      <c r="U13" s="7"/>
      <c r="V13" s="3"/>
      <c r="W13" s="3"/>
      <c r="X13" s="3"/>
      <c r="Y13" s="3"/>
      <c r="Z13" s="3"/>
    </row>
    <row r="14" spans="1:26">
      <c r="B14" s="455" t="str">
        <f>'Year 1'!B14</f>
        <v>Service Revenue</v>
      </c>
      <c r="C14" s="12"/>
      <c r="D14" s="14"/>
      <c r="E14" s="73"/>
      <c r="F14" s="7"/>
      <c r="G14" s="7"/>
      <c r="H14" s="412"/>
      <c r="I14" s="413"/>
      <c r="J14" s="413"/>
      <c r="K14" s="413"/>
      <c r="L14" s="413"/>
      <c r="M14" s="413"/>
      <c r="N14" s="413"/>
      <c r="O14" s="413"/>
      <c r="P14" s="413"/>
      <c r="Q14" s="413"/>
      <c r="R14" s="413"/>
      <c r="S14" s="413"/>
      <c r="T14" s="459"/>
      <c r="U14" s="7"/>
      <c r="V14" s="3"/>
      <c r="W14" s="3"/>
      <c r="X14" s="3"/>
      <c r="Y14" s="3"/>
      <c r="Z14" s="3"/>
    </row>
    <row r="15" spans="1:26">
      <c r="B15" s="454"/>
      <c r="C15" s="7" t="s">
        <v>253</v>
      </c>
      <c r="D15" s="7"/>
      <c r="E15" s="506">
        <f>'Year 1'!E15</f>
        <v>10</v>
      </c>
      <c r="F15" s="7"/>
      <c r="G15" s="16"/>
      <c r="H15" s="414"/>
      <c r="I15" s="415"/>
      <c r="J15" s="415"/>
      <c r="K15" s="415"/>
      <c r="L15" s="415"/>
      <c r="M15" s="415"/>
      <c r="N15" s="415"/>
      <c r="O15" s="415"/>
      <c r="P15" s="415"/>
      <c r="Q15" s="415"/>
      <c r="R15" s="415"/>
      <c r="S15" s="415"/>
      <c r="T15" s="460"/>
      <c r="U15" s="7"/>
      <c r="V15" s="3"/>
      <c r="W15" s="3"/>
      <c r="X15" s="3"/>
      <c r="Y15" s="3"/>
      <c r="Z15" s="3"/>
    </row>
    <row r="16" spans="1:26">
      <c r="B16" s="454"/>
      <c r="C16" s="7" t="s">
        <v>254</v>
      </c>
      <c r="D16" s="7"/>
      <c r="E16" s="507">
        <f>IF('Year 1'!S19="",'Year 1'!S18,'Year 1'!S19)</f>
        <v>29</v>
      </c>
      <c r="F16" s="7" t="s">
        <v>14</v>
      </c>
      <c r="G16" s="7"/>
      <c r="H16" s="412"/>
      <c r="I16" s="413"/>
      <c r="J16" s="413"/>
      <c r="K16" s="413"/>
      <c r="L16" s="413"/>
      <c r="M16" s="413"/>
      <c r="N16" s="413"/>
      <c r="O16" s="413"/>
      <c r="P16" s="413"/>
      <c r="Q16" s="413"/>
      <c r="R16" s="413"/>
      <c r="S16" s="413"/>
      <c r="T16" s="461"/>
      <c r="U16" s="7"/>
      <c r="V16" s="3"/>
      <c r="W16" s="3"/>
      <c r="X16" s="3"/>
      <c r="Y16" s="3"/>
      <c r="Z16" s="3"/>
    </row>
    <row r="17" spans="1:26">
      <c r="B17" s="454"/>
      <c r="C17" s="7" t="str">
        <f>$E$3&amp;" Sales Growth"</f>
        <v>Year 2 (2021) Sales Growth</v>
      </c>
      <c r="D17" s="7"/>
      <c r="E17" s="508">
        <v>0.6</v>
      </c>
      <c r="F17" s="7"/>
      <c r="G17" s="16"/>
      <c r="H17" s="416"/>
      <c r="I17" s="417"/>
      <c r="J17" s="417"/>
      <c r="K17" s="417"/>
      <c r="L17" s="417"/>
      <c r="M17" s="417"/>
      <c r="N17" s="417"/>
      <c r="O17" s="417"/>
      <c r="P17" s="417"/>
      <c r="Q17" s="417"/>
      <c r="R17" s="417"/>
      <c r="S17" s="418"/>
      <c r="T17" s="462"/>
      <c r="U17" s="7"/>
      <c r="V17" s="3"/>
      <c r="W17" s="3"/>
      <c r="X17" s="3"/>
      <c r="Y17" s="3"/>
      <c r="Z17" s="3"/>
    </row>
    <row r="18" spans="1:26">
      <c r="B18" s="455" t="s">
        <v>258</v>
      </c>
      <c r="C18" s="7"/>
      <c r="D18" s="7"/>
      <c r="E18" s="7"/>
      <c r="F18" s="7"/>
      <c r="G18" s="16"/>
      <c r="H18" s="509"/>
      <c r="I18" s="510"/>
      <c r="J18" s="510"/>
      <c r="K18" s="510"/>
      <c r="L18" s="510"/>
      <c r="M18" s="510"/>
      <c r="N18" s="510"/>
      <c r="O18" s="510"/>
      <c r="P18" s="510"/>
      <c r="Q18" s="510"/>
      <c r="R18" s="510"/>
      <c r="S18" s="510"/>
      <c r="T18" s="462" t="str">
        <f>IF(SUM(H18:S18)=0,"",SUM(H18:S18))</f>
        <v/>
      </c>
      <c r="U18" s="7"/>
      <c r="V18" s="3"/>
      <c r="W18" s="3"/>
      <c r="X18" s="3"/>
      <c r="Y18" s="3"/>
      <c r="Z18" s="3"/>
    </row>
    <row r="19" spans="1:26" ht="16.5" thickBot="1">
      <c r="B19" s="455" t="s">
        <v>261</v>
      </c>
      <c r="D19" s="27"/>
      <c r="E19" s="27"/>
      <c r="F19" s="27"/>
      <c r="G19" s="27"/>
      <c r="H19" s="416">
        <f>IFERROR(IF(H18="",ROUNDDOWN($E16+((H$4-$H$4+1)/12)*($S19-$E16),0),""),"")</f>
        <v>30</v>
      </c>
      <c r="I19" s="417">
        <f t="shared" ref="I19:R19" si="3">IFERROR(IF(I18="",ROUNDDOWN($E16+((I$4-$H$4+1)/12)*($S19-$E16),0),""),"")</f>
        <v>31</v>
      </c>
      <c r="J19" s="417">
        <f t="shared" si="3"/>
        <v>33</v>
      </c>
      <c r="K19" s="417">
        <f t="shared" si="3"/>
        <v>34</v>
      </c>
      <c r="L19" s="417">
        <f t="shared" si="3"/>
        <v>36</v>
      </c>
      <c r="M19" s="417">
        <f t="shared" si="3"/>
        <v>37</v>
      </c>
      <c r="N19" s="417">
        <f t="shared" si="3"/>
        <v>38</v>
      </c>
      <c r="O19" s="417">
        <f t="shared" si="3"/>
        <v>40</v>
      </c>
      <c r="P19" s="417">
        <f t="shared" si="3"/>
        <v>41</v>
      </c>
      <c r="Q19" s="417">
        <f t="shared" si="3"/>
        <v>43</v>
      </c>
      <c r="R19" s="417">
        <f t="shared" si="3"/>
        <v>44</v>
      </c>
      <c r="S19" s="417">
        <f>IFERROR(IF(S18="",ROUNDDOWN($E16*(1+$E17),0),""),"")</f>
        <v>46</v>
      </c>
      <c r="T19" s="462">
        <f>IF(SUM(H19:S19)=0,"",SUM(H19:S19))</f>
        <v>453</v>
      </c>
      <c r="U19" s="7"/>
      <c r="V19" s="3"/>
      <c r="W19" s="3"/>
      <c r="X19" s="3"/>
      <c r="Y19" s="3"/>
      <c r="Z19" s="3"/>
    </row>
    <row r="20" spans="1:26" ht="16.5" thickTop="1">
      <c r="B20" s="470" t="s">
        <v>256</v>
      </c>
      <c r="C20" s="471"/>
      <c r="D20" s="471"/>
      <c r="E20" s="471"/>
      <c r="F20" s="471"/>
      <c r="G20" s="472"/>
      <c r="H20" s="473">
        <f>IF(H19="",H18*$E15,H19*$E15)</f>
        <v>300</v>
      </c>
      <c r="I20" s="474">
        <f>IF(I19="",I18*$E15,I19*$E15)</f>
        <v>310</v>
      </c>
      <c r="J20" s="474">
        <f t="shared" ref="J20:S20" si="4">IF(J19="",J18*$E15,J19*$E15)</f>
        <v>330</v>
      </c>
      <c r="K20" s="474">
        <f t="shared" si="4"/>
        <v>340</v>
      </c>
      <c r="L20" s="474">
        <f t="shared" si="4"/>
        <v>360</v>
      </c>
      <c r="M20" s="474">
        <f t="shared" si="4"/>
        <v>370</v>
      </c>
      <c r="N20" s="474">
        <f t="shared" si="4"/>
        <v>380</v>
      </c>
      <c r="O20" s="474">
        <f t="shared" si="4"/>
        <v>400</v>
      </c>
      <c r="P20" s="474">
        <f t="shared" si="4"/>
        <v>410</v>
      </c>
      <c r="Q20" s="474">
        <f t="shared" si="4"/>
        <v>430</v>
      </c>
      <c r="R20" s="474">
        <f t="shared" si="4"/>
        <v>440</v>
      </c>
      <c r="S20" s="474">
        <f t="shared" si="4"/>
        <v>460</v>
      </c>
      <c r="T20" s="475">
        <f>SUM(H20:S20)</f>
        <v>4530</v>
      </c>
      <c r="U20" s="7"/>
      <c r="V20" s="3"/>
      <c r="W20" s="3"/>
      <c r="X20" s="3"/>
      <c r="Y20" s="3"/>
      <c r="Z20" s="3"/>
    </row>
    <row r="21" spans="1:26" s="27" customFormat="1">
      <c r="A21" s="29"/>
      <c r="B21" s="455"/>
      <c r="C21" s="7"/>
      <c r="D21" s="7"/>
      <c r="E21" s="18"/>
      <c r="F21" s="7"/>
      <c r="G21" s="16"/>
      <c r="H21" s="412"/>
      <c r="I21" s="413"/>
      <c r="J21" s="413"/>
      <c r="K21" s="413"/>
      <c r="L21" s="413"/>
      <c r="M21" s="413"/>
      <c r="N21" s="413"/>
      <c r="O21" s="413"/>
      <c r="P21" s="413"/>
      <c r="Q21" s="413"/>
      <c r="R21" s="413"/>
      <c r="S21" s="413"/>
      <c r="T21" s="464"/>
      <c r="U21" s="7"/>
      <c r="V21" s="7"/>
      <c r="W21" s="7"/>
      <c r="X21" s="7"/>
      <c r="Y21" s="7"/>
      <c r="Z21" s="7"/>
    </row>
    <row r="22" spans="1:26">
      <c r="B22" s="455" t="str">
        <f>'Year 1'!B22</f>
        <v>Billable Hours Revenue</v>
      </c>
      <c r="C22" s="12"/>
      <c r="D22" s="14"/>
      <c r="E22" s="73"/>
      <c r="F22" s="7"/>
      <c r="G22" s="7"/>
      <c r="H22" s="412"/>
      <c r="I22" s="413"/>
      <c r="J22" s="413"/>
      <c r="K22" s="413"/>
      <c r="L22" s="413"/>
      <c r="M22" s="413"/>
      <c r="N22" s="413"/>
      <c r="O22" s="413"/>
      <c r="P22" s="413"/>
      <c r="Q22" s="413"/>
      <c r="R22" s="413"/>
      <c r="S22" s="413"/>
      <c r="T22" s="459"/>
      <c r="U22" s="7"/>
      <c r="V22" s="3"/>
      <c r="W22" s="3"/>
      <c r="X22" s="3"/>
      <c r="Y22" s="3"/>
      <c r="Z22" s="3"/>
    </row>
    <row r="23" spans="1:26">
      <c r="B23" s="454"/>
      <c r="C23" s="7" t="s">
        <v>247</v>
      </c>
      <c r="D23" s="7"/>
      <c r="E23" s="506">
        <f>'Year 1'!E23</f>
        <v>150</v>
      </c>
      <c r="F23" s="7"/>
      <c r="G23" s="16"/>
      <c r="H23" s="414"/>
      <c r="I23" s="415"/>
      <c r="J23" s="415"/>
      <c r="K23" s="415"/>
      <c r="L23" s="415"/>
      <c r="M23" s="415"/>
      <c r="N23" s="415"/>
      <c r="O23" s="415"/>
      <c r="P23" s="415"/>
      <c r="Q23" s="415"/>
      <c r="R23" s="415"/>
      <c r="S23" s="415"/>
      <c r="T23" s="460"/>
      <c r="U23" s="7"/>
      <c r="V23" s="3"/>
      <c r="W23" s="3"/>
      <c r="X23" s="3"/>
      <c r="Y23" s="3"/>
      <c r="Z23" s="3"/>
    </row>
    <row r="24" spans="1:26">
      <c r="B24" s="454"/>
      <c r="C24" s="7" t="s">
        <v>248</v>
      </c>
      <c r="D24" s="7"/>
      <c r="E24" s="507">
        <f>IF('Year 1'!S27="",'Year 1'!S26,'Year 1'!S27)</f>
        <v>58.5</v>
      </c>
      <c r="F24" s="7"/>
      <c r="G24" s="7"/>
      <c r="H24" s="412"/>
      <c r="I24" s="413"/>
      <c r="J24" s="413"/>
      <c r="K24" s="413"/>
      <c r="L24" s="413"/>
      <c r="M24" s="413"/>
      <c r="N24" s="413"/>
      <c r="O24" s="413"/>
      <c r="P24" s="413"/>
      <c r="Q24" s="413"/>
      <c r="R24" s="413"/>
      <c r="S24" s="413"/>
      <c r="T24" s="461"/>
      <c r="U24" s="7"/>
      <c r="V24" s="3"/>
      <c r="W24" s="3"/>
      <c r="X24" s="3"/>
      <c r="Y24" s="3"/>
      <c r="Z24" s="3"/>
    </row>
    <row r="25" spans="1:26">
      <c r="B25" s="454"/>
      <c r="C25" s="7" t="str">
        <f>$E$3&amp;" Billable Hours Growth"</f>
        <v>Year 2 (2021) Billable Hours Growth</v>
      </c>
      <c r="D25" s="7"/>
      <c r="E25" s="508">
        <v>0.6</v>
      </c>
      <c r="F25" s="7"/>
      <c r="G25" s="16"/>
      <c r="H25" s="416"/>
      <c r="I25" s="417"/>
      <c r="J25" s="417"/>
      <c r="K25" s="417"/>
      <c r="L25" s="417"/>
      <c r="M25" s="417"/>
      <c r="N25" s="417"/>
      <c r="O25" s="417"/>
      <c r="P25" s="417"/>
      <c r="Q25" s="417"/>
      <c r="R25" s="417"/>
      <c r="S25" s="418"/>
      <c r="T25" s="462"/>
      <c r="U25" s="7"/>
      <c r="V25" s="3"/>
      <c r="W25" s="3"/>
      <c r="X25" s="3"/>
      <c r="Y25" s="3"/>
      <c r="Z25" s="3"/>
    </row>
    <row r="26" spans="1:26">
      <c r="B26" s="455" t="s">
        <v>259</v>
      </c>
      <c r="C26" s="7"/>
      <c r="D26" s="7"/>
      <c r="E26" s="7"/>
      <c r="F26" s="7"/>
      <c r="G26" s="16"/>
      <c r="H26" s="509"/>
      <c r="I26" s="510"/>
      <c r="J26" s="510"/>
      <c r="K26" s="510"/>
      <c r="L26" s="510"/>
      <c r="M26" s="510"/>
      <c r="N26" s="510"/>
      <c r="O26" s="510"/>
      <c r="P26" s="510"/>
      <c r="Q26" s="510"/>
      <c r="R26" s="510"/>
      <c r="S26" s="510"/>
      <c r="T26" s="462" t="str">
        <f>IF(SUM(H26:S26)=0,"",SUM(H26:S26))</f>
        <v/>
      </c>
      <c r="U26" s="7"/>
      <c r="V26" s="3"/>
      <c r="W26" s="3"/>
      <c r="X26" s="3"/>
      <c r="Y26" s="3"/>
      <c r="Z26" s="3"/>
    </row>
    <row r="27" spans="1:26" ht="16.5" thickBot="1">
      <c r="B27" s="455" t="s">
        <v>249</v>
      </c>
      <c r="D27" s="27"/>
      <c r="E27" s="27"/>
      <c r="F27" s="27"/>
      <c r="G27" s="27"/>
      <c r="H27" s="421">
        <f>IFERROR(IF(H26="",ROUNDDOWN($E24+((H$4-$H$4+1)/12)*($S27-$E24),0),""),"")</f>
        <v>61</v>
      </c>
      <c r="I27" s="422">
        <f t="shared" ref="I27:R27" si="5">IFERROR(IF(I26="",ROUNDDOWN($E24+((I$4-$H$4+1)/12)*($S27-$E24),0),""),"")</f>
        <v>64</v>
      </c>
      <c r="J27" s="422">
        <f t="shared" si="5"/>
        <v>67</v>
      </c>
      <c r="K27" s="422">
        <f t="shared" si="5"/>
        <v>70</v>
      </c>
      <c r="L27" s="422">
        <f t="shared" si="5"/>
        <v>73</v>
      </c>
      <c r="M27" s="422">
        <f t="shared" si="5"/>
        <v>76</v>
      </c>
      <c r="N27" s="422">
        <f t="shared" si="5"/>
        <v>78</v>
      </c>
      <c r="O27" s="422">
        <f t="shared" si="5"/>
        <v>81</v>
      </c>
      <c r="P27" s="422">
        <f t="shared" si="5"/>
        <v>84</v>
      </c>
      <c r="Q27" s="422">
        <f t="shared" si="5"/>
        <v>87</v>
      </c>
      <c r="R27" s="422">
        <f t="shared" si="5"/>
        <v>90</v>
      </c>
      <c r="S27" s="422">
        <f>IFERROR(IF(S26="",ROUNDDOWN($E24*(1+$E25),1),""),"")</f>
        <v>93.6</v>
      </c>
      <c r="T27" s="462">
        <f>IF(SUM(H27:S27)=0,"",SUM(H27:S27))</f>
        <v>924.6</v>
      </c>
      <c r="U27" s="7"/>
      <c r="V27" s="3"/>
      <c r="W27" s="3"/>
      <c r="X27" s="3"/>
      <c r="Y27" s="3"/>
      <c r="Z27" s="3"/>
    </row>
    <row r="28" spans="1:26" ht="16.5" thickTop="1">
      <c r="B28" s="470" t="s">
        <v>250</v>
      </c>
      <c r="C28" s="471"/>
      <c r="D28" s="471"/>
      <c r="E28" s="471"/>
      <c r="F28" s="471"/>
      <c r="G28" s="472"/>
      <c r="H28" s="473">
        <f>IF(H27="",H26*$E23,H27*$E23)</f>
        <v>9150</v>
      </c>
      <c r="I28" s="474">
        <f>IF(I27="",I26*$E23,I27*$E23)</f>
        <v>9600</v>
      </c>
      <c r="J28" s="474">
        <f t="shared" ref="J28:S28" si="6">IF(J27="",J26*$E23,J27*$E23)</f>
        <v>10050</v>
      </c>
      <c r="K28" s="474">
        <f t="shared" si="6"/>
        <v>10500</v>
      </c>
      <c r="L28" s="474">
        <f t="shared" si="6"/>
        <v>10950</v>
      </c>
      <c r="M28" s="474">
        <f t="shared" si="6"/>
        <v>11400</v>
      </c>
      <c r="N28" s="474">
        <f t="shared" si="6"/>
        <v>11700</v>
      </c>
      <c r="O28" s="474">
        <f t="shared" si="6"/>
        <v>12150</v>
      </c>
      <c r="P28" s="474">
        <f t="shared" si="6"/>
        <v>12600</v>
      </c>
      <c r="Q28" s="474">
        <f t="shared" si="6"/>
        <v>13050</v>
      </c>
      <c r="R28" s="474">
        <f t="shared" si="6"/>
        <v>13500</v>
      </c>
      <c r="S28" s="474">
        <f t="shared" si="6"/>
        <v>14040</v>
      </c>
      <c r="T28" s="475">
        <f>SUM(H28:S28)</f>
        <v>138690</v>
      </c>
      <c r="U28" s="7"/>
      <c r="V28" s="3"/>
      <c r="W28" s="3"/>
      <c r="X28" s="3"/>
      <c r="Y28" s="3"/>
      <c r="Z28" s="3"/>
    </row>
    <row r="29" spans="1:26">
      <c r="B29" s="454"/>
      <c r="C29" s="7"/>
      <c r="D29" s="7"/>
      <c r="E29" s="74"/>
      <c r="F29" s="7"/>
      <c r="G29" s="16"/>
      <c r="H29" s="412"/>
      <c r="I29" s="413"/>
      <c r="J29" s="413"/>
      <c r="K29" s="413"/>
      <c r="L29" s="413"/>
      <c r="M29" s="413"/>
      <c r="N29" s="413"/>
      <c r="O29" s="413"/>
      <c r="P29" s="413"/>
      <c r="Q29" s="413"/>
      <c r="R29" s="413"/>
      <c r="S29" s="413"/>
      <c r="T29" s="464"/>
      <c r="U29" s="7"/>
      <c r="V29" s="3"/>
      <c r="W29" s="3"/>
      <c r="X29" s="3"/>
      <c r="Y29" s="3"/>
      <c r="Z29" s="3"/>
    </row>
    <row r="30" spans="1:26">
      <c r="B30" s="455" t="str">
        <f>'Year 1'!B30</f>
        <v>Subscription Revenue</v>
      </c>
      <c r="C30" s="12"/>
      <c r="D30" s="14"/>
      <c r="E30" s="73"/>
      <c r="F30" s="7"/>
      <c r="G30" s="7"/>
      <c r="H30" s="412"/>
      <c r="I30" s="413"/>
      <c r="J30" s="413"/>
      <c r="K30" s="413"/>
      <c r="L30" s="413"/>
      <c r="M30" s="413"/>
      <c r="N30" s="413"/>
      <c r="O30" s="413"/>
      <c r="P30" s="413"/>
      <c r="Q30" s="413"/>
      <c r="R30" s="413"/>
      <c r="S30" s="413"/>
      <c r="T30" s="459"/>
      <c r="U30" s="7"/>
      <c r="V30" s="3"/>
      <c r="W30" s="3"/>
      <c r="X30" s="3"/>
      <c r="Y30" s="3"/>
      <c r="Z30" s="3"/>
    </row>
    <row r="31" spans="1:26">
      <c r="B31" s="454"/>
      <c r="C31" s="7" t="s">
        <v>243</v>
      </c>
      <c r="D31" s="7"/>
      <c r="E31" s="506">
        <f>'Year 1'!E31</f>
        <v>20</v>
      </c>
      <c r="F31" s="7"/>
      <c r="G31" s="16"/>
      <c r="H31" s="414"/>
      <c r="I31" s="415"/>
      <c r="J31" s="415"/>
      <c r="K31" s="415"/>
      <c r="L31" s="415"/>
      <c r="M31" s="415"/>
      <c r="N31" s="415"/>
      <c r="O31" s="415"/>
      <c r="P31" s="415"/>
      <c r="Q31" s="415"/>
      <c r="R31" s="415"/>
      <c r="S31" s="415"/>
      <c r="T31" s="460"/>
      <c r="U31" s="7"/>
      <c r="V31" s="3"/>
      <c r="W31" s="3"/>
      <c r="X31" s="3"/>
      <c r="Y31" s="3"/>
      <c r="Z31" s="3"/>
    </row>
    <row r="32" spans="1:26">
      <c r="B32" s="454"/>
      <c r="C32" s="7" t="s">
        <v>242</v>
      </c>
      <c r="D32" s="7"/>
      <c r="E32" s="506">
        <f>'Year 1'!E32</f>
        <v>11</v>
      </c>
      <c r="F32" s="7"/>
      <c r="G32" s="7"/>
      <c r="H32" s="412"/>
      <c r="I32" s="413"/>
      <c r="J32" s="413"/>
      <c r="K32" s="413"/>
      <c r="L32" s="413"/>
      <c r="M32" s="413"/>
      <c r="N32" s="413"/>
      <c r="O32" s="413"/>
      <c r="P32" s="413"/>
      <c r="Q32" s="413"/>
      <c r="R32" s="413"/>
      <c r="S32" s="413"/>
      <c r="T32" s="461"/>
      <c r="U32" s="7"/>
      <c r="V32" s="3"/>
      <c r="W32" s="3"/>
      <c r="X32" s="3"/>
      <c r="Y32" s="3"/>
      <c r="Z32" s="3"/>
    </row>
    <row r="33" spans="2:26">
      <c r="B33" s="454"/>
      <c r="C33" s="7" t="s">
        <v>257</v>
      </c>
      <c r="D33" s="7"/>
      <c r="E33" s="507">
        <f>'Year 1'!S38</f>
        <v>31</v>
      </c>
      <c r="F33" s="7"/>
      <c r="G33" s="7"/>
      <c r="H33" s="412"/>
      <c r="I33" s="413"/>
      <c r="J33" s="413"/>
      <c r="K33" s="413"/>
      <c r="L33" s="413"/>
      <c r="M33" s="413"/>
      <c r="N33" s="413"/>
      <c r="O33" s="413"/>
      <c r="P33" s="413"/>
      <c r="Q33" s="413"/>
      <c r="R33" s="413"/>
      <c r="S33" s="413"/>
      <c r="T33" s="461"/>
      <c r="U33" s="7"/>
      <c r="V33" s="3"/>
      <c r="W33" s="3"/>
      <c r="X33" s="3"/>
      <c r="Y33" s="3"/>
      <c r="Z33" s="3"/>
    </row>
    <row r="34" spans="2:26">
      <c r="B34" s="454"/>
      <c r="C34" s="7" t="str">
        <f>"Number of new customers per month "&amp;$E$3</f>
        <v>Number of new customers per month Year 2 (2021)</v>
      </c>
      <c r="D34" s="7"/>
      <c r="E34" s="507">
        <v>15</v>
      </c>
      <c r="F34" s="7"/>
      <c r="G34" s="16"/>
      <c r="H34" s="416"/>
      <c r="I34" s="417"/>
      <c r="J34" s="417"/>
      <c r="K34" s="417"/>
      <c r="L34" s="417"/>
      <c r="M34" s="417"/>
      <c r="N34" s="417"/>
      <c r="O34" s="417"/>
      <c r="P34" s="417"/>
      <c r="Q34" s="417"/>
      <c r="R34" s="417"/>
      <c r="S34" s="418"/>
      <c r="T34" s="462"/>
      <c r="U34" s="7"/>
      <c r="V34" s="3"/>
      <c r="W34" s="3"/>
      <c r="X34" s="3"/>
      <c r="Y34" s="3"/>
      <c r="Z34" s="3"/>
    </row>
    <row r="35" spans="2:26">
      <c r="B35" s="454"/>
      <c r="C35" s="48" t="str">
        <f>$E$3&amp;" Churn rate"</f>
        <v>Year 2 (2021) Churn rate</v>
      </c>
      <c r="D35" s="7"/>
      <c r="E35" s="508">
        <v>0.26</v>
      </c>
      <c r="F35" s="7"/>
      <c r="G35" s="16"/>
      <c r="H35" s="416"/>
      <c r="I35" s="417"/>
      <c r="J35" s="417"/>
      <c r="K35" s="417"/>
      <c r="L35" s="417"/>
      <c r="M35" s="417"/>
      <c r="N35" s="417"/>
      <c r="O35" s="417"/>
      <c r="P35" s="417"/>
      <c r="Q35" s="417"/>
      <c r="R35" s="417"/>
      <c r="S35" s="418"/>
      <c r="T35" s="462"/>
      <c r="U35" s="7"/>
      <c r="V35" s="3"/>
      <c r="W35" s="3"/>
      <c r="X35" s="3"/>
      <c r="Y35" s="3"/>
      <c r="Z35" s="3"/>
    </row>
    <row r="36" spans="2:26">
      <c r="B36" s="455" t="s">
        <v>271</v>
      </c>
      <c r="C36" s="48"/>
      <c r="D36" s="7"/>
      <c r="E36" s="7"/>
      <c r="F36" s="7"/>
      <c r="G36" s="16"/>
      <c r="H36" s="509"/>
      <c r="I36" s="510"/>
      <c r="J36" s="510"/>
      <c r="K36" s="510"/>
      <c r="L36" s="510"/>
      <c r="M36" s="510"/>
      <c r="N36" s="510"/>
      <c r="O36" s="510"/>
      <c r="P36" s="510"/>
      <c r="Q36" s="510"/>
      <c r="R36" s="510"/>
      <c r="S36" s="510"/>
      <c r="T36" s="462" t="str">
        <f>IF(SUM(H36:S36)=0,"",SUM(H36:S36))</f>
        <v/>
      </c>
      <c r="U36" s="7"/>
      <c r="V36" s="3"/>
      <c r="W36" s="3"/>
      <c r="X36" s="3"/>
      <c r="Y36" s="3"/>
      <c r="Z36" s="3"/>
    </row>
    <row r="37" spans="2:26">
      <c r="B37" s="455" t="s">
        <v>270</v>
      </c>
      <c r="D37" s="27"/>
      <c r="E37" s="27"/>
      <c r="F37" s="27"/>
      <c r="G37" s="27"/>
      <c r="H37" s="416">
        <f>IF(H36="",$E$34,"")</f>
        <v>15</v>
      </c>
      <c r="I37" s="417">
        <f t="shared" ref="I37:S37" si="7">IF(I36="",$E$34,"")</f>
        <v>15</v>
      </c>
      <c r="J37" s="417">
        <f t="shared" si="7"/>
        <v>15</v>
      </c>
      <c r="K37" s="417">
        <f t="shared" si="7"/>
        <v>15</v>
      </c>
      <c r="L37" s="417">
        <f t="shared" si="7"/>
        <v>15</v>
      </c>
      <c r="M37" s="417">
        <f t="shared" si="7"/>
        <v>15</v>
      </c>
      <c r="N37" s="417">
        <f t="shared" si="7"/>
        <v>15</v>
      </c>
      <c r="O37" s="417">
        <f t="shared" si="7"/>
        <v>15</v>
      </c>
      <c r="P37" s="417">
        <f t="shared" si="7"/>
        <v>15</v>
      </c>
      <c r="Q37" s="417">
        <f t="shared" si="7"/>
        <v>15</v>
      </c>
      <c r="R37" s="417">
        <f t="shared" si="7"/>
        <v>15</v>
      </c>
      <c r="S37" s="417">
        <f t="shared" si="7"/>
        <v>15</v>
      </c>
      <c r="T37" s="462">
        <f>IF(SUM(H37:S37)=0,"",SUM(H37:S37))</f>
        <v>180</v>
      </c>
      <c r="U37" s="7"/>
      <c r="V37" s="3"/>
      <c r="W37" s="3"/>
      <c r="X37" s="3"/>
      <c r="Y37" s="3"/>
      <c r="Z37" s="3"/>
    </row>
    <row r="38" spans="2:26" ht="16.5" thickBot="1">
      <c r="B38" s="455" t="s">
        <v>244</v>
      </c>
      <c r="D38" s="27"/>
      <c r="E38" s="27"/>
      <c r="F38" s="27"/>
      <c r="G38" s="27"/>
      <c r="H38" s="416">
        <f>ROUNDDOWN(IF(H$37="",H$36+$E$33-($E$33*$E$35),H$37+$E$33-($E$33*$E$35)),0)</f>
        <v>37</v>
      </c>
      <c r="I38" s="417">
        <f>ROUNDDOWN(IF(I37="",I$36+H$38-(H$38*$E$35),I$37+H$38-(H$38*$E$35)),0)</f>
        <v>42</v>
      </c>
      <c r="J38" s="417">
        <f t="shared" ref="J38:S38" si="8">ROUNDDOWN(IF(J37="",J$36+I$38-(I$38*$E$35),J$37+I$38-(I$38*$E$35)),0)</f>
        <v>46</v>
      </c>
      <c r="K38" s="417">
        <f t="shared" si="8"/>
        <v>49</v>
      </c>
      <c r="L38" s="417">
        <f t="shared" si="8"/>
        <v>51</v>
      </c>
      <c r="M38" s="417">
        <f t="shared" si="8"/>
        <v>52</v>
      </c>
      <c r="N38" s="417">
        <f t="shared" si="8"/>
        <v>53</v>
      </c>
      <c r="O38" s="417">
        <f t="shared" si="8"/>
        <v>54</v>
      </c>
      <c r="P38" s="417">
        <f t="shared" si="8"/>
        <v>54</v>
      </c>
      <c r="Q38" s="417">
        <f t="shared" si="8"/>
        <v>54</v>
      </c>
      <c r="R38" s="417">
        <f t="shared" si="8"/>
        <v>54</v>
      </c>
      <c r="S38" s="417">
        <f t="shared" si="8"/>
        <v>54</v>
      </c>
      <c r="T38" s="462">
        <f>S38</f>
        <v>54</v>
      </c>
      <c r="U38" s="7"/>
      <c r="V38" s="3"/>
      <c r="W38" s="3"/>
      <c r="X38" s="3"/>
      <c r="Y38" s="3"/>
      <c r="Z38" s="3"/>
    </row>
    <row r="39" spans="2:26" ht="16.5" thickTop="1">
      <c r="B39" s="470" t="s">
        <v>245</v>
      </c>
      <c r="C39" s="471"/>
      <c r="D39" s="471"/>
      <c r="E39" s="471"/>
      <c r="F39" s="471"/>
      <c r="G39" s="472"/>
      <c r="H39" s="473">
        <f>IF(H$37="",H$38*$E$32+H$36*$E$31,H$38*$E$32+H$37*$E$31)</f>
        <v>707</v>
      </c>
      <c r="I39" s="474">
        <f t="shared" ref="I39:S39" si="9">IF(I$37="",I$38*$E$32+I$36*$E$31,I$38*$E$32+I$37*$E$31)</f>
        <v>762</v>
      </c>
      <c r="J39" s="474">
        <f t="shared" si="9"/>
        <v>806</v>
      </c>
      <c r="K39" s="474">
        <f t="shared" si="9"/>
        <v>839</v>
      </c>
      <c r="L39" s="474">
        <f t="shared" si="9"/>
        <v>861</v>
      </c>
      <c r="M39" s="474">
        <f t="shared" si="9"/>
        <v>872</v>
      </c>
      <c r="N39" s="474">
        <f t="shared" si="9"/>
        <v>883</v>
      </c>
      <c r="O39" s="474">
        <f t="shared" si="9"/>
        <v>894</v>
      </c>
      <c r="P39" s="474">
        <f t="shared" si="9"/>
        <v>894</v>
      </c>
      <c r="Q39" s="474">
        <f t="shared" si="9"/>
        <v>894</v>
      </c>
      <c r="R39" s="474">
        <f t="shared" si="9"/>
        <v>894</v>
      </c>
      <c r="S39" s="474">
        <f t="shared" si="9"/>
        <v>894</v>
      </c>
      <c r="T39" s="475">
        <f>SUM(H39:S39)</f>
        <v>10200</v>
      </c>
      <c r="U39" s="7"/>
      <c r="V39" s="3"/>
      <c r="W39" s="3"/>
      <c r="X39" s="3"/>
      <c r="Y39" s="3"/>
      <c r="Z39" s="3"/>
    </row>
    <row r="40" spans="2:26" ht="16.5" thickBot="1">
      <c r="B40" s="456"/>
      <c r="C40" s="4"/>
      <c r="D40" s="4"/>
      <c r="E40" s="4"/>
      <c r="F40" s="4"/>
      <c r="G40" s="5"/>
      <c r="H40" s="423"/>
      <c r="I40" s="424"/>
      <c r="J40" s="424"/>
      <c r="K40" s="424"/>
      <c r="L40" s="424"/>
      <c r="M40" s="424"/>
      <c r="N40" s="424"/>
      <c r="O40" s="424"/>
      <c r="P40" s="424"/>
      <c r="Q40" s="424"/>
      <c r="R40" s="424"/>
      <c r="S40" s="413"/>
      <c r="T40" s="465"/>
      <c r="U40" s="7"/>
      <c r="V40" s="3"/>
      <c r="W40" s="3"/>
      <c r="X40" s="3"/>
      <c r="Y40" s="3"/>
      <c r="Z40" s="3"/>
    </row>
    <row r="41" spans="2:26" ht="16.5" thickTop="1">
      <c r="B41" s="271" t="s">
        <v>206</v>
      </c>
      <c r="C41" s="272"/>
      <c r="D41" s="272"/>
      <c r="E41" s="272"/>
      <c r="F41" s="272"/>
      <c r="G41" s="272"/>
      <c r="H41" s="274">
        <f t="shared" ref="H41:S41" si="10">SUM(H12,H20,H28,H39)</f>
        <v>24317</v>
      </c>
      <c r="I41" s="275">
        <f t="shared" si="10"/>
        <v>25312</v>
      </c>
      <c r="J41" s="275">
        <f t="shared" si="10"/>
        <v>26306</v>
      </c>
      <c r="K41" s="275">
        <f t="shared" si="10"/>
        <v>27279</v>
      </c>
      <c r="L41" s="275">
        <f t="shared" si="10"/>
        <v>28251</v>
      </c>
      <c r="M41" s="275">
        <f t="shared" si="10"/>
        <v>29202</v>
      </c>
      <c r="N41" s="275">
        <f t="shared" si="10"/>
        <v>29883</v>
      </c>
      <c r="O41" s="275">
        <f t="shared" si="10"/>
        <v>30844</v>
      </c>
      <c r="P41" s="275">
        <f t="shared" si="10"/>
        <v>31784</v>
      </c>
      <c r="Q41" s="275">
        <f t="shared" si="10"/>
        <v>32734</v>
      </c>
      <c r="R41" s="275">
        <f t="shared" si="10"/>
        <v>33674</v>
      </c>
      <c r="S41" s="275">
        <f t="shared" si="10"/>
        <v>34714</v>
      </c>
      <c r="T41" s="275">
        <f>SUM(H41:S41)</f>
        <v>354300</v>
      </c>
      <c r="U41" s="7"/>
      <c r="V41" s="3"/>
      <c r="W41" s="3"/>
      <c r="X41" s="3"/>
      <c r="Y41" s="3"/>
      <c r="Z41" s="3"/>
    </row>
    <row r="42" spans="2:26">
      <c r="B42" s="447"/>
      <c r="C42" s="8"/>
      <c r="D42" s="8"/>
      <c r="E42" s="8"/>
      <c r="F42" s="8"/>
      <c r="G42" s="8"/>
      <c r="H42" s="466"/>
      <c r="I42" s="467"/>
      <c r="J42" s="467"/>
      <c r="K42" s="467"/>
      <c r="L42" s="467"/>
      <c r="M42" s="467"/>
      <c r="N42" s="467"/>
      <c r="O42" s="467"/>
      <c r="P42" s="467"/>
      <c r="Q42" s="467"/>
      <c r="R42" s="467"/>
      <c r="S42" s="467"/>
      <c r="T42" s="468"/>
      <c r="U42" s="7"/>
      <c r="V42" s="3"/>
      <c r="W42" s="3"/>
      <c r="X42" s="3"/>
      <c r="Y42" s="3"/>
      <c r="Z42" s="3"/>
    </row>
    <row r="43" spans="2:26" ht="20.25">
      <c r="B43" s="149" t="s">
        <v>363</v>
      </c>
      <c r="C43" s="367"/>
      <c r="D43" s="367"/>
      <c r="E43" s="367" t="str">
        <f>$E$3</f>
        <v>Year 2 (2021)</v>
      </c>
      <c r="F43" s="367"/>
      <c r="G43" s="367"/>
      <c r="H43" s="405" t="s">
        <v>126</v>
      </c>
      <c r="I43" s="406" t="s">
        <v>127</v>
      </c>
      <c r="J43" s="406" t="s">
        <v>128</v>
      </c>
      <c r="K43" s="406" t="s">
        <v>129</v>
      </c>
      <c r="L43" s="406" t="s">
        <v>130</v>
      </c>
      <c r="M43" s="406" t="s">
        <v>131</v>
      </c>
      <c r="N43" s="406" t="s">
        <v>132</v>
      </c>
      <c r="O43" s="406" t="s">
        <v>133</v>
      </c>
      <c r="P43" s="406" t="s">
        <v>134</v>
      </c>
      <c r="Q43" s="406" t="s">
        <v>135</v>
      </c>
      <c r="R43" s="406" t="s">
        <v>136</v>
      </c>
      <c r="S43" s="406" t="s">
        <v>137</v>
      </c>
      <c r="T43" s="407" t="s">
        <v>177</v>
      </c>
      <c r="U43" s="7"/>
      <c r="V43" s="3"/>
      <c r="W43" s="3"/>
      <c r="X43" s="3"/>
      <c r="Y43" s="3"/>
      <c r="Z43" s="3"/>
    </row>
    <row r="44" spans="2:26">
      <c r="B44" s="451"/>
      <c r="C44" s="452"/>
      <c r="D44" s="452"/>
      <c r="E44" s="452"/>
      <c r="F44" s="452"/>
      <c r="G44" s="453" t="s">
        <v>57</v>
      </c>
      <c r="H44" s="408">
        <f>H$4</f>
        <v>13</v>
      </c>
      <c r="I44" s="409">
        <f t="shared" ref="I44:S44" si="11">I$4</f>
        <v>14</v>
      </c>
      <c r="J44" s="409">
        <f t="shared" si="11"/>
        <v>15</v>
      </c>
      <c r="K44" s="409">
        <f t="shared" si="11"/>
        <v>16</v>
      </c>
      <c r="L44" s="409">
        <f t="shared" si="11"/>
        <v>17</v>
      </c>
      <c r="M44" s="409">
        <f t="shared" si="11"/>
        <v>18</v>
      </c>
      <c r="N44" s="409">
        <f t="shared" si="11"/>
        <v>19</v>
      </c>
      <c r="O44" s="409">
        <f t="shared" si="11"/>
        <v>20</v>
      </c>
      <c r="P44" s="409">
        <f t="shared" si="11"/>
        <v>21</v>
      </c>
      <c r="Q44" s="409">
        <f t="shared" si="11"/>
        <v>22</v>
      </c>
      <c r="R44" s="409">
        <f t="shared" si="11"/>
        <v>23</v>
      </c>
      <c r="S44" s="409">
        <f t="shared" si="11"/>
        <v>24</v>
      </c>
      <c r="T44" s="457" t="str">
        <f>"Total for " &amp; $E$3</f>
        <v>Total for Year 2 (2021)</v>
      </c>
      <c r="U44" s="7"/>
      <c r="V44" s="3"/>
      <c r="W44" s="3"/>
      <c r="X44" s="3"/>
      <c r="Y44" s="3"/>
      <c r="Z44" s="3"/>
    </row>
    <row r="45" spans="2:26">
      <c r="B45" s="454"/>
      <c r="C45" s="7"/>
      <c r="D45" s="7"/>
      <c r="E45" s="15" t="s">
        <v>310</v>
      </c>
      <c r="F45" s="7"/>
      <c r="G45" s="7"/>
      <c r="H45" s="412"/>
      <c r="I45" s="413"/>
      <c r="J45" s="413"/>
      <c r="K45" s="413"/>
      <c r="L45" s="413"/>
      <c r="M45" s="413"/>
      <c r="N45" s="413"/>
      <c r="O45" s="413"/>
      <c r="P45" s="413"/>
      <c r="Q45" s="413"/>
      <c r="R45" s="413"/>
      <c r="S45" s="413"/>
      <c r="T45" s="459"/>
      <c r="U45" s="7"/>
      <c r="V45" s="3"/>
      <c r="W45" s="3"/>
      <c r="X45" s="3"/>
      <c r="Y45" s="3"/>
      <c r="Z45" s="3"/>
    </row>
    <row r="46" spans="2:26">
      <c r="B46" s="455" t="s">
        <v>365</v>
      </c>
      <c r="C46" s="7"/>
      <c r="D46" s="7"/>
      <c r="E46" s="508">
        <v>0.03</v>
      </c>
      <c r="F46" s="7"/>
      <c r="G46" s="7"/>
      <c r="H46" s="425">
        <f>H$12*$E46</f>
        <v>424.8</v>
      </c>
      <c r="I46" s="426">
        <f t="shared" ref="I46:S46" si="12">I$12*$E46</f>
        <v>439.2</v>
      </c>
      <c r="J46" s="426">
        <f t="shared" si="12"/>
        <v>453.59999999999997</v>
      </c>
      <c r="K46" s="426">
        <f t="shared" si="12"/>
        <v>468</v>
      </c>
      <c r="L46" s="426">
        <f t="shared" si="12"/>
        <v>482.4</v>
      </c>
      <c r="M46" s="426">
        <f t="shared" si="12"/>
        <v>496.79999999999995</v>
      </c>
      <c r="N46" s="426">
        <f t="shared" si="12"/>
        <v>507.59999999999997</v>
      </c>
      <c r="O46" s="426">
        <f t="shared" si="12"/>
        <v>522</v>
      </c>
      <c r="P46" s="426">
        <f t="shared" si="12"/>
        <v>536.4</v>
      </c>
      <c r="Q46" s="426">
        <f t="shared" si="12"/>
        <v>550.79999999999995</v>
      </c>
      <c r="R46" s="426">
        <f t="shared" si="12"/>
        <v>565.19999999999993</v>
      </c>
      <c r="S46" s="426">
        <f t="shared" si="12"/>
        <v>579.6</v>
      </c>
      <c r="T46" s="469">
        <f t="shared" ref="T46:T49" si="13">SUM(H46:S46)</f>
        <v>6026.4000000000005</v>
      </c>
      <c r="U46" s="7"/>
      <c r="V46" s="3"/>
      <c r="W46" s="3"/>
      <c r="X46" s="3"/>
      <c r="Y46" s="3"/>
      <c r="Z46" s="3"/>
    </row>
    <row r="47" spans="2:26">
      <c r="B47" s="455" t="s">
        <v>366</v>
      </c>
      <c r="C47" s="7"/>
      <c r="D47" s="7"/>
      <c r="E47" s="508">
        <v>0.03</v>
      </c>
      <c r="F47" s="7"/>
      <c r="G47" s="7"/>
      <c r="H47" s="425">
        <f>H$20*$E47</f>
        <v>9</v>
      </c>
      <c r="I47" s="426">
        <f t="shared" ref="I47:S47" si="14">I$20*$E47</f>
        <v>9.2999999999999989</v>
      </c>
      <c r="J47" s="426">
        <f t="shared" si="14"/>
        <v>9.9</v>
      </c>
      <c r="K47" s="426">
        <f t="shared" si="14"/>
        <v>10.199999999999999</v>
      </c>
      <c r="L47" s="426">
        <f t="shared" si="14"/>
        <v>10.799999999999999</v>
      </c>
      <c r="M47" s="426">
        <f t="shared" si="14"/>
        <v>11.1</v>
      </c>
      <c r="N47" s="426">
        <f t="shared" si="14"/>
        <v>11.4</v>
      </c>
      <c r="O47" s="426">
        <f t="shared" si="14"/>
        <v>12</v>
      </c>
      <c r="P47" s="426">
        <f t="shared" si="14"/>
        <v>12.299999999999999</v>
      </c>
      <c r="Q47" s="426">
        <f t="shared" si="14"/>
        <v>12.9</v>
      </c>
      <c r="R47" s="426">
        <f t="shared" si="14"/>
        <v>13.2</v>
      </c>
      <c r="S47" s="426">
        <f t="shared" si="14"/>
        <v>13.799999999999999</v>
      </c>
      <c r="T47" s="469">
        <f t="shared" si="13"/>
        <v>135.9</v>
      </c>
      <c r="U47" s="7"/>
      <c r="V47" s="3"/>
      <c r="W47" s="3"/>
      <c r="X47" s="3"/>
      <c r="Y47" s="3"/>
      <c r="Z47" s="3"/>
    </row>
    <row r="48" spans="2:26">
      <c r="B48" s="455" t="s">
        <v>367</v>
      </c>
      <c r="C48" s="7"/>
      <c r="D48" s="7"/>
      <c r="E48" s="508">
        <v>0.05</v>
      </c>
      <c r="F48" s="7"/>
      <c r="G48" s="7"/>
      <c r="H48" s="425">
        <f>H$28*$E48</f>
        <v>457.5</v>
      </c>
      <c r="I48" s="426">
        <f t="shared" ref="I48:S48" si="15">I$28*$E48</f>
        <v>480</v>
      </c>
      <c r="J48" s="426">
        <f t="shared" si="15"/>
        <v>502.5</v>
      </c>
      <c r="K48" s="426">
        <f t="shared" si="15"/>
        <v>525</v>
      </c>
      <c r="L48" s="426">
        <f t="shared" si="15"/>
        <v>547.5</v>
      </c>
      <c r="M48" s="426">
        <f t="shared" si="15"/>
        <v>570</v>
      </c>
      <c r="N48" s="426">
        <f t="shared" si="15"/>
        <v>585</v>
      </c>
      <c r="O48" s="426">
        <f t="shared" si="15"/>
        <v>607.5</v>
      </c>
      <c r="P48" s="426">
        <f t="shared" si="15"/>
        <v>630</v>
      </c>
      <c r="Q48" s="426">
        <f t="shared" si="15"/>
        <v>652.5</v>
      </c>
      <c r="R48" s="426">
        <f t="shared" si="15"/>
        <v>675</v>
      </c>
      <c r="S48" s="426">
        <f t="shared" si="15"/>
        <v>702</v>
      </c>
      <c r="T48" s="469">
        <f t="shared" si="13"/>
        <v>6934.5</v>
      </c>
      <c r="U48" s="7"/>
      <c r="V48" s="3"/>
      <c r="W48" s="3"/>
      <c r="X48" s="3"/>
      <c r="Y48" s="3"/>
      <c r="Z48" s="3"/>
    </row>
    <row r="49" spans="2:26" ht="16.5" thickBot="1">
      <c r="B49" s="455" t="s">
        <v>368</v>
      </c>
      <c r="C49" s="7"/>
      <c r="D49" s="7"/>
      <c r="E49" s="508">
        <v>0.06</v>
      </c>
      <c r="F49" s="7"/>
      <c r="G49" s="7"/>
      <c r="H49" s="425">
        <f>H$39*$E49</f>
        <v>42.42</v>
      </c>
      <c r="I49" s="426">
        <f t="shared" ref="I49:S49" si="16">I$39*$E49</f>
        <v>45.72</v>
      </c>
      <c r="J49" s="426">
        <f t="shared" si="16"/>
        <v>48.36</v>
      </c>
      <c r="K49" s="426">
        <f t="shared" si="16"/>
        <v>50.339999999999996</v>
      </c>
      <c r="L49" s="426">
        <f t="shared" si="16"/>
        <v>51.66</v>
      </c>
      <c r="M49" s="426">
        <f t="shared" si="16"/>
        <v>52.32</v>
      </c>
      <c r="N49" s="426">
        <f t="shared" si="16"/>
        <v>52.98</v>
      </c>
      <c r="O49" s="426">
        <f t="shared" si="16"/>
        <v>53.64</v>
      </c>
      <c r="P49" s="426">
        <f t="shared" si="16"/>
        <v>53.64</v>
      </c>
      <c r="Q49" s="426">
        <f t="shared" si="16"/>
        <v>53.64</v>
      </c>
      <c r="R49" s="426">
        <f t="shared" si="16"/>
        <v>53.64</v>
      </c>
      <c r="S49" s="426">
        <f t="shared" si="16"/>
        <v>53.64</v>
      </c>
      <c r="T49" s="469">
        <f t="shared" si="13"/>
        <v>612</v>
      </c>
      <c r="U49" s="7"/>
      <c r="V49" s="3"/>
      <c r="W49" s="3"/>
      <c r="X49" s="3"/>
      <c r="Y49" s="3"/>
      <c r="Z49" s="3"/>
    </row>
    <row r="50" spans="2:26" ht="16.5" thickTop="1">
      <c r="B50" s="285" t="s">
        <v>364</v>
      </c>
      <c r="C50" s="272"/>
      <c r="D50" s="272"/>
      <c r="E50" s="272"/>
      <c r="F50" s="272"/>
      <c r="G50" s="272"/>
      <c r="H50" s="274">
        <f>SUM(H46:H49)</f>
        <v>933.71999999999991</v>
      </c>
      <c r="I50" s="275">
        <f t="shared" ref="I50:S50" si="17">SUM(I46:I49)</f>
        <v>974.22</v>
      </c>
      <c r="J50" s="275">
        <f t="shared" si="17"/>
        <v>1014.36</v>
      </c>
      <c r="K50" s="275">
        <f t="shared" si="17"/>
        <v>1053.54</v>
      </c>
      <c r="L50" s="275">
        <f t="shared" si="17"/>
        <v>1092.3600000000001</v>
      </c>
      <c r="M50" s="275">
        <f t="shared" si="17"/>
        <v>1130.22</v>
      </c>
      <c r="N50" s="275">
        <f t="shared" si="17"/>
        <v>1156.98</v>
      </c>
      <c r="O50" s="275">
        <f t="shared" si="17"/>
        <v>1195.1400000000001</v>
      </c>
      <c r="P50" s="275">
        <f t="shared" si="17"/>
        <v>1232.3399999999999</v>
      </c>
      <c r="Q50" s="275">
        <f t="shared" si="17"/>
        <v>1269.8399999999999</v>
      </c>
      <c r="R50" s="275">
        <f t="shared" si="17"/>
        <v>1307.0400000000002</v>
      </c>
      <c r="S50" s="275">
        <f t="shared" si="17"/>
        <v>1349.0400000000002</v>
      </c>
      <c r="T50" s="286">
        <f>SUM(H50:S50)</f>
        <v>13708.800000000003</v>
      </c>
      <c r="U50" s="7"/>
      <c r="V50" s="3"/>
      <c r="W50" s="3"/>
      <c r="X50" s="3"/>
      <c r="Y50" s="3"/>
      <c r="Z50" s="3"/>
    </row>
    <row r="51" spans="2:26">
      <c r="B51" s="448"/>
      <c r="C51" s="7"/>
      <c r="D51" s="7"/>
      <c r="E51" s="7"/>
      <c r="F51" s="7"/>
      <c r="G51" s="7"/>
      <c r="H51" s="412"/>
      <c r="I51" s="413"/>
      <c r="J51" s="413"/>
      <c r="K51" s="413"/>
      <c r="L51" s="413"/>
      <c r="M51" s="413"/>
      <c r="N51" s="413"/>
      <c r="O51" s="413"/>
      <c r="P51" s="413"/>
      <c r="Q51" s="413"/>
      <c r="R51" s="413"/>
      <c r="S51" s="413"/>
      <c r="T51" s="427"/>
      <c r="U51" s="7"/>
      <c r="V51" s="3"/>
      <c r="W51" s="3"/>
      <c r="X51" s="3"/>
      <c r="Y51" s="3"/>
      <c r="Z51" s="3"/>
    </row>
    <row r="52" spans="2:26" ht="20.25">
      <c r="B52" s="149" t="s">
        <v>11</v>
      </c>
      <c r="C52" s="367"/>
      <c r="D52" s="367"/>
      <c r="E52" s="367" t="str">
        <f>$E$3</f>
        <v>Year 2 (2021)</v>
      </c>
      <c r="F52" s="367"/>
      <c r="G52" s="367"/>
      <c r="H52" s="405" t="s">
        <v>126</v>
      </c>
      <c r="I52" s="406" t="s">
        <v>127</v>
      </c>
      <c r="J52" s="406" t="s">
        <v>128</v>
      </c>
      <c r="K52" s="406" t="s">
        <v>129</v>
      </c>
      <c r="L52" s="406" t="s">
        <v>130</v>
      </c>
      <c r="M52" s="406" t="s">
        <v>131</v>
      </c>
      <c r="N52" s="406" t="s">
        <v>132</v>
      </c>
      <c r="O52" s="406" t="s">
        <v>133</v>
      </c>
      <c r="P52" s="406" t="s">
        <v>134</v>
      </c>
      <c r="Q52" s="406" t="s">
        <v>135</v>
      </c>
      <c r="R52" s="406" t="s">
        <v>136</v>
      </c>
      <c r="S52" s="406" t="s">
        <v>137</v>
      </c>
      <c r="T52" s="407" t="s">
        <v>177</v>
      </c>
      <c r="U52" s="7"/>
      <c r="V52" s="3"/>
      <c r="W52" s="3"/>
      <c r="X52" s="3"/>
      <c r="Y52" s="3"/>
      <c r="Z52" s="3"/>
    </row>
    <row r="53" spans="2:26">
      <c r="B53" s="451"/>
      <c r="C53" s="452"/>
      <c r="D53" s="452"/>
      <c r="E53" s="452"/>
      <c r="F53" s="452"/>
      <c r="G53" s="453" t="s">
        <v>57</v>
      </c>
      <c r="H53" s="408">
        <f>H$4</f>
        <v>13</v>
      </c>
      <c r="I53" s="409">
        <f t="shared" ref="I53:S53" si="18">I$4</f>
        <v>14</v>
      </c>
      <c r="J53" s="409">
        <f t="shared" si="18"/>
        <v>15</v>
      </c>
      <c r="K53" s="409">
        <f t="shared" si="18"/>
        <v>16</v>
      </c>
      <c r="L53" s="409">
        <f t="shared" si="18"/>
        <v>17</v>
      </c>
      <c r="M53" s="409">
        <f t="shared" si="18"/>
        <v>18</v>
      </c>
      <c r="N53" s="409">
        <f t="shared" si="18"/>
        <v>19</v>
      </c>
      <c r="O53" s="409">
        <f t="shared" si="18"/>
        <v>20</v>
      </c>
      <c r="P53" s="409">
        <f t="shared" si="18"/>
        <v>21</v>
      </c>
      <c r="Q53" s="409">
        <f t="shared" si="18"/>
        <v>22</v>
      </c>
      <c r="R53" s="409">
        <f t="shared" si="18"/>
        <v>23</v>
      </c>
      <c r="S53" s="409">
        <f t="shared" si="18"/>
        <v>24</v>
      </c>
      <c r="T53" s="457" t="str">
        <f>"Total for " &amp; $E$3</f>
        <v>Total for Year 2 (2021)</v>
      </c>
      <c r="U53" s="7"/>
      <c r="V53" s="3"/>
      <c r="W53" s="3"/>
      <c r="X53" s="3"/>
      <c r="Y53" s="3"/>
      <c r="Z53" s="3"/>
    </row>
    <row r="54" spans="2:26">
      <c r="B54" s="454"/>
      <c r="C54" s="7"/>
      <c r="D54" s="7"/>
      <c r="E54" s="7"/>
      <c r="F54" s="7"/>
      <c r="G54" s="7"/>
      <c r="H54" s="412"/>
      <c r="I54" s="413"/>
      <c r="J54" s="413"/>
      <c r="K54" s="413"/>
      <c r="L54" s="413"/>
      <c r="M54" s="413"/>
      <c r="N54" s="413"/>
      <c r="O54" s="413"/>
      <c r="P54" s="413"/>
      <c r="Q54" s="413"/>
      <c r="R54" s="413"/>
      <c r="S54" s="413"/>
      <c r="T54" s="459"/>
      <c r="U54" s="7"/>
      <c r="V54" s="3"/>
      <c r="W54" s="3"/>
      <c r="X54" s="3"/>
      <c r="Y54" s="3"/>
      <c r="Z54" s="3"/>
    </row>
    <row r="55" spans="2:26">
      <c r="B55" s="455" t="s">
        <v>265</v>
      </c>
      <c r="C55" s="13"/>
      <c r="D55" s="14"/>
      <c r="E55" s="15" t="s">
        <v>310</v>
      </c>
      <c r="F55" s="7"/>
      <c r="G55" s="7"/>
      <c r="H55" s="412"/>
      <c r="I55" s="413"/>
      <c r="J55" s="413"/>
      <c r="K55" s="413"/>
      <c r="L55" s="413"/>
      <c r="M55" s="413"/>
      <c r="N55" s="413"/>
      <c r="O55" s="413"/>
      <c r="P55" s="413"/>
      <c r="Q55" s="413"/>
      <c r="R55" s="413"/>
      <c r="S55" s="413"/>
      <c r="T55" s="459"/>
      <c r="U55" s="7"/>
      <c r="V55" s="3"/>
      <c r="W55" s="3"/>
      <c r="X55" s="3"/>
      <c r="Y55" s="3"/>
      <c r="Z55" s="3"/>
    </row>
    <row r="56" spans="2:26">
      <c r="B56" s="455"/>
      <c r="C56" s="7" t="s">
        <v>262</v>
      </c>
      <c r="D56" s="14"/>
      <c r="E56" s="508">
        <f>'Year 1'!E56</f>
        <v>0.03</v>
      </c>
      <c r="F56" s="7"/>
      <c r="G56" s="7"/>
      <c r="H56" s="425">
        <f>H$12*$E56</f>
        <v>424.8</v>
      </c>
      <c r="I56" s="426">
        <f t="shared" ref="I56:S56" si="19">I$12*$E56</f>
        <v>439.2</v>
      </c>
      <c r="J56" s="426">
        <f t="shared" si="19"/>
        <v>453.59999999999997</v>
      </c>
      <c r="K56" s="426">
        <f t="shared" si="19"/>
        <v>468</v>
      </c>
      <c r="L56" s="426">
        <f t="shared" si="19"/>
        <v>482.4</v>
      </c>
      <c r="M56" s="426">
        <f t="shared" si="19"/>
        <v>496.79999999999995</v>
      </c>
      <c r="N56" s="426">
        <f t="shared" si="19"/>
        <v>507.59999999999997</v>
      </c>
      <c r="O56" s="426">
        <f t="shared" si="19"/>
        <v>522</v>
      </c>
      <c r="P56" s="426">
        <f t="shared" si="19"/>
        <v>536.4</v>
      </c>
      <c r="Q56" s="426">
        <f t="shared" si="19"/>
        <v>550.79999999999995</v>
      </c>
      <c r="R56" s="426">
        <f t="shared" si="19"/>
        <v>565.19999999999993</v>
      </c>
      <c r="S56" s="426">
        <f t="shared" si="19"/>
        <v>579.6</v>
      </c>
      <c r="T56" s="469">
        <f t="shared" ref="T56" si="20">SUM(H56:S56)</f>
        <v>6026.4000000000005</v>
      </c>
      <c r="U56" s="7"/>
      <c r="V56" s="3"/>
      <c r="W56" s="3"/>
      <c r="X56" s="3"/>
      <c r="Y56" s="3"/>
      <c r="Z56" s="3"/>
    </row>
    <row r="57" spans="2:26">
      <c r="B57" s="455"/>
      <c r="C57" s="7" t="s">
        <v>263</v>
      </c>
      <c r="D57" s="14"/>
      <c r="E57" s="508">
        <f>'Year 1'!E57</f>
        <v>0.02</v>
      </c>
      <c r="F57" s="7"/>
      <c r="G57" s="7"/>
      <c r="H57" s="425">
        <f>H$20*$E57</f>
        <v>6</v>
      </c>
      <c r="I57" s="426">
        <f t="shared" ref="I57:S57" si="21">I$20*$E57</f>
        <v>6.2</v>
      </c>
      <c r="J57" s="426">
        <f t="shared" si="21"/>
        <v>6.6000000000000005</v>
      </c>
      <c r="K57" s="426">
        <f t="shared" si="21"/>
        <v>6.8</v>
      </c>
      <c r="L57" s="426">
        <f t="shared" si="21"/>
        <v>7.2</v>
      </c>
      <c r="M57" s="426">
        <f t="shared" si="21"/>
        <v>7.4</v>
      </c>
      <c r="N57" s="426">
        <f t="shared" si="21"/>
        <v>7.6000000000000005</v>
      </c>
      <c r="O57" s="426">
        <f t="shared" si="21"/>
        <v>8</v>
      </c>
      <c r="P57" s="426">
        <f t="shared" si="21"/>
        <v>8.1999999999999993</v>
      </c>
      <c r="Q57" s="426">
        <f t="shared" si="21"/>
        <v>8.6</v>
      </c>
      <c r="R57" s="426">
        <f t="shared" si="21"/>
        <v>8.8000000000000007</v>
      </c>
      <c r="S57" s="426">
        <f t="shared" si="21"/>
        <v>9.2000000000000011</v>
      </c>
      <c r="T57" s="469">
        <f t="shared" ref="T57:T60" si="22">SUM(H57:S57)</f>
        <v>90.6</v>
      </c>
      <c r="U57" s="7"/>
      <c r="V57" s="3"/>
      <c r="W57" s="3"/>
      <c r="X57" s="3"/>
      <c r="Y57" s="3"/>
      <c r="Z57" s="3"/>
    </row>
    <row r="58" spans="2:26">
      <c r="B58" s="455"/>
      <c r="C58" s="7" t="s">
        <v>283</v>
      </c>
      <c r="D58" s="14"/>
      <c r="E58" s="508">
        <f>'Year 1'!E58</f>
        <v>0.01</v>
      </c>
      <c r="F58" s="7"/>
      <c r="G58" s="7"/>
      <c r="H58" s="425">
        <f>H$28*$E58</f>
        <v>91.5</v>
      </c>
      <c r="I58" s="426">
        <f t="shared" ref="I58:S58" si="23">I$28*$E58</f>
        <v>96</v>
      </c>
      <c r="J58" s="426">
        <f t="shared" si="23"/>
        <v>100.5</v>
      </c>
      <c r="K58" s="426">
        <f t="shared" si="23"/>
        <v>105</v>
      </c>
      <c r="L58" s="426">
        <f t="shared" si="23"/>
        <v>109.5</v>
      </c>
      <c r="M58" s="426">
        <f t="shared" si="23"/>
        <v>114</v>
      </c>
      <c r="N58" s="426">
        <f t="shared" si="23"/>
        <v>117</v>
      </c>
      <c r="O58" s="426">
        <f t="shared" si="23"/>
        <v>121.5</v>
      </c>
      <c r="P58" s="426">
        <f t="shared" si="23"/>
        <v>126</v>
      </c>
      <c r="Q58" s="426">
        <f t="shared" si="23"/>
        <v>130.5</v>
      </c>
      <c r="R58" s="426">
        <f t="shared" si="23"/>
        <v>135</v>
      </c>
      <c r="S58" s="426">
        <f t="shared" si="23"/>
        <v>140.4</v>
      </c>
      <c r="T58" s="469">
        <f t="shared" si="22"/>
        <v>1386.9</v>
      </c>
      <c r="U58" s="7"/>
      <c r="V58" s="3"/>
      <c r="W58" s="3"/>
      <c r="X58" s="3"/>
      <c r="Y58" s="3"/>
      <c r="Z58" s="3"/>
    </row>
    <row r="59" spans="2:26" ht="16.5" thickBot="1">
      <c r="B59" s="348"/>
      <c r="C59" s="7" t="s">
        <v>264</v>
      </c>
      <c r="D59" s="14"/>
      <c r="E59" s="508">
        <f>'Year 1'!E59</f>
        <v>0.04</v>
      </c>
      <c r="F59" s="7"/>
      <c r="G59" s="7"/>
      <c r="H59" s="425">
        <f>H$39*$E59</f>
        <v>28.28</v>
      </c>
      <c r="I59" s="426">
        <f t="shared" ref="I59:S59" si="24">I$39*$E59</f>
        <v>30.48</v>
      </c>
      <c r="J59" s="426">
        <f t="shared" si="24"/>
        <v>32.24</v>
      </c>
      <c r="K59" s="426">
        <f t="shared" si="24"/>
        <v>33.56</v>
      </c>
      <c r="L59" s="426">
        <f t="shared" si="24"/>
        <v>34.44</v>
      </c>
      <c r="M59" s="426">
        <f t="shared" si="24"/>
        <v>34.880000000000003</v>
      </c>
      <c r="N59" s="426">
        <f t="shared" si="24"/>
        <v>35.32</v>
      </c>
      <c r="O59" s="426">
        <f t="shared" si="24"/>
        <v>35.76</v>
      </c>
      <c r="P59" s="426">
        <f t="shared" si="24"/>
        <v>35.76</v>
      </c>
      <c r="Q59" s="426">
        <f t="shared" si="24"/>
        <v>35.76</v>
      </c>
      <c r="R59" s="426">
        <f t="shared" si="24"/>
        <v>35.76</v>
      </c>
      <c r="S59" s="426">
        <f t="shared" si="24"/>
        <v>35.76</v>
      </c>
      <c r="T59" s="469">
        <f t="shared" si="22"/>
        <v>407.99999999999994</v>
      </c>
      <c r="U59" s="7"/>
      <c r="V59" s="3"/>
      <c r="W59" s="3"/>
      <c r="X59" s="3"/>
      <c r="Y59" s="3"/>
      <c r="Z59" s="3"/>
    </row>
    <row r="60" spans="2:26" ht="16.5" thickTop="1">
      <c r="B60" s="470" t="s">
        <v>272</v>
      </c>
      <c r="C60" s="471"/>
      <c r="D60" s="471"/>
      <c r="E60" s="471"/>
      <c r="F60" s="471"/>
      <c r="G60" s="472"/>
      <c r="H60" s="473">
        <f>SUM(H56:H59)</f>
        <v>550.57999999999993</v>
      </c>
      <c r="I60" s="474">
        <f t="shared" ref="I60:S60" si="25">SUM(I56:I59)</f>
        <v>571.88</v>
      </c>
      <c r="J60" s="474">
        <f t="shared" si="25"/>
        <v>592.94000000000005</v>
      </c>
      <c r="K60" s="474">
        <f t="shared" si="25"/>
        <v>613.3599999999999</v>
      </c>
      <c r="L60" s="474">
        <f t="shared" si="25"/>
        <v>633.54</v>
      </c>
      <c r="M60" s="474">
        <f t="shared" si="25"/>
        <v>653.07999999999993</v>
      </c>
      <c r="N60" s="474">
        <f t="shared" si="25"/>
        <v>667.52</v>
      </c>
      <c r="O60" s="474">
        <f t="shared" si="25"/>
        <v>687.26</v>
      </c>
      <c r="P60" s="474">
        <f t="shared" si="25"/>
        <v>706.36</v>
      </c>
      <c r="Q60" s="474">
        <f t="shared" si="25"/>
        <v>725.66</v>
      </c>
      <c r="R60" s="474">
        <f t="shared" si="25"/>
        <v>744.75999999999988</v>
      </c>
      <c r="S60" s="474">
        <f t="shared" si="25"/>
        <v>764.96</v>
      </c>
      <c r="T60" s="475">
        <f t="shared" si="22"/>
        <v>7911.9</v>
      </c>
      <c r="U60" s="7"/>
      <c r="V60" s="3"/>
      <c r="W60" s="3"/>
      <c r="X60" s="3"/>
      <c r="Y60" s="3"/>
      <c r="Z60" s="3"/>
    </row>
    <row r="61" spans="2:26">
      <c r="B61" s="476"/>
      <c r="C61" s="13"/>
      <c r="D61" s="14"/>
      <c r="E61" s="19"/>
      <c r="F61" s="72"/>
      <c r="G61" s="72"/>
      <c r="H61" s="428"/>
      <c r="I61" s="429"/>
      <c r="J61" s="429"/>
      <c r="K61" s="429"/>
      <c r="L61" s="429"/>
      <c r="M61" s="429"/>
      <c r="N61" s="429"/>
      <c r="O61" s="429"/>
      <c r="P61" s="429"/>
      <c r="Q61" s="429"/>
      <c r="R61" s="429"/>
      <c r="S61" s="429"/>
      <c r="T61" s="459"/>
      <c r="U61" s="7"/>
      <c r="V61" s="3"/>
      <c r="W61" s="3"/>
      <c r="X61" s="3"/>
      <c r="Y61" s="3"/>
      <c r="Z61" s="3"/>
    </row>
    <row r="62" spans="2:26">
      <c r="B62" s="455" t="s">
        <v>207</v>
      </c>
      <c r="C62" s="13"/>
      <c r="D62" s="14"/>
      <c r="E62" s="477" t="s">
        <v>310</v>
      </c>
      <c r="F62" s="72"/>
      <c r="G62" s="72"/>
      <c r="H62" s="412"/>
      <c r="I62" s="413"/>
      <c r="J62" s="413"/>
      <c r="K62" s="413"/>
      <c r="L62" s="413" t="s">
        <v>14</v>
      </c>
      <c r="M62" s="413"/>
      <c r="N62" s="413"/>
      <c r="O62" s="413"/>
      <c r="P62" s="413"/>
      <c r="Q62" s="413"/>
      <c r="R62" s="413"/>
      <c r="S62" s="413"/>
      <c r="T62" s="459"/>
      <c r="U62" s="7"/>
      <c r="V62" s="3"/>
      <c r="W62" s="3"/>
      <c r="X62" s="3"/>
      <c r="Y62" s="3"/>
      <c r="Z62" s="3"/>
    </row>
    <row r="63" spans="2:26">
      <c r="B63" s="455"/>
      <c r="C63" s="7" t="s">
        <v>266</v>
      </c>
      <c r="D63" s="14"/>
      <c r="E63" s="508">
        <f>'Year 1'!E63</f>
        <v>0.02</v>
      </c>
      <c r="F63" s="44"/>
      <c r="G63" s="48"/>
      <c r="H63" s="428">
        <f>$E63*H$12</f>
        <v>283.2</v>
      </c>
      <c r="I63" s="429">
        <f t="shared" ref="I63:S63" si="26">$E63*I$12</f>
        <v>292.8</v>
      </c>
      <c r="J63" s="429">
        <f t="shared" si="26"/>
        <v>302.40000000000003</v>
      </c>
      <c r="K63" s="429">
        <f t="shared" si="26"/>
        <v>312</v>
      </c>
      <c r="L63" s="429">
        <f t="shared" si="26"/>
        <v>321.60000000000002</v>
      </c>
      <c r="M63" s="429">
        <f t="shared" si="26"/>
        <v>331.2</v>
      </c>
      <c r="N63" s="429">
        <f t="shared" si="26"/>
        <v>338.40000000000003</v>
      </c>
      <c r="O63" s="429">
        <f t="shared" si="26"/>
        <v>348</v>
      </c>
      <c r="P63" s="429">
        <f t="shared" si="26"/>
        <v>357.6</v>
      </c>
      <c r="Q63" s="429">
        <f t="shared" si="26"/>
        <v>367.2</v>
      </c>
      <c r="R63" s="429">
        <f t="shared" si="26"/>
        <v>376.8</v>
      </c>
      <c r="S63" s="429">
        <f t="shared" si="26"/>
        <v>386.40000000000003</v>
      </c>
      <c r="T63" s="469">
        <f t="shared" ref="T63:T67" si="27">SUM(H63:S63)</f>
        <v>4017.6</v>
      </c>
      <c r="U63" s="7"/>
      <c r="V63" s="3"/>
      <c r="W63" s="3"/>
      <c r="X63" s="3"/>
      <c r="Y63" s="3"/>
      <c r="Z63" s="3"/>
    </row>
    <row r="64" spans="2:26">
      <c r="B64" s="455"/>
      <c r="C64" s="7" t="s">
        <v>267</v>
      </c>
      <c r="D64" s="14"/>
      <c r="E64" s="508">
        <f>'Year 1'!E64</f>
        <v>0</v>
      </c>
      <c r="F64" s="44"/>
      <c r="G64" s="48"/>
      <c r="H64" s="428">
        <f>$E64*H$20</f>
        <v>0</v>
      </c>
      <c r="I64" s="429">
        <f t="shared" ref="I64:S64" si="28">$E64*I$20</f>
        <v>0</v>
      </c>
      <c r="J64" s="429">
        <f t="shared" si="28"/>
        <v>0</v>
      </c>
      <c r="K64" s="429">
        <f t="shared" si="28"/>
        <v>0</v>
      </c>
      <c r="L64" s="429">
        <f t="shared" si="28"/>
        <v>0</v>
      </c>
      <c r="M64" s="429">
        <f t="shared" si="28"/>
        <v>0</v>
      </c>
      <c r="N64" s="429">
        <f t="shared" si="28"/>
        <v>0</v>
      </c>
      <c r="O64" s="429">
        <f t="shared" si="28"/>
        <v>0</v>
      </c>
      <c r="P64" s="429">
        <f t="shared" si="28"/>
        <v>0</v>
      </c>
      <c r="Q64" s="429">
        <f t="shared" si="28"/>
        <v>0</v>
      </c>
      <c r="R64" s="429">
        <f t="shared" si="28"/>
        <v>0</v>
      </c>
      <c r="S64" s="429">
        <f t="shared" si="28"/>
        <v>0</v>
      </c>
      <c r="T64" s="469">
        <f t="shared" si="27"/>
        <v>0</v>
      </c>
      <c r="U64" s="7"/>
      <c r="V64" s="3"/>
      <c r="W64" s="3"/>
      <c r="X64" s="3"/>
      <c r="Y64" s="3"/>
      <c r="Z64" s="3"/>
    </row>
    <row r="65" spans="2:26">
      <c r="B65" s="455"/>
      <c r="C65" s="7" t="s">
        <v>268</v>
      </c>
      <c r="D65" s="14"/>
      <c r="E65" s="508">
        <f>'Year 1'!E65</f>
        <v>0.3</v>
      </c>
      <c r="F65" s="44"/>
      <c r="G65" s="48"/>
      <c r="H65" s="428">
        <f>$E65*H$28</f>
        <v>2745</v>
      </c>
      <c r="I65" s="429">
        <f t="shared" ref="I65:S65" si="29">$E65*I$28</f>
        <v>2880</v>
      </c>
      <c r="J65" s="429">
        <f t="shared" si="29"/>
        <v>3015</v>
      </c>
      <c r="K65" s="429">
        <f t="shared" si="29"/>
        <v>3150</v>
      </c>
      <c r="L65" s="429">
        <f t="shared" si="29"/>
        <v>3285</v>
      </c>
      <c r="M65" s="429">
        <f t="shared" si="29"/>
        <v>3420</v>
      </c>
      <c r="N65" s="429">
        <f t="shared" si="29"/>
        <v>3510</v>
      </c>
      <c r="O65" s="429">
        <f t="shared" si="29"/>
        <v>3645</v>
      </c>
      <c r="P65" s="429">
        <f t="shared" si="29"/>
        <v>3780</v>
      </c>
      <c r="Q65" s="429">
        <f t="shared" si="29"/>
        <v>3915</v>
      </c>
      <c r="R65" s="429">
        <f t="shared" si="29"/>
        <v>4050</v>
      </c>
      <c r="S65" s="429">
        <f t="shared" si="29"/>
        <v>4212</v>
      </c>
      <c r="T65" s="469">
        <f t="shared" si="27"/>
        <v>41607</v>
      </c>
      <c r="U65" s="7"/>
      <c r="V65" s="3"/>
      <c r="W65" s="3"/>
      <c r="X65" s="3"/>
      <c r="Y65" s="3"/>
      <c r="Z65" s="3"/>
    </row>
    <row r="66" spans="2:26" ht="16.5" thickBot="1">
      <c r="B66" s="455"/>
      <c r="C66" s="7" t="s">
        <v>269</v>
      </c>
      <c r="D66" s="14"/>
      <c r="E66" s="508">
        <f>'Year 1'!E66</f>
        <v>0.12</v>
      </c>
      <c r="F66" s="44"/>
      <c r="G66" s="48"/>
      <c r="H66" s="428">
        <f>IF(H$37="",$E66*H$36*($E$31+$E$32),$E66*$E$34*($E$31+$E$32))</f>
        <v>55.8</v>
      </c>
      <c r="I66" s="429">
        <f t="shared" ref="I66:S66" si="30">IF(I$37="",$E66*I$36*($E$31+$E$32),$E66*$E$34*($E$31+$E$32))</f>
        <v>55.8</v>
      </c>
      <c r="J66" s="429">
        <f t="shared" si="30"/>
        <v>55.8</v>
      </c>
      <c r="K66" s="429">
        <f t="shared" si="30"/>
        <v>55.8</v>
      </c>
      <c r="L66" s="429">
        <f t="shared" si="30"/>
        <v>55.8</v>
      </c>
      <c r="M66" s="429">
        <f t="shared" si="30"/>
        <v>55.8</v>
      </c>
      <c r="N66" s="429">
        <f t="shared" si="30"/>
        <v>55.8</v>
      </c>
      <c r="O66" s="429">
        <f t="shared" si="30"/>
        <v>55.8</v>
      </c>
      <c r="P66" s="429">
        <f t="shared" si="30"/>
        <v>55.8</v>
      </c>
      <c r="Q66" s="429">
        <f t="shared" si="30"/>
        <v>55.8</v>
      </c>
      <c r="R66" s="429">
        <f t="shared" si="30"/>
        <v>55.8</v>
      </c>
      <c r="S66" s="429">
        <f t="shared" si="30"/>
        <v>55.8</v>
      </c>
      <c r="T66" s="469">
        <f t="shared" si="27"/>
        <v>669.59999999999991</v>
      </c>
      <c r="U66" s="7"/>
      <c r="V66" s="3"/>
      <c r="W66" s="3"/>
      <c r="X66" s="3"/>
      <c r="Y66" s="3"/>
      <c r="Z66" s="3"/>
    </row>
    <row r="67" spans="2:26" ht="16.5" thickTop="1">
      <c r="B67" s="470" t="s">
        <v>273</v>
      </c>
      <c r="C67" s="471"/>
      <c r="D67" s="471"/>
      <c r="E67" s="471"/>
      <c r="F67" s="471"/>
      <c r="G67" s="472"/>
      <c r="H67" s="473">
        <f t="shared" ref="H67:S67" si="31">SUM(H63:H66)</f>
        <v>3084</v>
      </c>
      <c r="I67" s="474">
        <f t="shared" si="31"/>
        <v>3228.6000000000004</v>
      </c>
      <c r="J67" s="474">
        <f t="shared" si="31"/>
        <v>3373.2000000000003</v>
      </c>
      <c r="K67" s="474">
        <f t="shared" si="31"/>
        <v>3517.8</v>
      </c>
      <c r="L67" s="474">
        <f t="shared" si="31"/>
        <v>3662.4</v>
      </c>
      <c r="M67" s="474">
        <f t="shared" si="31"/>
        <v>3807</v>
      </c>
      <c r="N67" s="474">
        <f t="shared" si="31"/>
        <v>3904.2000000000003</v>
      </c>
      <c r="O67" s="474">
        <f t="shared" si="31"/>
        <v>4048.8</v>
      </c>
      <c r="P67" s="474">
        <f t="shared" si="31"/>
        <v>4193.4000000000005</v>
      </c>
      <c r="Q67" s="474">
        <f t="shared" si="31"/>
        <v>4338</v>
      </c>
      <c r="R67" s="474">
        <f t="shared" si="31"/>
        <v>4482.6000000000004</v>
      </c>
      <c r="S67" s="474">
        <f t="shared" si="31"/>
        <v>4654.2</v>
      </c>
      <c r="T67" s="475">
        <f t="shared" si="27"/>
        <v>46294.2</v>
      </c>
      <c r="U67" s="7"/>
      <c r="V67" s="3"/>
      <c r="W67" s="3"/>
      <c r="X67" s="3"/>
      <c r="Y67" s="3"/>
      <c r="Z67" s="3"/>
    </row>
    <row r="68" spans="2:26">
      <c r="B68" s="455"/>
      <c r="C68" s="13"/>
      <c r="D68" s="14"/>
      <c r="E68" s="19"/>
      <c r="F68" s="7"/>
      <c r="G68" s="7"/>
      <c r="H68" s="428"/>
      <c r="I68" s="430"/>
      <c r="J68" s="430"/>
      <c r="K68" s="430"/>
      <c r="L68" s="430"/>
      <c r="M68" s="430"/>
      <c r="N68" s="430"/>
      <c r="O68" s="430"/>
      <c r="P68" s="430"/>
      <c r="Q68" s="430"/>
      <c r="R68" s="430"/>
      <c r="S68" s="429"/>
      <c r="T68" s="459"/>
      <c r="U68" s="7"/>
      <c r="V68" s="3"/>
      <c r="W68" s="3"/>
      <c r="X68" s="3"/>
      <c r="Y68" s="3"/>
      <c r="Z68" s="3"/>
    </row>
    <row r="69" spans="2:26">
      <c r="B69" s="455" t="s">
        <v>275</v>
      </c>
      <c r="C69" s="13"/>
      <c r="D69" s="14"/>
      <c r="E69" s="19" t="s">
        <v>178</v>
      </c>
      <c r="F69" s="19" t="s">
        <v>281</v>
      </c>
      <c r="G69" s="20" t="s">
        <v>16</v>
      </c>
      <c r="H69" s="412"/>
      <c r="I69" s="413"/>
      <c r="J69" s="413"/>
      <c r="K69" s="413"/>
      <c r="L69" s="413"/>
      <c r="M69" s="413"/>
      <c r="N69" s="413"/>
      <c r="O69" s="413"/>
      <c r="P69" s="413"/>
      <c r="Q69" s="413"/>
      <c r="R69" s="413"/>
      <c r="S69" s="413"/>
      <c r="T69" s="459"/>
      <c r="U69" s="7"/>
      <c r="V69" s="3"/>
      <c r="W69" s="3"/>
      <c r="X69" s="3"/>
      <c r="Y69" s="3"/>
      <c r="Z69" s="3"/>
    </row>
    <row r="70" spans="2:26">
      <c r="B70" s="454"/>
      <c r="C70" s="7" t="s">
        <v>276</v>
      </c>
      <c r="D70" s="7"/>
      <c r="E70" s="507" t="str">
        <f>IF(AND('Year 1'!$F70&lt;&gt;"",'Year 1'!$F70&gt;'Year 1'!$S$53),'Year 2'!$H$53,"")</f>
        <v/>
      </c>
      <c r="F70" s="507" t="str">
        <f>IF(AND('Year 1'!$F70&lt;&gt;"",'Year 1'!$F70&gt;'Year 1'!$S$53),'Year 1'!$F70,"")</f>
        <v/>
      </c>
      <c r="G70" s="506" t="str">
        <f>IF(AND('Year 1'!$F70&lt;&gt;"",'Year 1'!$F70&gt;'Year 1'!$S$53),'Year 1'!$G70,"")</f>
        <v/>
      </c>
      <c r="H70" s="428">
        <f>IF(AND($E70&lt;=H$53,$F70&gt;=H$53),$G70,0)</f>
        <v>0</v>
      </c>
      <c r="I70" s="429">
        <f t="shared" ref="I70:S70" si="32">IF(AND($E70&lt;=I$53,$F70&gt;=I$53),$G70,0)</f>
        <v>0</v>
      </c>
      <c r="J70" s="429">
        <f t="shared" si="32"/>
        <v>0</v>
      </c>
      <c r="K70" s="429">
        <f t="shared" si="32"/>
        <v>0</v>
      </c>
      <c r="L70" s="429">
        <f t="shared" si="32"/>
        <v>0</v>
      </c>
      <c r="M70" s="429">
        <f t="shared" si="32"/>
        <v>0</v>
      </c>
      <c r="N70" s="429">
        <f t="shared" si="32"/>
        <v>0</v>
      </c>
      <c r="O70" s="429">
        <f t="shared" si="32"/>
        <v>0</v>
      </c>
      <c r="P70" s="429">
        <f t="shared" si="32"/>
        <v>0</v>
      </c>
      <c r="Q70" s="429">
        <f t="shared" si="32"/>
        <v>0</v>
      </c>
      <c r="R70" s="429">
        <f t="shared" si="32"/>
        <v>0</v>
      </c>
      <c r="S70" s="429">
        <f t="shared" si="32"/>
        <v>0</v>
      </c>
      <c r="T70" s="469">
        <f t="shared" ref="T70:T73" si="33">SUM(H70:S70)</f>
        <v>0</v>
      </c>
      <c r="U70" s="7"/>
      <c r="V70" s="3"/>
      <c r="W70" s="3"/>
      <c r="X70" s="3"/>
      <c r="Y70" s="3"/>
      <c r="Z70" s="3"/>
    </row>
    <row r="71" spans="2:26">
      <c r="B71" s="454"/>
      <c r="C71" s="7" t="s">
        <v>277</v>
      </c>
      <c r="D71" s="7"/>
      <c r="E71" s="507" t="str">
        <f>IF(AND('Year 1'!$F71&lt;&gt;"",'Year 1'!$F71&gt;'Year 1'!$S$53),'Year 2'!$H$53,"")</f>
        <v/>
      </c>
      <c r="F71" s="507" t="str">
        <f>IF(AND('Year 1'!$F71&lt;&gt;"",'Year 1'!$F71&gt;'Year 1'!$S$53),'Year 1'!$F71,"")</f>
        <v/>
      </c>
      <c r="G71" s="506" t="str">
        <f>IF(AND('Year 1'!$F71&lt;&gt;"",'Year 1'!$F71&gt;'Year 1'!$S$53),'Year 1'!$G71,"")</f>
        <v/>
      </c>
      <c r="H71" s="428">
        <f t="shared" ref="H71:S73" si="34">IF(AND($E71&lt;=H$53,$F71&gt;=H$53),$G71,0)</f>
        <v>0</v>
      </c>
      <c r="I71" s="429">
        <f t="shared" si="34"/>
        <v>0</v>
      </c>
      <c r="J71" s="429">
        <f t="shared" si="34"/>
        <v>0</v>
      </c>
      <c r="K71" s="429">
        <f t="shared" si="34"/>
        <v>0</v>
      </c>
      <c r="L71" s="429">
        <f t="shared" si="34"/>
        <v>0</v>
      </c>
      <c r="M71" s="429">
        <f t="shared" si="34"/>
        <v>0</v>
      </c>
      <c r="N71" s="429">
        <f t="shared" si="34"/>
        <v>0</v>
      </c>
      <c r="O71" s="429">
        <f t="shared" si="34"/>
        <v>0</v>
      </c>
      <c r="P71" s="429">
        <f t="shared" si="34"/>
        <v>0</v>
      </c>
      <c r="Q71" s="429">
        <f t="shared" si="34"/>
        <v>0</v>
      </c>
      <c r="R71" s="429">
        <f t="shared" si="34"/>
        <v>0</v>
      </c>
      <c r="S71" s="429">
        <f t="shared" si="34"/>
        <v>0</v>
      </c>
      <c r="T71" s="469">
        <f t="shared" si="33"/>
        <v>0</v>
      </c>
      <c r="U71" s="7"/>
      <c r="V71" s="3"/>
      <c r="W71" s="3"/>
      <c r="X71" s="3"/>
      <c r="Y71" s="3"/>
      <c r="Z71" s="3"/>
    </row>
    <row r="72" spans="2:26">
      <c r="B72" s="454"/>
      <c r="C72" s="7" t="s">
        <v>278</v>
      </c>
      <c r="D72" s="7"/>
      <c r="E72" s="507">
        <f>IF(AND('Year 1'!$F72&lt;&gt;"",'Year 1'!$F72&gt;'Year 1'!$S$53),'Year 2'!$H$53,"")</f>
        <v>13</v>
      </c>
      <c r="F72" s="507">
        <f>IF(AND('Year 1'!$F72&lt;&gt;"",'Year 1'!$F72&gt;'Year 1'!$S$53),'Year 1'!$F72,"")</f>
        <v>45</v>
      </c>
      <c r="G72" s="506">
        <f>IF(AND('Year 1'!$F72&lt;&gt;"",'Year 1'!$F72&gt;'Year 1'!$S$53),'Year 1'!$G72,"")</f>
        <v>20</v>
      </c>
      <c r="H72" s="428">
        <f t="shared" si="34"/>
        <v>20</v>
      </c>
      <c r="I72" s="429">
        <f t="shared" si="34"/>
        <v>20</v>
      </c>
      <c r="J72" s="429">
        <f t="shared" si="34"/>
        <v>20</v>
      </c>
      <c r="K72" s="429">
        <f t="shared" si="34"/>
        <v>20</v>
      </c>
      <c r="L72" s="429">
        <f t="shared" si="34"/>
        <v>20</v>
      </c>
      <c r="M72" s="429">
        <f t="shared" si="34"/>
        <v>20</v>
      </c>
      <c r="N72" s="429">
        <f t="shared" si="34"/>
        <v>20</v>
      </c>
      <c r="O72" s="429">
        <f t="shared" si="34"/>
        <v>20</v>
      </c>
      <c r="P72" s="429">
        <f t="shared" si="34"/>
        <v>20</v>
      </c>
      <c r="Q72" s="429">
        <f t="shared" si="34"/>
        <v>20</v>
      </c>
      <c r="R72" s="429">
        <f t="shared" si="34"/>
        <v>20</v>
      </c>
      <c r="S72" s="429">
        <f t="shared" si="34"/>
        <v>20</v>
      </c>
      <c r="T72" s="469">
        <f t="shared" si="33"/>
        <v>240</v>
      </c>
      <c r="U72" s="7"/>
      <c r="V72" s="3"/>
      <c r="W72" s="3"/>
      <c r="X72" s="3"/>
      <c r="Y72" s="3"/>
      <c r="Z72" s="3"/>
    </row>
    <row r="73" spans="2:26" ht="16.5" thickBot="1">
      <c r="B73" s="454"/>
      <c r="C73" s="7" t="s">
        <v>279</v>
      </c>
      <c r="D73" s="7"/>
      <c r="E73" s="507">
        <f>IF(AND('Year 1'!$F73&lt;&gt;"",'Year 1'!$F73&gt;'Year 1'!$S$53),'Year 2'!$H$53,"")</f>
        <v>13</v>
      </c>
      <c r="F73" s="507">
        <f>IF(AND('Year 1'!$F73&lt;&gt;"",'Year 1'!$F73&gt;'Year 1'!$S$53),'Year 1'!$F73,"")</f>
        <v>27</v>
      </c>
      <c r="G73" s="506">
        <f>IF(AND('Year 1'!$F73&lt;&gt;"",'Year 1'!$F73&gt;'Year 1'!$S$53),'Year 1'!$G73,"")</f>
        <v>400</v>
      </c>
      <c r="H73" s="428">
        <f t="shared" si="34"/>
        <v>400</v>
      </c>
      <c r="I73" s="429">
        <f t="shared" si="34"/>
        <v>400</v>
      </c>
      <c r="J73" s="429">
        <f t="shared" si="34"/>
        <v>400</v>
      </c>
      <c r="K73" s="429">
        <f t="shared" si="34"/>
        <v>400</v>
      </c>
      <c r="L73" s="429">
        <f t="shared" si="34"/>
        <v>400</v>
      </c>
      <c r="M73" s="429">
        <f t="shared" si="34"/>
        <v>400</v>
      </c>
      <c r="N73" s="429">
        <f t="shared" si="34"/>
        <v>400</v>
      </c>
      <c r="O73" s="429">
        <f t="shared" si="34"/>
        <v>400</v>
      </c>
      <c r="P73" s="429">
        <f t="shared" si="34"/>
        <v>400</v>
      </c>
      <c r="Q73" s="429">
        <f t="shared" si="34"/>
        <v>400</v>
      </c>
      <c r="R73" s="429">
        <f t="shared" si="34"/>
        <v>400</v>
      </c>
      <c r="S73" s="429">
        <f t="shared" si="34"/>
        <v>400</v>
      </c>
      <c r="T73" s="469">
        <f t="shared" si="33"/>
        <v>4800</v>
      </c>
      <c r="U73" s="7"/>
      <c r="V73" s="3"/>
      <c r="W73" s="3"/>
      <c r="X73" s="3"/>
      <c r="Y73" s="3"/>
      <c r="Z73" s="3"/>
    </row>
    <row r="74" spans="2:26" ht="16.5" thickTop="1">
      <c r="B74" s="470" t="s">
        <v>280</v>
      </c>
      <c r="C74" s="471"/>
      <c r="D74" s="471"/>
      <c r="E74" s="471"/>
      <c r="F74" s="471"/>
      <c r="G74" s="472"/>
      <c r="H74" s="473">
        <f>SUM(H70:H73)</f>
        <v>420</v>
      </c>
      <c r="I74" s="474">
        <f t="shared" ref="I74:S74" si="35">SUM(I70:I73)</f>
        <v>420</v>
      </c>
      <c r="J74" s="474">
        <f t="shared" si="35"/>
        <v>420</v>
      </c>
      <c r="K74" s="474">
        <f t="shared" si="35"/>
        <v>420</v>
      </c>
      <c r="L74" s="474">
        <f t="shared" si="35"/>
        <v>420</v>
      </c>
      <c r="M74" s="474">
        <f t="shared" si="35"/>
        <v>420</v>
      </c>
      <c r="N74" s="474">
        <f t="shared" si="35"/>
        <v>420</v>
      </c>
      <c r="O74" s="474">
        <f t="shared" si="35"/>
        <v>420</v>
      </c>
      <c r="P74" s="474">
        <f t="shared" si="35"/>
        <v>420</v>
      </c>
      <c r="Q74" s="474">
        <f t="shared" si="35"/>
        <v>420</v>
      </c>
      <c r="R74" s="474">
        <f t="shared" si="35"/>
        <v>420</v>
      </c>
      <c r="S74" s="474">
        <f t="shared" si="35"/>
        <v>420</v>
      </c>
      <c r="T74" s="475">
        <f>SUM(H74:S74)</f>
        <v>5040</v>
      </c>
      <c r="U74" s="7"/>
      <c r="V74" s="3"/>
      <c r="W74" s="3"/>
      <c r="X74" s="3"/>
      <c r="Y74" s="3"/>
      <c r="Z74" s="3"/>
    </row>
    <row r="75" spans="2:26">
      <c r="B75" s="454"/>
      <c r="C75" s="7"/>
      <c r="D75" s="7"/>
      <c r="E75" s="7"/>
      <c r="F75" s="7"/>
      <c r="G75" s="7"/>
      <c r="H75" s="412"/>
      <c r="I75" s="429"/>
      <c r="J75" s="429"/>
      <c r="K75" s="429"/>
      <c r="L75" s="429"/>
      <c r="M75" s="429"/>
      <c r="N75" s="429"/>
      <c r="O75" s="429"/>
      <c r="P75" s="429"/>
      <c r="Q75" s="429"/>
      <c r="R75" s="429"/>
      <c r="S75" s="429"/>
      <c r="T75" s="459"/>
      <c r="U75" s="7"/>
      <c r="V75" s="3"/>
      <c r="W75" s="3"/>
      <c r="X75" s="3"/>
      <c r="Y75" s="3"/>
      <c r="Z75" s="3"/>
    </row>
    <row r="76" spans="2:26">
      <c r="B76" s="455" t="s">
        <v>25</v>
      </c>
      <c r="C76" s="13"/>
      <c r="D76" s="14"/>
      <c r="E76" s="20" t="s">
        <v>12</v>
      </c>
      <c r="F76" s="7"/>
      <c r="G76" s="37"/>
      <c r="H76" s="412"/>
      <c r="I76" s="413"/>
      <c r="J76" s="413"/>
      <c r="K76" s="413"/>
      <c r="L76" s="413"/>
      <c r="M76" s="413"/>
      <c r="N76" s="413"/>
      <c r="O76" s="413"/>
      <c r="P76" s="413"/>
      <c r="Q76" s="413"/>
      <c r="R76" s="413"/>
      <c r="S76" s="413"/>
      <c r="T76" s="459"/>
      <c r="U76" s="7"/>
      <c r="V76" s="3"/>
      <c r="W76" s="3"/>
      <c r="X76" s="3"/>
      <c r="Y76" s="3"/>
      <c r="Z76" s="3"/>
    </row>
    <row r="77" spans="2:26">
      <c r="B77" s="348"/>
      <c r="C77" s="7" t="s">
        <v>26</v>
      </c>
      <c r="D77" s="14"/>
      <c r="E77" s="508">
        <v>3.4000000000000002E-2</v>
      </c>
      <c r="F77" s="7"/>
      <c r="G77" s="7"/>
      <c r="H77" s="425">
        <f t="shared" ref="H77:S78" si="36">H$41*$E77</f>
        <v>826.77800000000002</v>
      </c>
      <c r="I77" s="426">
        <f t="shared" si="36"/>
        <v>860.60800000000006</v>
      </c>
      <c r="J77" s="426">
        <f t="shared" si="36"/>
        <v>894.40400000000011</v>
      </c>
      <c r="K77" s="426">
        <f t="shared" si="36"/>
        <v>927.4860000000001</v>
      </c>
      <c r="L77" s="426">
        <f t="shared" si="36"/>
        <v>960.53400000000011</v>
      </c>
      <c r="M77" s="426">
        <f t="shared" si="36"/>
        <v>992.86800000000005</v>
      </c>
      <c r="N77" s="426">
        <f t="shared" si="36"/>
        <v>1016.022</v>
      </c>
      <c r="O77" s="426">
        <f t="shared" si="36"/>
        <v>1048.6960000000001</v>
      </c>
      <c r="P77" s="426">
        <f t="shared" si="36"/>
        <v>1080.6560000000002</v>
      </c>
      <c r="Q77" s="426">
        <f t="shared" si="36"/>
        <v>1112.9560000000001</v>
      </c>
      <c r="R77" s="426">
        <f t="shared" si="36"/>
        <v>1144.9160000000002</v>
      </c>
      <c r="S77" s="426">
        <f t="shared" si="36"/>
        <v>1180.2760000000001</v>
      </c>
      <c r="T77" s="469"/>
      <c r="U77" s="7"/>
      <c r="V77" s="3"/>
      <c r="W77" s="3"/>
      <c r="X77" s="3"/>
      <c r="Y77" s="3"/>
      <c r="Z77" s="3"/>
    </row>
    <row r="78" spans="2:26" ht="16.5" thickBot="1">
      <c r="B78" s="456"/>
      <c r="C78" s="4" t="s">
        <v>27</v>
      </c>
      <c r="D78" s="6"/>
      <c r="E78" s="508">
        <v>0.05</v>
      </c>
      <c r="F78" s="4"/>
      <c r="G78" s="4"/>
      <c r="H78" s="425">
        <f t="shared" si="36"/>
        <v>1215.8500000000001</v>
      </c>
      <c r="I78" s="426">
        <f t="shared" si="36"/>
        <v>1265.6000000000001</v>
      </c>
      <c r="J78" s="426">
        <f t="shared" si="36"/>
        <v>1315.3000000000002</v>
      </c>
      <c r="K78" s="426">
        <f t="shared" si="36"/>
        <v>1363.95</v>
      </c>
      <c r="L78" s="426">
        <f t="shared" si="36"/>
        <v>1412.5500000000002</v>
      </c>
      <c r="M78" s="426">
        <f t="shared" si="36"/>
        <v>1460.1000000000001</v>
      </c>
      <c r="N78" s="426">
        <f t="shared" si="36"/>
        <v>1494.15</v>
      </c>
      <c r="O78" s="426">
        <f t="shared" si="36"/>
        <v>1542.2</v>
      </c>
      <c r="P78" s="426">
        <f t="shared" si="36"/>
        <v>1589.2</v>
      </c>
      <c r="Q78" s="426">
        <f t="shared" si="36"/>
        <v>1636.7</v>
      </c>
      <c r="R78" s="426">
        <f t="shared" si="36"/>
        <v>1683.7</v>
      </c>
      <c r="S78" s="426">
        <f t="shared" si="36"/>
        <v>1735.7</v>
      </c>
      <c r="T78" s="469"/>
      <c r="U78" s="7"/>
      <c r="V78" s="3"/>
      <c r="W78" s="3"/>
      <c r="X78" s="3"/>
      <c r="Y78" s="3"/>
      <c r="Z78" s="3"/>
    </row>
    <row r="79" spans="2:26" ht="16.5" thickTop="1">
      <c r="B79" s="470" t="s">
        <v>13</v>
      </c>
      <c r="C79" s="471"/>
      <c r="D79" s="471"/>
      <c r="E79" s="471"/>
      <c r="F79" s="471"/>
      <c r="G79" s="472"/>
      <c r="H79" s="473">
        <f t="shared" ref="H79:S79" si="37">SUM(H77:H78)</f>
        <v>2042.6280000000002</v>
      </c>
      <c r="I79" s="474">
        <f t="shared" si="37"/>
        <v>2126.2080000000001</v>
      </c>
      <c r="J79" s="474">
        <f t="shared" si="37"/>
        <v>2209.7040000000002</v>
      </c>
      <c r="K79" s="474">
        <f t="shared" si="37"/>
        <v>2291.4360000000001</v>
      </c>
      <c r="L79" s="474">
        <f t="shared" si="37"/>
        <v>2373.0840000000003</v>
      </c>
      <c r="M79" s="474">
        <f t="shared" si="37"/>
        <v>2452.9680000000003</v>
      </c>
      <c r="N79" s="474">
        <f t="shared" si="37"/>
        <v>2510.172</v>
      </c>
      <c r="O79" s="474">
        <f t="shared" si="37"/>
        <v>2590.8960000000002</v>
      </c>
      <c r="P79" s="474">
        <f t="shared" si="37"/>
        <v>2669.8560000000002</v>
      </c>
      <c r="Q79" s="474">
        <f t="shared" si="37"/>
        <v>2749.6559999999999</v>
      </c>
      <c r="R79" s="474">
        <f t="shared" si="37"/>
        <v>2828.616</v>
      </c>
      <c r="S79" s="474">
        <f t="shared" si="37"/>
        <v>2915.9760000000001</v>
      </c>
      <c r="T79" s="475">
        <f>SUM(H79:S79)</f>
        <v>29761.200000000001</v>
      </c>
      <c r="U79" s="7"/>
      <c r="V79" s="3"/>
      <c r="W79" s="3"/>
      <c r="X79" s="3"/>
      <c r="Y79" s="3"/>
      <c r="Z79" s="3"/>
    </row>
    <row r="80" spans="2:26" ht="16.5" thickBot="1">
      <c r="B80" s="454"/>
      <c r="C80" s="13"/>
      <c r="D80" s="14"/>
      <c r="E80" s="19"/>
      <c r="F80" s="7"/>
      <c r="G80" s="7"/>
      <c r="H80" s="431"/>
      <c r="I80" s="432"/>
      <c r="J80" s="432"/>
      <c r="K80" s="432"/>
      <c r="L80" s="432"/>
      <c r="M80" s="432"/>
      <c r="N80" s="432"/>
      <c r="O80" s="432"/>
      <c r="P80" s="432"/>
      <c r="Q80" s="432"/>
      <c r="R80" s="432"/>
      <c r="S80" s="432"/>
      <c r="T80" s="478"/>
      <c r="U80" s="7"/>
      <c r="V80" s="3"/>
      <c r="W80" s="3"/>
      <c r="X80" s="3"/>
      <c r="Y80" s="3"/>
      <c r="Z80" s="3"/>
    </row>
    <row r="81" spans="2:26" ht="16.5" thickTop="1">
      <c r="B81" s="285" t="s">
        <v>28</v>
      </c>
      <c r="C81" s="272"/>
      <c r="D81" s="272"/>
      <c r="E81" s="272"/>
      <c r="F81" s="272"/>
      <c r="G81" s="272"/>
      <c r="H81" s="274">
        <f>SUM(H60,H67,H74,H79)</f>
        <v>6097.2080000000005</v>
      </c>
      <c r="I81" s="275">
        <f t="shared" ref="I81:S81" si="38">SUM(I60,I67,I74,I79)</f>
        <v>6346.6880000000001</v>
      </c>
      <c r="J81" s="275">
        <f t="shared" si="38"/>
        <v>6595.844000000001</v>
      </c>
      <c r="K81" s="275">
        <f t="shared" si="38"/>
        <v>6842.5959999999995</v>
      </c>
      <c r="L81" s="275">
        <f t="shared" si="38"/>
        <v>7089.0240000000013</v>
      </c>
      <c r="M81" s="275">
        <f t="shared" si="38"/>
        <v>7333.0480000000007</v>
      </c>
      <c r="N81" s="275">
        <f t="shared" si="38"/>
        <v>7501.8919999999998</v>
      </c>
      <c r="O81" s="275">
        <f t="shared" si="38"/>
        <v>7746.9560000000001</v>
      </c>
      <c r="P81" s="275">
        <f t="shared" si="38"/>
        <v>7989.616</v>
      </c>
      <c r="Q81" s="275">
        <f t="shared" si="38"/>
        <v>8233.3159999999989</v>
      </c>
      <c r="R81" s="275">
        <f t="shared" si="38"/>
        <v>8475.9760000000006</v>
      </c>
      <c r="S81" s="275">
        <f t="shared" si="38"/>
        <v>8755.1360000000004</v>
      </c>
      <c r="T81" s="286">
        <f>SUM(H81:S81)</f>
        <v>89007.299999999988</v>
      </c>
      <c r="U81" s="7"/>
      <c r="V81" s="3"/>
      <c r="W81" s="3"/>
      <c r="X81" s="3"/>
      <c r="Y81" s="3"/>
      <c r="Z81" s="3"/>
    </row>
    <row r="82" spans="2:26">
      <c r="B82" s="448"/>
      <c r="C82" s="7"/>
      <c r="D82" s="7"/>
      <c r="E82" s="7"/>
      <c r="F82" s="7"/>
      <c r="G82" s="7"/>
      <c r="H82" s="412"/>
      <c r="I82" s="413"/>
      <c r="J82" s="413"/>
      <c r="K82" s="413"/>
      <c r="L82" s="413"/>
      <c r="M82" s="413"/>
      <c r="N82" s="413"/>
      <c r="O82" s="413"/>
      <c r="P82" s="413"/>
      <c r="Q82" s="413"/>
      <c r="R82" s="413"/>
      <c r="S82" s="413"/>
      <c r="T82" s="427"/>
      <c r="U82" s="7"/>
      <c r="V82" s="3"/>
      <c r="W82" s="3"/>
      <c r="X82" s="3"/>
      <c r="Y82" s="3"/>
      <c r="Z82" s="3"/>
    </row>
    <row r="83" spans="2:26" ht="20.25">
      <c r="B83" s="149" t="s">
        <v>235</v>
      </c>
      <c r="C83" s="367"/>
      <c r="D83" s="367"/>
      <c r="E83" s="367" t="str">
        <f>$E$3</f>
        <v>Year 2 (2021)</v>
      </c>
      <c r="F83" s="367"/>
      <c r="G83" s="367"/>
      <c r="H83" s="405" t="s">
        <v>126</v>
      </c>
      <c r="I83" s="406" t="s">
        <v>127</v>
      </c>
      <c r="J83" s="406" t="s">
        <v>128</v>
      </c>
      <c r="K83" s="406" t="s">
        <v>129</v>
      </c>
      <c r="L83" s="406" t="s">
        <v>130</v>
      </c>
      <c r="M83" s="406" t="s">
        <v>131</v>
      </c>
      <c r="N83" s="406" t="s">
        <v>132</v>
      </c>
      <c r="O83" s="406" t="s">
        <v>133</v>
      </c>
      <c r="P83" s="406" t="s">
        <v>134</v>
      </c>
      <c r="Q83" s="406" t="s">
        <v>135</v>
      </c>
      <c r="R83" s="406" t="s">
        <v>136</v>
      </c>
      <c r="S83" s="406" t="s">
        <v>137</v>
      </c>
      <c r="T83" s="407" t="s">
        <v>177</v>
      </c>
      <c r="U83" s="7"/>
      <c r="V83" s="3"/>
      <c r="W83" s="3"/>
      <c r="X83" s="3"/>
      <c r="Y83" s="3"/>
      <c r="Z83" s="3"/>
    </row>
    <row r="84" spans="2:26">
      <c r="B84" s="451"/>
      <c r="C84" s="452"/>
      <c r="D84" s="452"/>
      <c r="E84" s="452"/>
      <c r="F84" s="452"/>
      <c r="G84" s="453" t="s">
        <v>57</v>
      </c>
      <c r="H84" s="408">
        <f>H$4</f>
        <v>13</v>
      </c>
      <c r="I84" s="409">
        <f t="shared" ref="I84:S84" si="39">I$4</f>
        <v>14</v>
      </c>
      <c r="J84" s="409">
        <f t="shared" si="39"/>
        <v>15</v>
      </c>
      <c r="K84" s="409">
        <f t="shared" si="39"/>
        <v>16</v>
      </c>
      <c r="L84" s="409">
        <f t="shared" si="39"/>
        <v>17</v>
      </c>
      <c r="M84" s="409">
        <f t="shared" si="39"/>
        <v>18</v>
      </c>
      <c r="N84" s="409">
        <f t="shared" si="39"/>
        <v>19</v>
      </c>
      <c r="O84" s="409">
        <f t="shared" si="39"/>
        <v>20</v>
      </c>
      <c r="P84" s="409">
        <f t="shared" si="39"/>
        <v>21</v>
      </c>
      <c r="Q84" s="409">
        <f t="shared" si="39"/>
        <v>22</v>
      </c>
      <c r="R84" s="409">
        <f t="shared" si="39"/>
        <v>23</v>
      </c>
      <c r="S84" s="409">
        <f t="shared" si="39"/>
        <v>24</v>
      </c>
      <c r="T84" s="457" t="str">
        <f>"Total for " &amp; $E$3</f>
        <v>Total for Year 2 (2021)</v>
      </c>
      <c r="U84" s="7"/>
      <c r="V84" s="3"/>
      <c r="W84" s="3"/>
      <c r="X84" s="3"/>
      <c r="Y84" s="3"/>
      <c r="Z84" s="3"/>
    </row>
    <row r="85" spans="2:26">
      <c r="B85" s="454"/>
      <c r="C85" s="7"/>
      <c r="D85" s="7"/>
      <c r="E85" s="554" t="s">
        <v>289</v>
      </c>
      <c r="F85" s="7"/>
      <c r="G85" s="552" t="s">
        <v>290</v>
      </c>
      <c r="H85" s="412"/>
      <c r="I85" s="413"/>
      <c r="J85" s="413"/>
      <c r="K85" s="413"/>
      <c r="L85" s="413"/>
      <c r="M85" s="413"/>
      <c r="N85" s="413"/>
      <c r="O85" s="413"/>
      <c r="P85" s="413"/>
      <c r="Q85" s="413"/>
      <c r="R85" s="413"/>
      <c r="S85" s="413"/>
      <c r="T85" s="459"/>
      <c r="U85" s="7"/>
      <c r="V85" s="3"/>
      <c r="W85" s="3"/>
      <c r="X85" s="3"/>
      <c r="Y85" s="3"/>
      <c r="Z85" s="3"/>
    </row>
    <row r="86" spans="2:26">
      <c r="B86" s="455" t="s">
        <v>222</v>
      </c>
      <c r="C86" s="13"/>
      <c r="D86" s="14"/>
      <c r="E86" s="554"/>
      <c r="F86" s="21" t="s">
        <v>274</v>
      </c>
      <c r="G86" s="552"/>
      <c r="H86" s="412"/>
      <c r="I86" s="413"/>
      <c r="J86" s="413"/>
      <c r="K86" s="413"/>
      <c r="L86" s="413"/>
      <c r="M86" s="413"/>
      <c r="N86" s="413"/>
      <c r="O86" s="413"/>
      <c r="P86" s="413"/>
      <c r="Q86" s="413"/>
      <c r="R86" s="413"/>
      <c r="S86" s="413"/>
      <c r="T86" s="459"/>
      <c r="U86" s="7"/>
      <c r="V86" s="3"/>
      <c r="W86" s="3"/>
      <c r="X86" s="3"/>
      <c r="Y86" s="3"/>
      <c r="Z86" s="3"/>
    </row>
    <row r="87" spans="2:26">
      <c r="B87" s="348"/>
      <c r="C87" s="7" t="s">
        <v>208</v>
      </c>
      <c r="D87" s="14"/>
      <c r="E87" s="506">
        <f>(1+'Year 1'!$G87)*'Year 1'!$E87</f>
        <v>6720</v>
      </c>
      <c r="F87" s="507">
        <f>'Year 1'!$F87</f>
        <v>2</v>
      </c>
      <c r="G87" s="508">
        <f>'Year 1'!$G87</f>
        <v>0.05</v>
      </c>
      <c r="H87" s="425">
        <f t="shared" ref="H87:S95" si="40">$E87*$F87</f>
        <v>13440</v>
      </c>
      <c r="I87" s="426">
        <f t="shared" si="40"/>
        <v>13440</v>
      </c>
      <c r="J87" s="426">
        <f t="shared" si="40"/>
        <v>13440</v>
      </c>
      <c r="K87" s="426">
        <f t="shared" si="40"/>
        <v>13440</v>
      </c>
      <c r="L87" s="426">
        <f t="shared" si="40"/>
        <v>13440</v>
      </c>
      <c r="M87" s="426">
        <f t="shared" si="40"/>
        <v>13440</v>
      </c>
      <c r="N87" s="426">
        <f t="shared" si="40"/>
        <v>13440</v>
      </c>
      <c r="O87" s="426">
        <f t="shared" si="40"/>
        <v>13440</v>
      </c>
      <c r="P87" s="426">
        <f t="shared" si="40"/>
        <v>13440</v>
      </c>
      <c r="Q87" s="426">
        <f t="shared" si="40"/>
        <v>13440</v>
      </c>
      <c r="R87" s="426">
        <f t="shared" si="40"/>
        <v>13440</v>
      </c>
      <c r="S87" s="426">
        <f t="shared" si="40"/>
        <v>13440</v>
      </c>
      <c r="T87" s="469">
        <f t="shared" ref="T87:T100" si="41">SUM(H87:S87)</f>
        <v>161280</v>
      </c>
      <c r="U87" s="7"/>
      <c r="V87" s="3"/>
      <c r="W87" s="3"/>
      <c r="X87" s="3"/>
      <c r="Y87" s="3"/>
      <c r="Z87" s="3"/>
    </row>
    <row r="88" spans="2:26">
      <c r="B88" s="348"/>
      <c r="C88" s="7" t="s">
        <v>209</v>
      </c>
      <c r="D88" s="14"/>
      <c r="E88" s="506">
        <f>(1+'Year 1'!$G88)*'Year 1'!$E88</f>
        <v>0</v>
      </c>
      <c r="F88" s="507">
        <f>'Year 1'!$F88</f>
        <v>0</v>
      </c>
      <c r="G88" s="508">
        <f>'Year 1'!$G88</f>
        <v>0.02</v>
      </c>
      <c r="H88" s="425">
        <f t="shared" si="40"/>
        <v>0</v>
      </c>
      <c r="I88" s="426">
        <f t="shared" si="40"/>
        <v>0</v>
      </c>
      <c r="J88" s="426">
        <f t="shared" si="40"/>
        <v>0</v>
      </c>
      <c r="K88" s="426">
        <f t="shared" si="40"/>
        <v>0</v>
      </c>
      <c r="L88" s="426">
        <f t="shared" si="40"/>
        <v>0</v>
      </c>
      <c r="M88" s="426">
        <f t="shared" si="40"/>
        <v>0</v>
      </c>
      <c r="N88" s="426">
        <f t="shared" si="40"/>
        <v>0</v>
      </c>
      <c r="O88" s="426">
        <f t="shared" si="40"/>
        <v>0</v>
      </c>
      <c r="P88" s="426">
        <f t="shared" si="40"/>
        <v>0</v>
      </c>
      <c r="Q88" s="426">
        <f t="shared" si="40"/>
        <v>0</v>
      </c>
      <c r="R88" s="426">
        <f t="shared" si="40"/>
        <v>0</v>
      </c>
      <c r="S88" s="426">
        <f t="shared" si="40"/>
        <v>0</v>
      </c>
      <c r="T88" s="469">
        <f t="shared" si="41"/>
        <v>0</v>
      </c>
      <c r="U88" s="7"/>
      <c r="V88" s="3"/>
      <c r="W88" s="3"/>
      <c r="X88" s="3"/>
      <c r="Y88" s="3"/>
      <c r="Z88" s="3"/>
    </row>
    <row r="89" spans="2:26">
      <c r="B89" s="348"/>
      <c r="C89" s="7" t="s">
        <v>210</v>
      </c>
      <c r="D89" s="14"/>
      <c r="E89" s="506">
        <f>(1+'Year 1'!$G89)*'Year 1'!$E89</f>
        <v>0</v>
      </c>
      <c r="F89" s="507">
        <f>'Year 1'!$F89</f>
        <v>0</v>
      </c>
      <c r="G89" s="508">
        <f>'Year 1'!$G89</f>
        <v>0.02</v>
      </c>
      <c r="H89" s="425">
        <f t="shared" si="40"/>
        <v>0</v>
      </c>
      <c r="I89" s="426">
        <f t="shared" si="40"/>
        <v>0</v>
      </c>
      <c r="J89" s="426">
        <f t="shared" si="40"/>
        <v>0</v>
      </c>
      <c r="K89" s="426">
        <f t="shared" si="40"/>
        <v>0</v>
      </c>
      <c r="L89" s="426">
        <f t="shared" si="40"/>
        <v>0</v>
      </c>
      <c r="M89" s="426">
        <f t="shared" si="40"/>
        <v>0</v>
      </c>
      <c r="N89" s="426">
        <f t="shared" si="40"/>
        <v>0</v>
      </c>
      <c r="O89" s="426">
        <f t="shared" si="40"/>
        <v>0</v>
      </c>
      <c r="P89" s="426">
        <f t="shared" si="40"/>
        <v>0</v>
      </c>
      <c r="Q89" s="426">
        <f t="shared" si="40"/>
        <v>0</v>
      </c>
      <c r="R89" s="426">
        <f t="shared" si="40"/>
        <v>0</v>
      </c>
      <c r="S89" s="426">
        <f t="shared" si="40"/>
        <v>0</v>
      </c>
      <c r="T89" s="469">
        <f t="shared" si="41"/>
        <v>0</v>
      </c>
      <c r="U89" s="7"/>
      <c r="V89" s="3"/>
      <c r="W89" s="3"/>
      <c r="X89" s="3"/>
      <c r="Y89" s="3"/>
      <c r="Z89" s="3"/>
    </row>
    <row r="90" spans="2:26">
      <c r="B90" s="348"/>
      <c r="C90" s="48" t="s">
        <v>211</v>
      </c>
      <c r="D90" s="14"/>
      <c r="E90" s="506">
        <f>(1+'Year 1'!$G90)*'Year 1'!$E90</f>
        <v>3264</v>
      </c>
      <c r="F90" s="507">
        <f>'Year 1'!$F90</f>
        <v>1</v>
      </c>
      <c r="G90" s="508">
        <f>'Year 1'!$G90</f>
        <v>0.02</v>
      </c>
      <c r="H90" s="425">
        <f t="shared" si="40"/>
        <v>3264</v>
      </c>
      <c r="I90" s="426">
        <f t="shared" si="40"/>
        <v>3264</v>
      </c>
      <c r="J90" s="426">
        <f t="shared" si="40"/>
        <v>3264</v>
      </c>
      <c r="K90" s="426">
        <f t="shared" si="40"/>
        <v>3264</v>
      </c>
      <c r="L90" s="426">
        <f t="shared" si="40"/>
        <v>3264</v>
      </c>
      <c r="M90" s="426">
        <f t="shared" si="40"/>
        <v>3264</v>
      </c>
      <c r="N90" s="426">
        <f t="shared" si="40"/>
        <v>3264</v>
      </c>
      <c r="O90" s="426">
        <f t="shared" si="40"/>
        <v>3264</v>
      </c>
      <c r="P90" s="426">
        <f t="shared" si="40"/>
        <v>3264</v>
      </c>
      <c r="Q90" s="426">
        <f t="shared" si="40"/>
        <v>3264</v>
      </c>
      <c r="R90" s="426">
        <f t="shared" si="40"/>
        <v>3264</v>
      </c>
      <c r="S90" s="426">
        <f t="shared" si="40"/>
        <v>3264</v>
      </c>
      <c r="T90" s="469">
        <f t="shared" si="41"/>
        <v>39168</v>
      </c>
      <c r="U90" s="7"/>
      <c r="V90" s="3"/>
      <c r="W90" s="3"/>
      <c r="X90" s="3"/>
      <c r="Y90" s="3"/>
      <c r="Z90" s="3"/>
    </row>
    <row r="91" spans="2:26">
      <c r="B91" s="348"/>
      <c r="C91" s="43" t="s">
        <v>234</v>
      </c>
      <c r="D91" s="14"/>
      <c r="E91" s="506">
        <f>(1+'Year 1'!$G91)*'Year 1'!$E91</f>
        <v>0</v>
      </c>
      <c r="F91" s="507">
        <f>'Year 1'!$F91</f>
        <v>0</v>
      </c>
      <c r="G91" s="508">
        <f>'Year 1'!$G91</f>
        <v>0.02</v>
      </c>
      <c r="H91" s="425">
        <f t="shared" si="40"/>
        <v>0</v>
      </c>
      <c r="I91" s="426">
        <f t="shared" si="40"/>
        <v>0</v>
      </c>
      <c r="J91" s="426">
        <f t="shared" si="40"/>
        <v>0</v>
      </c>
      <c r="K91" s="426">
        <f t="shared" si="40"/>
        <v>0</v>
      </c>
      <c r="L91" s="426">
        <f t="shared" si="40"/>
        <v>0</v>
      </c>
      <c r="M91" s="426">
        <f t="shared" si="40"/>
        <v>0</v>
      </c>
      <c r="N91" s="426">
        <f t="shared" si="40"/>
        <v>0</v>
      </c>
      <c r="O91" s="426">
        <f t="shared" si="40"/>
        <v>0</v>
      </c>
      <c r="P91" s="426">
        <f t="shared" si="40"/>
        <v>0</v>
      </c>
      <c r="Q91" s="426">
        <f t="shared" si="40"/>
        <v>0</v>
      </c>
      <c r="R91" s="426">
        <f t="shared" si="40"/>
        <v>0</v>
      </c>
      <c r="S91" s="426">
        <f t="shared" si="40"/>
        <v>0</v>
      </c>
      <c r="T91" s="469">
        <f t="shared" si="41"/>
        <v>0</v>
      </c>
      <c r="U91" s="7"/>
      <c r="V91" s="3"/>
      <c r="W91" s="3"/>
      <c r="X91" s="3"/>
      <c r="Y91" s="3"/>
      <c r="Z91" s="3"/>
    </row>
    <row r="92" spans="2:26">
      <c r="B92" s="348"/>
      <c r="C92" s="48" t="s">
        <v>215</v>
      </c>
      <c r="D92" s="14"/>
      <c r="E92" s="506">
        <f>(1+'Year 1'!$G92)*'Year 1'!$E92</f>
        <v>1800</v>
      </c>
      <c r="F92" s="507">
        <f>'Year 1'!$F92</f>
        <v>1</v>
      </c>
      <c r="G92" s="508">
        <f>'Year 1'!$G92</f>
        <v>0</v>
      </c>
      <c r="H92" s="425">
        <f t="shared" si="40"/>
        <v>1800</v>
      </c>
      <c r="I92" s="426">
        <f t="shared" si="40"/>
        <v>1800</v>
      </c>
      <c r="J92" s="426">
        <f t="shared" si="40"/>
        <v>1800</v>
      </c>
      <c r="K92" s="426">
        <f t="shared" si="40"/>
        <v>1800</v>
      </c>
      <c r="L92" s="426">
        <f t="shared" si="40"/>
        <v>1800</v>
      </c>
      <c r="M92" s="426">
        <f t="shared" si="40"/>
        <v>1800</v>
      </c>
      <c r="N92" s="426">
        <f t="shared" si="40"/>
        <v>1800</v>
      </c>
      <c r="O92" s="426">
        <f t="shared" si="40"/>
        <v>1800</v>
      </c>
      <c r="P92" s="426">
        <f t="shared" si="40"/>
        <v>1800</v>
      </c>
      <c r="Q92" s="426">
        <f t="shared" si="40"/>
        <v>1800</v>
      </c>
      <c r="R92" s="426">
        <f t="shared" si="40"/>
        <v>1800</v>
      </c>
      <c r="S92" s="426">
        <f t="shared" si="40"/>
        <v>1800</v>
      </c>
      <c r="T92" s="469">
        <f t="shared" si="41"/>
        <v>21600</v>
      </c>
      <c r="U92" s="7"/>
      <c r="V92" s="3"/>
      <c r="W92" s="3"/>
      <c r="X92" s="3"/>
      <c r="Y92" s="3"/>
      <c r="Z92" s="3"/>
    </row>
    <row r="93" spans="2:26">
      <c r="B93" s="348"/>
      <c r="C93" s="48" t="s">
        <v>216</v>
      </c>
      <c r="D93" s="14"/>
      <c r="E93" s="506">
        <f>(1+'Year 1'!$G93)*'Year 1'!$E93</f>
        <v>0</v>
      </c>
      <c r="F93" s="507">
        <f>'Year 1'!$F93</f>
        <v>0</v>
      </c>
      <c r="G93" s="508">
        <f>'Year 1'!$G93</f>
        <v>0</v>
      </c>
      <c r="H93" s="425">
        <f t="shared" si="40"/>
        <v>0</v>
      </c>
      <c r="I93" s="426">
        <f t="shared" si="40"/>
        <v>0</v>
      </c>
      <c r="J93" s="426">
        <f t="shared" si="40"/>
        <v>0</v>
      </c>
      <c r="K93" s="426">
        <f t="shared" si="40"/>
        <v>0</v>
      </c>
      <c r="L93" s="426">
        <f t="shared" si="40"/>
        <v>0</v>
      </c>
      <c r="M93" s="426">
        <f t="shared" si="40"/>
        <v>0</v>
      </c>
      <c r="N93" s="426">
        <f t="shared" si="40"/>
        <v>0</v>
      </c>
      <c r="O93" s="426">
        <f t="shared" si="40"/>
        <v>0</v>
      </c>
      <c r="P93" s="426">
        <f t="shared" si="40"/>
        <v>0</v>
      </c>
      <c r="Q93" s="426">
        <f t="shared" si="40"/>
        <v>0</v>
      </c>
      <c r="R93" s="426">
        <f t="shared" si="40"/>
        <v>0</v>
      </c>
      <c r="S93" s="426">
        <f t="shared" si="40"/>
        <v>0</v>
      </c>
      <c r="T93" s="469">
        <f t="shared" si="41"/>
        <v>0</v>
      </c>
      <c r="U93" s="7"/>
      <c r="V93" s="3"/>
      <c r="W93" s="3"/>
      <c r="X93" s="3"/>
      <c r="Y93" s="3"/>
      <c r="Z93" s="3"/>
    </row>
    <row r="94" spans="2:26">
      <c r="B94" s="348"/>
      <c r="C94" s="48" t="s">
        <v>217</v>
      </c>
      <c r="D94" s="61"/>
      <c r="E94" s="506">
        <f>(1+'Year 1'!$G94)*'Year 1'!$E94</f>
        <v>0</v>
      </c>
      <c r="F94" s="507">
        <f>'Year 1'!$F94</f>
        <v>0</v>
      </c>
      <c r="G94" s="508">
        <f>'Year 1'!$G94</f>
        <v>0</v>
      </c>
      <c r="H94" s="425">
        <f t="shared" si="40"/>
        <v>0</v>
      </c>
      <c r="I94" s="426">
        <f t="shared" si="40"/>
        <v>0</v>
      </c>
      <c r="J94" s="426">
        <f t="shared" si="40"/>
        <v>0</v>
      </c>
      <c r="K94" s="426">
        <f t="shared" si="40"/>
        <v>0</v>
      </c>
      <c r="L94" s="426">
        <f t="shared" si="40"/>
        <v>0</v>
      </c>
      <c r="M94" s="426">
        <f t="shared" si="40"/>
        <v>0</v>
      </c>
      <c r="N94" s="426">
        <f t="shared" si="40"/>
        <v>0</v>
      </c>
      <c r="O94" s="426">
        <f t="shared" si="40"/>
        <v>0</v>
      </c>
      <c r="P94" s="426">
        <f t="shared" si="40"/>
        <v>0</v>
      </c>
      <c r="Q94" s="426">
        <f t="shared" si="40"/>
        <v>0</v>
      </c>
      <c r="R94" s="426">
        <f t="shared" si="40"/>
        <v>0</v>
      </c>
      <c r="S94" s="426">
        <f t="shared" si="40"/>
        <v>0</v>
      </c>
      <c r="T94" s="469">
        <f t="shared" si="41"/>
        <v>0</v>
      </c>
      <c r="U94" s="7"/>
      <c r="V94" s="3"/>
      <c r="W94" s="3"/>
      <c r="X94" s="3"/>
      <c r="Y94" s="3"/>
      <c r="Z94" s="3"/>
    </row>
    <row r="95" spans="2:26">
      <c r="B95" s="348"/>
      <c r="C95" s="48" t="s">
        <v>218</v>
      </c>
      <c r="D95" s="61"/>
      <c r="E95" s="506">
        <f>(1+'Year 1'!$G95)*'Year 1'!$E95</f>
        <v>0</v>
      </c>
      <c r="F95" s="507">
        <f>'Year 1'!$F95</f>
        <v>0</v>
      </c>
      <c r="G95" s="508">
        <f>'Year 1'!$G95</f>
        <v>0</v>
      </c>
      <c r="H95" s="425">
        <f t="shared" si="40"/>
        <v>0</v>
      </c>
      <c r="I95" s="426">
        <f t="shared" si="40"/>
        <v>0</v>
      </c>
      <c r="J95" s="426">
        <f t="shared" si="40"/>
        <v>0</v>
      </c>
      <c r="K95" s="426">
        <f t="shared" si="40"/>
        <v>0</v>
      </c>
      <c r="L95" s="426">
        <f t="shared" si="40"/>
        <v>0</v>
      </c>
      <c r="M95" s="426">
        <f t="shared" si="40"/>
        <v>0</v>
      </c>
      <c r="N95" s="426">
        <f t="shared" si="40"/>
        <v>0</v>
      </c>
      <c r="O95" s="426">
        <f t="shared" si="40"/>
        <v>0</v>
      </c>
      <c r="P95" s="426">
        <f t="shared" si="40"/>
        <v>0</v>
      </c>
      <c r="Q95" s="426">
        <f t="shared" si="40"/>
        <v>0</v>
      </c>
      <c r="R95" s="426">
        <f t="shared" si="40"/>
        <v>0</v>
      </c>
      <c r="S95" s="426">
        <f t="shared" si="40"/>
        <v>0</v>
      </c>
      <c r="T95" s="469">
        <f t="shared" si="41"/>
        <v>0</v>
      </c>
      <c r="U95" s="7"/>
      <c r="V95" s="3"/>
      <c r="W95" s="3"/>
      <c r="X95" s="3"/>
      <c r="Y95" s="3"/>
      <c r="Z95" s="3"/>
    </row>
    <row r="96" spans="2:26">
      <c r="B96" s="348"/>
      <c r="C96" s="48"/>
      <c r="D96" s="61"/>
      <c r="E96" s="44"/>
      <c r="F96" s="24">
        <f>SUM(F87:F95)</f>
        <v>4</v>
      </c>
      <c r="G96" s="22"/>
      <c r="H96" s="425"/>
      <c r="I96" s="426"/>
      <c r="J96" s="426"/>
      <c r="K96" s="426"/>
      <c r="L96" s="426"/>
      <c r="M96" s="426"/>
      <c r="N96" s="426"/>
      <c r="O96" s="426"/>
      <c r="P96" s="426"/>
      <c r="Q96" s="426"/>
      <c r="R96" s="426"/>
      <c r="S96" s="426"/>
      <c r="T96" s="469"/>
      <c r="U96" s="7"/>
      <c r="V96" s="3"/>
      <c r="W96" s="3"/>
      <c r="X96" s="3"/>
      <c r="Y96" s="3"/>
      <c r="Z96" s="3"/>
    </row>
    <row r="97" spans="2:26">
      <c r="B97" s="348"/>
      <c r="C97" s="48"/>
      <c r="D97" s="61" t="s">
        <v>220</v>
      </c>
      <c r="E97" s="21" t="s">
        <v>219</v>
      </c>
      <c r="F97" s="62" t="s">
        <v>214</v>
      </c>
      <c r="G97" s="22"/>
      <c r="H97" s="425"/>
      <c r="I97" s="426"/>
      <c r="J97" s="426"/>
      <c r="K97" s="426"/>
      <c r="L97" s="426"/>
      <c r="M97" s="426"/>
      <c r="N97" s="426"/>
      <c r="O97" s="426"/>
      <c r="P97" s="426"/>
      <c r="Q97" s="426"/>
      <c r="R97" s="426"/>
      <c r="S97" s="426"/>
      <c r="T97" s="469"/>
      <c r="U97" s="7"/>
      <c r="V97" s="3"/>
      <c r="W97" s="3"/>
      <c r="X97" s="3"/>
      <c r="Y97" s="3"/>
      <c r="Z97" s="3"/>
    </row>
    <row r="98" spans="2:26">
      <c r="B98" s="348"/>
      <c r="C98" s="7" t="s">
        <v>212</v>
      </c>
      <c r="D98" s="507">
        <f>'Year 1'!D98</f>
        <v>3</v>
      </c>
      <c r="E98" s="506">
        <f>'Year 1'!E98</f>
        <v>10</v>
      </c>
      <c r="F98" s="507">
        <f>'Year 1'!F98</f>
        <v>40</v>
      </c>
      <c r="G98" s="22"/>
      <c r="H98" s="425">
        <f>(($E98*$F98*52)/12)*$D98</f>
        <v>5200</v>
      </c>
      <c r="I98" s="426">
        <f t="shared" ref="I98:S98" si="42">(($E98*$F98*52)/12)*$D98</f>
        <v>5200</v>
      </c>
      <c r="J98" s="426">
        <f t="shared" si="42"/>
        <v>5200</v>
      </c>
      <c r="K98" s="426">
        <f t="shared" si="42"/>
        <v>5200</v>
      </c>
      <c r="L98" s="426">
        <f t="shared" si="42"/>
        <v>5200</v>
      </c>
      <c r="M98" s="426">
        <f t="shared" si="42"/>
        <v>5200</v>
      </c>
      <c r="N98" s="426">
        <f t="shared" si="42"/>
        <v>5200</v>
      </c>
      <c r="O98" s="426">
        <f t="shared" si="42"/>
        <v>5200</v>
      </c>
      <c r="P98" s="426">
        <f t="shared" si="42"/>
        <v>5200</v>
      </c>
      <c r="Q98" s="426">
        <f t="shared" si="42"/>
        <v>5200</v>
      </c>
      <c r="R98" s="426">
        <f t="shared" si="42"/>
        <v>5200</v>
      </c>
      <c r="S98" s="426">
        <f t="shared" si="42"/>
        <v>5200</v>
      </c>
      <c r="T98" s="469">
        <f t="shared" si="41"/>
        <v>62400</v>
      </c>
      <c r="U98" s="7"/>
      <c r="V98" s="3"/>
      <c r="W98" s="3"/>
      <c r="X98" s="3"/>
      <c r="Y98" s="3"/>
      <c r="Z98" s="3"/>
    </row>
    <row r="99" spans="2:26">
      <c r="B99" s="348"/>
      <c r="C99" s="7" t="s">
        <v>213</v>
      </c>
      <c r="D99" s="507">
        <f>'Year 1'!D99</f>
        <v>2</v>
      </c>
      <c r="E99" s="506">
        <f>'Year 1'!E99</f>
        <v>9</v>
      </c>
      <c r="F99" s="507">
        <f>'Year 1'!F99</f>
        <v>20</v>
      </c>
      <c r="G99" s="22"/>
      <c r="H99" s="425">
        <f t="shared" ref="H99:S100" si="43">(($E99*$F99*52)/12)*$D99</f>
        <v>1560</v>
      </c>
      <c r="I99" s="426">
        <f t="shared" si="43"/>
        <v>1560</v>
      </c>
      <c r="J99" s="426">
        <f t="shared" si="43"/>
        <v>1560</v>
      </c>
      <c r="K99" s="426">
        <f t="shared" si="43"/>
        <v>1560</v>
      </c>
      <c r="L99" s="426">
        <f t="shared" si="43"/>
        <v>1560</v>
      </c>
      <c r="M99" s="426">
        <f t="shared" si="43"/>
        <v>1560</v>
      </c>
      <c r="N99" s="426">
        <f t="shared" si="43"/>
        <v>1560</v>
      </c>
      <c r="O99" s="426">
        <f t="shared" si="43"/>
        <v>1560</v>
      </c>
      <c r="P99" s="426">
        <f t="shared" si="43"/>
        <v>1560</v>
      </c>
      <c r="Q99" s="426">
        <f t="shared" si="43"/>
        <v>1560</v>
      </c>
      <c r="R99" s="426">
        <f t="shared" si="43"/>
        <v>1560</v>
      </c>
      <c r="S99" s="426">
        <f t="shared" si="43"/>
        <v>1560</v>
      </c>
      <c r="T99" s="469">
        <f t="shared" si="41"/>
        <v>18720</v>
      </c>
      <c r="U99" s="7"/>
      <c r="V99" s="3"/>
      <c r="W99" s="3"/>
      <c r="X99" s="3"/>
      <c r="Y99" s="3"/>
      <c r="Z99" s="3"/>
    </row>
    <row r="100" spans="2:26">
      <c r="B100" s="348"/>
      <c r="C100" s="7" t="s">
        <v>24</v>
      </c>
      <c r="D100" s="507">
        <f>'Year 1'!D100</f>
        <v>0</v>
      </c>
      <c r="E100" s="506">
        <f>'Year 1'!E100</f>
        <v>0</v>
      </c>
      <c r="F100" s="507">
        <f>'Year 1'!F100</f>
        <v>0</v>
      </c>
      <c r="G100" s="22"/>
      <c r="H100" s="425">
        <f t="shared" si="43"/>
        <v>0</v>
      </c>
      <c r="I100" s="426">
        <f t="shared" si="43"/>
        <v>0</v>
      </c>
      <c r="J100" s="426">
        <f t="shared" si="43"/>
        <v>0</v>
      </c>
      <c r="K100" s="426">
        <f t="shared" si="43"/>
        <v>0</v>
      </c>
      <c r="L100" s="426">
        <f t="shared" si="43"/>
        <v>0</v>
      </c>
      <c r="M100" s="426">
        <f t="shared" si="43"/>
        <v>0</v>
      </c>
      <c r="N100" s="426">
        <f t="shared" si="43"/>
        <v>0</v>
      </c>
      <c r="O100" s="426">
        <f t="shared" si="43"/>
        <v>0</v>
      </c>
      <c r="P100" s="426">
        <f t="shared" si="43"/>
        <v>0</v>
      </c>
      <c r="Q100" s="426">
        <f t="shared" si="43"/>
        <v>0</v>
      </c>
      <c r="R100" s="426">
        <f t="shared" si="43"/>
        <v>0</v>
      </c>
      <c r="S100" s="426">
        <f t="shared" si="43"/>
        <v>0</v>
      </c>
      <c r="T100" s="469">
        <f t="shared" si="41"/>
        <v>0</v>
      </c>
      <c r="U100" s="7"/>
      <c r="V100" s="3"/>
      <c r="W100" s="3"/>
      <c r="X100" s="3"/>
      <c r="Y100" s="3"/>
      <c r="Z100" s="3"/>
    </row>
    <row r="101" spans="2:26" ht="16.5" thickBot="1">
      <c r="B101" s="348"/>
      <c r="C101" s="7"/>
      <c r="D101" s="63">
        <f>SUM(D98:D100)</f>
        <v>5</v>
      </c>
      <c r="E101" s="44"/>
      <c r="F101" s="64"/>
      <c r="G101" s="22"/>
      <c r="H101" s="425"/>
      <c r="I101" s="426"/>
      <c r="J101" s="426"/>
      <c r="K101" s="426"/>
      <c r="L101" s="426"/>
      <c r="M101" s="426"/>
      <c r="N101" s="426"/>
      <c r="O101" s="426"/>
      <c r="P101" s="426"/>
      <c r="Q101" s="426"/>
      <c r="R101" s="426"/>
      <c r="S101" s="426"/>
      <c r="T101" s="469"/>
      <c r="U101" s="7"/>
      <c r="V101" s="3"/>
      <c r="W101" s="3"/>
      <c r="X101" s="3"/>
      <c r="Y101" s="3"/>
      <c r="Z101" s="3"/>
    </row>
    <row r="102" spans="2:26" ht="16.5" thickTop="1">
      <c r="B102" s="470" t="s">
        <v>221</v>
      </c>
      <c r="C102" s="471"/>
      <c r="D102" s="471"/>
      <c r="E102" s="471"/>
      <c r="F102" s="471"/>
      <c r="G102" s="472"/>
      <c r="H102" s="473">
        <f>SUM(H87:H100)</f>
        <v>25264</v>
      </c>
      <c r="I102" s="474">
        <f t="shared" ref="I102:S102" si="44">SUM(I87:I100)</f>
        <v>25264</v>
      </c>
      <c r="J102" s="474">
        <f t="shared" si="44"/>
        <v>25264</v>
      </c>
      <c r="K102" s="474">
        <f t="shared" si="44"/>
        <v>25264</v>
      </c>
      <c r="L102" s="474">
        <f t="shared" si="44"/>
        <v>25264</v>
      </c>
      <c r="M102" s="474">
        <f t="shared" si="44"/>
        <v>25264</v>
      </c>
      <c r="N102" s="474">
        <f t="shared" si="44"/>
        <v>25264</v>
      </c>
      <c r="O102" s="474">
        <f t="shared" si="44"/>
        <v>25264</v>
      </c>
      <c r="P102" s="474">
        <f t="shared" si="44"/>
        <v>25264</v>
      </c>
      <c r="Q102" s="474">
        <f t="shared" si="44"/>
        <v>25264</v>
      </c>
      <c r="R102" s="474">
        <f t="shared" si="44"/>
        <v>25264</v>
      </c>
      <c r="S102" s="474">
        <f t="shared" si="44"/>
        <v>25264</v>
      </c>
      <c r="T102" s="475">
        <f>SUM(H102:S102)</f>
        <v>303168</v>
      </c>
      <c r="U102" s="7"/>
      <c r="V102" s="3"/>
      <c r="W102" s="3"/>
      <c r="X102" s="3"/>
      <c r="Y102" s="3"/>
      <c r="Z102" s="3"/>
    </row>
    <row r="103" spans="2:26" ht="15.95" customHeight="1">
      <c r="B103" s="348"/>
      <c r="C103" s="7"/>
      <c r="D103" s="64"/>
      <c r="E103" s="553" t="s">
        <v>315</v>
      </c>
      <c r="F103" s="553" t="s">
        <v>314</v>
      </c>
      <c r="G103" s="553"/>
      <c r="H103" s="425"/>
      <c r="I103" s="426"/>
      <c r="J103" s="426"/>
      <c r="K103" s="426"/>
      <c r="L103" s="426"/>
      <c r="M103" s="426"/>
      <c r="N103" s="426"/>
      <c r="O103" s="426"/>
      <c r="P103" s="426"/>
      <c r="Q103" s="426"/>
      <c r="R103" s="426"/>
      <c r="S103" s="426"/>
      <c r="T103" s="469"/>
      <c r="U103" s="7"/>
      <c r="V103" s="3"/>
      <c r="W103" s="3"/>
      <c r="X103" s="3"/>
      <c r="Y103" s="3"/>
      <c r="Z103" s="3"/>
    </row>
    <row r="104" spans="2:26">
      <c r="B104" s="455" t="s">
        <v>223</v>
      </c>
      <c r="C104" s="70"/>
      <c r="D104" s="70"/>
      <c r="E104" s="553"/>
      <c r="F104" s="553"/>
      <c r="G104" s="553"/>
      <c r="H104" s="425"/>
      <c r="I104" s="426"/>
      <c r="J104" s="426"/>
      <c r="K104" s="426"/>
      <c r="L104" s="426"/>
      <c r="M104" s="426"/>
      <c r="N104" s="426"/>
      <c r="O104" s="426"/>
      <c r="P104" s="426"/>
      <c r="Q104" s="426"/>
      <c r="R104" s="426"/>
      <c r="S104" s="426"/>
      <c r="T104" s="469"/>
      <c r="U104" s="7"/>
      <c r="V104" s="3"/>
      <c r="W104" s="3"/>
      <c r="X104" s="3"/>
      <c r="Y104" s="3"/>
      <c r="Z104" s="3"/>
    </row>
    <row r="105" spans="2:26">
      <c r="B105" s="479"/>
      <c r="C105" s="7" t="s">
        <v>224</v>
      </c>
      <c r="D105" s="70"/>
      <c r="E105" s="508">
        <f>'Year 1'!E105</f>
        <v>6.2E-2</v>
      </c>
      <c r="F105" s="506">
        <f>IF('Year 1'!F105="","",'Year 1'!F105)</f>
        <v>102000</v>
      </c>
      <c r="G105" s="27"/>
      <c r="H105" s="425">
        <f>IF($F105="",$E105*H$102,$E105*$F105)</f>
        <v>6324</v>
      </c>
      <c r="I105" s="426">
        <f t="shared" ref="I105:S105" si="45">IF($F105="",$E105*I$102,$E105*$F105)</f>
        <v>6324</v>
      </c>
      <c r="J105" s="426">
        <f t="shared" si="45"/>
        <v>6324</v>
      </c>
      <c r="K105" s="426">
        <f t="shared" si="45"/>
        <v>6324</v>
      </c>
      <c r="L105" s="426">
        <f t="shared" si="45"/>
        <v>6324</v>
      </c>
      <c r="M105" s="426">
        <f t="shared" si="45"/>
        <v>6324</v>
      </c>
      <c r="N105" s="426">
        <f t="shared" si="45"/>
        <v>6324</v>
      </c>
      <c r="O105" s="426">
        <f t="shared" si="45"/>
        <v>6324</v>
      </c>
      <c r="P105" s="426">
        <f t="shared" si="45"/>
        <v>6324</v>
      </c>
      <c r="Q105" s="426">
        <f t="shared" si="45"/>
        <v>6324</v>
      </c>
      <c r="R105" s="426">
        <f t="shared" si="45"/>
        <v>6324</v>
      </c>
      <c r="S105" s="426">
        <f t="shared" si="45"/>
        <v>6324</v>
      </c>
      <c r="T105" s="469">
        <f t="shared" ref="T105:T112" si="46">SUM(H105:S105)</f>
        <v>75888</v>
      </c>
      <c r="U105" s="7"/>
      <c r="V105" s="3"/>
      <c r="W105" s="3"/>
      <c r="X105" s="3"/>
      <c r="Y105" s="3"/>
      <c r="Z105" s="3"/>
    </row>
    <row r="106" spans="2:26">
      <c r="B106" s="479"/>
      <c r="C106" s="7" t="s">
        <v>225</v>
      </c>
      <c r="D106" s="70"/>
      <c r="E106" s="508">
        <f>'Year 1'!E106</f>
        <v>1.4500000000000001E-2</v>
      </c>
      <c r="F106" s="506" t="str">
        <f>IF('Year 1'!F106="","",'Year 1'!F106)</f>
        <v/>
      </c>
      <c r="G106" s="27"/>
      <c r="H106" s="425">
        <f t="shared" ref="H106:S112" si="47">IF($F106="",$E106*H$102,$E106*$F106)</f>
        <v>366.32800000000003</v>
      </c>
      <c r="I106" s="426">
        <f t="shared" si="47"/>
        <v>366.32800000000003</v>
      </c>
      <c r="J106" s="426">
        <f t="shared" si="47"/>
        <v>366.32800000000003</v>
      </c>
      <c r="K106" s="426">
        <f t="shared" si="47"/>
        <v>366.32800000000003</v>
      </c>
      <c r="L106" s="426">
        <f t="shared" si="47"/>
        <v>366.32800000000003</v>
      </c>
      <c r="M106" s="426">
        <f t="shared" si="47"/>
        <v>366.32800000000003</v>
      </c>
      <c r="N106" s="426">
        <f t="shared" si="47"/>
        <v>366.32800000000003</v>
      </c>
      <c r="O106" s="426">
        <f t="shared" si="47"/>
        <v>366.32800000000003</v>
      </c>
      <c r="P106" s="426">
        <f t="shared" si="47"/>
        <v>366.32800000000003</v>
      </c>
      <c r="Q106" s="426">
        <f t="shared" si="47"/>
        <v>366.32800000000003</v>
      </c>
      <c r="R106" s="426">
        <f t="shared" si="47"/>
        <v>366.32800000000003</v>
      </c>
      <c r="S106" s="426">
        <f t="shared" si="47"/>
        <v>366.32800000000003</v>
      </c>
      <c r="T106" s="469">
        <f t="shared" si="46"/>
        <v>4395.9360000000006</v>
      </c>
      <c r="U106" s="7"/>
      <c r="V106" s="3"/>
      <c r="W106" s="3"/>
      <c r="X106" s="3"/>
      <c r="Y106" s="3"/>
      <c r="Z106" s="3"/>
    </row>
    <row r="107" spans="2:26">
      <c r="B107" s="479"/>
      <c r="C107" s="7" t="s">
        <v>231</v>
      </c>
      <c r="D107" s="70"/>
      <c r="E107" s="508">
        <f>'Year 1'!E107</f>
        <v>8.0000000000000002E-3</v>
      </c>
      <c r="F107" s="506">
        <f>IF('Year 1'!F107="","",'Year 1'!F107)</f>
        <v>7000</v>
      </c>
      <c r="G107" s="27"/>
      <c r="H107" s="425">
        <f t="shared" si="47"/>
        <v>56</v>
      </c>
      <c r="I107" s="426">
        <f t="shared" si="47"/>
        <v>56</v>
      </c>
      <c r="J107" s="426">
        <f t="shared" si="47"/>
        <v>56</v>
      </c>
      <c r="K107" s="426">
        <f t="shared" si="47"/>
        <v>56</v>
      </c>
      <c r="L107" s="426">
        <f t="shared" si="47"/>
        <v>56</v>
      </c>
      <c r="M107" s="426">
        <f t="shared" si="47"/>
        <v>56</v>
      </c>
      <c r="N107" s="426">
        <f t="shared" si="47"/>
        <v>56</v>
      </c>
      <c r="O107" s="426">
        <f t="shared" si="47"/>
        <v>56</v>
      </c>
      <c r="P107" s="426">
        <f t="shared" si="47"/>
        <v>56</v>
      </c>
      <c r="Q107" s="426">
        <f t="shared" si="47"/>
        <v>56</v>
      </c>
      <c r="R107" s="426">
        <f t="shared" si="47"/>
        <v>56</v>
      </c>
      <c r="S107" s="426">
        <f t="shared" si="47"/>
        <v>56</v>
      </c>
      <c r="T107" s="469">
        <f t="shared" si="46"/>
        <v>672</v>
      </c>
      <c r="U107" s="7"/>
      <c r="V107" s="3"/>
      <c r="W107" s="3"/>
      <c r="X107" s="3"/>
      <c r="Y107" s="3"/>
      <c r="Z107" s="3"/>
    </row>
    <row r="108" spans="2:26">
      <c r="B108" s="479"/>
      <c r="C108" s="7" t="s">
        <v>232</v>
      </c>
      <c r="D108" s="70"/>
      <c r="E108" s="508">
        <f>'Year 1'!E108</f>
        <v>2.7E-2</v>
      </c>
      <c r="F108" s="506">
        <f>IF('Year 1'!F108="","",'Year 1'!F108)</f>
        <v>7000</v>
      </c>
      <c r="G108" s="27"/>
      <c r="H108" s="425">
        <f t="shared" si="47"/>
        <v>189</v>
      </c>
      <c r="I108" s="426">
        <f t="shared" si="47"/>
        <v>189</v>
      </c>
      <c r="J108" s="426">
        <f t="shared" si="47"/>
        <v>189</v>
      </c>
      <c r="K108" s="426">
        <f t="shared" si="47"/>
        <v>189</v>
      </c>
      <c r="L108" s="426">
        <f t="shared" si="47"/>
        <v>189</v>
      </c>
      <c r="M108" s="426">
        <f t="shared" si="47"/>
        <v>189</v>
      </c>
      <c r="N108" s="426">
        <f t="shared" si="47"/>
        <v>189</v>
      </c>
      <c r="O108" s="426">
        <f t="shared" si="47"/>
        <v>189</v>
      </c>
      <c r="P108" s="426">
        <f t="shared" si="47"/>
        <v>189</v>
      </c>
      <c r="Q108" s="426">
        <f t="shared" si="47"/>
        <v>189</v>
      </c>
      <c r="R108" s="426">
        <f t="shared" si="47"/>
        <v>189</v>
      </c>
      <c r="S108" s="426">
        <f t="shared" si="47"/>
        <v>189</v>
      </c>
      <c r="T108" s="469">
        <f t="shared" si="46"/>
        <v>2268</v>
      </c>
      <c r="U108" s="7"/>
      <c r="V108" s="3"/>
      <c r="W108" s="3"/>
      <c r="X108" s="3"/>
      <c r="Y108" s="3"/>
      <c r="Z108" s="3"/>
    </row>
    <row r="109" spans="2:26">
      <c r="B109" s="479"/>
      <c r="C109" s="7" t="s">
        <v>226</v>
      </c>
      <c r="D109" s="70"/>
      <c r="E109" s="508">
        <f>'Year 1'!E109</f>
        <v>1.4999999999999999E-2</v>
      </c>
      <c r="F109" s="506" t="str">
        <f>IF('Year 1'!F109="","",'Year 1'!F109)</f>
        <v/>
      </c>
      <c r="G109" s="27"/>
      <c r="H109" s="425">
        <f t="shared" si="47"/>
        <v>378.96</v>
      </c>
      <c r="I109" s="426">
        <f t="shared" si="47"/>
        <v>378.96</v>
      </c>
      <c r="J109" s="426">
        <f t="shared" si="47"/>
        <v>378.96</v>
      </c>
      <c r="K109" s="426">
        <f t="shared" si="47"/>
        <v>378.96</v>
      </c>
      <c r="L109" s="426">
        <f t="shared" si="47"/>
        <v>378.96</v>
      </c>
      <c r="M109" s="426">
        <f t="shared" si="47"/>
        <v>378.96</v>
      </c>
      <c r="N109" s="426">
        <f t="shared" si="47"/>
        <v>378.96</v>
      </c>
      <c r="O109" s="426">
        <f t="shared" si="47"/>
        <v>378.96</v>
      </c>
      <c r="P109" s="426">
        <f t="shared" si="47"/>
        <v>378.96</v>
      </c>
      <c r="Q109" s="426">
        <f t="shared" si="47"/>
        <v>378.96</v>
      </c>
      <c r="R109" s="426">
        <f t="shared" si="47"/>
        <v>378.96</v>
      </c>
      <c r="S109" s="426">
        <f t="shared" si="47"/>
        <v>378.96</v>
      </c>
      <c r="T109" s="469">
        <f t="shared" si="46"/>
        <v>4547.5199999999995</v>
      </c>
      <c r="U109" s="7"/>
      <c r="V109" s="3"/>
      <c r="W109" s="3"/>
      <c r="X109" s="3"/>
      <c r="Y109" s="3"/>
      <c r="Z109" s="3"/>
    </row>
    <row r="110" spans="2:26">
      <c r="B110" s="479"/>
      <c r="C110" s="7" t="s">
        <v>227</v>
      </c>
      <c r="D110" s="70"/>
      <c r="E110" s="508">
        <f>'Year 1'!E110</f>
        <v>0</v>
      </c>
      <c r="F110" s="506" t="str">
        <f>IF('Year 1'!F110="","",'Year 1'!F110)</f>
        <v/>
      </c>
      <c r="G110" s="27"/>
      <c r="H110" s="425">
        <f t="shared" si="47"/>
        <v>0</v>
      </c>
      <c r="I110" s="426">
        <f t="shared" si="47"/>
        <v>0</v>
      </c>
      <c r="J110" s="426">
        <f t="shared" si="47"/>
        <v>0</v>
      </c>
      <c r="K110" s="426">
        <f t="shared" si="47"/>
        <v>0</v>
      </c>
      <c r="L110" s="426">
        <f t="shared" si="47"/>
        <v>0</v>
      </c>
      <c r="M110" s="426">
        <f t="shared" si="47"/>
        <v>0</v>
      </c>
      <c r="N110" s="426">
        <f t="shared" si="47"/>
        <v>0</v>
      </c>
      <c r="O110" s="426">
        <f t="shared" si="47"/>
        <v>0</v>
      </c>
      <c r="P110" s="426">
        <f t="shared" si="47"/>
        <v>0</v>
      </c>
      <c r="Q110" s="426">
        <f t="shared" si="47"/>
        <v>0</v>
      </c>
      <c r="R110" s="426">
        <f t="shared" si="47"/>
        <v>0</v>
      </c>
      <c r="S110" s="426">
        <f t="shared" si="47"/>
        <v>0</v>
      </c>
      <c r="T110" s="469">
        <f t="shared" si="46"/>
        <v>0</v>
      </c>
      <c r="U110" s="7"/>
      <c r="V110" s="3"/>
      <c r="W110" s="3"/>
      <c r="X110" s="3"/>
      <c r="Y110" s="3"/>
      <c r="Z110" s="3"/>
    </row>
    <row r="111" spans="2:26">
      <c r="B111" s="479"/>
      <c r="C111" s="7" t="s">
        <v>228</v>
      </c>
      <c r="D111" s="70"/>
      <c r="E111" s="508">
        <f>'Year 1'!E111</f>
        <v>0</v>
      </c>
      <c r="F111" s="506" t="str">
        <f>IF('Year 1'!F111="","",'Year 1'!F111)</f>
        <v/>
      </c>
      <c r="G111" s="27"/>
      <c r="H111" s="425">
        <f t="shared" si="47"/>
        <v>0</v>
      </c>
      <c r="I111" s="426">
        <f t="shared" si="47"/>
        <v>0</v>
      </c>
      <c r="J111" s="426">
        <f t="shared" si="47"/>
        <v>0</v>
      </c>
      <c r="K111" s="426">
        <f t="shared" si="47"/>
        <v>0</v>
      </c>
      <c r="L111" s="426">
        <f t="shared" si="47"/>
        <v>0</v>
      </c>
      <c r="M111" s="426">
        <f t="shared" si="47"/>
        <v>0</v>
      </c>
      <c r="N111" s="426">
        <f t="shared" si="47"/>
        <v>0</v>
      </c>
      <c r="O111" s="426">
        <f t="shared" si="47"/>
        <v>0</v>
      </c>
      <c r="P111" s="426">
        <f t="shared" si="47"/>
        <v>0</v>
      </c>
      <c r="Q111" s="426">
        <f t="shared" si="47"/>
        <v>0</v>
      </c>
      <c r="R111" s="426">
        <f t="shared" si="47"/>
        <v>0</v>
      </c>
      <c r="S111" s="426">
        <f t="shared" si="47"/>
        <v>0</v>
      </c>
      <c r="T111" s="469">
        <f t="shared" si="46"/>
        <v>0</v>
      </c>
      <c r="U111" s="7"/>
      <c r="V111" s="3"/>
      <c r="W111" s="3"/>
      <c r="X111" s="3"/>
      <c r="Y111" s="3"/>
      <c r="Z111" s="3"/>
    </row>
    <row r="112" spans="2:26" ht="16.5" thickBot="1">
      <c r="B112" s="479"/>
      <c r="C112" s="7" t="s">
        <v>229</v>
      </c>
      <c r="D112" s="70"/>
      <c r="E112" s="508">
        <f>'Year 1'!E112</f>
        <v>0.04</v>
      </c>
      <c r="F112" s="506" t="str">
        <f>IF('Year 1'!F112="","",'Year 1'!F112)</f>
        <v/>
      </c>
      <c r="G112" s="27"/>
      <c r="H112" s="425">
        <f t="shared" si="47"/>
        <v>1010.5600000000001</v>
      </c>
      <c r="I112" s="426">
        <f t="shared" si="47"/>
        <v>1010.5600000000001</v>
      </c>
      <c r="J112" s="426">
        <f t="shared" si="47"/>
        <v>1010.5600000000001</v>
      </c>
      <c r="K112" s="426">
        <f t="shared" si="47"/>
        <v>1010.5600000000001</v>
      </c>
      <c r="L112" s="426">
        <f t="shared" si="47"/>
        <v>1010.5600000000001</v>
      </c>
      <c r="M112" s="426">
        <f t="shared" si="47"/>
        <v>1010.5600000000001</v>
      </c>
      <c r="N112" s="426">
        <f t="shared" si="47"/>
        <v>1010.5600000000001</v>
      </c>
      <c r="O112" s="426">
        <f t="shared" si="47"/>
        <v>1010.5600000000001</v>
      </c>
      <c r="P112" s="426">
        <f t="shared" si="47"/>
        <v>1010.5600000000001</v>
      </c>
      <c r="Q112" s="426">
        <f t="shared" si="47"/>
        <v>1010.5600000000001</v>
      </c>
      <c r="R112" s="426">
        <f t="shared" si="47"/>
        <v>1010.5600000000001</v>
      </c>
      <c r="S112" s="426">
        <f t="shared" si="47"/>
        <v>1010.5600000000001</v>
      </c>
      <c r="T112" s="469">
        <f t="shared" si="46"/>
        <v>12126.72</v>
      </c>
      <c r="U112" s="7"/>
      <c r="V112" s="3"/>
      <c r="W112" s="3"/>
      <c r="X112" s="3"/>
      <c r="Y112" s="3"/>
      <c r="Z112" s="3"/>
    </row>
    <row r="113" spans="2:26" ht="16.5" thickTop="1">
      <c r="B113" s="470" t="s">
        <v>230</v>
      </c>
      <c r="C113" s="471"/>
      <c r="D113" s="471"/>
      <c r="E113" s="471"/>
      <c r="F113" s="471"/>
      <c r="G113" s="472"/>
      <c r="H113" s="473">
        <f>SUM(H105:H112)</f>
        <v>8324.848</v>
      </c>
      <c r="I113" s="474">
        <f t="shared" ref="I113:S113" si="48">SUM(I105:I112)</f>
        <v>8324.848</v>
      </c>
      <c r="J113" s="474">
        <f t="shared" si="48"/>
        <v>8324.848</v>
      </c>
      <c r="K113" s="474">
        <f t="shared" si="48"/>
        <v>8324.848</v>
      </c>
      <c r="L113" s="474">
        <f t="shared" si="48"/>
        <v>8324.848</v>
      </c>
      <c r="M113" s="474">
        <f t="shared" si="48"/>
        <v>8324.848</v>
      </c>
      <c r="N113" s="474">
        <f t="shared" si="48"/>
        <v>8324.848</v>
      </c>
      <c r="O113" s="474">
        <f t="shared" si="48"/>
        <v>8324.848</v>
      </c>
      <c r="P113" s="474">
        <f t="shared" si="48"/>
        <v>8324.848</v>
      </c>
      <c r="Q113" s="474">
        <f t="shared" si="48"/>
        <v>8324.848</v>
      </c>
      <c r="R113" s="474">
        <f t="shared" si="48"/>
        <v>8324.848</v>
      </c>
      <c r="S113" s="474">
        <f t="shared" si="48"/>
        <v>8324.848</v>
      </c>
      <c r="T113" s="475">
        <f>SUM(H113:S113)</f>
        <v>99898.175999999992</v>
      </c>
      <c r="U113" s="7"/>
      <c r="V113" s="3"/>
      <c r="W113" s="3"/>
      <c r="X113" s="3"/>
      <c r="Y113" s="3"/>
      <c r="Z113" s="3"/>
    </row>
    <row r="114" spans="2:26" ht="16.5" thickBot="1">
      <c r="B114" s="454"/>
      <c r="C114" s="13"/>
      <c r="D114" s="27"/>
      <c r="E114" s="23"/>
      <c r="F114" s="27"/>
      <c r="G114" s="22"/>
      <c r="H114" s="428"/>
      <c r="I114" s="429"/>
      <c r="J114" s="429"/>
      <c r="K114" s="429"/>
      <c r="L114" s="429"/>
      <c r="M114" s="429"/>
      <c r="N114" s="429"/>
      <c r="O114" s="429"/>
      <c r="P114" s="429"/>
      <c r="Q114" s="429"/>
      <c r="R114" s="429"/>
      <c r="S114" s="429"/>
      <c r="T114" s="478"/>
      <c r="U114" s="7"/>
      <c r="V114" s="3"/>
      <c r="W114" s="3"/>
      <c r="X114" s="3"/>
      <c r="Y114" s="3"/>
      <c r="Z114" s="3"/>
    </row>
    <row r="115" spans="2:26" ht="16.5" thickTop="1">
      <c r="B115" s="285" t="s">
        <v>233</v>
      </c>
      <c r="C115" s="272"/>
      <c r="D115" s="272"/>
      <c r="E115" s="272"/>
      <c r="F115" s="272"/>
      <c r="G115" s="272"/>
      <c r="H115" s="274">
        <f t="shared" ref="H115:S115" si="49">H102+H113</f>
        <v>33588.847999999998</v>
      </c>
      <c r="I115" s="275">
        <f t="shared" si="49"/>
        <v>33588.847999999998</v>
      </c>
      <c r="J115" s="275">
        <f t="shared" si="49"/>
        <v>33588.847999999998</v>
      </c>
      <c r="K115" s="275">
        <f t="shared" si="49"/>
        <v>33588.847999999998</v>
      </c>
      <c r="L115" s="275">
        <f t="shared" si="49"/>
        <v>33588.847999999998</v>
      </c>
      <c r="M115" s="275">
        <f t="shared" si="49"/>
        <v>33588.847999999998</v>
      </c>
      <c r="N115" s="275">
        <f t="shared" si="49"/>
        <v>33588.847999999998</v>
      </c>
      <c r="O115" s="275">
        <f t="shared" si="49"/>
        <v>33588.847999999998</v>
      </c>
      <c r="P115" s="275">
        <f t="shared" si="49"/>
        <v>33588.847999999998</v>
      </c>
      <c r="Q115" s="275">
        <f t="shared" si="49"/>
        <v>33588.847999999998</v>
      </c>
      <c r="R115" s="275">
        <f t="shared" si="49"/>
        <v>33588.847999999998</v>
      </c>
      <c r="S115" s="275">
        <f t="shared" si="49"/>
        <v>33588.847999999998</v>
      </c>
      <c r="T115" s="286">
        <f>SUM(H115:S115)</f>
        <v>403066.17599999998</v>
      </c>
      <c r="U115" s="7"/>
      <c r="V115" s="3"/>
      <c r="W115" s="3"/>
      <c r="X115" s="3"/>
      <c r="Y115" s="3"/>
      <c r="Z115" s="3"/>
    </row>
    <row r="116" spans="2:26">
      <c r="B116" s="448"/>
      <c r="C116" s="13"/>
      <c r="D116" s="14"/>
      <c r="E116" s="23"/>
      <c r="F116" s="11"/>
      <c r="G116" s="7"/>
      <c r="H116" s="433"/>
      <c r="I116" s="434"/>
      <c r="J116" s="434"/>
      <c r="K116" s="434"/>
      <c r="L116" s="434"/>
      <c r="M116" s="434"/>
      <c r="N116" s="434"/>
      <c r="O116" s="434"/>
      <c r="P116" s="434"/>
      <c r="Q116" s="434"/>
      <c r="R116" s="434"/>
      <c r="S116" s="434"/>
      <c r="T116" s="427"/>
      <c r="U116" s="7"/>
      <c r="V116" s="3"/>
      <c r="W116" s="3"/>
      <c r="X116" s="3"/>
      <c r="Y116" s="3"/>
      <c r="Z116" s="3"/>
    </row>
    <row r="117" spans="2:26" ht="20.25">
      <c r="B117" s="149" t="s">
        <v>17</v>
      </c>
      <c r="C117" s="367"/>
      <c r="D117" s="367"/>
      <c r="E117" s="367" t="str">
        <f>$E$3</f>
        <v>Year 2 (2021)</v>
      </c>
      <c r="F117" s="367"/>
      <c r="G117" s="367"/>
      <c r="H117" s="405" t="s">
        <v>126</v>
      </c>
      <c r="I117" s="406" t="s">
        <v>127</v>
      </c>
      <c r="J117" s="406" t="s">
        <v>128</v>
      </c>
      <c r="K117" s="406" t="s">
        <v>129</v>
      </c>
      <c r="L117" s="406" t="s">
        <v>130</v>
      </c>
      <c r="M117" s="406" t="s">
        <v>131</v>
      </c>
      <c r="N117" s="406" t="s">
        <v>132</v>
      </c>
      <c r="O117" s="406" t="s">
        <v>133</v>
      </c>
      <c r="P117" s="406" t="s">
        <v>134</v>
      </c>
      <c r="Q117" s="406" t="s">
        <v>135</v>
      </c>
      <c r="R117" s="406" t="s">
        <v>136</v>
      </c>
      <c r="S117" s="406" t="s">
        <v>137</v>
      </c>
      <c r="T117" s="407" t="s">
        <v>177</v>
      </c>
      <c r="U117" s="7"/>
      <c r="V117" s="3"/>
      <c r="W117" s="3"/>
      <c r="X117" s="3"/>
      <c r="Y117" s="3"/>
      <c r="Z117" s="3"/>
    </row>
    <row r="118" spans="2:26">
      <c r="B118" s="451"/>
      <c r="C118" s="452"/>
      <c r="D118" s="452"/>
      <c r="E118" s="452"/>
      <c r="F118" s="452"/>
      <c r="G118" s="453" t="s">
        <v>57</v>
      </c>
      <c r="H118" s="408">
        <f>H$4</f>
        <v>13</v>
      </c>
      <c r="I118" s="409">
        <f t="shared" ref="I118:S118" si="50">I$4</f>
        <v>14</v>
      </c>
      <c r="J118" s="409">
        <f t="shared" si="50"/>
        <v>15</v>
      </c>
      <c r="K118" s="409">
        <f t="shared" si="50"/>
        <v>16</v>
      </c>
      <c r="L118" s="409">
        <f t="shared" si="50"/>
        <v>17</v>
      </c>
      <c r="M118" s="409">
        <f t="shared" si="50"/>
        <v>18</v>
      </c>
      <c r="N118" s="409">
        <f t="shared" si="50"/>
        <v>19</v>
      </c>
      <c r="O118" s="409">
        <f t="shared" si="50"/>
        <v>20</v>
      </c>
      <c r="P118" s="409">
        <f t="shared" si="50"/>
        <v>21</v>
      </c>
      <c r="Q118" s="409">
        <f t="shared" si="50"/>
        <v>22</v>
      </c>
      <c r="R118" s="409">
        <f t="shared" si="50"/>
        <v>23</v>
      </c>
      <c r="S118" s="409">
        <f t="shared" si="50"/>
        <v>24</v>
      </c>
      <c r="T118" s="457" t="str">
        <f>"Total for " &amp; $E$3</f>
        <v>Total for Year 2 (2021)</v>
      </c>
      <c r="U118" s="7"/>
      <c r="V118" s="3"/>
      <c r="W118" s="3"/>
      <c r="X118" s="3"/>
      <c r="Y118" s="3"/>
      <c r="Z118" s="3"/>
    </row>
    <row r="119" spans="2:26">
      <c r="B119" s="454"/>
      <c r="C119" s="13"/>
      <c r="D119" s="14"/>
      <c r="E119" s="23"/>
      <c r="F119" s="11"/>
      <c r="G119" s="7"/>
      <c r="H119" s="412"/>
      <c r="I119" s="413"/>
      <c r="J119" s="413"/>
      <c r="K119" s="413"/>
      <c r="L119" s="413"/>
      <c r="M119" s="413"/>
      <c r="N119" s="413"/>
      <c r="O119" s="413"/>
      <c r="P119" s="413"/>
      <c r="Q119" s="413"/>
      <c r="R119" s="413"/>
      <c r="S119" s="413"/>
      <c r="T119" s="459"/>
      <c r="U119" s="7"/>
      <c r="V119" s="3"/>
      <c r="W119" s="3"/>
      <c r="X119" s="3"/>
      <c r="Y119" s="3"/>
      <c r="Z119" s="3"/>
    </row>
    <row r="120" spans="2:26">
      <c r="B120" s="455" t="s">
        <v>31</v>
      </c>
      <c r="C120" s="13"/>
      <c r="D120" s="14"/>
      <c r="E120" s="25" t="s">
        <v>29</v>
      </c>
      <c r="F120" s="11" t="s">
        <v>30</v>
      </c>
      <c r="G120" s="7"/>
      <c r="H120" s="412"/>
      <c r="I120" s="413"/>
      <c r="J120" s="413"/>
      <c r="K120" s="413"/>
      <c r="L120" s="413"/>
      <c r="M120" s="413"/>
      <c r="N120" s="413"/>
      <c r="O120" s="413"/>
      <c r="P120" s="413"/>
      <c r="Q120" s="413"/>
      <c r="R120" s="413"/>
      <c r="S120" s="413"/>
      <c r="T120" s="459"/>
      <c r="U120" s="7"/>
      <c r="V120" s="3"/>
      <c r="W120" s="3"/>
      <c r="X120" s="3"/>
      <c r="Y120" s="3"/>
      <c r="Z120" s="3"/>
    </row>
    <row r="121" spans="2:26">
      <c r="B121" s="348"/>
      <c r="C121" s="7" t="s">
        <v>205</v>
      </c>
      <c r="D121" s="60"/>
      <c r="E121" s="506">
        <f>'Year 1'!E121</f>
        <v>500</v>
      </c>
      <c r="F121" s="507">
        <f>'Year 1'!F121</f>
        <v>1</v>
      </c>
      <c r="G121" s="7"/>
      <c r="H121" s="425">
        <f>$E121*$F121</f>
        <v>500</v>
      </c>
      <c r="I121" s="426">
        <f t="shared" ref="I121:S136" si="51">$E121*$F121</f>
        <v>500</v>
      </c>
      <c r="J121" s="426">
        <f t="shared" si="51"/>
        <v>500</v>
      </c>
      <c r="K121" s="426">
        <f t="shared" si="51"/>
        <v>500</v>
      </c>
      <c r="L121" s="426">
        <f t="shared" si="51"/>
        <v>500</v>
      </c>
      <c r="M121" s="426">
        <f t="shared" si="51"/>
        <v>500</v>
      </c>
      <c r="N121" s="426">
        <f t="shared" si="51"/>
        <v>500</v>
      </c>
      <c r="O121" s="426">
        <f t="shared" si="51"/>
        <v>500</v>
      </c>
      <c r="P121" s="426">
        <f t="shared" si="51"/>
        <v>500</v>
      </c>
      <c r="Q121" s="426">
        <f t="shared" si="51"/>
        <v>500</v>
      </c>
      <c r="R121" s="426">
        <f t="shared" si="51"/>
        <v>500</v>
      </c>
      <c r="S121" s="426">
        <f t="shared" si="51"/>
        <v>500</v>
      </c>
      <c r="T121" s="469">
        <f>SUM(H121:S121)</f>
        <v>6000</v>
      </c>
      <c r="U121" s="7"/>
      <c r="V121" s="3"/>
      <c r="W121" s="3"/>
      <c r="X121" s="3"/>
      <c r="Y121" s="3"/>
      <c r="Z121" s="3"/>
    </row>
    <row r="122" spans="2:26">
      <c r="B122" s="348"/>
      <c r="C122" s="7" t="s">
        <v>188</v>
      </c>
      <c r="D122" s="60"/>
      <c r="E122" s="506">
        <f>'Year 1'!E122</f>
        <v>300</v>
      </c>
      <c r="F122" s="507">
        <f>'Year 1'!F122</f>
        <v>2</v>
      </c>
      <c r="G122" s="7"/>
      <c r="H122" s="425">
        <f t="shared" ref="H122:S139" si="52">$E122*$F122</f>
        <v>600</v>
      </c>
      <c r="I122" s="426">
        <f t="shared" si="51"/>
        <v>600</v>
      </c>
      <c r="J122" s="426">
        <f t="shared" si="51"/>
        <v>600</v>
      </c>
      <c r="K122" s="426">
        <f t="shared" si="51"/>
        <v>600</v>
      </c>
      <c r="L122" s="426">
        <f t="shared" si="51"/>
        <v>600</v>
      </c>
      <c r="M122" s="426">
        <f t="shared" si="51"/>
        <v>600</v>
      </c>
      <c r="N122" s="426">
        <f t="shared" si="51"/>
        <v>600</v>
      </c>
      <c r="O122" s="426">
        <f t="shared" si="51"/>
        <v>600</v>
      </c>
      <c r="P122" s="426">
        <f t="shared" si="51"/>
        <v>600</v>
      </c>
      <c r="Q122" s="426">
        <f t="shared" si="51"/>
        <v>600</v>
      </c>
      <c r="R122" s="426">
        <f t="shared" si="51"/>
        <v>600</v>
      </c>
      <c r="S122" s="426">
        <f t="shared" si="51"/>
        <v>600</v>
      </c>
      <c r="T122" s="469">
        <f t="shared" ref="T122:T139" si="53">SUM(H122:S122)</f>
        <v>7200</v>
      </c>
      <c r="U122" s="7"/>
      <c r="V122" s="3"/>
      <c r="W122" s="3"/>
      <c r="X122" s="3"/>
      <c r="Y122" s="3"/>
      <c r="Z122" s="3"/>
    </row>
    <row r="123" spans="2:26">
      <c r="B123" s="348"/>
      <c r="C123" s="7" t="s">
        <v>189</v>
      </c>
      <c r="D123" s="60"/>
      <c r="E123" s="506">
        <f>'Year 1'!E123</f>
        <v>0</v>
      </c>
      <c r="F123" s="507">
        <f>'Year 1'!F123</f>
        <v>3</v>
      </c>
      <c r="G123" s="7"/>
      <c r="H123" s="425">
        <f t="shared" si="52"/>
        <v>0</v>
      </c>
      <c r="I123" s="426">
        <f t="shared" si="51"/>
        <v>0</v>
      </c>
      <c r="J123" s="426">
        <f t="shared" si="51"/>
        <v>0</v>
      </c>
      <c r="K123" s="426">
        <f t="shared" si="51"/>
        <v>0</v>
      </c>
      <c r="L123" s="426">
        <f t="shared" si="51"/>
        <v>0</v>
      </c>
      <c r="M123" s="426">
        <f t="shared" si="51"/>
        <v>0</v>
      </c>
      <c r="N123" s="426">
        <f t="shared" si="51"/>
        <v>0</v>
      </c>
      <c r="O123" s="426">
        <f t="shared" si="51"/>
        <v>0</v>
      </c>
      <c r="P123" s="426">
        <f t="shared" si="51"/>
        <v>0</v>
      </c>
      <c r="Q123" s="426">
        <f t="shared" si="51"/>
        <v>0</v>
      </c>
      <c r="R123" s="426">
        <f t="shared" si="51"/>
        <v>0</v>
      </c>
      <c r="S123" s="426">
        <f t="shared" si="51"/>
        <v>0</v>
      </c>
      <c r="T123" s="469">
        <f t="shared" si="53"/>
        <v>0</v>
      </c>
      <c r="U123" s="7"/>
      <c r="V123" s="3"/>
      <c r="W123" s="3"/>
      <c r="X123" s="3"/>
      <c r="Y123" s="3"/>
      <c r="Z123" s="3"/>
    </row>
    <row r="124" spans="2:26">
      <c r="B124" s="348"/>
      <c r="C124" s="7" t="s">
        <v>190</v>
      </c>
      <c r="D124" s="60"/>
      <c r="E124" s="506">
        <f>'Year 1'!E124</f>
        <v>0</v>
      </c>
      <c r="F124" s="507">
        <f>'Year 1'!F124</f>
        <v>1</v>
      </c>
      <c r="G124" s="7"/>
      <c r="H124" s="425">
        <f t="shared" si="52"/>
        <v>0</v>
      </c>
      <c r="I124" s="426">
        <f t="shared" si="51"/>
        <v>0</v>
      </c>
      <c r="J124" s="426">
        <f t="shared" si="51"/>
        <v>0</v>
      </c>
      <c r="K124" s="426">
        <f t="shared" si="51"/>
        <v>0</v>
      </c>
      <c r="L124" s="426">
        <f t="shared" si="51"/>
        <v>0</v>
      </c>
      <c r="M124" s="426">
        <f t="shared" si="51"/>
        <v>0</v>
      </c>
      <c r="N124" s="426">
        <f t="shared" si="51"/>
        <v>0</v>
      </c>
      <c r="O124" s="426">
        <f t="shared" si="51"/>
        <v>0</v>
      </c>
      <c r="P124" s="426">
        <f t="shared" si="51"/>
        <v>0</v>
      </c>
      <c r="Q124" s="426">
        <f t="shared" si="51"/>
        <v>0</v>
      </c>
      <c r="R124" s="426">
        <f t="shared" si="51"/>
        <v>0</v>
      </c>
      <c r="S124" s="426">
        <f t="shared" si="51"/>
        <v>0</v>
      </c>
      <c r="T124" s="469">
        <f t="shared" si="53"/>
        <v>0</v>
      </c>
      <c r="U124" s="7"/>
      <c r="V124" s="3"/>
      <c r="W124" s="3"/>
      <c r="X124" s="3"/>
      <c r="Y124" s="3"/>
      <c r="Z124" s="3"/>
    </row>
    <row r="125" spans="2:26">
      <c r="B125" s="348"/>
      <c r="C125" s="7" t="s">
        <v>191</v>
      </c>
      <c r="D125" s="60"/>
      <c r="E125" s="506">
        <f>'Year 1'!E125</f>
        <v>200</v>
      </c>
      <c r="F125" s="507">
        <f>'Year 1'!F125</f>
        <v>1</v>
      </c>
      <c r="G125" s="7"/>
      <c r="H125" s="425">
        <f t="shared" si="52"/>
        <v>200</v>
      </c>
      <c r="I125" s="426">
        <f t="shared" si="51"/>
        <v>200</v>
      </c>
      <c r="J125" s="426">
        <f t="shared" si="51"/>
        <v>200</v>
      </c>
      <c r="K125" s="426">
        <f t="shared" si="51"/>
        <v>200</v>
      </c>
      <c r="L125" s="426">
        <f t="shared" si="51"/>
        <v>200</v>
      </c>
      <c r="M125" s="426">
        <f t="shared" si="51"/>
        <v>200</v>
      </c>
      <c r="N125" s="426">
        <f t="shared" si="51"/>
        <v>200</v>
      </c>
      <c r="O125" s="426">
        <f t="shared" si="51"/>
        <v>200</v>
      </c>
      <c r="P125" s="426">
        <f t="shared" si="51"/>
        <v>200</v>
      </c>
      <c r="Q125" s="426">
        <f t="shared" si="51"/>
        <v>200</v>
      </c>
      <c r="R125" s="426">
        <f t="shared" si="51"/>
        <v>200</v>
      </c>
      <c r="S125" s="426">
        <f t="shared" si="51"/>
        <v>200</v>
      </c>
      <c r="T125" s="469">
        <f t="shared" si="53"/>
        <v>2400</v>
      </c>
      <c r="U125" s="7"/>
      <c r="V125" s="3"/>
      <c r="W125" s="3"/>
      <c r="X125" s="3"/>
      <c r="Y125" s="3"/>
      <c r="Z125" s="3"/>
    </row>
    <row r="126" spans="2:26">
      <c r="B126" s="348"/>
      <c r="C126" s="7" t="s">
        <v>192</v>
      </c>
      <c r="D126" s="60"/>
      <c r="E126" s="506">
        <f>'Year 1'!E126</f>
        <v>0</v>
      </c>
      <c r="F126" s="507">
        <f>'Year 1'!F126</f>
        <v>2</v>
      </c>
      <c r="G126" s="7"/>
      <c r="H126" s="425">
        <f t="shared" si="52"/>
        <v>0</v>
      </c>
      <c r="I126" s="426">
        <f t="shared" si="51"/>
        <v>0</v>
      </c>
      <c r="J126" s="426">
        <f t="shared" si="51"/>
        <v>0</v>
      </c>
      <c r="K126" s="426">
        <f t="shared" si="51"/>
        <v>0</v>
      </c>
      <c r="L126" s="426">
        <f t="shared" si="51"/>
        <v>0</v>
      </c>
      <c r="M126" s="426">
        <f t="shared" si="51"/>
        <v>0</v>
      </c>
      <c r="N126" s="426">
        <f t="shared" si="51"/>
        <v>0</v>
      </c>
      <c r="O126" s="426">
        <f t="shared" si="51"/>
        <v>0</v>
      </c>
      <c r="P126" s="426">
        <f t="shared" si="51"/>
        <v>0</v>
      </c>
      <c r="Q126" s="426">
        <f t="shared" si="51"/>
        <v>0</v>
      </c>
      <c r="R126" s="426">
        <f t="shared" si="51"/>
        <v>0</v>
      </c>
      <c r="S126" s="426">
        <f t="shared" si="51"/>
        <v>0</v>
      </c>
      <c r="T126" s="469">
        <f t="shared" si="53"/>
        <v>0</v>
      </c>
      <c r="U126" s="7"/>
      <c r="V126" s="3"/>
      <c r="W126" s="3"/>
      <c r="X126" s="3"/>
      <c r="Y126" s="3"/>
      <c r="Z126" s="3"/>
    </row>
    <row r="127" spans="2:26">
      <c r="B127" s="348"/>
      <c r="C127" s="7" t="s">
        <v>193</v>
      </c>
      <c r="D127" s="60"/>
      <c r="E127" s="506">
        <f>'Year 1'!E127</f>
        <v>0</v>
      </c>
      <c r="F127" s="507">
        <f>'Year 1'!F127</f>
        <v>1</v>
      </c>
      <c r="G127" s="7"/>
      <c r="H127" s="425">
        <f t="shared" si="52"/>
        <v>0</v>
      </c>
      <c r="I127" s="426">
        <f t="shared" si="51"/>
        <v>0</v>
      </c>
      <c r="J127" s="426">
        <f t="shared" si="51"/>
        <v>0</v>
      </c>
      <c r="K127" s="426">
        <f t="shared" si="51"/>
        <v>0</v>
      </c>
      <c r="L127" s="426">
        <f t="shared" si="51"/>
        <v>0</v>
      </c>
      <c r="M127" s="426">
        <f t="shared" si="51"/>
        <v>0</v>
      </c>
      <c r="N127" s="426">
        <f t="shared" si="51"/>
        <v>0</v>
      </c>
      <c r="O127" s="426">
        <f t="shared" si="51"/>
        <v>0</v>
      </c>
      <c r="P127" s="426">
        <f t="shared" si="51"/>
        <v>0</v>
      </c>
      <c r="Q127" s="426">
        <f t="shared" si="51"/>
        <v>0</v>
      </c>
      <c r="R127" s="426">
        <f t="shared" si="51"/>
        <v>0</v>
      </c>
      <c r="S127" s="426">
        <f t="shared" si="51"/>
        <v>0</v>
      </c>
      <c r="T127" s="469">
        <f t="shared" si="53"/>
        <v>0</v>
      </c>
      <c r="U127" s="7"/>
      <c r="V127" s="3"/>
      <c r="W127" s="3"/>
      <c r="X127" s="3"/>
      <c r="Y127" s="3"/>
      <c r="Z127" s="3"/>
    </row>
    <row r="128" spans="2:26">
      <c r="B128" s="348"/>
      <c r="C128" s="7" t="s">
        <v>194</v>
      </c>
      <c r="D128" s="60"/>
      <c r="E128" s="506">
        <f>'Year 1'!E128</f>
        <v>0</v>
      </c>
      <c r="F128" s="507">
        <f>'Year 1'!F128</f>
        <v>1</v>
      </c>
      <c r="G128" s="7"/>
      <c r="H128" s="425">
        <f t="shared" si="52"/>
        <v>0</v>
      </c>
      <c r="I128" s="426">
        <f t="shared" si="51"/>
        <v>0</v>
      </c>
      <c r="J128" s="426">
        <f t="shared" si="51"/>
        <v>0</v>
      </c>
      <c r="K128" s="426">
        <f t="shared" si="51"/>
        <v>0</v>
      </c>
      <c r="L128" s="426">
        <f t="shared" si="51"/>
        <v>0</v>
      </c>
      <c r="M128" s="426">
        <f t="shared" si="51"/>
        <v>0</v>
      </c>
      <c r="N128" s="426">
        <f t="shared" si="51"/>
        <v>0</v>
      </c>
      <c r="O128" s="426">
        <f t="shared" si="51"/>
        <v>0</v>
      </c>
      <c r="P128" s="426">
        <f t="shared" si="51"/>
        <v>0</v>
      </c>
      <c r="Q128" s="426">
        <f t="shared" si="51"/>
        <v>0</v>
      </c>
      <c r="R128" s="426">
        <f t="shared" si="51"/>
        <v>0</v>
      </c>
      <c r="S128" s="426">
        <f t="shared" si="51"/>
        <v>0</v>
      </c>
      <c r="T128" s="469">
        <f t="shared" si="53"/>
        <v>0</v>
      </c>
      <c r="U128" s="7"/>
      <c r="V128" s="3"/>
      <c r="W128" s="3"/>
      <c r="X128" s="3"/>
      <c r="Y128" s="3"/>
      <c r="Z128" s="3"/>
    </row>
    <row r="129" spans="2:26">
      <c r="B129" s="348"/>
      <c r="C129" s="7" t="s">
        <v>195</v>
      </c>
      <c r="D129" s="60"/>
      <c r="E129" s="506">
        <f>'Year 1'!E129</f>
        <v>0</v>
      </c>
      <c r="F129" s="507">
        <f>'Year 1'!F129</f>
        <v>1</v>
      </c>
      <c r="G129" s="7"/>
      <c r="H129" s="425">
        <f t="shared" si="52"/>
        <v>0</v>
      </c>
      <c r="I129" s="426">
        <f t="shared" si="51"/>
        <v>0</v>
      </c>
      <c r="J129" s="426">
        <f t="shared" si="51"/>
        <v>0</v>
      </c>
      <c r="K129" s="426">
        <f t="shared" si="51"/>
        <v>0</v>
      </c>
      <c r="L129" s="426">
        <f t="shared" si="51"/>
        <v>0</v>
      </c>
      <c r="M129" s="426">
        <f t="shared" si="51"/>
        <v>0</v>
      </c>
      <c r="N129" s="426">
        <f t="shared" si="51"/>
        <v>0</v>
      </c>
      <c r="O129" s="426">
        <f t="shared" si="51"/>
        <v>0</v>
      </c>
      <c r="P129" s="426">
        <f t="shared" si="51"/>
        <v>0</v>
      </c>
      <c r="Q129" s="426">
        <f t="shared" si="51"/>
        <v>0</v>
      </c>
      <c r="R129" s="426">
        <f t="shared" si="51"/>
        <v>0</v>
      </c>
      <c r="S129" s="426">
        <f t="shared" si="51"/>
        <v>0</v>
      </c>
      <c r="T129" s="469">
        <f t="shared" si="53"/>
        <v>0</v>
      </c>
      <c r="U129" s="7"/>
      <c r="V129" s="3"/>
      <c r="W129" s="3"/>
      <c r="X129" s="3"/>
      <c r="Y129" s="3"/>
      <c r="Z129" s="3"/>
    </row>
    <row r="130" spans="2:26">
      <c r="B130" s="348"/>
      <c r="C130" s="7" t="s">
        <v>196</v>
      </c>
      <c r="D130" s="60"/>
      <c r="E130" s="506">
        <f>'Year 1'!E130</f>
        <v>0</v>
      </c>
      <c r="F130" s="507">
        <f>'Year 1'!F130</f>
        <v>1</v>
      </c>
      <c r="G130" s="7"/>
      <c r="H130" s="425">
        <f t="shared" si="52"/>
        <v>0</v>
      </c>
      <c r="I130" s="426">
        <f t="shared" si="51"/>
        <v>0</v>
      </c>
      <c r="J130" s="426">
        <f t="shared" si="51"/>
        <v>0</v>
      </c>
      <c r="K130" s="426">
        <f t="shared" si="51"/>
        <v>0</v>
      </c>
      <c r="L130" s="426">
        <f t="shared" si="51"/>
        <v>0</v>
      </c>
      <c r="M130" s="426">
        <f t="shared" si="51"/>
        <v>0</v>
      </c>
      <c r="N130" s="426">
        <f t="shared" si="51"/>
        <v>0</v>
      </c>
      <c r="O130" s="426">
        <f t="shared" si="51"/>
        <v>0</v>
      </c>
      <c r="P130" s="426">
        <f t="shared" si="51"/>
        <v>0</v>
      </c>
      <c r="Q130" s="426">
        <f t="shared" si="51"/>
        <v>0</v>
      </c>
      <c r="R130" s="426">
        <f t="shared" si="51"/>
        <v>0</v>
      </c>
      <c r="S130" s="426">
        <f t="shared" si="51"/>
        <v>0</v>
      </c>
      <c r="T130" s="469">
        <f t="shared" si="53"/>
        <v>0</v>
      </c>
      <c r="U130" s="7"/>
      <c r="V130" s="3"/>
      <c r="W130" s="3"/>
      <c r="X130" s="3"/>
      <c r="Y130" s="3"/>
      <c r="Z130" s="3"/>
    </row>
    <row r="131" spans="2:26">
      <c r="B131" s="348"/>
      <c r="C131" s="7" t="s">
        <v>32</v>
      </c>
      <c r="D131" s="60"/>
      <c r="E131" s="506">
        <f>'Year 1'!E131</f>
        <v>200</v>
      </c>
      <c r="F131" s="507">
        <f>'Year 1'!F131</f>
        <v>1</v>
      </c>
      <c r="G131" s="7"/>
      <c r="H131" s="425">
        <f t="shared" si="52"/>
        <v>200</v>
      </c>
      <c r="I131" s="426">
        <f t="shared" si="51"/>
        <v>200</v>
      </c>
      <c r="J131" s="426">
        <f t="shared" si="51"/>
        <v>200</v>
      </c>
      <c r="K131" s="426">
        <f t="shared" si="51"/>
        <v>200</v>
      </c>
      <c r="L131" s="426">
        <f t="shared" si="51"/>
        <v>200</v>
      </c>
      <c r="M131" s="426">
        <f t="shared" si="51"/>
        <v>200</v>
      </c>
      <c r="N131" s="426">
        <f t="shared" si="51"/>
        <v>200</v>
      </c>
      <c r="O131" s="426">
        <f t="shared" si="51"/>
        <v>200</v>
      </c>
      <c r="P131" s="426">
        <f t="shared" si="51"/>
        <v>200</v>
      </c>
      <c r="Q131" s="426">
        <f t="shared" si="51"/>
        <v>200</v>
      </c>
      <c r="R131" s="426">
        <f t="shared" si="51"/>
        <v>200</v>
      </c>
      <c r="S131" s="426">
        <f t="shared" si="51"/>
        <v>200</v>
      </c>
      <c r="T131" s="469">
        <f t="shared" si="53"/>
        <v>2400</v>
      </c>
      <c r="U131" s="7"/>
      <c r="V131" s="3"/>
      <c r="W131" s="3"/>
      <c r="X131" s="3"/>
      <c r="Y131" s="3"/>
      <c r="Z131" s="3"/>
    </row>
    <row r="132" spans="2:26">
      <c r="B132" s="348"/>
      <c r="C132" s="7" t="s">
        <v>197</v>
      </c>
      <c r="D132" s="60"/>
      <c r="E132" s="506">
        <f>'Year 1'!E132</f>
        <v>3000</v>
      </c>
      <c r="F132" s="507">
        <f>'Year 1'!F132</f>
        <v>1</v>
      </c>
      <c r="G132" s="7"/>
      <c r="H132" s="425">
        <f t="shared" si="52"/>
        <v>3000</v>
      </c>
      <c r="I132" s="426">
        <f t="shared" si="51"/>
        <v>3000</v>
      </c>
      <c r="J132" s="426">
        <f t="shared" si="51"/>
        <v>3000</v>
      </c>
      <c r="K132" s="426">
        <f t="shared" si="51"/>
        <v>3000</v>
      </c>
      <c r="L132" s="426">
        <f t="shared" si="51"/>
        <v>3000</v>
      </c>
      <c r="M132" s="426">
        <f t="shared" si="51"/>
        <v>3000</v>
      </c>
      <c r="N132" s="426">
        <f t="shared" si="51"/>
        <v>3000</v>
      </c>
      <c r="O132" s="426">
        <f t="shared" si="51"/>
        <v>3000</v>
      </c>
      <c r="P132" s="426">
        <f t="shared" si="51"/>
        <v>3000</v>
      </c>
      <c r="Q132" s="426">
        <f t="shared" si="51"/>
        <v>3000</v>
      </c>
      <c r="R132" s="426">
        <f t="shared" si="51"/>
        <v>3000</v>
      </c>
      <c r="S132" s="426">
        <f t="shared" si="51"/>
        <v>3000</v>
      </c>
      <c r="T132" s="469">
        <f t="shared" si="53"/>
        <v>36000</v>
      </c>
      <c r="U132" s="7"/>
      <c r="V132" s="3"/>
      <c r="W132" s="3"/>
      <c r="X132" s="3"/>
      <c r="Y132" s="3"/>
      <c r="Z132" s="3"/>
    </row>
    <row r="133" spans="2:26">
      <c r="B133" s="348"/>
      <c r="C133" s="7" t="s">
        <v>198</v>
      </c>
      <c r="D133" s="60"/>
      <c r="E133" s="506">
        <f>'Year 1'!E133</f>
        <v>740</v>
      </c>
      <c r="F133" s="507">
        <f>'Year 1'!F133</f>
        <v>1</v>
      </c>
      <c r="G133" s="7"/>
      <c r="H133" s="425">
        <f t="shared" si="52"/>
        <v>740</v>
      </c>
      <c r="I133" s="426">
        <f t="shared" si="51"/>
        <v>740</v>
      </c>
      <c r="J133" s="426">
        <f t="shared" si="51"/>
        <v>740</v>
      </c>
      <c r="K133" s="426">
        <f t="shared" si="51"/>
        <v>740</v>
      </c>
      <c r="L133" s="426">
        <f t="shared" si="51"/>
        <v>740</v>
      </c>
      <c r="M133" s="426">
        <f t="shared" si="51"/>
        <v>740</v>
      </c>
      <c r="N133" s="426">
        <f t="shared" si="51"/>
        <v>740</v>
      </c>
      <c r="O133" s="426">
        <f t="shared" si="51"/>
        <v>740</v>
      </c>
      <c r="P133" s="426">
        <f t="shared" si="51"/>
        <v>740</v>
      </c>
      <c r="Q133" s="426">
        <f t="shared" si="51"/>
        <v>740</v>
      </c>
      <c r="R133" s="426">
        <f t="shared" si="51"/>
        <v>740</v>
      </c>
      <c r="S133" s="426">
        <f t="shared" si="51"/>
        <v>740</v>
      </c>
      <c r="T133" s="469">
        <f t="shared" si="53"/>
        <v>8880</v>
      </c>
      <c r="U133" s="7"/>
      <c r="V133" s="3"/>
      <c r="W133" s="3"/>
      <c r="X133" s="3"/>
      <c r="Y133" s="3"/>
      <c r="Z133" s="3"/>
    </row>
    <row r="134" spans="2:26">
      <c r="B134" s="348"/>
      <c r="C134" s="7" t="s">
        <v>199</v>
      </c>
      <c r="D134" s="60"/>
      <c r="E134" s="506">
        <f>'Year 1'!E134</f>
        <v>0</v>
      </c>
      <c r="F134" s="507">
        <f>'Year 1'!F134</f>
        <v>1</v>
      </c>
      <c r="G134" s="7"/>
      <c r="H134" s="425">
        <f t="shared" si="52"/>
        <v>0</v>
      </c>
      <c r="I134" s="426">
        <f t="shared" si="51"/>
        <v>0</v>
      </c>
      <c r="J134" s="426">
        <f t="shared" si="51"/>
        <v>0</v>
      </c>
      <c r="K134" s="426">
        <f t="shared" si="51"/>
        <v>0</v>
      </c>
      <c r="L134" s="426">
        <f t="shared" si="51"/>
        <v>0</v>
      </c>
      <c r="M134" s="426">
        <f t="shared" si="51"/>
        <v>0</v>
      </c>
      <c r="N134" s="426">
        <f t="shared" si="51"/>
        <v>0</v>
      </c>
      <c r="O134" s="426">
        <f t="shared" si="51"/>
        <v>0</v>
      </c>
      <c r="P134" s="426">
        <f t="shared" si="51"/>
        <v>0</v>
      </c>
      <c r="Q134" s="426">
        <f t="shared" si="51"/>
        <v>0</v>
      </c>
      <c r="R134" s="426">
        <f t="shared" si="51"/>
        <v>0</v>
      </c>
      <c r="S134" s="426">
        <f t="shared" si="51"/>
        <v>0</v>
      </c>
      <c r="T134" s="469">
        <f t="shared" si="53"/>
        <v>0</v>
      </c>
      <c r="U134" s="7"/>
      <c r="V134" s="3"/>
      <c r="W134" s="3"/>
      <c r="X134" s="3"/>
      <c r="Y134" s="3"/>
      <c r="Z134" s="3"/>
    </row>
    <row r="135" spans="2:26">
      <c r="B135" s="348"/>
      <c r="C135" s="7" t="s">
        <v>200</v>
      </c>
      <c r="D135" s="60"/>
      <c r="E135" s="506">
        <f>'Year 1'!E135</f>
        <v>0</v>
      </c>
      <c r="F135" s="507">
        <f>'Year 1'!F135</f>
        <v>1</v>
      </c>
      <c r="G135" s="7"/>
      <c r="H135" s="425">
        <f t="shared" si="52"/>
        <v>0</v>
      </c>
      <c r="I135" s="426">
        <f t="shared" si="51"/>
        <v>0</v>
      </c>
      <c r="J135" s="426">
        <f t="shared" si="51"/>
        <v>0</v>
      </c>
      <c r="K135" s="426">
        <f t="shared" si="51"/>
        <v>0</v>
      </c>
      <c r="L135" s="426">
        <f t="shared" si="51"/>
        <v>0</v>
      </c>
      <c r="M135" s="426">
        <f t="shared" si="51"/>
        <v>0</v>
      </c>
      <c r="N135" s="426">
        <f t="shared" si="51"/>
        <v>0</v>
      </c>
      <c r="O135" s="426">
        <f t="shared" si="51"/>
        <v>0</v>
      </c>
      <c r="P135" s="426">
        <f t="shared" si="51"/>
        <v>0</v>
      </c>
      <c r="Q135" s="426">
        <f t="shared" si="51"/>
        <v>0</v>
      </c>
      <c r="R135" s="426">
        <f t="shared" si="51"/>
        <v>0</v>
      </c>
      <c r="S135" s="426">
        <f t="shared" si="51"/>
        <v>0</v>
      </c>
      <c r="T135" s="469">
        <f t="shared" si="53"/>
        <v>0</v>
      </c>
      <c r="U135" s="7"/>
      <c r="V135" s="3"/>
      <c r="W135" s="3"/>
      <c r="X135" s="3"/>
      <c r="Y135" s="3"/>
      <c r="Z135" s="3"/>
    </row>
    <row r="136" spans="2:26">
      <c r="B136" s="348"/>
      <c r="C136" s="7" t="s">
        <v>201</v>
      </c>
      <c r="D136" s="60"/>
      <c r="E136" s="506">
        <f>'Year 1'!E136</f>
        <v>0</v>
      </c>
      <c r="F136" s="507">
        <f>'Year 1'!F136</f>
        <v>1</v>
      </c>
      <c r="G136" s="7"/>
      <c r="H136" s="425">
        <f t="shared" si="52"/>
        <v>0</v>
      </c>
      <c r="I136" s="426">
        <f t="shared" si="51"/>
        <v>0</v>
      </c>
      <c r="J136" s="426">
        <f t="shared" si="51"/>
        <v>0</v>
      </c>
      <c r="K136" s="426">
        <f t="shared" si="51"/>
        <v>0</v>
      </c>
      <c r="L136" s="426">
        <f t="shared" si="51"/>
        <v>0</v>
      </c>
      <c r="M136" s="426">
        <f t="shared" si="51"/>
        <v>0</v>
      </c>
      <c r="N136" s="426">
        <f t="shared" si="51"/>
        <v>0</v>
      </c>
      <c r="O136" s="426">
        <f t="shared" si="51"/>
        <v>0</v>
      </c>
      <c r="P136" s="426">
        <f t="shared" si="51"/>
        <v>0</v>
      </c>
      <c r="Q136" s="426">
        <f t="shared" si="51"/>
        <v>0</v>
      </c>
      <c r="R136" s="426">
        <f t="shared" si="51"/>
        <v>0</v>
      </c>
      <c r="S136" s="426">
        <f t="shared" si="51"/>
        <v>0</v>
      </c>
      <c r="T136" s="469">
        <f t="shared" si="53"/>
        <v>0</v>
      </c>
      <c r="U136" s="7"/>
      <c r="V136" s="3"/>
      <c r="W136" s="3"/>
      <c r="X136" s="3"/>
      <c r="Y136" s="3"/>
      <c r="Z136" s="3"/>
    </row>
    <row r="137" spans="2:26">
      <c r="B137" s="348"/>
      <c r="C137" s="7" t="s">
        <v>202</v>
      </c>
      <c r="D137" s="60"/>
      <c r="E137" s="506">
        <f>'Year 1'!E137</f>
        <v>0</v>
      </c>
      <c r="F137" s="507">
        <f>'Year 1'!F137</f>
        <v>1</v>
      </c>
      <c r="G137" s="7"/>
      <c r="H137" s="425">
        <f t="shared" si="52"/>
        <v>0</v>
      </c>
      <c r="I137" s="426">
        <f t="shared" si="52"/>
        <v>0</v>
      </c>
      <c r="J137" s="426">
        <f t="shared" si="52"/>
        <v>0</v>
      </c>
      <c r="K137" s="426">
        <f t="shared" si="52"/>
        <v>0</v>
      </c>
      <c r="L137" s="426">
        <f t="shared" si="52"/>
        <v>0</v>
      </c>
      <c r="M137" s="426">
        <f t="shared" si="52"/>
        <v>0</v>
      </c>
      <c r="N137" s="426">
        <f t="shared" si="52"/>
        <v>0</v>
      </c>
      <c r="O137" s="426">
        <f t="shared" si="52"/>
        <v>0</v>
      </c>
      <c r="P137" s="426">
        <f t="shared" si="52"/>
        <v>0</v>
      </c>
      <c r="Q137" s="426">
        <f t="shared" si="52"/>
        <v>0</v>
      </c>
      <c r="R137" s="426">
        <f t="shared" si="52"/>
        <v>0</v>
      </c>
      <c r="S137" s="426">
        <f t="shared" si="52"/>
        <v>0</v>
      </c>
      <c r="T137" s="469">
        <f t="shared" si="53"/>
        <v>0</v>
      </c>
      <c r="U137" s="7"/>
      <c r="V137" s="3"/>
      <c r="W137" s="3"/>
      <c r="X137" s="3"/>
      <c r="Y137" s="3"/>
      <c r="Z137" s="3"/>
    </row>
    <row r="138" spans="2:26">
      <c r="B138" s="348"/>
      <c r="C138" s="7" t="s">
        <v>203</v>
      </c>
      <c r="D138" s="60"/>
      <c r="E138" s="506">
        <f>'Year 1'!E138</f>
        <v>150</v>
      </c>
      <c r="F138" s="507">
        <f>'Year 1'!F138</f>
        <v>1</v>
      </c>
      <c r="G138" s="7"/>
      <c r="H138" s="425">
        <f t="shared" si="52"/>
        <v>150</v>
      </c>
      <c r="I138" s="426">
        <f t="shared" si="52"/>
        <v>150</v>
      </c>
      <c r="J138" s="426">
        <f t="shared" si="52"/>
        <v>150</v>
      </c>
      <c r="K138" s="426">
        <f t="shared" si="52"/>
        <v>150</v>
      </c>
      <c r="L138" s="426">
        <f t="shared" si="52"/>
        <v>150</v>
      </c>
      <c r="M138" s="426">
        <f t="shared" si="52"/>
        <v>150</v>
      </c>
      <c r="N138" s="426">
        <f t="shared" si="52"/>
        <v>150</v>
      </c>
      <c r="O138" s="426">
        <f t="shared" si="52"/>
        <v>150</v>
      </c>
      <c r="P138" s="426">
        <f t="shared" si="52"/>
        <v>150</v>
      </c>
      <c r="Q138" s="426">
        <f t="shared" si="52"/>
        <v>150</v>
      </c>
      <c r="R138" s="426">
        <f t="shared" si="52"/>
        <v>150</v>
      </c>
      <c r="S138" s="426">
        <f t="shared" si="52"/>
        <v>150</v>
      </c>
      <c r="T138" s="469">
        <f t="shared" si="53"/>
        <v>1800</v>
      </c>
      <c r="U138" s="7"/>
      <c r="V138" s="3"/>
      <c r="W138" s="3"/>
      <c r="X138" s="3"/>
      <c r="Y138" s="3"/>
      <c r="Z138" s="3"/>
    </row>
    <row r="139" spans="2:26">
      <c r="B139" s="348"/>
      <c r="C139" s="7" t="s">
        <v>204</v>
      </c>
      <c r="D139" s="60"/>
      <c r="E139" s="506">
        <f>'Year 1'!E139</f>
        <v>0</v>
      </c>
      <c r="F139" s="507">
        <f>'Year 1'!F139</f>
        <v>1</v>
      </c>
      <c r="G139" s="7"/>
      <c r="H139" s="425">
        <f t="shared" si="52"/>
        <v>0</v>
      </c>
      <c r="I139" s="426">
        <f t="shared" si="52"/>
        <v>0</v>
      </c>
      <c r="J139" s="426">
        <f t="shared" si="52"/>
        <v>0</v>
      </c>
      <c r="K139" s="426">
        <f t="shared" si="52"/>
        <v>0</v>
      </c>
      <c r="L139" s="426">
        <f t="shared" si="52"/>
        <v>0</v>
      </c>
      <c r="M139" s="426">
        <f t="shared" si="52"/>
        <v>0</v>
      </c>
      <c r="N139" s="426">
        <f t="shared" si="52"/>
        <v>0</v>
      </c>
      <c r="O139" s="426">
        <f t="shared" si="52"/>
        <v>0</v>
      </c>
      <c r="P139" s="426">
        <f t="shared" si="52"/>
        <v>0</v>
      </c>
      <c r="Q139" s="426">
        <f t="shared" si="52"/>
        <v>0</v>
      </c>
      <c r="R139" s="426">
        <f t="shared" si="52"/>
        <v>0</v>
      </c>
      <c r="S139" s="426">
        <f t="shared" si="52"/>
        <v>0</v>
      </c>
      <c r="T139" s="469">
        <f t="shared" si="53"/>
        <v>0</v>
      </c>
      <c r="U139" s="7"/>
      <c r="V139" s="3"/>
      <c r="W139" s="3"/>
      <c r="X139" s="3"/>
      <c r="Y139" s="3"/>
      <c r="Z139" s="3"/>
    </row>
    <row r="140" spans="2:26" ht="16.5" thickBot="1">
      <c r="B140" s="454"/>
      <c r="C140" s="7"/>
      <c r="D140" s="7"/>
      <c r="E140" s="26"/>
      <c r="F140" s="11"/>
      <c r="G140" s="7"/>
      <c r="H140" s="428"/>
      <c r="I140" s="429"/>
      <c r="J140" s="429"/>
      <c r="K140" s="429"/>
      <c r="L140" s="429"/>
      <c r="M140" s="429"/>
      <c r="N140" s="429"/>
      <c r="O140" s="429"/>
      <c r="P140" s="429"/>
      <c r="Q140" s="429"/>
      <c r="R140" s="429"/>
      <c r="S140" s="429"/>
      <c r="T140" s="478"/>
      <c r="U140" s="7"/>
      <c r="V140" s="3"/>
      <c r="W140" s="3"/>
      <c r="X140" s="3"/>
      <c r="Y140" s="3"/>
      <c r="Z140" s="3"/>
    </row>
    <row r="141" spans="2:26" ht="16.5" thickTop="1">
      <c r="B141" s="285" t="s">
        <v>17</v>
      </c>
      <c r="C141" s="272"/>
      <c r="D141" s="272"/>
      <c r="E141" s="272"/>
      <c r="F141" s="272"/>
      <c r="G141" s="272"/>
      <c r="H141" s="274">
        <f t="shared" ref="H141:S141" si="54">SUM(H121:H139)</f>
        <v>5390</v>
      </c>
      <c r="I141" s="275">
        <f t="shared" si="54"/>
        <v>5390</v>
      </c>
      <c r="J141" s="275">
        <f t="shared" si="54"/>
        <v>5390</v>
      </c>
      <c r="K141" s="275">
        <f t="shared" si="54"/>
        <v>5390</v>
      </c>
      <c r="L141" s="275">
        <f t="shared" si="54"/>
        <v>5390</v>
      </c>
      <c r="M141" s="275">
        <f t="shared" si="54"/>
        <v>5390</v>
      </c>
      <c r="N141" s="275">
        <f t="shared" si="54"/>
        <v>5390</v>
      </c>
      <c r="O141" s="275">
        <f t="shared" si="54"/>
        <v>5390</v>
      </c>
      <c r="P141" s="275">
        <f t="shared" si="54"/>
        <v>5390</v>
      </c>
      <c r="Q141" s="275">
        <f t="shared" si="54"/>
        <v>5390</v>
      </c>
      <c r="R141" s="275">
        <f t="shared" si="54"/>
        <v>5390</v>
      </c>
      <c r="S141" s="275">
        <f t="shared" si="54"/>
        <v>5390</v>
      </c>
      <c r="T141" s="286">
        <f>SUM(H141:S141)</f>
        <v>64680</v>
      </c>
      <c r="U141" s="7"/>
      <c r="V141" s="3"/>
      <c r="W141" s="3"/>
      <c r="X141" s="3"/>
      <c r="Y141" s="3"/>
      <c r="Z141" s="3"/>
    </row>
    <row r="142" spans="2:26">
      <c r="B142" s="448"/>
      <c r="C142" s="13"/>
      <c r="D142" s="14"/>
      <c r="E142" s="23"/>
      <c r="F142" s="11"/>
      <c r="G142" s="7"/>
      <c r="H142" s="433"/>
      <c r="I142" s="434"/>
      <c r="J142" s="434"/>
      <c r="K142" s="434"/>
      <c r="L142" s="434"/>
      <c r="M142" s="434"/>
      <c r="N142" s="434"/>
      <c r="O142" s="434"/>
      <c r="P142" s="434"/>
      <c r="Q142" s="434"/>
      <c r="R142" s="434"/>
      <c r="S142" s="434"/>
      <c r="T142" s="427"/>
      <c r="U142" s="7"/>
      <c r="V142" s="3"/>
      <c r="W142" s="3"/>
      <c r="X142" s="3"/>
      <c r="Y142" s="3"/>
      <c r="Z142" s="3"/>
    </row>
    <row r="143" spans="2:26" ht="20.25">
      <c r="B143" s="149" t="s">
        <v>305</v>
      </c>
      <c r="C143" s="367"/>
      <c r="D143" s="367"/>
      <c r="E143" s="367" t="str">
        <f>$E$3</f>
        <v>Year 2 (2021)</v>
      </c>
      <c r="F143" s="367"/>
      <c r="G143" s="367"/>
      <c r="H143" s="405" t="s">
        <v>126</v>
      </c>
      <c r="I143" s="406" t="s">
        <v>127</v>
      </c>
      <c r="J143" s="406" t="s">
        <v>128</v>
      </c>
      <c r="K143" s="406" t="s">
        <v>129</v>
      </c>
      <c r="L143" s="406" t="s">
        <v>130</v>
      </c>
      <c r="M143" s="406" t="s">
        <v>131</v>
      </c>
      <c r="N143" s="406" t="s">
        <v>132</v>
      </c>
      <c r="O143" s="406" t="s">
        <v>133</v>
      </c>
      <c r="P143" s="406" t="s">
        <v>134</v>
      </c>
      <c r="Q143" s="406" t="s">
        <v>135</v>
      </c>
      <c r="R143" s="406" t="s">
        <v>136</v>
      </c>
      <c r="S143" s="406" t="s">
        <v>137</v>
      </c>
      <c r="T143" s="407" t="s">
        <v>177</v>
      </c>
      <c r="U143" s="7"/>
      <c r="V143" s="3"/>
      <c r="W143" s="3"/>
      <c r="X143" s="3"/>
      <c r="Y143" s="3"/>
      <c r="Z143" s="3"/>
    </row>
    <row r="144" spans="2:26">
      <c r="B144" s="451"/>
      <c r="C144" s="452"/>
      <c r="D144" s="452"/>
      <c r="E144" s="452"/>
      <c r="F144" s="452"/>
      <c r="G144" s="453" t="s">
        <v>57</v>
      </c>
      <c r="H144" s="408">
        <f>H$4</f>
        <v>13</v>
      </c>
      <c r="I144" s="409">
        <f t="shared" ref="I144:S144" si="55">I$4</f>
        <v>14</v>
      </c>
      <c r="J144" s="409">
        <f t="shared" si="55"/>
        <v>15</v>
      </c>
      <c r="K144" s="409">
        <f t="shared" si="55"/>
        <v>16</v>
      </c>
      <c r="L144" s="409">
        <f t="shared" si="55"/>
        <v>17</v>
      </c>
      <c r="M144" s="409">
        <f t="shared" si="55"/>
        <v>18</v>
      </c>
      <c r="N144" s="409">
        <f t="shared" si="55"/>
        <v>19</v>
      </c>
      <c r="O144" s="409">
        <f t="shared" si="55"/>
        <v>20</v>
      </c>
      <c r="P144" s="409">
        <f t="shared" si="55"/>
        <v>21</v>
      </c>
      <c r="Q144" s="409">
        <f t="shared" si="55"/>
        <v>22</v>
      </c>
      <c r="R144" s="409">
        <f t="shared" si="55"/>
        <v>23</v>
      </c>
      <c r="S144" s="409">
        <f t="shared" si="55"/>
        <v>24</v>
      </c>
      <c r="T144" s="457" t="str">
        <f>"Total for " &amp; $E$3</f>
        <v>Total for Year 2 (2021)</v>
      </c>
      <c r="U144" s="7"/>
      <c r="V144" s="3"/>
      <c r="W144" s="3"/>
      <c r="X144" s="3"/>
      <c r="Y144" s="3"/>
      <c r="Z144" s="3"/>
    </row>
    <row r="145" spans="2:26">
      <c r="B145" s="455"/>
      <c r="C145" s="8"/>
      <c r="D145" s="27"/>
      <c r="E145" s="10"/>
      <c r="F145" s="10"/>
      <c r="G145" s="8"/>
      <c r="H145" s="435"/>
      <c r="I145" s="436"/>
      <c r="J145" s="436"/>
      <c r="K145" s="436"/>
      <c r="L145" s="436"/>
      <c r="M145" s="436"/>
      <c r="N145" s="436"/>
      <c r="O145" s="436"/>
      <c r="P145" s="436"/>
      <c r="Q145" s="436"/>
      <c r="R145" s="436"/>
      <c r="S145" s="436"/>
      <c r="T145" s="480"/>
      <c r="U145" s="7"/>
      <c r="V145" s="3"/>
      <c r="W145" s="3"/>
      <c r="X145" s="3"/>
      <c r="Y145" s="3"/>
      <c r="Z145" s="3"/>
    </row>
    <row r="146" spans="2:26">
      <c r="B146" s="455" t="s">
        <v>18</v>
      </c>
      <c r="C146" s="7"/>
      <c r="D146" s="10"/>
      <c r="E146" s="10"/>
      <c r="F146" s="10"/>
      <c r="G146" s="8"/>
      <c r="H146" s="425"/>
      <c r="I146" s="426"/>
      <c r="J146" s="426"/>
      <c r="K146" s="426"/>
      <c r="L146" s="426"/>
      <c r="M146" s="426"/>
      <c r="N146" s="426"/>
      <c r="O146" s="426"/>
      <c r="P146" s="426"/>
      <c r="Q146" s="426"/>
      <c r="R146" s="426"/>
      <c r="S146" s="426"/>
      <c r="T146" s="469"/>
      <c r="U146" s="7"/>
      <c r="V146" s="3"/>
      <c r="W146" s="3"/>
      <c r="X146" s="3"/>
      <c r="Y146" s="3"/>
      <c r="Z146" s="3"/>
    </row>
    <row r="147" spans="2:26">
      <c r="B147" s="481"/>
      <c r="C147" s="7" t="s">
        <v>306</v>
      </c>
      <c r="D147" s="10"/>
      <c r="E147" s="10"/>
      <c r="F147" s="10"/>
      <c r="G147" s="8"/>
      <c r="H147" s="425">
        <f t="shared" ref="H147:S147" si="56">H41</f>
        <v>24317</v>
      </c>
      <c r="I147" s="426">
        <f t="shared" si="56"/>
        <v>25312</v>
      </c>
      <c r="J147" s="426">
        <f t="shared" si="56"/>
        <v>26306</v>
      </c>
      <c r="K147" s="426">
        <f t="shared" si="56"/>
        <v>27279</v>
      </c>
      <c r="L147" s="426">
        <f t="shared" si="56"/>
        <v>28251</v>
      </c>
      <c r="M147" s="426">
        <f t="shared" si="56"/>
        <v>29202</v>
      </c>
      <c r="N147" s="426">
        <f t="shared" si="56"/>
        <v>29883</v>
      </c>
      <c r="O147" s="426">
        <f t="shared" si="56"/>
        <v>30844</v>
      </c>
      <c r="P147" s="426">
        <f t="shared" si="56"/>
        <v>31784</v>
      </c>
      <c r="Q147" s="426">
        <f t="shared" si="56"/>
        <v>32734</v>
      </c>
      <c r="R147" s="426">
        <f t="shared" si="56"/>
        <v>33674</v>
      </c>
      <c r="S147" s="426">
        <f t="shared" si="56"/>
        <v>34714</v>
      </c>
      <c r="T147" s="469">
        <f>SUM(H147:S147)</f>
        <v>354300</v>
      </c>
      <c r="U147" s="7"/>
      <c r="V147" s="3"/>
      <c r="W147" s="3"/>
      <c r="X147" s="3"/>
      <c r="Y147" s="3"/>
      <c r="Z147" s="3"/>
    </row>
    <row r="148" spans="2:26">
      <c r="B148" s="481"/>
      <c r="C148" s="7" t="s">
        <v>364</v>
      </c>
      <c r="D148" s="10"/>
      <c r="E148" s="10"/>
      <c r="F148" s="10"/>
      <c r="G148" s="8"/>
      <c r="H148" s="425">
        <f>H50</f>
        <v>933.71999999999991</v>
      </c>
      <c r="I148" s="426">
        <f t="shared" ref="I148:S148" si="57">I50</f>
        <v>974.22</v>
      </c>
      <c r="J148" s="426">
        <f t="shared" si="57"/>
        <v>1014.36</v>
      </c>
      <c r="K148" s="426">
        <f t="shared" si="57"/>
        <v>1053.54</v>
      </c>
      <c r="L148" s="426">
        <f t="shared" si="57"/>
        <v>1092.3600000000001</v>
      </c>
      <c r="M148" s="426">
        <f t="shared" si="57"/>
        <v>1130.22</v>
      </c>
      <c r="N148" s="426">
        <f t="shared" si="57"/>
        <v>1156.98</v>
      </c>
      <c r="O148" s="426">
        <f t="shared" si="57"/>
        <v>1195.1400000000001</v>
      </c>
      <c r="P148" s="426">
        <f t="shared" si="57"/>
        <v>1232.3399999999999</v>
      </c>
      <c r="Q148" s="426">
        <f t="shared" si="57"/>
        <v>1269.8399999999999</v>
      </c>
      <c r="R148" s="426">
        <f t="shared" si="57"/>
        <v>1307.0400000000002</v>
      </c>
      <c r="S148" s="426">
        <f t="shared" si="57"/>
        <v>1349.0400000000002</v>
      </c>
      <c r="T148" s="469">
        <f>SUM(H148:S148)</f>
        <v>13708.800000000003</v>
      </c>
      <c r="U148" s="7"/>
      <c r="V148" s="3"/>
      <c r="W148" s="3"/>
      <c r="X148" s="3"/>
      <c r="Y148" s="3"/>
      <c r="Z148" s="3"/>
    </row>
    <row r="149" spans="2:26">
      <c r="B149" s="481"/>
      <c r="C149" s="7" t="s">
        <v>28</v>
      </c>
      <c r="D149" s="10"/>
      <c r="E149" s="10"/>
      <c r="F149" s="10"/>
      <c r="G149" s="8"/>
      <c r="H149" s="425">
        <f>H81</f>
        <v>6097.2080000000005</v>
      </c>
      <c r="I149" s="426">
        <f t="shared" ref="I149:S149" si="58">I81</f>
        <v>6346.6880000000001</v>
      </c>
      <c r="J149" s="426">
        <f t="shared" si="58"/>
        <v>6595.844000000001</v>
      </c>
      <c r="K149" s="426">
        <f t="shared" si="58"/>
        <v>6842.5959999999995</v>
      </c>
      <c r="L149" s="426">
        <f t="shared" si="58"/>
        <v>7089.0240000000013</v>
      </c>
      <c r="M149" s="426">
        <f t="shared" si="58"/>
        <v>7333.0480000000007</v>
      </c>
      <c r="N149" s="426">
        <f t="shared" si="58"/>
        <v>7501.8919999999998</v>
      </c>
      <c r="O149" s="426">
        <f t="shared" si="58"/>
        <v>7746.9560000000001</v>
      </c>
      <c r="P149" s="426">
        <f t="shared" si="58"/>
        <v>7989.616</v>
      </c>
      <c r="Q149" s="426">
        <f t="shared" si="58"/>
        <v>8233.3159999999989</v>
      </c>
      <c r="R149" s="426">
        <f t="shared" si="58"/>
        <v>8475.9760000000006</v>
      </c>
      <c r="S149" s="426">
        <f t="shared" si="58"/>
        <v>8755.1360000000004</v>
      </c>
      <c r="T149" s="469">
        <f t="shared" ref="T149:T151" si="59">SUM(H149:S149)</f>
        <v>89007.299999999988</v>
      </c>
      <c r="U149" s="7"/>
      <c r="V149" s="3"/>
      <c r="W149" s="3"/>
      <c r="X149" s="3"/>
      <c r="Y149" s="3"/>
      <c r="Z149" s="3"/>
    </row>
    <row r="150" spans="2:26">
      <c r="B150" s="481"/>
      <c r="C150" s="7" t="s">
        <v>307</v>
      </c>
      <c r="D150" s="10"/>
      <c r="E150" s="10"/>
      <c r="F150" s="10"/>
      <c r="G150" s="8"/>
      <c r="H150" s="425">
        <f>H115</f>
        <v>33588.847999999998</v>
      </c>
      <c r="I150" s="426">
        <f t="shared" ref="I150:S150" si="60">I115</f>
        <v>33588.847999999998</v>
      </c>
      <c r="J150" s="426">
        <f t="shared" si="60"/>
        <v>33588.847999999998</v>
      </c>
      <c r="K150" s="426">
        <f t="shared" si="60"/>
        <v>33588.847999999998</v>
      </c>
      <c r="L150" s="426">
        <f t="shared" si="60"/>
        <v>33588.847999999998</v>
      </c>
      <c r="M150" s="426">
        <f t="shared" si="60"/>
        <v>33588.847999999998</v>
      </c>
      <c r="N150" s="426">
        <f t="shared" si="60"/>
        <v>33588.847999999998</v>
      </c>
      <c r="O150" s="426">
        <f t="shared" si="60"/>
        <v>33588.847999999998</v>
      </c>
      <c r="P150" s="426">
        <f t="shared" si="60"/>
        <v>33588.847999999998</v>
      </c>
      <c r="Q150" s="426">
        <f t="shared" si="60"/>
        <v>33588.847999999998</v>
      </c>
      <c r="R150" s="426">
        <f t="shared" si="60"/>
        <v>33588.847999999998</v>
      </c>
      <c r="S150" s="426">
        <f t="shared" si="60"/>
        <v>33588.847999999998</v>
      </c>
      <c r="T150" s="469">
        <f t="shared" si="59"/>
        <v>403066.17599999998</v>
      </c>
      <c r="U150" s="7"/>
      <c r="V150" s="3"/>
      <c r="W150" s="3"/>
      <c r="X150" s="3"/>
      <c r="Y150" s="3"/>
      <c r="Z150" s="3"/>
    </row>
    <row r="151" spans="2:26" ht="16.5" thickBot="1">
      <c r="B151" s="481"/>
      <c r="C151" s="48" t="s">
        <v>308</v>
      </c>
      <c r="D151" s="10"/>
      <c r="E151" s="10"/>
      <c r="F151" s="10"/>
      <c r="G151" s="8"/>
      <c r="H151" s="425">
        <f>H141</f>
        <v>5390</v>
      </c>
      <c r="I151" s="426">
        <f t="shared" ref="I151:S151" si="61">I141</f>
        <v>5390</v>
      </c>
      <c r="J151" s="426">
        <f t="shared" si="61"/>
        <v>5390</v>
      </c>
      <c r="K151" s="426">
        <f t="shared" si="61"/>
        <v>5390</v>
      </c>
      <c r="L151" s="426">
        <f t="shared" si="61"/>
        <v>5390</v>
      </c>
      <c r="M151" s="426">
        <f t="shared" si="61"/>
        <v>5390</v>
      </c>
      <c r="N151" s="426">
        <f t="shared" si="61"/>
        <v>5390</v>
      </c>
      <c r="O151" s="426">
        <f t="shared" si="61"/>
        <v>5390</v>
      </c>
      <c r="P151" s="426">
        <f t="shared" si="61"/>
        <v>5390</v>
      </c>
      <c r="Q151" s="426">
        <f t="shared" si="61"/>
        <v>5390</v>
      </c>
      <c r="R151" s="426">
        <f t="shared" si="61"/>
        <v>5390</v>
      </c>
      <c r="S151" s="426">
        <f t="shared" si="61"/>
        <v>5390</v>
      </c>
      <c r="T151" s="469">
        <f t="shared" si="59"/>
        <v>64680</v>
      </c>
      <c r="U151" s="7"/>
      <c r="V151" s="3"/>
      <c r="W151" s="3"/>
      <c r="X151" s="3"/>
      <c r="Y151" s="3"/>
      <c r="Z151" s="3"/>
    </row>
    <row r="152" spans="2:26" ht="16.5" thickTop="1">
      <c r="B152" s="470" t="s">
        <v>18</v>
      </c>
      <c r="C152" s="471"/>
      <c r="D152" s="471"/>
      <c r="E152" s="471"/>
      <c r="F152" s="471"/>
      <c r="G152" s="472"/>
      <c r="H152" s="473">
        <f>H147-SUM(H148:H151)</f>
        <v>-21692.775999999998</v>
      </c>
      <c r="I152" s="474">
        <f t="shared" ref="I152:S152" si="62">I147-SUM(I148:I151)</f>
        <v>-20987.756000000001</v>
      </c>
      <c r="J152" s="474">
        <f t="shared" si="62"/>
        <v>-20283.051999999996</v>
      </c>
      <c r="K152" s="474">
        <f t="shared" si="62"/>
        <v>-19595.983999999997</v>
      </c>
      <c r="L152" s="474">
        <f t="shared" si="62"/>
        <v>-18909.232000000004</v>
      </c>
      <c r="M152" s="474">
        <f t="shared" si="62"/>
        <v>-18240.115999999995</v>
      </c>
      <c r="N152" s="474">
        <f t="shared" si="62"/>
        <v>-17754.72</v>
      </c>
      <c r="O152" s="474">
        <f t="shared" si="62"/>
        <v>-17076.943999999996</v>
      </c>
      <c r="P152" s="474">
        <f t="shared" si="62"/>
        <v>-16416.803999999996</v>
      </c>
      <c r="Q152" s="474">
        <f t="shared" si="62"/>
        <v>-15748.004000000001</v>
      </c>
      <c r="R152" s="474">
        <f t="shared" si="62"/>
        <v>-15087.864000000001</v>
      </c>
      <c r="S152" s="474">
        <f t="shared" si="62"/>
        <v>-14369.023999999998</v>
      </c>
      <c r="T152" s="475">
        <f>SUM(H152:S152)</f>
        <v>-216162.27599999998</v>
      </c>
      <c r="U152" s="7"/>
      <c r="V152" s="3"/>
      <c r="W152" s="3"/>
      <c r="X152" s="3"/>
      <c r="Y152" s="3"/>
      <c r="Z152" s="3"/>
    </row>
    <row r="153" spans="2:26">
      <c r="B153" s="481"/>
      <c r="C153" s="8"/>
      <c r="D153" s="8"/>
      <c r="E153" s="9"/>
      <c r="F153" s="10"/>
      <c r="G153" s="8"/>
      <c r="H153" s="435"/>
      <c r="I153" s="436"/>
      <c r="J153" s="436"/>
      <c r="K153" s="436"/>
      <c r="L153" s="436"/>
      <c r="M153" s="436"/>
      <c r="N153" s="436"/>
      <c r="O153" s="436"/>
      <c r="P153" s="436"/>
      <c r="Q153" s="436"/>
      <c r="R153" s="436"/>
      <c r="S153" s="436"/>
      <c r="T153" s="482"/>
      <c r="U153" s="7"/>
      <c r="V153" s="3"/>
      <c r="W153" s="3"/>
      <c r="X153" s="3"/>
      <c r="Y153" s="3"/>
      <c r="Z153" s="3"/>
    </row>
    <row r="154" spans="2:26">
      <c r="B154" s="455" t="s">
        <v>22</v>
      </c>
      <c r="C154" s="7"/>
      <c r="D154" s="7"/>
      <c r="E154" s="26" t="s">
        <v>282</v>
      </c>
      <c r="F154" s="11"/>
      <c r="G154" s="7"/>
      <c r="H154" s="428"/>
      <c r="I154" s="429"/>
      <c r="J154" s="429"/>
      <c r="K154" s="429"/>
      <c r="L154" s="429"/>
      <c r="M154" s="429"/>
      <c r="N154" s="429"/>
      <c r="O154" s="429"/>
      <c r="P154" s="429"/>
      <c r="Q154" s="429"/>
      <c r="R154" s="429"/>
      <c r="S154" s="429"/>
      <c r="T154" s="478"/>
      <c r="U154" s="7"/>
      <c r="V154" s="3"/>
      <c r="W154" s="3"/>
      <c r="X154" s="3"/>
      <c r="Y154" s="3"/>
      <c r="Z154" s="3"/>
    </row>
    <row r="155" spans="2:26">
      <c r="B155" s="348"/>
      <c r="C155" s="46" t="s">
        <v>40</v>
      </c>
      <c r="D155" s="7"/>
      <c r="E155" s="508">
        <f>'Year 1'!E155</f>
        <v>0.01</v>
      </c>
      <c r="F155" s="11"/>
      <c r="G155" s="7"/>
      <c r="H155" s="425">
        <f t="shared" ref="H155:S155" si="63">H$200*$E$155/12</f>
        <v>4.166666666666667</v>
      </c>
      <c r="I155" s="426">
        <f t="shared" si="63"/>
        <v>0</v>
      </c>
      <c r="J155" s="426">
        <f t="shared" si="63"/>
        <v>1</v>
      </c>
      <c r="K155" s="426">
        <f t="shared" si="63"/>
        <v>0</v>
      </c>
      <c r="L155" s="426">
        <f t="shared" si="63"/>
        <v>0</v>
      </c>
      <c r="M155" s="426">
        <f t="shared" si="63"/>
        <v>0.83333333333333337</v>
      </c>
      <c r="N155" s="426">
        <f t="shared" si="63"/>
        <v>2.5</v>
      </c>
      <c r="O155" s="426">
        <f t="shared" si="63"/>
        <v>0</v>
      </c>
      <c r="P155" s="426">
        <f t="shared" si="63"/>
        <v>0</v>
      </c>
      <c r="Q155" s="426">
        <f t="shared" si="63"/>
        <v>1</v>
      </c>
      <c r="R155" s="426">
        <f t="shared" si="63"/>
        <v>0.83333333333333337</v>
      </c>
      <c r="S155" s="426">
        <f t="shared" si="63"/>
        <v>0</v>
      </c>
      <c r="T155" s="469">
        <f>SUM(H155:S155)</f>
        <v>10.333333333333334</v>
      </c>
      <c r="U155" s="7"/>
      <c r="V155" s="3"/>
      <c r="W155" s="3"/>
      <c r="X155" s="3"/>
      <c r="Y155" s="3"/>
      <c r="Z155" s="3"/>
    </row>
    <row r="156" spans="2:26" ht="16.5" thickBot="1">
      <c r="B156" s="454"/>
      <c r="C156" s="7"/>
      <c r="D156" s="7"/>
      <c r="E156" s="26"/>
      <c r="F156" s="11"/>
      <c r="G156" s="7"/>
      <c r="H156" s="428"/>
      <c r="I156" s="429"/>
      <c r="J156" s="429"/>
      <c r="K156" s="429"/>
      <c r="L156" s="429"/>
      <c r="M156" s="429"/>
      <c r="N156" s="429"/>
      <c r="O156" s="429"/>
      <c r="P156" s="429"/>
      <c r="Q156" s="429"/>
      <c r="R156" s="429"/>
      <c r="S156" s="429"/>
      <c r="T156" s="478"/>
      <c r="U156" s="7"/>
      <c r="V156" s="3"/>
      <c r="W156" s="3"/>
      <c r="X156" s="3"/>
      <c r="Y156" s="3"/>
      <c r="Z156" s="3"/>
    </row>
    <row r="157" spans="2:26" ht="16.5" thickTop="1">
      <c r="B157" s="470" t="s">
        <v>109</v>
      </c>
      <c r="C157" s="471"/>
      <c r="D157" s="471"/>
      <c r="E157" s="471"/>
      <c r="F157" s="471"/>
      <c r="G157" s="472"/>
      <c r="H157" s="473">
        <f t="shared" ref="H157:S157" si="64">H152-SUM(H155:H155)</f>
        <v>-21696.942666666666</v>
      </c>
      <c r="I157" s="474">
        <f t="shared" si="64"/>
        <v>-20987.756000000001</v>
      </c>
      <c r="J157" s="474">
        <f t="shared" si="64"/>
        <v>-20284.051999999996</v>
      </c>
      <c r="K157" s="474">
        <f t="shared" si="64"/>
        <v>-19595.983999999997</v>
      </c>
      <c r="L157" s="474">
        <f t="shared" si="64"/>
        <v>-18909.232000000004</v>
      </c>
      <c r="M157" s="474">
        <f t="shared" si="64"/>
        <v>-18240.949333333327</v>
      </c>
      <c r="N157" s="474">
        <f t="shared" si="64"/>
        <v>-17757.22</v>
      </c>
      <c r="O157" s="474">
        <f t="shared" si="64"/>
        <v>-17076.943999999996</v>
      </c>
      <c r="P157" s="474">
        <f t="shared" si="64"/>
        <v>-16416.803999999996</v>
      </c>
      <c r="Q157" s="474">
        <f t="shared" si="64"/>
        <v>-15749.004000000001</v>
      </c>
      <c r="R157" s="474">
        <f t="shared" si="64"/>
        <v>-15088.697333333335</v>
      </c>
      <c r="S157" s="474">
        <f t="shared" si="64"/>
        <v>-14369.023999999998</v>
      </c>
      <c r="T157" s="475">
        <f>SUM(H157:S157)</f>
        <v>-216172.60933333333</v>
      </c>
      <c r="U157" s="7"/>
      <c r="V157" s="3"/>
      <c r="W157" s="3"/>
      <c r="X157" s="3"/>
      <c r="Y157" s="3"/>
      <c r="Z157" s="3"/>
    </row>
    <row r="158" spans="2:26">
      <c r="B158" s="481"/>
      <c r="C158" s="8"/>
      <c r="D158" s="8"/>
      <c r="E158" s="10"/>
      <c r="F158" s="10"/>
      <c r="G158" s="8"/>
      <c r="H158" s="439"/>
      <c r="I158" s="440"/>
      <c r="J158" s="440"/>
      <c r="K158" s="440"/>
      <c r="L158" s="440"/>
      <c r="M158" s="440"/>
      <c r="N158" s="440"/>
      <c r="O158" s="440"/>
      <c r="P158" s="440"/>
      <c r="Q158" s="440"/>
      <c r="R158" s="440"/>
      <c r="S158" s="440"/>
      <c r="T158" s="483"/>
      <c r="U158" s="7"/>
      <c r="V158" s="3"/>
      <c r="W158" s="3"/>
      <c r="X158" s="3"/>
      <c r="Y158" s="3"/>
      <c r="Z158" s="3"/>
    </row>
    <row r="159" spans="2:26">
      <c r="B159" s="455" t="s">
        <v>118</v>
      </c>
      <c r="C159" s="8"/>
      <c r="D159" s="27"/>
      <c r="E159" s="10"/>
      <c r="F159" s="10"/>
      <c r="G159" s="8"/>
      <c r="H159" s="435"/>
      <c r="I159" s="436"/>
      <c r="J159" s="436"/>
      <c r="K159" s="436"/>
      <c r="L159" s="436"/>
      <c r="M159" s="436"/>
      <c r="N159" s="436"/>
      <c r="O159" s="436"/>
      <c r="P159" s="436"/>
      <c r="Q159" s="436"/>
      <c r="R159" s="436"/>
      <c r="S159" s="436"/>
      <c r="T159" s="480"/>
      <c r="U159" s="7"/>
      <c r="V159" s="3"/>
      <c r="W159" s="3"/>
      <c r="X159" s="3"/>
      <c r="Y159" s="3"/>
      <c r="Z159" s="3"/>
    </row>
    <row r="160" spans="2:26">
      <c r="B160" s="454"/>
      <c r="C160" s="511" t="s">
        <v>156</v>
      </c>
      <c r="D160" s="511"/>
      <c r="E160" s="511"/>
      <c r="F160" s="511"/>
      <c r="G160" s="511"/>
      <c r="H160" s="512">
        <v>0</v>
      </c>
      <c r="I160" s="513">
        <v>0</v>
      </c>
      <c r="J160" s="513">
        <v>0</v>
      </c>
      <c r="K160" s="513">
        <v>0</v>
      </c>
      <c r="L160" s="513">
        <v>0</v>
      </c>
      <c r="M160" s="513">
        <v>0</v>
      </c>
      <c r="N160" s="513">
        <v>0</v>
      </c>
      <c r="O160" s="513">
        <v>0</v>
      </c>
      <c r="P160" s="513">
        <v>0</v>
      </c>
      <c r="Q160" s="513">
        <v>0</v>
      </c>
      <c r="R160" s="513">
        <v>0</v>
      </c>
      <c r="S160" s="513">
        <v>0</v>
      </c>
      <c r="T160" s="469">
        <f>SUM(H160:S160)</f>
        <v>0</v>
      </c>
      <c r="U160" s="7"/>
      <c r="V160" s="3"/>
      <c r="W160" s="3"/>
      <c r="X160" s="3"/>
      <c r="Y160" s="3"/>
      <c r="Z160" s="3"/>
    </row>
    <row r="161" spans="2:26">
      <c r="B161" s="481"/>
      <c r="C161" s="7" t="s">
        <v>162</v>
      </c>
      <c r="D161" s="10"/>
      <c r="E161" s="10"/>
      <c r="F161" s="10"/>
      <c r="G161" s="8"/>
      <c r="H161" s="425">
        <f>IFERROR(IF(AND(H$118&gt;'Financing Schedule'!$G13,H$118&lt;='Financing Schedule'!$G13+'Financing Schedule'!$L13),('Financing Schedule'!$K13/12)*('Financing Schedule'!$J13-('Financing Schedule'!$I13*(H$118-'Financing Schedule'!$G13-1))),0),0)</f>
        <v>208.33333333333334</v>
      </c>
      <c r="I161" s="426">
        <f>IFERROR(IF(AND(I$118&gt;'Financing Schedule'!$G13,I$118&lt;='Financing Schedule'!$G13+'Financing Schedule'!$L13),('Financing Schedule'!$K13/12)*('Financing Schedule'!$J13-('Financing Schedule'!$I13*(I$118-'Financing Schedule'!$G13-1))),0),0)</f>
        <v>194.4444444444444</v>
      </c>
      <c r="J161" s="426">
        <f>IFERROR(IF(AND(J$118&gt;'Financing Schedule'!$G13,J$118&lt;='Financing Schedule'!$G13+'Financing Schedule'!$L13),('Financing Schedule'!$K13/12)*('Financing Schedule'!$J13-('Financing Schedule'!$I13*(J$118-'Financing Schedule'!$G13-1))),0),0)</f>
        <v>180.55555555555554</v>
      </c>
      <c r="K161" s="426">
        <f>IFERROR(IF(AND(K$118&gt;'Financing Schedule'!$G13,K$118&lt;='Financing Schedule'!$G13+'Financing Schedule'!$L13),('Financing Schedule'!$K13/12)*('Financing Schedule'!$J13-('Financing Schedule'!$I13*(K$118-'Financing Schedule'!$G13-1))),0),0)</f>
        <v>166.66666666666669</v>
      </c>
      <c r="L161" s="426">
        <f>IFERROR(IF(AND(L$118&gt;'Financing Schedule'!$G13,L$118&lt;='Financing Schedule'!$G13+'Financing Schedule'!$L13),('Financing Schedule'!$K13/12)*('Financing Schedule'!$J13-('Financing Schedule'!$I13*(L$118-'Financing Schedule'!$G13-1))),0),0)</f>
        <v>152.77777777777771</v>
      </c>
      <c r="M161" s="426">
        <f>IFERROR(IF(AND(M$118&gt;'Financing Schedule'!$G13,M$118&lt;='Financing Schedule'!$G13+'Financing Schedule'!$L13),('Financing Schedule'!$K13/12)*('Financing Schedule'!$J13-('Financing Schedule'!$I13*(M$118-'Financing Schedule'!$G13-1))),0),0)</f>
        <v>138.88888888888886</v>
      </c>
      <c r="N161" s="426">
        <f>IFERROR(IF(AND(N$118&gt;'Financing Schedule'!$G13,N$118&lt;='Financing Schedule'!$G13+'Financing Schedule'!$L13),('Financing Schedule'!$K13/12)*('Financing Schedule'!$J13-('Financing Schedule'!$I13*(N$118-'Financing Schedule'!$G13-1))),0),0)</f>
        <v>125.00000000000001</v>
      </c>
      <c r="O161" s="426">
        <f>IFERROR(IF(AND(O$118&gt;'Financing Schedule'!$G13,O$118&lt;='Financing Schedule'!$G13+'Financing Schedule'!$L13),('Financing Schedule'!$K13/12)*('Financing Schedule'!$J13-('Financing Schedule'!$I13*(O$118-'Financing Schedule'!$G13-1))),0),0)</f>
        <v>111.11111111111106</v>
      </c>
      <c r="P161" s="426">
        <f>IFERROR(IF(AND(P$118&gt;'Financing Schedule'!$G13,P$118&lt;='Financing Schedule'!$G13+'Financing Schedule'!$L13),('Financing Schedule'!$K13/12)*('Financing Schedule'!$J13-('Financing Schedule'!$I13*(P$118-'Financing Schedule'!$G13-1))),0),0)</f>
        <v>97.2222222222222</v>
      </c>
      <c r="Q161" s="426">
        <f>IFERROR(IF(AND(Q$118&gt;'Financing Schedule'!$G13,Q$118&lt;='Financing Schedule'!$G13+'Financing Schedule'!$L13),('Financing Schedule'!$K13/12)*('Financing Schedule'!$J13-('Financing Schedule'!$I13*(Q$118-'Financing Schedule'!$G13-1))),0),0)</f>
        <v>83.333333333333343</v>
      </c>
      <c r="R161" s="426">
        <f>IFERROR(IF(AND(R$118&gt;'Financing Schedule'!$G13,R$118&lt;='Financing Schedule'!$G13+'Financing Schedule'!$L13),('Financing Schedule'!$K13/12)*('Financing Schedule'!$J13-('Financing Schedule'!$I13*(R$118-'Financing Schedule'!$G13-1))),0),0)</f>
        <v>69.444444444444386</v>
      </c>
      <c r="S161" s="426">
        <f>IFERROR(IF(AND(S$118&gt;'Financing Schedule'!$G13,S$118&lt;='Financing Schedule'!$G13+'Financing Schedule'!$L13),('Financing Schedule'!$K13/12)*('Financing Schedule'!$J13-('Financing Schedule'!$I13*(S$118-'Financing Schedule'!$G13-1))),0),0)</f>
        <v>55.555555555555529</v>
      </c>
      <c r="T161" s="469">
        <f>SUM(H161:S161)</f>
        <v>1583.3333333333328</v>
      </c>
      <c r="U161" s="7"/>
      <c r="V161" s="3"/>
      <c r="W161" s="3"/>
      <c r="X161" s="3"/>
      <c r="Y161" s="3"/>
      <c r="Z161" s="3"/>
    </row>
    <row r="162" spans="2:26">
      <c r="B162" s="481"/>
      <c r="C162" s="7" t="s">
        <v>163</v>
      </c>
      <c r="D162" s="10"/>
      <c r="E162" s="10"/>
      <c r="F162" s="10"/>
      <c r="G162" s="8"/>
      <c r="H162" s="425">
        <f>IFERROR(IF(AND(H$118&gt;'Financing Schedule'!$G14,H$118&lt;='Financing Schedule'!$G14+'Financing Schedule'!$L14),('Financing Schedule'!$K14/12)*('Financing Schedule'!$J14-('Financing Schedule'!$I14*(H$118-'Financing Schedule'!$G14-1))),0),0)</f>
        <v>0</v>
      </c>
      <c r="I162" s="426">
        <f>IFERROR(IF(AND(I$118&gt;'Financing Schedule'!$G14,I$118&lt;='Financing Schedule'!$G14+'Financing Schedule'!$L14),('Financing Schedule'!$K14/12)*('Financing Schedule'!$J14-('Financing Schedule'!$I14*(I$118-'Financing Schedule'!$G14-1))),0),0)</f>
        <v>0</v>
      </c>
      <c r="J162" s="426">
        <f>IFERROR(IF(AND(J$118&gt;'Financing Schedule'!$G14,J$118&lt;='Financing Schedule'!$G14+'Financing Schedule'!$L14),('Financing Schedule'!$K14/12)*('Financing Schedule'!$J14-('Financing Schedule'!$I14*(J$118-'Financing Schedule'!$G14-1))),0),0)</f>
        <v>0</v>
      </c>
      <c r="K162" s="426">
        <f>IFERROR(IF(AND(K$118&gt;'Financing Schedule'!$G14,K$118&lt;='Financing Schedule'!$G14+'Financing Schedule'!$L14),('Financing Schedule'!$K14/12)*('Financing Schedule'!$J14-('Financing Schedule'!$I14*(K$118-'Financing Schedule'!$G14-1))),0),0)</f>
        <v>0</v>
      </c>
      <c r="L162" s="426">
        <f>IFERROR(IF(AND(L$118&gt;'Financing Schedule'!$G14,L$118&lt;='Financing Schedule'!$G14+'Financing Schedule'!$L14),('Financing Schedule'!$K14/12)*('Financing Schedule'!$J14-('Financing Schedule'!$I14*(L$118-'Financing Schedule'!$G14-1))),0),0)</f>
        <v>0</v>
      </c>
      <c r="M162" s="426">
        <f>IFERROR(IF(AND(M$118&gt;'Financing Schedule'!$G14,M$118&lt;='Financing Schedule'!$G14+'Financing Schedule'!$L14),('Financing Schedule'!$K14/12)*('Financing Schedule'!$J14-('Financing Schedule'!$I14*(M$118-'Financing Schedule'!$G14-1))),0),0)</f>
        <v>0</v>
      </c>
      <c r="N162" s="426">
        <f>IFERROR(IF(AND(N$118&gt;'Financing Schedule'!$G14,N$118&lt;='Financing Schedule'!$G14+'Financing Schedule'!$L14),('Financing Schedule'!$K14/12)*('Financing Schedule'!$J14-('Financing Schedule'!$I14*(N$118-'Financing Schedule'!$G14-1))),0),0)</f>
        <v>0</v>
      </c>
      <c r="O162" s="426">
        <f>IFERROR(IF(AND(O$118&gt;'Financing Schedule'!$G14,O$118&lt;='Financing Schedule'!$G14+'Financing Schedule'!$L14),('Financing Schedule'!$K14/12)*('Financing Schedule'!$J14-('Financing Schedule'!$I14*(O$118-'Financing Schedule'!$G14-1))),0),0)</f>
        <v>0</v>
      </c>
      <c r="P162" s="426">
        <f>IFERROR(IF(AND(P$118&gt;'Financing Schedule'!$G14,P$118&lt;='Financing Schedule'!$G14+'Financing Schedule'!$L14),('Financing Schedule'!$K14/12)*('Financing Schedule'!$J14-('Financing Schedule'!$I14*(P$118-'Financing Schedule'!$G14-1))),0),0)</f>
        <v>0</v>
      </c>
      <c r="Q162" s="426">
        <f>IFERROR(IF(AND(Q$118&gt;'Financing Schedule'!$G14,Q$118&lt;='Financing Schedule'!$G14+'Financing Schedule'!$L14),('Financing Schedule'!$K14/12)*('Financing Schedule'!$J14-('Financing Schedule'!$I14*(Q$118-'Financing Schedule'!$G14-1))),0),0)</f>
        <v>0</v>
      </c>
      <c r="R162" s="426">
        <f>IFERROR(IF(AND(R$118&gt;'Financing Schedule'!$G14,R$118&lt;='Financing Schedule'!$G14+'Financing Schedule'!$L14),('Financing Schedule'!$K14/12)*('Financing Schedule'!$J14-('Financing Schedule'!$I14*(R$118-'Financing Schedule'!$G14-1))),0),0)</f>
        <v>0</v>
      </c>
      <c r="S162" s="426">
        <f>IFERROR(IF(AND(S$118&gt;'Financing Schedule'!$G14,S$118&lt;='Financing Schedule'!$G14+'Financing Schedule'!$L14),('Financing Schedule'!$K14/12)*('Financing Schedule'!$J14-('Financing Schedule'!$I14*(S$118-'Financing Schedule'!$G14-1))),0),0)</f>
        <v>0</v>
      </c>
      <c r="T162" s="469">
        <f t="shared" ref="T162:T166" si="65">SUM(H162:S162)</f>
        <v>0</v>
      </c>
      <c r="U162" s="7"/>
      <c r="V162" s="3"/>
      <c r="W162" s="3"/>
      <c r="X162" s="3"/>
      <c r="Y162" s="3"/>
      <c r="Z162" s="3"/>
    </row>
    <row r="163" spans="2:26">
      <c r="B163" s="481"/>
      <c r="C163" s="7" t="s">
        <v>164</v>
      </c>
      <c r="D163" s="10"/>
      <c r="E163" s="10"/>
      <c r="F163" s="10"/>
      <c r="G163" s="8"/>
      <c r="H163" s="425">
        <f>IFERROR(IF(AND(H$118&gt;'Financing Schedule'!$G15,H$118&lt;='Financing Schedule'!$G15+'Financing Schedule'!$L15),('Financing Schedule'!$K15/12)*('Financing Schedule'!$J15-('Financing Schedule'!$I15*(H$118-'Financing Schedule'!$G15-1))),0),0)</f>
        <v>0</v>
      </c>
      <c r="I163" s="426">
        <f>IFERROR(IF(AND(I$118&gt;'Financing Schedule'!$G15,I$118&lt;='Financing Schedule'!$G15+'Financing Schedule'!$L15),('Financing Schedule'!$K15/12)*('Financing Schedule'!$J15-('Financing Schedule'!$I15*(I$118-'Financing Schedule'!$G15-1))),0),0)</f>
        <v>0</v>
      </c>
      <c r="J163" s="426">
        <f>IFERROR(IF(AND(J$118&gt;'Financing Schedule'!$G15,J$118&lt;='Financing Schedule'!$G15+'Financing Schedule'!$L15),('Financing Schedule'!$K15/12)*('Financing Schedule'!$J15-('Financing Schedule'!$I15*(J$118-'Financing Schedule'!$G15-1))),0),0)</f>
        <v>0</v>
      </c>
      <c r="K163" s="426">
        <f>IFERROR(IF(AND(K$118&gt;'Financing Schedule'!$G15,K$118&lt;='Financing Schedule'!$G15+'Financing Schedule'!$L15),('Financing Schedule'!$K15/12)*('Financing Schedule'!$J15-('Financing Schedule'!$I15*(K$118-'Financing Schedule'!$G15-1))),0),0)</f>
        <v>0</v>
      </c>
      <c r="L163" s="426">
        <f>IFERROR(IF(AND(L$118&gt;'Financing Schedule'!$G15,L$118&lt;='Financing Schedule'!$G15+'Financing Schedule'!$L15),('Financing Schedule'!$K15/12)*('Financing Schedule'!$J15-('Financing Schedule'!$I15*(L$118-'Financing Schedule'!$G15-1))),0),0)</f>
        <v>0</v>
      </c>
      <c r="M163" s="426">
        <f>IFERROR(IF(AND(M$118&gt;'Financing Schedule'!$G15,M$118&lt;='Financing Schedule'!$G15+'Financing Schedule'!$L15),('Financing Schedule'!$K15/12)*('Financing Schedule'!$J15-('Financing Schedule'!$I15*(M$118-'Financing Schedule'!$G15-1))),0),0)</f>
        <v>0</v>
      </c>
      <c r="N163" s="426">
        <f>IFERROR(IF(AND(N$118&gt;'Financing Schedule'!$G15,N$118&lt;='Financing Schedule'!$G15+'Financing Schedule'!$L15),('Financing Schedule'!$K15/12)*('Financing Schedule'!$J15-('Financing Schedule'!$I15*(N$118-'Financing Schedule'!$G15-1))),0),0)</f>
        <v>0</v>
      </c>
      <c r="O163" s="426">
        <f>IFERROR(IF(AND(O$118&gt;'Financing Schedule'!$G15,O$118&lt;='Financing Schedule'!$G15+'Financing Schedule'!$L15),('Financing Schedule'!$K15/12)*('Financing Schedule'!$J15-('Financing Schedule'!$I15*(O$118-'Financing Schedule'!$G15-1))),0),0)</f>
        <v>0</v>
      </c>
      <c r="P163" s="426">
        <f>IFERROR(IF(AND(P$118&gt;'Financing Schedule'!$G15,P$118&lt;='Financing Schedule'!$G15+'Financing Schedule'!$L15),('Financing Schedule'!$K15/12)*('Financing Schedule'!$J15-('Financing Schedule'!$I15*(P$118-'Financing Schedule'!$G15-1))),0),0)</f>
        <v>0</v>
      </c>
      <c r="Q163" s="426">
        <f>IFERROR(IF(AND(Q$118&gt;'Financing Schedule'!$G15,Q$118&lt;='Financing Schedule'!$G15+'Financing Schedule'!$L15),('Financing Schedule'!$K15/12)*('Financing Schedule'!$J15-('Financing Schedule'!$I15*(Q$118-'Financing Schedule'!$G15-1))),0),0)</f>
        <v>0</v>
      </c>
      <c r="R163" s="426">
        <f>IFERROR(IF(AND(R$118&gt;'Financing Schedule'!$G15,R$118&lt;='Financing Schedule'!$G15+'Financing Schedule'!$L15),('Financing Schedule'!$K15/12)*('Financing Schedule'!$J15-('Financing Schedule'!$I15*(R$118-'Financing Schedule'!$G15-1))),0),0)</f>
        <v>0</v>
      </c>
      <c r="S163" s="426">
        <f>IFERROR(IF(AND(S$118&gt;'Financing Schedule'!$G15,S$118&lt;='Financing Schedule'!$G15+'Financing Schedule'!$L15),('Financing Schedule'!$K15/12)*('Financing Schedule'!$J15-('Financing Schedule'!$I15*(S$118-'Financing Schedule'!$G15-1))),0),0)</f>
        <v>0</v>
      </c>
      <c r="T163" s="469">
        <f t="shared" si="65"/>
        <v>0</v>
      </c>
      <c r="U163" s="7"/>
      <c r="V163" s="3"/>
      <c r="W163" s="3"/>
      <c r="X163" s="3"/>
      <c r="Y163" s="3"/>
      <c r="Z163" s="3"/>
    </row>
    <row r="164" spans="2:26">
      <c r="B164" s="481"/>
      <c r="C164" s="7" t="s">
        <v>165</v>
      </c>
      <c r="D164" s="10"/>
      <c r="E164" s="10"/>
      <c r="F164" s="10"/>
      <c r="G164" s="8"/>
      <c r="H164" s="425">
        <f>IFERROR(IF(AND(H$118&gt;'Financing Schedule'!$G16,H$118&lt;='Financing Schedule'!$G16+'Financing Schedule'!$L16),('Financing Schedule'!$K16/12)*('Financing Schedule'!$J16-('Financing Schedule'!$I16*(H$118-'Financing Schedule'!$G16-1))),0),0)</f>
        <v>0</v>
      </c>
      <c r="I164" s="426">
        <f>IFERROR(IF(AND(I$118&gt;'Financing Schedule'!$G16,I$118&lt;='Financing Schedule'!$G16+'Financing Schedule'!$L16),('Financing Schedule'!$K16/12)*('Financing Schedule'!$J16-('Financing Schedule'!$I16*(I$118-'Financing Schedule'!$G16-1))),0),0)</f>
        <v>0</v>
      </c>
      <c r="J164" s="426">
        <f>IFERROR(IF(AND(J$118&gt;'Financing Schedule'!$G16,J$118&lt;='Financing Schedule'!$G16+'Financing Schedule'!$L16),('Financing Schedule'!$K16/12)*('Financing Schedule'!$J16-('Financing Schedule'!$I16*(J$118-'Financing Schedule'!$G16-1))),0),0)</f>
        <v>0</v>
      </c>
      <c r="K164" s="426">
        <f>IFERROR(IF(AND(K$118&gt;'Financing Schedule'!$G16,K$118&lt;='Financing Schedule'!$G16+'Financing Schedule'!$L16),('Financing Schedule'!$K16/12)*('Financing Schedule'!$J16-('Financing Schedule'!$I16*(K$118-'Financing Schedule'!$G16-1))),0),0)</f>
        <v>0</v>
      </c>
      <c r="L164" s="426">
        <f>IFERROR(IF(AND(L$118&gt;'Financing Schedule'!$G16,L$118&lt;='Financing Schedule'!$G16+'Financing Schedule'!$L16),('Financing Schedule'!$K16/12)*('Financing Schedule'!$J16-('Financing Schedule'!$I16*(L$118-'Financing Schedule'!$G16-1))),0),0)</f>
        <v>0</v>
      </c>
      <c r="M164" s="426">
        <f>IFERROR(IF(AND(M$118&gt;'Financing Schedule'!$G16,M$118&lt;='Financing Schedule'!$G16+'Financing Schedule'!$L16),('Financing Schedule'!$K16/12)*('Financing Schedule'!$J16-('Financing Schedule'!$I16*(M$118-'Financing Schedule'!$G16-1))),0),0)</f>
        <v>0</v>
      </c>
      <c r="N164" s="426">
        <f>IFERROR(IF(AND(N$118&gt;'Financing Schedule'!$G16,N$118&lt;='Financing Schedule'!$G16+'Financing Schedule'!$L16),('Financing Schedule'!$K16/12)*('Financing Schedule'!$J16-('Financing Schedule'!$I16*(N$118-'Financing Schedule'!$G16-1))),0),0)</f>
        <v>0</v>
      </c>
      <c r="O164" s="426">
        <f>IFERROR(IF(AND(O$118&gt;'Financing Schedule'!$G16,O$118&lt;='Financing Schedule'!$G16+'Financing Schedule'!$L16),('Financing Schedule'!$K16/12)*('Financing Schedule'!$J16-('Financing Schedule'!$I16*(O$118-'Financing Schedule'!$G16-1))),0),0)</f>
        <v>0</v>
      </c>
      <c r="P164" s="426">
        <f>IFERROR(IF(AND(P$118&gt;'Financing Schedule'!$G16,P$118&lt;='Financing Schedule'!$G16+'Financing Schedule'!$L16),('Financing Schedule'!$K16/12)*('Financing Schedule'!$J16-('Financing Schedule'!$I16*(P$118-'Financing Schedule'!$G16-1))),0),0)</f>
        <v>0</v>
      </c>
      <c r="Q164" s="426">
        <f>IFERROR(IF(AND(Q$118&gt;'Financing Schedule'!$G16,Q$118&lt;='Financing Schedule'!$G16+'Financing Schedule'!$L16),('Financing Schedule'!$K16/12)*('Financing Schedule'!$J16-('Financing Schedule'!$I16*(Q$118-'Financing Schedule'!$G16-1))),0),0)</f>
        <v>0</v>
      </c>
      <c r="R164" s="426">
        <f>IFERROR(IF(AND(R$118&gt;'Financing Schedule'!$G16,R$118&lt;='Financing Schedule'!$G16+'Financing Schedule'!$L16),('Financing Schedule'!$K16/12)*('Financing Schedule'!$J16-('Financing Schedule'!$I16*(R$118-'Financing Schedule'!$G16-1))),0),0)</f>
        <v>0</v>
      </c>
      <c r="S164" s="426">
        <f>IFERROR(IF(AND(S$118&gt;'Financing Schedule'!$G16,S$118&lt;='Financing Schedule'!$G16+'Financing Schedule'!$L16),('Financing Schedule'!$K16/12)*('Financing Schedule'!$J16-('Financing Schedule'!$I16*(S$118-'Financing Schedule'!$G16-1))),0),0)</f>
        <v>0</v>
      </c>
      <c r="T164" s="469">
        <f t="shared" si="65"/>
        <v>0</v>
      </c>
      <c r="U164" s="7"/>
      <c r="V164" s="3"/>
      <c r="W164" s="3"/>
      <c r="X164" s="3"/>
      <c r="Y164" s="3"/>
      <c r="Z164" s="3"/>
    </row>
    <row r="165" spans="2:26" ht="16.5" thickBot="1">
      <c r="B165" s="481"/>
      <c r="C165" s="7" t="s">
        <v>166</v>
      </c>
      <c r="D165" s="10"/>
      <c r="E165" s="10"/>
      <c r="F165" s="10"/>
      <c r="G165" s="8"/>
      <c r="H165" s="425">
        <f>IFERROR(IF(AND(H$118&gt;'Financing Schedule'!$G17,H$118&lt;='Financing Schedule'!$G17+'Financing Schedule'!$L17),('Financing Schedule'!$K17/12)*('Financing Schedule'!$J17-('Financing Schedule'!$I17*(H$118-'Financing Schedule'!$G17-1))),0),0)</f>
        <v>0</v>
      </c>
      <c r="I165" s="426">
        <f>IFERROR(IF(AND(I$118&gt;'Financing Schedule'!$G17,I$118&lt;='Financing Schedule'!$G17+'Financing Schedule'!$L17),('Financing Schedule'!$K17/12)*('Financing Schedule'!$J17-('Financing Schedule'!$I17*(I$118-'Financing Schedule'!$G17-1))),0),0)</f>
        <v>0</v>
      </c>
      <c r="J165" s="426">
        <f>IFERROR(IF(AND(J$118&gt;'Financing Schedule'!$G17,J$118&lt;='Financing Schedule'!$G17+'Financing Schedule'!$L17),('Financing Schedule'!$K17/12)*('Financing Schedule'!$J17-('Financing Schedule'!$I17*(J$118-'Financing Schedule'!$G17-1))),0),0)</f>
        <v>0</v>
      </c>
      <c r="K165" s="426">
        <f>IFERROR(IF(AND(K$118&gt;'Financing Schedule'!$G17,K$118&lt;='Financing Schedule'!$G17+'Financing Schedule'!$L17),('Financing Schedule'!$K17/12)*('Financing Schedule'!$J17-('Financing Schedule'!$I17*(K$118-'Financing Schedule'!$G17-1))),0),0)</f>
        <v>0</v>
      </c>
      <c r="L165" s="426">
        <f>IFERROR(IF(AND(L$118&gt;'Financing Schedule'!$G17,L$118&lt;='Financing Schedule'!$G17+'Financing Schedule'!$L17),('Financing Schedule'!$K17/12)*('Financing Schedule'!$J17-('Financing Schedule'!$I17*(L$118-'Financing Schedule'!$G17-1))),0),0)</f>
        <v>0</v>
      </c>
      <c r="M165" s="426">
        <f>IFERROR(IF(AND(M$118&gt;'Financing Schedule'!$G17,M$118&lt;='Financing Schedule'!$G17+'Financing Schedule'!$L17),('Financing Schedule'!$K17/12)*('Financing Schedule'!$J17-('Financing Schedule'!$I17*(M$118-'Financing Schedule'!$G17-1))),0),0)</f>
        <v>0</v>
      </c>
      <c r="N165" s="426">
        <f>IFERROR(IF(AND(N$118&gt;'Financing Schedule'!$G17,N$118&lt;='Financing Schedule'!$G17+'Financing Schedule'!$L17),('Financing Schedule'!$K17/12)*('Financing Schedule'!$J17-('Financing Schedule'!$I17*(N$118-'Financing Schedule'!$G17-1))),0),0)</f>
        <v>0</v>
      </c>
      <c r="O165" s="426">
        <f>IFERROR(IF(AND(O$118&gt;'Financing Schedule'!$G17,O$118&lt;='Financing Schedule'!$G17+'Financing Schedule'!$L17),('Financing Schedule'!$K17/12)*('Financing Schedule'!$J17-('Financing Schedule'!$I17*(O$118-'Financing Schedule'!$G17-1))),0),0)</f>
        <v>0</v>
      </c>
      <c r="P165" s="426">
        <f>IFERROR(IF(AND(P$118&gt;'Financing Schedule'!$G17,P$118&lt;='Financing Schedule'!$G17+'Financing Schedule'!$L17),('Financing Schedule'!$K17/12)*('Financing Schedule'!$J17-('Financing Schedule'!$I17*(P$118-'Financing Schedule'!$G17-1))),0),0)</f>
        <v>0</v>
      </c>
      <c r="Q165" s="426">
        <f>IFERROR(IF(AND(Q$118&gt;'Financing Schedule'!$G17,Q$118&lt;='Financing Schedule'!$G17+'Financing Schedule'!$L17),('Financing Schedule'!$K17/12)*('Financing Schedule'!$J17-('Financing Schedule'!$I17*(Q$118-'Financing Schedule'!$G17-1))),0),0)</f>
        <v>0</v>
      </c>
      <c r="R165" s="426">
        <f>IFERROR(IF(AND(R$118&gt;'Financing Schedule'!$G17,R$118&lt;='Financing Schedule'!$G17+'Financing Schedule'!$L17),('Financing Schedule'!$K17/12)*('Financing Schedule'!$J17-('Financing Schedule'!$I17*(R$118-'Financing Schedule'!$G17-1))),0),0)</f>
        <v>0</v>
      </c>
      <c r="S165" s="426">
        <f>IFERROR(IF(AND(S$118&gt;'Financing Schedule'!$G17,S$118&lt;='Financing Schedule'!$G17+'Financing Schedule'!$L17),('Financing Schedule'!$K17/12)*('Financing Schedule'!$J17-('Financing Schedule'!$I17*(S$118-'Financing Schedule'!$G17-1))),0),0)</f>
        <v>0</v>
      </c>
      <c r="T165" s="469">
        <f t="shared" si="65"/>
        <v>0</v>
      </c>
      <c r="U165" s="7"/>
      <c r="V165" s="3"/>
      <c r="W165" s="3"/>
      <c r="X165" s="3"/>
      <c r="Y165" s="3"/>
      <c r="Z165" s="3"/>
    </row>
    <row r="166" spans="2:26" ht="16.5" thickTop="1">
      <c r="B166" s="470" t="s">
        <v>117</v>
      </c>
      <c r="C166" s="471"/>
      <c r="D166" s="471"/>
      <c r="E166" s="471"/>
      <c r="F166" s="471"/>
      <c r="G166" s="472"/>
      <c r="H166" s="473">
        <f>SUM(H160:H165)</f>
        <v>208.33333333333334</v>
      </c>
      <c r="I166" s="474">
        <f t="shared" ref="I166:S166" si="66">SUM(I160:I165)</f>
        <v>194.4444444444444</v>
      </c>
      <c r="J166" s="474">
        <f t="shared" si="66"/>
        <v>180.55555555555554</v>
      </c>
      <c r="K166" s="474">
        <f t="shared" si="66"/>
        <v>166.66666666666669</v>
      </c>
      <c r="L166" s="474">
        <f t="shared" si="66"/>
        <v>152.77777777777771</v>
      </c>
      <c r="M166" s="474">
        <f t="shared" si="66"/>
        <v>138.88888888888886</v>
      </c>
      <c r="N166" s="474">
        <f t="shared" si="66"/>
        <v>125.00000000000001</v>
      </c>
      <c r="O166" s="474">
        <f t="shared" si="66"/>
        <v>111.11111111111106</v>
      </c>
      <c r="P166" s="474">
        <f t="shared" si="66"/>
        <v>97.2222222222222</v>
      </c>
      <c r="Q166" s="474">
        <f t="shared" si="66"/>
        <v>83.333333333333343</v>
      </c>
      <c r="R166" s="474">
        <f t="shared" si="66"/>
        <v>69.444444444444386</v>
      </c>
      <c r="S166" s="474">
        <f t="shared" si="66"/>
        <v>55.555555555555529</v>
      </c>
      <c r="T166" s="475">
        <f t="shared" si="65"/>
        <v>1583.3333333333328</v>
      </c>
      <c r="U166" s="7"/>
      <c r="V166" s="3"/>
      <c r="W166" s="3"/>
      <c r="X166" s="3"/>
      <c r="Y166" s="3"/>
      <c r="Z166" s="3"/>
    </row>
    <row r="167" spans="2:26">
      <c r="B167" s="454"/>
      <c r="C167" s="8"/>
      <c r="D167" s="8"/>
      <c r="E167" s="68"/>
      <c r="F167" s="41"/>
      <c r="G167" s="41"/>
      <c r="H167" s="425"/>
      <c r="I167" s="426"/>
      <c r="J167" s="426"/>
      <c r="K167" s="426"/>
      <c r="L167" s="426"/>
      <c r="M167" s="426"/>
      <c r="N167" s="426"/>
      <c r="O167" s="426"/>
      <c r="P167" s="426"/>
      <c r="Q167" s="426"/>
      <c r="R167" s="426"/>
      <c r="S167" s="426"/>
      <c r="T167" s="469"/>
      <c r="U167" s="7"/>
      <c r="V167" s="3"/>
      <c r="W167" s="3"/>
      <c r="X167" s="3"/>
      <c r="Y167" s="3"/>
      <c r="Z167" s="3"/>
    </row>
    <row r="168" spans="2:26">
      <c r="B168" s="455" t="s">
        <v>304</v>
      </c>
      <c r="C168" s="7"/>
      <c r="D168" s="8"/>
      <c r="E168" s="69" t="s">
        <v>291</v>
      </c>
      <c r="F168" s="556" t="s">
        <v>302</v>
      </c>
      <c r="G168" s="556"/>
      <c r="H168" s="425"/>
      <c r="I168" s="426"/>
      <c r="J168" s="426"/>
      <c r="K168" s="426"/>
      <c r="L168" s="426"/>
      <c r="M168" s="426"/>
      <c r="N168" s="426"/>
      <c r="O168" s="426"/>
      <c r="P168" s="426"/>
      <c r="Q168" s="426"/>
      <c r="R168" s="426"/>
      <c r="S168" s="426"/>
      <c r="T168" s="469"/>
      <c r="U168" s="7"/>
      <c r="V168" s="3"/>
      <c r="W168" s="3"/>
      <c r="X168" s="3"/>
      <c r="Y168" s="3"/>
      <c r="Z168" s="3"/>
    </row>
    <row r="169" spans="2:26">
      <c r="B169" s="481"/>
      <c r="D169" s="27" t="s">
        <v>33</v>
      </c>
      <c r="E169" s="68"/>
      <c r="F169" s="556"/>
      <c r="G169" s="556"/>
      <c r="H169" s="425"/>
      <c r="I169" s="426"/>
      <c r="J169" s="426"/>
      <c r="K169" s="426"/>
      <c r="L169" s="426"/>
      <c r="M169" s="426"/>
      <c r="N169" s="426"/>
      <c r="O169" s="426"/>
      <c r="P169" s="426"/>
      <c r="Q169" s="426"/>
      <c r="R169" s="426"/>
      <c r="S169" s="426"/>
      <c r="T169" s="469"/>
      <c r="U169" s="7"/>
      <c r="V169" s="3"/>
      <c r="W169" s="3"/>
      <c r="X169" s="3"/>
      <c r="Y169" s="3"/>
      <c r="Z169" s="3"/>
    </row>
    <row r="170" spans="2:26">
      <c r="B170" s="348"/>
      <c r="C170" s="552" t="str">
        <f>"Sales Tax on "&amp;$B6&amp;" Line"</f>
        <v>Sales Tax on Product Revenue Line</v>
      </c>
      <c r="D170" s="508">
        <f>'Year 1'!D170:D171</f>
        <v>0.02</v>
      </c>
      <c r="E170" s="507" t="str">
        <f>'Year 1'!E170:E171</f>
        <v>Monthly</v>
      </c>
      <c r="F170" s="507">
        <f>IF('Year 1'!F170:F171="","",'Year 1'!F170:F171+'Year 1'!$S$118)</f>
        <v>16</v>
      </c>
      <c r="G170" s="18" t="s">
        <v>301</v>
      </c>
      <c r="H170" s="425">
        <f>IF($E170="n.a.",0,$D170*H$12+IF(H171=0,'Year 1'!S170,0))</f>
        <v>283.2</v>
      </c>
      <c r="I170" s="426">
        <f>IF($E170="n.a.",0,$D170*I$12+IF(I171=0,H170,0))</f>
        <v>292.8</v>
      </c>
      <c r="J170" s="426">
        <f t="shared" ref="J170:S170" si="67">IF($E170="n.a.",0,$D170*J$12+IF(J171=0,I170,0))</f>
        <v>302.40000000000003</v>
      </c>
      <c r="K170" s="426">
        <f t="shared" si="67"/>
        <v>312</v>
      </c>
      <c r="L170" s="426">
        <f t="shared" si="67"/>
        <v>321.60000000000002</v>
      </c>
      <c r="M170" s="426">
        <f t="shared" si="67"/>
        <v>331.2</v>
      </c>
      <c r="N170" s="426">
        <f t="shared" si="67"/>
        <v>338.40000000000003</v>
      </c>
      <c r="O170" s="426">
        <f t="shared" si="67"/>
        <v>348</v>
      </c>
      <c r="P170" s="426">
        <f t="shared" si="67"/>
        <v>357.6</v>
      </c>
      <c r="Q170" s="426">
        <f t="shared" si="67"/>
        <v>367.2</v>
      </c>
      <c r="R170" s="426">
        <f t="shared" si="67"/>
        <v>376.8</v>
      </c>
      <c r="S170" s="426">
        <f t="shared" si="67"/>
        <v>386.40000000000003</v>
      </c>
      <c r="T170" s="469">
        <f>SUM(H170:S170)</f>
        <v>4017.6</v>
      </c>
      <c r="U170" s="7"/>
      <c r="V170" s="3"/>
      <c r="W170" s="3"/>
      <c r="X170" s="3"/>
      <c r="Y170" s="3"/>
      <c r="Z170" s="3"/>
    </row>
    <row r="171" spans="2:26">
      <c r="B171" s="348"/>
      <c r="C171" s="552"/>
      <c r="D171" s="8"/>
      <c r="E171" s="68"/>
      <c r="F171" s="41"/>
      <c r="G171" s="18" t="s">
        <v>291</v>
      </c>
      <c r="H171" s="425">
        <f>IF($E170="Monthly",'Year 1'!S170,IF($E170="Quarterly",IF(AND($E170="Quarterly",OR(H$118=((RIGHT(LEFT($E$3,6),1)-1)*12)+1,H$118=((RIGHT(LEFT($E$3,6),1)-1)*12)+4,H$118=((RIGHT(LEFT($E$3,6),1)-1)*12)+7,H$118=((RIGHT(LEFT($E$3,6),1)-1)*12)+10)),'Year 1'!S170,0),IF(AND($E170="Yearly",$F170=H$118),'Year 1'!S170,0)))</f>
        <v>276</v>
      </c>
      <c r="I171" s="426">
        <f t="shared" ref="I171:S171" si="68">IF($E170="Monthly",H170,IF($E170="Quarterly",IF(AND($E170="Quarterly",OR(I$118=((RIGHT(LEFT($E$3,6),1)-1)*12)+1,I$118=((RIGHT(LEFT($E$3,6),1)-1)*12)+4,I$118=((RIGHT(LEFT($E$3,6),1)-1)*12)+7,I$118=((RIGHT(LEFT($E$3,6),1)-1)*12)+10)),H170,0),IF(AND($E170="Yearly",$F170=I$118),H170,0)))</f>
        <v>283.2</v>
      </c>
      <c r="J171" s="426">
        <f t="shared" si="68"/>
        <v>292.8</v>
      </c>
      <c r="K171" s="426">
        <f t="shared" si="68"/>
        <v>302.40000000000003</v>
      </c>
      <c r="L171" s="426">
        <f t="shared" si="68"/>
        <v>312</v>
      </c>
      <c r="M171" s="426">
        <f t="shared" si="68"/>
        <v>321.60000000000002</v>
      </c>
      <c r="N171" s="426">
        <f t="shared" si="68"/>
        <v>331.2</v>
      </c>
      <c r="O171" s="426">
        <f t="shared" si="68"/>
        <v>338.40000000000003</v>
      </c>
      <c r="P171" s="426">
        <f t="shared" si="68"/>
        <v>348</v>
      </c>
      <c r="Q171" s="426">
        <f t="shared" si="68"/>
        <v>357.6</v>
      </c>
      <c r="R171" s="426">
        <f t="shared" si="68"/>
        <v>367.2</v>
      </c>
      <c r="S171" s="426">
        <f t="shared" si="68"/>
        <v>376.8</v>
      </c>
      <c r="T171" s="469">
        <f t="shared" ref="T171:T177" si="69">SUM(H171:S171)</f>
        <v>3907.2</v>
      </c>
      <c r="U171" s="7"/>
      <c r="V171" s="3"/>
      <c r="W171" s="3"/>
      <c r="X171" s="3"/>
      <c r="Y171" s="3"/>
      <c r="Z171" s="3"/>
    </row>
    <row r="172" spans="2:26">
      <c r="B172" s="348"/>
      <c r="C172" s="552" t="str">
        <f>"Sales Tax on "&amp;$B14&amp;" Line"</f>
        <v>Sales Tax on Service Revenue Line</v>
      </c>
      <c r="D172" s="508">
        <f>'Year 1'!D172:D173</f>
        <v>0.01</v>
      </c>
      <c r="E172" s="507" t="str">
        <f>'Year 1'!E172:E173</f>
        <v>n.a.</v>
      </c>
      <c r="F172" s="507" t="str">
        <f>IF('Year 1'!F172:F173="","",'Year 1'!F172:F173+'Year 1'!$S$118)</f>
        <v/>
      </c>
      <c r="G172" s="18" t="s">
        <v>301</v>
      </c>
      <c r="H172" s="425">
        <f>IF($E172="n.a.",0,$D172*H$20+IF(H173=0,'Year 1'!S172,0))</f>
        <v>0</v>
      </c>
      <c r="I172" s="426">
        <f>IF($E172="n.a.",0,$D172*I$20+IF(I173=0,H172,0))</f>
        <v>0</v>
      </c>
      <c r="J172" s="426">
        <f t="shared" ref="J172:S172" si="70">IF($E172="n.a.",0,$D172*J$20+IF(J173=0,I172,0))</f>
        <v>0</v>
      </c>
      <c r="K172" s="426">
        <f t="shared" si="70"/>
        <v>0</v>
      </c>
      <c r="L172" s="426">
        <f t="shared" si="70"/>
        <v>0</v>
      </c>
      <c r="M172" s="426">
        <f t="shared" si="70"/>
        <v>0</v>
      </c>
      <c r="N172" s="426">
        <f t="shared" si="70"/>
        <v>0</v>
      </c>
      <c r="O172" s="426">
        <f t="shared" si="70"/>
        <v>0</v>
      </c>
      <c r="P172" s="426">
        <f t="shared" si="70"/>
        <v>0</v>
      </c>
      <c r="Q172" s="426">
        <f t="shared" si="70"/>
        <v>0</v>
      </c>
      <c r="R172" s="426">
        <f t="shared" si="70"/>
        <v>0</v>
      </c>
      <c r="S172" s="426">
        <f t="shared" si="70"/>
        <v>0</v>
      </c>
      <c r="T172" s="469">
        <f t="shared" si="69"/>
        <v>0</v>
      </c>
      <c r="U172" s="7"/>
      <c r="V172" s="3"/>
      <c r="W172" s="3"/>
      <c r="X172" s="3"/>
      <c r="Y172" s="3"/>
      <c r="Z172" s="3"/>
    </row>
    <row r="173" spans="2:26">
      <c r="B173" s="348"/>
      <c r="C173" s="552"/>
      <c r="D173" s="8"/>
      <c r="E173" s="68"/>
      <c r="F173" s="41"/>
      <c r="G173" s="18" t="s">
        <v>291</v>
      </c>
      <c r="H173" s="425">
        <f>IF($E172="Monthly",'Year 1'!S172,IF($E172="Quarterly",IF(AND($E172="Quarterly",OR(H$118=((RIGHT(LEFT($E$3,6),1)-1)*12)+1,H$118=((RIGHT(LEFT($E$3,6),1)-1)*12)+4,H$118=((RIGHT(LEFT($E$3,6),1)-1)*12)+7,H$118=((RIGHT(LEFT($E$3,6),1)-1)*12)+10)),'Year 1'!S172,0),IF(AND($E172="Yearly",$F172=H$118),'Year 1'!S172,0)))</f>
        <v>0</v>
      </c>
      <c r="I173" s="426">
        <f t="shared" ref="I173:S173" si="71">IF($E172="Monthly",H172,IF($E172="Quarterly",IF(AND($E172="Quarterly",OR(I$118=((RIGHT(LEFT($E$3,6),1)-1)*12)+1,I$118=((RIGHT(LEFT($E$3,6),1)-1)*12)+4,I$118=((RIGHT(LEFT($E$3,6),1)-1)*12)+7,I$118=((RIGHT(LEFT($E$3,6),1)-1)*12)+10)),H172,0),IF(AND($E172="Yearly",$F172=I$118),H172,0)))</f>
        <v>0</v>
      </c>
      <c r="J173" s="426">
        <f t="shared" si="71"/>
        <v>0</v>
      </c>
      <c r="K173" s="426">
        <f t="shared" si="71"/>
        <v>0</v>
      </c>
      <c r="L173" s="426">
        <f t="shared" si="71"/>
        <v>0</v>
      </c>
      <c r="M173" s="426">
        <f t="shared" si="71"/>
        <v>0</v>
      </c>
      <c r="N173" s="426">
        <f t="shared" si="71"/>
        <v>0</v>
      </c>
      <c r="O173" s="426">
        <f t="shared" si="71"/>
        <v>0</v>
      </c>
      <c r="P173" s="426">
        <f t="shared" si="71"/>
        <v>0</v>
      </c>
      <c r="Q173" s="426">
        <f t="shared" si="71"/>
        <v>0</v>
      </c>
      <c r="R173" s="426">
        <f t="shared" si="71"/>
        <v>0</v>
      </c>
      <c r="S173" s="426">
        <f t="shared" si="71"/>
        <v>0</v>
      </c>
      <c r="T173" s="469">
        <f t="shared" si="69"/>
        <v>0</v>
      </c>
      <c r="U173" s="7"/>
      <c r="V173" s="3"/>
      <c r="W173" s="3"/>
      <c r="X173" s="3"/>
      <c r="Y173" s="3"/>
      <c r="Z173" s="3"/>
    </row>
    <row r="174" spans="2:26">
      <c r="B174" s="348"/>
      <c r="C174" s="552" t="str">
        <f>"Sales Tax on "&amp;$B22&amp;" Line"</f>
        <v>Sales Tax on Billable Hours Revenue Line</v>
      </c>
      <c r="D174" s="508">
        <f>'Year 1'!D174:D175</f>
        <v>0.01</v>
      </c>
      <c r="E174" s="507" t="str">
        <f>'Year 1'!E174:E175</f>
        <v>Yearly</v>
      </c>
      <c r="F174" s="507">
        <f>IF('Year 1'!F174:F175="","",'Year 1'!F174:F175+'Year 1'!$S$118)</f>
        <v>15</v>
      </c>
      <c r="G174" s="18" t="s">
        <v>301</v>
      </c>
      <c r="H174" s="425">
        <f>IF($E174="n.a.",0,$D174*H$28+IF(H175=0,'Year 1'!S174,0))</f>
        <v>885.44999999999993</v>
      </c>
      <c r="I174" s="426">
        <f>IF($E174="n.a.",0,$D174*I$28+IF(I175=0,H174,0))</f>
        <v>981.44999999999993</v>
      </c>
      <c r="J174" s="426">
        <f t="shared" ref="J174:S174" si="72">IF($E174="n.a.",0,$D174*J$28+IF(J175=0,I174,0))</f>
        <v>100.5</v>
      </c>
      <c r="K174" s="426">
        <f t="shared" si="72"/>
        <v>205.5</v>
      </c>
      <c r="L174" s="426">
        <f t="shared" si="72"/>
        <v>315</v>
      </c>
      <c r="M174" s="426">
        <f t="shared" si="72"/>
        <v>429</v>
      </c>
      <c r="N174" s="426">
        <f t="shared" si="72"/>
        <v>546</v>
      </c>
      <c r="O174" s="426">
        <f t="shared" si="72"/>
        <v>667.5</v>
      </c>
      <c r="P174" s="426">
        <f t="shared" si="72"/>
        <v>793.5</v>
      </c>
      <c r="Q174" s="426">
        <f t="shared" si="72"/>
        <v>924</v>
      </c>
      <c r="R174" s="426">
        <f t="shared" si="72"/>
        <v>1059</v>
      </c>
      <c r="S174" s="426">
        <f t="shared" si="72"/>
        <v>1199.4000000000001</v>
      </c>
      <c r="T174" s="469">
        <f t="shared" si="69"/>
        <v>8106.2999999999993</v>
      </c>
      <c r="U174" s="7"/>
      <c r="V174" s="3"/>
      <c r="W174" s="3"/>
      <c r="X174" s="3"/>
      <c r="Y174" s="3"/>
      <c r="Z174" s="3"/>
    </row>
    <row r="175" spans="2:26">
      <c r="B175" s="348"/>
      <c r="C175" s="552"/>
      <c r="D175" s="8"/>
      <c r="E175" s="68"/>
      <c r="F175" s="41"/>
      <c r="G175" s="18" t="s">
        <v>291</v>
      </c>
      <c r="H175" s="425">
        <f>IF($E174="Monthly",'Year 1'!S174,IF($E174="Quarterly",IF(AND($E174="Quarterly",OR(H$118=((RIGHT(LEFT($E$3,6),1)-1)*12)+1,H$118=((RIGHT(LEFT($E$3,6),1)-1)*12)+4,H$118=((RIGHT(LEFT($E$3,6),1)-1)*12)+7,H$118=((RIGHT(LEFT($E$3,6),1)-1)*12)+10)),'Year 1'!S174,0),IF(AND($E174="Yearly",$F174=H$118),'Year 1'!S174,0)))</f>
        <v>0</v>
      </c>
      <c r="I175" s="426">
        <f t="shared" ref="I175:S175" si="73">IF($E174="Monthly",H174,IF($E174="Quarterly",IF(AND($E174="Quarterly",OR(I$118=((RIGHT(LEFT($E$3,6),1)-1)*12)+1,I$118=((RIGHT(LEFT($E$3,6),1)-1)*12)+4,I$118=((RIGHT(LEFT($E$3,6),1)-1)*12)+7,I$118=((RIGHT(LEFT($E$3,6),1)-1)*12)+10)),H174,0),IF(AND($E174="Yearly",$F174=I$118),H174,0)))</f>
        <v>0</v>
      </c>
      <c r="J175" s="426">
        <f t="shared" si="73"/>
        <v>981.44999999999993</v>
      </c>
      <c r="K175" s="426">
        <f t="shared" si="73"/>
        <v>0</v>
      </c>
      <c r="L175" s="426">
        <f t="shared" si="73"/>
        <v>0</v>
      </c>
      <c r="M175" s="426">
        <f t="shared" si="73"/>
        <v>0</v>
      </c>
      <c r="N175" s="426">
        <f t="shared" si="73"/>
        <v>0</v>
      </c>
      <c r="O175" s="426">
        <f t="shared" si="73"/>
        <v>0</v>
      </c>
      <c r="P175" s="426">
        <f t="shared" si="73"/>
        <v>0</v>
      </c>
      <c r="Q175" s="426">
        <f t="shared" si="73"/>
        <v>0</v>
      </c>
      <c r="R175" s="426">
        <f t="shared" si="73"/>
        <v>0</v>
      </c>
      <c r="S175" s="426">
        <f t="shared" si="73"/>
        <v>0</v>
      </c>
      <c r="T175" s="469">
        <f t="shared" si="69"/>
        <v>981.44999999999993</v>
      </c>
      <c r="U175" s="7"/>
      <c r="V175" s="3"/>
      <c r="W175" s="3"/>
      <c r="X175" s="3"/>
      <c r="Y175" s="3"/>
      <c r="Z175" s="3"/>
    </row>
    <row r="176" spans="2:26">
      <c r="B176" s="348"/>
      <c r="C176" s="552" t="str">
        <f>"Sales Tax on "&amp;$B30&amp;" Line"</f>
        <v>Sales Tax on Subscription Revenue Line</v>
      </c>
      <c r="D176" s="508">
        <f>'Year 1'!D176:D177</f>
        <v>0</v>
      </c>
      <c r="E176" s="507" t="str">
        <f>'Year 1'!E176:E177</f>
        <v>Quarterly</v>
      </c>
      <c r="F176" s="507" t="str">
        <f>IF('Year 1'!F176:F177="","",'Year 1'!F176:F177+'Year 1'!$S$118)</f>
        <v/>
      </c>
      <c r="G176" s="18" t="s">
        <v>301</v>
      </c>
      <c r="H176" s="425">
        <f>IF($E176="n.a.",0,$D176*H$39+IF(H177=0,'Year 1'!S176,0))</f>
        <v>0</v>
      </c>
      <c r="I176" s="426">
        <f>IF($E176="n.a.",0,$D176*I$39+IF(I177=0,H176,0))</f>
        <v>0</v>
      </c>
      <c r="J176" s="426">
        <f t="shared" ref="J176:S176" si="74">IF($E176="n.a.",0,$D176*J$39+IF(J177=0,I176,0))</f>
        <v>0</v>
      </c>
      <c r="K176" s="426">
        <f t="shared" si="74"/>
        <v>0</v>
      </c>
      <c r="L176" s="426">
        <f t="shared" si="74"/>
        <v>0</v>
      </c>
      <c r="M176" s="426">
        <f t="shared" si="74"/>
        <v>0</v>
      </c>
      <c r="N176" s="426">
        <f t="shared" si="74"/>
        <v>0</v>
      </c>
      <c r="O176" s="426">
        <f t="shared" si="74"/>
        <v>0</v>
      </c>
      <c r="P176" s="426">
        <f t="shared" si="74"/>
        <v>0</v>
      </c>
      <c r="Q176" s="426">
        <f t="shared" si="74"/>
        <v>0</v>
      </c>
      <c r="R176" s="426">
        <f t="shared" si="74"/>
        <v>0</v>
      </c>
      <c r="S176" s="426">
        <f t="shared" si="74"/>
        <v>0</v>
      </c>
      <c r="T176" s="469">
        <f t="shared" si="69"/>
        <v>0</v>
      </c>
      <c r="U176" s="7"/>
      <c r="V176" s="3"/>
      <c r="W176" s="3"/>
      <c r="X176" s="3"/>
      <c r="Y176" s="3"/>
      <c r="Z176" s="3"/>
    </row>
    <row r="177" spans="2:26">
      <c r="B177" s="348"/>
      <c r="C177" s="552"/>
      <c r="D177" s="8"/>
      <c r="E177" s="68"/>
      <c r="F177" s="41"/>
      <c r="G177" s="18" t="s">
        <v>291</v>
      </c>
      <c r="H177" s="425">
        <f>IF($E176="Monthly",'Year 1'!S176,IF($E176="Quarterly",IF(AND($E176="Quarterly",OR(H$118=((RIGHT(LEFT($E$3,6),1)-1)*12)+1,H$118=((RIGHT(LEFT($E$3,6),1)-1)*12)+4,H$118=((RIGHT(LEFT($E$3,6),1)-1)*12)+7,H$118=((RIGHT(LEFT($E$3,6),1)-1)*12)+10)),'Year 1'!S176,0),IF(AND($E176="Yearly",$F176=H$118),'Year 1'!S176,0)))</f>
        <v>0</v>
      </c>
      <c r="I177" s="426">
        <f t="shared" ref="I177:S177" si="75">IF($E176="Monthly",H176,IF($E176="Quarterly",IF(AND($E176="Quarterly",OR(I$118=((RIGHT(LEFT($E$3,6),1)-1)*12)+1,I$118=((RIGHT(LEFT($E$3,6),1)-1)*12)+4,I$118=((RIGHT(LEFT($E$3,6),1)-1)*12)+7,I$118=((RIGHT(LEFT($E$3,6),1)-1)*12)+10)),H176,0),IF(AND($E176="Yearly",$F176=I$118),H176,0)))</f>
        <v>0</v>
      </c>
      <c r="J177" s="426">
        <f t="shared" si="75"/>
        <v>0</v>
      </c>
      <c r="K177" s="426">
        <f t="shared" si="75"/>
        <v>0</v>
      </c>
      <c r="L177" s="426">
        <f t="shared" si="75"/>
        <v>0</v>
      </c>
      <c r="M177" s="426">
        <f t="shared" si="75"/>
        <v>0</v>
      </c>
      <c r="N177" s="426">
        <f t="shared" si="75"/>
        <v>0</v>
      </c>
      <c r="O177" s="426">
        <f t="shared" si="75"/>
        <v>0</v>
      </c>
      <c r="P177" s="426">
        <f t="shared" si="75"/>
        <v>0</v>
      </c>
      <c r="Q177" s="426">
        <f t="shared" si="75"/>
        <v>0</v>
      </c>
      <c r="R177" s="426">
        <f t="shared" si="75"/>
        <v>0</v>
      </c>
      <c r="S177" s="426">
        <f t="shared" si="75"/>
        <v>0</v>
      </c>
      <c r="T177" s="469">
        <f t="shared" si="69"/>
        <v>0</v>
      </c>
      <c r="U177" s="7"/>
      <c r="V177" s="3"/>
      <c r="W177" s="3"/>
      <c r="X177" s="3"/>
      <c r="Y177" s="3"/>
      <c r="Z177" s="3"/>
    </row>
    <row r="178" spans="2:26">
      <c r="B178" s="348"/>
      <c r="C178" s="143"/>
      <c r="D178" s="75"/>
      <c r="E178" s="75"/>
      <c r="F178" s="76"/>
      <c r="G178" s="27"/>
      <c r="H178" s="425"/>
      <c r="I178" s="426"/>
      <c r="J178" s="426"/>
      <c r="K178" s="426"/>
      <c r="L178" s="426"/>
      <c r="M178" s="426"/>
      <c r="N178" s="426"/>
      <c r="O178" s="426"/>
      <c r="P178" s="426"/>
      <c r="Q178" s="426"/>
      <c r="R178" s="426"/>
      <c r="S178" s="426"/>
      <c r="T178" s="469"/>
      <c r="U178" s="7"/>
      <c r="V178" s="3"/>
      <c r="W178" s="3"/>
      <c r="X178" s="3"/>
      <c r="Y178" s="3"/>
      <c r="Z178" s="3"/>
    </row>
    <row r="179" spans="2:26">
      <c r="B179" s="348"/>
      <c r="C179" s="143"/>
      <c r="D179" s="508">
        <f>'Year 1'!D179:D180</f>
        <v>0.24</v>
      </c>
      <c r="E179" s="507" t="str">
        <f>'Year 1'!E179:E180</f>
        <v>Quarterly</v>
      </c>
      <c r="F179" s="507" t="str">
        <f>IF('Year 1'!F179:F180="","",'Year 1'!F179:F180+'Year 1'!$S$118)</f>
        <v/>
      </c>
      <c r="G179" s="18" t="s">
        <v>301</v>
      </c>
      <c r="H179" s="425">
        <f>IF($E179="n.a.",0,$D179*H$157+IF(H$180=0,'Year 1'!S179,IF(H$180&lt;0,'Year 1'!S179+($D179*H$157),0)))</f>
        <v>-72862.542079999985</v>
      </c>
      <c r="I179" s="426">
        <f t="shared" ref="I179:J179" si="76">IF($E179="n.a.",0,$D179*I$157+IF(I$180=0,H$179,IF(I$180&lt;0,H$179+($D179*I$157),0)))</f>
        <v>-77899.60351999999</v>
      </c>
      <c r="J179" s="426">
        <f t="shared" si="76"/>
        <v>-82767.775999999983</v>
      </c>
      <c r="K179" s="426">
        <f>IF($E179="n.a.",0,$D179*K$157+IF(K$180=0,J$179,IF(K$180&lt;0,J$179+($D179*K$157),0)))</f>
        <v>-87470.812159999987</v>
      </c>
      <c r="L179" s="426">
        <f t="shared" ref="L179:S179" si="77">IF($E179="n.a.",0,$D179*L$157+IF(L$180=0,K$179,IF(L$180&lt;0,K$179+($D179*L$157),0)))</f>
        <v>-92009.027839999981</v>
      </c>
      <c r="M179" s="426">
        <f t="shared" si="77"/>
        <v>-96386.855679999979</v>
      </c>
      <c r="N179" s="426">
        <f t="shared" si="77"/>
        <v>-100648.58847999998</v>
      </c>
      <c r="O179" s="426">
        <f t="shared" si="77"/>
        <v>-104747.05503999998</v>
      </c>
      <c r="P179" s="426">
        <f t="shared" si="77"/>
        <v>-108687.08799999997</v>
      </c>
      <c r="Q179" s="426">
        <f t="shared" si="77"/>
        <v>-112466.84895999997</v>
      </c>
      <c r="R179" s="426">
        <f t="shared" si="77"/>
        <v>-116088.13631999998</v>
      </c>
      <c r="S179" s="426">
        <f t="shared" si="77"/>
        <v>-119536.70207999997</v>
      </c>
      <c r="T179" s="469">
        <f>SUM(H179:S179)</f>
        <v>-1171571.0361599999</v>
      </c>
      <c r="U179" s="7"/>
      <c r="V179" s="3"/>
      <c r="W179" s="3"/>
      <c r="X179" s="3"/>
      <c r="Y179" s="3"/>
      <c r="Z179" s="3"/>
    </row>
    <row r="180" spans="2:26" ht="16.5" thickBot="1">
      <c r="B180" s="348"/>
      <c r="C180" s="7" t="s">
        <v>288</v>
      </c>
      <c r="D180" s="8"/>
      <c r="E180" s="68"/>
      <c r="F180" s="41"/>
      <c r="G180" s="18" t="s">
        <v>291</v>
      </c>
      <c r="H180" s="425">
        <f>IF(H$157&lt;0,0,IF('Year 1'!S179&lt;0,0,IF($E179="Monthly",'Year 1'!S179,IF($E179="Quarterly",IF(AND($E179="Quarterly",OR(H$118=((RIGHT(LEFT($E$3,6),1)-1)*12)+1,H$118=((RIGHT(LEFT($E$3,6),1)-1)*12)+4,H$118=((RIGHT(LEFT($E$3,6),1)-1)*12)+7,H$118=((RIGHT(LEFT($E$3,6),1)-1)*12)+10)),'Year 1'!S179,0),IF(AND($E179="Yearly",$F179=H$118),'Year 1'!S179,0)))))</f>
        <v>0</v>
      </c>
      <c r="I180" s="426">
        <f t="shared" ref="I180:S180" si="78">IF(I$157&lt;0,0,IF(H179&lt;0,0,IF($E179="Monthly",H179,IF($E179="Quarterly",IF(AND($E179="Quarterly",OR(I$118=((RIGHT(LEFT($E$3,6),1)-1)*12)+1,I$118=((RIGHT(LEFT($E$3,6),1)-1)*12)+4,I$118=((RIGHT(LEFT($E$3,6),1)-1)*12)+7,I$118=((RIGHT(LEFT($E$3,6),1)-1)*12)+10)),H179,0),IF(AND($E179="Yearly",$F179=I$118),H179,0)))))</f>
        <v>0</v>
      </c>
      <c r="J180" s="426">
        <f t="shared" si="78"/>
        <v>0</v>
      </c>
      <c r="K180" s="426">
        <f t="shared" si="78"/>
        <v>0</v>
      </c>
      <c r="L180" s="426">
        <f t="shared" si="78"/>
        <v>0</v>
      </c>
      <c r="M180" s="426">
        <f t="shared" si="78"/>
        <v>0</v>
      </c>
      <c r="N180" s="426">
        <f t="shared" si="78"/>
        <v>0</v>
      </c>
      <c r="O180" s="426">
        <f t="shared" si="78"/>
        <v>0</v>
      </c>
      <c r="P180" s="426">
        <f t="shared" si="78"/>
        <v>0</v>
      </c>
      <c r="Q180" s="426">
        <f t="shared" si="78"/>
        <v>0</v>
      </c>
      <c r="R180" s="426">
        <f t="shared" si="78"/>
        <v>0</v>
      </c>
      <c r="S180" s="426">
        <f t="shared" si="78"/>
        <v>0</v>
      </c>
      <c r="T180" s="469">
        <f>SUM(H180:S180)</f>
        <v>0</v>
      </c>
      <c r="U180" s="7"/>
      <c r="V180" s="3"/>
      <c r="W180" s="3"/>
      <c r="X180" s="3"/>
      <c r="Y180" s="3"/>
      <c r="Z180" s="3"/>
    </row>
    <row r="181" spans="2:26" ht="16.5" thickTop="1">
      <c r="B181" s="470" t="s">
        <v>303</v>
      </c>
      <c r="C181" s="471"/>
      <c r="D181" s="471"/>
      <c r="E181" s="471"/>
      <c r="F181" s="471"/>
      <c r="G181" s="472"/>
      <c r="H181" s="473">
        <f t="shared" ref="H181:S181" si="79">SUM(H171,H173,H175,H177,H180)</f>
        <v>276</v>
      </c>
      <c r="I181" s="474">
        <f t="shared" si="79"/>
        <v>283.2</v>
      </c>
      <c r="J181" s="474">
        <f t="shared" si="79"/>
        <v>1274.25</v>
      </c>
      <c r="K181" s="474">
        <f t="shared" si="79"/>
        <v>302.40000000000003</v>
      </c>
      <c r="L181" s="474">
        <f t="shared" si="79"/>
        <v>312</v>
      </c>
      <c r="M181" s="474">
        <f t="shared" si="79"/>
        <v>321.60000000000002</v>
      </c>
      <c r="N181" s="474">
        <f t="shared" si="79"/>
        <v>331.2</v>
      </c>
      <c r="O181" s="474">
        <f t="shared" si="79"/>
        <v>338.40000000000003</v>
      </c>
      <c r="P181" s="474">
        <f t="shared" si="79"/>
        <v>348</v>
      </c>
      <c r="Q181" s="474">
        <f t="shared" si="79"/>
        <v>357.6</v>
      </c>
      <c r="R181" s="474">
        <f t="shared" si="79"/>
        <v>367.2</v>
      </c>
      <c r="S181" s="474">
        <f t="shared" si="79"/>
        <v>376.8</v>
      </c>
      <c r="T181" s="475">
        <f>SUM(H181:S181)</f>
        <v>4888.6499999999996</v>
      </c>
      <c r="U181" s="7"/>
      <c r="V181" s="3"/>
      <c r="W181" s="3"/>
      <c r="X181" s="3"/>
      <c r="Y181" s="3"/>
      <c r="Z181" s="3"/>
    </row>
    <row r="182" spans="2:26" ht="16.5" thickBot="1">
      <c r="B182" s="484"/>
      <c r="C182" s="7"/>
      <c r="D182" s="7"/>
      <c r="E182" s="11"/>
      <c r="F182" s="11"/>
      <c r="G182" s="7"/>
      <c r="H182" s="428"/>
      <c r="I182" s="429"/>
      <c r="J182" s="429"/>
      <c r="K182" s="429"/>
      <c r="L182" s="429"/>
      <c r="M182" s="429"/>
      <c r="N182" s="429"/>
      <c r="O182" s="429"/>
      <c r="P182" s="429"/>
      <c r="Q182" s="429"/>
      <c r="R182" s="429"/>
      <c r="S182" s="429"/>
      <c r="T182" s="478"/>
      <c r="U182" s="7"/>
      <c r="V182" s="3"/>
      <c r="W182" s="3"/>
      <c r="X182" s="3"/>
      <c r="Y182" s="3"/>
      <c r="Z182" s="3"/>
    </row>
    <row r="183" spans="2:26" ht="16.5" thickTop="1">
      <c r="B183" s="488" t="s">
        <v>23</v>
      </c>
      <c r="C183" s="272"/>
      <c r="D183" s="272"/>
      <c r="E183" s="272"/>
      <c r="F183" s="272"/>
      <c r="G183" s="272"/>
      <c r="H183" s="274">
        <f t="shared" ref="H183:S183" si="80">H157-H166-H181</f>
        <v>-22181.275999999998</v>
      </c>
      <c r="I183" s="275">
        <f t="shared" si="80"/>
        <v>-21465.400444444447</v>
      </c>
      <c r="J183" s="275">
        <f t="shared" si="80"/>
        <v>-21738.857555555551</v>
      </c>
      <c r="K183" s="275">
        <f t="shared" si="80"/>
        <v>-20065.050666666666</v>
      </c>
      <c r="L183" s="275">
        <f t="shared" si="80"/>
        <v>-19374.009777777781</v>
      </c>
      <c r="M183" s="275">
        <f t="shared" si="80"/>
        <v>-18701.438222222216</v>
      </c>
      <c r="N183" s="275">
        <f t="shared" si="80"/>
        <v>-18213.420000000002</v>
      </c>
      <c r="O183" s="275">
        <f t="shared" si="80"/>
        <v>-17526.455111111107</v>
      </c>
      <c r="P183" s="275">
        <f t="shared" si="80"/>
        <v>-16862.026222222219</v>
      </c>
      <c r="Q183" s="275">
        <f t="shared" si="80"/>
        <v>-16189.937333333335</v>
      </c>
      <c r="R183" s="275">
        <f t="shared" si="80"/>
        <v>-15525.341777777781</v>
      </c>
      <c r="S183" s="275">
        <f t="shared" si="80"/>
        <v>-14801.379555555552</v>
      </c>
      <c r="T183" s="286">
        <f>SUM(H183:S183)</f>
        <v>-222644.59266666669</v>
      </c>
      <c r="U183" s="7"/>
      <c r="V183" s="3"/>
      <c r="W183" s="3"/>
      <c r="X183" s="3"/>
      <c r="Y183" s="3"/>
      <c r="Z183" s="3"/>
    </row>
    <row r="184" spans="2:26">
      <c r="B184" s="448"/>
      <c r="C184" s="7"/>
      <c r="D184" s="7"/>
      <c r="E184" s="11"/>
      <c r="F184" s="11"/>
      <c r="G184" s="7"/>
      <c r="H184" s="428"/>
      <c r="I184" s="429"/>
      <c r="J184" s="429"/>
      <c r="K184" s="429"/>
      <c r="L184" s="429"/>
      <c r="M184" s="429"/>
      <c r="N184" s="429"/>
      <c r="O184" s="429"/>
      <c r="P184" s="429"/>
      <c r="Q184" s="429"/>
      <c r="R184" s="429"/>
      <c r="S184" s="429"/>
      <c r="T184" s="441"/>
      <c r="U184" s="3"/>
      <c r="V184" s="3"/>
      <c r="W184" s="3"/>
      <c r="X184" s="3"/>
      <c r="Y184" s="3"/>
      <c r="Z184" s="3"/>
    </row>
    <row r="185" spans="2:26" ht="20.25">
      <c r="B185" s="149" t="s">
        <v>35</v>
      </c>
      <c r="C185" s="367"/>
      <c r="D185" s="367"/>
      <c r="E185" s="367" t="str">
        <f>$E$3</f>
        <v>Year 2 (2021)</v>
      </c>
      <c r="F185" s="367"/>
      <c r="G185" s="367"/>
      <c r="H185" s="405" t="s">
        <v>126</v>
      </c>
      <c r="I185" s="406" t="s">
        <v>127</v>
      </c>
      <c r="J185" s="406" t="s">
        <v>128</v>
      </c>
      <c r="K185" s="406" t="s">
        <v>129</v>
      </c>
      <c r="L185" s="406" t="s">
        <v>130</v>
      </c>
      <c r="M185" s="406" t="s">
        <v>131</v>
      </c>
      <c r="N185" s="406" t="s">
        <v>132</v>
      </c>
      <c r="O185" s="406" t="s">
        <v>133</v>
      </c>
      <c r="P185" s="406" t="s">
        <v>134</v>
      </c>
      <c r="Q185" s="406" t="s">
        <v>135</v>
      </c>
      <c r="R185" s="406" t="s">
        <v>136</v>
      </c>
      <c r="S185" s="406" t="s">
        <v>137</v>
      </c>
      <c r="T185" s="407" t="s">
        <v>177</v>
      </c>
      <c r="U185" s="3"/>
      <c r="V185" s="3"/>
      <c r="W185" s="3"/>
      <c r="X185" s="3"/>
      <c r="Y185" s="3"/>
      <c r="Z185" s="3"/>
    </row>
    <row r="186" spans="2:26">
      <c r="B186" s="451"/>
      <c r="C186" s="452"/>
      <c r="D186" s="452"/>
      <c r="E186" s="452"/>
      <c r="F186" s="452"/>
      <c r="G186" s="453" t="s">
        <v>57</v>
      </c>
      <c r="H186" s="408">
        <f>H$4</f>
        <v>13</v>
      </c>
      <c r="I186" s="409">
        <f t="shared" ref="I186:S186" si="81">I$4</f>
        <v>14</v>
      </c>
      <c r="J186" s="409">
        <f t="shared" si="81"/>
        <v>15</v>
      </c>
      <c r="K186" s="409">
        <f t="shared" si="81"/>
        <v>16</v>
      </c>
      <c r="L186" s="409">
        <f t="shared" si="81"/>
        <v>17</v>
      </c>
      <c r="M186" s="409">
        <f t="shared" si="81"/>
        <v>18</v>
      </c>
      <c r="N186" s="409">
        <f t="shared" si="81"/>
        <v>19</v>
      </c>
      <c r="O186" s="409">
        <f t="shared" si="81"/>
        <v>20</v>
      </c>
      <c r="P186" s="409">
        <f t="shared" si="81"/>
        <v>21</v>
      </c>
      <c r="Q186" s="409">
        <f t="shared" si="81"/>
        <v>22</v>
      </c>
      <c r="R186" s="409">
        <f t="shared" si="81"/>
        <v>23</v>
      </c>
      <c r="S186" s="409">
        <f t="shared" si="81"/>
        <v>24</v>
      </c>
      <c r="T186" s="457" t="str">
        <f>"Total for " &amp; $E$3</f>
        <v>Total for Year 2 (2021)</v>
      </c>
      <c r="U186" s="3"/>
      <c r="V186" s="3"/>
      <c r="W186" s="3"/>
      <c r="X186" s="3"/>
      <c r="Y186" s="3"/>
      <c r="Z186" s="3"/>
    </row>
    <row r="187" spans="2:26">
      <c r="B187" s="455" t="s">
        <v>287</v>
      </c>
      <c r="C187" s="7"/>
      <c r="D187" s="66" t="s">
        <v>240</v>
      </c>
      <c r="E187" s="65" t="s">
        <v>239</v>
      </c>
      <c r="F187" s="27"/>
      <c r="G187" s="66"/>
      <c r="H187" s="414"/>
      <c r="I187" s="442"/>
      <c r="J187" s="442"/>
      <c r="K187" s="442"/>
      <c r="L187" s="442"/>
      <c r="M187" s="442"/>
      <c r="N187" s="442"/>
      <c r="O187" s="442"/>
      <c r="P187" s="442"/>
      <c r="Q187" s="442"/>
      <c r="R187" s="442"/>
      <c r="S187" s="442"/>
      <c r="T187" s="480"/>
      <c r="U187" s="3"/>
      <c r="V187" s="3"/>
      <c r="W187" s="3"/>
      <c r="X187" s="3"/>
      <c r="Y187" s="3"/>
      <c r="Z187" s="3"/>
    </row>
    <row r="188" spans="2:26">
      <c r="B188" s="481"/>
      <c r="C188" s="7" t="s">
        <v>236</v>
      </c>
      <c r="D188" s="507">
        <f>'Year 1'!D188</f>
        <v>1</v>
      </c>
      <c r="E188" s="506">
        <v>100000</v>
      </c>
      <c r="F188" s="27"/>
      <c r="G188" s="66"/>
      <c r="H188" s="425">
        <f>IFERROR(INDEX($D188:$F188,MATCH(H$186,$D188,FALSE),2),0)</f>
        <v>0</v>
      </c>
      <c r="I188" s="426">
        <f t="shared" ref="I188:S188" si="82">IFERROR(INDEX($D188:$F188,MATCH(I$186,$D188,FALSE),2),0)</f>
        <v>0</v>
      </c>
      <c r="J188" s="426">
        <f t="shared" si="82"/>
        <v>0</v>
      </c>
      <c r="K188" s="426">
        <f t="shared" si="82"/>
        <v>0</v>
      </c>
      <c r="L188" s="426">
        <f t="shared" si="82"/>
        <v>0</v>
      </c>
      <c r="M188" s="426">
        <f t="shared" si="82"/>
        <v>0</v>
      </c>
      <c r="N188" s="426">
        <f t="shared" si="82"/>
        <v>0</v>
      </c>
      <c r="O188" s="426">
        <f t="shared" si="82"/>
        <v>0</v>
      </c>
      <c r="P188" s="426">
        <f t="shared" si="82"/>
        <v>0</v>
      </c>
      <c r="Q188" s="426">
        <f t="shared" si="82"/>
        <v>0</v>
      </c>
      <c r="R188" s="426">
        <f t="shared" si="82"/>
        <v>0</v>
      </c>
      <c r="S188" s="426">
        <f t="shared" si="82"/>
        <v>0</v>
      </c>
      <c r="T188" s="469">
        <f>SUM(H188:S188)</f>
        <v>0</v>
      </c>
      <c r="U188" s="3"/>
      <c r="V188" s="3"/>
      <c r="W188" s="3"/>
      <c r="X188" s="3"/>
      <c r="Y188" s="3"/>
      <c r="Z188" s="3"/>
    </row>
    <row r="189" spans="2:26">
      <c r="B189" s="481"/>
      <c r="C189" s="7" t="s">
        <v>237</v>
      </c>
      <c r="D189" s="507">
        <f>'Year 1'!D189</f>
        <v>1</v>
      </c>
      <c r="E189" s="506">
        <v>1200000</v>
      </c>
      <c r="F189" s="27"/>
      <c r="G189" s="66"/>
      <c r="H189" s="425">
        <f t="shared" ref="H189:S191" si="83">IFERROR(INDEX($D189:$F189,MATCH(H$186,$D189,FALSE),2),0)</f>
        <v>0</v>
      </c>
      <c r="I189" s="426">
        <f t="shared" si="83"/>
        <v>0</v>
      </c>
      <c r="J189" s="426">
        <f t="shared" si="83"/>
        <v>0</v>
      </c>
      <c r="K189" s="426">
        <f t="shared" si="83"/>
        <v>0</v>
      </c>
      <c r="L189" s="426">
        <f t="shared" si="83"/>
        <v>0</v>
      </c>
      <c r="M189" s="426">
        <f t="shared" si="83"/>
        <v>0</v>
      </c>
      <c r="N189" s="426">
        <f t="shared" si="83"/>
        <v>0</v>
      </c>
      <c r="O189" s="426">
        <f t="shared" si="83"/>
        <v>0</v>
      </c>
      <c r="P189" s="426">
        <f t="shared" si="83"/>
        <v>0</v>
      </c>
      <c r="Q189" s="426">
        <f t="shared" si="83"/>
        <v>0</v>
      </c>
      <c r="R189" s="426">
        <f t="shared" si="83"/>
        <v>0</v>
      </c>
      <c r="S189" s="426">
        <f t="shared" si="83"/>
        <v>0</v>
      </c>
      <c r="T189" s="469">
        <f t="shared" ref="T189:T191" si="84">SUM(H189:S189)</f>
        <v>0</v>
      </c>
      <c r="U189" s="3"/>
      <c r="V189" s="3"/>
      <c r="W189" s="3"/>
      <c r="X189" s="3"/>
      <c r="Y189" s="3"/>
      <c r="Z189" s="3"/>
    </row>
    <row r="190" spans="2:26">
      <c r="B190" s="481"/>
      <c r="C190" s="48" t="s">
        <v>238</v>
      </c>
      <c r="D190" s="507">
        <f>'Year 1'!D190</f>
        <v>6</v>
      </c>
      <c r="E190" s="506">
        <v>23000</v>
      </c>
      <c r="F190" s="27"/>
      <c r="G190" s="66"/>
      <c r="H190" s="425">
        <f t="shared" si="83"/>
        <v>0</v>
      </c>
      <c r="I190" s="426">
        <f t="shared" si="83"/>
        <v>0</v>
      </c>
      <c r="J190" s="426">
        <f t="shared" si="83"/>
        <v>0</v>
      </c>
      <c r="K190" s="426">
        <f t="shared" si="83"/>
        <v>0</v>
      </c>
      <c r="L190" s="426">
        <f t="shared" si="83"/>
        <v>0</v>
      </c>
      <c r="M190" s="426">
        <f t="shared" si="83"/>
        <v>0</v>
      </c>
      <c r="N190" s="426">
        <f t="shared" si="83"/>
        <v>0</v>
      </c>
      <c r="O190" s="426">
        <f t="shared" si="83"/>
        <v>0</v>
      </c>
      <c r="P190" s="426">
        <f t="shared" si="83"/>
        <v>0</v>
      </c>
      <c r="Q190" s="426">
        <f t="shared" si="83"/>
        <v>0</v>
      </c>
      <c r="R190" s="426">
        <f t="shared" si="83"/>
        <v>0</v>
      </c>
      <c r="S190" s="426">
        <f t="shared" si="83"/>
        <v>0</v>
      </c>
      <c r="T190" s="469">
        <f t="shared" si="84"/>
        <v>0</v>
      </c>
      <c r="U190" s="3"/>
      <c r="V190" s="3"/>
      <c r="W190" s="3"/>
      <c r="X190" s="3"/>
      <c r="Y190" s="3"/>
      <c r="Z190" s="3"/>
    </row>
    <row r="191" spans="2:26">
      <c r="B191" s="481"/>
      <c r="C191" s="48" t="s">
        <v>24</v>
      </c>
      <c r="D191" s="507">
        <f>'Year 1'!D191</f>
        <v>2</v>
      </c>
      <c r="E191" s="506">
        <v>1400</v>
      </c>
      <c r="F191" s="27"/>
      <c r="G191" s="66"/>
      <c r="H191" s="425">
        <f t="shared" si="83"/>
        <v>0</v>
      </c>
      <c r="I191" s="426">
        <f t="shared" si="83"/>
        <v>0</v>
      </c>
      <c r="J191" s="426">
        <f t="shared" si="83"/>
        <v>0</v>
      </c>
      <c r="K191" s="426">
        <f t="shared" si="83"/>
        <v>0</v>
      </c>
      <c r="L191" s="426">
        <f t="shared" si="83"/>
        <v>0</v>
      </c>
      <c r="M191" s="426">
        <f t="shared" si="83"/>
        <v>0</v>
      </c>
      <c r="N191" s="426">
        <f t="shared" si="83"/>
        <v>0</v>
      </c>
      <c r="O191" s="426">
        <f t="shared" si="83"/>
        <v>0</v>
      </c>
      <c r="P191" s="426">
        <f t="shared" si="83"/>
        <v>0</v>
      </c>
      <c r="Q191" s="426">
        <f t="shared" si="83"/>
        <v>0</v>
      </c>
      <c r="R191" s="426">
        <f t="shared" si="83"/>
        <v>0</v>
      </c>
      <c r="S191" s="426">
        <f t="shared" si="83"/>
        <v>0</v>
      </c>
      <c r="T191" s="469">
        <f t="shared" si="84"/>
        <v>0</v>
      </c>
      <c r="U191" s="3"/>
      <c r="V191" s="3"/>
      <c r="W191" s="3"/>
      <c r="X191" s="3"/>
      <c r="Y191" s="3"/>
      <c r="Z191" s="3"/>
    </row>
    <row r="192" spans="2:26" ht="15.95" customHeight="1">
      <c r="B192" s="481"/>
      <c r="C192" s="7"/>
      <c r="D192" s="44"/>
      <c r="E192" s="67"/>
      <c r="F192" s="27"/>
      <c r="G192" s="66"/>
      <c r="H192" s="414"/>
      <c r="I192" s="442"/>
      <c r="J192" s="442"/>
      <c r="K192" s="443"/>
      <c r="L192" s="442"/>
      <c r="M192" s="442"/>
      <c r="N192" s="444"/>
      <c r="O192" s="442"/>
      <c r="P192" s="442"/>
      <c r="Q192" s="442"/>
      <c r="R192" s="442"/>
      <c r="S192" s="442"/>
      <c r="T192" s="480"/>
      <c r="U192" s="3"/>
      <c r="V192" s="3"/>
      <c r="W192" s="3"/>
      <c r="X192" s="3"/>
      <c r="Y192" s="3"/>
      <c r="Z192" s="3"/>
    </row>
    <row r="193" spans="2:26">
      <c r="B193" s="455" t="s">
        <v>286</v>
      </c>
      <c r="C193" s="7"/>
      <c r="D193" s="65" t="s">
        <v>239</v>
      </c>
      <c r="E193" s="66" t="s">
        <v>240</v>
      </c>
      <c r="F193" s="27" t="s">
        <v>241</v>
      </c>
      <c r="G193" s="66"/>
      <c r="H193" s="414"/>
      <c r="I193" s="442"/>
      <c r="J193" s="442"/>
      <c r="K193" s="442"/>
      <c r="L193" s="442"/>
      <c r="M193" s="442"/>
      <c r="N193" s="442"/>
      <c r="O193" s="442"/>
      <c r="P193" s="442"/>
      <c r="Q193" s="442"/>
      <c r="R193" s="442"/>
      <c r="S193" s="442"/>
      <c r="T193" s="480"/>
      <c r="U193" s="3"/>
      <c r="V193" s="3"/>
      <c r="W193" s="3"/>
      <c r="X193" s="3"/>
      <c r="Y193" s="3"/>
      <c r="Z193" s="3"/>
    </row>
    <row r="194" spans="2:26">
      <c r="B194" s="348"/>
      <c r="C194" s="7" t="s">
        <v>236</v>
      </c>
      <c r="D194" s="506">
        <f>'Year 1'!$D194</f>
        <v>1200</v>
      </c>
      <c r="E194" s="507">
        <f>CEILING('Year 1'!$S$186,$F194)+'Year 1'!$E194-IFERROR(FLOOR('Year 1'!$E194,F194),0)</f>
        <v>15</v>
      </c>
      <c r="F194" s="507">
        <f>'Year 1'!$F194</f>
        <v>7</v>
      </c>
      <c r="G194" s="7"/>
      <c r="H194" s="425">
        <f>IFERROR(IF(INT((H$186-$E194)/$F194)=(H$186-$E194)/$F194,$D194,0),0)</f>
        <v>0</v>
      </c>
      <c r="I194" s="426">
        <f t="shared" ref="I194:S199" si="85">IF(I$186=$E194,$D194,IFERROR(IF(INT((I$186-$E194)/$F194)=(I$186-$E194)/$F194,$D194,0),0))</f>
        <v>0</v>
      </c>
      <c r="J194" s="426">
        <f t="shared" si="85"/>
        <v>1200</v>
      </c>
      <c r="K194" s="426">
        <f t="shared" si="85"/>
        <v>0</v>
      </c>
      <c r="L194" s="426">
        <f t="shared" si="85"/>
        <v>0</v>
      </c>
      <c r="M194" s="426">
        <f t="shared" si="85"/>
        <v>0</v>
      </c>
      <c r="N194" s="426">
        <f t="shared" si="85"/>
        <v>0</v>
      </c>
      <c r="O194" s="426">
        <f t="shared" si="85"/>
        <v>0</v>
      </c>
      <c r="P194" s="426">
        <f t="shared" si="85"/>
        <v>0</v>
      </c>
      <c r="Q194" s="426">
        <f t="shared" si="85"/>
        <v>1200</v>
      </c>
      <c r="R194" s="426">
        <f t="shared" si="85"/>
        <v>0</v>
      </c>
      <c r="S194" s="426">
        <f t="shared" si="85"/>
        <v>0</v>
      </c>
      <c r="T194" s="469">
        <f t="shared" ref="T194:T199" si="86">SUM(H194:S194)</f>
        <v>2400</v>
      </c>
      <c r="U194" s="3"/>
      <c r="V194" s="3"/>
      <c r="W194" s="3"/>
      <c r="X194" s="3"/>
      <c r="Y194" s="3"/>
      <c r="Z194" s="3"/>
    </row>
    <row r="195" spans="2:26">
      <c r="B195" s="348"/>
      <c r="C195" s="7" t="s">
        <v>237</v>
      </c>
      <c r="D195" s="506">
        <f>'Year 1'!$D195</f>
        <v>1000</v>
      </c>
      <c r="E195" s="507">
        <f>CEILING('Year 1'!$S$186,$F195)+'Year 1'!$E195-IFERROR(FLOOR('Year 1'!$E195,F195),0)</f>
        <v>18</v>
      </c>
      <c r="F195" s="507">
        <f>'Year 1'!$F195</f>
        <v>5</v>
      </c>
      <c r="G195" s="7"/>
      <c r="H195" s="425">
        <f t="shared" ref="H195:H199" si="87">IF(H$186=$E195,$D195,IFERROR(IF(INT((H$186-$E195)/$F195)=(H$186-$E195)/$F195,$D195,0),0))</f>
        <v>1000</v>
      </c>
      <c r="I195" s="426">
        <f t="shared" si="85"/>
        <v>0</v>
      </c>
      <c r="J195" s="426">
        <f t="shared" si="85"/>
        <v>0</v>
      </c>
      <c r="K195" s="426">
        <f t="shared" si="85"/>
        <v>0</v>
      </c>
      <c r="L195" s="426">
        <f t="shared" si="85"/>
        <v>0</v>
      </c>
      <c r="M195" s="426">
        <f t="shared" si="85"/>
        <v>1000</v>
      </c>
      <c r="N195" s="426">
        <f t="shared" si="85"/>
        <v>0</v>
      </c>
      <c r="O195" s="426">
        <f t="shared" si="85"/>
        <v>0</v>
      </c>
      <c r="P195" s="426">
        <f t="shared" si="85"/>
        <v>0</v>
      </c>
      <c r="Q195" s="426">
        <f t="shared" si="85"/>
        <v>0</v>
      </c>
      <c r="R195" s="426">
        <f t="shared" si="85"/>
        <v>1000</v>
      </c>
      <c r="S195" s="426">
        <f t="shared" si="85"/>
        <v>0</v>
      </c>
      <c r="T195" s="469">
        <f t="shared" si="86"/>
        <v>3000</v>
      </c>
      <c r="U195" s="3"/>
      <c r="V195" s="3"/>
      <c r="W195" s="3"/>
      <c r="X195" s="3"/>
      <c r="Y195" s="3"/>
      <c r="Z195" s="3"/>
    </row>
    <row r="196" spans="2:26">
      <c r="B196" s="348"/>
      <c r="C196" s="7" t="s">
        <v>238</v>
      </c>
      <c r="D196" s="506">
        <f>'Year 1'!$D196</f>
        <v>1000</v>
      </c>
      <c r="E196" s="507">
        <f>CEILING('Year 1'!$S$186,$F196)+'Year 1'!$E196-IFERROR(FLOOR('Year 1'!$E196,F196),0)</f>
        <v>13</v>
      </c>
      <c r="F196" s="507">
        <f>'Year 1'!$F196</f>
        <v>12</v>
      </c>
      <c r="G196" s="7"/>
      <c r="H196" s="425">
        <f t="shared" si="87"/>
        <v>1000</v>
      </c>
      <c r="I196" s="426">
        <f t="shared" si="85"/>
        <v>0</v>
      </c>
      <c r="J196" s="426">
        <f t="shared" si="85"/>
        <v>0</v>
      </c>
      <c r="K196" s="426">
        <f t="shared" si="85"/>
        <v>0</v>
      </c>
      <c r="L196" s="426">
        <f t="shared" si="85"/>
        <v>0</v>
      </c>
      <c r="M196" s="426">
        <f t="shared" si="85"/>
        <v>0</v>
      </c>
      <c r="N196" s="426">
        <f t="shared" si="85"/>
        <v>0</v>
      </c>
      <c r="O196" s="426">
        <f t="shared" si="85"/>
        <v>0</v>
      </c>
      <c r="P196" s="426">
        <f t="shared" si="85"/>
        <v>0</v>
      </c>
      <c r="Q196" s="426">
        <f t="shared" si="85"/>
        <v>0</v>
      </c>
      <c r="R196" s="426">
        <f t="shared" si="85"/>
        <v>0</v>
      </c>
      <c r="S196" s="426">
        <f t="shared" si="85"/>
        <v>0</v>
      </c>
      <c r="T196" s="469">
        <f t="shared" si="86"/>
        <v>1000</v>
      </c>
      <c r="U196" s="3"/>
      <c r="V196" s="3"/>
      <c r="W196" s="3"/>
      <c r="X196" s="3"/>
      <c r="Y196" s="3"/>
      <c r="Z196" s="3"/>
    </row>
    <row r="197" spans="2:26">
      <c r="B197" s="348"/>
      <c r="C197" s="7" t="s">
        <v>36</v>
      </c>
      <c r="D197" s="506">
        <f>'Year 1'!$D197</f>
        <v>3000</v>
      </c>
      <c r="E197" s="507">
        <f>CEILING('Year 1'!$S$186,$F197)+'Year 1'!$E197-IFERROR(FLOOR('Year 1'!$E197,F197),0)</f>
        <v>13</v>
      </c>
      <c r="F197" s="507">
        <f>'Year 1'!$F197</f>
        <v>6</v>
      </c>
      <c r="G197" s="7"/>
      <c r="H197" s="425">
        <f t="shared" si="87"/>
        <v>3000</v>
      </c>
      <c r="I197" s="426">
        <f t="shared" si="85"/>
        <v>0</v>
      </c>
      <c r="J197" s="426">
        <f t="shared" si="85"/>
        <v>0</v>
      </c>
      <c r="K197" s="426">
        <f t="shared" si="85"/>
        <v>0</v>
      </c>
      <c r="L197" s="426">
        <f t="shared" si="85"/>
        <v>0</v>
      </c>
      <c r="M197" s="426">
        <f t="shared" si="85"/>
        <v>0</v>
      </c>
      <c r="N197" s="426">
        <f t="shared" si="85"/>
        <v>3000</v>
      </c>
      <c r="O197" s="426">
        <f t="shared" si="85"/>
        <v>0</v>
      </c>
      <c r="P197" s="426">
        <f t="shared" si="85"/>
        <v>0</v>
      </c>
      <c r="Q197" s="426">
        <f t="shared" si="85"/>
        <v>0</v>
      </c>
      <c r="R197" s="426">
        <f t="shared" si="85"/>
        <v>0</v>
      </c>
      <c r="S197" s="426">
        <f t="shared" si="85"/>
        <v>0</v>
      </c>
      <c r="T197" s="469">
        <f t="shared" si="86"/>
        <v>6000</v>
      </c>
      <c r="U197" s="3"/>
      <c r="V197" s="3"/>
      <c r="W197" s="3"/>
      <c r="X197" s="3"/>
      <c r="Y197" s="3"/>
      <c r="Z197" s="3"/>
    </row>
    <row r="198" spans="2:26">
      <c r="B198" s="348"/>
      <c r="C198" s="7" t="s">
        <v>37</v>
      </c>
      <c r="D198" s="506">
        <f>'Year 1'!$D198</f>
        <v>900</v>
      </c>
      <c r="E198" s="507">
        <f>CEILING('Year 1'!$S$186,$F198)+'Year 1'!$E198-IFERROR(FLOOR('Year 1'!$E198,F198),0)</f>
        <v>1</v>
      </c>
      <c r="F198" s="507">
        <f>'Year 1'!$F198</f>
        <v>0</v>
      </c>
      <c r="G198" s="7"/>
      <c r="H198" s="425">
        <f t="shared" si="87"/>
        <v>0</v>
      </c>
      <c r="I198" s="426">
        <f t="shared" si="85"/>
        <v>0</v>
      </c>
      <c r="J198" s="426">
        <f t="shared" si="85"/>
        <v>0</v>
      </c>
      <c r="K198" s="426">
        <f t="shared" si="85"/>
        <v>0</v>
      </c>
      <c r="L198" s="426">
        <f t="shared" si="85"/>
        <v>0</v>
      </c>
      <c r="M198" s="426">
        <f t="shared" si="85"/>
        <v>0</v>
      </c>
      <c r="N198" s="426">
        <f t="shared" si="85"/>
        <v>0</v>
      </c>
      <c r="O198" s="426">
        <f t="shared" si="85"/>
        <v>0</v>
      </c>
      <c r="P198" s="426">
        <f t="shared" si="85"/>
        <v>0</v>
      </c>
      <c r="Q198" s="426">
        <f t="shared" si="85"/>
        <v>0</v>
      </c>
      <c r="R198" s="426">
        <f t="shared" si="85"/>
        <v>0</v>
      </c>
      <c r="S198" s="426">
        <f t="shared" si="85"/>
        <v>0</v>
      </c>
      <c r="T198" s="469">
        <f t="shared" si="86"/>
        <v>0</v>
      </c>
      <c r="U198" s="3"/>
      <c r="V198" s="3"/>
      <c r="W198" s="3"/>
      <c r="X198" s="3"/>
      <c r="Y198" s="3"/>
      <c r="Z198" s="3"/>
    </row>
    <row r="199" spans="2:26" ht="16.5" thickBot="1">
      <c r="B199" s="348"/>
      <c r="C199" s="28" t="s">
        <v>38</v>
      </c>
      <c r="D199" s="506">
        <f>'Year 1'!$D199</f>
        <v>15000</v>
      </c>
      <c r="E199" s="507">
        <f>CEILING('Year 1'!$S$186,$F199)+'Year 1'!$E199-IFERROR(FLOOR('Year 1'!$E199,F199),0)</f>
        <v>25</v>
      </c>
      <c r="F199" s="507">
        <f>'Year 1'!$F199</f>
        <v>24</v>
      </c>
      <c r="G199" s="7"/>
      <c r="H199" s="425">
        <f t="shared" si="87"/>
        <v>0</v>
      </c>
      <c r="I199" s="426">
        <f t="shared" si="85"/>
        <v>0</v>
      </c>
      <c r="J199" s="426">
        <f t="shared" si="85"/>
        <v>0</v>
      </c>
      <c r="K199" s="426">
        <f t="shared" si="85"/>
        <v>0</v>
      </c>
      <c r="L199" s="426">
        <f t="shared" si="85"/>
        <v>0</v>
      </c>
      <c r="M199" s="426">
        <f t="shared" si="85"/>
        <v>0</v>
      </c>
      <c r="N199" s="426">
        <f t="shared" si="85"/>
        <v>0</v>
      </c>
      <c r="O199" s="426">
        <f t="shared" si="85"/>
        <v>0</v>
      </c>
      <c r="P199" s="426">
        <f t="shared" si="85"/>
        <v>0</v>
      </c>
      <c r="Q199" s="426">
        <f t="shared" si="85"/>
        <v>0</v>
      </c>
      <c r="R199" s="426">
        <f t="shared" si="85"/>
        <v>0</v>
      </c>
      <c r="S199" s="426">
        <f t="shared" si="85"/>
        <v>0</v>
      </c>
      <c r="T199" s="469">
        <f t="shared" si="86"/>
        <v>0</v>
      </c>
      <c r="U199" s="3"/>
      <c r="V199" s="3"/>
      <c r="W199" s="3"/>
      <c r="X199" s="3"/>
      <c r="Y199" s="3"/>
      <c r="Z199" s="3"/>
    </row>
    <row r="200" spans="2:26" ht="16.5" thickTop="1">
      <c r="B200" s="285" t="s">
        <v>39</v>
      </c>
      <c r="C200" s="272"/>
      <c r="D200" s="272"/>
      <c r="E200" s="272"/>
      <c r="F200" s="272"/>
      <c r="G200" s="272"/>
      <c r="H200" s="274">
        <f>SUM(H188:H199)</f>
        <v>5000</v>
      </c>
      <c r="I200" s="275">
        <f t="shared" ref="I200:S200" si="88">SUM(I188:I199)</f>
        <v>0</v>
      </c>
      <c r="J200" s="275">
        <f t="shared" si="88"/>
        <v>1200</v>
      </c>
      <c r="K200" s="275">
        <f t="shared" si="88"/>
        <v>0</v>
      </c>
      <c r="L200" s="275">
        <f t="shared" si="88"/>
        <v>0</v>
      </c>
      <c r="M200" s="275">
        <f t="shared" si="88"/>
        <v>1000</v>
      </c>
      <c r="N200" s="275">
        <f t="shared" si="88"/>
        <v>3000</v>
      </c>
      <c r="O200" s="275">
        <f t="shared" si="88"/>
        <v>0</v>
      </c>
      <c r="P200" s="275">
        <f t="shared" si="88"/>
        <v>0</v>
      </c>
      <c r="Q200" s="275">
        <f t="shared" si="88"/>
        <v>1200</v>
      </c>
      <c r="R200" s="275">
        <f t="shared" si="88"/>
        <v>1000</v>
      </c>
      <c r="S200" s="275">
        <f t="shared" si="88"/>
        <v>0</v>
      </c>
      <c r="T200" s="286">
        <f>SUM(H200:S200)</f>
        <v>12400</v>
      </c>
      <c r="U200" s="7"/>
      <c r="V200" s="3"/>
      <c r="W200" s="3"/>
      <c r="X200" s="3"/>
      <c r="Y200" s="3"/>
      <c r="Z200" s="3"/>
    </row>
    <row r="201" spans="2:26">
      <c r="B201" s="448"/>
      <c r="C201" s="7"/>
      <c r="D201" s="7"/>
      <c r="E201" s="7"/>
      <c r="F201" s="7"/>
      <c r="G201" s="7"/>
      <c r="H201" s="412"/>
      <c r="I201" s="413"/>
      <c r="J201" s="413"/>
      <c r="K201" s="413"/>
      <c r="L201" s="413"/>
      <c r="M201" s="413"/>
      <c r="N201" s="413"/>
      <c r="O201" s="413"/>
      <c r="P201" s="413"/>
      <c r="Q201" s="413"/>
      <c r="R201" s="413"/>
      <c r="S201" s="413"/>
      <c r="T201" s="427"/>
      <c r="U201" s="3"/>
      <c r="V201" s="3"/>
      <c r="W201" s="3"/>
      <c r="X201" s="3"/>
      <c r="Y201" s="3"/>
      <c r="Z201" s="3"/>
    </row>
    <row r="202" spans="2:26" ht="20.25">
      <c r="B202" s="149" t="s">
        <v>41</v>
      </c>
      <c r="C202" s="367"/>
      <c r="D202" s="367"/>
      <c r="E202" s="367" t="str">
        <f>$E$3</f>
        <v>Year 2 (2021)</v>
      </c>
      <c r="F202" s="367"/>
      <c r="G202" s="367"/>
      <c r="H202" s="405" t="s">
        <v>126</v>
      </c>
      <c r="I202" s="406" t="s">
        <v>127</v>
      </c>
      <c r="J202" s="406" t="s">
        <v>128</v>
      </c>
      <c r="K202" s="406" t="s">
        <v>129</v>
      </c>
      <c r="L202" s="406" t="s">
        <v>130</v>
      </c>
      <c r="M202" s="406" t="s">
        <v>131</v>
      </c>
      <c r="N202" s="406" t="s">
        <v>132</v>
      </c>
      <c r="O202" s="406" t="s">
        <v>133</v>
      </c>
      <c r="P202" s="406" t="s">
        <v>134</v>
      </c>
      <c r="Q202" s="406" t="s">
        <v>135</v>
      </c>
      <c r="R202" s="406" t="s">
        <v>136</v>
      </c>
      <c r="S202" s="406" t="s">
        <v>137</v>
      </c>
      <c r="T202" s="407" t="s">
        <v>177</v>
      </c>
      <c r="U202" s="3"/>
      <c r="V202" s="3"/>
      <c r="W202" s="3"/>
      <c r="X202" s="3"/>
      <c r="Y202" s="3"/>
      <c r="Z202" s="3"/>
    </row>
    <row r="203" spans="2:26">
      <c r="B203" s="451"/>
      <c r="C203" s="452"/>
      <c r="D203" s="452"/>
      <c r="E203" s="452"/>
      <c r="F203" s="452"/>
      <c r="G203" s="453" t="s">
        <v>57</v>
      </c>
      <c r="H203" s="408">
        <f>H$4</f>
        <v>13</v>
      </c>
      <c r="I203" s="409">
        <f t="shared" ref="I203:S203" si="89">I$4</f>
        <v>14</v>
      </c>
      <c r="J203" s="409">
        <f t="shared" si="89"/>
        <v>15</v>
      </c>
      <c r="K203" s="409">
        <f t="shared" si="89"/>
        <v>16</v>
      </c>
      <c r="L203" s="409">
        <f t="shared" si="89"/>
        <v>17</v>
      </c>
      <c r="M203" s="409">
        <f t="shared" si="89"/>
        <v>18</v>
      </c>
      <c r="N203" s="409">
        <f t="shared" si="89"/>
        <v>19</v>
      </c>
      <c r="O203" s="409">
        <f t="shared" si="89"/>
        <v>20</v>
      </c>
      <c r="P203" s="409">
        <f t="shared" si="89"/>
        <v>21</v>
      </c>
      <c r="Q203" s="409">
        <f t="shared" si="89"/>
        <v>22</v>
      </c>
      <c r="R203" s="409">
        <f t="shared" si="89"/>
        <v>23</v>
      </c>
      <c r="S203" s="409">
        <f t="shared" si="89"/>
        <v>24</v>
      </c>
      <c r="T203" s="457" t="str">
        <f>"Total for " &amp; $E$3</f>
        <v>Total for Year 2 (2021)</v>
      </c>
      <c r="U203" s="3"/>
      <c r="V203" s="3"/>
      <c r="W203" s="3"/>
      <c r="X203" s="3"/>
      <c r="Y203" s="3"/>
      <c r="Z203" s="3"/>
    </row>
    <row r="204" spans="2:26">
      <c r="B204" s="455" t="s">
        <v>148</v>
      </c>
      <c r="C204" s="7"/>
      <c r="D204" s="7"/>
      <c r="E204" s="28" t="s">
        <v>42</v>
      </c>
      <c r="F204" s="7"/>
      <c r="G204" s="7"/>
      <c r="H204" s="412"/>
      <c r="I204" s="413"/>
      <c r="J204" s="413"/>
      <c r="K204" s="413"/>
      <c r="L204" s="413"/>
      <c r="M204" s="413"/>
      <c r="N204" s="413"/>
      <c r="O204" s="413"/>
      <c r="P204" s="413"/>
      <c r="Q204" s="413"/>
      <c r="R204" s="413"/>
      <c r="S204" s="413"/>
      <c r="T204" s="459"/>
      <c r="U204" s="3"/>
      <c r="V204" s="3"/>
      <c r="W204" s="3"/>
      <c r="X204" s="3"/>
      <c r="Y204" s="3"/>
      <c r="Z204" s="3"/>
    </row>
    <row r="205" spans="2:26">
      <c r="B205" s="455"/>
      <c r="C205" s="7" t="str">
        <f>"Receivable days for "&amp;$B6</f>
        <v>Receivable days for Product Revenue</v>
      </c>
      <c r="D205" s="7"/>
      <c r="E205" s="507">
        <f>'Year 1'!E205</f>
        <v>30</v>
      </c>
      <c r="F205" s="7"/>
      <c r="G205" s="7"/>
      <c r="H205" s="425">
        <f t="shared" ref="H205:S205" si="90">H$12*$E205/30</f>
        <v>14160</v>
      </c>
      <c r="I205" s="426">
        <f t="shared" si="90"/>
        <v>14640</v>
      </c>
      <c r="J205" s="426">
        <f t="shared" si="90"/>
        <v>15120</v>
      </c>
      <c r="K205" s="426">
        <f t="shared" si="90"/>
        <v>15600</v>
      </c>
      <c r="L205" s="426">
        <f t="shared" si="90"/>
        <v>16080</v>
      </c>
      <c r="M205" s="426">
        <f t="shared" si="90"/>
        <v>16560</v>
      </c>
      <c r="N205" s="426">
        <f t="shared" si="90"/>
        <v>16920</v>
      </c>
      <c r="O205" s="426">
        <f t="shared" si="90"/>
        <v>17400</v>
      </c>
      <c r="P205" s="426">
        <f t="shared" si="90"/>
        <v>17880</v>
      </c>
      <c r="Q205" s="426">
        <f t="shared" si="90"/>
        <v>18360</v>
      </c>
      <c r="R205" s="426">
        <f t="shared" si="90"/>
        <v>18840</v>
      </c>
      <c r="S205" s="426">
        <f t="shared" si="90"/>
        <v>19320</v>
      </c>
      <c r="T205" s="469">
        <f>SUM(H205:S205)</f>
        <v>200880</v>
      </c>
      <c r="U205" s="3"/>
      <c r="V205" s="3"/>
      <c r="W205" s="3"/>
      <c r="X205" s="3"/>
      <c r="Y205" s="3"/>
      <c r="Z205" s="3"/>
    </row>
    <row r="206" spans="2:26">
      <c r="B206" s="455"/>
      <c r="C206" s="7" t="str">
        <f>"Receivable days for "&amp;$B14</f>
        <v>Receivable days for Service Revenue</v>
      </c>
      <c r="D206" s="7"/>
      <c r="E206" s="507">
        <f>'Year 1'!E206</f>
        <v>0</v>
      </c>
      <c r="F206" s="7"/>
      <c r="G206" s="7"/>
      <c r="H206" s="425">
        <f t="shared" ref="H206:S206" si="91">H$20*$E206/30</f>
        <v>0</v>
      </c>
      <c r="I206" s="426">
        <f t="shared" si="91"/>
        <v>0</v>
      </c>
      <c r="J206" s="426">
        <f t="shared" si="91"/>
        <v>0</v>
      </c>
      <c r="K206" s="426">
        <f t="shared" si="91"/>
        <v>0</v>
      </c>
      <c r="L206" s="426">
        <f t="shared" si="91"/>
        <v>0</v>
      </c>
      <c r="M206" s="426">
        <f t="shared" si="91"/>
        <v>0</v>
      </c>
      <c r="N206" s="426">
        <f t="shared" si="91"/>
        <v>0</v>
      </c>
      <c r="O206" s="426">
        <f t="shared" si="91"/>
        <v>0</v>
      </c>
      <c r="P206" s="426">
        <f t="shared" si="91"/>
        <v>0</v>
      </c>
      <c r="Q206" s="426">
        <f t="shared" si="91"/>
        <v>0</v>
      </c>
      <c r="R206" s="426">
        <f t="shared" si="91"/>
        <v>0</v>
      </c>
      <c r="S206" s="426">
        <f t="shared" si="91"/>
        <v>0</v>
      </c>
      <c r="T206" s="469">
        <f t="shared" ref="T206:T208" si="92">SUM(H206:S206)</f>
        <v>0</v>
      </c>
      <c r="U206" s="3"/>
      <c r="V206" s="3"/>
      <c r="W206" s="3"/>
      <c r="X206" s="3"/>
      <c r="Y206" s="3"/>
      <c r="Z206" s="3"/>
    </row>
    <row r="207" spans="2:26">
      <c r="B207" s="455"/>
      <c r="C207" s="7" t="str">
        <f>"Receivable days for "&amp;$B22</f>
        <v>Receivable days for Billable Hours Revenue</v>
      </c>
      <c r="D207" s="7"/>
      <c r="E207" s="507">
        <f>'Year 1'!E207</f>
        <v>15</v>
      </c>
      <c r="F207" s="7"/>
      <c r="G207" s="7"/>
      <c r="H207" s="425">
        <f t="shared" ref="H207:S207" si="93">H$28*$E207/30</f>
        <v>4575</v>
      </c>
      <c r="I207" s="426">
        <f t="shared" si="93"/>
        <v>4800</v>
      </c>
      <c r="J207" s="426">
        <f t="shared" si="93"/>
        <v>5025</v>
      </c>
      <c r="K207" s="426">
        <f t="shared" si="93"/>
        <v>5250</v>
      </c>
      <c r="L207" s="426">
        <f t="shared" si="93"/>
        <v>5475</v>
      </c>
      <c r="M207" s="426">
        <f t="shared" si="93"/>
        <v>5700</v>
      </c>
      <c r="N207" s="426">
        <f t="shared" si="93"/>
        <v>5850</v>
      </c>
      <c r="O207" s="426">
        <f t="shared" si="93"/>
        <v>6075</v>
      </c>
      <c r="P207" s="426">
        <f t="shared" si="93"/>
        <v>6300</v>
      </c>
      <c r="Q207" s="426">
        <f t="shared" si="93"/>
        <v>6525</v>
      </c>
      <c r="R207" s="426">
        <f t="shared" si="93"/>
        <v>6750</v>
      </c>
      <c r="S207" s="426">
        <f t="shared" si="93"/>
        <v>7020</v>
      </c>
      <c r="T207" s="469">
        <f t="shared" si="92"/>
        <v>69345</v>
      </c>
      <c r="U207" s="3"/>
      <c r="V207" s="3"/>
      <c r="W207" s="3"/>
      <c r="X207" s="3"/>
      <c r="Y207" s="3"/>
      <c r="Z207" s="3"/>
    </row>
    <row r="208" spans="2:26" ht="16.5" thickBot="1">
      <c r="B208" s="348"/>
      <c r="C208" s="7" t="str">
        <f>"Receivable days for "&amp;$B30</f>
        <v>Receivable days for Subscription Revenue</v>
      </c>
      <c r="D208" s="7"/>
      <c r="E208" s="507">
        <f>'Year 1'!E208</f>
        <v>30</v>
      </c>
      <c r="F208" s="7"/>
      <c r="G208" s="7"/>
      <c r="H208" s="425">
        <f t="shared" ref="H208:S208" si="94">H$39*$E208/30</f>
        <v>707</v>
      </c>
      <c r="I208" s="426">
        <f t="shared" si="94"/>
        <v>762</v>
      </c>
      <c r="J208" s="426">
        <f t="shared" si="94"/>
        <v>806</v>
      </c>
      <c r="K208" s="426">
        <f t="shared" si="94"/>
        <v>839</v>
      </c>
      <c r="L208" s="426">
        <f t="shared" si="94"/>
        <v>861</v>
      </c>
      <c r="M208" s="426">
        <f t="shared" si="94"/>
        <v>872</v>
      </c>
      <c r="N208" s="426">
        <f t="shared" si="94"/>
        <v>883</v>
      </c>
      <c r="O208" s="426">
        <f t="shared" si="94"/>
        <v>894</v>
      </c>
      <c r="P208" s="426">
        <f t="shared" si="94"/>
        <v>894</v>
      </c>
      <c r="Q208" s="426">
        <f t="shared" si="94"/>
        <v>894</v>
      </c>
      <c r="R208" s="426">
        <f t="shared" si="94"/>
        <v>894</v>
      </c>
      <c r="S208" s="426">
        <f t="shared" si="94"/>
        <v>894</v>
      </c>
      <c r="T208" s="469">
        <f t="shared" si="92"/>
        <v>10200</v>
      </c>
      <c r="U208" s="3"/>
      <c r="V208" s="3"/>
      <c r="W208" s="3"/>
      <c r="X208" s="3"/>
      <c r="Y208" s="3"/>
      <c r="Z208" s="3"/>
    </row>
    <row r="209" spans="2:26" ht="16.5" thickTop="1">
      <c r="B209" s="470" t="s">
        <v>150</v>
      </c>
      <c r="C209" s="471"/>
      <c r="D209" s="471"/>
      <c r="E209" s="471"/>
      <c r="F209" s="471"/>
      <c r="G209" s="472"/>
      <c r="H209" s="473">
        <f>SUM(H205:H208)</f>
        <v>19442</v>
      </c>
      <c r="I209" s="474">
        <f t="shared" ref="I209:S209" si="95">SUM(I205:I208)</f>
        <v>20202</v>
      </c>
      <c r="J209" s="474">
        <f t="shared" si="95"/>
        <v>20951</v>
      </c>
      <c r="K209" s="474">
        <f t="shared" si="95"/>
        <v>21689</v>
      </c>
      <c r="L209" s="474">
        <f t="shared" si="95"/>
        <v>22416</v>
      </c>
      <c r="M209" s="474">
        <f t="shared" si="95"/>
        <v>23132</v>
      </c>
      <c r="N209" s="474">
        <f t="shared" si="95"/>
        <v>23653</v>
      </c>
      <c r="O209" s="474">
        <f t="shared" si="95"/>
        <v>24369</v>
      </c>
      <c r="P209" s="474">
        <f t="shared" si="95"/>
        <v>25074</v>
      </c>
      <c r="Q209" s="474">
        <f t="shared" si="95"/>
        <v>25779</v>
      </c>
      <c r="R209" s="474">
        <f t="shared" si="95"/>
        <v>26484</v>
      </c>
      <c r="S209" s="474">
        <f t="shared" si="95"/>
        <v>27234</v>
      </c>
      <c r="T209" s="475">
        <f>SUM(H209:S209)</f>
        <v>280425</v>
      </c>
      <c r="U209" s="7"/>
      <c r="V209" s="3"/>
      <c r="W209" s="3"/>
      <c r="X209" s="3"/>
      <c r="Y209" s="3"/>
      <c r="Z209" s="3"/>
    </row>
    <row r="210" spans="2:26">
      <c r="B210" s="348"/>
      <c r="C210" s="47"/>
      <c r="D210" s="7"/>
      <c r="E210" s="55"/>
      <c r="F210" s="7"/>
      <c r="G210" s="7"/>
      <c r="H210" s="425"/>
      <c r="I210" s="426"/>
      <c r="J210" s="426"/>
      <c r="K210" s="426"/>
      <c r="L210" s="426"/>
      <c r="M210" s="426"/>
      <c r="N210" s="426"/>
      <c r="O210" s="426"/>
      <c r="P210" s="426"/>
      <c r="Q210" s="426"/>
      <c r="R210" s="426"/>
      <c r="S210" s="426"/>
      <c r="T210" s="469"/>
      <c r="U210" s="3"/>
      <c r="V210" s="3"/>
      <c r="W210" s="3"/>
      <c r="X210" s="3"/>
      <c r="Y210" s="3"/>
      <c r="Z210" s="3"/>
    </row>
    <row r="211" spans="2:26">
      <c r="B211" s="455" t="s">
        <v>369</v>
      </c>
      <c r="C211" s="7"/>
      <c r="D211" s="7"/>
      <c r="E211" s="27" t="s">
        <v>371</v>
      </c>
      <c r="F211" s="7"/>
      <c r="G211" s="16"/>
      <c r="H211" s="416"/>
      <c r="I211" s="417"/>
      <c r="J211" s="417"/>
      <c r="K211" s="417"/>
      <c r="L211" s="417"/>
      <c r="M211" s="417"/>
      <c r="N211" s="417"/>
      <c r="O211" s="417"/>
      <c r="P211" s="417"/>
      <c r="Q211" s="417"/>
      <c r="R211" s="417"/>
      <c r="S211" s="418"/>
      <c r="T211" s="462"/>
      <c r="U211" s="3"/>
      <c r="V211" s="3"/>
      <c r="W211" s="3"/>
      <c r="X211" s="3"/>
      <c r="Y211" s="3"/>
      <c r="Z211" s="3"/>
    </row>
    <row r="212" spans="2:26" ht="16.5" thickBot="1">
      <c r="B212" s="455"/>
      <c r="C212" s="7" t="s">
        <v>370</v>
      </c>
      <c r="D212" s="7"/>
      <c r="E212" s="508">
        <v>0.3</v>
      </c>
      <c r="F212" s="7"/>
      <c r="G212" s="16" t="s">
        <v>373</v>
      </c>
      <c r="H212" s="514"/>
      <c r="I212" s="515"/>
      <c r="J212" s="515"/>
      <c r="K212" s="515"/>
      <c r="L212" s="515"/>
      <c r="M212" s="515"/>
      <c r="N212" s="515"/>
      <c r="O212" s="515"/>
      <c r="P212" s="515"/>
      <c r="Q212" s="515"/>
      <c r="R212" s="515"/>
      <c r="S212" s="515"/>
      <c r="T212" s="469" t="str">
        <f>IF(SUM($H$212:$S$212)=0,"",SUM($H$212:$S$212))</f>
        <v/>
      </c>
      <c r="U212" s="3"/>
      <c r="V212" s="3"/>
      <c r="W212" s="3"/>
      <c r="X212" s="3"/>
      <c r="Y212" s="3"/>
      <c r="Z212" s="3"/>
    </row>
    <row r="213" spans="2:26" ht="16.5" thickTop="1">
      <c r="B213" s="470" t="s">
        <v>372</v>
      </c>
      <c r="C213" s="471"/>
      <c r="D213" s="471"/>
      <c r="E213" s="471"/>
      <c r="F213" s="471"/>
      <c r="G213" s="472"/>
      <c r="H213" s="473">
        <f>IF(H$212="",$E$212*H$12,"")</f>
        <v>4248</v>
      </c>
      <c r="I213" s="474">
        <f t="shared" ref="I213:S213" si="96">IF(I$212="",$E$212*I$12,"")</f>
        <v>4392</v>
      </c>
      <c r="J213" s="474">
        <f t="shared" si="96"/>
        <v>4536</v>
      </c>
      <c r="K213" s="474">
        <f t="shared" si="96"/>
        <v>4680</v>
      </c>
      <c r="L213" s="474">
        <f t="shared" si="96"/>
        <v>4824</v>
      </c>
      <c r="M213" s="474">
        <f t="shared" si="96"/>
        <v>4968</v>
      </c>
      <c r="N213" s="474">
        <f t="shared" si="96"/>
        <v>5076</v>
      </c>
      <c r="O213" s="474">
        <f t="shared" si="96"/>
        <v>5220</v>
      </c>
      <c r="P213" s="474">
        <f t="shared" si="96"/>
        <v>5364</v>
      </c>
      <c r="Q213" s="474">
        <f t="shared" si="96"/>
        <v>5508</v>
      </c>
      <c r="R213" s="474">
        <f t="shared" si="96"/>
        <v>5652</v>
      </c>
      <c r="S213" s="474">
        <f t="shared" si="96"/>
        <v>5796</v>
      </c>
      <c r="T213" s="475">
        <f>IFERROR(SUM(H213:S213)+T212,SUM(H213:S213))</f>
        <v>60264</v>
      </c>
      <c r="U213" s="7"/>
      <c r="V213" s="3"/>
      <c r="W213" s="3"/>
      <c r="X213" s="3"/>
      <c r="Y213" s="3"/>
      <c r="Z213" s="3"/>
    </row>
    <row r="214" spans="2:26">
      <c r="B214" s="348"/>
      <c r="C214" s="47"/>
      <c r="D214" s="7"/>
      <c r="E214" s="55"/>
      <c r="F214" s="7"/>
      <c r="G214" s="7"/>
      <c r="H214" s="425"/>
      <c r="I214" s="426"/>
      <c r="J214" s="426"/>
      <c r="K214" s="426"/>
      <c r="L214" s="426"/>
      <c r="M214" s="426"/>
      <c r="N214" s="426"/>
      <c r="O214" s="426"/>
      <c r="P214" s="426"/>
      <c r="Q214" s="426"/>
      <c r="R214" s="426"/>
      <c r="S214" s="426"/>
      <c r="T214" s="469"/>
      <c r="U214" s="3"/>
      <c r="V214" s="3"/>
      <c r="W214" s="3"/>
      <c r="X214" s="3"/>
      <c r="Y214" s="3"/>
      <c r="Z214" s="3"/>
    </row>
    <row r="215" spans="2:26">
      <c r="B215" s="347" t="s">
        <v>149</v>
      </c>
      <c r="C215" s="47"/>
      <c r="D215" s="7"/>
      <c r="E215" s="28" t="s">
        <v>42</v>
      </c>
      <c r="F215" s="7"/>
      <c r="G215" s="7"/>
      <c r="H215" s="425"/>
      <c r="I215" s="426"/>
      <c r="J215" s="426"/>
      <c r="K215" s="426"/>
      <c r="L215" s="426"/>
      <c r="M215" s="426"/>
      <c r="N215" s="426"/>
      <c r="O215" s="426"/>
      <c r="P215" s="426"/>
      <c r="Q215" s="426"/>
      <c r="R215" s="426"/>
      <c r="S215" s="426"/>
      <c r="T215" s="469"/>
      <c r="U215" s="3"/>
      <c r="V215" s="3"/>
      <c r="W215" s="3"/>
      <c r="X215" s="3"/>
      <c r="Y215" s="3"/>
      <c r="Z215" s="3"/>
    </row>
    <row r="216" spans="2:26">
      <c r="B216" s="347"/>
      <c r="C216" s="27" t="str">
        <f>"Payable Days for "&amp;$C56</f>
        <v>Payable Days for Commission on Product Revenue</v>
      </c>
      <c r="D216" s="7"/>
      <c r="E216" s="507">
        <f>'Year 1'!E216</f>
        <v>14</v>
      </c>
      <c r="F216" s="7"/>
      <c r="G216" s="7"/>
      <c r="H216" s="425">
        <f t="shared" ref="H216:S216" si="97">H56*$E216/30</f>
        <v>198.23999999999998</v>
      </c>
      <c r="I216" s="426">
        <f t="shared" si="97"/>
        <v>204.96</v>
      </c>
      <c r="J216" s="426">
        <f t="shared" si="97"/>
        <v>211.67999999999998</v>
      </c>
      <c r="K216" s="426">
        <f t="shared" si="97"/>
        <v>218.4</v>
      </c>
      <c r="L216" s="426">
        <f t="shared" si="97"/>
        <v>225.11999999999998</v>
      </c>
      <c r="M216" s="426">
        <f t="shared" si="97"/>
        <v>231.83999999999997</v>
      </c>
      <c r="N216" s="426">
        <f t="shared" si="97"/>
        <v>236.88</v>
      </c>
      <c r="O216" s="426">
        <f t="shared" si="97"/>
        <v>243.6</v>
      </c>
      <c r="P216" s="426">
        <f t="shared" si="97"/>
        <v>250.32</v>
      </c>
      <c r="Q216" s="426">
        <f t="shared" si="97"/>
        <v>257.03999999999996</v>
      </c>
      <c r="R216" s="426">
        <f t="shared" si="97"/>
        <v>263.76</v>
      </c>
      <c r="S216" s="426">
        <f t="shared" si="97"/>
        <v>270.48</v>
      </c>
      <c r="T216" s="469">
        <f t="shared" ref="T216:T219" si="98">SUM(H216:S216)</f>
        <v>2812.32</v>
      </c>
      <c r="U216" s="3"/>
      <c r="V216" s="3"/>
      <c r="W216" s="3"/>
      <c r="X216" s="3"/>
      <c r="Y216" s="3"/>
      <c r="Z216" s="3"/>
    </row>
    <row r="217" spans="2:26">
      <c r="B217" s="347"/>
      <c r="C217" s="27" t="str">
        <f>"Payable Days for "&amp;$C57</f>
        <v>Payable Days for Commission on Service Revenue</v>
      </c>
      <c r="D217" s="7"/>
      <c r="E217" s="507">
        <f>'Year 1'!E217</f>
        <v>14</v>
      </c>
      <c r="F217" s="7"/>
      <c r="G217" s="7"/>
      <c r="H217" s="425">
        <f t="shared" ref="H217:S217" si="99">H57*$E217/30</f>
        <v>2.8</v>
      </c>
      <c r="I217" s="426">
        <f t="shared" si="99"/>
        <v>2.8933333333333331</v>
      </c>
      <c r="J217" s="426">
        <f t="shared" si="99"/>
        <v>3.08</v>
      </c>
      <c r="K217" s="426">
        <f t="shared" si="99"/>
        <v>3.1733333333333333</v>
      </c>
      <c r="L217" s="426">
        <f t="shared" si="99"/>
        <v>3.36</v>
      </c>
      <c r="M217" s="426">
        <f t="shared" si="99"/>
        <v>3.4533333333333336</v>
      </c>
      <c r="N217" s="426">
        <f t="shared" si="99"/>
        <v>3.5466666666666669</v>
      </c>
      <c r="O217" s="426">
        <f t="shared" si="99"/>
        <v>3.7333333333333334</v>
      </c>
      <c r="P217" s="426">
        <f t="shared" si="99"/>
        <v>3.8266666666666662</v>
      </c>
      <c r="Q217" s="426">
        <f t="shared" si="99"/>
        <v>4.0133333333333328</v>
      </c>
      <c r="R217" s="426">
        <f t="shared" si="99"/>
        <v>4.1066666666666674</v>
      </c>
      <c r="S217" s="426">
        <f t="shared" si="99"/>
        <v>4.2933333333333339</v>
      </c>
      <c r="T217" s="469">
        <f t="shared" si="98"/>
        <v>42.280000000000008</v>
      </c>
      <c r="U217" s="3"/>
      <c r="V217" s="3"/>
      <c r="W217" s="3"/>
      <c r="X217" s="3"/>
      <c r="Y217" s="3"/>
      <c r="Z217" s="3"/>
    </row>
    <row r="218" spans="2:26">
      <c r="B218" s="347"/>
      <c r="C218" s="27" t="str">
        <f>"Payable Days for "&amp;$C58</f>
        <v>Payable Days for Commission on Billable Hours Revenue</v>
      </c>
      <c r="D218" s="7"/>
      <c r="E218" s="507">
        <f>'Year 1'!E218</f>
        <v>14</v>
      </c>
      <c r="F218" s="7"/>
      <c r="G218" s="7"/>
      <c r="H218" s="425">
        <f t="shared" ref="H218:S218" si="100">H58*$E218/30</f>
        <v>42.7</v>
      </c>
      <c r="I218" s="426">
        <f t="shared" si="100"/>
        <v>44.8</v>
      </c>
      <c r="J218" s="426">
        <f t="shared" si="100"/>
        <v>46.9</v>
      </c>
      <c r="K218" s="426">
        <f t="shared" si="100"/>
        <v>49</v>
      </c>
      <c r="L218" s="426">
        <f t="shared" si="100"/>
        <v>51.1</v>
      </c>
      <c r="M218" s="426">
        <f t="shared" si="100"/>
        <v>53.2</v>
      </c>
      <c r="N218" s="426">
        <f t="shared" si="100"/>
        <v>54.6</v>
      </c>
      <c r="O218" s="426">
        <f t="shared" si="100"/>
        <v>56.7</v>
      </c>
      <c r="P218" s="426">
        <f t="shared" si="100"/>
        <v>58.8</v>
      </c>
      <c r="Q218" s="426">
        <f t="shared" si="100"/>
        <v>60.9</v>
      </c>
      <c r="R218" s="426">
        <f t="shared" si="100"/>
        <v>63</v>
      </c>
      <c r="S218" s="426">
        <f t="shared" si="100"/>
        <v>65.52000000000001</v>
      </c>
      <c r="T218" s="469">
        <f t="shared" si="98"/>
        <v>647.22</v>
      </c>
      <c r="U218" s="3"/>
      <c r="V218" s="3"/>
      <c r="W218" s="3"/>
      <c r="X218" s="3"/>
      <c r="Y218" s="3"/>
      <c r="Z218" s="3"/>
    </row>
    <row r="219" spans="2:26">
      <c r="B219" s="347"/>
      <c r="C219" s="27" t="str">
        <f>"Payable Days for "&amp;$C59</f>
        <v>Payable Days for Commission on Subscription Revenue</v>
      </c>
      <c r="D219" s="7"/>
      <c r="E219" s="507">
        <f>'Year 1'!E219</f>
        <v>14</v>
      </c>
      <c r="F219" s="7"/>
      <c r="G219" s="7"/>
      <c r="H219" s="425">
        <f t="shared" ref="H219:S219" si="101">H59*$E219/30</f>
        <v>13.197333333333335</v>
      </c>
      <c r="I219" s="426">
        <f t="shared" si="101"/>
        <v>14.224</v>
      </c>
      <c r="J219" s="426">
        <f t="shared" si="101"/>
        <v>15.045333333333334</v>
      </c>
      <c r="K219" s="426">
        <f t="shared" si="101"/>
        <v>15.661333333333335</v>
      </c>
      <c r="L219" s="426">
        <f t="shared" si="101"/>
        <v>16.071999999999999</v>
      </c>
      <c r="M219" s="426">
        <f t="shared" si="101"/>
        <v>16.277333333333335</v>
      </c>
      <c r="N219" s="426">
        <f t="shared" si="101"/>
        <v>16.482666666666667</v>
      </c>
      <c r="O219" s="426">
        <f t="shared" si="101"/>
        <v>16.687999999999999</v>
      </c>
      <c r="P219" s="426">
        <f t="shared" si="101"/>
        <v>16.687999999999999</v>
      </c>
      <c r="Q219" s="426">
        <f t="shared" si="101"/>
        <v>16.687999999999999</v>
      </c>
      <c r="R219" s="426">
        <f t="shared" si="101"/>
        <v>16.687999999999999</v>
      </c>
      <c r="S219" s="426">
        <f t="shared" si="101"/>
        <v>16.687999999999999</v>
      </c>
      <c r="T219" s="469">
        <f t="shared" si="98"/>
        <v>190.39999999999998</v>
      </c>
      <c r="U219" s="3"/>
      <c r="V219" s="3"/>
      <c r="W219" s="3"/>
      <c r="X219" s="3"/>
      <c r="Y219" s="3"/>
      <c r="Z219" s="3"/>
    </row>
    <row r="220" spans="2:26">
      <c r="B220" s="348"/>
      <c r="C220" s="27" t="str">
        <f>"Payable Days for "&amp;$C70</f>
        <v>Payable Days for S&amp;M Expenses for Product Line</v>
      </c>
      <c r="D220" s="7"/>
      <c r="E220" s="507">
        <f>'Year 1'!E220</f>
        <v>30</v>
      </c>
      <c r="F220" s="7"/>
      <c r="G220" s="7"/>
      <c r="H220" s="425">
        <f t="shared" ref="H220:S220" si="102">H70*$E220/30</f>
        <v>0</v>
      </c>
      <c r="I220" s="426">
        <f t="shared" si="102"/>
        <v>0</v>
      </c>
      <c r="J220" s="426">
        <f t="shared" si="102"/>
        <v>0</v>
      </c>
      <c r="K220" s="426">
        <f t="shared" si="102"/>
        <v>0</v>
      </c>
      <c r="L220" s="426">
        <f t="shared" si="102"/>
        <v>0</v>
      </c>
      <c r="M220" s="426">
        <f t="shared" si="102"/>
        <v>0</v>
      </c>
      <c r="N220" s="426">
        <f t="shared" si="102"/>
        <v>0</v>
      </c>
      <c r="O220" s="426">
        <f t="shared" si="102"/>
        <v>0</v>
      </c>
      <c r="P220" s="426">
        <f t="shared" si="102"/>
        <v>0</v>
      </c>
      <c r="Q220" s="426">
        <f t="shared" si="102"/>
        <v>0</v>
      </c>
      <c r="R220" s="426">
        <f t="shared" si="102"/>
        <v>0</v>
      </c>
      <c r="S220" s="426">
        <f t="shared" si="102"/>
        <v>0</v>
      </c>
      <c r="T220" s="469">
        <f>SUM(H220:S220)</f>
        <v>0</v>
      </c>
      <c r="U220" s="3"/>
      <c r="V220" s="3"/>
      <c r="W220" s="3"/>
      <c r="X220" s="3"/>
      <c r="Y220" s="3"/>
      <c r="Z220" s="3"/>
    </row>
    <row r="221" spans="2:26">
      <c r="B221" s="348"/>
      <c r="C221" s="27" t="str">
        <f>"Payable Days for "&amp;$C71</f>
        <v>Payable Days for S&amp;M Expenses for Services Line</v>
      </c>
      <c r="D221" s="7"/>
      <c r="E221" s="507">
        <f>'Year 1'!E221</f>
        <v>30</v>
      </c>
      <c r="F221" s="7"/>
      <c r="G221" s="7"/>
      <c r="H221" s="425">
        <f t="shared" ref="H221:S221" si="103">H71*$E221/30</f>
        <v>0</v>
      </c>
      <c r="I221" s="426">
        <f t="shared" si="103"/>
        <v>0</v>
      </c>
      <c r="J221" s="426">
        <f t="shared" si="103"/>
        <v>0</v>
      </c>
      <c r="K221" s="426">
        <f t="shared" si="103"/>
        <v>0</v>
      </c>
      <c r="L221" s="426">
        <f t="shared" si="103"/>
        <v>0</v>
      </c>
      <c r="M221" s="426">
        <f t="shared" si="103"/>
        <v>0</v>
      </c>
      <c r="N221" s="426">
        <f t="shared" si="103"/>
        <v>0</v>
      </c>
      <c r="O221" s="426">
        <f t="shared" si="103"/>
        <v>0</v>
      </c>
      <c r="P221" s="426">
        <f t="shared" si="103"/>
        <v>0</v>
      </c>
      <c r="Q221" s="426">
        <f t="shared" si="103"/>
        <v>0</v>
      </c>
      <c r="R221" s="426">
        <f t="shared" si="103"/>
        <v>0</v>
      </c>
      <c r="S221" s="426">
        <f t="shared" si="103"/>
        <v>0</v>
      </c>
      <c r="T221" s="469">
        <f t="shared" ref="T221:T245" si="104">SUM(H221:S221)</f>
        <v>0</v>
      </c>
      <c r="U221" s="3"/>
      <c r="V221" s="3"/>
      <c r="W221" s="3"/>
      <c r="X221" s="3"/>
      <c r="Y221" s="3"/>
      <c r="Z221" s="3"/>
    </row>
    <row r="222" spans="2:26">
      <c r="B222" s="348"/>
      <c r="C222" s="27" t="str">
        <f>"Payable Days for "&amp;$C72</f>
        <v>Payable Days for S&amp;M Expenses for Billable Hours Line</v>
      </c>
      <c r="D222" s="7"/>
      <c r="E222" s="507">
        <f>'Year 1'!E222</f>
        <v>0</v>
      </c>
      <c r="F222" s="7"/>
      <c r="G222" s="7"/>
      <c r="H222" s="425">
        <f t="shared" ref="H222:S222" si="105">H72*$E222/30</f>
        <v>0</v>
      </c>
      <c r="I222" s="426">
        <f t="shared" si="105"/>
        <v>0</v>
      </c>
      <c r="J222" s="426">
        <f t="shared" si="105"/>
        <v>0</v>
      </c>
      <c r="K222" s="426">
        <f t="shared" si="105"/>
        <v>0</v>
      </c>
      <c r="L222" s="426">
        <f t="shared" si="105"/>
        <v>0</v>
      </c>
      <c r="M222" s="426">
        <f t="shared" si="105"/>
        <v>0</v>
      </c>
      <c r="N222" s="426">
        <f t="shared" si="105"/>
        <v>0</v>
      </c>
      <c r="O222" s="426">
        <f t="shared" si="105"/>
        <v>0</v>
      </c>
      <c r="P222" s="426">
        <f t="shared" si="105"/>
        <v>0</v>
      </c>
      <c r="Q222" s="426">
        <f t="shared" si="105"/>
        <v>0</v>
      </c>
      <c r="R222" s="426">
        <f t="shared" si="105"/>
        <v>0</v>
      </c>
      <c r="S222" s="426">
        <f t="shared" si="105"/>
        <v>0</v>
      </c>
      <c r="T222" s="469">
        <f t="shared" si="104"/>
        <v>0</v>
      </c>
      <c r="U222" s="3"/>
      <c r="V222" s="3"/>
      <c r="W222" s="3"/>
      <c r="X222" s="3"/>
      <c r="Y222" s="3"/>
      <c r="Z222" s="3"/>
    </row>
    <row r="223" spans="2:26">
      <c r="B223" s="348"/>
      <c r="C223" s="27" t="str">
        <f>"Payable Days for "&amp;$C73</f>
        <v>Payable Days for S&amp;M Expenses for Subscriptions Line</v>
      </c>
      <c r="D223" s="7"/>
      <c r="E223" s="507">
        <f>'Year 1'!E223</f>
        <v>14</v>
      </c>
      <c r="F223" s="7"/>
      <c r="G223" s="7"/>
      <c r="H223" s="425">
        <f t="shared" ref="H223:S223" si="106">H73*$E223/30</f>
        <v>186.66666666666666</v>
      </c>
      <c r="I223" s="426">
        <f t="shared" si="106"/>
        <v>186.66666666666666</v>
      </c>
      <c r="J223" s="426">
        <f t="shared" si="106"/>
        <v>186.66666666666666</v>
      </c>
      <c r="K223" s="426">
        <f t="shared" si="106"/>
        <v>186.66666666666666</v>
      </c>
      <c r="L223" s="426">
        <f t="shared" si="106"/>
        <v>186.66666666666666</v>
      </c>
      <c r="M223" s="426">
        <f t="shared" si="106"/>
        <v>186.66666666666666</v>
      </c>
      <c r="N223" s="426">
        <f t="shared" si="106"/>
        <v>186.66666666666666</v>
      </c>
      <c r="O223" s="426">
        <f t="shared" si="106"/>
        <v>186.66666666666666</v>
      </c>
      <c r="P223" s="426">
        <f t="shared" si="106"/>
        <v>186.66666666666666</v>
      </c>
      <c r="Q223" s="426">
        <f t="shared" si="106"/>
        <v>186.66666666666666</v>
      </c>
      <c r="R223" s="426">
        <f t="shared" si="106"/>
        <v>186.66666666666666</v>
      </c>
      <c r="S223" s="426">
        <f t="shared" si="106"/>
        <v>186.66666666666666</v>
      </c>
      <c r="T223" s="469">
        <f t="shared" si="104"/>
        <v>2240</v>
      </c>
      <c r="U223" s="3"/>
      <c r="V223" s="3"/>
      <c r="W223" s="3"/>
      <c r="X223" s="3"/>
      <c r="Y223" s="3"/>
      <c r="Z223" s="3"/>
    </row>
    <row r="224" spans="2:26">
      <c r="B224" s="348"/>
      <c r="C224" s="27" t="str">
        <f t="shared" ref="C224:C242" si="107">"Payable Days for "&amp;$C121</f>
        <v>Payable Days for Advertising Campaigns</v>
      </c>
      <c r="D224" s="7"/>
      <c r="E224" s="507">
        <f>'Year 1'!E224</f>
        <v>12</v>
      </c>
      <c r="F224" s="7"/>
      <c r="G224" s="7"/>
      <c r="H224" s="425">
        <f t="shared" ref="H224:S224" si="108">H121*$E224/30</f>
        <v>200</v>
      </c>
      <c r="I224" s="426">
        <f t="shared" si="108"/>
        <v>200</v>
      </c>
      <c r="J224" s="426">
        <f t="shared" si="108"/>
        <v>200</v>
      </c>
      <c r="K224" s="426">
        <f t="shared" si="108"/>
        <v>200</v>
      </c>
      <c r="L224" s="426">
        <f t="shared" si="108"/>
        <v>200</v>
      </c>
      <c r="M224" s="426">
        <f t="shared" si="108"/>
        <v>200</v>
      </c>
      <c r="N224" s="426">
        <f t="shared" si="108"/>
        <v>200</v>
      </c>
      <c r="O224" s="426">
        <f t="shared" si="108"/>
        <v>200</v>
      </c>
      <c r="P224" s="426">
        <f t="shared" si="108"/>
        <v>200</v>
      </c>
      <c r="Q224" s="426">
        <f t="shared" si="108"/>
        <v>200</v>
      </c>
      <c r="R224" s="426">
        <f t="shared" si="108"/>
        <v>200</v>
      </c>
      <c r="S224" s="426">
        <f t="shared" si="108"/>
        <v>200</v>
      </c>
      <c r="T224" s="469">
        <f t="shared" si="104"/>
        <v>2400</v>
      </c>
      <c r="U224" s="3"/>
      <c r="V224" s="3"/>
      <c r="W224" s="3"/>
      <c r="X224" s="3"/>
      <c r="Y224" s="3"/>
      <c r="Z224" s="3"/>
    </row>
    <row r="225" spans="2:26">
      <c r="B225" s="348"/>
      <c r="C225" s="27" t="str">
        <f t="shared" si="107"/>
        <v>Payable Days for Car and Truck Expenses</v>
      </c>
      <c r="D225" s="7"/>
      <c r="E225" s="507">
        <f>'Year 1'!E225</f>
        <v>12</v>
      </c>
      <c r="F225" s="7"/>
      <c r="G225" s="7"/>
      <c r="H225" s="425">
        <f t="shared" ref="H225:S225" si="109">H122*$E225/30</f>
        <v>240</v>
      </c>
      <c r="I225" s="426">
        <f t="shared" si="109"/>
        <v>240</v>
      </c>
      <c r="J225" s="426">
        <f t="shared" si="109"/>
        <v>240</v>
      </c>
      <c r="K225" s="426">
        <f t="shared" si="109"/>
        <v>240</v>
      </c>
      <c r="L225" s="426">
        <f t="shared" si="109"/>
        <v>240</v>
      </c>
      <c r="M225" s="426">
        <f t="shared" si="109"/>
        <v>240</v>
      </c>
      <c r="N225" s="426">
        <f t="shared" si="109"/>
        <v>240</v>
      </c>
      <c r="O225" s="426">
        <f t="shared" si="109"/>
        <v>240</v>
      </c>
      <c r="P225" s="426">
        <f t="shared" si="109"/>
        <v>240</v>
      </c>
      <c r="Q225" s="426">
        <f t="shared" si="109"/>
        <v>240</v>
      </c>
      <c r="R225" s="426">
        <f t="shared" si="109"/>
        <v>240</v>
      </c>
      <c r="S225" s="426">
        <f t="shared" si="109"/>
        <v>240</v>
      </c>
      <c r="T225" s="469">
        <f t="shared" si="104"/>
        <v>2880</v>
      </c>
      <c r="U225" s="3"/>
      <c r="V225" s="3"/>
      <c r="W225" s="3"/>
      <c r="X225" s="3"/>
      <c r="Y225" s="3"/>
      <c r="Z225" s="3"/>
    </row>
    <row r="226" spans="2:26">
      <c r="B226" s="348"/>
      <c r="C226" s="27" t="str">
        <f t="shared" si="107"/>
        <v>Payable Days for Bank &amp; Merchant Fees</v>
      </c>
      <c r="D226" s="7"/>
      <c r="E226" s="507">
        <f>'Year 1'!E226</f>
        <v>12</v>
      </c>
      <c r="F226" s="7"/>
      <c r="G226" s="7"/>
      <c r="H226" s="425">
        <f t="shared" ref="H226:S226" si="110">H123*$E226/30</f>
        <v>0</v>
      </c>
      <c r="I226" s="426">
        <f t="shared" si="110"/>
        <v>0</v>
      </c>
      <c r="J226" s="426">
        <f t="shared" si="110"/>
        <v>0</v>
      </c>
      <c r="K226" s="426">
        <f t="shared" si="110"/>
        <v>0</v>
      </c>
      <c r="L226" s="426">
        <f t="shared" si="110"/>
        <v>0</v>
      </c>
      <c r="M226" s="426">
        <f t="shared" si="110"/>
        <v>0</v>
      </c>
      <c r="N226" s="426">
        <f t="shared" si="110"/>
        <v>0</v>
      </c>
      <c r="O226" s="426">
        <f t="shared" si="110"/>
        <v>0</v>
      </c>
      <c r="P226" s="426">
        <f t="shared" si="110"/>
        <v>0</v>
      </c>
      <c r="Q226" s="426">
        <f t="shared" si="110"/>
        <v>0</v>
      </c>
      <c r="R226" s="426">
        <f t="shared" si="110"/>
        <v>0</v>
      </c>
      <c r="S226" s="426">
        <f t="shared" si="110"/>
        <v>0</v>
      </c>
      <c r="T226" s="469">
        <f t="shared" si="104"/>
        <v>0</v>
      </c>
      <c r="U226" s="3"/>
      <c r="V226" s="3"/>
      <c r="W226" s="3"/>
      <c r="X226" s="3"/>
      <c r="Y226" s="3"/>
      <c r="Z226" s="3"/>
    </row>
    <row r="227" spans="2:26">
      <c r="B227" s="348"/>
      <c r="C227" s="27" t="str">
        <f t="shared" si="107"/>
        <v>Payable Days for Conferences &amp; Seminars</v>
      </c>
      <c r="D227" s="7"/>
      <c r="E227" s="507">
        <f>'Year 1'!E227</f>
        <v>12</v>
      </c>
      <c r="F227" s="7"/>
      <c r="G227" s="7"/>
      <c r="H227" s="425">
        <f t="shared" ref="H227:S227" si="111">H124*$E227/30</f>
        <v>0</v>
      </c>
      <c r="I227" s="426">
        <f t="shared" si="111"/>
        <v>0</v>
      </c>
      <c r="J227" s="426">
        <f t="shared" si="111"/>
        <v>0</v>
      </c>
      <c r="K227" s="426">
        <f t="shared" si="111"/>
        <v>0</v>
      </c>
      <c r="L227" s="426">
        <f t="shared" si="111"/>
        <v>0</v>
      </c>
      <c r="M227" s="426">
        <f t="shared" si="111"/>
        <v>0</v>
      </c>
      <c r="N227" s="426">
        <f t="shared" si="111"/>
        <v>0</v>
      </c>
      <c r="O227" s="426">
        <f t="shared" si="111"/>
        <v>0</v>
      </c>
      <c r="P227" s="426">
        <f t="shared" si="111"/>
        <v>0</v>
      </c>
      <c r="Q227" s="426">
        <f t="shared" si="111"/>
        <v>0</v>
      </c>
      <c r="R227" s="426">
        <f t="shared" si="111"/>
        <v>0</v>
      </c>
      <c r="S227" s="426">
        <f t="shared" si="111"/>
        <v>0</v>
      </c>
      <c r="T227" s="469">
        <f t="shared" si="104"/>
        <v>0</v>
      </c>
      <c r="U227" s="3"/>
      <c r="V227" s="3"/>
      <c r="W227" s="3"/>
      <c r="X227" s="3"/>
      <c r="Y227" s="3"/>
      <c r="Z227" s="3"/>
    </row>
    <row r="228" spans="2:26">
      <c r="B228" s="348"/>
      <c r="C228" s="27" t="str">
        <f t="shared" si="107"/>
        <v>Payable Days for Dues and Subscriptions</v>
      </c>
      <c r="D228" s="7"/>
      <c r="E228" s="507">
        <f>'Year 1'!E228</f>
        <v>12</v>
      </c>
      <c r="F228" s="7"/>
      <c r="G228" s="7"/>
      <c r="H228" s="425">
        <f t="shared" ref="H228:S228" si="112">H125*$E228/30</f>
        <v>80</v>
      </c>
      <c r="I228" s="426">
        <f t="shared" si="112"/>
        <v>80</v>
      </c>
      <c r="J228" s="426">
        <f t="shared" si="112"/>
        <v>80</v>
      </c>
      <c r="K228" s="426">
        <f t="shared" si="112"/>
        <v>80</v>
      </c>
      <c r="L228" s="426">
        <f t="shared" si="112"/>
        <v>80</v>
      </c>
      <c r="M228" s="426">
        <f t="shared" si="112"/>
        <v>80</v>
      </c>
      <c r="N228" s="426">
        <f t="shared" si="112"/>
        <v>80</v>
      </c>
      <c r="O228" s="426">
        <f t="shared" si="112"/>
        <v>80</v>
      </c>
      <c r="P228" s="426">
        <f t="shared" si="112"/>
        <v>80</v>
      </c>
      <c r="Q228" s="426">
        <f t="shared" si="112"/>
        <v>80</v>
      </c>
      <c r="R228" s="426">
        <f t="shared" si="112"/>
        <v>80</v>
      </c>
      <c r="S228" s="426">
        <f t="shared" si="112"/>
        <v>80</v>
      </c>
      <c r="T228" s="469">
        <f t="shared" si="104"/>
        <v>960</v>
      </c>
      <c r="U228" s="3"/>
      <c r="V228" s="3"/>
      <c r="W228" s="3"/>
      <c r="X228" s="3"/>
      <c r="Y228" s="3"/>
      <c r="Z228" s="3"/>
    </row>
    <row r="229" spans="2:26">
      <c r="B229" s="348"/>
      <c r="C229" s="27" t="str">
        <f t="shared" si="107"/>
        <v>Payable Days for Miscellaneous</v>
      </c>
      <c r="D229" s="7"/>
      <c r="E229" s="507">
        <f>'Year 1'!E229</f>
        <v>12</v>
      </c>
      <c r="F229" s="7"/>
      <c r="G229" s="7"/>
      <c r="H229" s="425">
        <f t="shared" ref="H229:S229" si="113">H126*$E229/30</f>
        <v>0</v>
      </c>
      <c r="I229" s="426">
        <f t="shared" si="113"/>
        <v>0</v>
      </c>
      <c r="J229" s="426">
        <f t="shared" si="113"/>
        <v>0</v>
      </c>
      <c r="K229" s="426">
        <f t="shared" si="113"/>
        <v>0</v>
      </c>
      <c r="L229" s="426">
        <f t="shared" si="113"/>
        <v>0</v>
      </c>
      <c r="M229" s="426">
        <f t="shared" si="113"/>
        <v>0</v>
      </c>
      <c r="N229" s="426">
        <f t="shared" si="113"/>
        <v>0</v>
      </c>
      <c r="O229" s="426">
        <f t="shared" si="113"/>
        <v>0</v>
      </c>
      <c r="P229" s="426">
        <f t="shared" si="113"/>
        <v>0</v>
      </c>
      <c r="Q229" s="426">
        <f t="shared" si="113"/>
        <v>0</v>
      </c>
      <c r="R229" s="426">
        <f t="shared" si="113"/>
        <v>0</v>
      </c>
      <c r="S229" s="426">
        <f t="shared" si="113"/>
        <v>0</v>
      </c>
      <c r="T229" s="469">
        <f t="shared" si="104"/>
        <v>0</v>
      </c>
      <c r="U229" s="3"/>
      <c r="V229" s="3"/>
      <c r="W229" s="3"/>
      <c r="X229" s="3"/>
      <c r="Y229" s="3"/>
      <c r="Z229" s="3"/>
    </row>
    <row r="230" spans="2:26">
      <c r="B230" s="348"/>
      <c r="C230" s="27" t="str">
        <f t="shared" si="107"/>
        <v>Payable Days for Insurance (Liability and Property)</v>
      </c>
      <c r="D230" s="7"/>
      <c r="E230" s="507">
        <f>'Year 1'!E230</f>
        <v>12</v>
      </c>
      <c r="F230" s="7"/>
      <c r="G230" s="7"/>
      <c r="H230" s="425">
        <f t="shared" ref="H230:S230" si="114">H127*$E230/30</f>
        <v>0</v>
      </c>
      <c r="I230" s="426">
        <f t="shared" si="114"/>
        <v>0</v>
      </c>
      <c r="J230" s="426">
        <f t="shared" si="114"/>
        <v>0</v>
      </c>
      <c r="K230" s="426">
        <f t="shared" si="114"/>
        <v>0</v>
      </c>
      <c r="L230" s="426">
        <f t="shared" si="114"/>
        <v>0</v>
      </c>
      <c r="M230" s="426">
        <f t="shared" si="114"/>
        <v>0</v>
      </c>
      <c r="N230" s="426">
        <f t="shared" si="114"/>
        <v>0</v>
      </c>
      <c r="O230" s="426">
        <f t="shared" si="114"/>
        <v>0</v>
      </c>
      <c r="P230" s="426">
        <f t="shared" si="114"/>
        <v>0</v>
      </c>
      <c r="Q230" s="426">
        <f t="shared" si="114"/>
        <v>0</v>
      </c>
      <c r="R230" s="426">
        <f t="shared" si="114"/>
        <v>0</v>
      </c>
      <c r="S230" s="426">
        <f t="shared" si="114"/>
        <v>0</v>
      </c>
      <c r="T230" s="469">
        <f t="shared" si="104"/>
        <v>0</v>
      </c>
      <c r="U230" s="3"/>
      <c r="V230" s="3"/>
      <c r="W230" s="3"/>
      <c r="X230" s="3"/>
      <c r="Y230" s="3"/>
      <c r="Z230" s="3"/>
    </row>
    <row r="231" spans="2:26">
      <c r="B231" s="348"/>
      <c r="C231" s="27" t="str">
        <f t="shared" si="107"/>
        <v>Payable Days for Licenses/Fees/Permits</v>
      </c>
      <c r="D231" s="7"/>
      <c r="E231" s="507">
        <f>'Year 1'!E231</f>
        <v>12</v>
      </c>
      <c r="F231" s="7"/>
      <c r="G231" s="7"/>
      <c r="H231" s="425">
        <f t="shared" ref="H231:S231" si="115">H128*$E231/30</f>
        <v>0</v>
      </c>
      <c r="I231" s="426">
        <f t="shared" si="115"/>
        <v>0</v>
      </c>
      <c r="J231" s="426">
        <f t="shared" si="115"/>
        <v>0</v>
      </c>
      <c r="K231" s="426">
        <f t="shared" si="115"/>
        <v>0</v>
      </c>
      <c r="L231" s="426">
        <f t="shared" si="115"/>
        <v>0</v>
      </c>
      <c r="M231" s="426">
        <f t="shared" si="115"/>
        <v>0</v>
      </c>
      <c r="N231" s="426">
        <f t="shared" si="115"/>
        <v>0</v>
      </c>
      <c r="O231" s="426">
        <f t="shared" si="115"/>
        <v>0</v>
      </c>
      <c r="P231" s="426">
        <f t="shared" si="115"/>
        <v>0</v>
      </c>
      <c r="Q231" s="426">
        <f t="shared" si="115"/>
        <v>0</v>
      </c>
      <c r="R231" s="426">
        <f t="shared" si="115"/>
        <v>0</v>
      </c>
      <c r="S231" s="426">
        <f t="shared" si="115"/>
        <v>0</v>
      </c>
      <c r="T231" s="469">
        <f t="shared" si="104"/>
        <v>0</v>
      </c>
      <c r="U231" s="3"/>
      <c r="V231" s="3"/>
      <c r="W231" s="3"/>
      <c r="X231" s="3"/>
      <c r="Y231" s="3"/>
      <c r="Z231" s="3"/>
    </row>
    <row r="232" spans="2:26">
      <c r="B232" s="348"/>
      <c r="C232" s="27" t="str">
        <f t="shared" si="107"/>
        <v>Payable Days for Legal and Professional Fees</v>
      </c>
      <c r="D232" s="7"/>
      <c r="E232" s="507">
        <f>'Year 1'!E232</f>
        <v>12</v>
      </c>
      <c r="F232" s="7"/>
      <c r="G232" s="7"/>
      <c r="H232" s="425">
        <f t="shared" ref="H232:S232" si="116">H129*$E232/30</f>
        <v>0</v>
      </c>
      <c r="I232" s="426">
        <f t="shared" si="116"/>
        <v>0</v>
      </c>
      <c r="J232" s="426">
        <f t="shared" si="116"/>
        <v>0</v>
      </c>
      <c r="K232" s="426">
        <f t="shared" si="116"/>
        <v>0</v>
      </c>
      <c r="L232" s="426">
        <f t="shared" si="116"/>
        <v>0</v>
      </c>
      <c r="M232" s="426">
        <f t="shared" si="116"/>
        <v>0</v>
      </c>
      <c r="N232" s="426">
        <f t="shared" si="116"/>
        <v>0</v>
      </c>
      <c r="O232" s="426">
        <f t="shared" si="116"/>
        <v>0</v>
      </c>
      <c r="P232" s="426">
        <f t="shared" si="116"/>
        <v>0</v>
      </c>
      <c r="Q232" s="426">
        <f t="shared" si="116"/>
        <v>0</v>
      </c>
      <c r="R232" s="426">
        <f t="shared" si="116"/>
        <v>0</v>
      </c>
      <c r="S232" s="426">
        <f t="shared" si="116"/>
        <v>0</v>
      </c>
      <c r="T232" s="469">
        <f t="shared" si="104"/>
        <v>0</v>
      </c>
      <c r="U232" s="3"/>
      <c r="V232" s="3"/>
      <c r="W232" s="3"/>
      <c r="X232" s="3"/>
      <c r="Y232" s="3"/>
      <c r="Z232" s="3"/>
    </row>
    <row r="233" spans="2:26">
      <c r="B233" s="348"/>
      <c r="C233" s="27" t="str">
        <f t="shared" si="107"/>
        <v>Payable Days for Office Expenses &amp; Supplies</v>
      </c>
      <c r="D233" s="7"/>
      <c r="E233" s="507">
        <f>'Year 1'!E233</f>
        <v>12</v>
      </c>
      <c r="F233" s="7"/>
      <c r="G233" s="7"/>
      <c r="H233" s="425">
        <f t="shared" ref="H233:S233" si="117">H130*$E233/30</f>
        <v>0</v>
      </c>
      <c r="I233" s="426">
        <f t="shared" si="117"/>
        <v>0</v>
      </c>
      <c r="J233" s="426">
        <f t="shared" si="117"/>
        <v>0</v>
      </c>
      <c r="K233" s="426">
        <f t="shared" si="117"/>
        <v>0</v>
      </c>
      <c r="L233" s="426">
        <f t="shared" si="117"/>
        <v>0</v>
      </c>
      <c r="M233" s="426">
        <f t="shared" si="117"/>
        <v>0</v>
      </c>
      <c r="N233" s="426">
        <f t="shared" si="117"/>
        <v>0</v>
      </c>
      <c r="O233" s="426">
        <f t="shared" si="117"/>
        <v>0</v>
      </c>
      <c r="P233" s="426">
        <f t="shared" si="117"/>
        <v>0</v>
      </c>
      <c r="Q233" s="426">
        <f t="shared" si="117"/>
        <v>0</v>
      </c>
      <c r="R233" s="426">
        <f t="shared" si="117"/>
        <v>0</v>
      </c>
      <c r="S233" s="426">
        <f t="shared" si="117"/>
        <v>0</v>
      </c>
      <c r="T233" s="469">
        <f t="shared" si="104"/>
        <v>0</v>
      </c>
      <c r="U233" s="3"/>
      <c r="V233" s="3"/>
      <c r="W233" s="3"/>
      <c r="X233" s="3"/>
      <c r="Y233" s="3"/>
      <c r="Z233" s="3"/>
    </row>
    <row r="234" spans="2:26">
      <c r="B234" s="348"/>
      <c r="C234" s="27" t="str">
        <f t="shared" si="107"/>
        <v>Payable Days for Postage and Delivery</v>
      </c>
      <c r="D234" s="7"/>
      <c r="E234" s="507">
        <f>'Year 1'!E234</f>
        <v>12</v>
      </c>
      <c r="F234" s="7"/>
      <c r="G234" s="7"/>
      <c r="H234" s="425">
        <f t="shared" ref="H234:S234" si="118">H131*$E234/30</f>
        <v>80</v>
      </c>
      <c r="I234" s="426">
        <f t="shared" si="118"/>
        <v>80</v>
      </c>
      <c r="J234" s="426">
        <f t="shared" si="118"/>
        <v>80</v>
      </c>
      <c r="K234" s="426">
        <f t="shared" si="118"/>
        <v>80</v>
      </c>
      <c r="L234" s="426">
        <f t="shared" si="118"/>
        <v>80</v>
      </c>
      <c r="M234" s="426">
        <f t="shared" si="118"/>
        <v>80</v>
      </c>
      <c r="N234" s="426">
        <f t="shared" si="118"/>
        <v>80</v>
      </c>
      <c r="O234" s="426">
        <f t="shared" si="118"/>
        <v>80</v>
      </c>
      <c r="P234" s="426">
        <f t="shared" si="118"/>
        <v>80</v>
      </c>
      <c r="Q234" s="426">
        <f t="shared" si="118"/>
        <v>80</v>
      </c>
      <c r="R234" s="426">
        <f t="shared" si="118"/>
        <v>80</v>
      </c>
      <c r="S234" s="426">
        <f t="shared" si="118"/>
        <v>80</v>
      </c>
      <c r="T234" s="469">
        <f t="shared" si="104"/>
        <v>960</v>
      </c>
      <c r="U234" s="3"/>
      <c r="V234" s="3"/>
      <c r="W234" s="3"/>
      <c r="X234" s="3"/>
      <c r="Y234" s="3"/>
      <c r="Z234" s="3"/>
    </row>
    <row r="235" spans="2:26">
      <c r="B235" s="348"/>
      <c r="C235" s="27" t="str">
        <f t="shared" si="107"/>
        <v>Payable Days for Rent (on business property)</v>
      </c>
      <c r="D235" s="7"/>
      <c r="E235" s="507">
        <f>'Year 1'!E235</f>
        <v>12</v>
      </c>
      <c r="F235" s="7"/>
      <c r="G235" s="7"/>
      <c r="H235" s="425">
        <f t="shared" ref="H235:S235" si="119">H132*$E235/30</f>
        <v>1200</v>
      </c>
      <c r="I235" s="426">
        <f t="shared" si="119"/>
        <v>1200</v>
      </c>
      <c r="J235" s="426">
        <f t="shared" si="119"/>
        <v>1200</v>
      </c>
      <c r="K235" s="426">
        <f t="shared" si="119"/>
        <v>1200</v>
      </c>
      <c r="L235" s="426">
        <f t="shared" si="119"/>
        <v>1200</v>
      </c>
      <c r="M235" s="426">
        <f t="shared" si="119"/>
        <v>1200</v>
      </c>
      <c r="N235" s="426">
        <f t="shared" si="119"/>
        <v>1200</v>
      </c>
      <c r="O235" s="426">
        <f t="shared" si="119"/>
        <v>1200</v>
      </c>
      <c r="P235" s="426">
        <f t="shared" si="119"/>
        <v>1200</v>
      </c>
      <c r="Q235" s="426">
        <f t="shared" si="119"/>
        <v>1200</v>
      </c>
      <c r="R235" s="426">
        <f t="shared" si="119"/>
        <v>1200</v>
      </c>
      <c r="S235" s="426">
        <f t="shared" si="119"/>
        <v>1200</v>
      </c>
      <c r="T235" s="469">
        <f t="shared" si="104"/>
        <v>14400</v>
      </c>
      <c r="U235" s="3"/>
      <c r="V235" s="3"/>
      <c r="W235" s="3"/>
      <c r="X235" s="3"/>
      <c r="Y235" s="3"/>
      <c r="Z235" s="3"/>
    </row>
    <row r="236" spans="2:26">
      <c r="B236" s="348"/>
      <c r="C236" s="27" t="str">
        <f t="shared" si="107"/>
        <v>Payable Days for Rent of Vehicles and Equipment</v>
      </c>
      <c r="D236" s="7"/>
      <c r="E236" s="507">
        <f>'Year 1'!E236</f>
        <v>12</v>
      </c>
      <c r="F236" s="7"/>
      <c r="G236" s="7"/>
      <c r="H236" s="425">
        <f t="shared" ref="H236:S236" si="120">H133*$E236/30</f>
        <v>296</v>
      </c>
      <c r="I236" s="426">
        <f t="shared" si="120"/>
        <v>296</v>
      </c>
      <c r="J236" s="426">
        <f t="shared" si="120"/>
        <v>296</v>
      </c>
      <c r="K236" s="426">
        <f t="shared" si="120"/>
        <v>296</v>
      </c>
      <c r="L236" s="426">
        <f t="shared" si="120"/>
        <v>296</v>
      </c>
      <c r="M236" s="426">
        <f t="shared" si="120"/>
        <v>296</v>
      </c>
      <c r="N236" s="426">
        <f t="shared" si="120"/>
        <v>296</v>
      </c>
      <c r="O236" s="426">
        <f t="shared" si="120"/>
        <v>296</v>
      </c>
      <c r="P236" s="426">
        <f t="shared" si="120"/>
        <v>296</v>
      </c>
      <c r="Q236" s="426">
        <f t="shared" si="120"/>
        <v>296</v>
      </c>
      <c r="R236" s="426">
        <f t="shared" si="120"/>
        <v>296</v>
      </c>
      <c r="S236" s="426">
        <f t="shared" si="120"/>
        <v>296</v>
      </c>
      <c r="T236" s="469">
        <f t="shared" si="104"/>
        <v>3552</v>
      </c>
      <c r="U236" s="3"/>
      <c r="V236" s="3"/>
      <c r="W236" s="3"/>
      <c r="X236" s="3"/>
      <c r="Y236" s="3"/>
      <c r="Z236" s="3"/>
    </row>
    <row r="237" spans="2:26">
      <c r="B237" s="348"/>
      <c r="C237" s="27" t="str">
        <f t="shared" si="107"/>
        <v>Payable Days for Taxes-Other</v>
      </c>
      <c r="D237" s="7"/>
      <c r="E237" s="507">
        <f>'Year 1'!E237</f>
        <v>12</v>
      </c>
      <c r="F237" s="7"/>
      <c r="G237" s="7"/>
      <c r="H237" s="425">
        <f t="shared" ref="H237:S237" si="121">H134*$E237/30</f>
        <v>0</v>
      </c>
      <c r="I237" s="426">
        <f t="shared" si="121"/>
        <v>0</v>
      </c>
      <c r="J237" s="426">
        <f t="shared" si="121"/>
        <v>0</v>
      </c>
      <c r="K237" s="426">
        <f t="shared" si="121"/>
        <v>0</v>
      </c>
      <c r="L237" s="426">
        <f t="shared" si="121"/>
        <v>0</v>
      </c>
      <c r="M237" s="426">
        <f t="shared" si="121"/>
        <v>0</v>
      </c>
      <c r="N237" s="426">
        <f t="shared" si="121"/>
        <v>0</v>
      </c>
      <c r="O237" s="426">
        <f t="shared" si="121"/>
        <v>0</v>
      </c>
      <c r="P237" s="426">
        <f t="shared" si="121"/>
        <v>0</v>
      </c>
      <c r="Q237" s="426">
        <f t="shared" si="121"/>
        <v>0</v>
      </c>
      <c r="R237" s="426">
        <f t="shared" si="121"/>
        <v>0</v>
      </c>
      <c r="S237" s="426">
        <f t="shared" si="121"/>
        <v>0</v>
      </c>
      <c r="T237" s="469">
        <f t="shared" si="104"/>
        <v>0</v>
      </c>
      <c r="U237" s="3"/>
      <c r="V237" s="3"/>
      <c r="W237" s="3"/>
      <c r="X237" s="3"/>
      <c r="Y237" s="3"/>
      <c r="Z237" s="3"/>
    </row>
    <row r="238" spans="2:26">
      <c r="B238" s="348"/>
      <c r="C238" s="27" t="str">
        <f t="shared" si="107"/>
        <v>Payable Days for Telephone and Communications</v>
      </c>
      <c r="D238" s="7"/>
      <c r="E238" s="507">
        <f>'Year 1'!E238</f>
        <v>12</v>
      </c>
      <c r="F238" s="7"/>
      <c r="G238" s="7"/>
      <c r="H238" s="425">
        <f t="shared" ref="H238:S238" si="122">H135*$E238/30</f>
        <v>0</v>
      </c>
      <c r="I238" s="426">
        <f t="shared" si="122"/>
        <v>0</v>
      </c>
      <c r="J238" s="426">
        <f t="shared" si="122"/>
        <v>0</v>
      </c>
      <c r="K238" s="426">
        <f t="shared" si="122"/>
        <v>0</v>
      </c>
      <c r="L238" s="426">
        <f t="shared" si="122"/>
        <v>0</v>
      </c>
      <c r="M238" s="426">
        <f t="shared" si="122"/>
        <v>0</v>
      </c>
      <c r="N238" s="426">
        <f t="shared" si="122"/>
        <v>0</v>
      </c>
      <c r="O238" s="426">
        <f t="shared" si="122"/>
        <v>0</v>
      </c>
      <c r="P238" s="426">
        <f t="shared" si="122"/>
        <v>0</v>
      </c>
      <c r="Q238" s="426">
        <f t="shared" si="122"/>
        <v>0</v>
      </c>
      <c r="R238" s="426">
        <f t="shared" si="122"/>
        <v>0</v>
      </c>
      <c r="S238" s="426">
        <f t="shared" si="122"/>
        <v>0</v>
      </c>
      <c r="T238" s="469">
        <f t="shared" si="104"/>
        <v>0</v>
      </c>
      <c r="U238" s="3"/>
      <c r="V238" s="3"/>
      <c r="W238" s="3"/>
      <c r="X238" s="3"/>
      <c r="Y238" s="3"/>
      <c r="Z238" s="3"/>
    </row>
    <row r="239" spans="2:26">
      <c r="B239" s="348"/>
      <c r="C239" s="27" t="str">
        <f t="shared" si="107"/>
        <v>Payable Days for Travel</v>
      </c>
      <c r="D239" s="7"/>
      <c r="E239" s="507">
        <f>'Year 1'!E239</f>
        <v>12</v>
      </c>
      <c r="F239" s="7"/>
      <c r="G239" s="7"/>
      <c r="H239" s="425">
        <f t="shared" ref="H239:S239" si="123">H136*$E239/30</f>
        <v>0</v>
      </c>
      <c r="I239" s="426">
        <f t="shared" si="123"/>
        <v>0</v>
      </c>
      <c r="J239" s="426">
        <f t="shared" si="123"/>
        <v>0</v>
      </c>
      <c r="K239" s="426">
        <f t="shared" si="123"/>
        <v>0</v>
      </c>
      <c r="L239" s="426">
        <f t="shared" si="123"/>
        <v>0</v>
      </c>
      <c r="M239" s="426">
        <f t="shared" si="123"/>
        <v>0</v>
      </c>
      <c r="N239" s="426">
        <f t="shared" si="123"/>
        <v>0</v>
      </c>
      <c r="O239" s="426">
        <f t="shared" si="123"/>
        <v>0</v>
      </c>
      <c r="P239" s="426">
        <f t="shared" si="123"/>
        <v>0</v>
      </c>
      <c r="Q239" s="426">
        <f t="shared" si="123"/>
        <v>0</v>
      </c>
      <c r="R239" s="426">
        <f t="shared" si="123"/>
        <v>0</v>
      </c>
      <c r="S239" s="426">
        <f t="shared" si="123"/>
        <v>0</v>
      </c>
      <c r="T239" s="469">
        <f t="shared" si="104"/>
        <v>0</v>
      </c>
      <c r="U239" s="3"/>
      <c r="V239" s="3"/>
      <c r="W239" s="3"/>
      <c r="X239" s="3"/>
      <c r="Y239" s="3"/>
      <c r="Z239" s="3"/>
    </row>
    <row r="240" spans="2:26">
      <c r="B240" s="348"/>
      <c r="C240" s="27" t="str">
        <f t="shared" si="107"/>
        <v>Payable Days for IT services (infrastructure, security etc)</v>
      </c>
      <c r="D240" s="7"/>
      <c r="E240" s="507">
        <f>'Year 1'!E240</f>
        <v>12</v>
      </c>
      <c r="F240" s="7"/>
      <c r="G240" s="7"/>
      <c r="H240" s="425">
        <f t="shared" ref="H240:S240" si="124">H137*$E240/30</f>
        <v>0</v>
      </c>
      <c r="I240" s="426">
        <f t="shared" si="124"/>
        <v>0</v>
      </c>
      <c r="J240" s="426">
        <f t="shared" si="124"/>
        <v>0</v>
      </c>
      <c r="K240" s="426">
        <f t="shared" si="124"/>
        <v>0</v>
      </c>
      <c r="L240" s="426">
        <f t="shared" si="124"/>
        <v>0</v>
      </c>
      <c r="M240" s="426">
        <f t="shared" si="124"/>
        <v>0</v>
      </c>
      <c r="N240" s="426">
        <f t="shared" si="124"/>
        <v>0</v>
      </c>
      <c r="O240" s="426">
        <f t="shared" si="124"/>
        <v>0</v>
      </c>
      <c r="P240" s="426">
        <f t="shared" si="124"/>
        <v>0</v>
      </c>
      <c r="Q240" s="426">
        <f t="shared" si="124"/>
        <v>0</v>
      </c>
      <c r="R240" s="426">
        <f t="shared" si="124"/>
        <v>0</v>
      </c>
      <c r="S240" s="426">
        <f t="shared" si="124"/>
        <v>0</v>
      </c>
      <c r="T240" s="469">
        <f t="shared" si="104"/>
        <v>0</v>
      </c>
      <c r="U240" s="3"/>
      <c r="V240" s="3"/>
      <c r="W240" s="3"/>
      <c r="X240" s="3"/>
      <c r="Y240" s="3"/>
      <c r="Z240" s="3"/>
    </row>
    <row r="241" spans="1:26">
      <c r="B241" s="348"/>
      <c r="C241" s="27" t="str">
        <f t="shared" si="107"/>
        <v>Payable Days for Utilities</v>
      </c>
      <c r="D241" s="7"/>
      <c r="E241" s="507">
        <f>'Year 1'!E241</f>
        <v>12</v>
      </c>
      <c r="F241" s="7"/>
      <c r="G241" s="7"/>
      <c r="H241" s="425">
        <f t="shared" ref="H241:S241" si="125">H138*$E241/30</f>
        <v>60</v>
      </c>
      <c r="I241" s="426">
        <f t="shared" si="125"/>
        <v>60</v>
      </c>
      <c r="J241" s="426">
        <f t="shared" si="125"/>
        <v>60</v>
      </c>
      <c r="K241" s="426">
        <f t="shared" si="125"/>
        <v>60</v>
      </c>
      <c r="L241" s="426">
        <f t="shared" si="125"/>
        <v>60</v>
      </c>
      <c r="M241" s="426">
        <f t="shared" si="125"/>
        <v>60</v>
      </c>
      <c r="N241" s="426">
        <f t="shared" si="125"/>
        <v>60</v>
      </c>
      <c r="O241" s="426">
        <f t="shared" si="125"/>
        <v>60</v>
      </c>
      <c r="P241" s="426">
        <f t="shared" si="125"/>
        <v>60</v>
      </c>
      <c r="Q241" s="426">
        <f t="shared" si="125"/>
        <v>60</v>
      </c>
      <c r="R241" s="426">
        <f t="shared" si="125"/>
        <v>60</v>
      </c>
      <c r="S241" s="426">
        <f t="shared" si="125"/>
        <v>60</v>
      </c>
      <c r="T241" s="469">
        <f t="shared" si="104"/>
        <v>720</v>
      </c>
      <c r="U241" s="3"/>
      <c r="V241" s="3"/>
      <c r="W241" s="3"/>
      <c r="X241" s="3"/>
      <c r="Y241" s="3"/>
      <c r="Z241" s="3"/>
    </row>
    <row r="242" spans="1:26">
      <c r="B242" s="348"/>
      <c r="C242" s="27" t="str">
        <f t="shared" si="107"/>
        <v>Payable Days for Others</v>
      </c>
      <c r="D242" s="7"/>
      <c r="E242" s="507">
        <f>'Year 1'!E242</f>
        <v>12</v>
      </c>
      <c r="F242" s="7"/>
      <c r="G242" s="7"/>
      <c r="H242" s="425">
        <f t="shared" ref="H242:S242" si="126">H139*$E242/30</f>
        <v>0</v>
      </c>
      <c r="I242" s="426">
        <f t="shared" si="126"/>
        <v>0</v>
      </c>
      <c r="J242" s="426">
        <f t="shared" si="126"/>
        <v>0</v>
      </c>
      <c r="K242" s="426">
        <f t="shared" si="126"/>
        <v>0</v>
      </c>
      <c r="L242" s="426">
        <f t="shared" si="126"/>
        <v>0</v>
      </c>
      <c r="M242" s="426">
        <f t="shared" si="126"/>
        <v>0</v>
      </c>
      <c r="N242" s="426">
        <f t="shared" si="126"/>
        <v>0</v>
      </c>
      <c r="O242" s="426">
        <f t="shared" si="126"/>
        <v>0</v>
      </c>
      <c r="P242" s="426">
        <f t="shared" si="126"/>
        <v>0</v>
      </c>
      <c r="Q242" s="426">
        <f t="shared" si="126"/>
        <v>0</v>
      </c>
      <c r="R242" s="426">
        <f t="shared" si="126"/>
        <v>0</v>
      </c>
      <c r="S242" s="426">
        <f t="shared" si="126"/>
        <v>0</v>
      </c>
      <c r="T242" s="469">
        <f t="shared" si="104"/>
        <v>0</v>
      </c>
      <c r="U242" s="3"/>
      <c r="V242" s="3"/>
      <c r="W242" s="3"/>
      <c r="X242" s="3"/>
      <c r="Y242" s="3"/>
      <c r="Z242" s="3"/>
    </row>
    <row r="243" spans="1:26">
      <c r="B243" s="348"/>
      <c r="C243" s="27" t="str">
        <f>"Payable Days for "&amp;$B86</f>
        <v>Payable Days for Employee Wages</v>
      </c>
      <c r="D243" s="7"/>
      <c r="E243" s="507">
        <f>'Year 1'!E243</f>
        <v>30</v>
      </c>
      <c r="F243" s="7"/>
      <c r="G243" s="7"/>
      <c r="H243" s="425">
        <f t="shared" ref="H243:S243" si="127">H$102*$E243/30</f>
        <v>25264</v>
      </c>
      <c r="I243" s="426">
        <f t="shared" si="127"/>
        <v>25264</v>
      </c>
      <c r="J243" s="426">
        <f t="shared" si="127"/>
        <v>25264</v>
      </c>
      <c r="K243" s="426">
        <f t="shared" si="127"/>
        <v>25264</v>
      </c>
      <c r="L243" s="426">
        <f t="shared" si="127"/>
        <v>25264</v>
      </c>
      <c r="M243" s="426">
        <f t="shared" si="127"/>
        <v>25264</v>
      </c>
      <c r="N243" s="426">
        <f t="shared" si="127"/>
        <v>25264</v>
      </c>
      <c r="O243" s="426">
        <f t="shared" si="127"/>
        <v>25264</v>
      </c>
      <c r="P243" s="426">
        <f t="shared" si="127"/>
        <v>25264</v>
      </c>
      <c r="Q243" s="426">
        <f t="shared" si="127"/>
        <v>25264</v>
      </c>
      <c r="R243" s="426">
        <f t="shared" si="127"/>
        <v>25264</v>
      </c>
      <c r="S243" s="426">
        <f t="shared" si="127"/>
        <v>25264</v>
      </c>
      <c r="T243" s="469">
        <f t="shared" si="104"/>
        <v>303168</v>
      </c>
      <c r="U243" s="3"/>
      <c r="V243" s="3"/>
      <c r="W243" s="3"/>
      <c r="X243" s="3"/>
      <c r="Y243" s="3"/>
      <c r="Z243" s="3"/>
    </row>
    <row r="244" spans="1:26">
      <c r="B244" s="348"/>
      <c r="C244" s="27" t="str">
        <f>"Payable Days for "&amp;$B104</f>
        <v>Payable Days for Payroll Taxes and Benefits</v>
      </c>
      <c r="D244" s="7"/>
      <c r="E244" s="507">
        <f>'Year 1'!E244</f>
        <v>60</v>
      </c>
      <c r="F244" s="7"/>
      <c r="G244" s="7"/>
      <c r="H244" s="425">
        <f t="shared" ref="H244:S244" si="128">H$113*$E244/30</f>
        <v>16649.696</v>
      </c>
      <c r="I244" s="426">
        <f t="shared" si="128"/>
        <v>16649.696</v>
      </c>
      <c r="J244" s="426">
        <f t="shared" si="128"/>
        <v>16649.696</v>
      </c>
      <c r="K244" s="426">
        <f t="shared" si="128"/>
        <v>16649.696</v>
      </c>
      <c r="L244" s="426">
        <f t="shared" si="128"/>
        <v>16649.696</v>
      </c>
      <c r="M244" s="426">
        <f t="shared" si="128"/>
        <v>16649.696</v>
      </c>
      <c r="N244" s="426">
        <f t="shared" si="128"/>
        <v>16649.696</v>
      </c>
      <c r="O244" s="426">
        <f t="shared" si="128"/>
        <v>16649.696</v>
      </c>
      <c r="P244" s="426">
        <f t="shared" si="128"/>
        <v>16649.696</v>
      </c>
      <c r="Q244" s="426">
        <f t="shared" si="128"/>
        <v>16649.696</v>
      </c>
      <c r="R244" s="426">
        <f t="shared" si="128"/>
        <v>16649.696</v>
      </c>
      <c r="S244" s="426">
        <f t="shared" si="128"/>
        <v>16649.696</v>
      </c>
      <c r="T244" s="469">
        <f t="shared" si="104"/>
        <v>199796.35199999998</v>
      </c>
      <c r="U244" s="3"/>
      <c r="V244" s="3"/>
      <c r="W244" s="3"/>
      <c r="X244" s="3"/>
      <c r="Y244" s="3"/>
      <c r="Z244" s="3"/>
    </row>
    <row r="245" spans="1:26" ht="16.5" thickBot="1">
      <c r="B245" s="348"/>
      <c r="C245" s="27" t="str">
        <f>"Payable Days for "&amp;$C159</f>
        <v xml:space="preserve">Payable Days for </v>
      </c>
      <c r="D245" s="7"/>
      <c r="E245" s="507">
        <f>'Year 1'!E245</f>
        <v>90</v>
      </c>
      <c r="F245" s="7"/>
      <c r="G245" s="7"/>
      <c r="H245" s="425">
        <f t="shared" ref="H245:S245" si="129">H$166*$E245/30</f>
        <v>625</v>
      </c>
      <c r="I245" s="426">
        <f t="shared" si="129"/>
        <v>583.33333333333326</v>
      </c>
      <c r="J245" s="426">
        <f t="shared" si="129"/>
        <v>541.66666666666663</v>
      </c>
      <c r="K245" s="426">
        <f t="shared" si="129"/>
        <v>500.00000000000006</v>
      </c>
      <c r="L245" s="426">
        <f t="shared" si="129"/>
        <v>458.33333333333314</v>
      </c>
      <c r="M245" s="426">
        <f t="shared" si="129"/>
        <v>416.66666666666657</v>
      </c>
      <c r="N245" s="426">
        <f t="shared" si="129"/>
        <v>375.00000000000006</v>
      </c>
      <c r="O245" s="426">
        <f t="shared" si="129"/>
        <v>333.33333333333314</v>
      </c>
      <c r="P245" s="426">
        <f t="shared" si="129"/>
        <v>291.66666666666663</v>
      </c>
      <c r="Q245" s="426">
        <f t="shared" si="129"/>
        <v>250.00000000000003</v>
      </c>
      <c r="R245" s="426">
        <f t="shared" si="129"/>
        <v>208.33333333333314</v>
      </c>
      <c r="S245" s="426">
        <f t="shared" si="129"/>
        <v>166.66666666666657</v>
      </c>
      <c r="T245" s="469">
        <f t="shared" si="104"/>
        <v>4749.9999999999991</v>
      </c>
      <c r="U245" s="3"/>
      <c r="V245" s="3"/>
      <c r="W245" s="3"/>
      <c r="X245" s="3"/>
      <c r="Y245" s="3"/>
      <c r="Z245" s="3"/>
    </row>
    <row r="246" spans="1:26" ht="16.5" thickTop="1">
      <c r="B246" s="470" t="s">
        <v>151</v>
      </c>
      <c r="C246" s="471"/>
      <c r="D246" s="471"/>
      <c r="E246" s="471"/>
      <c r="F246" s="471"/>
      <c r="G246" s="472"/>
      <c r="H246" s="473">
        <f>SUM(H216:H245)</f>
        <v>45138.3</v>
      </c>
      <c r="I246" s="474">
        <f t="shared" ref="I246:S246" si="130">SUM(I216:I245)</f>
        <v>45106.573333333341</v>
      </c>
      <c r="J246" s="474">
        <f t="shared" si="130"/>
        <v>45074.734666666664</v>
      </c>
      <c r="K246" s="474">
        <f t="shared" si="130"/>
        <v>45042.597333333339</v>
      </c>
      <c r="L246" s="474">
        <f t="shared" si="130"/>
        <v>45010.348000000005</v>
      </c>
      <c r="M246" s="474">
        <f t="shared" si="130"/>
        <v>44977.799999999996</v>
      </c>
      <c r="N246" s="474">
        <f t="shared" si="130"/>
        <v>44942.872000000003</v>
      </c>
      <c r="O246" s="474">
        <f t="shared" si="130"/>
        <v>44910.417333333338</v>
      </c>
      <c r="P246" s="474">
        <f t="shared" si="130"/>
        <v>44877.663999999997</v>
      </c>
      <c r="Q246" s="474">
        <f t="shared" si="130"/>
        <v>44845.004000000001</v>
      </c>
      <c r="R246" s="474">
        <f t="shared" si="130"/>
        <v>44812.250666666667</v>
      </c>
      <c r="S246" s="474">
        <f t="shared" si="130"/>
        <v>44780.010666666662</v>
      </c>
      <c r="T246" s="475">
        <f>SUM(H246:S246)</f>
        <v>539518.57200000004</v>
      </c>
      <c r="U246" s="7"/>
      <c r="V246" s="3"/>
      <c r="W246" s="3"/>
      <c r="X246" s="3"/>
      <c r="Y246" s="3"/>
      <c r="Z246" s="3"/>
    </row>
    <row r="247" spans="1:26" ht="16.5" thickBot="1">
      <c r="B247" s="454"/>
      <c r="C247" s="7"/>
      <c r="D247" s="7"/>
      <c r="E247" s="7"/>
      <c r="F247" s="7"/>
      <c r="G247" s="7"/>
      <c r="H247" s="412"/>
      <c r="I247" s="413"/>
      <c r="J247" s="413"/>
      <c r="K247" s="413"/>
      <c r="L247" s="413"/>
      <c r="M247" s="413"/>
      <c r="N247" s="413"/>
      <c r="O247" s="413"/>
      <c r="P247" s="413"/>
      <c r="Q247" s="413"/>
      <c r="R247" s="413"/>
      <c r="S247" s="413"/>
      <c r="T247" s="459"/>
      <c r="U247" s="3"/>
      <c r="V247" s="3"/>
      <c r="W247" s="3"/>
      <c r="X247" s="3"/>
      <c r="Y247" s="3"/>
      <c r="Z247" s="3"/>
    </row>
    <row r="248" spans="1:26" ht="16.5" thickTop="1">
      <c r="B248" s="285" t="s">
        <v>41</v>
      </c>
      <c r="C248" s="272"/>
      <c r="D248" s="272"/>
      <c r="E248" s="272"/>
      <c r="F248" s="272"/>
      <c r="G248" s="272"/>
      <c r="H248" s="274">
        <f>H209+IF(H212="",H213,H212)-H246</f>
        <v>-21448.300000000003</v>
      </c>
      <c r="I248" s="275">
        <f t="shared" ref="I248:S248" si="131">I209+IF(I212="",I213,I212)-I246</f>
        <v>-20512.573333333341</v>
      </c>
      <c r="J248" s="275">
        <f t="shared" si="131"/>
        <v>-19587.734666666664</v>
      </c>
      <c r="K248" s="275">
        <f t="shared" si="131"/>
        <v>-18673.597333333339</v>
      </c>
      <c r="L248" s="275">
        <f t="shared" si="131"/>
        <v>-17770.348000000005</v>
      </c>
      <c r="M248" s="275">
        <f t="shared" si="131"/>
        <v>-16877.799999999996</v>
      </c>
      <c r="N248" s="275">
        <f t="shared" si="131"/>
        <v>-16213.872000000003</v>
      </c>
      <c r="O248" s="275">
        <f t="shared" si="131"/>
        <v>-15321.417333333338</v>
      </c>
      <c r="P248" s="275">
        <f t="shared" si="131"/>
        <v>-14439.663999999997</v>
      </c>
      <c r="Q248" s="275">
        <f t="shared" si="131"/>
        <v>-13558.004000000001</v>
      </c>
      <c r="R248" s="275">
        <f t="shared" si="131"/>
        <v>-12676.250666666667</v>
      </c>
      <c r="S248" s="275">
        <f t="shared" si="131"/>
        <v>-11750.010666666662</v>
      </c>
      <c r="T248" s="286">
        <f>SUM(H248:S248)</f>
        <v>-198829.57199999999</v>
      </c>
      <c r="U248" s="7"/>
      <c r="V248" s="3"/>
      <c r="W248" s="3"/>
      <c r="X248" s="3"/>
      <c r="Y248" s="3"/>
      <c r="Z248" s="3"/>
    </row>
    <row r="249" spans="1:26">
      <c r="B249" s="448"/>
      <c r="C249" s="7"/>
      <c r="D249" s="7"/>
      <c r="E249" s="7"/>
      <c r="F249" s="7"/>
      <c r="G249" s="7"/>
      <c r="H249" s="412"/>
      <c r="I249" s="413"/>
      <c r="J249" s="413"/>
      <c r="K249" s="413"/>
      <c r="L249" s="413"/>
      <c r="M249" s="413"/>
      <c r="N249" s="413"/>
      <c r="O249" s="413"/>
      <c r="P249" s="413"/>
      <c r="Q249" s="413"/>
      <c r="R249" s="413"/>
      <c r="S249" s="413"/>
      <c r="T249" s="427"/>
      <c r="U249" s="3"/>
      <c r="V249" s="3"/>
      <c r="W249" s="3"/>
      <c r="X249" s="3"/>
      <c r="Y249" s="3"/>
      <c r="Z249" s="3"/>
    </row>
    <row r="250" spans="1:26" ht="20.25">
      <c r="B250" s="149" t="s">
        <v>52</v>
      </c>
      <c r="C250" s="367"/>
      <c r="D250" s="367"/>
      <c r="E250" s="367" t="str">
        <f>$E$3</f>
        <v>Year 2 (2021)</v>
      </c>
      <c r="F250" s="367"/>
      <c r="G250" s="367"/>
      <c r="H250" s="405" t="s">
        <v>126</v>
      </c>
      <c r="I250" s="406" t="s">
        <v>127</v>
      </c>
      <c r="J250" s="406" t="s">
        <v>128</v>
      </c>
      <c r="K250" s="406" t="s">
        <v>129</v>
      </c>
      <c r="L250" s="406" t="s">
        <v>130</v>
      </c>
      <c r="M250" s="406" t="s">
        <v>131</v>
      </c>
      <c r="N250" s="406" t="s">
        <v>132</v>
      </c>
      <c r="O250" s="406" t="s">
        <v>133</v>
      </c>
      <c r="P250" s="406" t="s">
        <v>134</v>
      </c>
      <c r="Q250" s="406" t="s">
        <v>135</v>
      </c>
      <c r="R250" s="406" t="s">
        <v>136</v>
      </c>
      <c r="S250" s="406" t="s">
        <v>137</v>
      </c>
      <c r="T250" s="407" t="s">
        <v>177</v>
      </c>
      <c r="U250" s="3"/>
      <c r="V250" s="3"/>
      <c r="W250" s="3"/>
      <c r="X250" s="3"/>
      <c r="Y250" s="3"/>
      <c r="Z250" s="3"/>
    </row>
    <row r="251" spans="1:26">
      <c r="B251" s="451"/>
      <c r="C251" s="452"/>
      <c r="D251" s="452"/>
      <c r="E251" s="452"/>
      <c r="F251" s="452"/>
      <c r="G251" s="453" t="s">
        <v>57</v>
      </c>
      <c r="H251" s="408">
        <f>H$4</f>
        <v>13</v>
      </c>
      <c r="I251" s="409">
        <f t="shared" ref="I251:S251" si="132">I$4</f>
        <v>14</v>
      </c>
      <c r="J251" s="409">
        <f t="shared" si="132"/>
        <v>15</v>
      </c>
      <c r="K251" s="409">
        <f t="shared" si="132"/>
        <v>16</v>
      </c>
      <c r="L251" s="409">
        <f t="shared" si="132"/>
        <v>17</v>
      </c>
      <c r="M251" s="409">
        <f t="shared" si="132"/>
        <v>18</v>
      </c>
      <c r="N251" s="409">
        <f t="shared" si="132"/>
        <v>19</v>
      </c>
      <c r="O251" s="409">
        <f t="shared" si="132"/>
        <v>20</v>
      </c>
      <c r="P251" s="409">
        <f t="shared" si="132"/>
        <v>21</v>
      </c>
      <c r="Q251" s="409">
        <f t="shared" si="132"/>
        <v>22</v>
      </c>
      <c r="R251" s="409">
        <f t="shared" si="132"/>
        <v>23</v>
      </c>
      <c r="S251" s="409">
        <f t="shared" si="132"/>
        <v>24</v>
      </c>
      <c r="T251" s="457" t="str">
        <f>"Total for " &amp; $E$3</f>
        <v>Total for Year 2 (2021)</v>
      </c>
      <c r="U251" s="3"/>
      <c r="V251" s="3"/>
      <c r="W251" s="3"/>
      <c r="X251" s="3"/>
      <c r="Y251" s="3"/>
      <c r="Z251" s="3"/>
    </row>
    <row r="252" spans="1:26" s="42" customFormat="1">
      <c r="A252" s="29"/>
      <c r="B252" s="485" t="s">
        <v>145</v>
      </c>
      <c r="C252" s="48"/>
      <c r="D252" s="48"/>
      <c r="E252" s="48"/>
      <c r="F252" s="48"/>
      <c r="G252" s="54"/>
      <c r="H252" s="445"/>
      <c r="I252" s="446"/>
      <c r="J252" s="446"/>
      <c r="K252" s="446"/>
      <c r="L252" s="446"/>
      <c r="M252" s="446"/>
      <c r="N252" s="446"/>
      <c r="O252" s="446"/>
      <c r="P252" s="446"/>
      <c r="Q252" s="446"/>
      <c r="R252" s="446"/>
      <c r="S252" s="446"/>
      <c r="T252" s="486"/>
      <c r="U252" s="53"/>
      <c r="V252" s="53"/>
      <c r="W252" s="53"/>
      <c r="X252" s="53"/>
      <c r="Y252" s="53"/>
      <c r="Z252" s="53"/>
    </row>
    <row r="253" spans="1:26">
      <c r="B253" s="348"/>
      <c r="C253" s="7" t="s">
        <v>23</v>
      </c>
      <c r="D253" s="8"/>
      <c r="E253" s="10"/>
      <c r="F253" s="10"/>
      <c r="G253" s="8"/>
      <c r="H253" s="425">
        <f>H$183</f>
        <v>-22181.275999999998</v>
      </c>
      <c r="I253" s="426">
        <f t="shared" ref="I253:S253" si="133">I$183</f>
        <v>-21465.400444444447</v>
      </c>
      <c r="J253" s="426">
        <f t="shared" si="133"/>
        <v>-21738.857555555551</v>
      </c>
      <c r="K253" s="426">
        <f t="shared" si="133"/>
        <v>-20065.050666666666</v>
      </c>
      <c r="L253" s="426">
        <f>L$183</f>
        <v>-19374.009777777781</v>
      </c>
      <c r="M253" s="426">
        <f t="shared" si="133"/>
        <v>-18701.438222222216</v>
      </c>
      <c r="N253" s="426">
        <f t="shared" si="133"/>
        <v>-18213.420000000002</v>
      </c>
      <c r="O253" s="426">
        <f t="shared" si="133"/>
        <v>-17526.455111111107</v>
      </c>
      <c r="P253" s="426">
        <f t="shared" si="133"/>
        <v>-16862.026222222219</v>
      </c>
      <c r="Q253" s="426">
        <f t="shared" si="133"/>
        <v>-16189.937333333335</v>
      </c>
      <c r="R253" s="426">
        <f t="shared" si="133"/>
        <v>-15525.341777777781</v>
      </c>
      <c r="S253" s="426">
        <f t="shared" si="133"/>
        <v>-14801.379555555552</v>
      </c>
      <c r="T253" s="469">
        <f t="shared" ref="T253:T257" si="134">SUM(H253:S253)</f>
        <v>-222644.59266666669</v>
      </c>
      <c r="U253" s="3"/>
      <c r="V253" s="3"/>
      <c r="W253" s="3"/>
      <c r="X253" s="3"/>
      <c r="Y253" s="3"/>
      <c r="Z253" s="3"/>
    </row>
    <row r="254" spans="1:26">
      <c r="B254" s="348"/>
      <c r="C254" s="7" t="s">
        <v>146</v>
      </c>
      <c r="D254" s="8"/>
      <c r="E254" s="10"/>
      <c r="F254" s="10"/>
      <c r="G254" s="8"/>
      <c r="H254" s="425">
        <f>H$155</f>
        <v>4.166666666666667</v>
      </c>
      <c r="I254" s="426">
        <f t="shared" ref="I254:S254" si="135">I$155</f>
        <v>0</v>
      </c>
      <c r="J254" s="426">
        <f t="shared" si="135"/>
        <v>1</v>
      </c>
      <c r="K254" s="426">
        <f t="shared" si="135"/>
        <v>0</v>
      </c>
      <c r="L254" s="426">
        <f t="shared" si="135"/>
        <v>0</v>
      </c>
      <c r="M254" s="426">
        <f t="shared" si="135"/>
        <v>0.83333333333333337</v>
      </c>
      <c r="N254" s="426">
        <f t="shared" si="135"/>
        <v>2.5</v>
      </c>
      <c r="O254" s="426">
        <f t="shared" si="135"/>
        <v>0</v>
      </c>
      <c r="P254" s="426">
        <f t="shared" si="135"/>
        <v>0</v>
      </c>
      <c r="Q254" s="426">
        <f t="shared" si="135"/>
        <v>1</v>
      </c>
      <c r="R254" s="426">
        <f t="shared" si="135"/>
        <v>0.83333333333333337</v>
      </c>
      <c r="S254" s="426">
        <f t="shared" si="135"/>
        <v>0</v>
      </c>
      <c r="T254" s="469">
        <f t="shared" si="134"/>
        <v>10.333333333333334</v>
      </c>
      <c r="U254" s="3"/>
      <c r="V254" s="3"/>
      <c r="W254" s="3"/>
      <c r="X254" s="3"/>
      <c r="Y254" s="3"/>
      <c r="Z254" s="3"/>
    </row>
    <row r="255" spans="1:26">
      <c r="B255" s="348"/>
      <c r="C255" s="7" t="s">
        <v>152</v>
      </c>
      <c r="D255" s="8"/>
      <c r="E255" s="10"/>
      <c r="F255" s="10"/>
      <c r="G255" s="8"/>
      <c r="H255" s="425">
        <f>H246-G246</f>
        <v>45138.3</v>
      </c>
      <c r="I255" s="426">
        <f t="shared" ref="I255:S255" si="136">I246-H246</f>
        <v>-31.726666666661913</v>
      </c>
      <c r="J255" s="426">
        <f t="shared" si="136"/>
        <v>-31.838666666677454</v>
      </c>
      <c r="K255" s="426">
        <f t="shared" si="136"/>
        <v>-32.137333333324932</v>
      </c>
      <c r="L255" s="426">
        <f t="shared" si="136"/>
        <v>-32.249333333333198</v>
      </c>
      <c r="M255" s="426">
        <f t="shared" si="136"/>
        <v>-32.548000000009779</v>
      </c>
      <c r="N255" s="426">
        <f t="shared" si="136"/>
        <v>-34.927999999992608</v>
      </c>
      <c r="O255" s="426">
        <f t="shared" si="136"/>
        <v>-32.454666666664707</v>
      </c>
      <c r="P255" s="426">
        <f t="shared" si="136"/>
        <v>-32.753333333341288</v>
      </c>
      <c r="Q255" s="426">
        <f t="shared" si="136"/>
        <v>-32.659999999996217</v>
      </c>
      <c r="R255" s="426">
        <f t="shared" si="136"/>
        <v>-32.753333333334012</v>
      </c>
      <c r="S255" s="426">
        <f t="shared" si="136"/>
        <v>-32.240000000005239</v>
      </c>
      <c r="T255" s="469">
        <f t="shared" si="134"/>
        <v>44780.010666666662</v>
      </c>
      <c r="U255" s="3"/>
      <c r="V255" s="3"/>
      <c r="W255" s="3"/>
      <c r="X255" s="3"/>
      <c r="Y255" s="3"/>
      <c r="Z255" s="3"/>
    </row>
    <row r="256" spans="1:26" ht="16.5" thickBot="1">
      <c r="B256" s="348"/>
      <c r="C256" s="7" t="s">
        <v>147</v>
      </c>
      <c r="D256" s="7"/>
      <c r="E256" s="7"/>
      <c r="F256" s="7"/>
      <c r="G256" s="7"/>
      <c r="H256" s="425">
        <f>H200</f>
        <v>5000</v>
      </c>
      <c r="I256" s="426">
        <f t="shared" ref="I256:S256" si="137">I200</f>
        <v>0</v>
      </c>
      <c r="J256" s="426">
        <f t="shared" si="137"/>
        <v>1200</v>
      </c>
      <c r="K256" s="426">
        <f t="shared" si="137"/>
        <v>0</v>
      </c>
      <c r="L256" s="426">
        <f t="shared" si="137"/>
        <v>0</v>
      </c>
      <c r="M256" s="426">
        <f t="shared" si="137"/>
        <v>1000</v>
      </c>
      <c r="N256" s="426">
        <f t="shared" si="137"/>
        <v>3000</v>
      </c>
      <c r="O256" s="426">
        <f t="shared" si="137"/>
        <v>0</v>
      </c>
      <c r="P256" s="426">
        <f t="shared" si="137"/>
        <v>0</v>
      </c>
      <c r="Q256" s="426">
        <f t="shared" si="137"/>
        <v>1200</v>
      </c>
      <c r="R256" s="426">
        <f t="shared" si="137"/>
        <v>1000</v>
      </c>
      <c r="S256" s="426">
        <f t="shared" si="137"/>
        <v>0</v>
      </c>
      <c r="T256" s="469">
        <f t="shared" si="134"/>
        <v>12400</v>
      </c>
      <c r="U256" s="3"/>
      <c r="V256" s="3"/>
      <c r="W256" s="3"/>
      <c r="X256" s="3"/>
      <c r="Y256" s="3"/>
      <c r="Z256" s="3"/>
    </row>
    <row r="257" spans="1:16384" ht="16.5" thickTop="1">
      <c r="B257" s="285" t="s">
        <v>145</v>
      </c>
      <c r="C257" s="272"/>
      <c r="D257" s="272"/>
      <c r="E257" s="272"/>
      <c r="F257" s="272"/>
      <c r="G257" s="272"/>
      <c r="H257" s="202">
        <f>H253+H254+H255-H256</f>
        <v>17961.190666666673</v>
      </c>
      <c r="I257" s="202">
        <f t="shared" ref="I257:S257" si="138">I253+I254+I255-I256</f>
        <v>-21497.127111111109</v>
      </c>
      <c r="J257" s="202">
        <f t="shared" si="138"/>
        <v>-22969.696222222228</v>
      </c>
      <c r="K257" s="202">
        <f t="shared" si="138"/>
        <v>-20097.187999999991</v>
      </c>
      <c r="L257" s="202">
        <f t="shared" si="138"/>
        <v>-19406.259111111114</v>
      </c>
      <c r="M257" s="202">
        <f t="shared" si="138"/>
        <v>-19733.152888888893</v>
      </c>
      <c r="N257" s="202">
        <f t="shared" si="138"/>
        <v>-21245.847999999994</v>
      </c>
      <c r="O257" s="202">
        <f t="shared" si="138"/>
        <v>-17558.909777777772</v>
      </c>
      <c r="P257" s="202">
        <f t="shared" si="138"/>
        <v>-16894.77955555556</v>
      </c>
      <c r="Q257" s="202">
        <f t="shared" si="138"/>
        <v>-17421.597333333331</v>
      </c>
      <c r="R257" s="202">
        <f t="shared" si="138"/>
        <v>-16557.261777777781</v>
      </c>
      <c r="S257" s="202">
        <f t="shared" si="138"/>
        <v>-14833.619555555557</v>
      </c>
      <c r="T257" s="202">
        <f t="shared" si="134"/>
        <v>-190254.24866666662</v>
      </c>
      <c r="U257" s="7"/>
      <c r="V257" s="3"/>
      <c r="W257" s="3"/>
      <c r="X257" s="3"/>
      <c r="Y257" s="3"/>
      <c r="Z257" s="3"/>
    </row>
    <row r="258" spans="1:16384" s="40" customFormat="1">
      <c r="A258" s="29"/>
      <c r="B258" s="481"/>
      <c r="C258" s="8"/>
      <c r="D258" s="8"/>
      <c r="E258" s="10"/>
      <c r="F258" s="10"/>
      <c r="G258" s="8"/>
      <c r="H258" s="439"/>
      <c r="I258" s="440"/>
      <c r="J258" s="440"/>
      <c r="K258" s="440"/>
      <c r="L258" s="440"/>
      <c r="M258" s="440"/>
      <c r="N258" s="440"/>
      <c r="O258" s="440"/>
      <c r="P258" s="440"/>
      <c r="Q258" s="440"/>
      <c r="R258" s="440"/>
      <c r="S258" s="440"/>
      <c r="T258" s="483"/>
      <c r="U258" s="7"/>
      <c r="V258" s="7"/>
      <c r="W258" s="7"/>
      <c r="X258" s="7"/>
      <c r="Y258" s="7"/>
      <c r="Z258" s="7"/>
      <c r="AA258" s="27"/>
      <c r="AB258" s="27"/>
      <c r="AC258" s="27"/>
      <c r="AD258" s="27"/>
      <c r="AE258" s="27"/>
      <c r="AF258" s="27"/>
      <c r="AG258" s="27"/>
      <c r="AH258" s="27"/>
      <c r="AI258" s="27"/>
      <c r="AJ258" s="27"/>
      <c r="AK258" s="27"/>
      <c r="AL258" s="27"/>
      <c r="AM258" s="27"/>
      <c r="AN258" s="27"/>
      <c r="AO258" s="27"/>
      <c r="AP258" s="27"/>
      <c r="AQ258" s="27"/>
      <c r="AR258" s="27"/>
      <c r="AS258" s="27"/>
      <c r="AT258" s="27"/>
      <c r="AU258" s="27"/>
      <c r="AV258" s="27"/>
      <c r="AW258" s="27"/>
      <c r="AX258" s="27"/>
      <c r="AY258" s="27"/>
      <c r="AZ258" s="27"/>
      <c r="BA258" s="27"/>
      <c r="BB258" s="27"/>
      <c r="BC258" s="27"/>
      <c r="BD258" s="27"/>
      <c r="BE258" s="27"/>
      <c r="BF258" s="27"/>
      <c r="BG258" s="27"/>
      <c r="BH258" s="27"/>
      <c r="BI258" s="27"/>
      <c r="BJ258" s="27"/>
      <c r="BK258" s="27"/>
      <c r="BL258" s="27"/>
      <c r="BM258" s="27"/>
      <c r="BN258" s="27"/>
      <c r="BO258" s="27"/>
      <c r="BP258" s="27"/>
      <c r="BQ258" s="27"/>
      <c r="BR258" s="27"/>
      <c r="BS258" s="27"/>
      <c r="BT258" s="27"/>
      <c r="BU258" s="27"/>
      <c r="BV258" s="27"/>
      <c r="BW258" s="27"/>
      <c r="BX258" s="27"/>
      <c r="BY258" s="27"/>
      <c r="BZ258" s="27"/>
      <c r="CA258" s="27"/>
      <c r="CB258" s="27"/>
      <c r="CC258" s="27"/>
      <c r="CD258" s="27"/>
      <c r="CE258" s="27"/>
      <c r="CF258" s="27"/>
      <c r="CG258" s="27"/>
      <c r="CH258" s="27"/>
      <c r="CI258" s="27"/>
      <c r="CJ258" s="27"/>
      <c r="CK258" s="27"/>
      <c r="CL258" s="27"/>
      <c r="CM258" s="27"/>
      <c r="CN258" s="27"/>
      <c r="CO258" s="27"/>
      <c r="CP258" s="27"/>
      <c r="CQ258" s="27"/>
      <c r="CR258" s="27"/>
      <c r="CS258" s="27"/>
      <c r="CT258" s="27"/>
      <c r="CU258" s="27"/>
      <c r="CV258" s="27"/>
      <c r="CW258" s="27"/>
      <c r="CX258" s="27"/>
      <c r="CY258" s="27"/>
      <c r="CZ258" s="27"/>
      <c r="DA258" s="27"/>
      <c r="DB258" s="27"/>
      <c r="DC258" s="27"/>
      <c r="DD258" s="27"/>
      <c r="DE258" s="27"/>
      <c r="DF258" s="27"/>
      <c r="DG258" s="27"/>
      <c r="DH258" s="27"/>
      <c r="DI258" s="27"/>
      <c r="DJ258" s="27"/>
      <c r="DK258" s="27"/>
      <c r="DL258" s="27"/>
      <c r="DM258" s="27"/>
      <c r="DN258" s="27"/>
      <c r="DO258" s="27"/>
      <c r="DP258" s="27"/>
      <c r="DQ258" s="27"/>
      <c r="DR258" s="27"/>
      <c r="DS258" s="27"/>
      <c r="DT258" s="27"/>
      <c r="DU258" s="27"/>
      <c r="DV258" s="27"/>
      <c r="DW258" s="27"/>
      <c r="DX258" s="27"/>
      <c r="DY258" s="27"/>
      <c r="DZ258" s="27"/>
      <c r="EA258" s="27"/>
      <c r="EB258" s="27"/>
      <c r="EC258" s="27"/>
      <c r="ED258" s="27"/>
      <c r="EE258" s="27"/>
      <c r="EF258" s="27"/>
      <c r="EG258" s="27"/>
      <c r="EH258" s="27"/>
      <c r="EI258" s="27"/>
      <c r="EJ258" s="27"/>
      <c r="EK258" s="27"/>
      <c r="EL258" s="27"/>
      <c r="EM258" s="27"/>
      <c r="EN258" s="27"/>
      <c r="EO258" s="27"/>
      <c r="EP258" s="27"/>
      <c r="EQ258" s="27"/>
      <c r="ER258" s="27"/>
      <c r="ES258" s="27"/>
      <c r="ET258" s="27"/>
      <c r="EU258" s="27"/>
      <c r="EV258" s="27"/>
      <c r="EW258" s="27"/>
      <c r="EX258" s="27"/>
      <c r="EY258" s="27"/>
      <c r="EZ258" s="27"/>
      <c r="FA258" s="27"/>
      <c r="FB258" s="27"/>
      <c r="FC258" s="27"/>
      <c r="FD258" s="27"/>
      <c r="FE258" s="27"/>
      <c r="FF258" s="27"/>
      <c r="FG258" s="27"/>
      <c r="FH258" s="27"/>
      <c r="FI258" s="27"/>
      <c r="FJ258" s="27"/>
      <c r="FK258" s="27"/>
      <c r="FL258" s="27"/>
      <c r="FM258" s="27"/>
      <c r="FN258" s="27"/>
      <c r="FO258" s="27"/>
      <c r="FP258" s="27"/>
      <c r="FQ258" s="27"/>
      <c r="FR258" s="27"/>
      <c r="FS258" s="27"/>
      <c r="FT258" s="27"/>
      <c r="FU258" s="27"/>
      <c r="FV258" s="27"/>
      <c r="FW258" s="27"/>
      <c r="FX258" s="27"/>
      <c r="FY258" s="27"/>
      <c r="FZ258" s="27"/>
      <c r="GA258" s="27"/>
      <c r="GB258" s="27"/>
      <c r="GC258" s="27"/>
      <c r="GD258" s="27"/>
      <c r="GE258" s="27"/>
      <c r="GF258" s="27"/>
      <c r="GG258" s="27"/>
      <c r="GH258" s="27"/>
      <c r="GI258" s="27"/>
      <c r="GJ258" s="27"/>
      <c r="GK258" s="27"/>
      <c r="GL258" s="27"/>
      <c r="GM258" s="27"/>
      <c r="GN258" s="27"/>
      <c r="GO258" s="27"/>
      <c r="GP258" s="27"/>
      <c r="GQ258" s="27"/>
      <c r="GR258" s="27"/>
      <c r="GS258" s="27"/>
      <c r="GT258" s="27"/>
      <c r="GU258" s="27"/>
      <c r="GV258" s="27"/>
      <c r="GW258" s="27"/>
      <c r="GX258" s="27"/>
      <c r="GY258" s="27"/>
      <c r="GZ258" s="27"/>
      <c r="HA258" s="27"/>
      <c r="HB258" s="27"/>
      <c r="HC258" s="27"/>
      <c r="HD258" s="27"/>
      <c r="HE258" s="27"/>
      <c r="HF258" s="27"/>
      <c r="HG258" s="27"/>
      <c r="HH258" s="27"/>
      <c r="HI258" s="27"/>
      <c r="HJ258" s="27"/>
      <c r="HK258" s="27"/>
      <c r="HL258" s="27"/>
      <c r="HM258" s="27"/>
      <c r="HN258" s="27"/>
      <c r="HO258" s="27"/>
      <c r="HP258" s="27"/>
      <c r="HQ258" s="27"/>
      <c r="HR258" s="27"/>
      <c r="HS258" s="27"/>
      <c r="HT258" s="27"/>
      <c r="HU258" s="27"/>
      <c r="HV258" s="27"/>
      <c r="HW258" s="27"/>
      <c r="HX258" s="27"/>
      <c r="HY258" s="27"/>
      <c r="HZ258" s="27"/>
      <c r="IA258" s="27"/>
      <c r="IB258" s="27"/>
      <c r="IC258" s="27"/>
      <c r="ID258" s="27"/>
      <c r="IE258" s="27"/>
      <c r="IF258" s="27"/>
      <c r="IG258" s="27"/>
      <c r="IH258" s="27"/>
      <c r="II258" s="27"/>
      <c r="IJ258" s="27"/>
      <c r="IK258" s="27"/>
      <c r="IL258" s="27"/>
      <c r="IM258" s="27"/>
      <c r="IN258" s="27"/>
      <c r="IO258" s="27"/>
      <c r="IP258" s="27"/>
      <c r="IQ258" s="27"/>
      <c r="IR258" s="27"/>
      <c r="IS258" s="27"/>
      <c r="IT258" s="27"/>
      <c r="IU258" s="27"/>
      <c r="IV258" s="27"/>
      <c r="IW258" s="27"/>
      <c r="IX258" s="27"/>
      <c r="IY258" s="27"/>
      <c r="IZ258" s="27"/>
      <c r="JA258" s="27"/>
      <c r="JB258" s="27"/>
      <c r="JC258" s="27"/>
      <c r="JD258" s="27"/>
      <c r="JE258" s="27"/>
      <c r="JF258" s="27"/>
      <c r="JG258" s="27"/>
      <c r="JH258" s="27"/>
      <c r="JI258" s="27"/>
      <c r="JJ258" s="27"/>
      <c r="JK258" s="27"/>
      <c r="JL258" s="27"/>
      <c r="JM258" s="27"/>
      <c r="JN258" s="27"/>
      <c r="JO258" s="27"/>
      <c r="JP258" s="27"/>
      <c r="JQ258" s="27"/>
      <c r="JR258" s="27"/>
      <c r="JS258" s="27"/>
      <c r="JT258" s="27"/>
      <c r="JU258" s="27"/>
      <c r="JV258" s="27"/>
      <c r="JW258" s="27"/>
      <c r="JX258" s="27"/>
      <c r="JY258" s="27"/>
      <c r="JZ258" s="27"/>
      <c r="KA258" s="27"/>
      <c r="KB258" s="27"/>
      <c r="KC258" s="27"/>
      <c r="KD258" s="27"/>
      <c r="KE258" s="27"/>
      <c r="KF258" s="27"/>
      <c r="KG258" s="27"/>
      <c r="KH258" s="27"/>
      <c r="KI258" s="27"/>
      <c r="KJ258" s="27"/>
      <c r="KK258" s="27"/>
      <c r="KL258" s="27"/>
      <c r="KM258" s="27"/>
      <c r="KN258" s="27"/>
      <c r="KO258" s="27"/>
      <c r="KP258" s="27"/>
      <c r="KQ258" s="27"/>
      <c r="KR258" s="27"/>
      <c r="KS258" s="27"/>
      <c r="KT258" s="27"/>
      <c r="KU258" s="27"/>
      <c r="KV258" s="27"/>
      <c r="KW258" s="27"/>
      <c r="KX258" s="27"/>
      <c r="KY258" s="27"/>
      <c r="KZ258" s="27"/>
      <c r="LA258" s="27"/>
      <c r="LB258" s="27"/>
      <c r="LC258" s="27"/>
      <c r="LD258" s="27"/>
      <c r="LE258" s="27"/>
      <c r="LF258" s="27"/>
      <c r="LG258" s="27"/>
      <c r="LH258" s="27"/>
      <c r="LI258" s="27"/>
      <c r="LJ258" s="27"/>
      <c r="LK258" s="27"/>
      <c r="LL258" s="27"/>
      <c r="LM258" s="27"/>
      <c r="LN258" s="27"/>
      <c r="LO258" s="27"/>
      <c r="LP258" s="27"/>
      <c r="LQ258" s="27"/>
      <c r="LR258" s="27"/>
      <c r="LS258" s="27"/>
      <c r="LT258" s="27"/>
      <c r="LU258" s="27"/>
      <c r="LV258" s="27"/>
      <c r="LW258" s="27"/>
      <c r="LX258" s="27"/>
      <c r="LY258" s="27"/>
      <c r="LZ258" s="27"/>
      <c r="MA258" s="27"/>
      <c r="MB258" s="27"/>
      <c r="MC258" s="27"/>
      <c r="MD258" s="27"/>
      <c r="ME258" s="27"/>
      <c r="MF258" s="27"/>
      <c r="MG258" s="27"/>
      <c r="MH258" s="27"/>
      <c r="MI258" s="27"/>
      <c r="MJ258" s="27"/>
      <c r="MK258" s="27"/>
      <c r="ML258" s="27"/>
      <c r="MM258" s="27"/>
      <c r="MN258" s="27"/>
      <c r="MO258" s="27"/>
      <c r="MP258" s="27"/>
      <c r="MQ258" s="27"/>
      <c r="MR258" s="27"/>
      <c r="MS258" s="27"/>
      <c r="MT258" s="27"/>
      <c r="MU258" s="27"/>
      <c r="MV258" s="27"/>
      <c r="MW258" s="27"/>
      <c r="MX258" s="27"/>
      <c r="MY258" s="27"/>
      <c r="MZ258" s="27"/>
      <c r="NA258" s="27"/>
      <c r="NB258" s="27"/>
      <c r="NC258" s="27"/>
      <c r="ND258" s="27"/>
      <c r="NE258" s="27"/>
      <c r="NF258" s="27"/>
      <c r="NG258" s="27"/>
      <c r="NH258" s="27"/>
      <c r="NI258" s="27"/>
      <c r="NJ258" s="27"/>
      <c r="NK258" s="27"/>
      <c r="NL258" s="27"/>
      <c r="NM258" s="27"/>
      <c r="NN258" s="27"/>
      <c r="NO258" s="27"/>
      <c r="NP258" s="27"/>
      <c r="NQ258" s="27"/>
      <c r="NR258" s="27"/>
      <c r="NS258" s="27"/>
      <c r="NT258" s="27"/>
      <c r="NU258" s="27"/>
      <c r="NV258" s="27"/>
      <c r="NW258" s="27"/>
      <c r="NX258" s="27"/>
      <c r="NY258" s="27"/>
      <c r="NZ258" s="27"/>
      <c r="OA258" s="27"/>
      <c r="OB258" s="27"/>
      <c r="OC258" s="27"/>
      <c r="OD258" s="27"/>
      <c r="OE258" s="27"/>
      <c r="OF258" s="27"/>
      <c r="OG258" s="27"/>
      <c r="OH258" s="27"/>
      <c r="OI258" s="27"/>
      <c r="OJ258" s="27"/>
      <c r="OK258" s="27"/>
      <c r="OL258" s="27"/>
      <c r="OM258" s="27"/>
      <c r="ON258" s="27"/>
      <c r="OO258" s="27"/>
      <c r="OP258" s="27"/>
      <c r="OQ258" s="27"/>
      <c r="OR258" s="27"/>
      <c r="OS258" s="27"/>
      <c r="OT258" s="27"/>
      <c r="OU258" s="27"/>
      <c r="OV258" s="27"/>
      <c r="OW258" s="27"/>
      <c r="OX258" s="27"/>
      <c r="OY258" s="27"/>
      <c r="OZ258" s="27"/>
      <c r="PA258" s="27"/>
      <c r="PB258" s="27"/>
      <c r="PC258" s="27"/>
      <c r="PD258" s="27"/>
      <c r="PE258" s="27"/>
      <c r="PF258" s="27"/>
      <c r="PG258" s="27"/>
      <c r="PH258" s="27"/>
      <c r="PI258" s="27"/>
      <c r="PJ258" s="27"/>
      <c r="PK258" s="27"/>
      <c r="PL258" s="27"/>
      <c r="PM258" s="27"/>
      <c r="PN258" s="27"/>
      <c r="PO258" s="27"/>
      <c r="PP258" s="27"/>
      <c r="PQ258" s="27"/>
      <c r="PR258" s="27"/>
      <c r="PS258" s="27"/>
      <c r="PT258" s="27"/>
      <c r="PU258" s="27"/>
      <c r="PV258" s="27"/>
      <c r="PW258" s="27"/>
      <c r="PX258" s="27"/>
      <c r="PY258" s="27"/>
      <c r="PZ258" s="27"/>
      <c r="QA258" s="27"/>
      <c r="QB258" s="27"/>
      <c r="QC258" s="27"/>
      <c r="QD258" s="27"/>
      <c r="QE258" s="27"/>
      <c r="QF258" s="27"/>
      <c r="QG258" s="27"/>
      <c r="QH258" s="27"/>
      <c r="QI258" s="27"/>
      <c r="QJ258" s="27"/>
      <c r="QK258" s="27"/>
      <c r="QL258" s="27"/>
      <c r="QM258" s="27"/>
      <c r="QN258" s="27"/>
      <c r="QO258" s="27"/>
      <c r="QP258" s="27"/>
      <c r="QQ258" s="27"/>
      <c r="QR258" s="27"/>
      <c r="QS258" s="27"/>
      <c r="QT258" s="27"/>
      <c r="QU258" s="27"/>
      <c r="QV258" s="27"/>
      <c r="QW258" s="27"/>
      <c r="QX258" s="27"/>
      <c r="QY258" s="27"/>
      <c r="QZ258" s="27"/>
      <c r="RA258" s="27"/>
      <c r="RB258" s="27"/>
      <c r="RC258" s="27"/>
      <c r="RD258" s="27"/>
      <c r="RE258" s="27"/>
      <c r="RF258" s="27"/>
      <c r="RG258" s="27"/>
      <c r="RH258" s="27"/>
      <c r="RI258" s="27"/>
      <c r="RJ258" s="27"/>
      <c r="RK258" s="27"/>
      <c r="RL258" s="27"/>
      <c r="RM258" s="27"/>
      <c r="RN258" s="27"/>
      <c r="RO258" s="27"/>
      <c r="RP258" s="27"/>
      <c r="RQ258" s="27"/>
      <c r="RR258" s="27"/>
      <c r="RS258" s="27"/>
      <c r="RT258" s="27"/>
      <c r="RU258" s="27"/>
      <c r="RV258" s="27"/>
      <c r="RW258" s="27"/>
      <c r="RX258" s="27"/>
      <c r="RY258" s="27"/>
      <c r="RZ258" s="27"/>
      <c r="SA258" s="27"/>
      <c r="SB258" s="27"/>
      <c r="SC258" s="27"/>
      <c r="SD258" s="27"/>
      <c r="SE258" s="27"/>
      <c r="SF258" s="27"/>
      <c r="SG258" s="27"/>
      <c r="SH258" s="27"/>
      <c r="SI258" s="27"/>
      <c r="SJ258" s="27"/>
      <c r="SK258" s="27"/>
      <c r="SL258" s="27"/>
      <c r="SM258" s="27"/>
      <c r="SN258" s="27"/>
      <c r="SO258" s="27"/>
      <c r="SP258" s="27"/>
      <c r="SQ258" s="27"/>
      <c r="SR258" s="27"/>
      <c r="SS258" s="27"/>
      <c r="ST258" s="27"/>
      <c r="SU258" s="27"/>
      <c r="SV258" s="27"/>
      <c r="SW258" s="27"/>
      <c r="SX258" s="27"/>
      <c r="SY258" s="27"/>
      <c r="SZ258" s="27"/>
      <c r="TA258" s="27"/>
      <c r="TB258" s="27"/>
      <c r="TC258" s="27"/>
      <c r="TD258" s="27"/>
      <c r="TE258" s="27"/>
      <c r="TF258" s="27"/>
      <c r="TG258" s="27"/>
      <c r="TH258" s="27"/>
      <c r="TI258" s="27"/>
      <c r="TJ258" s="27"/>
      <c r="TK258" s="27"/>
      <c r="TL258" s="27"/>
      <c r="TM258" s="27"/>
      <c r="TN258" s="27"/>
      <c r="TO258" s="27"/>
      <c r="TP258" s="27"/>
      <c r="TQ258" s="27"/>
      <c r="TR258" s="27"/>
      <c r="TS258" s="27"/>
      <c r="TT258" s="27"/>
      <c r="TU258" s="27"/>
      <c r="TV258" s="27"/>
      <c r="TW258" s="27"/>
      <c r="TX258" s="27"/>
      <c r="TY258" s="27"/>
      <c r="TZ258" s="27"/>
      <c r="UA258" s="27"/>
      <c r="UB258" s="27"/>
      <c r="UC258" s="27"/>
      <c r="UD258" s="27"/>
      <c r="UE258" s="27"/>
      <c r="UF258" s="27"/>
      <c r="UG258" s="27"/>
      <c r="UH258" s="27"/>
      <c r="UI258" s="27"/>
      <c r="UJ258" s="27"/>
      <c r="UK258" s="27"/>
      <c r="UL258" s="27"/>
      <c r="UM258" s="27"/>
      <c r="UN258" s="27"/>
      <c r="UO258" s="27"/>
      <c r="UP258" s="27"/>
      <c r="UQ258" s="27"/>
      <c r="UR258" s="27"/>
      <c r="US258" s="27"/>
      <c r="UT258" s="27"/>
      <c r="UU258" s="27"/>
      <c r="UV258" s="27"/>
      <c r="UW258" s="27"/>
      <c r="UX258" s="27"/>
      <c r="UY258" s="27"/>
      <c r="UZ258" s="27"/>
      <c r="VA258" s="27"/>
      <c r="VB258" s="27"/>
      <c r="VC258" s="27"/>
      <c r="VD258" s="27"/>
      <c r="VE258" s="27"/>
      <c r="VF258" s="27"/>
      <c r="VG258" s="27"/>
      <c r="VH258" s="27"/>
      <c r="VI258" s="27"/>
      <c r="VJ258" s="27"/>
      <c r="VK258" s="27"/>
      <c r="VL258" s="27"/>
      <c r="VM258" s="27"/>
      <c r="VN258" s="27"/>
      <c r="VO258" s="27"/>
      <c r="VP258" s="27"/>
      <c r="VQ258" s="27"/>
      <c r="VR258" s="27"/>
      <c r="VS258" s="27"/>
      <c r="VT258" s="27"/>
      <c r="VU258" s="27"/>
      <c r="VV258" s="27"/>
      <c r="VW258" s="27"/>
      <c r="VX258" s="27"/>
      <c r="VY258" s="27"/>
      <c r="VZ258" s="27"/>
      <c r="WA258" s="27"/>
      <c r="WB258" s="27"/>
      <c r="WC258" s="27"/>
      <c r="WD258" s="27"/>
      <c r="WE258" s="27"/>
      <c r="WF258" s="27"/>
      <c r="WG258" s="27"/>
      <c r="WH258" s="27"/>
      <c r="WI258" s="27"/>
      <c r="WJ258" s="27"/>
      <c r="WK258" s="27"/>
      <c r="WL258" s="27"/>
      <c r="WM258" s="27"/>
      <c r="WN258" s="27"/>
      <c r="WO258" s="27"/>
      <c r="WP258" s="27"/>
      <c r="WQ258" s="27"/>
      <c r="WR258" s="27"/>
      <c r="WS258" s="27"/>
      <c r="WT258" s="27"/>
      <c r="WU258" s="27"/>
      <c r="WV258" s="27"/>
      <c r="WW258" s="27"/>
      <c r="WX258" s="27"/>
      <c r="WY258" s="27"/>
      <c r="WZ258" s="27"/>
      <c r="XA258" s="27"/>
      <c r="XB258" s="27"/>
      <c r="XC258" s="27"/>
      <c r="XD258" s="27"/>
      <c r="XE258" s="27"/>
      <c r="XF258" s="27"/>
      <c r="XG258" s="27"/>
      <c r="XH258" s="27"/>
      <c r="XI258" s="27"/>
      <c r="XJ258" s="27"/>
      <c r="XK258" s="27"/>
      <c r="XL258" s="27"/>
      <c r="XM258" s="27"/>
      <c r="XN258" s="27"/>
      <c r="XO258" s="27"/>
      <c r="XP258" s="27"/>
      <c r="XQ258" s="27"/>
      <c r="XR258" s="27"/>
      <c r="XS258" s="27"/>
      <c r="XT258" s="27"/>
      <c r="XU258" s="27"/>
      <c r="XV258" s="27"/>
      <c r="XW258" s="27"/>
      <c r="XX258" s="27"/>
      <c r="XY258" s="27"/>
      <c r="XZ258" s="27"/>
      <c r="YA258" s="27"/>
      <c r="YB258" s="27"/>
      <c r="YC258" s="27"/>
      <c r="YD258" s="27"/>
      <c r="YE258" s="27"/>
      <c r="YF258" s="27"/>
      <c r="YG258" s="27"/>
      <c r="YH258" s="27"/>
      <c r="YI258" s="27"/>
      <c r="YJ258" s="27"/>
      <c r="YK258" s="27"/>
      <c r="YL258" s="27"/>
      <c r="YM258" s="27"/>
      <c r="YN258" s="27"/>
      <c r="YO258" s="27"/>
      <c r="YP258" s="27"/>
      <c r="YQ258" s="27"/>
      <c r="YR258" s="27"/>
      <c r="YS258" s="27"/>
      <c r="YT258" s="27"/>
      <c r="YU258" s="27"/>
      <c r="YV258" s="27"/>
      <c r="YW258" s="27"/>
      <c r="YX258" s="27"/>
      <c r="YY258" s="27"/>
      <c r="YZ258" s="27"/>
      <c r="ZA258" s="27"/>
      <c r="ZB258" s="27"/>
      <c r="ZC258" s="27"/>
      <c r="ZD258" s="27"/>
      <c r="ZE258" s="27"/>
      <c r="ZF258" s="27"/>
      <c r="ZG258" s="27"/>
      <c r="ZH258" s="27"/>
      <c r="ZI258" s="27"/>
      <c r="ZJ258" s="27"/>
      <c r="ZK258" s="27"/>
      <c r="ZL258" s="27"/>
      <c r="ZM258" s="27"/>
      <c r="ZN258" s="27"/>
      <c r="ZO258" s="27"/>
      <c r="ZP258" s="27"/>
      <c r="ZQ258" s="27"/>
      <c r="ZR258" s="27"/>
      <c r="ZS258" s="27"/>
      <c r="ZT258" s="27"/>
      <c r="ZU258" s="27"/>
      <c r="ZV258" s="27"/>
      <c r="ZW258" s="27"/>
      <c r="ZX258" s="27"/>
      <c r="ZY258" s="27"/>
      <c r="ZZ258" s="27"/>
      <c r="AAA258" s="27"/>
      <c r="AAB258" s="27"/>
      <c r="AAC258" s="27"/>
      <c r="AAD258" s="27"/>
      <c r="AAE258" s="27"/>
      <c r="AAF258" s="27"/>
      <c r="AAG258" s="27"/>
      <c r="AAH258" s="27"/>
      <c r="AAI258" s="27"/>
      <c r="AAJ258" s="27"/>
      <c r="AAK258" s="27"/>
      <c r="AAL258" s="27"/>
      <c r="AAM258" s="27"/>
      <c r="AAN258" s="27"/>
      <c r="AAO258" s="27"/>
      <c r="AAP258" s="27"/>
      <c r="AAQ258" s="27"/>
      <c r="AAR258" s="27"/>
      <c r="AAS258" s="27"/>
      <c r="AAT258" s="27"/>
      <c r="AAU258" s="27"/>
      <c r="AAV258" s="27"/>
      <c r="AAW258" s="27"/>
      <c r="AAX258" s="27"/>
      <c r="AAY258" s="27"/>
      <c r="AAZ258" s="27"/>
      <c r="ABA258" s="27"/>
      <c r="ABB258" s="27"/>
      <c r="ABC258" s="27"/>
      <c r="ABD258" s="27"/>
      <c r="ABE258" s="27"/>
      <c r="ABF258" s="27"/>
      <c r="ABG258" s="27"/>
      <c r="ABH258" s="27"/>
      <c r="ABI258" s="27"/>
      <c r="ABJ258" s="27"/>
      <c r="ABK258" s="27"/>
      <c r="ABL258" s="27"/>
      <c r="ABM258" s="27"/>
      <c r="ABN258" s="27"/>
      <c r="ABO258" s="27"/>
      <c r="ABP258" s="27"/>
      <c r="ABQ258" s="27"/>
      <c r="ABR258" s="27"/>
      <c r="ABS258" s="27"/>
      <c r="ABT258" s="27"/>
      <c r="ABU258" s="27"/>
      <c r="ABV258" s="27"/>
      <c r="ABW258" s="27"/>
      <c r="ABX258" s="27"/>
      <c r="ABY258" s="27"/>
      <c r="ABZ258" s="27"/>
      <c r="ACA258" s="27"/>
      <c r="ACB258" s="27"/>
      <c r="ACC258" s="27"/>
      <c r="ACD258" s="27"/>
      <c r="ACE258" s="27"/>
      <c r="ACF258" s="27"/>
      <c r="ACG258" s="27"/>
      <c r="ACH258" s="27"/>
      <c r="ACI258" s="27"/>
      <c r="ACJ258" s="27"/>
      <c r="ACK258" s="27"/>
      <c r="ACL258" s="27"/>
      <c r="ACM258" s="27"/>
      <c r="ACN258" s="27"/>
      <c r="ACO258" s="27"/>
      <c r="ACP258" s="27"/>
      <c r="ACQ258" s="27"/>
      <c r="ACR258" s="27"/>
      <c r="ACS258" s="27"/>
      <c r="ACT258" s="27"/>
      <c r="ACU258" s="27"/>
      <c r="ACV258" s="27"/>
      <c r="ACW258" s="27"/>
      <c r="ACX258" s="27"/>
      <c r="ACY258" s="27"/>
      <c r="ACZ258" s="27"/>
      <c r="ADA258" s="27"/>
      <c r="ADB258" s="27"/>
      <c r="ADC258" s="27"/>
      <c r="ADD258" s="27"/>
      <c r="ADE258" s="27"/>
      <c r="ADF258" s="27"/>
      <c r="ADG258" s="27"/>
      <c r="ADH258" s="27"/>
      <c r="ADI258" s="27"/>
      <c r="ADJ258" s="27"/>
      <c r="ADK258" s="27"/>
      <c r="ADL258" s="27"/>
      <c r="ADM258" s="27"/>
      <c r="ADN258" s="27"/>
      <c r="ADO258" s="27"/>
      <c r="ADP258" s="27"/>
      <c r="ADQ258" s="27"/>
      <c r="ADR258" s="27"/>
      <c r="ADS258" s="27"/>
      <c r="ADT258" s="27"/>
      <c r="ADU258" s="27"/>
      <c r="ADV258" s="27"/>
      <c r="ADW258" s="27"/>
      <c r="ADX258" s="27"/>
      <c r="ADY258" s="27"/>
      <c r="ADZ258" s="27"/>
      <c r="AEA258" s="27"/>
      <c r="AEB258" s="27"/>
      <c r="AEC258" s="27"/>
      <c r="AED258" s="27"/>
      <c r="AEE258" s="27"/>
      <c r="AEF258" s="27"/>
      <c r="AEG258" s="27"/>
      <c r="AEH258" s="27"/>
      <c r="AEI258" s="27"/>
      <c r="AEJ258" s="27"/>
      <c r="AEK258" s="27"/>
      <c r="AEL258" s="27"/>
      <c r="AEM258" s="27"/>
      <c r="AEN258" s="27"/>
      <c r="AEO258" s="27"/>
      <c r="AEP258" s="27"/>
      <c r="AEQ258" s="27"/>
      <c r="AER258" s="27"/>
      <c r="AES258" s="27"/>
      <c r="AET258" s="27"/>
      <c r="AEU258" s="27"/>
      <c r="AEV258" s="27"/>
      <c r="AEW258" s="27"/>
      <c r="AEX258" s="27"/>
      <c r="AEY258" s="27"/>
      <c r="AEZ258" s="27"/>
      <c r="AFA258" s="27"/>
      <c r="AFB258" s="27"/>
      <c r="AFC258" s="27"/>
      <c r="AFD258" s="27"/>
      <c r="AFE258" s="27"/>
      <c r="AFF258" s="27"/>
      <c r="AFG258" s="27"/>
      <c r="AFH258" s="27"/>
      <c r="AFI258" s="27"/>
      <c r="AFJ258" s="27"/>
      <c r="AFK258" s="27"/>
      <c r="AFL258" s="27"/>
      <c r="AFM258" s="27"/>
      <c r="AFN258" s="27"/>
      <c r="AFO258" s="27"/>
      <c r="AFP258" s="27"/>
      <c r="AFQ258" s="27"/>
      <c r="AFR258" s="27"/>
      <c r="AFS258" s="27"/>
      <c r="AFT258" s="27"/>
      <c r="AFU258" s="27"/>
      <c r="AFV258" s="27"/>
      <c r="AFW258" s="27"/>
      <c r="AFX258" s="27"/>
      <c r="AFY258" s="27"/>
      <c r="AFZ258" s="27"/>
      <c r="AGA258" s="27"/>
      <c r="AGB258" s="27"/>
      <c r="AGC258" s="27"/>
      <c r="AGD258" s="27"/>
      <c r="AGE258" s="27"/>
      <c r="AGF258" s="27"/>
      <c r="AGG258" s="27"/>
      <c r="AGH258" s="27"/>
      <c r="AGI258" s="27"/>
      <c r="AGJ258" s="27"/>
      <c r="AGK258" s="27"/>
      <c r="AGL258" s="27"/>
      <c r="AGM258" s="27"/>
      <c r="AGN258" s="27"/>
      <c r="AGO258" s="27"/>
      <c r="AGP258" s="27"/>
      <c r="AGQ258" s="27"/>
      <c r="AGR258" s="27"/>
      <c r="AGS258" s="27"/>
      <c r="AGT258" s="27"/>
      <c r="AGU258" s="27"/>
      <c r="AGV258" s="27"/>
      <c r="AGW258" s="27"/>
      <c r="AGX258" s="27"/>
      <c r="AGY258" s="27"/>
      <c r="AGZ258" s="27"/>
      <c r="AHA258" s="27"/>
      <c r="AHB258" s="27"/>
      <c r="AHC258" s="27"/>
      <c r="AHD258" s="27"/>
      <c r="AHE258" s="27"/>
      <c r="AHF258" s="27"/>
      <c r="AHG258" s="27"/>
      <c r="AHH258" s="27"/>
      <c r="AHI258" s="27"/>
      <c r="AHJ258" s="27"/>
      <c r="AHK258" s="27"/>
      <c r="AHL258" s="27"/>
      <c r="AHM258" s="27"/>
      <c r="AHN258" s="27"/>
      <c r="AHO258" s="27"/>
      <c r="AHP258" s="27"/>
      <c r="AHQ258" s="27"/>
      <c r="AHR258" s="27"/>
      <c r="AHS258" s="27"/>
      <c r="AHT258" s="27"/>
      <c r="AHU258" s="27"/>
      <c r="AHV258" s="27"/>
      <c r="AHW258" s="27"/>
      <c r="AHX258" s="27"/>
      <c r="AHY258" s="27"/>
      <c r="AHZ258" s="27"/>
      <c r="AIA258" s="27"/>
      <c r="AIB258" s="27"/>
      <c r="AIC258" s="27"/>
      <c r="AID258" s="27"/>
      <c r="AIE258" s="27"/>
      <c r="AIF258" s="27"/>
      <c r="AIG258" s="27"/>
      <c r="AIH258" s="27"/>
      <c r="AII258" s="27"/>
      <c r="AIJ258" s="27"/>
      <c r="AIK258" s="27"/>
      <c r="AIL258" s="27"/>
      <c r="AIM258" s="27"/>
      <c r="AIN258" s="27"/>
      <c r="AIO258" s="27"/>
      <c r="AIP258" s="27"/>
      <c r="AIQ258" s="27"/>
      <c r="AIR258" s="27"/>
      <c r="AIS258" s="27"/>
      <c r="AIT258" s="27"/>
      <c r="AIU258" s="27"/>
      <c r="AIV258" s="27"/>
      <c r="AIW258" s="27"/>
      <c r="AIX258" s="27"/>
      <c r="AIY258" s="27"/>
      <c r="AIZ258" s="27"/>
      <c r="AJA258" s="27"/>
      <c r="AJB258" s="27"/>
      <c r="AJC258" s="27"/>
      <c r="AJD258" s="27"/>
      <c r="AJE258" s="27"/>
      <c r="AJF258" s="27"/>
      <c r="AJG258" s="27"/>
      <c r="AJH258" s="27"/>
      <c r="AJI258" s="27"/>
      <c r="AJJ258" s="27"/>
      <c r="AJK258" s="27"/>
      <c r="AJL258" s="27"/>
      <c r="AJM258" s="27"/>
      <c r="AJN258" s="27"/>
      <c r="AJO258" s="27"/>
      <c r="AJP258" s="27"/>
      <c r="AJQ258" s="27"/>
      <c r="AJR258" s="27"/>
      <c r="AJS258" s="27"/>
      <c r="AJT258" s="27"/>
      <c r="AJU258" s="27"/>
      <c r="AJV258" s="27"/>
      <c r="AJW258" s="27"/>
      <c r="AJX258" s="27"/>
      <c r="AJY258" s="27"/>
      <c r="AJZ258" s="27"/>
      <c r="AKA258" s="27"/>
      <c r="AKB258" s="27"/>
      <c r="AKC258" s="27"/>
      <c r="AKD258" s="27"/>
      <c r="AKE258" s="27"/>
      <c r="AKF258" s="27"/>
      <c r="AKG258" s="27"/>
      <c r="AKH258" s="27"/>
      <c r="AKI258" s="27"/>
      <c r="AKJ258" s="27"/>
      <c r="AKK258" s="27"/>
      <c r="AKL258" s="27"/>
      <c r="AKM258" s="27"/>
      <c r="AKN258" s="27"/>
      <c r="AKO258" s="27"/>
      <c r="AKP258" s="27"/>
      <c r="AKQ258" s="27"/>
      <c r="AKR258" s="27"/>
      <c r="AKS258" s="27"/>
      <c r="AKT258" s="27"/>
      <c r="AKU258" s="27"/>
      <c r="AKV258" s="27"/>
      <c r="AKW258" s="27"/>
      <c r="AKX258" s="27"/>
      <c r="AKY258" s="27"/>
      <c r="AKZ258" s="27"/>
      <c r="ALA258" s="27"/>
      <c r="ALB258" s="27"/>
      <c r="ALC258" s="27"/>
      <c r="ALD258" s="27"/>
      <c r="ALE258" s="27"/>
      <c r="ALF258" s="27"/>
      <c r="ALG258" s="27"/>
      <c r="ALH258" s="27"/>
      <c r="ALI258" s="27"/>
      <c r="ALJ258" s="27"/>
      <c r="ALK258" s="27"/>
      <c r="ALL258" s="27"/>
      <c r="ALM258" s="27"/>
      <c r="ALN258" s="27"/>
      <c r="ALO258" s="27"/>
      <c r="ALP258" s="27"/>
      <c r="ALQ258" s="27"/>
      <c r="ALR258" s="27"/>
      <c r="ALS258" s="27"/>
      <c r="ALT258" s="27"/>
      <c r="ALU258" s="27"/>
      <c r="ALV258" s="27"/>
      <c r="ALW258" s="27"/>
      <c r="ALX258" s="27"/>
      <c r="ALY258" s="27"/>
      <c r="ALZ258" s="27"/>
      <c r="AMA258" s="27"/>
      <c r="AMB258" s="27"/>
      <c r="AMC258" s="27"/>
      <c r="AMD258" s="27"/>
      <c r="AME258" s="27"/>
      <c r="AMF258" s="27"/>
      <c r="AMG258" s="27"/>
      <c r="AMH258" s="27"/>
      <c r="AMI258" s="27"/>
      <c r="AMJ258" s="27"/>
      <c r="AMK258" s="27"/>
      <c r="AML258" s="27"/>
      <c r="AMM258" s="27"/>
      <c r="AMN258" s="27"/>
      <c r="AMO258" s="27"/>
      <c r="AMP258" s="27"/>
      <c r="AMQ258" s="27"/>
      <c r="AMR258" s="27"/>
      <c r="AMS258" s="27"/>
      <c r="AMT258" s="27"/>
      <c r="AMU258" s="27"/>
      <c r="AMV258" s="27"/>
      <c r="AMW258" s="27"/>
      <c r="AMX258" s="27"/>
      <c r="AMY258" s="27"/>
      <c r="AMZ258" s="27"/>
      <c r="ANA258" s="27"/>
      <c r="ANB258" s="27"/>
      <c r="ANC258" s="27"/>
      <c r="AND258" s="27"/>
      <c r="ANE258" s="27"/>
      <c r="ANF258" s="27"/>
      <c r="ANG258" s="27"/>
      <c r="ANH258" s="27"/>
      <c r="ANI258" s="27"/>
      <c r="ANJ258" s="27"/>
      <c r="ANK258" s="27"/>
      <c r="ANL258" s="27"/>
      <c r="ANM258" s="27"/>
      <c r="ANN258" s="27"/>
      <c r="ANO258" s="27"/>
      <c r="ANP258" s="27"/>
      <c r="ANQ258" s="27"/>
      <c r="ANR258" s="27"/>
      <c r="ANS258" s="27"/>
      <c r="ANT258" s="27"/>
      <c r="ANU258" s="27"/>
      <c r="ANV258" s="27"/>
      <c r="ANW258" s="27"/>
      <c r="ANX258" s="27"/>
      <c r="ANY258" s="27"/>
      <c r="ANZ258" s="27"/>
      <c r="AOA258" s="27"/>
      <c r="AOB258" s="27"/>
      <c r="AOC258" s="27"/>
      <c r="AOD258" s="27"/>
      <c r="AOE258" s="27"/>
      <c r="AOF258" s="27"/>
      <c r="AOG258" s="27"/>
      <c r="AOH258" s="27"/>
      <c r="AOI258" s="27"/>
      <c r="AOJ258" s="27"/>
      <c r="AOK258" s="27"/>
      <c r="AOL258" s="27"/>
      <c r="AOM258" s="27"/>
      <c r="AON258" s="27"/>
      <c r="AOO258" s="27"/>
      <c r="AOP258" s="27"/>
      <c r="AOQ258" s="27"/>
      <c r="AOR258" s="27"/>
      <c r="AOS258" s="27"/>
      <c r="AOT258" s="27"/>
      <c r="AOU258" s="27"/>
      <c r="AOV258" s="27"/>
      <c r="AOW258" s="27"/>
      <c r="AOX258" s="27"/>
      <c r="AOY258" s="27"/>
      <c r="AOZ258" s="27"/>
      <c r="APA258" s="27"/>
      <c r="APB258" s="27"/>
      <c r="APC258" s="27"/>
      <c r="APD258" s="27"/>
      <c r="APE258" s="27"/>
      <c r="APF258" s="27"/>
      <c r="APG258" s="27"/>
      <c r="APH258" s="27"/>
      <c r="API258" s="27"/>
      <c r="APJ258" s="27"/>
      <c r="APK258" s="27"/>
      <c r="APL258" s="27"/>
      <c r="APM258" s="27"/>
      <c r="APN258" s="27"/>
      <c r="APO258" s="27"/>
      <c r="APP258" s="27"/>
      <c r="APQ258" s="27"/>
      <c r="APR258" s="27"/>
      <c r="APS258" s="27"/>
      <c r="APT258" s="27"/>
      <c r="APU258" s="27"/>
      <c r="APV258" s="27"/>
      <c r="APW258" s="27"/>
      <c r="APX258" s="27"/>
      <c r="APY258" s="27"/>
      <c r="APZ258" s="27"/>
      <c r="AQA258" s="27"/>
      <c r="AQB258" s="27"/>
      <c r="AQC258" s="27"/>
      <c r="AQD258" s="27"/>
      <c r="AQE258" s="27"/>
      <c r="AQF258" s="27"/>
      <c r="AQG258" s="27"/>
      <c r="AQH258" s="27"/>
      <c r="AQI258" s="27"/>
      <c r="AQJ258" s="27"/>
      <c r="AQK258" s="27"/>
      <c r="AQL258" s="27"/>
      <c r="AQM258" s="27"/>
      <c r="AQN258" s="27"/>
      <c r="AQO258" s="27"/>
      <c r="AQP258" s="27"/>
      <c r="AQQ258" s="27"/>
      <c r="AQR258" s="27"/>
      <c r="AQS258" s="27"/>
      <c r="AQT258" s="27"/>
      <c r="AQU258" s="27"/>
      <c r="AQV258" s="27"/>
      <c r="AQW258" s="27"/>
      <c r="AQX258" s="27"/>
      <c r="AQY258" s="27"/>
      <c r="AQZ258" s="27"/>
      <c r="ARA258" s="27"/>
      <c r="ARB258" s="27"/>
      <c r="ARC258" s="27"/>
      <c r="ARD258" s="27"/>
      <c r="ARE258" s="27"/>
      <c r="ARF258" s="27"/>
      <c r="ARG258" s="27"/>
      <c r="ARH258" s="27"/>
      <c r="ARI258" s="27"/>
      <c r="ARJ258" s="27"/>
      <c r="ARK258" s="27"/>
      <c r="ARL258" s="27"/>
      <c r="ARM258" s="27"/>
      <c r="ARN258" s="27"/>
      <c r="ARO258" s="27"/>
      <c r="ARP258" s="27"/>
      <c r="ARQ258" s="27"/>
      <c r="ARR258" s="27"/>
      <c r="ARS258" s="27"/>
      <c r="ART258" s="27"/>
      <c r="ARU258" s="27"/>
      <c r="ARV258" s="27"/>
      <c r="ARW258" s="27"/>
      <c r="ARX258" s="27"/>
      <c r="ARY258" s="27"/>
      <c r="ARZ258" s="27"/>
      <c r="ASA258" s="27"/>
      <c r="ASB258" s="27"/>
      <c r="ASC258" s="27"/>
      <c r="ASD258" s="27"/>
      <c r="ASE258" s="27"/>
      <c r="ASF258" s="27"/>
      <c r="ASG258" s="27"/>
      <c r="ASH258" s="27"/>
      <c r="ASI258" s="27"/>
      <c r="ASJ258" s="27"/>
      <c r="ASK258" s="27"/>
      <c r="ASL258" s="27"/>
      <c r="ASM258" s="27"/>
      <c r="ASN258" s="27"/>
      <c r="ASO258" s="27"/>
      <c r="ASP258" s="27"/>
      <c r="ASQ258" s="27"/>
      <c r="ASR258" s="27"/>
      <c r="ASS258" s="27"/>
      <c r="AST258" s="27"/>
      <c r="ASU258" s="27"/>
      <c r="ASV258" s="27"/>
      <c r="ASW258" s="27"/>
      <c r="ASX258" s="27"/>
      <c r="ASY258" s="27"/>
      <c r="ASZ258" s="27"/>
      <c r="ATA258" s="27"/>
      <c r="ATB258" s="27"/>
      <c r="ATC258" s="27"/>
      <c r="ATD258" s="27"/>
      <c r="ATE258" s="27"/>
      <c r="ATF258" s="27"/>
      <c r="ATG258" s="27"/>
      <c r="ATH258" s="27"/>
      <c r="ATI258" s="27"/>
      <c r="ATJ258" s="27"/>
      <c r="ATK258" s="27"/>
      <c r="ATL258" s="27"/>
      <c r="ATM258" s="27"/>
      <c r="ATN258" s="27"/>
      <c r="ATO258" s="27"/>
      <c r="ATP258" s="27"/>
      <c r="ATQ258" s="27"/>
      <c r="ATR258" s="27"/>
      <c r="ATS258" s="27"/>
      <c r="ATT258" s="27"/>
      <c r="ATU258" s="27"/>
      <c r="ATV258" s="27"/>
      <c r="ATW258" s="27"/>
      <c r="ATX258" s="27"/>
      <c r="ATY258" s="27"/>
      <c r="ATZ258" s="27"/>
      <c r="AUA258" s="27"/>
      <c r="AUB258" s="27"/>
      <c r="AUC258" s="27"/>
      <c r="AUD258" s="27"/>
      <c r="AUE258" s="27"/>
      <c r="AUF258" s="27"/>
      <c r="AUG258" s="27"/>
      <c r="AUH258" s="27"/>
      <c r="AUI258" s="27"/>
      <c r="AUJ258" s="27"/>
      <c r="AUK258" s="27"/>
      <c r="AUL258" s="27"/>
      <c r="AUM258" s="27"/>
      <c r="AUN258" s="27"/>
      <c r="AUO258" s="27"/>
      <c r="AUP258" s="27"/>
      <c r="AUQ258" s="27"/>
      <c r="AUR258" s="27"/>
      <c r="AUS258" s="27"/>
      <c r="AUT258" s="27"/>
      <c r="AUU258" s="27"/>
      <c r="AUV258" s="27"/>
      <c r="AUW258" s="27"/>
      <c r="AUX258" s="27"/>
      <c r="AUY258" s="27"/>
      <c r="AUZ258" s="27"/>
      <c r="AVA258" s="27"/>
      <c r="AVB258" s="27"/>
      <c r="AVC258" s="27"/>
      <c r="AVD258" s="27"/>
      <c r="AVE258" s="27"/>
      <c r="AVF258" s="27"/>
      <c r="AVG258" s="27"/>
      <c r="AVH258" s="27"/>
      <c r="AVI258" s="27"/>
      <c r="AVJ258" s="27"/>
      <c r="AVK258" s="27"/>
      <c r="AVL258" s="27"/>
      <c r="AVM258" s="27"/>
      <c r="AVN258" s="27"/>
      <c r="AVO258" s="27"/>
      <c r="AVP258" s="27"/>
      <c r="AVQ258" s="27"/>
      <c r="AVR258" s="27"/>
      <c r="AVS258" s="27"/>
      <c r="AVT258" s="27"/>
      <c r="AVU258" s="27"/>
      <c r="AVV258" s="27"/>
      <c r="AVW258" s="27"/>
      <c r="AVX258" s="27"/>
      <c r="AVY258" s="27"/>
      <c r="AVZ258" s="27"/>
      <c r="AWA258" s="27"/>
      <c r="AWB258" s="27"/>
      <c r="AWC258" s="27"/>
      <c r="AWD258" s="27"/>
      <c r="AWE258" s="27"/>
      <c r="AWF258" s="27"/>
      <c r="AWG258" s="27"/>
      <c r="AWH258" s="27"/>
      <c r="AWI258" s="27"/>
      <c r="AWJ258" s="27"/>
      <c r="AWK258" s="27"/>
      <c r="AWL258" s="27"/>
      <c r="AWM258" s="27"/>
      <c r="AWN258" s="27"/>
      <c r="AWO258" s="27"/>
      <c r="AWP258" s="27"/>
      <c r="AWQ258" s="27"/>
      <c r="AWR258" s="27"/>
      <c r="AWS258" s="27"/>
      <c r="AWT258" s="27"/>
      <c r="AWU258" s="27"/>
      <c r="AWV258" s="27"/>
      <c r="AWW258" s="27"/>
      <c r="AWX258" s="27"/>
      <c r="AWY258" s="27"/>
      <c r="AWZ258" s="27"/>
      <c r="AXA258" s="27"/>
      <c r="AXB258" s="27"/>
      <c r="AXC258" s="27"/>
      <c r="AXD258" s="27"/>
      <c r="AXE258" s="27"/>
      <c r="AXF258" s="27"/>
      <c r="AXG258" s="27"/>
      <c r="AXH258" s="27"/>
      <c r="AXI258" s="27"/>
      <c r="AXJ258" s="27"/>
      <c r="AXK258" s="27"/>
      <c r="AXL258" s="27"/>
      <c r="AXM258" s="27"/>
      <c r="AXN258" s="27"/>
      <c r="AXO258" s="27"/>
      <c r="AXP258" s="27"/>
      <c r="AXQ258" s="27"/>
      <c r="AXR258" s="27"/>
      <c r="AXS258" s="27"/>
      <c r="AXT258" s="27"/>
      <c r="AXU258" s="27"/>
      <c r="AXV258" s="27"/>
      <c r="AXW258" s="27"/>
      <c r="AXX258" s="27"/>
      <c r="AXY258" s="27"/>
      <c r="AXZ258" s="27"/>
      <c r="AYA258" s="27"/>
      <c r="AYB258" s="27"/>
      <c r="AYC258" s="27"/>
      <c r="AYD258" s="27"/>
      <c r="AYE258" s="27"/>
      <c r="AYF258" s="27"/>
      <c r="AYG258" s="27"/>
      <c r="AYH258" s="27"/>
      <c r="AYI258" s="27"/>
      <c r="AYJ258" s="27"/>
      <c r="AYK258" s="27"/>
      <c r="AYL258" s="27"/>
      <c r="AYM258" s="27"/>
      <c r="AYN258" s="27"/>
      <c r="AYO258" s="27"/>
      <c r="AYP258" s="27"/>
      <c r="AYQ258" s="27"/>
      <c r="AYR258" s="27"/>
      <c r="AYS258" s="27"/>
      <c r="AYT258" s="27"/>
      <c r="AYU258" s="27"/>
      <c r="AYV258" s="27"/>
      <c r="AYW258" s="27"/>
      <c r="AYX258" s="27"/>
      <c r="AYY258" s="27"/>
      <c r="AYZ258" s="27"/>
      <c r="AZA258" s="27"/>
      <c r="AZB258" s="27"/>
      <c r="AZC258" s="27"/>
      <c r="AZD258" s="27"/>
      <c r="AZE258" s="27"/>
      <c r="AZF258" s="27"/>
      <c r="AZG258" s="27"/>
      <c r="AZH258" s="27"/>
      <c r="AZI258" s="27"/>
      <c r="AZJ258" s="27"/>
      <c r="AZK258" s="27"/>
      <c r="AZL258" s="27"/>
      <c r="AZM258" s="27"/>
      <c r="AZN258" s="27"/>
      <c r="AZO258" s="27"/>
      <c r="AZP258" s="27"/>
      <c r="AZQ258" s="27"/>
      <c r="AZR258" s="27"/>
      <c r="AZS258" s="27"/>
      <c r="AZT258" s="27"/>
      <c r="AZU258" s="27"/>
      <c r="AZV258" s="27"/>
      <c r="AZW258" s="27"/>
      <c r="AZX258" s="27"/>
      <c r="AZY258" s="27"/>
      <c r="AZZ258" s="27"/>
      <c r="BAA258" s="27"/>
      <c r="BAB258" s="27"/>
      <c r="BAC258" s="27"/>
      <c r="BAD258" s="27"/>
      <c r="BAE258" s="27"/>
      <c r="BAF258" s="27"/>
      <c r="BAG258" s="27"/>
      <c r="BAH258" s="27"/>
      <c r="BAI258" s="27"/>
      <c r="BAJ258" s="27"/>
      <c r="BAK258" s="27"/>
      <c r="BAL258" s="27"/>
      <c r="BAM258" s="27"/>
      <c r="BAN258" s="27"/>
      <c r="BAO258" s="27"/>
      <c r="BAP258" s="27"/>
      <c r="BAQ258" s="27"/>
      <c r="BAR258" s="27"/>
      <c r="BAS258" s="27"/>
      <c r="BAT258" s="27"/>
      <c r="BAU258" s="27"/>
      <c r="BAV258" s="27"/>
      <c r="BAW258" s="27"/>
      <c r="BAX258" s="27"/>
      <c r="BAY258" s="27"/>
      <c r="BAZ258" s="27"/>
      <c r="BBA258" s="27"/>
      <c r="BBB258" s="27"/>
      <c r="BBC258" s="27"/>
      <c r="BBD258" s="27"/>
      <c r="BBE258" s="27"/>
      <c r="BBF258" s="27"/>
      <c r="BBG258" s="27"/>
      <c r="BBH258" s="27"/>
      <c r="BBI258" s="27"/>
      <c r="BBJ258" s="27"/>
      <c r="BBK258" s="27"/>
      <c r="BBL258" s="27"/>
      <c r="BBM258" s="27"/>
      <c r="BBN258" s="27"/>
      <c r="BBO258" s="27"/>
      <c r="BBP258" s="27"/>
      <c r="BBQ258" s="27"/>
      <c r="BBR258" s="27"/>
      <c r="BBS258" s="27"/>
      <c r="BBT258" s="27"/>
      <c r="BBU258" s="27"/>
      <c r="BBV258" s="27"/>
      <c r="BBW258" s="27"/>
      <c r="BBX258" s="27"/>
      <c r="BBY258" s="27"/>
      <c r="BBZ258" s="27"/>
      <c r="BCA258" s="27"/>
      <c r="BCB258" s="27"/>
      <c r="BCC258" s="27"/>
      <c r="BCD258" s="27"/>
      <c r="BCE258" s="27"/>
      <c r="BCF258" s="27"/>
      <c r="BCG258" s="27"/>
      <c r="BCH258" s="27"/>
      <c r="BCI258" s="27"/>
      <c r="BCJ258" s="27"/>
      <c r="BCK258" s="27"/>
      <c r="BCL258" s="27"/>
      <c r="BCM258" s="27"/>
      <c r="BCN258" s="27"/>
      <c r="BCO258" s="27"/>
      <c r="BCP258" s="27"/>
      <c r="BCQ258" s="27"/>
      <c r="BCR258" s="27"/>
      <c r="BCS258" s="27"/>
      <c r="BCT258" s="27"/>
      <c r="BCU258" s="27"/>
      <c r="BCV258" s="27"/>
      <c r="BCW258" s="27"/>
      <c r="BCX258" s="27"/>
      <c r="BCY258" s="27"/>
      <c r="BCZ258" s="27"/>
      <c r="BDA258" s="27"/>
      <c r="BDB258" s="27"/>
      <c r="BDC258" s="27"/>
      <c r="BDD258" s="27"/>
      <c r="BDE258" s="27"/>
      <c r="BDF258" s="27"/>
      <c r="BDG258" s="27"/>
      <c r="BDH258" s="27"/>
      <c r="BDI258" s="27"/>
      <c r="BDJ258" s="27"/>
      <c r="BDK258" s="27"/>
      <c r="BDL258" s="27"/>
      <c r="BDM258" s="27"/>
      <c r="BDN258" s="27"/>
      <c r="BDO258" s="27"/>
      <c r="BDP258" s="27"/>
      <c r="BDQ258" s="27"/>
      <c r="BDR258" s="27"/>
      <c r="BDS258" s="27"/>
      <c r="BDT258" s="27"/>
      <c r="BDU258" s="27"/>
      <c r="BDV258" s="27"/>
      <c r="BDW258" s="27"/>
      <c r="BDX258" s="27"/>
      <c r="BDY258" s="27"/>
      <c r="BDZ258" s="27"/>
      <c r="BEA258" s="27"/>
      <c r="BEB258" s="27"/>
      <c r="BEC258" s="27"/>
      <c r="BED258" s="27"/>
      <c r="BEE258" s="27"/>
      <c r="BEF258" s="27"/>
      <c r="BEG258" s="27"/>
      <c r="BEH258" s="27"/>
      <c r="BEI258" s="27"/>
      <c r="BEJ258" s="27"/>
      <c r="BEK258" s="27"/>
      <c r="BEL258" s="27"/>
      <c r="BEM258" s="27"/>
      <c r="BEN258" s="27"/>
      <c r="BEO258" s="27"/>
      <c r="BEP258" s="27"/>
      <c r="BEQ258" s="27"/>
      <c r="BER258" s="27"/>
      <c r="BES258" s="27"/>
      <c r="BET258" s="27"/>
      <c r="BEU258" s="27"/>
      <c r="BEV258" s="27"/>
      <c r="BEW258" s="27"/>
      <c r="BEX258" s="27"/>
      <c r="BEY258" s="27"/>
      <c r="BEZ258" s="27"/>
      <c r="BFA258" s="27"/>
      <c r="BFB258" s="27"/>
      <c r="BFC258" s="27"/>
      <c r="BFD258" s="27"/>
      <c r="BFE258" s="27"/>
      <c r="BFF258" s="27"/>
      <c r="BFG258" s="27"/>
      <c r="BFH258" s="27"/>
      <c r="BFI258" s="27"/>
      <c r="BFJ258" s="27"/>
      <c r="BFK258" s="27"/>
      <c r="BFL258" s="27"/>
      <c r="BFM258" s="27"/>
      <c r="BFN258" s="27"/>
      <c r="BFO258" s="27"/>
      <c r="BFP258" s="27"/>
      <c r="BFQ258" s="27"/>
      <c r="BFR258" s="27"/>
      <c r="BFS258" s="27"/>
      <c r="BFT258" s="27"/>
      <c r="BFU258" s="27"/>
      <c r="BFV258" s="27"/>
      <c r="BFW258" s="27"/>
      <c r="BFX258" s="27"/>
      <c r="BFY258" s="27"/>
      <c r="BFZ258" s="27"/>
      <c r="BGA258" s="27"/>
      <c r="BGB258" s="27"/>
      <c r="BGC258" s="27"/>
      <c r="BGD258" s="27"/>
      <c r="BGE258" s="27"/>
      <c r="BGF258" s="27"/>
      <c r="BGG258" s="27"/>
      <c r="BGH258" s="27"/>
      <c r="BGI258" s="27"/>
      <c r="BGJ258" s="27"/>
      <c r="BGK258" s="27"/>
      <c r="BGL258" s="27"/>
      <c r="BGM258" s="27"/>
      <c r="BGN258" s="27"/>
      <c r="BGO258" s="27"/>
      <c r="BGP258" s="27"/>
      <c r="BGQ258" s="27"/>
      <c r="BGR258" s="27"/>
      <c r="BGS258" s="27"/>
      <c r="BGT258" s="27"/>
      <c r="BGU258" s="27"/>
      <c r="BGV258" s="27"/>
      <c r="BGW258" s="27"/>
      <c r="BGX258" s="27"/>
      <c r="BGY258" s="27"/>
      <c r="BGZ258" s="27"/>
      <c r="BHA258" s="27"/>
      <c r="BHB258" s="27"/>
      <c r="BHC258" s="27"/>
      <c r="BHD258" s="27"/>
      <c r="BHE258" s="27"/>
      <c r="BHF258" s="27"/>
      <c r="BHG258" s="27"/>
      <c r="BHH258" s="27"/>
      <c r="BHI258" s="27"/>
      <c r="BHJ258" s="27"/>
      <c r="BHK258" s="27"/>
      <c r="BHL258" s="27"/>
      <c r="BHM258" s="27"/>
      <c r="BHN258" s="27"/>
      <c r="BHO258" s="27"/>
      <c r="BHP258" s="27"/>
      <c r="BHQ258" s="27"/>
      <c r="BHR258" s="27"/>
      <c r="BHS258" s="27"/>
      <c r="BHT258" s="27"/>
      <c r="BHU258" s="27"/>
      <c r="BHV258" s="27"/>
      <c r="BHW258" s="27"/>
      <c r="BHX258" s="27"/>
      <c r="BHY258" s="27"/>
      <c r="BHZ258" s="27"/>
      <c r="BIA258" s="27"/>
      <c r="BIB258" s="27"/>
      <c r="BIC258" s="27"/>
      <c r="BID258" s="27"/>
      <c r="BIE258" s="27"/>
      <c r="BIF258" s="27"/>
      <c r="BIG258" s="27"/>
      <c r="BIH258" s="27"/>
      <c r="BII258" s="27"/>
      <c r="BIJ258" s="27"/>
      <c r="BIK258" s="27"/>
      <c r="BIL258" s="27"/>
      <c r="BIM258" s="27"/>
      <c r="BIN258" s="27"/>
      <c r="BIO258" s="27"/>
      <c r="BIP258" s="27"/>
      <c r="BIQ258" s="27"/>
      <c r="BIR258" s="27"/>
      <c r="BIS258" s="27"/>
      <c r="BIT258" s="27"/>
      <c r="BIU258" s="27"/>
      <c r="BIV258" s="27"/>
      <c r="BIW258" s="27"/>
      <c r="BIX258" s="27"/>
      <c r="BIY258" s="27"/>
      <c r="BIZ258" s="27"/>
      <c r="BJA258" s="27"/>
      <c r="BJB258" s="27"/>
      <c r="BJC258" s="27"/>
      <c r="BJD258" s="27"/>
      <c r="BJE258" s="27"/>
      <c r="BJF258" s="27"/>
      <c r="BJG258" s="27"/>
      <c r="BJH258" s="27"/>
      <c r="BJI258" s="27"/>
      <c r="BJJ258" s="27"/>
      <c r="BJK258" s="27"/>
      <c r="BJL258" s="27"/>
      <c r="BJM258" s="27"/>
      <c r="BJN258" s="27"/>
      <c r="BJO258" s="27"/>
      <c r="BJP258" s="27"/>
      <c r="BJQ258" s="27"/>
      <c r="BJR258" s="27"/>
      <c r="BJS258" s="27"/>
      <c r="BJT258" s="27"/>
      <c r="BJU258" s="27"/>
      <c r="BJV258" s="27"/>
      <c r="BJW258" s="27"/>
      <c r="BJX258" s="27"/>
      <c r="BJY258" s="27"/>
      <c r="BJZ258" s="27"/>
      <c r="BKA258" s="27"/>
      <c r="BKB258" s="27"/>
      <c r="BKC258" s="27"/>
      <c r="BKD258" s="27"/>
      <c r="BKE258" s="27"/>
      <c r="BKF258" s="27"/>
      <c r="BKG258" s="27"/>
      <c r="BKH258" s="27"/>
      <c r="BKI258" s="27"/>
      <c r="BKJ258" s="27"/>
      <c r="BKK258" s="27"/>
      <c r="BKL258" s="27"/>
      <c r="BKM258" s="27"/>
      <c r="BKN258" s="27"/>
      <c r="BKO258" s="27"/>
      <c r="BKP258" s="27"/>
      <c r="BKQ258" s="27"/>
      <c r="BKR258" s="27"/>
      <c r="BKS258" s="27"/>
      <c r="BKT258" s="27"/>
      <c r="BKU258" s="27"/>
      <c r="BKV258" s="27"/>
      <c r="BKW258" s="27"/>
      <c r="BKX258" s="27"/>
      <c r="BKY258" s="27"/>
      <c r="BKZ258" s="27"/>
      <c r="BLA258" s="27"/>
      <c r="BLB258" s="27"/>
      <c r="BLC258" s="27"/>
      <c r="BLD258" s="27"/>
      <c r="BLE258" s="27"/>
      <c r="BLF258" s="27"/>
      <c r="BLG258" s="27"/>
      <c r="BLH258" s="27"/>
      <c r="BLI258" s="27"/>
      <c r="BLJ258" s="27"/>
      <c r="BLK258" s="27"/>
      <c r="BLL258" s="27"/>
      <c r="BLM258" s="27"/>
      <c r="BLN258" s="27"/>
      <c r="BLO258" s="27"/>
      <c r="BLP258" s="27"/>
      <c r="BLQ258" s="27"/>
      <c r="BLR258" s="27"/>
      <c r="BLS258" s="27"/>
      <c r="BLT258" s="27"/>
      <c r="BLU258" s="27"/>
      <c r="BLV258" s="27"/>
      <c r="BLW258" s="27"/>
      <c r="BLX258" s="27"/>
      <c r="BLY258" s="27"/>
      <c r="BLZ258" s="27"/>
      <c r="BMA258" s="27"/>
      <c r="BMB258" s="27"/>
      <c r="BMC258" s="27"/>
      <c r="BMD258" s="27"/>
      <c r="BME258" s="27"/>
      <c r="BMF258" s="27"/>
      <c r="BMG258" s="27"/>
      <c r="BMH258" s="27"/>
      <c r="BMI258" s="27"/>
      <c r="BMJ258" s="27"/>
      <c r="BMK258" s="27"/>
      <c r="BML258" s="27"/>
      <c r="BMM258" s="27"/>
      <c r="BMN258" s="27"/>
      <c r="BMO258" s="27"/>
      <c r="BMP258" s="27"/>
      <c r="BMQ258" s="27"/>
      <c r="BMR258" s="27"/>
      <c r="BMS258" s="27"/>
      <c r="BMT258" s="27"/>
      <c r="BMU258" s="27"/>
      <c r="BMV258" s="27"/>
      <c r="BMW258" s="27"/>
      <c r="BMX258" s="27"/>
      <c r="BMY258" s="27"/>
      <c r="BMZ258" s="27"/>
      <c r="BNA258" s="27"/>
      <c r="BNB258" s="27"/>
      <c r="BNC258" s="27"/>
      <c r="BND258" s="27"/>
      <c r="BNE258" s="27"/>
      <c r="BNF258" s="27"/>
      <c r="BNG258" s="27"/>
      <c r="BNH258" s="27"/>
      <c r="BNI258" s="27"/>
      <c r="BNJ258" s="27"/>
      <c r="BNK258" s="27"/>
      <c r="BNL258" s="27"/>
      <c r="BNM258" s="27"/>
      <c r="BNN258" s="27"/>
      <c r="BNO258" s="27"/>
      <c r="BNP258" s="27"/>
      <c r="BNQ258" s="27"/>
      <c r="BNR258" s="27"/>
      <c r="BNS258" s="27"/>
      <c r="BNT258" s="27"/>
      <c r="BNU258" s="27"/>
      <c r="BNV258" s="27"/>
      <c r="BNW258" s="27"/>
      <c r="BNX258" s="27"/>
      <c r="BNY258" s="27"/>
      <c r="BNZ258" s="27"/>
      <c r="BOA258" s="27"/>
      <c r="BOB258" s="27"/>
      <c r="BOC258" s="27"/>
      <c r="BOD258" s="27"/>
      <c r="BOE258" s="27"/>
      <c r="BOF258" s="27"/>
      <c r="BOG258" s="27"/>
      <c r="BOH258" s="27"/>
      <c r="BOI258" s="27"/>
      <c r="BOJ258" s="27"/>
      <c r="BOK258" s="27"/>
      <c r="BOL258" s="27"/>
      <c r="BOM258" s="27"/>
      <c r="BON258" s="27"/>
      <c r="BOO258" s="27"/>
      <c r="BOP258" s="27"/>
      <c r="BOQ258" s="27"/>
      <c r="BOR258" s="27"/>
      <c r="BOS258" s="27"/>
      <c r="BOT258" s="27"/>
      <c r="BOU258" s="27"/>
      <c r="BOV258" s="27"/>
      <c r="BOW258" s="27"/>
      <c r="BOX258" s="27"/>
      <c r="BOY258" s="27"/>
      <c r="BOZ258" s="27"/>
      <c r="BPA258" s="27"/>
      <c r="BPB258" s="27"/>
      <c r="BPC258" s="27"/>
      <c r="BPD258" s="27"/>
      <c r="BPE258" s="27"/>
      <c r="BPF258" s="27"/>
      <c r="BPG258" s="27"/>
      <c r="BPH258" s="27"/>
      <c r="BPI258" s="27"/>
      <c r="BPJ258" s="27"/>
      <c r="BPK258" s="27"/>
      <c r="BPL258" s="27"/>
      <c r="BPM258" s="27"/>
      <c r="BPN258" s="27"/>
      <c r="BPO258" s="27"/>
      <c r="BPP258" s="27"/>
      <c r="BPQ258" s="27"/>
      <c r="BPR258" s="27"/>
      <c r="BPS258" s="27"/>
      <c r="BPT258" s="27"/>
      <c r="BPU258" s="27"/>
      <c r="BPV258" s="27"/>
      <c r="BPW258" s="27"/>
      <c r="BPX258" s="27"/>
      <c r="BPY258" s="27"/>
      <c r="BPZ258" s="27"/>
      <c r="BQA258" s="27"/>
      <c r="BQB258" s="27"/>
      <c r="BQC258" s="27"/>
      <c r="BQD258" s="27"/>
      <c r="BQE258" s="27"/>
      <c r="BQF258" s="27"/>
      <c r="BQG258" s="27"/>
      <c r="BQH258" s="27"/>
      <c r="BQI258" s="27"/>
      <c r="BQJ258" s="27"/>
      <c r="BQK258" s="27"/>
      <c r="BQL258" s="27"/>
      <c r="BQM258" s="27"/>
      <c r="BQN258" s="27"/>
      <c r="BQO258" s="27"/>
      <c r="BQP258" s="27"/>
      <c r="BQQ258" s="27"/>
      <c r="BQR258" s="27"/>
      <c r="BQS258" s="27"/>
      <c r="BQT258" s="27"/>
      <c r="BQU258" s="27"/>
      <c r="BQV258" s="27"/>
      <c r="BQW258" s="27"/>
      <c r="BQX258" s="27"/>
      <c r="BQY258" s="27"/>
      <c r="BQZ258" s="27"/>
      <c r="BRA258" s="27"/>
      <c r="BRB258" s="27"/>
      <c r="BRC258" s="27"/>
      <c r="BRD258" s="27"/>
      <c r="BRE258" s="27"/>
      <c r="BRF258" s="27"/>
      <c r="BRG258" s="27"/>
      <c r="BRH258" s="27"/>
      <c r="BRI258" s="27"/>
      <c r="BRJ258" s="27"/>
      <c r="BRK258" s="27"/>
      <c r="BRL258" s="27"/>
      <c r="BRM258" s="27"/>
      <c r="BRN258" s="27"/>
      <c r="BRO258" s="27"/>
      <c r="BRP258" s="27"/>
      <c r="BRQ258" s="27"/>
      <c r="BRR258" s="27"/>
      <c r="BRS258" s="27"/>
      <c r="BRT258" s="27"/>
      <c r="BRU258" s="27"/>
      <c r="BRV258" s="27"/>
      <c r="BRW258" s="27"/>
      <c r="BRX258" s="27"/>
      <c r="BRY258" s="27"/>
      <c r="BRZ258" s="27"/>
      <c r="BSA258" s="27"/>
      <c r="BSB258" s="27"/>
      <c r="BSC258" s="27"/>
      <c r="BSD258" s="27"/>
      <c r="BSE258" s="27"/>
      <c r="BSF258" s="27"/>
      <c r="BSG258" s="27"/>
      <c r="BSH258" s="27"/>
      <c r="BSI258" s="27"/>
      <c r="BSJ258" s="27"/>
      <c r="BSK258" s="27"/>
      <c r="BSL258" s="27"/>
      <c r="BSM258" s="27"/>
      <c r="BSN258" s="27"/>
      <c r="BSO258" s="27"/>
      <c r="BSP258" s="27"/>
      <c r="BSQ258" s="27"/>
      <c r="BSR258" s="27"/>
      <c r="BSS258" s="27"/>
      <c r="BST258" s="27"/>
      <c r="BSU258" s="27"/>
      <c r="BSV258" s="27"/>
      <c r="BSW258" s="27"/>
      <c r="BSX258" s="27"/>
      <c r="BSY258" s="27"/>
      <c r="BSZ258" s="27"/>
      <c r="BTA258" s="27"/>
      <c r="BTB258" s="27"/>
      <c r="BTC258" s="27"/>
      <c r="BTD258" s="27"/>
      <c r="BTE258" s="27"/>
      <c r="BTF258" s="27"/>
      <c r="BTG258" s="27"/>
      <c r="BTH258" s="27"/>
      <c r="BTI258" s="27"/>
      <c r="BTJ258" s="27"/>
      <c r="BTK258" s="27"/>
      <c r="BTL258" s="27"/>
      <c r="BTM258" s="27"/>
      <c r="BTN258" s="27"/>
      <c r="BTO258" s="27"/>
      <c r="BTP258" s="27"/>
      <c r="BTQ258" s="27"/>
      <c r="BTR258" s="27"/>
      <c r="BTS258" s="27"/>
      <c r="BTT258" s="27"/>
      <c r="BTU258" s="27"/>
      <c r="BTV258" s="27"/>
      <c r="BTW258" s="27"/>
      <c r="BTX258" s="27"/>
      <c r="BTY258" s="27"/>
      <c r="BTZ258" s="27"/>
      <c r="BUA258" s="27"/>
      <c r="BUB258" s="27"/>
      <c r="BUC258" s="27"/>
      <c r="BUD258" s="27"/>
      <c r="BUE258" s="27"/>
      <c r="BUF258" s="27"/>
      <c r="BUG258" s="27"/>
      <c r="BUH258" s="27"/>
      <c r="BUI258" s="27"/>
      <c r="BUJ258" s="27"/>
      <c r="BUK258" s="27"/>
      <c r="BUL258" s="27"/>
      <c r="BUM258" s="27"/>
      <c r="BUN258" s="27"/>
      <c r="BUO258" s="27"/>
      <c r="BUP258" s="27"/>
      <c r="BUQ258" s="27"/>
      <c r="BUR258" s="27"/>
      <c r="BUS258" s="27"/>
      <c r="BUT258" s="27"/>
      <c r="BUU258" s="27"/>
      <c r="BUV258" s="27"/>
      <c r="BUW258" s="27"/>
      <c r="BUX258" s="27"/>
      <c r="BUY258" s="27"/>
      <c r="BUZ258" s="27"/>
      <c r="BVA258" s="27"/>
      <c r="BVB258" s="27"/>
      <c r="BVC258" s="27"/>
      <c r="BVD258" s="27"/>
      <c r="BVE258" s="27"/>
      <c r="BVF258" s="27"/>
      <c r="BVG258" s="27"/>
      <c r="BVH258" s="27"/>
      <c r="BVI258" s="27"/>
      <c r="BVJ258" s="27"/>
      <c r="BVK258" s="27"/>
      <c r="BVL258" s="27"/>
      <c r="BVM258" s="27"/>
      <c r="BVN258" s="27"/>
      <c r="BVO258" s="27"/>
      <c r="BVP258" s="27"/>
      <c r="BVQ258" s="27"/>
      <c r="BVR258" s="27"/>
      <c r="BVS258" s="27"/>
      <c r="BVT258" s="27"/>
      <c r="BVU258" s="27"/>
      <c r="BVV258" s="27"/>
      <c r="BVW258" s="27"/>
      <c r="BVX258" s="27"/>
      <c r="BVY258" s="27"/>
      <c r="BVZ258" s="27"/>
      <c r="BWA258" s="27"/>
      <c r="BWB258" s="27"/>
      <c r="BWC258" s="27"/>
      <c r="BWD258" s="27"/>
      <c r="BWE258" s="27"/>
      <c r="BWF258" s="27"/>
      <c r="BWG258" s="27"/>
      <c r="BWH258" s="27"/>
      <c r="BWI258" s="27"/>
      <c r="BWJ258" s="27"/>
      <c r="BWK258" s="27"/>
      <c r="BWL258" s="27"/>
      <c r="BWM258" s="27"/>
      <c r="BWN258" s="27"/>
      <c r="BWO258" s="27"/>
      <c r="BWP258" s="27"/>
      <c r="BWQ258" s="27"/>
      <c r="BWR258" s="27"/>
      <c r="BWS258" s="27"/>
      <c r="BWT258" s="27"/>
      <c r="BWU258" s="27"/>
      <c r="BWV258" s="27"/>
      <c r="BWW258" s="27"/>
      <c r="BWX258" s="27"/>
      <c r="BWY258" s="27"/>
      <c r="BWZ258" s="27"/>
      <c r="BXA258" s="27"/>
      <c r="BXB258" s="27"/>
      <c r="BXC258" s="27"/>
      <c r="BXD258" s="27"/>
      <c r="BXE258" s="27"/>
      <c r="BXF258" s="27"/>
      <c r="BXG258" s="27"/>
      <c r="BXH258" s="27"/>
      <c r="BXI258" s="27"/>
      <c r="BXJ258" s="27"/>
      <c r="BXK258" s="27"/>
      <c r="BXL258" s="27"/>
      <c r="BXM258" s="27"/>
      <c r="BXN258" s="27"/>
      <c r="BXO258" s="27"/>
      <c r="BXP258" s="27"/>
      <c r="BXQ258" s="27"/>
      <c r="BXR258" s="27"/>
      <c r="BXS258" s="27"/>
      <c r="BXT258" s="27"/>
      <c r="BXU258" s="27"/>
      <c r="BXV258" s="27"/>
      <c r="BXW258" s="27"/>
      <c r="BXX258" s="27"/>
      <c r="BXY258" s="27"/>
      <c r="BXZ258" s="27"/>
      <c r="BYA258" s="27"/>
      <c r="BYB258" s="27"/>
      <c r="BYC258" s="27"/>
      <c r="BYD258" s="27"/>
      <c r="BYE258" s="27"/>
      <c r="BYF258" s="27"/>
      <c r="BYG258" s="27"/>
      <c r="BYH258" s="27"/>
      <c r="BYI258" s="27"/>
      <c r="BYJ258" s="27"/>
      <c r="BYK258" s="27"/>
      <c r="BYL258" s="27"/>
      <c r="BYM258" s="27"/>
      <c r="BYN258" s="27"/>
      <c r="BYO258" s="27"/>
      <c r="BYP258" s="27"/>
      <c r="BYQ258" s="27"/>
      <c r="BYR258" s="27"/>
      <c r="BYS258" s="27"/>
      <c r="BYT258" s="27"/>
      <c r="BYU258" s="27"/>
      <c r="BYV258" s="27"/>
      <c r="BYW258" s="27"/>
      <c r="BYX258" s="27"/>
      <c r="BYY258" s="27"/>
      <c r="BYZ258" s="27"/>
      <c r="BZA258" s="27"/>
      <c r="BZB258" s="27"/>
      <c r="BZC258" s="27"/>
      <c r="BZD258" s="27"/>
      <c r="BZE258" s="27"/>
      <c r="BZF258" s="27"/>
      <c r="BZG258" s="27"/>
      <c r="BZH258" s="27"/>
      <c r="BZI258" s="27"/>
      <c r="BZJ258" s="27"/>
      <c r="BZK258" s="27"/>
      <c r="BZL258" s="27"/>
      <c r="BZM258" s="27"/>
      <c r="BZN258" s="27"/>
      <c r="BZO258" s="27"/>
      <c r="BZP258" s="27"/>
      <c r="BZQ258" s="27"/>
      <c r="BZR258" s="27"/>
      <c r="BZS258" s="27"/>
      <c r="BZT258" s="27"/>
      <c r="BZU258" s="27"/>
      <c r="BZV258" s="27"/>
      <c r="BZW258" s="27"/>
      <c r="BZX258" s="27"/>
      <c r="BZY258" s="27"/>
      <c r="BZZ258" s="27"/>
      <c r="CAA258" s="27"/>
      <c r="CAB258" s="27"/>
      <c r="CAC258" s="27"/>
      <c r="CAD258" s="27"/>
      <c r="CAE258" s="27"/>
      <c r="CAF258" s="27"/>
      <c r="CAG258" s="27"/>
      <c r="CAH258" s="27"/>
      <c r="CAI258" s="27"/>
      <c r="CAJ258" s="27"/>
      <c r="CAK258" s="27"/>
      <c r="CAL258" s="27"/>
      <c r="CAM258" s="27"/>
      <c r="CAN258" s="27"/>
      <c r="CAO258" s="27"/>
      <c r="CAP258" s="27"/>
      <c r="CAQ258" s="27"/>
      <c r="CAR258" s="27"/>
      <c r="CAS258" s="27"/>
      <c r="CAT258" s="27"/>
      <c r="CAU258" s="27"/>
      <c r="CAV258" s="27"/>
      <c r="CAW258" s="27"/>
      <c r="CAX258" s="27"/>
      <c r="CAY258" s="27"/>
      <c r="CAZ258" s="27"/>
      <c r="CBA258" s="27"/>
      <c r="CBB258" s="27"/>
      <c r="CBC258" s="27"/>
      <c r="CBD258" s="27"/>
      <c r="CBE258" s="27"/>
      <c r="CBF258" s="27"/>
      <c r="CBG258" s="27"/>
      <c r="CBH258" s="27"/>
      <c r="CBI258" s="27"/>
      <c r="CBJ258" s="27"/>
      <c r="CBK258" s="27"/>
      <c r="CBL258" s="27"/>
      <c r="CBM258" s="27"/>
      <c r="CBN258" s="27"/>
      <c r="CBO258" s="27"/>
      <c r="CBP258" s="27"/>
      <c r="CBQ258" s="27"/>
      <c r="CBR258" s="27"/>
      <c r="CBS258" s="27"/>
      <c r="CBT258" s="27"/>
      <c r="CBU258" s="27"/>
      <c r="CBV258" s="27"/>
      <c r="CBW258" s="27"/>
      <c r="CBX258" s="27"/>
      <c r="CBY258" s="27"/>
      <c r="CBZ258" s="27"/>
      <c r="CCA258" s="27"/>
      <c r="CCB258" s="27"/>
      <c r="CCC258" s="27"/>
      <c r="CCD258" s="27"/>
      <c r="CCE258" s="27"/>
      <c r="CCF258" s="27"/>
      <c r="CCG258" s="27"/>
      <c r="CCH258" s="27"/>
      <c r="CCI258" s="27"/>
      <c r="CCJ258" s="27"/>
      <c r="CCK258" s="27"/>
      <c r="CCL258" s="27"/>
      <c r="CCM258" s="27"/>
      <c r="CCN258" s="27"/>
      <c r="CCO258" s="27"/>
      <c r="CCP258" s="27"/>
      <c r="CCQ258" s="27"/>
      <c r="CCR258" s="27"/>
      <c r="CCS258" s="27"/>
      <c r="CCT258" s="27"/>
      <c r="CCU258" s="27"/>
      <c r="CCV258" s="27"/>
      <c r="CCW258" s="27"/>
      <c r="CCX258" s="27"/>
      <c r="CCY258" s="27"/>
      <c r="CCZ258" s="27"/>
      <c r="CDA258" s="27"/>
      <c r="CDB258" s="27"/>
      <c r="CDC258" s="27"/>
      <c r="CDD258" s="27"/>
      <c r="CDE258" s="27"/>
      <c r="CDF258" s="27"/>
      <c r="CDG258" s="27"/>
      <c r="CDH258" s="27"/>
      <c r="CDI258" s="27"/>
      <c r="CDJ258" s="27"/>
      <c r="CDK258" s="27"/>
      <c r="CDL258" s="27"/>
      <c r="CDM258" s="27"/>
      <c r="CDN258" s="27"/>
      <c r="CDO258" s="27"/>
      <c r="CDP258" s="27"/>
      <c r="CDQ258" s="27"/>
      <c r="CDR258" s="27"/>
      <c r="CDS258" s="27"/>
      <c r="CDT258" s="27"/>
      <c r="CDU258" s="27"/>
      <c r="CDV258" s="27"/>
      <c r="CDW258" s="27"/>
      <c r="CDX258" s="27"/>
      <c r="CDY258" s="27"/>
      <c r="CDZ258" s="27"/>
      <c r="CEA258" s="27"/>
      <c r="CEB258" s="27"/>
      <c r="CEC258" s="27"/>
      <c r="CED258" s="27"/>
      <c r="CEE258" s="27"/>
      <c r="CEF258" s="27"/>
      <c r="CEG258" s="27"/>
      <c r="CEH258" s="27"/>
      <c r="CEI258" s="27"/>
      <c r="CEJ258" s="27"/>
      <c r="CEK258" s="27"/>
      <c r="CEL258" s="27"/>
      <c r="CEM258" s="27"/>
      <c r="CEN258" s="27"/>
      <c r="CEO258" s="27"/>
      <c r="CEP258" s="27"/>
      <c r="CEQ258" s="27"/>
      <c r="CER258" s="27"/>
      <c r="CES258" s="27"/>
      <c r="CET258" s="27"/>
      <c r="CEU258" s="27"/>
      <c r="CEV258" s="27"/>
      <c r="CEW258" s="27"/>
      <c r="CEX258" s="27"/>
      <c r="CEY258" s="27"/>
      <c r="CEZ258" s="27"/>
      <c r="CFA258" s="27"/>
      <c r="CFB258" s="27"/>
      <c r="CFC258" s="27"/>
      <c r="CFD258" s="27"/>
      <c r="CFE258" s="27"/>
      <c r="CFF258" s="27"/>
      <c r="CFG258" s="27"/>
      <c r="CFH258" s="27"/>
      <c r="CFI258" s="27"/>
      <c r="CFJ258" s="27"/>
      <c r="CFK258" s="27"/>
      <c r="CFL258" s="27"/>
      <c r="CFM258" s="27"/>
      <c r="CFN258" s="27"/>
      <c r="CFO258" s="27"/>
      <c r="CFP258" s="27"/>
      <c r="CFQ258" s="27"/>
      <c r="CFR258" s="27"/>
      <c r="CFS258" s="27"/>
      <c r="CFT258" s="27"/>
      <c r="CFU258" s="27"/>
      <c r="CFV258" s="27"/>
      <c r="CFW258" s="27"/>
      <c r="CFX258" s="27"/>
      <c r="CFY258" s="27"/>
      <c r="CFZ258" s="27"/>
      <c r="CGA258" s="27"/>
      <c r="CGB258" s="27"/>
      <c r="CGC258" s="27"/>
      <c r="CGD258" s="27"/>
      <c r="CGE258" s="27"/>
      <c r="CGF258" s="27"/>
      <c r="CGG258" s="27"/>
      <c r="CGH258" s="27"/>
      <c r="CGI258" s="27"/>
      <c r="CGJ258" s="27"/>
      <c r="CGK258" s="27"/>
      <c r="CGL258" s="27"/>
      <c r="CGM258" s="27"/>
      <c r="CGN258" s="27"/>
      <c r="CGO258" s="27"/>
      <c r="CGP258" s="27"/>
      <c r="CGQ258" s="27"/>
      <c r="CGR258" s="27"/>
      <c r="CGS258" s="27"/>
      <c r="CGT258" s="27"/>
      <c r="CGU258" s="27"/>
      <c r="CGV258" s="27"/>
      <c r="CGW258" s="27"/>
      <c r="CGX258" s="27"/>
      <c r="CGY258" s="27"/>
      <c r="CGZ258" s="27"/>
      <c r="CHA258" s="27"/>
      <c r="CHB258" s="27"/>
      <c r="CHC258" s="27"/>
      <c r="CHD258" s="27"/>
      <c r="CHE258" s="27"/>
      <c r="CHF258" s="27"/>
      <c r="CHG258" s="27"/>
      <c r="CHH258" s="27"/>
      <c r="CHI258" s="27"/>
      <c r="CHJ258" s="27"/>
      <c r="CHK258" s="27"/>
      <c r="CHL258" s="27"/>
      <c r="CHM258" s="27"/>
      <c r="CHN258" s="27"/>
      <c r="CHO258" s="27"/>
      <c r="CHP258" s="27"/>
      <c r="CHQ258" s="27"/>
      <c r="CHR258" s="27"/>
      <c r="CHS258" s="27"/>
      <c r="CHT258" s="27"/>
      <c r="CHU258" s="27"/>
      <c r="CHV258" s="27"/>
      <c r="CHW258" s="27"/>
      <c r="CHX258" s="27"/>
      <c r="CHY258" s="27"/>
      <c r="CHZ258" s="27"/>
      <c r="CIA258" s="27"/>
      <c r="CIB258" s="27"/>
      <c r="CIC258" s="27"/>
      <c r="CID258" s="27"/>
      <c r="CIE258" s="27"/>
      <c r="CIF258" s="27"/>
      <c r="CIG258" s="27"/>
      <c r="CIH258" s="27"/>
      <c r="CII258" s="27"/>
      <c r="CIJ258" s="27"/>
      <c r="CIK258" s="27"/>
      <c r="CIL258" s="27"/>
      <c r="CIM258" s="27"/>
      <c r="CIN258" s="27"/>
      <c r="CIO258" s="27"/>
      <c r="CIP258" s="27"/>
      <c r="CIQ258" s="27"/>
      <c r="CIR258" s="27"/>
      <c r="CIS258" s="27"/>
      <c r="CIT258" s="27"/>
      <c r="CIU258" s="27"/>
      <c r="CIV258" s="27"/>
      <c r="CIW258" s="27"/>
      <c r="CIX258" s="27"/>
      <c r="CIY258" s="27"/>
      <c r="CIZ258" s="27"/>
      <c r="CJA258" s="27"/>
      <c r="CJB258" s="27"/>
      <c r="CJC258" s="27"/>
      <c r="CJD258" s="27"/>
      <c r="CJE258" s="27"/>
      <c r="CJF258" s="27"/>
      <c r="CJG258" s="27"/>
      <c r="CJH258" s="27"/>
      <c r="CJI258" s="27"/>
      <c r="CJJ258" s="27"/>
      <c r="CJK258" s="27"/>
      <c r="CJL258" s="27"/>
      <c r="CJM258" s="27"/>
      <c r="CJN258" s="27"/>
      <c r="CJO258" s="27"/>
      <c r="CJP258" s="27"/>
      <c r="CJQ258" s="27"/>
      <c r="CJR258" s="27"/>
      <c r="CJS258" s="27"/>
      <c r="CJT258" s="27"/>
      <c r="CJU258" s="27"/>
      <c r="CJV258" s="27"/>
      <c r="CJW258" s="27"/>
      <c r="CJX258" s="27"/>
      <c r="CJY258" s="27"/>
      <c r="CJZ258" s="27"/>
      <c r="CKA258" s="27"/>
      <c r="CKB258" s="27"/>
      <c r="CKC258" s="27"/>
      <c r="CKD258" s="27"/>
      <c r="CKE258" s="27"/>
      <c r="CKF258" s="27"/>
      <c r="CKG258" s="27"/>
      <c r="CKH258" s="27"/>
      <c r="CKI258" s="27"/>
      <c r="CKJ258" s="27"/>
      <c r="CKK258" s="27"/>
      <c r="CKL258" s="27"/>
      <c r="CKM258" s="27"/>
      <c r="CKN258" s="27"/>
      <c r="CKO258" s="27"/>
      <c r="CKP258" s="27"/>
      <c r="CKQ258" s="27"/>
      <c r="CKR258" s="27"/>
      <c r="CKS258" s="27"/>
      <c r="CKT258" s="27"/>
      <c r="CKU258" s="27"/>
      <c r="CKV258" s="27"/>
      <c r="CKW258" s="27"/>
      <c r="CKX258" s="27"/>
      <c r="CKY258" s="27"/>
      <c r="CKZ258" s="27"/>
      <c r="CLA258" s="27"/>
      <c r="CLB258" s="27"/>
      <c r="CLC258" s="27"/>
      <c r="CLD258" s="27"/>
      <c r="CLE258" s="27"/>
      <c r="CLF258" s="27"/>
      <c r="CLG258" s="27"/>
      <c r="CLH258" s="27"/>
      <c r="CLI258" s="27"/>
      <c r="CLJ258" s="27"/>
      <c r="CLK258" s="27"/>
      <c r="CLL258" s="27"/>
      <c r="CLM258" s="27"/>
      <c r="CLN258" s="27"/>
      <c r="CLO258" s="27"/>
      <c r="CLP258" s="27"/>
      <c r="CLQ258" s="27"/>
      <c r="CLR258" s="27"/>
      <c r="CLS258" s="27"/>
      <c r="CLT258" s="27"/>
      <c r="CLU258" s="27"/>
      <c r="CLV258" s="27"/>
      <c r="CLW258" s="27"/>
      <c r="CLX258" s="27"/>
      <c r="CLY258" s="27"/>
      <c r="CLZ258" s="27"/>
      <c r="CMA258" s="27"/>
      <c r="CMB258" s="27"/>
      <c r="CMC258" s="27"/>
      <c r="CMD258" s="27"/>
      <c r="CME258" s="27"/>
      <c r="CMF258" s="27"/>
      <c r="CMG258" s="27"/>
      <c r="CMH258" s="27"/>
      <c r="CMI258" s="27"/>
      <c r="CMJ258" s="27"/>
      <c r="CMK258" s="27"/>
      <c r="CML258" s="27"/>
      <c r="CMM258" s="27"/>
      <c r="CMN258" s="27"/>
      <c r="CMO258" s="27"/>
      <c r="CMP258" s="27"/>
      <c r="CMQ258" s="27"/>
      <c r="CMR258" s="27"/>
      <c r="CMS258" s="27"/>
      <c r="CMT258" s="27"/>
      <c r="CMU258" s="27"/>
      <c r="CMV258" s="27"/>
      <c r="CMW258" s="27"/>
      <c r="CMX258" s="27"/>
      <c r="CMY258" s="27"/>
      <c r="CMZ258" s="27"/>
      <c r="CNA258" s="27"/>
      <c r="CNB258" s="27"/>
      <c r="CNC258" s="27"/>
      <c r="CND258" s="27"/>
      <c r="CNE258" s="27"/>
      <c r="CNF258" s="27"/>
      <c r="CNG258" s="27"/>
      <c r="CNH258" s="27"/>
      <c r="CNI258" s="27"/>
      <c r="CNJ258" s="27"/>
      <c r="CNK258" s="27"/>
      <c r="CNL258" s="27"/>
      <c r="CNM258" s="27"/>
      <c r="CNN258" s="27"/>
      <c r="CNO258" s="27"/>
      <c r="CNP258" s="27"/>
      <c r="CNQ258" s="27"/>
      <c r="CNR258" s="27"/>
      <c r="CNS258" s="27"/>
      <c r="CNT258" s="27"/>
      <c r="CNU258" s="27"/>
      <c r="CNV258" s="27"/>
      <c r="CNW258" s="27"/>
      <c r="CNX258" s="27"/>
      <c r="CNY258" s="27"/>
      <c r="CNZ258" s="27"/>
      <c r="COA258" s="27"/>
      <c r="COB258" s="27"/>
      <c r="COC258" s="27"/>
      <c r="COD258" s="27"/>
      <c r="COE258" s="27"/>
      <c r="COF258" s="27"/>
      <c r="COG258" s="27"/>
      <c r="COH258" s="27"/>
      <c r="COI258" s="27"/>
      <c r="COJ258" s="27"/>
      <c r="COK258" s="27"/>
      <c r="COL258" s="27"/>
      <c r="COM258" s="27"/>
      <c r="CON258" s="27"/>
      <c r="COO258" s="27"/>
      <c r="COP258" s="27"/>
      <c r="COQ258" s="27"/>
      <c r="COR258" s="27"/>
      <c r="COS258" s="27"/>
      <c r="COT258" s="27"/>
      <c r="COU258" s="27"/>
      <c r="COV258" s="27"/>
      <c r="COW258" s="27"/>
      <c r="COX258" s="27"/>
      <c r="COY258" s="27"/>
      <c r="COZ258" s="27"/>
      <c r="CPA258" s="27"/>
      <c r="CPB258" s="27"/>
      <c r="CPC258" s="27"/>
      <c r="CPD258" s="27"/>
      <c r="CPE258" s="27"/>
      <c r="CPF258" s="27"/>
      <c r="CPG258" s="27"/>
      <c r="CPH258" s="27"/>
      <c r="CPI258" s="27"/>
      <c r="CPJ258" s="27"/>
      <c r="CPK258" s="27"/>
      <c r="CPL258" s="27"/>
      <c r="CPM258" s="27"/>
      <c r="CPN258" s="27"/>
      <c r="CPO258" s="27"/>
      <c r="CPP258" s="27"/>
      <c r="CPQ258" s="27"/>
      <c r="CPR258" s="27"/>
      <c r="CPS258" s="27"/>
      <c r="CPT258" s="27"/>
      <c r="CPU258" s="27"/>
      <c r="CPV258" s="27"/>
      <c r="CPW258" s="27"/>
      <c r="CPX258" s="27"/>
      <c r="CPY258" s="27"/>
      <c r="CPZ258" s="27"/>
      <c r="CQA258" s="27"/>
      <c r="CQB258" s="27"/>
      <c r="CQC258" s="27"/>
      <c r="CQD258" s="27"/>
      <c r="CQE258" s="27"/>
      <c r="CQF258" s="27"/>
      <c r="CQG258" s="27"/>
      <c r="CQH258" s="27"/>
      <c r="CQI258" s="27"/>
      <c r="CQJ258" s="27"/>
      <c r="CQK258" s="27"/>
      <c r="CQL258" s="27"/>
      <c r="CQM258" s="27"/>
      <c r="CQN258" s="27"/>
      <c r="CQO258" s="27"/>
      <c r="CQP258" s="27"/>
      <c r="CQQ258" s="27"/>
      <c r="CQR258" s="27"/>
      <c r="CQS258" s="27"/>
      <c r="CQT258" s="27"/>
      <c r="CQU258" s="27"/>
      <c r="CQV258" s="27"/>
      <c r="CQW258" s="27"/>
      <c r="CQX258" s="27"/>
      <c r="CQY258" s="27"/>
      <c r="CQZ258" s="27"/>
      <c r="CRA258" s="27"/>
      <c r="CRB258" s="27"/>
      <c r="CRC258" s="27"/>
      <c r="CRD258" s="27"/>
      <c r="CRE258" s="27"/>
      <c r="CRF258" s="27"/>
      <c r="CRG258" s="27"/>
      <c r="CRH258" s="27"/>
      <c r="CRI258" s="27"/>
      <c r="CRJ258" s="27"/>
      <c r="CRK258" s="27"/>
      <c r="CRL258" s="27"/>
      <c r="CRM258" s="27"/>
      <c r="CRN258" s="27"/>
      <c r="CRO258" s="27"/>
      <c r="CRP258" s="27"/>
      <c r="CRQ258" s="27"/>
      <c r="CRR258" s="27"/>
      <c r="CRS258" s="27"/>
      <c r="CRT258" s="27"/>
      <c r="CRU258" s="27"/>
      <c r="CRV258" s="27"/>
      <c r="CRW258" s="27"/>
      <c r="CRX258" s="27"/>
      <c r="CRY258" s="27"/>
      <c r="CRZ258" s="27"/>
      <c r="CSA258" s="27"/>
      <c r="CSB258" s="27"/>
      <c r="CSC258" s="27"/>
      <c r="CSD258" s="27"/>
      <c r="CSE258" s="27"/>
      <c r="CSF258" s="27"/>
      <c r="CSG258" s="27"/>
      <c r="CSH258" s="27"/>
      <c r="CSI258" s="27"/>
      <c r="CSJ258" s="27"/>
      <c r="CSK258" s="27"/>
      <c r="CSL258" s="27"/>
      <c r="CSM258" s="27"/>
      <c r="CSN258" s="27"/>
      <c r="CSO258" s="27"/>
      <c r="CSP258" s="27"/>
      <c r="CSQ258" s="27"/>
      <c r="CSR258" s="27"/>
      <c r="CSS258" s="27"/>
      <c r="CST258" s="27"/>
      <c r="CSU258" s="27"/>
      <c r="CSV258" s="27"/>
      <c r="CSW258" s="27"/>
      <c r="CSX258" s="27"/>
      <c r="CSY258" s="27"/>
      <c r="CSZ258" s="27"/>
      <c r="CTA258" s="27"/>
      <c r="CTB258" s="27"/>
      <c r="CTC258" s="27"/>
      <c r="CTD258" s="27"/>
      <c r="CTE258" s="27"/>
      <c r="CTF258" s="27"/>
      <c r="CTG258" s="27"/>
      <c r="CTH258" s="27"/>
      <c r="CTI258" s="27"/>
      <c r="CTJ258" s="27"/>
      <c r="CTK258" s="27"/>
      <c r="CTL258" s="27"/>
      <c r="CTM258" s="27"/>
      <c r="CTN258" s="27"/>
      <c r="CTO258" s="27"/>
      <c r="CTP258" s="27"/>
      <c r="CTQ258" s="27"/>
      <c r="CTR258" s="27"/>
      <c r="CTS258" s="27"/>
      <c r="CTT258" s="27"/>
      <c r="CTU258" s="27"/>
      <c r="CTV258" s="27"/>
      <c r="CTW258" s="27"/>
      <c r="CTX258" s="27"/>
      <c r="CTY258" s="27"/>
      <c r="CTZ258" s="27"/>
      <c r="CUA258" s="27"/>
      <c r="CUB258" s="27"/>
      <c r="CUC258" s="27"/>
      <c r="CUD258" s="27"/>
      <c r="CUE258" s="27"/>
      <c r="CUF258" s="27"/>
      <c r="CUG258" s="27"/>
      <c r="CUH258" s="27"/>
      <c r="CUI258" s="27"/>
      <c r="CUJ258" s="27"/>
      <c r="CUK258" s="27"/>
      <c r="CUL258" s="27"/>
      <c r="CUM258" s="27"/>
      <c r="CUN258" s="27"/>
      <c r="CUO258" s="27"/>
      <c r="CUP258" s="27"/>
      <c r="CUQ258" s="27"/>
      <c r="CUR258" s="27"/>
      <c r="CUS258" s="27"/>
      <c r="CUT258" s="27"/>
      <c r="CUU258" s="27"/>
      <c r="CUV258" s="27"/>
      <c r="CUW258" s="27"/>
      <c r="CUX258" s="27"/>
      <c r="CUY258" s="27"/>
      <c r="CUZ258" s="27"/>
      <c r="CVA258" s="27"/>
      <c r="CVB258" s="27"/>
      <c r="CVC258" s="27"/>
      <c r="CVD258" s="27"/>
      <c r="CVE258" s="27"/>
      <c r="CVF258" s="27"/>
      <c r="CVG258" s="27"/>
      <c r="CVH258" s="27"/>
      <c r="CVI258" s="27"/>
      <c r="CVJ258" s="27"/>
      <c r="CVK258" s="27"/>
      <c r="CVL258" s="27"/>
      <c r="CVM258" s="27"/>
      <c r="CVN258" s="27"/>
      <c r="CVO258" s="27"/>
      <c r="CVP258" s="27"/>
      <c r="CVQ258" s="27"/>
      <c r="CVR258" s="27"/>
      <c r="CVS258" s="27"/>
      <c r="CVT258" s="27"/>
      <c r="CVU258" s="27"/>
      <c r="CVV258" s="27"/>
      <c r="CVW258" s="27"/>
      <c r="CVX258" s="27"/>
      <c r="CVY258" s="27"/>
      <c r="CVZ258" s="27"/>
      <c r="CWA258" s="27"/>
      <c r="CWB258" s="27"/>
      <c r="CWC258" s="27"/>
      <c r="CWD258" s="27"/>
      <c r="CWE258" s="27"/>
      <c r="CWF258" s="27"/>
      <c r="CWG258" s="27"/>
      <c r="CWH258" s="27"/>
      <c r="CWI258" s="27"/>
      <c r="CWJ258" s="27"/>
      <c r="CWK258" s="27"/>
      <c r="CWL258" s="27"/>
      <c r="CWM258" s="27"/>
      <c r="CWN258" s="27"/>
      <c r="CWO258" s="27"/>
      <c r="CWP258" s="27"/>
      <c r="CWQ258" s="27"/>
      <c r="CWR258" s="27"/>
      <c r="CWS258" s="27"/>
      <c r="CWT258" s="27"/>
      <c r="CWU258" s="27"/>
      <c r="CWV258" s="27"/>
      <c r="CWW258" s="27"/>
      <c r="CWX258" s="27"/>
      <c r="CWY258" s="27"/>
      <c r="CWZ258" s="27"/>
      <c r="CXA258" s="27"/>
      <c r="CXB258" s="27"/>
      <c r="CXC258" s="27"/>
      <c r="CXD258" s="27"/>
      <c r="CXE258" s="27"/>
      <c r="CXF258" s="27"/>
      <c r="CXG258" s="27"/>
      <c r="CXH258" s="27"/>
      <c r="CXI258" s="27"/>
      <c r="CXJ258" s="27"/>
      <c r="CXK258" s="27"/>
      <c r="CXL258" s="27"/>
      <c r="CXM258" s="27"/>
      <c r="CXN258" s="27"/>
      <c r="CXO258" s="27"/>
      <c r="CXP258" s="27"/>
      <c r="CXQ258" s="27"/>
      <c r="CXR258" s="27"/>
      <c r="CXS258" s="27"/>
      <c r="CXT258" s="27"/>
      <c r="CXU258" s="27"/>
      <c r="CXV258" s="27"/>
      <c r="CXW258" s="27"/>
      <c r="CXX258" s="27"/>
      <c r="CXY258" s="27"/>
      <c r="CXZ258" s="27"/>
      <c r="CYA258" s="27"/>
      <c r="CYB258" s="27"/>
      <c r="CYC258" s="27"/>
      <c r="CYD258" s="27"/>
      <c r="CYE258" s="27"/>
      <c r="CYF258" s="27"/>
      <c r="CYG258" s="27"/>
      <c r="CYH258" s="27"/>
      <c r="CYI258" s="27"/>
      <c r="CYJ258" s="27"/>
      <c r="CYK258" s="27"/>
      <c r="CYL258" s="27"/>
      <c r="CYM258" s="27"/>
      <c r="CYN258" s="27"/>
      <c r="CYO258" s="27"/>
      <c r="CYP258" s="27"/>
      <c r="CYQ258" s="27"/>
      <c r="CYR258" s="27"/>
      <c r="CYS258" s="27"/>
      <c r="CYT258" s="27"/>
      <c r="CYU258" s="27"/>
      <c r="CYV258" s="27"/>
      <c r="CYW258" s="27"/>
      <c r="CYX258" s="27"/>
      <c r="CYY258" s="27"/>
      <c r="CYZ258" s="27"/>
      <c r="CZA258" s="27"/>
      <c r="CZB258" s="27"/>
      <c r="CZC258" s="27"/>
      <c r="CZD258" s="27"/>
      <c r="CZE258" s="27"/>
      <c r="CZF258" s="27"/>
      <c r="CZG258" s="27"/>
      <c r="CZH258" s="27"/>
      <c r="CZI258" s="27"/>
      <c r="CZJ258" s="27"/>
      <c r="CZK258" s="27"/>
      <c r="CZL258" s="27"/>
      <c r="CZM258" s="27"/>
      <c r="CZN258" s="27"/>
      <c r="CZO258" s="27"/>
      <c r="CZP258" s="27"/>
      <c r="CZQ258" s="27"/>
      <c r="CZR258" s="27"/>
      <c r="CZS258" s="27"/>
      <c r="CZT258" s="27"/>
      <c r="CZU258" s="27"/>
      <c r="CZV258" s="27"/>
      <c r="CZW258" s="27"/>
      <c r="CZX258" s="27"/>
      <c r="CZY258" s="27"/>
      <c r="CZZ258" s="27"/>
      <c r="DAA258" s="27"/>
      <c r="DAB258" s="27"/>
      <c r="DAC258" s="27"/>
      <c r="DAD258" s="27"/>
      <c r="DAE258" s="27"/>
      <c r="DAF258" s="27"/>
      <c r="DAG258" s="27"/>
      <c r="DAH258" s="27"/>
      <c r="DAI258" s="27"/>
      <c r="DAJ258" s="27"/>
      <c r="DAK258" s="27"/>
      <c r="DAL258" s="27"/>
      <c r="DAM258" s="27"/>
      <c r="DAN258" s="27"/>
      <c r="DAO258" s="27"/>
      <c r="DAP258" s="27"/>
      <c r="DAQ258" s="27"/>
      <c r="DAR258" s="27"/>
      <c r="DAS258" s="27"/>
      <c r="DAT258" s="27"/>
      <c r="DAU258" s="27"/>
      <c r="DAV258" s="27"/>
      <c r="DAW258" s="27"/>
      <c r="DAX258" s="27"/>
      <c r="DAY258" s="27"/>
      <c r="DAZ258" s="27"/>
      <c r="DBA258" s="27"/>
      <c r="DBB258" s="27"/>
      <c r="DBC258" s="27"/>
      <c r="DBD258" s="27"/>
      <c r="DBE258" s="27"/>
      <c r="DBF258" s="27"/>
      <c r="DBG258" s="27"/>
      <c r="DBH258" s="27"/>
      <c r="DBI258" s="27"/>
      <c r="DBJ258" s="27"/>
      <c r="DBK258" s="27"/>
      <c r="DBL258" s="27"/>
      <c r="DBM258" s="27"/>
      <c r="DBN258" s="27"/>
      <c r="DBO258" s="27"/>
      <c r="DBP258" s="27"/>
      <c r="DBQ258" s="27"/>
      <c r="DBR258" s="27"/>
      <c r="DBS258" s="27"/>
      <c r="DBT258" s="27"/>
      <c r="DBU258" s="27"/>
      <c r="DBV258" s="27"/>
      <c r="DBW258" s="27"/>
      <c r="DBX258" s="27"/>
      <c r="DBY258" s="27"/>
      <c r="DBZ258" s="27"/>
      <c r="DCA258" s="27"/>
      <c r="DCB258" s="27"/>
      <c r="DCC258" s="27"/>
      <c r="DCD258" s="27"/>
      <c r="DCE258" s="27"/>
      <c r="DCF258" s="27"/>
      <c r="DCG258" s="27"/>
      <c r="DCH258" s="27"/>
      <c r="DCI258" s="27"/>
      <c r="DCJ258" s="27"/>
      <c r="DCK258" s="27"/>
      <c r="DCL258" s="27"/>
      <c r="DCM258" s="27"/>
      <c r="DCN258" s="27"/>
      <c r="DCO258" s="27"/>
      <c r="DCP258" s="27"/>
      <c r="DCQ258" s="27"/>
      <c r="DCR258" s="27"/>
      <c r="DCS258" s="27"/>
      <c r="DCT258" s="27"/>
      <c r="DCU258" s="27"/>
      <c r="DCV258" s="27"/>
      <c r="DCW258" s="27"/>
      <c r="DCX258" s="27"/>
      <c r="DCY258" s="27"/>
      <c r="DCZ258" s="27"/>
      <c r="DDA258" s="27"/>
      <c r="DDB258" s="27"/>
      <c r="DDC258" s="27"/>
      <c r="DDD258" s="27"/>
      <c r="DDE258" s="27"/>
      <c r="DDF258" s="27"/>
      <c r="DDG258" s="27"/>
      <c r="DDH258" s="27"/>
      <c r="DDI258" s="27"/>
      <c r="DDJ258" s="27"/>
      <c r="DDK258" s="27"/>
      <c r="DDL258" s="27"/>
      <c r="DDM258" s="27"/>
      <c r="DDN258" s="27"/>
      <c r="DDO258" s="27"/>
      <c r="DDP258" s="27"/>
      <c r="DDQ258" s="27"/>
      <c r="DDR258" s="27"/>
      <c r="DDS258" s="27"/>
      <c r="DDT258" s="27"/>
      <c r="DDU258" s="27"/>
      <c r="DDV258" s="27"/>
      <c r="DDW258" s="27"/>
      <c r="DDX258" s="27"/>
      <c r="DDY258" s="27"/>
      <c r="DDZ258" s="27"/>
      <c r="DEA258" s="27"/>
      <c r="DEB258" s="27"/>
      <c r="DEC258" s="27"/>
      <c r="DED258" s="27"/>
      <c r="DEE258" s="27"/>
      <c r="DEF258" s="27"/>
      <c r="DEG258" s="27"/>
      <c r="DEH258" s="27"/>
      <c r="DEI258" s="27"/>
      <c r="DEJ258" s="27"/>
      <c r="DEK258" s="27"/>
      <c r="DEL258" s="27"/>
      <c r="DEM258" s="27"/>
      <c r="DEN258" s="27"/>
      <c r="DEO258" s="27"/>
      <c r="DEP258" s="27"/>
      <c r="DEQ258" s="27"/>
      <c r="DER258" s="27"/>
      <c r="DES258" s="27"/>
      <c r="DET258" s="27"/>
      <c r="DEU258" s="27"/>
      <c r="DEV258" s="27"/>
      <c r="DEW258" s="27"/>
      <c r="DEX258" s="27"/>
      <c r="DEY258" s="27"/>
      <c r="DEZ258" s="27"/>
      <c r="DFA258" s="27"/>
      <c r="DFB258" s="27"/>
      <c r="DFC258" s="27"/>
      <c r="DFD258" s="27"/>
      <c r="DFE258" s="27"/>
      <c r="DFF258" s="27"/>
      <c r="DFG258" s="27"/>
      <c r="DFH258" s="27"/>
      <c r="DFI258" s="27"/>
      <c r="DFJ258" s="27"/>
      <c r="DFK258" s="27"/>
      <c r="DFL258" s="27"/>
      <c r="DFM258" s="27"/>
      <c r="DFN258" s="27"/>
      <c r="DFO258" s="27"/>
      <c r="DFP258" s="27"/>
      <c r="DFQ258" s="27"/>
      <c r="DFR258" s="27"/>
      <c r="DFS258" s="27"/>
      <c r="DFT258" s="27"/>
      <c r="DFU258" s="27"/>
      <c r="DFV258" s="27"/>
      <c r="DFW258" s="27"/>
      <c r="DFX258" s="27"/>
      <c r="DFY258" s="27"/>
      <c r="DFZ258" s="27"/>
      <c r="DGA258" s="27"/>
      <c r="DGB258" s="27"/>
      <c r="DGC258" s="27"/>
      <c r="DGD258" s="27"/>
      <c r="DGE258" s="27"/>
      <c r="DGF258" s="27"/>
      <c r="DGG258" s="27"/>
      <c r="DGH258" s="27"/>
      <c r="DGI258" s="27"/>
      <c r="DGJ258" s="27"/>
      <c r="DGK258" s="27"/>
      <c r="DGL258" s="27"/>
      <c r="DGM258" s="27"/>
      <c r="DGN258" s="27"/>
      <c r="DGO258" s="27"/>
      <c r="DGP258" s="27"/>
      <c r="DGQ258" s="27"/>
      <c r="DGR258" s="27"/>
      <c r="DGS258" s="27"/>
      <c r="DGT258" s="27"/>
      <c r="DGU258" s="27"/>
      <c r="DGV258" s="27"/>
      <c r="DGW258" s="27"/>
      <c r="DGX258" s="27"/>
      <c r="DGY258" s="27"/>
      <c r="DGZ258" s="27"/>
      <c r="DHA258" s="27"/>
      <c r="DHB258" s="27"/>
      <c r="DHC258" s="27"/>
      <c r="DHD258" s="27"/>
      <c r="DHE258" s="27"/>
      <c r="DHF258" s="27"/>
      <c r="DHG258" s="27"/>
      <c r="DHH258" s="27"/>
      <c r="DHI258" s="27"/>
      <c r="DHJ258" s="27"/>
      <c r="DHK258" s="27"/>
      <c r="DHL258" s="27"/>
      <c r="DHM258" s="27"/>
      <c r="DHN258" s="27"/>
      <c r="DHO258" s="27"/>
      <c r="DHP258" s="27"/>
      <c r="DHQ258" s="27"/>
      <c r="DHR258" s="27"/>
      <c r="DHS258" s="27"/>
      <c r="DHT258" s="27"/>
      <c r="DHU258" s="27"/>
      <c r="DHV258" s="27"/>
      <c r="DHW258" s="27"/>
      <c r="DHX258" s="27"/>
      <c r="DHY258" s="27"/>
      <c r="DHZ258" s="27"/>
      <c r="DIA258" s="27"/>
      <c r="DIB258" s="27"/>
      <c r="DIC258" s="27"/>
      <c r="DID258" s="27"/>
      <c r="DIE258" s="27"/>
      <c r="DIF258" s="27"/>
      <c r="DIG258" s="27"/>
      <c r="DIH258" s="27"/>
      <c r="DII258" s="27"/>
      <c r="DIJ258" s="27"/>
      <c r="DIK258" s="27"/>
      <c r="DIL258" s="27"/>
      <c r="DIM258" s="27"/>
      <c r="DIN258" s="27"/>
      <c r="DIO258" s="27"/>
      <c r="DIP258" s="27"/>
      <c r="DIQ258" s="27"/>
      <c r="DIR258" s="27"/>
      <c r="DIS258" s="27"/>
      <c r="DIT258" s="27"/>
      <c r="DIU258" s="27"/>
      <c r="DIV258" s="27"/>
      <c r="DIW258" s="27"/>
      <c r="DIX258" s="27"/>
      <c r="DIY258" s="27"/>
      <c r="DIZ258" s="27"/>
      <c r="DJA258" s="27"/>
      <c r="DJB258" s="27"/>
      <c r="DJC258" s="27"/>
      <c r="DJD258" s="27"/>
      <c r="DJE258" s="27"/>
      <c r="DJF258" s="27"/>
      <c r="DJG258" s="27"/>
      <c r="DJH258" s="27"/>
      <c r="DJI258" s="27"/>
      <c r="DJJ258" s="27"/>
      <c r="DJK258" s="27"/>
      <c r="DJL258" s="27"/>
      <c r="DJM258" s="27"/>
      <c r="DJN258" s="27"/>
      <c r="DJO258" s="27"/>
      <c r="DJP258" s="27"/>
      <c r="DJQ258" s="27"/>
      <c r="DJR258" s="27"/>
      <c r="DJS258" s="27"/>
      <c r="DJT258" s="27"/>
      <c r="DJU258" s="27"/>
      <c r="DJV258" s="27"/>
      <c r="DJW258" s="27"/>
      <c r="DJX258" s="27"/>
      <c r="DJY258" s="27"/>
      <c r="DJZ258" s="27"/>
      <c r="DKA258" s="27"/>
      <c r="DKB258" s="27"/>
      <c r="DKC258" s="27"/>
      <c r="DKD258" s="27"/>
      <c r="DKE258" s="27"/>
      <c r="DKF258" s="27"/>
      <c r="DKG258" s="27"/>
      <c r="DKH258" s="27"/>
      <c r="DKI258" s="27"/>
      <c r="DKJ258" s="27"/>
      <c r="DKK258" s="27"/>
      <c r="DKL258" s="27"/>
      <c r="DKM258" s="27"/>
      <c r="DKN258" s="27"/>
      <c r="DKO258" s="27"/>
      <c r="DKP258" s="27"/>
      <c r="DKQ258" s="27"/>
      <c r="DKR258" s="27"/>
      <c r="DKS258" s="27"/>
      <c r="DKT258" s="27"/>
      <c r="DKU258" s="27"/>
      <c r="DKV258" s="27"/>
      <c r="DKW258" s="27"/>
      <c r="DKX258" s="27"/>
      <c r="DKY258" s="27"/>
      <c r="DKZ258" s="27"/>
      <c r="DLA258" s="27"/>
      <c r="DLB258" s="27"/>
      <c r="DLC258" s="27"/>
      <c r="DLD258" s="27"/>
      <c r="DLE258" s="27"/>
      <c r="DLF258" s="27"/>
      <c r="DLG258" s="27"/>
      <c r="DLH258" s="27"/>
      <c r="DLI258" s="27"/>
      <c r="DLJ258" s="27"/>
      <c r="DLK258" s="27"/>
      <c r="DLL258" s="27"/>
      <c r="DLM258" s="27"/>
      <c r="DLN258" s="27"/>
      <c r="DLO258" s="27"/>
      <c r="DLP258" s="27"/>
      <c r="DLQ258" s="27"/>
      <c r="DLR258" s="27"/>
      <c r="DLS258" s="27"/>
      <c r="DLT258" s="27"/>
      <c r="DLU258" s="27"/>
      <c r="DLV258" s="27"/>
      <c r="DLW258" s="27"/>
      <c r="DLX258" s="27"/>
      <c r="DLY258" s="27"/>
      <c r="DLZ258" s="27"/>
      <c r="DMA258" s="27"/>
      <c r="DMB258" s="27"/>
      <c r="DMC258" s="27"/>
      <c r="DMD258" s="27"/>
      <c r="DME258" s="27"/>
      <c r="DMF258" s="27"/>
      <c r="DMG258" s="27"/>
      <c r="DMH258" s="27"/>
      <c r="DMI258" s="27"/>
      <c r="DMJ258" s="27"/>
      <c r="DMK258" s="27"/>
      <c r="DML258" s="27"/>
      <c r="DMM258" s="27"/>
      <c r="DMN258" s="27"/>
      <c r="DMO258" s="27"/>
      <c r="DMP258" s="27"/>
      <c r="DMQ258" s="27"/>
      <c r="DMR258" s="27"/>
      <c r="DMS258" s="27"/>
      <c r="DMT258" s="27"/>
      <c r="DMU258" s="27"/>
      <c r="DMV258" s="27"/>
      <c r="DMW258" s="27"/>
      <c r="DMX258" s="27"/>
      <c r="DMY258" s="27"/>
      <c r="DMZ258" s="27"/>
      <c r="DNA258" s="27"/>
      <c r="DNB258" s="27"/>
      <c r="DNC258" s="27"/>
      <c r="DND258" s="27"/>
      <c r="DNE258" s="27"/>
      <c r="DNF258" s="27"/>
      <c r="DNG258" s="27"/>
      <c r="DNH258" s="27"/>
      <c r="DNI258" s="27"/>
      <c r="DNJ258" s="27"/>
      <c r="DNK258" s="27"/>
      <c r="DNL258" s="27"/>
      <c r="DNM258" s="27"/>
      <c r="DNN258" s="27"/>
      <c r="DNO258" s="27"/>
      <c r="DNP258" s="27"/>
      <c r="DNQ258" s="27"/>
      <c r="DNR258" s="27"/>
      <c r="DNS258" s="27"/>
      <c r="DNT258" s="27"/>
      <c r="DNU258" s="27"/>
      <c r="DNV258" s="27"/>
      <c r="DNW258" s="27"/>
      <c r="DNX258" s="27"/>
      <c r="DNY258" s="27"/>
      <c r="DNZ258" s="27"/>
      <c r="DOA258" s="27"/>
      <c r="DOB258" s="27"/>
      <c r="DOC258" s="27"/>
      <c r="DOD258" s="27"/>
      <c r="DOE258" s="27"/>
      <c r="DOF258" s="27"/>
      <c r="DOG258" s="27"/>
      <c r="DOH258" s="27"/>
      <c r="DOI258" s="27"/>
      <c r="DOJ258" s="27"/>
      <c r="DOK258" s="27"/>
      <c r="DOL258" s="27"/>
      <c r="DOM258" s="27"/>
      <c r="DON258" s="27"/>
      <c r="DOO258" s="27"/>
      <c r="DOP258" s="27"/>
      <c r="DOQ258" s="27"/>
      <c r="DOR258" s="27"/>
      <c r="DOS258" s="27"/>
      <c r="DOT258" s="27"/>
      <c r="DOU258" s="27"/>
      <c r="DOV258" s="27"/>
      <c r="DOW258" s="27"/>
      <c r="DOX258" s="27"/>
      <c r="DOY258" s="27"/>
      <c r="DOZ258" s="27"/>
      <c r="DPA258" s="27"/>
      <c r="DPB258" s="27"/>
      <c r="DPC258" s="27"/>
      <c r="DPD258" s="27"/>
      <c r="DPE258" s="27"/>
      <c r="DPF258" s="27"/>
      <c r="DPG258" s="27"/>
      <c r="DPH258" s="27"/>
      <c r="DPI258" s="27"/>
      <c r="DPJ258" s="27"/>
      <c r="DPK258" s="27"/>
      <c r="DPL258" s="27"/>
      <c r="DPM258" s="27"/>
      <c r="DPN258" s="27"/>
      <c r="DPO258" s="27"/>
      <c r="DPP258" s="27"/>
      <c r="DPQ258" s="27"/>
      <c r="DPR258" s="27"/>
      <c r="DPS258" s="27"/>
      <c r="DPT258" s="27"/>
      <c r="DPU258" s="27"/>
      <c r="DPV258" s="27"/>
      <c r="DPW258" s="27"/>
      <c r="DPX258" s="27"/>
      <c r="DPY258" s="27"/>
      <c r="DPZ258" s="27"/>
      <c r="DQA258" s="27"/>
      <c r="DQB258" s="27"/>
      <c r="DQC258" s="27"/>
      <c r="DQD258" s="27"/>
      <c r="DQE258" s="27"/>
      <c r="DQF258" s="27"/>
      <c r="DQG258" s="27"/>
      <c r="DQH258" s="27"/>
      <c r="DQI258" s="27"/>
      <c r="DQJ258" s="27"/>
      <c r="DQK258" s="27"/>
      <c r="DQL258" s="27"/>
      <c r="DQM258" s="27"/>
      <c r="DQN258" s="27"/>
      <c r="DQO258" s="27"/>
      <c r="DQP258" s="27"/>
      <c r="DQQ258" s="27"/>
      <c r="DQR258" s="27"/>
      <c r="DQS258" s="27"/>
      <c r="DQT258" s="27"/>
      <c r="DQU258" s="27"/>
      <c r="DQV258" s="27"/>
      <c r="DQW258" s="27"/>
      <c r="DQX258" s="27"/>
      <c r="DQY258" s="27"/>
      <c r="DQZ258" s="27"/>
      <c r="DRA258" s="27"/>
      <c r="DRB258" s="27"/>
      <c r="DRC258" s="27"/>
      <c r="DRD258" s="27"/>
      <c r="DRE258" s="27"/>
      <c r="DRF258" s="27"/>
      <c r="DRG258" s="27"/>
      <c r="DRH258" s="27"/>
      <c r="DRI258" s="27"/>
      <c r="DRJ258" s="27"/>
      <c r="DRK258" s="27"/>
      <c r="DRL258" s="27"/>
      <c r="DRM258" s="27"/>
      <c r="DRN258" s="27"/>
      <c r="DRO258" s="27"/>
      <c r="DRP258" s="27"/>
      <c r="DRQ258" s="27"/>
      <c r="DRR258" s="27"/>
      <c r="DRS258" s="27"/>
      <c r="DRT258" s="27"/>
      <c r="DRU258" s="27"/>
      <c r="DRV258" s="27"/>
      <c r="DRW258" s="27"/>
      <c r="DRX258" s="27"/>
      <c r="DRY258" s="27"/>
      <c r="DRZ258" s="27"/>
      <c r="DSA258" s="27"/>
      <c r="DSB258" s="27"/>
      <c r="DSC258" s="27"/>
      <c r="DSD258" s="27"/>
      <c r="DSE258" s="27"/>
      <c r="DSF258" s="27"/>
      <c r="DSG258" s="27"/>
      <c r="DSH258" s="27"/>
      <c r="DSI258" s="27"/>
      <c r="DSJ258" s="27"/>
      <c r="DSK258" s="27"/>
      <c r="DSL258" s="27"/>
      <c r="DSM258" s="27"/>
      <c r="DSN258" s="27"/>
      <c r="DSO258" s="27"/>
      <c r="DSP258" s="27"/>
      <c r="DSQ258" s="27"/>
      <c r="DSR258" s="27"/>
      <c r="DSS258" s="27"/>
      <c r="DST258" s="27"/>
      <c r="DSU258" s="27"/>
      <c r="DSV258" s="27"/>
      <c r="DSW258" s="27"/>
      <c r="DSX258" s="27"/>
      <c r="DSY258" s="27"/>
      <c r="DSZ258" s="27"/>
      <c r="DTA258" s="27"/>
      <c r="DTB258" s="27"/>
      <c r="DTC258" s="27"/>
      <c r="DTD258" s="27"/>
      <c r="DTE258" s="27"/>
      <c r="DTF258" s="27"/>
      <c r="DTG258" s="27"/>
      <c r="DTH258" s="27"/>
      <c r="DTI258" s="27"/>
      <c r="DTJ258" s="27"/>
      <c r="DTK258" s="27"/>
      <c r="DTL258" s="27"/>
      <c r="DTM258" s="27"/>
      <c r="DTN258" s="27"/>
      <c r="DTO258" s="27"/>
      <c r="DTP258" s="27"/>
      <c r="DTQ258" s="27"/>
      <c r="DTR258" s="27"/>
      <c r="DTS258" s="27"/>
      <c r="DTT258" s="27"/>
      <c r="DTU258" s="27"/>
      <c r="DTV258" s="27"/>
      <c r="DTW258" s="27"/>
      <c r="DTX258" s="27"/>
      <c r="DTY258" s="27"/>
      <c r="DTZ258" s="27"/>
      <c r="DUA258" s="27"/>
      <c r="DUB258" s="27"/>
      <c r="DUC258" s="27"/>
      <c r="DUD258" s="27"/>
      <c r="DUE258" s="27"/>
      <c r="DUF258" s="27"/>
      <c r="DUG258" s="27"/>
      <c r="DUH258" s="27"/>
      <c r="DUI258" s="27"/>
      <c r="DUJ258" s="27"/>
      <c r="DUK258" s="27"/>
      <c r="DUL258" s="27"/>
      <c r="DUM258" s="27"/>
      <c r="DUN258" s="27"/>
      <c r="DUO258" s="27"/>
      <c r="DUP258" s="27"/>
      <c r="DUQ258" s="27"/>
      <c r="DUR258" s="27"/>
      <c r="DUS258" s="27"/>
      <c r="DUT258" s="27"/>
      <c r="DUU258" s="27"/>
      <c r="DUV258" s="27"/>
      <c r="DUW258" s="27"/>
      <c r="DUX258" s="27"/>
      <c r="DUY258" s="27"/>
      <c r="DUZ258" s="27"/>
      <c r="DVA258" s="27"/>
      <c r="DVB258" s="27"/>
      <c r="DVC258" s="27"/>
      <c r="DVD258" s="27"/>
      <c r="DVE258" s="27"/>
      <c r="DVF258" s="27"/>
      <c r="DVG258" s="27"/>
      <c r="DVH258" s="27"/>
      <c r="DVI258" s="27"/>
      <c r="DVJ258" s="27"/>
      <c r="DVK258" s="27"/>
      <c r="DVL258" s="27"/>
      <c r="DVM258" s="27"/>
      <c r="DVN258" s="27"/>
      <c r="DVO258" s="27"/>
      <c r="DVP258" s="27"/>
      <c r="DVQ258" s="27"/>
      <c r="DVR258" s="27"/>
      <c r="DVS258" s="27"/>
      <c r="DVT258" s="27"/>
      <c r="DVU258" s="27"/>
      <c r="DVV258" s="27"/>
      <c r="DVW258" s="27"/>
      <c r="DVX258" s="27"/>
      <c r="DVY258" s="27"/>
      <c r="DVZ258" s="27"/>
      <c r="DWA258" s="27"/>
      <c r="DWB258" s="27"/>
      <c r="DWC258" s="27"/>
      <c r="DWD258" s="27"/>
      <c r="DWE258" s="27"/>
      <c r="DWF258" s="27"/>
      <c r="DWG258" s="27"/>
      <c r="DWH258" s="27"/>
      <c r="DWI258" s="27"/>
      <c r="DWJ258" s="27"/>
      <c r="DWK258" s="27"/>
      <c r="DWL258" s="27"/>
      <c r="DWM258" s="27"/>
      <c r="DWN258" s="27"/>
      <c r="DWO258" s="27"/>
      <c r="DWP258" s="27"/>
      <c r="DWQ258" s="27"/>
      <c r="DWR258" s="27"/>
      <c r="DWS258" s="27"/>
      <c r="DWT258" s="27"/>
      <c r="DWU258" s="27"/>
      <c r="DWV258" s="27"/>
      <c r="DWW258" s="27"/>
      <c r="DWX258" s="27"/>
      <c r="DWY258" s="27"/>
      <c r="DWZ258" s="27"/>
      <c r="DXA258" s="27"/>
      <c r="DXB258" s="27"/>
      <c r="DXC258" s="27"/>
      <c r="DXD258" s="27"/>
      <c r="DXE258" s="27"/>
      <c r="DXF258" s="27"/>
      <c r="DXG258" s="27"/>
      <c r="DXH258" s="27"/>
      <c r="DXI258" s="27"/>
      <c r="DXJ258" s="27"/>
      <c r="DXK258" s="27"/>
      <c r="DXL258" s="27"/>
      <c r="DXM258" s="27"/>
      <c r="DXN258" s="27"/>
      <c r="DXO258" s="27"/>
      <c r="DXP258" s="27"/>
      <c r="DXQ258" s="27"/>
      <c r="DXR258" s="27"/>
      <c r="DXS258" s="27"/>
      <c r="DXT258" s="27"/>
      <c r="DXU258" s="27"/>
      <c r="DXV258" s="27"/>
      <c r="DXW258" s="27"/>
      <c r="DXX258" s="27"/>
      <c r="DXY258" s="27"/>
      <c r="DXZ258" s="27"/>
      <c r="DYA258" s="27"/>
      <c r="DYB258" s="27"/>
      <c r="DYC258" s="27"/>
      <c r="DYD258" s="27"/>
      <c r="DYE258" s="27"/>
      <c r="DYF258" s="27"/>
      <c r="DYG258" s="27"/>
      <c r="DYH258" s="27"/>
      <c r="DYI258" s="27"/>
      <c r="DYJ258" s="27"/>
      <c r="DYK258" s="27"/>
      <c r="DYL258" s="27"/>
      <c r="DYM258" s="27"/>
      <c r="DYN258" s="27"/>
      <c r="DYO258" s="27"/>
      <c r="DYP258" s="27"/>
      <c r="DYQ258" s="27"/>
      <c r="DYR258" s="27"/>
      <c r="DYS258" s="27"/>
      <c r="DYT258" s="27"/>
      <c r="DYU258" s="27"/>
      <c r="DYV258" s="27"/>
      <c r="DYW258" s="27"/>
      <c r="DYX258" s="27"/>
      <c r="DYY258" s="27"/>
      <c r="DYZ258" s="27"/>
      <c r="DZA258" s="27"/>
      <c r="DZB258" s="27"/>
      <c r="DZC258" s="27"/>
      <c r="DZD258" s="27"/>
      <c r="DZE258" s="27"/>
      <c r="DZF258" s="27"/>
      <c r="DZG258" s="27"/>
      <c r="DZH258" s="27"/>
      <c r="DZI258" s="27"/>
      <c r="DZJ258" s="27"/>
      <c r="DZK258" s="27"/>
      <c r="DZL258" s="27"/>
      <c r="DZM258" s="27"/>
      <c r="DZN258" s="27"/>
      <c r="DZO258" s="27"/>
      <c r="DZP258" s="27"/>
      <c r="DZQ258" s="27"/>
      <c r="DZR258" s="27"/>
      <c r="DZS258" s="27"/>
      <c r="DZT258" s="27"/>
      <c r="DZU258" s="27"/>
      <c r="DZV258" s="27"/>
      <c r="DZW258" s="27"/>
      <c r="DZX258" s="27"/>
      <c r="DZY258" s="27"/>
      <c r="DZZ258" s="27"/>
      <c r="EAA258" s="27"/>
      <c r="EAB258" s="27"/>
      <c r="EAC258" s="27"/>
      <c r="EAD258" s="27"/>
      <c r="EAE258" s="27"/>
      <c r="EAF258" s="27"/>
      <c r="EAG258" s="27"/>
      <c r="EAH258" s="27"/>
      <c r="EAI258" s="27"/>
      <c r="EAJ258" s="27"/>
      <c r="EAK258" s="27"/>
      <c r="EAL258" s="27"/>
      <c r="EAM258" s="27"/>
      <c r="EAN258" s="27"/>
      <c r="EAO258" s="27"/>
      <c r="EAP258" s="27"/>
      <c r="EAQ258" s="27"/>
      <c r="EAR258" s="27"/>
      <c r="EAS258" s="27"/>
      <c r="EAT258" s="27"/>
      <c r="EAU258" s="27"/>
      <c r="EAV258" s="27"/>
      <c r="EAW258" s="27"/>
      <c r="EAX258" s="27"/>
      <c r="EAY258" s="27"/>
      <c r="EAZ258" s="27"/>
      <c r="EBA258" s="27"/>
      <c r="EBB258" s="27"/>
      <c r="EBC258" s="27"/>
      <c r="EBD258" s="27"/>
      <c r="EBE258" s="27"/>
      <c r="EBF258" s="27"/>
      <c r="EBG258" s="27"/>
      <c r="EBH258" s="27"/>
      <c r="EBI258" s="27"/>
      <c r="EBJ258" s="27"/>
      <c r="EBK258" s="27"/>
      <c r="EBL258" s="27"/>
      <c r="EBM258" s="27"/>
      <c r="EBN258" s="27"/>
      <c r="EBO258" s="27"/>
      <c r="EBP258" s="27"/>
      <c r="EBQ258" s="27"/>
      <c r="EBR258" s="27"/>
      <c r="EBS258" s="27"/>
      <c r="EBT258" s="27"/>
      <c r="EBU258" s="27"/>
      <c r="EBV258" s="27"/>
      <c r="EBW258" s="27"/>
      <c r="EBX258" s="27"/>
      <c r="EBY258" s="27"/>
      <c r="EBZ258" s="27"/>
      <c r="ECA258" s="27"/>
      <c r="ECB258" s="27"/>
      <c r="ECC258" s="27"/>
      <c r="ECD258" s="27"/>
      <c r="ECE258" s="27"/>
      <c r="ECF258" s="27"/>
      <c r="ECG258" s="27"/>
      <c r="ECH258" s="27"/>
      <c r="ECI258" s="27"/>
      <c r="ECJ258" s="27"/>
      <c r="ECK258" s="27"/>
      <c r="ECL258" s="27"/>
      <c r="ECM258" s="27"/>
      <c r="ECN258" s="27"/>
      <c r="ECO258" s="27"/>
      <c r="ECP258" s="27"/>
      <c r="ECQ258" s="27"/>
      <c r="ECR258" s="27"/>
      <c r="ECS258" s="27"/>
      <c r="ECT258" s="27"/>
      <c r="ECU258" s="27"/>
      <c r="ECV258" s="27"/>
      <c r="ECW258" s="27"/>
      <c r="ECX258" s="27"/>
      <c r="ECY258" s="27"/>
      <c r="ECZ258" s="27"/>
      <c r="EDA258" s="27"/>
      <c r="EDB258" s="27"/>
      <c r="EDC258" s="27"/>
      <c r="EDD258" s="27"/>
      <c r="EDE258" s="27"/>
      <c r="EDF258" s="27"/>
      <c r="EDG258" s="27"/>
      <c r="EDH258" s="27"/>
      <c r="EDI258" s="27"/>
      <c r="EDJ258" s="27"/>
      <c r="EDK258" s="27"/>
      <c r="EDL258" s="27"/>
      <c r="EDM258" s="27"/>
      <c r="EDN258" s="27"/>
      <c r="EDO258" s="27"/>
      <c r="EDP258" s="27"/>
      <c r="EDQ258" s="27"/>
      <c r="EDR258" s="27"/>
      <c r="EDS258" s="27"/>
      <c r="EDT258" s="27"/>
      <c r="EDU258" s="27"/>
      <c r="EDV258" s="27"/>
      <c r="EDW258" s="27"/>
      <c r="EDX258" s="27"/>
      <c r="EDY258" s="27"/>
      <c r="EDZ258" s="27"/>
      <c r="EEA258" s="27"/>
      <c r="EEB258" s="27"/>
      <c r="EEC258" s="27"/>
      <c r="EED258" s="27"/>
      <c r="EEE258" s="27"/>
      <c r="EEF258" s="27"/>
      <c r="EEG258" s="27"/>
      <c r="EEH258" s="27"/>
      <c r="EEI258" s="27"/>
      <c r="EEJ258" s="27"/>
      <c r="EEK258" s="27"/>
      <c r="EEL258" s="27"/>
      <c r="EEM258" s="27"/>
      <c r="EEN258" s="27"/>
      <c r="EEO258" s="27"/>
      <c r="EEP258" s="27"/>
      <c r="EEQ258" s="27"/>
      <c r="EER258" s="27"/>
      <c r="EES258" s="27"/>
      <c r="EET258" s="27"/>
      <c r="EEU258" s="27"/>
      <c r="EEV258" s="27"/>
      <c r="EEW258" s="27"/>
      <c r="EEX258" s="27"/>
      <c r="EEY258" s="27"/>
      <c r="EEZ258" s="27"/>
      <c r="EFA258" s="27"/>
      <c r="EFB258" s="27"/>
      <c r="EFC258" s="27"/>
      <c r="EFD258" s="27"/>
      <c r="EFE258" s="27"/>
      <c r="EFF258" s="27"/>
      <c r="EFG258" s="27"/>
      <c r="EFH258" s="27"/>
      <c r="EFI258" s="27"/>
      <c r="EFJ258" s="27"/>
      <c r="EFK258" s="27"/>
      <c r="EFL258" s="27"/>
      <c r="EFM258" s="27"/>
      <c r="EFN258" s="27"/>
      <c r="EFO258" s="27"/>
      <c r="EFP258" s="27"/>
      <c r="EFQ258" s="27"/>
      <c r="EFR258" s="27"/>
      <c r="EFS258" s="27"/>
      <c r="EFT258" s="27"/>
      <c r="EFU258" s="27"/>
      <c r="EFV258" s="27"/>
      <c r="EFW258" s="27"/>
      <c r="EFX258" s="27"/>
      <c r="EFY258" s="27"/>
      <c r="EFZ258" s="27"/>
      <c r="EGA258" s="27"/>
      <c r="EGB258" s="27"/>
      <c r="EGC258" s="27"/>
      <c r="EGD258" s="27"/>
      <c r="EGE258" s="27"/>
      <c r="EGF258" s="27"/>
      <c r="EGG258" s="27"/>
      <c r="EGH258" s="27"/>
      <c r="EGI258" s="27"/>
      <c r="EGJ258" s="27"/>
      <c r="EGK258" s="27"/>
      <c r="EGL258" s="27"/>
      <c r="EGM258" s="27"/>
      <c r="EGN258" s="27"/>
      <c r="EGO258" s="27"/>
      <c r="EGP258" s="27"/>
      <c r="EGQ258" s="27"/>
      <c r="EGR258" s="27"/>
      <c r="EGS258" s="27"/>
      <c r="EGT258" s="27"/>
      <c r="EGU258" s="27"/>
      <c r="EGV258" s="27"/>
      <c r="EGW258" s="27"/>
      <c r="EGX258" s="27"/>
      <c r="EGY258" s="27"/>
      <c r="EGZ258" s="27"/>
      <c r="EHA258" s="27"/>
      <c r="EHB258" s="27"/>
      <c r="EHC258" s="27"/>
      <c r="EHD258" s="27"/>
      <c r="EHE258" s="27"/>
      <c r="EHF258" s="27"/>
      <c r="EHG258" s="27"/>
      <c r="EHH258" s="27"/>
      <c r="EHI258" s="27"/>
      <c r="EHJ258" s="27"/>
      <c r="EHK258" s="27"/>
      <c r="EHL258" s="27"/>
      <c r="EHM258" s="27"/>
      <c r="EHN258" s="27"/>
      <c r="EHO258" s="27"/>
      <c r="EHP258" s="27"/>
      <c r="EHQ258" s="27"/>
      <c r="EHR258" s="27"/>
      <c r="EHS258" s="27"/>
      <c r="EHT258" s="27"/>
      <c r="EHU258" s="27"/>
      <c r="EHV258" s="27"/>
      <c r="EHW258" s="27"/>
      <c r="EHX258" s="27"/>
      <c r="EHY258" s="27"/>
      <c r="EHZ258" s="27"/>
      <c r="EIA258" s="27"/>
      <c r="EIB258" s="27"/>
      <c r="EIC258" s="27"/>
      <c r="EID258" s="27"/>
      <c r="EIE258" s="27"/>
      <c r="EIF258" s="27"/>
      <c r="EIG258" s="27"/>
      <c r="EIH258" s="27"/>
      <c r="EII258" s="27"/>
      <c r="EIJ258" s="27"/>
      <c r="EIK258" s="27"/>
      <c r="EIL258" s="27"/>
      <c r="EIM258" s="27"/>
      <c r="EIN258" s="27"/>
      <c r="EIO258" s="27"/>
      <c r="EIP258" s="27"/>
      <c r="EIQ258" s="27"/>
      <c r="EIR258" s="27"/>
      <c r="EIS258" s="27"/>
      <c r="EIT258" s="27"/>
      <c r="EIU258" s="27"/>
      <c r="EIV258" s="27"/>
      <c r="EIW258" s="27"/>
      <c r="EIX258" s="27"/>
      <c r="EIY258" s="27"/>
      <c r="EIZ258" s="27"/>
      <c r="EJA258" s="27"/>
      <c r="EJB258" s="27"/>
      <c r="EJC258" s="27"/>
      <c r="EJD258" s="27"/>
      <c r="EJE258" s="27"/>
      <c r="EJF258" s="27"/>
      <c r="EJG258" s="27"/>
      <c r="EJH258" s="27"/>
      <c r="EJI258" s="27"/>
      <c r="EJJ258" s="27"/>
      <c r="EJK258" s="27"/>
      <c r="EJL258" s="27"/>
      <c r="EJM258" s="27"/>
      <c r="EJN258" s="27"/>
      <c r="EJO258" s="27"/>
      <c r="EJP258" s="27"/>
      <c r="EJQ258" s="27"/>
      <c r="EJR258" s="27"/>
      <c r="EJS258" s="27"/>
      <c r="EJT258" s="27"/>
      <c r="EJU258" s="27"/>
      <c r="EJV258" s="27"/>
      <c r="EJW258" s="27"/>
      <c r="EJX258" s="27"/>
      <c r="EJY258" s="27"/>
      <c r="EJZ258" s="27"/>
      <c r="EKA258" s="27"/>
      <c r="EKB258" s="27"/>
      <c r="EKC258" s="27"/>
      <c r="EKD258" s="27"/>
      <c r="EKE258" s="27"/>
      <c r="EKF258" s="27"/>
      <c r="EKG258" s="27"/>
      <c r="EKH258" s="27"/>
      <c r="EKI258" s="27"/>
      <c r="EKJ258" s="27"/>
      <c r="EKK258" s="27"/>
      <c r="EKL258" s="27"/>
      <c r="EKM258" s="27"/>
      <c r="EKN258" s="27"/>
      <c r="EKO258" s="27"/>
      <c r="EKP258" s="27"/>
      <c r="EKQ258" s="27"/>
      <c r="EKR258" s="27"/>
      <c r="EKS258" s="27"/>
      <c r="EKT258" s="27"/>
      <c r="EKU258" s="27"/>
      <c r="EKV258" s="27"/>
      <c r="EKW258" s="27"/>
      <c r="EKX258" s="27"/>
      <c r="EKY258" s="27"/>
      <c r="EKZ258" s="27"/>
      <c r="ELA258" s="27"/>
      <c r="ELB258" s="27"/>
      <c r="ELC258" s="27"/>
      <c r="ELD258" s="27"/>
      <c r="ELE258" s="27"/>
      <c r="ELF258" s="27"/>
      <c r="ELG258" s="27"/>
      <c r="ELH258" s="27"/>
      <c r="ELI258" s="27"/>
      <c r="ELJ258" s="27"/>
      <c r="ELK258" s="27"/>
      <c r="ELL258" s="27"/>
      <c r="ELM258" s="27"/>
      <c r="ELN258" s="27"/>
      <c r="ELO258" s="27"/>
      <c r="ELP258" s="27"/>
      <c r="ELQ258" s="27"/>
      <c r="ELR258" s="27"/>
      <c r="ELS258" s="27"/>
      <c r="ELT258" s="27"/>
      <c r="ELU258" s="27"/>
      <c r="ELV258" s="27"/>
      <c r="ELW258" s="27"/>
      <c r="ELX258" s="27"/>
      <c r="ELY258" s="27"/>
      <c r="ELZ258" s="27"/>
      <c r="EMA258" s="27"/>
      <c r="EMB258" s="27"/>
      <c r="EMC258" s="27"/>
      <c r="EMD258" s="27"/>
      <c r="EME258" s="27"/>
      <c r="EMF258" s="27"/>
      <c r="EMG258" s="27"/>
      <c r="EMH258" s="27"/>
      <c r="EMI258" s="27"/>
      <c r="EMJ258" s="27"/>
      <c r="EMK258" s="27"/>
      <c r="EML258" s="27"/>
      <c r="EMM258" s="27"/>
      <c r="EMN258" s="27"/>
      <c r="EMO258" s="27"/>
      <c r="EMP258" s="27"/>
      <c r="EMQ258" s="27"/>
      <c r="EMR258" s="27"/>
      <c r="EMS258" s="27"/>
      <c r="EMT258" s="27"/>
      <c r="EMU258" s="27"/>
      <c r="EMV258" s="27"/>
      <c r="EMW258" s="27"/>
      <c r="EMX258" s="27"/>
      <c r="EMY258" s="27"/>
      <c r="EMZ258" s="27"/>
      <c r="ENA258" s="27"/>
      <c r="ENB258" s="27"/>
      <c r="ENC258" s="27"/>
      <c r="END258" s="27"/>
      <c r="ENE258" s="27"/>
      <c r="ENF258" s="27"/>
      <c r="ENG258" s="27"/>
      <c r="ENH258" s="27"/>
      <c r="ENI258" s="27"/>
      <c r="ENJ258" s="27"/>
      <c r="ENK258" s="27"/>
      <c r="ENL258" s="27"/>
      <c r="ENM258" s="27"/>
      <c r="ENN258" s="27"/>
      <c r="ENO258" s="27"/>
      <c r="ENP258" s="27"/>
      <c r="ENQ258" s="27"/>
      <c r="ENR258" s="27"/>
      <c r="ENS258" s="27"/>
      <c r="ENT258" s="27"/>
      <c r="ENU258" s="27"/>
      <c r="ENV258" s="27"/>
      <c r="ENW258" s="27"/>
      <c r="ENX258" s="27"/>
      <c r="ENY258" s="27"/>
      <c r="ENZ258" s="27"/>
      <c r="EOA258" s="27"/>
      <c r="EOB258" s="27"/>
      <c r="EOC258" s="27"/>
      <c r="EOD258" s="27"/>
      <c r="EOE258" s="27"/>
      <c r="EOF258" s="27"/>
      <c r="EOG258" s="27"/>
      <c r="EOH258" s="27"/>
      <c r="EOI258" s="27"/>
      <c r="EOJ258" s="27"/>
      <c r="EOK258" s="27"/>
      <c r="EOL258" s="27"/>
      <c r="EOM258" s="27"/>
      <c r="EON258" s="27"/>
      <c r="EOO258" s="27"/>
      <c r="EOP258" s="27"/>
      <c r="EOQ258" s="27"/>
      <c r="EOR258" s="27"/>
      <c r="EOS258" s="27"/>
      <c r="EOT258" s="27"/>
      <c r="EOU258" s="27"/>
      <c r="EOV258" s="27"/>
      <c r="EOW258" s="27"/>
      <c r="EOX258" s="27"/>
      <c r="EOY258" s="27"/>
      <c r="EOZ258" s="27"/>
      <c r="EPA258" s="27"/>
      <c r="EPB258" s="27"/>
      <c r="EPC258" s="27"/>
      <c r="EPD258" s="27"/>
      <c r="EPE258" s="27"/>
      <c r="EPF258" s="27"/>
      <c r="EPG258" s="27"/>
      <c r="EPH258" s="27"/>
      <c r="EPI258" s="27"/>
      <c r="EPJ258" s="27"/>
      <c r="EPK258" s="27"/>
      <c r="EPL258" s="27"/>
      <c r="EPM258" s="27"/>
      <c r="EPN258" s="27"/>
      <c r="EPO258" s="27"/>
      <c r="EPP258" s="27"/>
      <c r="EPQ258" s="27"/>
      <c r="EPR258" s="27"/>
      <c r="EPS258" s="27"/>
      <c r="EPT258" s="27"/>
      <c r="EPU258" s="27"/>
      <c r="EPV258" s="27"/>
      <c r="EPW258" s="27"/>
      <c r="EPX258" s="27"/>
      <c r="EPY258" s="27"/>
      <c r="EPZ258" s="27"/>
      <c r="EQA258" s="27"/>
      <c r="EQB258" s="27"/>
      <c r="EQC258" s="27"/>
      <c r="EQD258" s="27"/>
      <c r="EQE258" s="27"/>
      <c r="EQF258" s="27"/>
      <c r="EQG258" s="27"/>
      <c r="EQH258" s="27"/>
      <c r="EQI258" s="27"/>
      <c r="EQJ258" s="27"/>
      <c r="EQK258" s="27"/>
      <c r="EQL258" s="27"/>
      <c r="EQM258" s="27"/>
      <c r="EQN258" s="27"/>
      <c r="EQO258" s="27"/>
      <c r="EQP258" s="27"/>
      <c r="EQQ258" s="27"/>
      <c r="EQR258" s="27"/>
      <c r="EQS258" s="27"/>
      <c r="EQT258" s="27"/>
      <c r="EQU258" s="27"/>
      <c r="EQV258" s="27"/>
      <c r="EQW258" s="27"/>
      <c r="EQX258" s="27"/>
      <c r="EQY258" s="27"/>
      <c r="EQZ258" s="27"/>
      <c r="ERA258" s="27"/>
      <c r="ERB258" s="27"/>
      <c r="ERC258" s="27"/>
      <c r="ERD258" s="27"/>
      <c r="ERE258" s="27"/>
      <c r="ERF258" s="27"/>
      <c r="ERG258" s="27"/>
      <c r="ERH258" s="27"/>
      <c r="ERI258" s="27"/>
      <c r="ERJ258" s="27"/>
      <c r="ERK258" s="27"/>
      <c r="ERL258" s="27"/>
      <c r="ERM258" s="27"/>
      <c r="ERN258" s="27"/>
      <c r="ERO258" s="27"/>
      <c r="ERP258" s="27"/>
      <c r="ERQ258" s="27"/>
      <c r="ERR258" s="27"/>
      <c r="ERS258" s="27"/>
      <c r="ERT258" s="27"/>
      <c r="ERU258" s="27"/>
      <c r="ERV258" s="27"/>
      <c r="ERW258" s="27"/>
      <c r="ERX258" s="27"/>
      <c r="ERY258" s="27"/>
      <c r="ERZ258" s="27"/>
      <c r="ESA258" s="27"/>
      <c r="ESB258" s="27"/>
      <c r="ESC258" s="27"/>
      <c r="ESD258" s="27"/>
      <c r="ESE258" s="27"/>
      <c r="ESF258" s="27"/>
      <c r="ESG258" s="27"/>
      <c r="ESH258" s="27"/>
      <c r="ESI258" s="27"/>
      <c r="ESJ258" s="27"/>
      <c r="ESK258" s="27"/>
      <c r="ESL258" s="27"/>
      <c r="ESM258" s="27"/>
      <c r="ESN258" s="27"/>
      <c r="ESO258" s="27"/>
      <c r="ESP258" s="27"/>
      <c r="ESQ258" s="27"/>
      <c r="ESR258" s="27"/>
      <c r="ESS258" s="27"/>
      <c r="EST258" s="27"/>
      <c r="ESU258" s="27"/>
      <c r="ESV258" s="27"/>
      <c r="ESW258" s="27"/>
      <c r="ESX258" s="27"/>
      <c r="ESY258" s="27"/>
      <c r="ESZ258" s="27"/>
      <c r="ETA258" s="27"/>
      <c r="ETB258" s="27"/>
      <c r="ETC258" s="27"/>
      <c r="ETD258" s="27"/>
      <c r="ETE258" s="27"/>
      <c r="ETF258" s="27"/>
      <c r="ETG258" s="27"/>
      <c r="ETH258" s="27"/>
      <c r="ETI258" s="27"/>
      <c r="ETJ258" s="27"/>
      <c r="ETK258" s="27"/>
      <c r="ETL258" s="27"/>
      <c r="ETM258" s="27"/>
      <c r="ETN258" s="27"/>
      <c r="ETO258" s="27"/>
      <c r="ETP258" s="27"/>
      <c r="ETQ258" s="27"/>
      <c r="ETR258" s="27"/>
      <c r="ETS258" s="27"/>
      <c r="ETT258" s="27"/>
      <c r="ETU258" s="27"/>
      <c r="ETV258" s="27"/>
      <c r="ETW258" s="27"/>
      <c r="ETX258" s="27"/>
      <c r="ETY258" s="27"/>
      <c r="ETZ258" s="27"/>
      <c r="EUA258" s="27"/>
      <c r="EUB258" s="27"/>
      <c r="EUC258" s="27"/>
      <c r="EUD258" s="27"/>
      <c r="EUE258" s="27"/>
      <c r="EUF258" s="27"/>
      <c r="EUG258" s="27"/>
      <c r="EUH258" s="27"/>
      <c r="EUI258" s="27"/>
      <c r="EUJ258" s="27"/>
      <c r="EUK258" s="27"/>
      <c r="EUL258" s="27"/>
      <c r="EUM258" s="27"/>
      <c r="EUN258" s="27"/>
      <c r="EUO258" s="27"/>
      <c r="EUP258" s="27"/>
      <c r="EUQ258" s="27"/>
      <c r="EUR258" s="27"/>
      <c r="EUS258" s="27"/>
      <c r="EUT258" s="27"/>
      <c r="EUU258" s="27"/>
      <c r="EUV258" s="27"/>
      <c r="EUW258" s="27"/>
      <c r="EUX258" s="27"/>
      <c r="EUY258" s="27"/>
      <c r="EUZ258" s="27"/>
      <c r="EVA258" s="27"/>
      <c r="EVB258" s="27"/>
      <c r="EVC258" s="27"/>
      <c r="EVD258" s="27"/>
      <c r="EVE258" s="27"/>
      <c r="EVF258" s="27"/>
      <c r="EVG258" s="27"/>
      <c r="EVH258" s="27"/>
      <c r="EVI258" s="27"/>
      <c r="EVJ258" s="27"/>
      <c r="EVK258" s="27"/>
      <c r="EVL258" s="27"/>
      <c r="EVM258" s="27"/>
      <c r="EVN258" s="27"/>
      <c r="EVO258" s="27"/>
      <c r="EVP258" s="27"/>
      <c r="EVQ258" s="27"/>
      <c r="EVR258" s="27"/>
      <c r="EVS258" s="27"/>
      <c r="EVT258" s="27"/>
      <c r="EVU258" s="27"/>
      <c r="EVV258" s="27"/>
      <c r="EVW258" s="27"/>
      <c r="EVX258" s="27"/>
      <c r="EVY258" s="27"/>
      <c r="EVZ258" s="27"/>
      <c r="EWA258" s="27"/>
      <c r="EWB258" s="27"/>
      <c r="EWC258" s="27"/>
      <c r="EWD258" s="27"/>
      <c r="EWE258" s="27"/>
      <c r="EWF258" s="27"/>
      <c r="EWG258" s="27"/>
      <c r="EWH258" s="27"/>
      <c r="EWI258" s="27"/>
      <c r="EWJ258" s="27"/>
      <c r="EWK258" s="27"/>
      <c r="EWL258" s="27"/>
      <c r="EWM258" s="27"/>
      <c r="EWN258" s="27"/>
      <c r="EWO258" s="27"/>
      <c r="EWP258" s="27"/>
      <c r="EWQ258" s="27"/>
      <c r="EWR258" s="27"/>
      <c r="EWS258" s="27"/>
      <c r="EWT258" s="27"/>
      <c r="EWU258" s="27"/>
      <c r="EWV258" s="27"/>
      <c r="EWW258" s="27"/>
      <c r="EWX258" s="27"/>
      <c r="EWY258" s="27"/>
      <c r="EWZ258" s="27"/>
      <c r="EXA258" s="27"/>
      <c r="EXB258" s="27"/>
      <c r="EXC258" s="27"/>
      <c r="EXD258" s="27"/>
      <c r="EXE258" s="27"/>
      <c r="EXF258" s="27"/>
      <c r="EXG258" s="27"/>
      <c r="EXH258" s="27"/>
      <c r="EXI258" s="27"/>
      <c r="EXJ258" s="27"/>
      <c r="EXK258" s="27"/>
      <c r="EXL258" s="27"/>
      <c r="EXM258" s="27"/>
      <c r="EXN258" s="27"/>
      <c r="EXO258" s="27"/>
      <c r="EXP258" s="27"/>
      <c r="EXQ258" s="27"/>
      <c r="EXR258" s="27"/>
      <c r="EXS258" s="27"/>
      <c r="EXT258" s="27"/>
      <c r="EXU258" s="27"/>
      <c r="EXV258" s="27"/>
      <c r="EXW258" s="27"/>
      <c r="EXX258" s="27"/>
      <c r="EXY258" s="27"/>
      <c r="EXZ258" s="27"/>
      <c r="EYA258" s="27"/>
      <c r="EYB258" s="27"/>
      <c r="EYC258" s="27"/>
      <c r="EYD258" s="27"/>
      <c r="EYE258" s="27"/>
      <c r="EYF258" s="27"/>
      <c r="EYG258" s="27"/>
      <c r="EYH258" s="27"/>
      <c r="EYI258" s="27"/>
      <c r="EYJ258" s="27"/>
      <c r="EYK258" s="27"/>
      <c r="EYL258" s="27"/>
      <c r="EYM258" s="27"/>
      <c r="EYN258" s="27"/>
      <c r="EYO258" s="27"/>
      <c r="EYP258" s="27"/>
      <c r="EYQ258" s="27"/>
      <c r="EYR258" s="27"/>
      <c r="EYS258" s="27"/>
      <c r="EYT258" s="27"/>
      <c r="EYU258" s="27"/>
      <c r="EYV258" s="27"/>
      <c r="EYW258" s="27"/>
      <c r="EYX258" s="27"/>
      <c r="EYY258" s="27"/>
      <c r="EYZ258" s="27"/>
      <c r="EZA258" s="27"/>
      <c r="EZB258" s="27"/>
      <c r="EZC258" s="27"/>
      <c r="EZD258" s="27"/>
      <c r="EZE258" s="27"/>
      <c r="EZF258" s="27"/>
      <c r="EZG258" s="27"/>
      <c r="EZH258" s="27"/>
      <c r="EZI258" s="27"/>
      <c r="EZJ258" s="27"/>
      <c r="EZK258" s="27"/>
      <c r="EZL258" s="27"/>
      <c r="EZM258" s="27"/>
      <c r="EZN258" s="27"/>
      <c r="EZO258" s="27"/>
      <c r="EZP258" s="27"/>
      <c r="EZQ258" s="27"/>
      <c r="EZR258" s="27"/>
      <c r="EZS258" s="27"/>
      <c r="EZT258" s="27"/>
      <c r="EZU258" s="27"/>
      <c r="EZV258" s="27"/>
      <c r="EZW258" s="27"/>
      <c r="EZX258" s="27"/>
      <c r="EZY258" s="27"/>
      <c r="EZZ258" s="27"/>
      <c r="FAA258" s="27"/>
      <c r="FAB258" s="27"/>
      <c r="FAC258" s="27"/>
      <c r="FAD258" s="27"/>
      <c r="FAE258" s="27"/>
      <c r="FAF258" s="27"/>
      <c r="FAG258" s="27"/>
      <c r="FAH258" s="27"/>
      <c r="FAI258" s="27"/>
      <c r="FAJ258" s="27"/>
      <c r="FAK258" s="27"/>
      <c r="FAL258" s="27"/>
      <c r="FAM258" s="27"/>
      <c r="FAN258" s="27"/>
      <c r="FAO258" s="27"/>
      <c r="FAP258" s="27"/>
      <c r="FAQ258" s="27"/>
      <c r="FAR258" s="27"/>
      <c r="FAS258" s="27"/>
      <c r="FAT258" s="27"/>
      <c r="FAU258" s="27"/>
      <c r="FAV258" s="27"/>
      <c r="FAW258" s="27"/>
      <c r="FAX258" s="27"/>
      <c r="FAY258" s="27"/>
      <c r="FAZ258" s="27"/>
      <c r="FBA258" s="27"/>
      <c r="FBB258" s="27"/>
      <c r="FBC258" s="27"/>
      <c r="FBD258" s="27"/>
      <c r="FBE258" s="27"/>
      <c r="FBF258" s="27"/>
      <c r="FBG258" s="27"/>
      <c r="FBH258" s="27"/>
      <c r="FBI258" s="27"/>
      <c r="FBJ258" s="27"/>
      <c r="FBK258" s="27"/>
      <c r="FBL258" s="27"/>
      <c r="FBM258" s="27"/>
      <c r="FBN258" s="27"/>
      <c r="FBO258" s="27"/>
      <c r="FBP258" s="27"/>
      <c r="FBQ258" s="27"/>
      <c r="FBR258" s="27"/>
      <c r="FBS258" s="27"/>
      <c r="FBT258" s="27"/>
      <c r="FBU258" s="27"/>
      <c r="FBV258" s="27"/>
      <c r="FBW258" s="27"/>
      <c r="FBX258" s="27"/>
      <c r="FBY258" s="27"/>
      <c r="FBZ258" s="27"/>
      <c r="FCA258" s="27"/>
      <c r="FCB258" s="27"/>
      <c r="FCC258" s="27"/>
      <c r="FCD258" s="27"/>
      <c r="FCE258" s="27"/>
      <c r="FCF258" s="27"/>
      <c r="FCG258" s="27"/>
      <c r="FCH258" s="27"/>
      <c r="FCI258" s="27"/>
      <c r="FCJ258" s="27"/>
      <c r="FCK258" s="27"/>
      <c r="FCL258" s="27"/>
      <c r="FCM258" s="27"/>
      <c r="FCN258" s="27"/>
      <c r="FCO258" s="27"/>
      <c r="FCP258" s="27"/>
      <c r="FCQ258" s="27"/>
      <c r="FCR258" s="27"/>
      <c r="FCS258" s="27"/>
      <c r="FCT258" s="27"/>
      <c r="FCU258" s="27"/>
      <c r="FCV258" s="27"/>
      <c r="FCW258" s="27"/>
      <c r="FCX258" s="27"/>
      <c r="FCY258" s="27"/>
      <c r="FCZ258" s="27"/>
      <c r="FDA258" s="27"/>
      <c r="FDB258" s="27"/>
      <c r="FDC258" s="27"/>
      <c r="FDD258" s="27"/>
      <c r="FDE258" s="27"/>
      <c r="FDF258" s="27"/>
      <c r="FDG258" s="27"/>
      <c r="FDH258" s="27"/>
      <c r="FDI258" s="27"/>
      <c r="FDJ258" s="27"/>
      <c r="FDK258" s="27"/>
      <c r="FDL258" s="27"/>
      <c r="FDM258" s="27"/>
      <c r="FDN258" s="27"/>
      <c r="FDO258" s="27"/>
      <c r="FDP258" s="27"/>
      <c r="FDQ258" s="27"/>
      <c r="FDR258" s="27"/>
      <c r="FDS258" s="27"/>
      <c r="FDT258" s="27"/>
      <c r="FDU258" s="27"/>
      <c r="FDV258" s="27"/>
      <c r="FDW258" s="27"/>
      <c r="FDX258" s="27"/>
      <c r="FDY258" s="27"/>
      <c r="FDZ258" s="27"/>
      <c r="FEA258" s="27"/>
      <c r="FEB258" s="27"/>
      <c r="FEC258" s="27"/>
      <c r="FED258" s="27"/>
      <c r="FEE258" s="27"/>
      <c r="FEF258" s="27"/>
      <c r="FEG258" s="27"/>
      <c r="FEH258" s="27"/>
      <c r="FEI258" s="27"/>
      <c r="FEJ258" s="27"/>
      <c r="FEK258" s="27"/>
      <c r="FEL258" s="27"/>
      <c r="FEM258" s="27"/>
      <c r="FEN258" s="27"/>
      <c r="FEO258" s="27"/>
      <c r="FEP258" s="27"/>
      <c r="FEQ258" s="27"/>
      <c r="FER258" s="27"/>
      <c r="FES258" s="27"/>
      <c r="FET258" s="27"/>
      <c r="FEU258" s="27"/>
      <c r="FEV258" s="27"/>
      <c r="FEW258" s="27"/>
      <c r="FEX258" s="27"/>
      <c r="FEY258" s="27"/>
      <c r="FEZ258" s="27"/>
      <c r="FFA258" s="27"/>
      <c r="FFB258" s="27"/>
      <c r="FFC258" s="27"/>
      <c r="FFD258" s="27"/>
      <c r="FFE258" s="27"/>
      <c r="FFF258" s="27"/>
      <c r="FFG258" s="27"/>
      <c r="FFH258" s="27"/>
      <c r="FFI258" s="27"/>
      <c r="FFJ258" s="27"/>
      <c r="FFK258" s="27"/>
      <c r="FFL258" s="27"/>
      <c r="FFM258" s="27"/>
      <c r="FFN258" s="27"/>
      <c r="FFO258" s="27"/>
      <c r="FFP258" s="27"/>
      <c r="FFQ258" s="27"/>
      <c r="FFR258" s="27"/>
      <c r="FFS258" s="27"/>
      <c r="FFT258" s="27"/>
      <c r="FFU258" s="27"/>
      <c r="FFV258" s="27"/>
      <c r="FFW258" s="27"/>
      <c r="FFX258" s="27"/>
      <c r="FFY258" s="27"/>
      <c r="FFZ258" s="27"/>
      <c r="FGA258" s="27"/>
      <c r="FGB258" s="27"/>
      <c r="FGC258" s="27"/>
      <c r="FGD258" s="27"/>
      <c r="FGE258" s="27"/>
      <c r="FGF258" s="27"/>
      <c r="FGG258" s="27"/>
      <c r="FGH258" s="27"/>
      <c r="FGI258" s="27"/>
      <c r="FGJ258" s="27"/>
      <c r="FGK258" s="27"/>
      <c r="FGL258" s="27"/>
      <c r="FGM258" s="27"/>
      <c r="FGN258" s="27"/>
      <c r="FGO258" s="27"/>
      <c r="FGP258" s="27"/>
      <c r="FGQ258" s="27"/>
      <c r="FGR258" s="27"/>
      <c r="FGS258" s="27"/>
      <c r="FGT258" s="27"/>
      <c r="FGU258" s="27"/>
      <c r="FGV258" s="27"/>
      <c r="FGW258" s="27"/>
      <c r="FGX258" s="27"/>
      <c r="FGY258" s="27"/>
      <c r="FGZ258" s="27"/>
      <c r="FHA258" s="27"/>
      <c r="FHB258" s="27"/>
      <c r="FHC258" s="27"/>
      <c r="FHD258" s="27"/>
      <c r="FHE258" s="27"/>
      <c r="FHF258" s="27"/>
      <c r="FHG258" s="27"/>
      <c r="FHH258" s="27"/>
      <c r="FHI258" s="27"/>
      <c r="FHJ258" s="27"/>
      <c r="FHK258" s="27"/>
      <c r="FHL258" s="27"/>
      <c r="FHM258" s="27"/>
      <c r="FHN258" s="27"/>
      <c r="FHO258" s="27"/>
      <c r="FHP258" s="27"/>
      <c r="FHQ258" s="27"/>
      <c r="FHR258" s="27"/>
      <c r="FHS258" s="27"/>
      <c r="FHT258" s="27"/>
      <c r="FHU258" s="27"/>
      <c r="FHV258" s="27"/>
      <c r="FHW258" s="27"/>
      <c r="FHX258" s="27"/>
      <c r="FHY258" s="27"/>
      <c r="FHZ258" s="27"/>
      <c r="FIA258" s="27"/>
      <c r="FIB258" s="27"/>
      <c r="FIC258" s="27"/>
      <c r="FID258" s="27"/>
      <c r="FIE258" s="27"/>
      <c r="FIF258" s="27"/>
      <c r="FIG258" s="27"/>
      <c r="FIH258" s="27"/>
      <c r="FII258" s="27"/>
      <c r="FIJ258" s="27"/>
      <c r="FIK258" s="27"/>
      <c r="FIL258" s="27"/>
      <c r="FIM258" s="27"/>
      <c r="FIN258" s="27"/>
      <c r="FIO258" s="27"/>
      <c r="FIP258" s="27"/>
      <c r="FIQ258" s="27"/>
      <c r="FIR258" s="27"/>
      <c r="FIS258" s="27"/>
      <c r="FIT258" s="27"/>
      <c r="FIU258" s="27"/>
      <c r="FIV258" s="27"/>
      <c r="FIW258" s="27"/>
      <c r="FIX258" s="27"/>
      <c r="FIY258" s="27"/>
      <c r="FIZ258" s="27"/>
      <c r="FJA258" s="27"/>
      <c r="FJB258" s="27"/>
      <c r="FJC258" s="27"/>
      <c r="FJD258" s="27"/>
      <c r="FJE258" s="27"/>
      <c r="FJF258" s="27"/>
      <c r="FJG258" s="27"/>
      <c r="FJH258" s="27"/>
      <c r="FJI258" s="27"/>
      <c r="FJJ258" s="27"/>
      <c r="FJK258" s="27"/>
      <c r="FJL258" s="27"/>
      <c r="FJM258" s="27"/>
      <c r="FJN258" s="27"/>
      <c r="FJO258" s="27"/>
      <c r="FJP258" s="27"/>
      <c r="FJQ258" s="27"/>
      <c r="FJR258" s="27"/>
      <c r="FJS258" s="27"/>
      <c r="FJT258" s="27"/>
      <c r="FJU258" s="27"/>
      <c r="FJV258" s="27"/>
      <c r="FJW258" s="27"/>
      <c r="FJX258" s="27"/>
      <c r="FJY258" s="27"/>
      <c r="FJZ258" s="27"/>
      <c r="FKA258" s="27"/>
      <c r="FKB258" s="27"/>
      <c r="FKC258" s="27"/>
      <c r="FKD258" s="27"/>
      <c r="FKE258" s="27"/>
      <c r="FKF258" s="27"/>
      <c r="FKG258" s="27"/>
      <c r="FKH258" s="27"/>
      <c r="FKI258" s="27"/>
      <c r="FKJ258" s="27"/>
      <c r="FKK258" s="27"/>
      <c r="FKL258" s="27"/>
      <c r="FKM258" s="27"/>
      <c r="FKN258" s="27"/>
      <c r="FKO258" s="27"/>
      <c r="FKP258" s="27"/>
      <c r="FKQ258" s="27"/>
      <c r="FKR258" s="27"/>
      <c r="FKS258" s="27"/>
      <c r="FKT258" s="27"/>
      <c r="FKU258" s="27"/>
      <c r="FKV258" s="27"/>
      <c r="FKW258" s="27"/>
      <c r="FKX258" s="27"/>
      <c r="FKY258" s="27"/>
      <c r="FKZ258" s="27"/>
      <c r="FLA258" s="27"/>
      <c r="FLB258" s="27"/>
      <c r="FLC258" s="27"/>
      <c r="FLD258" s="27"/>
      <c r="FLE258" s="27"/>
      <c r="FLF258" s="27"/>
      <c r="FLG258" s="27"/>
      <c r="FLH258" s="27"/>
      <c r="FLI258" s="27"/>
      <c r="FLJ258" s="27"/>
      <c r="FLK258" s="27"/>
      <c r="FLL258" s="27"/>
      <c r="FLM258" s="27"/>
      <c r="FLN258" s="27"/>
      <c r="FLO258" s="27"/>
      <c r="FLP258" s="27"/>
      <c r="FLQ258" s="27"/>
      <c r="FLR258" s="27"/>
      <c r="FLS258" s="27"/>
      <c r="FLT258" s="27"/>
      <c r="FLU258" s="27"/>
      <c r="FLV258" s="27"/>
      <c r="FLW258" s="27"/>
      <c r="FLX258" s="27"/>
      <c r="FLY258" s="27"/>
      <c r="FLZ258" s="27"/>
      <c r="FMA258" s="27"/>
      <c r="FMB258" s="27"/>
      <c r="FMC258" s="27"/>
      <c r="FMD258" s="27"/>
      <c r="FME258" s="27"/>
      <c r="FMF258" s="27"/>
      <c r="FMG258" s="27"/>
      <c r="FMH258" s="27"/>
      <c r="FMI258" s="27"/>
      <c r="FMJ258" s="27"/>
      <c r="FMK258" s="27"/>
      <c r="FML258" s="27"/>
      <c r="FMM258" s="27"/>
      <c r="FMN258" s="27"/>
      <c r="FMO258" s="27"/>
      <c r="FMP258" s="27"/>
      <c r="FMQ258" s="27"/>
      <c r="FMR258" s="27"/>
      <c r="FMS258" s="27"/>
      <c r="FMT258" s="27"/>
      <c r="FMU258" s="27"/>
      <c r="FMV258" s="27"/>
      <c r="FMW258" s="27"/>
      <c r="FMX258" s="27"/>
      <c r="FMY258" s="27"/>
      <c r="FMZ258" s="27"/>
      <c r="FNA258" s="27"/>
      <c r="FNB258" s="27"/>
      <c r="FNC258" s="27"/>
      <c r="FND258" s="27"/>
      <c r="FNE258" s="27"/>
      <c r="FNF258" s="27"/>
      <c r="FNG258" s="27"/>
      <c r="FNH258" s="27"/>
      <c r="FNI258" s="27"/>
      <c r="FNJ258" s="27"/>
      <c r="FNK258" s="27"/>
      <c r="FNL258" s="27"/>
      <c r="FNM258" s="27"/>
      <c r="FNN258" s="27"/>
      <c r="FNO258" s="27"/>
      <c r="FNP258" s="27"/>
      <c r="FNQ258" s="27"/>
      <c r="FNR258" s="27"/>
      <c r="FNS258" s="27"/>
      <c r="FNT258" s="27"/>
      <c r="FNU258" s="27"/>
      <c r="FNV258" s="27"/>
      <c r="FNW258" s="27"/>
      <c r="FNX258" s="27"/>
      <c r="FNY258" s="27"/>
      <c r="FNZ258" s="27"/>
      <c r="FOA258" s="27"/>
      <c r="FOB258" s="27"/>
      <c r="FOC258" s="27"/>
      <c r="FOD258" s="27"/>
      <c r="FOE258" s="27"/>
      <c r="FOF258" s="27"/>
      <c r="FOG258" s="27"/>
      <c r="FOH258" s="27"/>
      <c r="FOI258" s="27"/>
      <c r="FOJ258" s="27"/>
      <c r="FOK258" s="27"/>
      <c r="FOL258" s="27"/>
      <c r="FOM258" s="27"/>
      <c r="FON258" s="27"/>
      <c r="FOO258" s="27"/>
      <c r="FOP258" s="27"/>
      <c r="FOQ258" s="27"/>
      <c r="FOR258" s="27"/>
      <c r="FOS258" s="27"/>
      <c r="FOT258" s="27"/>
      <c r="FOU258" s="27"/>
      <c r="FOV258" s="27"/>
      <c r="FOW258" s="27"/>
      <c r="FOX258" s="27"/>
      <c r="FOY258" s="27"/>
      <c r="FOZ258" s="27"/>
      <c r="FPA258" s="27"/>
      <c r="FPB258" s="27"/>
      <c r="FPC258" s="27"/>
      <c r="FPD258" s="27"/>
      <c r="FPE258" s="27"/>
      <c r="FPF258" s="27"/>
      <c r="FPG258" s="27"/>
      <c r="FPH258" s="27"/>
      <c r="FPI258" s="27"/>
      <c r="FPJ258" s="27"/>
      <c r="FPK258" s="27"/>
      <c r="FPL258" s="27"/>
      <c r="FPM258" s="27"/>
      <c r="FPN258" s="27"/>
      <c r="FPO258" s="27"/>
      <c r="FPP258" s="27"/>
      <c r="FPQ258" s="27"/>
      <c r="FPR258" s="27"/>
      <c r="FPS258" s="27"/>
      <c r="FPT258" s="27"/>
      <c r="FPU258" s="27"/>
      <c r="FPV258" s="27"/>
      <c r="FPW258" s="27"/>
      <c r="FPX258" s="27"/>
      <c r="FPY258" s="27"/>
      <c r="FPZ258" s="27"/>
      <c r="FQA258" s="27"/>
      <c r="FQB258" s="27"/>
      <c r="FQC258" s="27"/>
      <c r="FQD258" s="27"/>
      <c r="FQE258" s="27"/>
      <c r="FQF258" s="27"/>
      <c r="FQG258" s="27"/>
      <c r="FQH258" s="27"/>
      <c r="FQI258" s="27"/>
      <c r="FQJ258" s="27"/>
      <c r="FQK258" s="27"/>
      <c r="FQL258" s="27"/>
      <c r="FQM258" s="27"/>
      <c r="FQN258" s="27"/>
      <c r="FQO258" s="27"/>
      <c r="FQP258" s="27"/>
      <c r="FQQ258" s="27"/>
      <c r="FQR258" s="27"/>
      <c r="FQS258" s="27"/>
      <c r="FQT258" s="27"/>
      <c r="FQU258" s="27"/>
      <c r="FQV258" s="27"/>
      <c r="FQW258" s="27"/>
      <c r="FQX258" s="27"/>
      <c r="FQY258" s="27"/>
      <c r="FQZ258" s="27"/>
      <c r="FRA258" s="27"/>
      <c r="FRB258" s="27"/>
      <c r="FRC258" s="27"/>
      <c r="FRD258" s="27"/>
      <c r="FRE258" s="27"/>
      <c r="FRF258" s="27"/>
      <c r="FRG258" s="27"/>
      <c r="FRH258" s="27"/>
      <c r="FRI258" s="27"/>
      <c r="FRJ258" s="27"/>
      <c r="FRK258" s="27"/>
      <c r="FRL258" s="27"/>
      <c r="FRM258" s="27"/>
      <c r="FRN258" s="27"/>
      <c r="FRO258" s="27"/>
      <c r="FRP258" s="27"/>
      <c r="FRQ258" s="27"/>
      <c r="FRR258" s="27"/>
      <c r="FRS258" s="27"/>
      <c r="FRT258" s="27"/>
      <c r="FRU258" s="27"/>
      <c r="FRV258" s="27"/>
      <c r="FRW258" s="27"/>
      <c r="FRX258" s="27"/>
      <c r="FRY258" s="27"/>
      <c r="FRZ258" s="27"/>
      <c r="FSA258" s="27"/>
      <c r="FSB258" s="27"/>
      <c r="FSC258" s="27"/>
      <c r="FSD258" s="27"/>
      <c r="FSE258" s="27"/>
      <c r="FSF258" s="27"/>
      <c r="FSG258" s="27"/>
      <c r="FSH258" s="27"/>
      <c r="FSI258" s="27"/>
      <c r="FSJ258" s="27"/>
      <c r="FSK258" s="27"/>
      <c r="FSL258" s="27"/>
      <c r="FSM258" s="27"/>
      <c r="FSN258" s="27"/>
      <c r="FSO258" s="27"/>
      <c r="FSP258" s="27"/>
      <c r="FSQ258" s="27"/>
      <c r="FSR258" s="27"/>
      <c r="FSS258" s="27"/>
      <c r="FST258" s="27"/>
      <c r="FSU258" s="27"/>
      <c r="FSV258" s="27"/>
      <c r="FSW258" s="27"/>
      <c r="FSX258" s="27"/>
      <c r="FSY258" s="27"/>
      <c r="FSZ258" s="27"/>
      <c r="FTA258" s="27"/>
      <c r="FTB258" s="27"/>
      <c r="FTC258" s="27"/>
      <c r="FTD258" s="27"/>
      <c r="FTE258" s="27"/>
      <c r="FTF258" s="27"/>
      <c r="FTG258" s="27"/>
      <c r="FTH258" s="27"/>
      <c r="FTI258" s="27"/>
      <c r="FTJ258" s="27"/>
      <c r="FTK258" s="27"/>
      <c r="FTL258" s="27"/>
      <c r="FTM258" s="27"/>
      <c r="FTN258" s="27"/>
      <c r="FTO258" s="27"/>
      <c r="FTP258" s="27"/>
      <c r="FTQ258" s="27"/>
      <c r="FTR258" s="27"/>
      <c r="FTS258" s="27"/>
      <c r="FTT258" s="27"/>
      <c r="FTU258" s="27"/>
      <c r="FTV258" s="27"/>
      <c r="FTW258" s="27"/>
      <c r="FTX258" s="27"/>
      <c r="FTY258" s="27"/>
      <c r="FTZ258" s="27"/>
      <c r="FUA258" s="27"/>
      <c r="FUB258" s="27"/>
      <c r="FUC258" s="27"/>
      <c r="FUD258" s="27"/>
      <c r="FUE258" s="27"/>
      <c r="FUF258" s="27"/>
      <c r="FUG258" s="27"/>
      <c r="FUH258" s="27"/>
      <c r="FUI258" s="27"/>
      <c r="FUJ258" s="27"/>
      <c r="FUK258" s="27"/>
      <c r="FUL258" s="27"/>
      <c r="FUM258" s="27"/>
      <c r="FUN258" s="27"/>
      <c r="FUO258" s="27"/>
      <c r="FUP258" s="27"/>
      <c r="FUQ258" s="27"/>
      <c r="FUR258" s="27"/>
      <c r="FUS258" s="27"/>
      <c r="FUT258" s="27"/>
      <c r="FUU258" s="27"/>
      <c r="FUV258" s="27"/>
      <c r="FUW258" s="27"/>
      <c r="FUX258" s="27"/>
      <c r="FUY258" s="27"/>
      <c r="FUZ258" s="27"/>
      <c r="FVA258" s="27"/>
      <c r="FVB258" s="27"/>
      <c r="FVC258" s="27"/>
      <c r="FVD258" s="27"/>
      <c r="FVE258" s="27"/>
      <c r="FVF258" s="27"/>
      <c r="FVG258" s="27"/>
      <c r="FVH258" s="27"/>
      <c r="FVI258" s="27"/>
      <c r="FVJ258" s="27"/>
      <c r="FVK258" s="27"/>
      <c r="FVL258" s="27"/>
      <c r="FVM258" s="27"/>
      <c r="FVN258" s="27"/>
      <c r="FVO258" s="27"/>
      <c r="FVP258" s="27"/>
      <c r="FVQ258" s="27"/>
      <c r="FVR258" s="27"/>
      <c r="FVS258" s="27"/>
      <c r="FVT258" s="27"/>
      <c r="FVU258" s="27"/>
      <c r="FVV258" s="27"/>
      <c r="FVW258" s="27"/>
      <c r="FVX258" s="27"/>
      <c r="FVY258" s="27"/>
      <c r="FVZ258" s="27"/>
      <c r="FWA258" s="27"/>
      <c r="FWB258" s="27"/>
      <c r="FWC258" s="27"/>
      <c r="FWD258" s="27"/>
      <c r="FWE258" s="27"/>
      <c r="FWF258" s="27"/>
      <c r="FWG258" s="27"/>
      <c r="FWH258" s="27"/>
      <c r="FWI258" s="27"/>
      <c r="FWJ258" s="27"/>
      <c r="FWK258" s="27"/>
      <c r="FWL258" s="27"/>
      <c r="FWM258" s="27"/>
      <c r="FWN258" s="27"/>
      <c r="FWO258" s="27"/>
      <c r="FWP258" s="27"/>
      <c r="FWQ258" s="27"/>
      <c r="FWR258" s="27"/>
      <c r="FWS258" s="27"/>
      <c r="FWT258" s="27"/>
      <c r="FWU258" s="27"/>
      <c r="FWV258" s="27"/>
      <c r="FWW258" s="27"/>
      <c r="FWX258" s="27"/>
      <c r="FWY258" s="27"/>
      <c r="FWZ258" s="27"/>
      <c r="FXA258" s="27"/>
      <c r="FXB258" s="27"/>
      <c r="FXC258" s="27"/>
      <c r="FXD258" s="27"/>
      <c r="FXE258" s="27"/>
      <c r="FXF258" s="27"/>
      <c r="FXG258" s="27"/>
      <c r="FXH258" s="27"/>
      <c r="FXI258" s="27"/>
      <c r="FXJ258" s="27"/>
      <c r="FXK258" s="27"/>
      <c r="FXL258" s="27"/>
      <c r="FXM258" s="27"/>
      <c r="FXN258" s="27"/>
      <c r="FXO258" s="27"/>
      <c r="FXP258" s="27"/>
      <c r="FXQ258" s="27"/>
      <c r="FXR258" s="27"/>
      <c r="FXS258" s="27"/>
      <c r="FXT258" s="27"/>
      <c r="FXU258" s="27"/>
      <c r="FXV258" s="27"/>
      <c r="FXW258" s="27"/>
      <c r="FXX258" s="27"/>
      <c r="FXY258" s="27"/>
      <c r="FXZ258" s="27"/>
      <c r="FYA258" s="27"/>
      <c r="FYB258" s="27"/>
      <c r="FYC258" s="27"/>
      <c r="FYD258" s="27"/>
      <c r="FYE258" s="27"/>
      <c r="FYF258" s="27"/>
      <c r="FYG258" s="27"/>
      <c r="FYH258" s="27"/>
      <c r="FYI258" s="27"/>
      <c r="FYJ258" s="27"/>
      <c r="FYK258" s="27"/>
      <c r="FYL258" s="27"/>
      <c r="FYM258" s="27"/>
      <c r="FYN258" s="27"/>
      <c r="FYO258" s="27"/>
      <c r="FYP258" s="27"/>
      <c r="FYQ258" s="27"/>
      <c r="FYR258" s="27"/>
      <c r="FYS258" s="27"/>
      <c r="FYT258" s="27"/>
      <c r="FYU258" s="27"/>
      <c r="FYV258" s="27"/>
      <c r="FYW258" s="27"/>
      <c r="FYX258" s="27"/>
      <c r="FYY258" s="27"/>
      <c r="FYZ258" s="27"/>
      <c r="FZA258" s="27"/>
      <c r="FZB258" s="27"/>
      <c r="FZC258" s="27"/>
      <c r="FZD258" s="27"/>
      <c r="FZE258" s="27"/>
      <c r="FZF258" s="27"/>
      <c r="FZG258" s="27"/>
      <c r="FZH258" s="27"/>
      <c r="FZI258" s="27"/>
      <c r="FZJ258" s="27"/>
      <c r="FZK258" s="27"/>
      <c r="FZL258" s="27"/>
      <c r="FZM258" s="27"/>
      <c r="FZN258" s="27"/>
      <c r="FZO258" s="27"/>
      <c r="FZP258" s="27"/>
      <c r="FZQ258" s="27"/>
      <c r="FZR258" s="27"/>
      <c r="FZS258" s="27"/>
      <c r="FZT258" s="27"/>
      <c r="FZU258" s="27"/>
      <c r="FZV258" s="27"/>
      <c r="FZW258" s="27"/>
      <c r="FZX258" s="27"/>
      <c r="FZY258" s="27"/>
      <c r="FZZ258" s="27"/>
      <c r="GAA258" s="27"/>
      <c r="GAB258" s="27"/>
      <c r="GAC258" s="27"/>
      <c r="GAD258" s="27"/>
      <c r="GAE258" s="27"/>
      <c r="GAF258" s="27"/>
      <c r="GAG258" s="27"/>
      <c r="GAH258" s="27"/>
      <c r="GAI258" s="27"/>
      <c r="GAJ258" s="27"/>
      <c r="GAK258" s="27"/>
      <c r="GAL258" s="27"/>
      <c r="GAM258" s="27"/>
      <c r="GAN258" s="27"/>
      <c r="GAO258" s="27"/>
      <c r="GAP258" s="27"/>
      <c r="GAQ258" s="27"/>
      <c r="GAR258" s="27"/>
      <c r="GAS258" s="27"/>
      <c r="GAT258" s="27"/>
      <c r="GAU258" s="27"/>
      <c r="GAV258" s="27"/>
      <c r="GAW258" s="27"/>
      <c r="GAX258" s="27"/>
      <c r="GAY258" s="27"/>
      <c r="GAZ258" s="27"/>
      <c r="GBA258" s="27"/>
      <c r="GBB258" s="27"/>
      <c r="GBC258" s="27"/>
      <c r="GBD258" s="27"/>
      <c r="GBE258" s="27"/>
      <c r="GBF258" s="27"/>
      <c r="GBG258" s="27"/>
      <c r="GBH258" s="27"/>
      <c r="GBI258" s="27"/>
      <c r="GBJ258" s="27"/>
      <c r="GBK258" s="27"/>
      <c r="GBL258" s="27"/>
      <c r="GBM258" s="27"/>
      <c r="GBN258" s="27"/>
      <c r="GBO258" s="27"/>
      <c r="GBP258" s="27"/>
      <c r="GBQ258" s="27"/>
      <c r="GBR258" s="27"/>
      <c r="GBS258" s="27"/>
      <c r="GBT258" s="27"/>
      <c r="GBU258" s="27"/>
      <c r="GBV258" s="27"/>
      <c r="GBW258" s="27"/>
      <c r="GBX258" s="27"/>
      <c r="GBY258" s="27"/>
      <c r="GBZ258" s="27"/>
      <c r="GCA258" s="27"/>
      <c r="GCB258" s="27"/>
      <c r="GCC258" s="27"/>
      <c r="GCD258" s="27"/>
      <c r="GCE258" s="27"/>
      <c r="GCF258" s="27"/>
      <c r="GCG258" s="27"/>
      <c r="GCH258" s="27"/>
      <c r="GCI258" s="27"/>
      <c r="GCJ258" s="27"/>
      <c r="GCK258" s="27"/>
      <c r="GCL258" s="27"/>
      <c r="GCM258" s="27"/>
      <c r="GCN258" s="27"/>
      <c r="GCO258" s="27"/>
      <c r="GCP258" s="27"/>
      <c r="GCQ258" s="27"/>
      <c r="GCR258" s="27"/>
      <c r="GCS258" s="27"/>
      <c r="GCT258" s="27"/>
      <c r="GCU258" s="27"/>
      <c r="GCV258" s="27"/>
      <c r="GCW258" s="27"/>
      <c r="GCX258" s="27"/>
      <c r="GCY258" s="27"/>
      <c r="GCZ258" s="27"/>
      <c r="GDA258" s="27"/>
      <c r="GDB258" s="27"/>
      <c r="GDC258" s="27"/>
      <c r="GDD258" s="27"/>
      <c r="GDE258" s="27"/>
      <c r="GDF258" s="27"/>
      <c r="GDG258" s="27"/>
      <c r="GDH258" s="27"/>
      <c r="GDI258" s="27"/>
      <c r="GDJ258" s="27"/>
      <c r="GDK258" s="27"/>
      <c r="GDL258" s="27"/>
      <c r="GDM258" s="27"/>
      <c r="GDN258" s="27"/>
      <c r="GDO258" s="27"/>
      <c r="GDP258" s="27"/>
      <c r="GDQ258" s="27"/>
      <c r="GDR258" s="27"/>
      <c r="GDS258" s="27"/>
      <c r="GDT258" s="27"/>
      <c r="GDU258" s="27"/>
      <c r="GDV258" s="27"/>
      <c r="GDW258" s="27"/>
      <c r="GDX258" s="27"/>
      <c r="GDY258" s="27"/>
      <c r="GDZ258" s="27"/>
      <c r="GEA258" s="27"/>
      <c r="GEB258" s="27"/>
      <c r="GEC258" s="27"/>
      <c r="GED258" s="27"/>
      <c r="GEE258" s="27"/>
      <c r="GEF258" s="27"/>
      <c r="GEG258" s="27"/>
      <c r="GEH258" s="27"/>
      <c r="GEI258" s="27"/>
      <c r="GEJ258" s="27"/>
      <c r="GEK258" s="27"/>
      <c r="GEL258" s="27"/>
      <c r="GEM258" s="27"/>
      <c r="GEN258" s="27"/>
      <c r="GEO258" s="27"/>
      <c r="GEP258" s="27"/>
      <c r="GEQ258" s="27"/>
      <c r="GER258" s="27"/>
      <c r="GES258" s="27"/>
      <c r="GET258" s="27"/>
      <c r="GEU258" s="27"/>
      <c r="GEV258" s="27"/>
      <c r="GEW258" s="27"/>
      <c r="GEX258" s="27"/>
      <c r="GEY258" s="27"/>
      <c r="GEZ258" s="27"/>
      <c r="GFA258" s="27"/>
      <c r="GFB258" s="27"/>
      <c r="GFC258" s="27"/>
      <c r="GFD258" s="27"/>
      <c r="GFE258" s="27"/>
      <c r="GFF258" s="27"/>
      <c r="GFG258" s="27"/>
      <c r="GFH258" s="27"/>
      <c r="GFI258" s="27"/>
      <c r="GFJ258" s="27"/>
      <c r="GFK258" s="27"/>
      <c r="GFL258" s="27"/>
      <c r="GFM258" s="27"/>
      <c r="GFN258" s="27"/>
      <c r="GFO258" s="27"/>
      <c r="GFP258" s="27"/>
      <c r="GFQ258" s="27"/>
      <c r="GFR258" s="27"/>
      <c r="GFS258" s="27"/>
      <c r="GFT258" s="27"/>
      <c r="GFU258" s="27"/>
      <c r="GFV258" s="27"/>
      <c r="GFW258" s="27"/>
      <c r="GFX258" s="27"/>
      <c r="GFY258" s="27"/>
      <c r="GFZ258" s="27"/>
      <c r="GGA258" s="27"/>
      <c r="GGB258" s="27"/>
      <c r="GGC258" s="27"/>
      <c r="GGD258" s="27"/>
      <c r="GGE258" s="27"/>
      <c r="GGF258" s="27"/>
      <c r="GGG258" s="27"/>
      <c r="GGH258" s="27"/>
      <c r="GGI258" s="27"/>
      <c r="GGJ258" s="27"/>
      <c r="GGK258" s="27"/>
      <c r="GGL258" s="27"/>
      <c r="GGM258" s="27"/>
      <c r="GGN258" s="27"/>
      <c r="GGO258" s="27"/>
      <c r="GGP258" s="27"/>
      <c r="GGQ258" s="27"/>
      <c r="GGR258" s="27"/>
      <c r="GGS258" s="27"/>
      <c r="GGT258" s="27"/>
      <c r="GGU258" s="27"/>
      <c r="GGV258" s="27"/>
      <c r="GGW258" s="27"/>
      <c r="GGX258" s="27"/>
      <c r="GGY258" s="27"/>
      <c r="GGZ258" s="27"/>
      <c r="GHA258" s="27"/>
      <c r="GHB258" s="27"/>
      <c r="GHC258" s="27"/>
      <c r="GHD258" s="27"/>
      <c r="GHE258" s="27"/>
      <c r="GHF258" s="27"/>
      <c r="GHG258" s="27"/>
      <c r="GHH258" s="27"/>
      <c r="GHI258" s="27"/>
      <c r="GHJ258" s="27"/>
      <c r="GHK258" s="27"/>
      <c r="GHL258" s="27"/>
      <c r="GHM258" s="27"/>
      <c r="GHN258" s="27"/>
      <c r="GHO258" s="27"/>
      <c r="GHP258" s="27"/>
      <c r="GHQ258" s="27"/>
      <c r="GHR258" s="27"/>
      <c r="GHS258" s="27"/>
      <c r="GHT258" s="27"/>
      <c r="GHU258" s="27"/>
      <c r="GHV258" s="27"/>
      <c r="GHW258" s="27"/>
      <c r="GHX258" s="27"/>
      <c r="GHY258" s="27"/>
      <c r="GHZ258" s="27"/>
      <c r="GIA258" s="27"/>
      <c r="GIB258" s="27"/>
      <c r="GIC258" s="27"/>
      <c r="GID258" s="27"/>
      <c r="GIE258" s="27"/>
      <c r="GIF258" s="27"/>
      <c r="GIG258" s="27"/>
      <c r="GIH258" s="27"/>
      <c r="GII258" s="27"/>
      <c r="GIJ258" s="27"/>
      <c r="GIK258" s="27"/>
      <c r="GIL258" s="27"/>
      <c r="GIM258" s="27"/>
      <c r="GIN258" s="27"/>
      <c r="GIO258" s="27"/>
      <c r="GIP258" s="27"/>
      <c r="GIQ258" s="27"/>
      <c r="GIR258" s="27"/>
      <c r="GIS258" s="27"/>
      <c r="GIT258" s="27"/>
      <c r="GIU258" s="27"/>
      <c r="GIV258" s="27"/>
      <c r="GIW258" s="27"/>
      <c r="GIX258" s="27"/>
      <c r="GIY258" s="27"/>
      <c r="GIZ258" s="27"/>
      <c r="GJA258" s="27"/>
      <c r="GJB258" s="27"/>
      <c r="GJC258" s="27"/>
      <c r="GJD258" s="27"/>
      <c r="GJE258" s="27"/>
      <c r="GJF258" s="27"/>
      <c r="GJG258" s="27"/>
      <c r="GJH258" s="27"/>
      <c r="GJI258" s="27"/>
      <c r="GJJ258" s="27"/>
      <c r="GJK258" s="27"/>
      <c r="GJL258" s="27"/>
      <c r="GJM258" s="27"/>
      <c r="GJN258" s="27"/>
      <c r="GJO258" s="27"/>
      <c r="GJP258" s="27"/>
      <c r="GJQ258" s="27"/>
      <c r="GJR258" s="27"/>
      <c r="GJS258" s="27"/>
      <c r="GJT258" s="27"/>
      <c r="GJU258" s="27"/>
      <c r="GJV258" s="27"/>
      <c r="GJW258" s="27"/>
      <c r="GJX258" s="27"/>
      <c r="GJY258" s="27"/>
      <c r="GJZ258" s="27"/>
      <c r="GKA258" s="27"/>
      <c r="GKB258" s="27"/>
      <c r="GKC258" s="27"/>
      <c r="GKD258" s="27"/>
      <c r="GKE258" s="27"/>
      <c r="GKF258" s="27"/>
      <c r="GKG258" s="27"/>
      <c r="GKH258" s="27"/>
      <c r="GKI258" s="27"/>
      <c r="GKJ258" s="27"/>
      <c r="GKK258" s="27"/>
      <c r="GKL258" s="27"/>
      <c r="GKM258" s="27"/>
      <c r="GKN258" s="27"/>
      <c r="GKO258" s="27"/>
      <c r="GKP258" s="27"/>
      <c r="GKQ258" s="27"/>
      <c r="GKR258" s="27"/>
      <c r="GKS258" s="27"/>
      <c r="GKT258" s="27"/>
      <c r="GKU258" s="27"/>
      <c r="GKV258" s="27"/>
      <c r="GKW258" s="27"/>
      <c r="GKX258" s="27"/>
      <c r="GKY258" s="27"/>
      <c r="GKZ258" s="27"/>
      <c r="GLA258" s="27"/>
      <c r="GLB258" s="27"/>
      <c r="GLC258" s="27"/>
      <c r="GLD258" s="27"/>
      <c r="GLE258" s="27"/>
      <c r="GLF258" s="27"/>
      <c r="GLG258" s="27"/>
      <c r="GLH258" s="27"/>
      <c r="GLI258" s="27"/>
      <c r="GLJ258" s="27"/>
      <c r="GLK258" s="27"/>
      <c r="GLL258" s="27"/>
      <c r="GLM258" s="27"/>
      <c r="GLN258" s="27"/>
      <c r="GLO258" s="27"/>
      <c r="GLP258" s="27"/>
      <c r="GLQ258" s="27"/>
      <c r="GLR258" s="27"/>
      <c r="GLS258" s="27"/>
      <c r="GLT258" s="27"/>
      <c r="GLU258" s="27"/>
      <c r="GLV258" s="27"/>
      <c r="GLW258" s="27"/>
      <c r="GLX258" s="27"/>
      <c r="GLY258" s="27"/>
      <c r="GLZ258" s="27"/>
      <c r="GMA258" s="27"/>
      <c r="GMB258" s="27"/>
      <c r="GMC258" s="27"/>
      <c r="GMD258" s="27"/>
      <c r="GME258" s="27"/>
      <c r="GMF258" s="27"/>
      <c r="GMG258" s="27"/>
      <c r="GMH258" s="27"/>
      <c r="GMI258" s="27"/>
      <c r="GMJ258" s="27"/>
      <c r="GMK258" s="27"/>
      <c r="GML258" s="27"/>
      <c r="GMM258" s="27"/>
      <c r="GMN258" s="27"/>
      <c r="GMO258" s="27"/>
      <c r="GMP258" s="27"/>
      <c r="GMQ258" s="27"/>
      <c r="GMR258" s="27"/>
      <c r="GMS258" s="27"/>
      <c r="GMT258" s="27"/>
      <c r="GMU258" s="27"/>
      <c r="GMV258" s="27"/>
      <c r="GMW258" s="27"/>
      <c r="GMX258" s="27"/>
      <c r="GMY258" s="27"/>
      <c r="GMZ258" s="27"/>
      <c r="GNA258" s="27"/>
      <c r="GNB258" s="27"/>
      <c r="GNC258" s="27"/>
      <c r="GND258" s="27"/>
      <c r="GNE258" s="27"/>
      <c r="GNF258" s="27"/>
      <c r="GNG258" s="27"/>
      <c r="GNH258" s="27"/>
      <c r="GNI258" s="27"/>
      <c r="GNJ258" s="27"/>
      <c r="GNK258" s="27"/>
      <c r="GNL258" s="27"/>
      <c r="GNM258" s="27"/>
      <c r="GNN258" s="27"/>
      <c r="GNO258" s="27"/>
      <c r="GNP258" s="27"/>
      <c r="GNQ258" s="27"/>
      <c r="GNR258" s="27"/>
      <c r="GNS258" s="27"/>
      <c r="GNT258" s="27"/>
      <c r="GNU258" s="27"/>
      <c r="GNV258" s="27"/>
      <c r="GNW258" s="27"/>
      <c r="GNX258" s="27"/>
      <c r="GNY258" s="27"/>
      <c r="GNZ258" s="27"/>
      <c r="GOA258" s="27"/>
      <c r="GOB258" s="27"/>
      <c r="GOC258" s="27"/>
      <c r="GOD258" s="27"/>
      <c r="GOE258" s="27"/>
      <c r="GOF258" s="27"/>
      <c r="GOG258" s="27"/>
      <c r="GOH258" s="27"/>
      <c r="GOI258" s="27"/>
      <c r="GOJ258" s="27"/>
      <c r="GOK258" s="27"/>
      <c r="GOL258" s="27"/>
      <c r="GOM258" s="27"/>
      <c r="GON258" s="27"/>
      <c r="GOO258" s="27"/>
      <c r="GOP258" s="27"/>
      <c r="GOQ258" s="27"/>
      <c r="GOR258" s="27"/>
      <c r="GOS258" s="27"/>
      <c r="GOT258" s="27"/>
      <c r="GOU258" s="27"/>
      <c r="GOV258" s="27"/>
      <c r="GOW258" s="27"/>
      <c r="GOX258" s="27"/>
      <c r="GOY258" s="27"/>
      <c r="GOZ258" s="27"/>
      <c r="GPA258" s="27"/>
      <c r="GPB258" s="27"/>
      <c r="GPC258" s="27"/>
      <c r="GPD258" s="27"/>
      <c r="GPE258" s="27"/>
      <c r="GPF258" s="27"/>
      <c r="GPG258" s="27"/>
      <c r="GPH258" s="27"/>
      <c r="GPI258" s="27"/>
      <c r="GPJ258" s="27"/>
      <c r="GPK258" s="27"/>
      <c r="GPL258" s="27"/>
      <c r="GPM258" s="27"/>
      <c r="GPN258" s="27"/>
      <c r="GPO258" s="27"/>
      <c r="GPP258" s="27"/>
      <c r="GPQ258" s="27"/>
      <c r="GPR258" s="27"/>
      <c r="GPS258" s="27"/>
      <c r="GPT258" s="27"/>
      <c r="GPU258" s="27"/>
      <c r="GPV258" s="27"/>
      <c r="GPW258" s="27"/>
      <c r="GPX258" s="27"/>
      <c r="GPY258" s="27"/>
      <c r="GPZ258" s="27"/>
      <c r="GQA258" s="27"/>
      <c r="GQB258" s="27"/>
      <c r="GQC258" s="27"/>
      <c r="GQD258" s="27"/>
      <c r="GQE258" s="27"/>
      <c r="GQF258" s="27"/>
      <c r="GQG258" s="27"/>
      <c r="GQH258" s="27"/>
      <c r="GQI258" s="27"/>
      <c r="GQJ258" s="27"/>
      <c r="GQK258" s="27"/>
      <c r="GQL258" s="27"/>
      <c r="GQM258" s="27"/>
      <c r="GQN258" s="27"/>
      <c r="GQO258" s="27"/>
      <c r="GQP258" s="27"/>
      <c r="GQQ258" s="27"/>
      <c r="GQR258" s="27"/>
      <c r="GQS258" s="27"/>
      <c r="GQT258" s="27"/>
      <c r="GQU258" s="27"/>
      <c r="GQV258" s="27"/>
      <c r="GQW258" s="27"/>
      <c r="GQX258" s="27"/>
      <c r="GQY258" s="27"/>
      <c r="GQZ258" s="27"/>
      <c r="GRA258" s="27"/>
      <c r="GRB258" s="27"/>
      <c r="GRC258" s="27"/>
      <c r="GRD258" s="27"/>
      <c r="GRE258" s="27"/>
      <c r="GRF258" s="27"/>
      <c r="GRG258" s="27"/>
      <c r="GRH258" s="27"/>
      <c r="GRI258" s="27"/>
      <c r="GRJ258" s="27"/>
      <c r="GRK258" s="27"/>
      <c r="GRL258" s="27"/>
      <c r="GRM258" s="27"/>
      <c r="GRN258" s="27"/>
      <c r="GRO258" s="27"/>
      <c r="GRP258" s="27"/>
      <c r="GRQ258" s="27"/>
      <c r="GRR258" s="27"/>
      <c r="GRS258" s="27"/>
      <c r="GRT258" s="27"/>
      <c r="GRU258" s="27"/>
      <c r="GRV258" s="27"/>
      <c r="GRW258" s="27"/>
      <c r="GRX258" s="27"/>
      <c r="GRY258" s="27"/>
      <c r="GRZ258" s="27"/>
      <c r="GSA258" s="27"/>
      <c r="GSB258" s="27"/>
      <c r="GSC258" s="27"/>
      <c r="GSD258" s="27"/>
      <c r="GSE258" s="27"/>
      <c r="GSF258" s="27"/>
      <c r="GSG258" s="27"/>
      <c r="GSH258" s="27"/>
      <c r="GSI258" s="27"/>
      <c r="GSJ258" s="27"/>
      <c r="GSK258" s="27"/>
      <c r="GSL258" s="27"/>
      <c r="GSM258" s="27"/>
      <c r="GSN258" s="27"/>
      <c r="GSO258" s="27"/>
      <c r="GSP258" s="27"/>
      <c r="GSQ258" s="27"/>
      <c r="GSR258" s="27"/>
      <c r="GSS258" s="27"/>
      <c r="GST258" s="27"/>
      <c r="GSU258" s="27"/>
      <c r="GSV258" s="27"/>
      <c r="GSW258" s="27"/>
      <c r="GSX258" s="27"/>
      <c r="GSY258" s="27"/>
      <c r="GSZ258" s="27"/>
      <c r="GTA258" s="27"/>
      <c r="GTB258" s="27"/>
      <c r="GTC258" s="27"/>
      <c r="GTD258" s="27"/>
      <c r="GTE258" s="27"/>
      <c r="GTF258" s="27"/>
      <c r="GTG258" s="27"/>
      <c r="GTH258" s="27"/>
      <c r="GTI258" s="27"/>
      <c r="GTJ258" s="27"/>
      <c r="GTK258" s="27"/>
      <c r="GTL258" s="27"/>
      <c r="GTM258" s="27"/>
      <c r="GTN258" s="27"/>
      <c r="GTO258" s="27"/>
      <c r="GTP258" s="27"/>
      <c r="GTQ258" s="27"/>
      <c r="GTR258" s="27"/>
      <c r="GTS258" s="27"/>
      <c r="GTT258" s="27"/>
      <c r="GTU258" s="27"/>
      <c r="GTV258" s="27"/>
      <c r="GTW258" s="27"/>
      <c r="GTX258" s="27"/>
      <c r="GTY258" s="27"/>
      <c r="GTZ258" s="27"/>
      <c r="GUA258" s="27"/>
      <c r="GUB258" s="27"/>
      <c r="GUC258" s="27"/>
      <c r="GUD258" s="27"/>
      <c r="GUE258" s="27"/>
      <c r="GUF258" s="27"/>
      <c r="GUG258" s="27"/>
      <c r="GUH258" s="27"/>
      <c r="GUI258" s="27"/>
      <c r="GUJ258" s="27"/>
      <c r="GUK258" s="27"/>
      <c r="GUL258" s="27"/>
      <c r="GUM258" s="27"/>
      <c r="GUN258" s="27"/>
      <c r="GUO258" s="27"/>
      <c r="GUP258" s="27"/>
      <c r="GUQ258" s="27"/>
      <c r="GUR258" s="27"/>
      <c r="GUS258" s="27"/>
      <c r="GUT258" s="27"/>
      <c r="GUU258" s="27"/>
      <c r="GUV258" s="27"/>
      <c r="GUW258" s="27"/>
      <c r="GUX258" s="27"/>
      <c r="GUY258" s="27"/>
      <c r="GUZ258" s="27"/>
      <c r="GVA258" s="27"/>
      <c r="GVB258" s="27"/>
      <c r="GVC258" s="27"/>
      <c r="GVD258" s="27"/>
      <c r="GVE258" s="27"/>
      <c r="GVF258" s="27"/>
      <c r="GVG258" s="27"/>
      <c r="GVH258" s="27"/>
      <c r="GVI258" s="27"/>
      <c r="GVJ258" s="27"/>
      <c r="GVK258" s="27"/>
      <c r="GVL258" s="27"/>
      <c r="GVM258" s="27"/>
      <c r="GVN258" s="27"/>
      <c r="GVO258" s="27"/>
      <c r="GVP258" s="27"/>
      <c r="GVQ258" s="27"/>
      <c r="GVR258" s="27"/>
      <c r="GVS258" s="27"/>
      <c r="GVT258" s="27"/>
      <c r="GVU258" s="27"/>
      <c r="GVV258" s="27"/>
      <c r="GVW258" s="27"/>
      <c r="GVX258" s="27"/>
      <c r="GVY258" s="27"/>
      <c r="GVZ258" s="27"/>
      <c r="GWA258" s="27"/>
      <c r="GWB258" s="27"/>
      <c r="GWC258" s="27"/>
      <c r="GWD258" s="27"/>
      <c r="GWE258" s="27"/>
      <c r="GWF258" s="27"/>
      <c r="GWG258" s="27"/>
      <c r="GWH258" s="27"/>
      <c r="GWI258" s="27"/>
      <c r="GWJ258" s="27"/>
      <c r="GWK258" s="27"/>
      <c r="GWL258" s="27"/>
      <c r="GWM258" s="27"/>
      <c r="GWN258" s="27"/>
      <c r="GWO258" s="27"/>
      <c r="GWP258" s="27"/>
      <c r="GWQ258" s="27"/>
      <c r="GWR258" s="27"/>
      <c r="GWS258" s="27"/>
      <c r="GWT258" s="27"/>
      <c r="GWU258" s="27"/>
      <c r="GWV258" s="27"/>
      <c r="GWW258" s="27"/>
      <c r="GWX258" s="27"/>
      <c r="GWY258" s="27"/>
      <c r="GWZ258" s="27"/>
      <c r="GXA258" s="27"/>
      <c r="GXB258" s="27"/>
      <c r="GXC258" s="27"/>
      <c r="GXD258" s="27"/>
      <c r="GXE258" s="27"/>
      <c r="GXF258" s="27"/>
      <c r="GXG258" s="27"/>
      <c r="GXH258" s="27"/>
      <c r="GXI258" s="27"/>
      <c r="GXJ258" s="27"/>
      <c r="GXK258" s="27"/>
      <c r="GXL258" s="27"/>
      <c r="GXM258" s="27"/>
      <c r="GXN258" s="27"/>
      <c r="GXO258" s="27"/>
      <c r="GXP258" s="27"/>
      <c r="GXQ258" s="27"/>
      <c r="GXR258" s="27"/>
      <c r="GXS258" s="27"/>
      <c r="GXT258" s="27"/>
      <c r="GXU258" s="27"/>
      <c r="GXV258" s="27"/>
      <c r="GXW258" s="27"/>
      <c r="GXX258" s="27"/>
      <c r="GXY258" s="27"/>
      <c r="GXZ258" s="27"/>
      <c r="GYA258" s="27"/>
      <c r="GYB258" s="27"/>
      <c r="GYC258" s="27"/>
      <c r="GYD258" s="27"/>
      <c r="GYE258" s="27"/>
      <c r="GYF258" s="27"/>
      <c r="GYG258" s="27"/>
      <c r="GYH258" s="27"/>
      <c r="GYI258" s="27"/>
      <c r="GYJ258" s="27"/>
      <c r="GYK258" s="27"/>
      <c r="GYL258" s="27"/>
      <c r="GYM258" s="27"/>
      <c r="GYN258" s="27"/>
      <c r="GYO258" s="27"/>
      <c r="GYP258" s="27"/>
      <c r="GYQ258" s="27"/>
      <c r="GYR258" s="27"/>
      <c r="GYS258" s="27"/>
      <c r="GYT258" s="27"/>
      <c r="GYU258" s="27"/>
      <c r="GYV258" s="27"/>
      <c r="GYW258" s="27"/>
      <c r="GYX258" s="27"/>
      <c r="GYY258" s="27"/>
      <c r="GYZ258" s="27"/>
      <c r="GZA258" s="27"/>
      <c r="GZB258" s="27"/>
      <c r="GZC258" s="27"/>
      <c r="GZD258" s="27"/>
      <c r="GZE258" s="27"/>
      <c r="GZF258" s="27"/>
      <c r="GZG258" s="27"/>
      <c r="GZH258" s="27"/>
      <c r="GZI258" s="27"/>
      <c r="GZJ258" s="27"/>
      <c r="GZK258" s="27"/>
      <c r="GZL258" s="27"/>
      <c r="GZM258" s="27"/>
      <c r="GZN258" s="27"/>
      <c r="GZO258" s="27"/>
      <c r="GZP258" s="27"/>
      <c r="GZQ258" s="27"/>
      <c r="GZR258" s="27"/>
      <c r="GZS258" s="27"/>
      <c r="GZT258" s="27"/>
      <c r="GZU258" s="27"/>
      <c r="GZV258" s="27"/>
      <c r="GZW258" s="27"/>
      <c r="GZX258" s="27"/>
      <c r="GZY258" s="27"/>
      <c r="GZZ258" s="27"/>
      <c r="HAA258" s="27"/>
      <c r="HAB258" s="27"/>
      <c r="HAC258" s="27"/>
      <c r="HAD258" s="27"/>
      <c r="HAE258" s="27"/>
      <c r="HAF258" s="27"/>
      <c r="HAG258" s="27"/>
      <c r="HAH258" s="27"/>
      <c r="HAI258" s="27"/>
      <c r="HAJ258" s="27"/>
      <c r="HAK258" s="27"/>
      <c r="HAL258" s="27"/>
      <c r="HAM258" s="27"/>
      <c r="HAN258" s="27"/>
      <c r="HAO258" s="27"/>
      <c r="HAP258" s="27"/>
      <c r="HAQ258" s="27"/>
      <c r="HAR258" s="27"/>
      <c r="HAS258" s="27"/>
      <c r="HAT258" s="27"/>
      <c r="HAU258" s="27"/>
      <c r="HAV258" s="27"/>
      <c r="HAW258" s="27"/>
      <c r="HAX258" s="27"/>
      <c r="HAY258" s="27"/>
      <c r="HAZ258" s="27"/>
      <c r="HBA258" s="27"/>
      <c r="HBB258" s="27"/>
      <c r="HBC258" s="27"/>
      <c r="HBD258" s="27"/>
      <c r="HBE258" s="27"/>
      <c r="HBF258" s="27"/>
      <c r="HBG258" s="27"/>
      <c r="HBH258" s="27"/>
      <c r="HBI258" s="27"/>
      <c r="HBJ258" s="27"/>
      <c r="HBK258" s="27"/>
      <c r="HBL258" s="27"/>
      <c r="HBM258" s="27"/>
      <c r="HBN258" s="27"/>
      <c r="HBO258" s="27"/>
      <c r="HBP258" s="27"/>
      <c r="HBQ258" s="27"/>
      <c r="HBR258" s="27"/>
      <c r="HBS258" s="27"/>
      <c r="HBT258" s="27"/>
      <c r="HBU258" s="27"/>
      <c r="HBV258" s="27"/>
      <c r="HBW258" s="27"/>
      <c r="HBX258" s="27"/>
      <c r="HBY258" s="27"/>
      <c r="HBZ258" s="27"/>
      <c r="HCA258" s="27"/>
      <c r="HCB258" s="27"/>
      <c r="HCC258" s="27"/>
      <c r="HCD258" s="27"/>
      <c r="HCE258" s="27"/>
      <c r="HCF258" s="27"/>
      <c r="HCG258" s="27"/>
      <c r="HCH258" s="27"/>
      <c r="HCI258" s="27"/>
      <c r="HCJ258" s="27"/>
      <c r="HCK258" s="27"/>
      <c r="HCL258" s="27"/>
      <c r="HCM258" s="27"/>
      <c r="HCN258" s="27"/>
      <c r="HCO258" s="27"/>
      <c r="HCP258" s="27"/>
      <c r="HCQ258" s="27"/>
      <c r="HCR258" s="27"/>
      <c r="HCS258" s="27"/>
      <c r="HCT258" s="27"/>
      <c r="HCU258" s="27"/>
      <c r="HCV258" s="27"/>
      <c r="HCW258" s="27"/>
      <c r="HCX258" s="27"/>
      <c r="HCY258" s="27"/>
      <c r="HCZ258" s="27"/>
      <c r="HDA258" s="27"/>
      <c r="HDB258" s="27"/>
      <c r="HDC258" s="27"/>
      <c r="HDD258" s="27"/>
      <c r="HDE258" s="27"/>
      <c r="HDF258" s="27"/>
      <c r="HDG258" s="27"/>
      <c r="HDH258" s="27"/>
      <c r="HDI258" s="27"/>
      <c r="HDJ258" s="27"/>
      <c r="HDK258" s="27"/>
      <c r="HDL258" s="27"/>
      <c r="HDM258" s="27"/>
      <c r="HDN258" s="27"/>
      <c r="HDO258" s="27"/>
      <c r="HDP258" s="27"/>
      <c r="HDQ258" s="27"/>
      <c r="HDR258" s="27"/>
      <c r="HDS258" s="27"/>
      <c r="HDT258" s="27"/>
      <c r="HDU258" s="27"/>
      <c r="HDV258" s="27"/>
      <c r="HDW258" s="27"/>
      <c r="HDX258" s="27"/>
      <c r="HDY258" s="27"/>
      <c r="HDZ258" s="27"/>
      <c r="HEA258" s="27"/>
      <c r="HEB258" s="27"/>
      <c r="HEC258" s="27"/>
      <c r="HED258" s="27"/>
      <c r="HEE258" s="27"/>
      <c r="HEF258" s="27"/>
      <c r="HEG258" s="27"/>
      <c r="HEH258" s="27"/>
      <c r="HEI258" s="27"/>
      <c r="HEJ258" s="27"/>
      <c r="HEK258" s="27"/>
      <c r="HEL258" s="27"/>
      <c r="HEM258" s="27"/>
      <c r="HEN258" s="27"/>
      <c r="HEO258" s="27"/>
      <c r="HEP258" s="27"/>
      <c r="HEQ258" s="27"/>
      <c r="HER258" s="27"/>
      <c r="HES258" s="27"/>
      <c r="HET258" s="27"/>
      <c r="HEU258" s="27"/>
      <c r="HEV258" s="27"/>
      <c r="HEW258" s="27"/>
      <c r="HEX258" s="27"/>
      <c r="HEY258" s="27"/>
      <c r="HEZ258" s="27"/>
      <c r="HFA258" s="27"/>
      <c r="HFB258" s="27"/>
      <c r="HFC258" s="27"/>
      <c r="HFD258" s="27"/>
      <c r="HFE258" s="27"/>
      <c r="HFF258" s="27"/>
      <c r="HFG258" s="27"/>
      <c r="HFH258" s="27"/>
      <c r="HFI258" s="27"/>
      <c r="HFJ258" s="27"/>
      <c r="HFK258" s="27"/>
      <c r="HFL258" s="27"/>
      <c r="HFM258" s="27"/>
      <c r="HFN258" s="27"/>
      <c r="HFO258" s="27"/>
      <c r="HFP258" s="27"/>
      <c r="HFQ258" s="27"/>
      <c r="HFR258" s="27"/>
      <c r="HFS258" s="27"/>
      <c r="HFT258" s="27"/>
      <c r="HFU258" s="27"/>
      <c r="HFV258" s="27"/>
      <c r="HFW258" s="27"/>
      <c r="HFX258" s="27"/>
      <c r="HFY258" s="27"/>
      <c r="HFZ258" s="27"/>
      <c r="HGA258" s="27"/>
      <c r="HGB258" s="27"/>
      <c r="HGC258" s="27"/>
      <c r="HGD258" s="27"/>
      <c r="HGE258" s="27"/>
      <c r="HGF258" s="27"/>
      <c r="HGG258" s="27"/>
      <c r="HGH258" s="27"/>
      <c r="HGI258" s="27"/>
      <c r="HGJ258" s="27"/>
      <c r="HGK258" s="27"/>
      <c r="HGL258" s="27"/>
      <c r="HGM258" s="27"/>
      <c r="HGN258" s="27"/>
      <c r="HGO258" s="27"/>
      <c r="HGP258" s="27"/>
      <c r="HGQ258" s="27"/>
      <c r="HGR258" s="27"/>
      <c r="HGS258" s="27"/>
      <c r="HGT258" s="27"/>
      <c r="HGU258" s="27"/>
      <c r="HGV258" s="27"/>
      <c r="HGW258" s="27"/>
      <c r="HGX258" s="27"/>
      <c r="HGY258" s="27"/>
      <c r="HGZ258" s="27"/>
      <c r="HHA258" s="27"/>
      <c r="HHB258" s="27"/>
      <c r="HHC258" s="27"/>
      <c r="HHD258" s="27"/>
      <c r="HHE258" s="27"/>
      <c r="HHF258" s="27"/>
      <c r="HHG258" s="27"/>
      <c r="HHH258" s="27"/>
      <c r="HHI258" s="27"/>
      <c r="HHJ258" s="27"/>
      <c r="HHK258" s="27"/>
      <c r="HHL258" s="27"/>
      <c r="HHM258" s="27"/>
      <c r="HHN258" s="27"/>
      <c r="HHO258" s="27"/>
      <c r="HHP258" s="27"/>
      <c r="HHQ258" s="27"/>
      <c r="HHR258" s="27"/>
      <c r="HHS258" s="27"/>
      <c r="HHT258" s="27"/>
      <c r="HHU258" s="27"/>
      <c r="HHV258" s="27"/>
      <c r="HHW258" s="27"/>
      <c r="HHX258" s="27"/>
      <c r="HHY258" s="27"/>
      <c r="HHZ258" s="27"/>
      <c r="HIA258" s="27"/>
      <c r="HIB258" s="27"/>
      <c r="HIC258" s="27"/>
      <c r="HID258" s="27"/>
      <c r="HIE258" s="27"/>
      <c r="HIF258" s="27"/>
      <c r="HIG258" s="27"/>
      <c r="HIH258" s="27"/>
      <c r="HII258" s="27"/>
      <c r="HIJ258" s="27"/>
      <c r="HIK258" s="27"/>
      <c r="HIL258" s="27"/>
      <c r="HIM258" s="27"/>
      <c r="HIN258" s="27"/>
      <c r="HIO258" s="27"/>
      <c r="HIP258" s="27"/>
      <c r="HIQ258" s="27"/>
      <c r="HIR258" s="27"/>
      <c r="HIS258" s="27"/>
      <c r="HIT258" s="27"/>
      <c r="HIU258" s="27"/>
      <c r="HIV258" s="27"/>
      <c r="HIW258" s="27"/>
      <c r="HIX258" s="27"/>
      <c r="HIY258" s="27"/>
      <c r="HIZ258" s="27"/>
      <c r="HJA258" s="27"/>
      <c r="HJB258" s="27"/>
      <c r="HJC258" s="27"/>
      <c r="HJD258" s="27"/>
      <c r="HJE258" s="27"/>
      <c r="HJF258" s="27"/>
      <c r="HJG258" s="27"/>
      <c r="HJH258" s="27"/>
      <c r="HJI258" s="27"/>
      <c r="HJJ258" s="27"/>
      <c r="HJK258" s="27"/>
      <c r="HJL258" s="27"/>
      <c r="HJM258" s="27"/>
      <c r="HJN258" s="27"/>
      <c r="HJO258" s="27"/>
      <c r="HJP258" s="27"/>
      <c r="HJQ258" s="27"/>
      <c r="HJR258" s="27"/>
      <c r="HJS258" s="27"/>
      <c r="HJT258" s="27"/>
      <c r="HJU258" s="27"/>
      <c r="HJV258" s="27"/>
      <c r="HJW258" s="27"/>
      <c r="HJX258" s="27"/>
      <c r="HJY258" s="27"/>
      <c r="HJZ258" s="27"/>
      <c r="HKA258" s="27"/>
      <c r="HKB258" s="27"/>
      <c r="HKC258" s="27"/>
      <c r="HKD258" s="27"/>
      <c r="HKE258" s="27"/>
      <c r="HKF258" s="27"/>
      <c r="HKG258" s="27"/>
      <c r="HKH258" s="27"/>
      <c r="HKI258" s="27"/>
      <c r="HKJ258" s="27"/>
      <c r="HKK258" s="27"/>
      <c r="HKL258" s="27"/>
      <c r="HKM258" s="27"/>
      <c r="HKN258" s="27"/>
      <c r="HKO258" s="27"/>
      <c r="HKP258" s="27"/>
      <c r="HKQ258" s="27"/>
      <c r="HKR258" s="27"/>
      <c r="HKS258" s="27"/>
      <c r="HKT258" s="27"/>
      <c r="HKU258" s="27"/>
      <c r="HKV258" s="27"/>
      <c r="HKW258" s="27"/>
      <c r="HKX258" s="27"/>
      <c r="HKY258" s="27"/>
      <c r="HKZ258" s="27"/>
      <c r="HLA258" s="27"/>
      <c r="HLB258" s="27"/>
      <c r="HLC258" s="27"/>
      <c r="HLD258" s="27"/>
      <c r="HLE258" s="27"/>
      <c r="HLF258" s="27"/>
      <c r="HLG258" s="27"/>
      <c r="HLH258" s="27"/>
      <c r="HLI258" s="27"/>
      <c r="HLJ258" s="27"/>
      <c r="HLK258" s="27"/>
      <c r="HLL258" s="27"/>
      <c r="HLM258" s="27"/>
      <c r="HLN258" s="27"/>
      <c r="HLO258" s="27"/>
      <c r="HLP258" s="27"/>
      <c r="HLQ258" s="27"/>
      <c r="HLR258" s="27"/>
      <c r="HLS258" s="27"/>
      <c r="HLT258" s="27"/>
      <c r="HLU258" s="27"/>
      <c r="HLV258" s="27"/>
      <c r="HLW258" s="27"/>
      <c r="HLX258" s="27"/>
      <c r="HLY258" s="27"/>
      <c r="HLZ258" s="27"/>
      <c r="HMA258" s="27"/>
      <c r="HMB258" s="27"/>
      <c r="HMC258" s="27"/>
      <c r="HMD258" s="27"/>
      <c r="HME258" s="27"/>
      <c r="HMF258" s="27"/>
      <c r="HMG258" s="27"/>
      <c r="HMH258" s="27"/>
      <c r="HMI258" s="27"/>
      <c r="HMJ258" s="27"/>
      <c r="HMK258" s="27"/>
      <c r="HML258" s="27"/>
      <c r="HMM258" s="27"/>
      <c r="HMN258" s="27"/>
      <c r="HMO258" s="27"/>
      <c r="HMP258" s="27"/>
      <c r="HMQ258" s="27"/>
      <c r="HMR258" s="27"/>
      <c r="HMS258" s="27"/>
      <c r="HMT258" s="27"/>
      <c r="HMU258" s="27"/>
      <c r="HMV258" s="27"/>
      <c r="HMW258" s="27"/>
      <c r="HMX258" s="27"/>
      <c r="HMY258" s="27"/>
      <c r="HMZ258" s="27"/>
      <c r="HNA258" s="27"/>
      <c r="HNB258" s="27"/>
      <c r="HNC258" s="27"/>
      <c r="HND258" s="27"/>
      <c r="HNE258" s="27"/>
      <c r="HNF258" s="27"/>
      <c r="HNG258" s="27"/>
      <c r="HNH258" s="27"/>
      <c r="HNI258" s="27"/>
      <c r="HNJ258" s="27"/>
      <c r="HNK258" s="27"/>
      <c r="HNL258" s="27"/>
      <c r="HNM258" s="27"/>
      <c r="HNN258" s="27"/>
      <c r="HNO258" s="27"/>
      <c r="HNP258" s="27"/>
      <c r="HNQ258" s="27"/>
      <c r="HNR258" s="27"/>
      <c r="HNS258" s="27"/>
      <c r="HNT258" s="27"/>
      <c r="HNU258" s="27"/>
      <c r="HNV258" s="27"/>
      <c r="HNW258" s="27"/>
      <c r="HNX258" s="27"/>
      <c r="HNY258" s="27"/>
      <c r="HNZ258" s="27"/>
      <c r="HOA258" s="27"/>
      <c r="HOB258" s="27"/>
      <c r="HOC258" s="27"/>
      <c r="HOD258" s="27"/>
      <c r="HOE258" s="27"/>
      <c r="HOF258" s="27"/>
      <c r="HOG258" s="27"/>
      <c r="HOH258" s="27"/>
      <c r="HOI258" s="27"/>
      <c r="HOJ258" s="27"/>
      <c r="HOK258" s="27"/>
      <c r="HOL258" s="27"/>
      <c r="HOM258" s="27"/>
      <c r="HON258" s="27"/>
      <c r="HOO258" s="27"/>
      <c r="HOP258" s="27"/>
      <c r="HOQ258" s="27"/>
      <c r="HOR258" s="27"/>
      <c r="HOS258" s="27"/>
      <c r="HOT258" s="27"/>
      <c r="HOU258" s="27"/>
      <c r="HOV258" s="27"/>
      <c r="HOW258" s="27"/>
      <c r="HOX258" s="27"/>
      <c r="HOY258" s="27"/>
      <c r="HOZ258" s="27"/>
      <c r="HPA258" s="27"/>
      <c r="HPB258" s="27"/>
      <c r="HPC258" s="27"/>
      <c r="HPD258" s="27"/>
      <c r="HPE258" s="27"/>
      <c r="HPF258" s="27"/>
      <c r="HPG258" s="27"/>
      <c r="HPH258" s="27"/>
      <c r="HPI258" s="27"/>
      <c r="HPJ258" s="27"/>
      <c r="HPK258" s="27"/>
      <c r="HPL258" s="27"/>
      <c r="HPM258" s="27"/>
      <c r="HPN258" s="27"/>
      <c r="HPO258" s="27"/>
      <c r="HPP258" s="27"/>
      <c r="HPQ258" s="27"/>
      <c r="HPR258" s="27"/>
      <c r="HPS258" s="27"/>
      <c r="HPT258" s="27"/>
      <c r="HPU258" s="27"/>
      <c r="HPV258" s="27"/>
      <c r="HPW258" s="27"/>
      <c r="HPX258" s="27"/>
      <c r="HPY258" s="27"/>
      <c r="HPZ258" s="27"/>
      <c r="HQA258" s="27"/>
      <c r="HQB258" s="27"/>
      <c r="HQC258" s="27"/>
      <c r="HQD258" s="27"/>
      <c r="HQE258" s="27"/>
      <c r="HQF258" s="27"/>
      <c r="HQG258" s="27"/>
      <c r="HQH258" s="27"/>
      <c r="HQI258" s="27"/>
      <c r="HQJ258" s="27"/>
      <c r="HQK258" s="27"/>
      <c r="HQL258" s="27"/>
      <c r="HQM258" s="27"/>
      <c r="HQN258" s="27"/>
      <c r="HQO258" s="27"/>
      <c r="HQP258" s="27"/>
      <c r="HQQ258" s="27"/>
      <c r="HQR258" s="27"/>
      <c r="HQS258" s="27"/>
      <c r="HQT258" s="27"/>
      <c r="HQU258" s="27"/>
      <c r="HQV258" s="27"/>
      <c r="HQW258" s="27"/>
      <c r="HQX258" s="27"/>
      <c r="HQY258" s="27"/>
      <c r="HQZ258" s="27"/>
      <c r="HRA258" s="27"/>
      <c r="HRB258" s="27"/>
      <c r="HRC258" s="27"/>
      <c r="HRD258" s="27"/>
      <c r="HRE258" s="27"/>
      <c r="HRF258" s="27"/>
      <c r="HRG258" s="27"/>
      <c r="HRH258" s="27"/>
      <c r="HRI258" s="27"/>
      <c r="HRJ258" s="27"/>
      <c r="HRK258" s="27"/>
      <c r="HRL258" s="27"/>
      <c r="HRM258" s="27"/>
      <c r="HRN258" s="27"/>
      <c r="HRO258" s="27"/>
      <c r="HRP258" s="27"/>
      <c r="HRQ258" s="27"/>
      <c r="HRR258" s="27"/>
      <c r="HRS258" s="27"/>
      <c r="HRT258" s="27"/>
      <c r="HRU258" s="27"/>
      <c r="HRV258" s="27"/>
      <c r="HRW258" s="27"/>
      <c r="HRX258" s="27"/>
      <c r="HRY258" s="27"/>
      <c r="HRZ258" s="27"/>
      <c r="HSA258" s="27"/>
      <c r="HSB258" s="27"/>
      <c r="HSC258" s="27"/>
      <c r="HSD258" s="27"/>
      <c r="HSE258" s="27"/>
      <c r="HSF258" s="27"/>
      <c r="HSG258" s="27"/>
      <c r="HSH258" s="27"/>
      <c r="HSI258" s="27"/>
      <c r="HSJ258" s="27"/>
      <c r="HSK258" s="27"/>
      <c r="HSL258" s="27"/>
      <c r="HSM258" s="27"/>
      <c r="HSN258" s="27"/>
      <c r="HSO258" s="27"/>
      <c r="HSP258" s="27"/>
      <c r="HSQ258" s="27"/>
      <c r="HSR258" s="27"/>
      <c r="HSS258" s="27"/>
      <c r="HST258" s="27"/>
      <c r="HSU258" s="27"/>
      <c r="HSV258" s="27"/>
      <c r="HSW258" s="27"/>
      <c r="HSX258" s="27"/>
      <c r="HSY258" s="27"/>
      <c r="HSZ258" s="27"/>
      <c r="HTA258" s="27"/>
      <c r="HTB258" s="27"/>
      <c r="HTC258" s="27"/>
      <c r="HTD258" s="27"/>
      <c r="HTE258" s="27"/>
      <c r="HTF258" s="27"/>
      <c r="HTG258" s="27"/>
      <c r="HTH258" s="27"/>
      <c r="HTI258" s="27"/>
      <c r="HTJ258" s="27"/>
      <c r="HTK258" s="27"/>
      <c r="HTL258" s="27"/>
      <c r="HTM258" s="27"/>
      <c r="HTN258" s="27"/>
      <c r="HTO258" s="27"/>
      <c r="HTP258" s="27"/>
      <c r="HTQ258" s="27"/>
      <c r="HTR258" s="27"/>
      <c r="HTS258" s="27"/>
      <c r="HTT258" s="27"/>
      <c r="HTU258" s="27"/>
      <c r="HTV258" s="27"/>
      <c r="HTW258" s="27"/>
      <c r="HTX258" s="27"/>
      <c r="HTY258" s="27"/>
      <c r="HTZ258" s="27"/>
      <c r="HUA258" s="27"/>
      <c r="HUB258" s="27"/>
      <c r="HUC258" s="27"/>
      <c r="HUD258" s="27"/>
      <c r="HUE258" s="27"/>
      <c r="HUF258" s="27"/>
      <c r="HUG258" s="27"/>
      <c r="HUH258" s="27"/>
      <c r="HUI258" s="27"/>
      <c r="HUJ258" s="27"/>
      <c r="HUK258" s="27"/>
      <c r="HUL258" s="27"/>
      <c r="HUM258" s="27"/>
      <c r="HUN258" s="27"/>
      <c r="HUO258" s="27"/>
      <c r="HUP258" s="27"/>
      <c r="HUQ258" s="27"/>
      <c r="HUR258" s="27"/>
      <c r="HUS258" s="27"/>
      <c r="HUT258" s="27"/>
      <c r="HUU258" s="27"/>
      <c r="HUV258" s="27"/>
      <c r="HUW258" s="27"/>
      <c r="HUX258" s="27"/>
      <c r="HUY258" s="27"/>
      <c r="HUZ258" s="27"/>
      <c r="HVA258" s="27"/>
      <c r="HVB258" s="27"/>
      <c r="HVC258" s="27"/>
      <c r="HVD258" s="27"/>
      <c r="HVE258" s="27"/>
      <c r="HVF258" s="27"/>
      <c r="HVG258" s="27"/>
      <c r="HVH258" s="27"/>
      <c r="HVI258" s="27"/>
      <c r="HVJ258" s="27"/>
      <c r="HVK258" s="27"/>
      <c r="HVL258" s="27"/>
      <c r="HVM258" s="27"/>
      <c r="HVN258" s="27"/>
      <c r="HVO258" s="27"/>
      <c r="HVP258" s="27"/>
      <c r="HVQ258" s="27"/>
      <c r="HVR258" s="27"/>
      <c r="HVS258" s="27"/>
      <c r="HVT258" s="27"/>
      <c r="HVU258" s="27"/>
      <c r="HVV258" s="27"/>
      <c r="HVW258" s="27"/>
      <c r="HVX258" s="27"/>
      <c r="HVY258" s="27"/>
      <c r="HVZ258" s="27"/>
      <c r="HWA258" s="27"/>
      <c r="HWB258" s="27"/>
      <c r="HWC258" s="27"/>
      <c r="HWD258" s="27"/>
      <c r="HWE258" s="27"/>
      <c r="HWF258" s="27"/>
      <c r="HWG258" s="27"/>
      <c r="HWH258" s="27"/>
      <c r="HWI258" s="27"/>
      <c r="HWJ258" s="27"/>
      <c r="HWK258" s="27"/>
      <c r="HWL258" s="27"/>
      <c r="HWM258" s="27"/>
      <c r="HWN258" s="27"/>
      <c r="HWO258" s="27"/>
      <c r="HWP258" s="27"/>
      <c r="HWQ258" s="27"/>
      <c r="HWR258" s="27"/>
      <c r="HWS258" s="27"/>
      <c r="HWT258" s="27"/>
      <c r="HWU258" s="27"/>
      <c r="HWV258" s="27"/>
      <c r="HWW258" s="27"/>
      <c r="HWX258" s="27"/>
      <c r="HWY258" s="27"/>
      <c r="HWZ258" s="27"/>
      <c r="HXA258" s="27"/>
      <c r="HXB258" s="27"/>
      <c r="HXC258" s="27"/>
      <c r="HXD258" s="27"/>
      <c r="HXE258" s="27"/>
      <c r="HXF258" s="27"/>
      <c r="HXG258" s="27"/>
      <c r="HXH258" s="27"/>
      <c r="HXI258" s="27"/>
      <c r="HXJ258" s="27"/>
      <c r="HXK258" s="27"/>
      <c r="HXL258" s="27"/>
      <c r="HXM258" s="27"/>
      <c r="HXN258" s="27"/>
      <c r="HXO258" s="27"/>
      <c r="HXP258" s="27"/>
      <c r="HXQ258" s="27"/>
      <c r="HXR258" s="27"/>
      <c r="HXS258" s="27"/>
      <c r="HXT258" s="27"/>
      <c r="HXU258" s="27"/>
      <c r="HXV258" s="27"/>
      <c r="HXW258" s="27"/>
      <c r="HXX258" s="27"/>
      <c r="HXY258" s="27"/>
      <c r="HXZ258" s="27"/>
      <c r="HYA258" s="27"/>
      <c r="HYB258" s="27"/>
      <c r="HYC258" s="27"/>
      <c r="HYD258" s="27"/>
      <c r="HYE258" s="27"/>
      <c r="HYF258" s="27"/>
      <c r="HYG258" s="27"/>
      <c r="HYH258" s="27"/>
      <c r="HYI258" s="27"/>
      <c r="HYJ258" s="27"/>
      <c r="HYK258" s="27"/>
      <c r="HYL258" s="27"/>
      <c r="HYM258" s="27"/>
      <c r="HYN258" s="27"/>
      <c r="HYO258" s="27"/>
      <c r="HYP258" s="27"/>
      <c r="HYQ258" s="27"/>
      <c r="HYR258" s="27"/>
      <c r="HYS258" s="27"/>
      <c r="HYT258" s="27"/>
      <c r="HYU258" s="27"/>
      <c r="HYV258" s="27"/>
      <c r="HYW258" s="27"/>
      <c r="HYX258" s="27"/>
      <c r="HYY258" s="27"/>
      <c r="HYZ258" s="27"/>
      <c r="HZA258" s="27"/>
      <c r="HZB258" s="27"/>
      <c r="HZC258" s="27"/>
      <c r="HZD258" s="27"/>
      <c r="HZE258" s="27"/>
      <c r="HZF258" s="27"/>
      <c r="HZG258" s="27"/>
      <c r="HZH258" s="27"/>
      <c r="HZI258" s="27"/>
      <c r="HZJ258" s="27"/>
      <c r="HZK258" s="27"/>
      <c r="HZL258" s="27"/>
      <c r="HZM258" s="27"/>
      <c r="HZN258" s="27"/>
      <c r="HZO258" s="27"/>
      <c r="HZP258" s="27"/>
      <c r="HZQ258" s="27"/>
      <c r="HZR258" s="27"/>
      <c r="HZS258" s="27"/>
      <c r="HZT258" s="27"/>
      <c r="HZU258" s="27"/>
      <c r="HZV258" s="27"/>
      <c r="HZW258" s="27"/>
      <c r="HZX258" s="27"/>
      <c r="HZY258" s="27"/>
      <c r="HZZ258" s="27"/>
      <c r="IAA258" s="27"/>
      <c r="IAB258" s="27"/>
      <c r="IAC258" s="27"/>
      <c r="IAD258" s="27"/>
      <c r="IAE258" s="27"/>
      <c r="IAF258" s="27"/>
      <c r="IAG258" s="27"/>
      <c r="IAH258" s="27"/>
      <c r="IAI258" s="27"/>
      <c r="IAJ258" s="27"/>
      <c r="IAK258" s="27"/>
      <c r="IAL258" s="27"/>
      <c r="IAM258" s="27"/>
      <c r="IAN258" s="27"/>
      <c r="IAO258" s="27"/>
      <c r="IAP258" s="27"/>
      <c r="IAQ258" s="27"/>
      <c r="IAR258" s="27"/>
      <c r="IAS258" s="27"/>
      <c r="IAT258" s="27"/>
      <c r="IAU258" s="27"/>
      <c r="IAV258" s="27"/>
      <c r="IAW258" s="27"/>
      <c r="IAX258" s="27"/>
      <c r="IAY258" s="27"/>
      <c r="IAZ258" s="27"/>
      <c r="IBA258" s="27"/>
      <c r="IBB258" s="27"/>
      <c r="IBC258" s="27"/>
      <c r="IBD258" s="27"/>
      <c r="IBE258" s="27"/>
      <c r="IBF258" s="27"/>
      <c r="IBG258" s="27"/>
      <c r="IBH258" s="27"/>
      <c r="IBI258" s="27"/>
      <c r="IBJ258" s="27"/>
      <c r="IBK258" s="27"/>
      <c r="IBL258" s="27"/>
      <c r="IBM258" s="27"/>
      <c r="IBN258" s="27"/>
      <c r="IBO258" s="27"/>
      <c r="IBP258" s="27"/>
      <c r="IBQ258" s="27"/>
      <c r="IBR258" s="27"/>
      <c r="IBS258" s="27"/>
      <c r="IBT258" s="27"/>
      <c r="IBU258" s="27"/>
      <c r="IBV258" s="27"/>
      <c r="IBW258" s="27"/>
      <c r="IBX258" s="27"/>
      <c r="IBY258" s="27"/>
      <c r="IBZ258" s="27"/>
      <c r="ICA258" s="27"/>
      <c r="ICB258" s="27"/>
      <c r="ICC258" s="27"/>
      <c r="ICD258" s="27"/>
      <c r="ICE258" s="27"/>
      <c r="ICF258" s="27"/>
      <c r="ICG258" s="27"/>
      <c r="ICH258" s="27"/>
      <c r="ICI258" s="27"/>
      <c r="ICJ258" s="27"/>
      <c r="ICK258" s="27"/>
      <c r="ICL258" s="27"/>
      <c r="ICM258" s="27"/>
      <c r="ICN258" s="27"/>
      <c r="ICO258" s="27"/>
      <c r="ICP258" s="27"/>
      <c r="ICQ258" s="27"/>
      <c r="ICR258" s="27"/>
      <c r="ICS258" s="27"/>
      <c r="ICT258" s="27"/>
      <c r="ICU258" s="27"/>
      <c r="ICV258" s="27"/>
      <c r="ICW258" s="27"/>
      <c r="ICX258" s="27"/>
      <c r="ICY258" s="27"/>
      <c r="ICZ258" s="27"/>
      <c r="IDA258" s="27"/>
      <c r="IDB258" s="27"/>
      <c r="IDC258" s="27"/>
      <c r="IDD258" s="27"/>
      <c r="IDE258" s="27"/>
      <c r="IDF258" s="27"/>
      <c r="IDG258" s="27"/>
      <c r="IDH258" s="27"/>
      <c r="IDI258" s="27"/>
      <c r="IDJ258" s="27"/>
      <c r="IDK258" s="27"/>
      <c r="IDL258" s="27"/>
      <c r="IDM258" s="27"/>
      <c r="IDN258" s="27"/>
      <c r="IDO258" s="27"/>
      <c r="IDP258" s="27"/>
      <c r="IDQ258" s="27"/>
      <c r="IDR258" s="27"/>
      <c r="IDS258" s="27"/>
      <c r="IDT258" s="27"/>
      <c r="IDU258" s="27"/>
      <c r="IDV258" s="27"/>
      <c r="IDW258" s="27"/>
      <c r="IDX258" s="27"/>
      <c r="IDY258" s="27"/>
      <c r="IDZ258" s="27"/>
      <c r="IEA258" s="27"/>
      <c r="IEB258" s="27"/>
      <c r="IEC258" s="27"/>
      <c r="IED258" s="27"/>
      <c r="IEE258" s="27"/>
      <c r="IEF258" s="27"/>
      <c r="IEG258" s="27"/>
      <c r="IEH258" s="27"/>
      <c r="IEI258" s="27"/>
      <c r="IEJ258" s="27"/>
      <c r="IEK258" s="27"/>
      <c r="IEL258" s="27"/>
      <c r="IEM258" s="27"/>
      <c r="IEN258" s="27"/>
      <c r="IEO258" s="27"/>
      <c r="IEP258" s="27"/>
      <c r="IEQ258" s="27"/>
      <c r="IER258" s="27"/>
      <c r="IES258" s="27"/>
      <c r="IET258" s="27"/>
      <c r="IEU258" s="27"/>
      <c r="IEV258" s="27"/>
      <c r="IEW258" s="27"/>
      <c r="IEX258" s="27"/>
      <c r="IEY258" s="27"/>
      <c r="IEZ258" s="27"/>
      <c r="IFA258" s="27"/>
      <c r="IFB258" s="27"/>
      <c r="IFC258" s="27"/>
      <c r="IFD258" s="27"/>
      <c r="IFE258" s="27"/>
      <c r="IFF258" s="27"/>
      <c r="IFG258" s="27"/>
      <c r="IFH258" s="27"/>
      <c r="IFI258" s="27"/>
      <c r="IFJ258" s="27"/>
      <c r="IFK258" s="27"/>
      <c r="IFL258" s="27"/>
      <c r="IFM258" s="27"/>
      <c r="IFN258" s="27"/>
      <c r="IFO258" s="27"/>
      <c r="IFP258" s="27"/>
      <c r="IFQ258" s="27"/>
      <c r="IFR258" s="27"/>
      <c r="IFS258" s="27"/>
      <c r="IFT258" s="27"/>
      <c r="IFU258" s="27"/>
      <c r="IFV258" s="27"/>
      <c r="IFW258" s="27"/>
      <c r="IFX258" s="27"/>
      <c r="IFY258" s="27"/>
      <c r="IFZ258" s="27"/>
      <c r="IGA258" s="27"/>
      <c r="IGB258" s="27"/>
      <c r="IGC258" s="27"/>
      <c r="IGD258" s="27"/>
      <c r="IGE258" s="27"/>
      <c r="IGF258" s="27"/>
      <c r="IGG258" s="27"/>
      <c r="IGH258" s="27"/>
      <c r="IGI258" s="27"/>
      <c r="IGJ258" s="27"/>
      <c r="IGK258" s="27"/>
      <c r="IGL258" s="27"/>
      <c r="IGM258" s="27"/>
      <c r="IGN258" s="27"/>
      <c r="IGO258" s="27"/>
      <c r="IGP258" s="27"/>
      <c r="IGQ258" s="27"/>
      <c r="IGR258" s="27"/>
      <c r="IGS258" s="27"/>
      <c r="IGT258" s="27"/>
      <c r="IGU258" s="27"/>
      <c r="IGV258" s="27"/>
      <c r="IGW258" s="27"/>
      <c r="IGX258" s="27"/>
      <c r="IGY258" s="27"/>
      <c r="IGZ258" s="27"/>
      <c r="IHA258" s="27"/>
      <c r="IHB258" s="27"/>
      <c r="IHC258" s="27"/>
      <c r="IHD258" s="27"/>
      <c r="IHE258" s="27"/>
      <c r="IHF258" s="27"/>
      <c r="IHG258" s="27"/>
      <c r="IHH258" s="27"/>
      <c r="IHI258" s="27"/>
      <c r="IHJ258" s="27"/>
      <c r="IHK258" s="27"/>
      <c r="IHL258" s="27"/>
      <c r="IHM258" s="27"/>
      <c r="IHN258" s="27"/>
      <c r="IHO258" s="27"/>
      <c r="IHP258" s="27"/>
      <c r="IHQ258" s="27"/>
      <c r="IHR258" s="27"/>
      <c r="IHS258" s="27"/>
      <c r="IHT258" s="27"/>
      <c r="IHU258" s="27"/>
      <c r="IHV258" s="27"/>
      <c r="IHW258" s="27"/>
      <c r="IHX258" s="27"/>
      <c r="IHY258" s="27"/>
      <c r="IHZ258" s="27"/>
      <c r="IIA258" s="27"/>
      <c r="IIB258" s="27"/>
      <c r="IIC258" s="27"/>
      <c r="IID258" s="27"/>
      <c r="IIE258" s="27"/>
      <c r="IIF258" s="27"/>
      <c r="IIG258" s="27"/>
      <c r="IIH258" s="27"/>
      <c r="III258" s="27"/>
      <c r="IIJ258" s="27"/>
      <c r="IIK258" s="27"/>
      <c r="IIL258" s="27"/>
      <c r="IIM258" s="27"/>
      <c r="IIN258" s="27"/>
      <c r="IIO258" s="27"/>
      <c r="IIP258" s="27"/>
      <c r="IIQ258" s="27"/>
      <c r="IIR258" s="27"/>
      <c r="IIS258" s="27"/>
      <c r="IIT258" s="27"/>
      <c r="IIU258" s="27"/>
      <c r="IIV258" s="27"/>
      <c r="IIW258" s="27"/>
      <c r="IIX258" s="27"/>
      <c r="IIY258" s="27"/>
      <c r="IIZ258" s="27"/>
      <c r="IJA258" s="27"/>
      <c r="IJB258" s="27"/>
      <c r="IJC258" s="27"/>
      <c r="IJD258" s="27"/>
      <c r="IJE258" s="27"/>
      <c r="IJF258" s="27"/>
      <c r="IJG258" s="27"/>
      <c r="IJH258" s="27"/>
      <c r="IJI258" s="27"/>
      <c r="IJJ258" s="27"/>
      <c r="IJK258" s="27"/>
      <c r="IJL258" s="27"/>
      <c r="IJM258" s="27"/>
      <c r="IJN258" s="27"/>
      <c r="IJO258" s="27"/>
      <c r="IJP258" s="27"/>
      <c r="IJQ258" s="27"/>
      <c r="IJR258" s="27"/>
      <c r="IJS258" s="27"/>
      <c r="IJT258" s="27"/>
      <c r="IJU258" s="27"/>
      <c r="IJV258" s="27"/>
      <c r="IJW258" s="27"/>
      <c r="IJX258" s="27"/>
      <c r="IJY258" s="27"/>
      <c r="IJZ258" s="27"/>
      <c r="IKA258" s="27"/>
      <c r="IKB258" s="27"/>
      <c r="IKC258" s="27"/>
      <c r="IKD258" s="27"/>
      <c r="IKE258" s="27"/>
      <c r="IKF258" s="27"/>
      <c r="IKG258" s="27"/>
      <c r="IKH258" s="27"/>
      <c r="IKI258" s="27"/>
      <c r="IKJ258" s="27"/>
      <c r="IKK258" s="27"/>
      <c r="IKL258" s="27"/>
      <c r="IKM258" s="27"/>
      <c r="IKN258" s="27"/>
      <c r="IKO258" s="27"/>
      <c r="IKP258" s="27"/>
      <c r="IKQ258" s="27"/>
      <c r="IKR258" s="27"/>
      <c r="IKS258" s="27"/>
      <c r="IKT258" s="27"/>
      <c r="IKU258" s="27"/>
      <c r="IKV258" s="27"/>
      <c r="IKW258" s="27"/>
      <c r="IKX258" s="27"/>
      <c r="IKY258" s="27"/>
      <c r="IKZ258" s="27"/>
      <c r="ILA258" s="27"/>
      <c r="ILB258" s="27"/>
      <c r="ILC258" s="27"/>
      <c r="ILD258" s="27"/>
      <c r="ILE258" s="27"/>
      <c r="ILF258" s="27"/>
      <c r="ILG258" s="27"/>
      <c r="ILH258" s="27"/>
      <c r="ILI258" s="27"/>
      <c r="ILJ258" s="27"/>
      <c r="ILK258" s="27"/>
      <c r="ILL258" s="27"/>
      <c r="ILM258" s="27"/>
      <c r="ILN258" s="27"/>
      <c r="ILO258" s="27"/>
      <c r="ILP258" s="27"/>
      <c r="ILQ258" s="27"/>
      <c r="ILR258" s="27"/>
      <c r="ILS258" s="27"/>
      <c r="ILT258" s="27"/>
      <c r="ILU258" s="27"/>
      <c r="ILV258" s="27"/>
      <c r="ILW258" s="27"/>
      <c r="ILX258" s="27"/>
      <c r="ILY258" s="27"/>
      <c r="ILZ258" s="27"/>
      <c r="IMA258" s="27"/>
      <c r="IMB258" s="27"/>
      <c r="IMC258" s="27"/>
      <c r="IMD258" s="27"/>
      <c r="IME258" s="27"/>
      <c r="IMF258" s="27"/>
      <c r="IMG258" s="27"/>
      <c r="IMH258" s="27"/>
      <c r="IMI258" s="27"/>
      <c r="IMJ258" s="27"/>
      <c r="IMK258" s="27"/>
      <c r="IML258" s="27"/>
      <c r="IMM258" s="27"/>
      <c r="IMN258" s="27"/>
      <c r="IMO258" s="27"/>
      <c r="IMP258" s="27"/>
      <c r="IMQ258" s="27"/>
      <c r="IMR258" s="27"/>
      <c r="IMS258" s="27"/>
      <c r="IMT258" s="27"/>
      <c r="IMU258" s="27"/>
      <c r="IMV258" s="27"/>
      <c r="IMW258" s="27"/>
      <c r="IMX258" s="27"/>
      <c r="IMY258" s="27"/>
      <c r="IMZ258" s="27"/>
      <c r="INA258" s="27"/>
      <c r="INB258" s="27"/>
      <c r="INC258" s="27"/>
      <c r="IND258" s="27"/>
      <c r="INE258" s="27"/>
      <c r="INF258" s="27"/>
      <c r="ING258" s="27"/>
      <c r="INH258" s="27"/>
      <c r="INI258" s="27"/>
      <c r="INJ258" s="27"/>
      <c r="INK258" s="27"/>
      <c r="INL258" s="27"/>
      <c r="INM258" s="27"/>
      <c r="INN258" s="27"/>
      <c r="INO258" s="27"/>
      <c r="INP258" s="27"/>
      <c r="INQ258" s="27"/>
      <c r="INR258" s="27"/>
      <c r="INS258" s="27"/>
      <c r="INT258" s="27"/>
      <c r="INU258" s="27"/>
      <c r="INV258" s="27"/>
      <c r="INW258" s="27"/>
      <c r="INX258" s="27"/>
      <c r="INY258" s="27"/>
      <c r="INZ258" s="27"/>
      <c r="IOA258" s="27"/>
      <c r="IOB258" s="27"/>
      <c r="IOC258" s="27"/>
      <c r="IOD258" s="27"/>
      <c r="IOE258" s="27"/>
      <c r="IOF258" s="27"/>
      <c r="IOG258" s="27"/>
      <c r="IOH258" s="27"/>
      <c r="IOI258" s="27"/>
      <c r="IOJ258" s="27"/>
      <c r="IOK258" s="27"/>
      <c r="IOL258" s="27"/>
      <c r="IOM258" s="27"/>
      <c r="ION258" s="27"/>
      <c r="IOO258" s="27"/>
      <c r="IOP258" s="27"/>
      <c r="IOQ258" s="27"/>
      <c r="IOR258" s="27"/>
      <c r="IOS258" s="27"/>
      <c r="IOT258" s="27"/>
      <c r="IOU258" s="27"/>
      <c r="IOV258" s="27"/>
      <c r="IOW258" s="27"/>
      <c r="IOX258" s="27"/>
      <c r="IOY258" s="27"/>
      <c r="IOZ258" s="27"/>
      <c r="IPA258" s="27"/>
      <c r="IPB258" s="27"/>
      <c r="IPC258" s="27"/>
      <c r="IPD258" s="27"/>
      <c r="IPE258" s="27"/>
      <c r="IPF258" s="27"/>
      <c r="IPG258" s="27"/>
      <c r="IPH258" s="27"/>
      <c r="IPI258" s="27"/>
      <c r="IPJ258" s="27"/>
      <c r="IPK258" s="27"/>
      <c r="IPL258" s="27"/>
      <c r="IPM258" s="27"/>
      <c r="IPN258" s="27"/>
      <c r="IPO258" s="27"/>
      <c r="IPP258" s="27"/>
      <c r="IPQ258" s="27"/>
      <c r="IPR258" s="27"/>
      <c r="IPS258" s="27"/>
      <c r="IPT258" s="27"/>
      <c r="IPU258" s="27"/>
      <c r="IPV258" s="27"/>
      <c r="IPW258" s="27"/>
      <c r="IPX258" s="27"/>
      <c r="IPY258" s="27"/>
      <c r="IPZ258" s="27"/>
      <c r="IQA258" s="27"/>
      <c r="IQB258" s="27"/>
      <c r="IQC258" s="27"/>
      <c r="IQD258" s="27"/>
      <c r="IQE258" s="27"/>
      <c r="IQF258" s="27"/>
      <c r="IQG258" s="27"/>
      <c r="IQH258" s="27"/>
      <c r="IQI258" s="27"/>
      <c r="IQJ258" s="27"/>
      <c r="IQK258" s="27"/>
      <c r="IQL258" s="27"/>
      <c r="IQM258" s="27"/>
      <c r="IQN258" s="27"/>
      <c r="IQO258" s="27"/>
      <c r="IQP258" s="27"/>
      <c r="IQQ258" s="27"/>
      <c r="IQR258" s="27"/>
      <c r="IQS258" s="27"/>
      <c r="IQT258" s="27"/>
      <c r="IQU258" s="27"/>
      <c r="IQV258" s="27"/>
      <c r="IQW258" s="27"/>
      <c r="IQX258" s="27"/>
      <c r="IQY258" s="27"/>
      <c r="IQZ258" s="27"/>
      <c r="IRA258" s="27"/>
      <c r="IRB258" s="27"/>
      <c r="IRC258" s="27"/>
      <c r="IRD258" s="27"/>
      <c r="IRE258" s="27"/>
      <c r="IRF258" s="27"/>
      <c r="IRG258" s="27"/>
      <c r="IRH258" s="27"/>
      <c r="IRI258" s="27"/>
      <c r="IRJ258" s="27"/>
      <c r="IRK258" s="27"/>
      <c r="IRL258" s="27"/>
      <c r="IRM258" s="27"/>
      <c r="IRN258" s="27"/>
      <c r="IRO258" s="27"/>
      <c r="IRP258" s="27"/>
      <c r="IRQ258" s="27"/>
      <c r="IRR258" s="27"/>
      <c r="IRS258" s="27"/>
      <c r="IRT258" s="27"/>
      <c r="IRU258" s="27"/>
      <c r="IRV258" s="27"/>
      <c r="IRW258" s="27"/>
      <c r="IRX258" s="27"/>
      <c r="IRY258" s="27"/>
      <c r="IRZ258" s="27"/>
      <c r="ISA258" s="27"/>
      <c r="ISB258" s="27"/>
      <c r="ISC258" s="27"/>
      <c r="ISD258" s="27"/>
      <c r="ISE258" s="27"/>
      <c r="ISF258" s="27"/>
      <c r="ISG258" s="27"/>
      <c r="ISH258" s="27"/>
      <c r="ISI258" s="27"/>
      <c r="ISJ258" s="27"/>
      <c r="ISK258" s="27"/>
      <c r="ISL258" s="27"/>
      <c r="ISM258" s="27"/>
      <c r="ISN258" s="27"/>
      <c r="ISO258" s="27"/>
      <c r="ISP258" s="27"/>
      <c r="ISQ258" s="27"/>
      <c r="ISR258" s="27"/>
      <c r="ISS258" s="27"/>
      <c r="IST258" s="27"/>
      <c r="ISU258" s="27"/>
      <c r="ISV258" s="27"/>
      <c r="ISW258" s="27"/>
      <c r="ISX258" s="27"/>
      <c r="ISY258" s="27"/>
      <c r="ISZ258" s="27"/>
      <c r="ITA258" s="27"/>
      <c r="ITB258" s="27"/>
      <c r="ITC258" s="27"/>
      <c r="ITD258" s="27"/>
      <c r="ITE258" s="27"/>
      <c r="ITF258" s="27"/>
      <c r="ITG258" s="27"/>
      <c r="ITH258" s="27"/>
      <c r="ITI258" s="27"/>
      <c r="ITJ258" s="27"/>
      <c r="ITK258" s="27"/>
      <c r="ITL258" s="27"/>
      <c r="ITM258" s="27"/>
      <c r="ITN258" s="27"/>
      <c r="ITO258" s="27"/>
      <c r="ITP258" s="27"/>
      <c r="ITQ258" s="27"/>
      <c r="ITR258" s="27"/>
      <c r="ITS258" s="27"/>
      <c r="ITT258" s="27"/>
      <c r="ITU258" s="27"/>
      <c r="ITV258" s="27"/>
      <c r="ITW258" s="27"/>
      <c r="ITX258" s="27"/>
      <c r="ITY258" s="27"/>
      <c r="ITZ258" s="27"/>
      <c r="IUA258" s="27"/>
      <c r="IUB258" s="27"/>
      <c r="IUC258" s="27"/>
      <c r="IUD258" s="27"/>
      <c r="IUE258" s="27"/>
      <c r="IUF258" s="27"/>
      <c r="IUG258" s="27"/>
      <c r="IUH258" s="27"/>
      <c r="IUI258" s="27"/>
      <c r="IUJ258" s="27"/>
      <c r="IUK258" s="27"/>
      <c r="IUL258" s="27"/>
      <c r="IUM258" s="27"/>
      <c r="IUN258" s="27"/>
      <c r="IUO258" s="27"/>
      <c r="IUP258" s="27"/>
      <c r="IUQ258" s="27"/>
      <c r="IUR258" s="27"/>
      <c r="IUS258" s="27"/>
      <c r="IUT258" s="27"/>
      <c r="IUU258" s="27"/>
      <c r="IUV258" s="27"/>
      <c r="IUW258" s="27"/>
      <c r="IUX258" s="27"/>
      <c r="IUY258" s="27"/>
      <c r="IUZ258" s="27"/>
      <c r="IVA258" s="27"/>
      <c r="IVB258" s="27"/>
      <c r="IVC258" s="27"/>
      <c r="IVD258" s="27"/>
      <c r="IVE258" s="27"/>
      <c r="IVF258" s="27"/>
      <c r="IVG258" s="27"/>
      <c r="IVH258" s="27"/>
      <c r="IVI258" s="27"/>
      <c r="IVJ258" s="27"/>
      <c r="IVK258" s="27"/>
      <c r="IVL258" s="27"/>
      <c r="IVM258" s="27"/>
      <c r="IVN258" s="27"/>
      <c r="IVO258" s="27"/>
      <c r="IVP258" s="27"/>
      <c r="IVQ258" s="27"/>
      <c r="IVR258" s="27"/>
      <c r="IVS258" s="27"/>
      <c r="IVT258" s="27"/>
      <c r="IVU258" s="27"/>
      <c r="IVV258" s="27"/>
      <c r="IVW258" s="27"/>
      <c r="IVX258" s="27"/>
      <c r="IVY258" s="27"/>
      <c r="IVZ258" s="27"/>
      <c r="IWA258" s="27"/>
      <c r="IWB258" s="27"/>
      <c r="IWC258" s="27"/>
      <c r="IWD258" s="27"/>
      <c r="IWE258" s="27"/>
      <c r="IWF258" s="27"/>
      <c r="IWG258" s="27"/>
      <c r="IWH258" s="27"/>
      <c r="IWI258" s="27"/>
      <c r="IWJ258" s="27"/>
      <c r="IWK258" s="27"/>
      <c r="IWL258" s="27"/>
      <c r="IWM258" s="27"/>
      <c r="IWN258" s="27"/>
      <c r="IWO258" s="27"/>
      <c r="IWP258" s="27"/>
      <c r="IWQ258" s="27"/>
      <c r="IWR258" s="27"/>
      <c r="IWS258" s="27"/>
      <c r="IWT258" s="27"/>
      <c r="IWU258" s="27"/>
      <c r="IWV258" s="27"/>
      <c r="IWW258" s="27"/>
      <c r="IWX258" s="27"/>
      <c r="IWY258" s="27"/>
      <c r="IWZ258" s="27"/>
      <c r="IXA258" s="27"/>
      <c r="IXB258" s="27"/>
      <c r="IXC258" s="27"/>
      <c r="IXD258" s="27"/>
      <c r="IXE258" s="27"/>
      <c r="IXF258" s="27"/>
      <c r="IXG258" s="27"/>
      <c r="IXH258" s="27"/>
      <c r="IXI258" s="27"/>
      <c r="IXJ258" s="27"/>
      <c r="IXK258" s="27"/>
      <c r="IXL258" s="27"/>
      <c r="IXM258" s="27"/>
      <c r="IXN258" s="27"/>
      <c r="IXO258" s="27"/>
      <c r="IXP258" s="27"/>
      <c r="IXQ258" s="27"/>
      <c r="IXR258" s="27"/>
      <c r="IXS258" s="27"/>
      <c r="IXT258" s="27"/>
      <c r="IXU258" s="27"/>
      <c r="IXV258" s="27"/>
      <c r="IXW258" s="27"/>
      <c r="IXX258" s="27"/>
      <c r="IXY258" s="27"/>
      <c r="IXZ258" s="27"/>
      <c r="IYA258" s="27"/>
      <c r="IYB258" s="27"/>
      <c r="IYC258" s="27"/>
      <c r="IYD258" s="27"/>
      <c r="IYE258" s="27"/>
      <c r="IYF258" s="27"/>
      <c r="IYG258" s="27"/>
      <c r="IYH258" s="27"/>
      <c r="IYI258" s="27"/>
      <c r="IYJ258" s="27"/>
      <c r="IYK258" s="27"/>
      <c r="IYL258" s="27"/>
      <c r="IYM258" s="27"/>
      <c r="IYN258" s="27"/>
      <c r="IYO258" s="27"/>
      <c r="IYP258" s="27"/>
      <c r="IYQ258" s="27"/>
      <c r="IYR258" s="27"/>
      <c r="IYS258" s="27"/>
      <c r="IYT258" s="27"/>
      <c r="IYU258" s="27"/>
      <c r="IYV258" s="27"/>
      <c r="IYW258" s="27"/>
      <c r="IYX258" s="27"/>
      <c r="IYY258" s="27"/>
      <c r="IYZ258" s="27"/>
      <c r="IZA258" s="27"/>
      <c r="IZB258" s="27"/>
      <c r="IZC258" s="27"/>
      <c r="IZD258" s="27"/>
      <c r="IZE258" s="27"/>
      <c r="IZF258" s="27"/>
      <c r="IZG258" s="27"/>
      <c r="IZH258" s="27"/>
      <c r="IZI258" s="27"/>
      <c r="IZJ258" s="27"/>
      <c r="IZK258" s="27"/>
      <c r="IZL258" s="27"/>
      <c r="IZM258" s="27"/>
      <c r="IZN258" s="27"/>
      <c r="IZO258" s="27"/>
      <c r="IZP258" s="27"/>
      <c r="IZQ258" s="27"/>
      <c r="IZR258" s="27"/>
      <c r="IZS258" s="27"/>
      <c r="IZT258" s="27"/>
      <c r="IZU258" s="27"/>
      <c r="IZV258" s="27"/>
      <c r="IZW258" s="27"/>
      <c r="IZX258" s="27"/>
      <c r="IZY258" s="27"/>
      <c r="IZZ258" s="27"/>
      <c r="JAA258" s="27"/>
      <c r="JAB258" s="27"/>
      <c r="JAC258" s="27"/>
      <c r="JAD258" s="27"/>
      <c r="JAE258" s="27"/>
      <c r="JAF258" s="27"/>
      <c r="JAG258" s="27"/>
      <c r="JAH258" s="27"/>
      <c r="JAI258" s="27"/>
      <c r="JAJ258" s="27"/>
      <c r="JAK258" s="27"/>
      <c r="JAL258" s="27"/>
      <c r="JAM258" s="27"/>
      <c r="JAN258" s="27"/>
      <c r="JAO258" s="27"/>
      <c r="JAP258" s="27"/>
      <c r="JAQ258" s="27"/>
      <c r="JAR258" s="27"/>
      <c r="JAS258" s="27"/>
      <c r="JAT258" s="27"/>
      <c r="JAU258" s="27"/>
      <c r="JAV258" s="27"/>
      <c r="JAW258" s="27"/>
      <c r="JAX258" s="27"/>
      <c r="JAY258" s="27"/>
      <c r="JAZ258" s="27"/>
      <c r="JBA258" s="27"/>
      <c r="JBB258" s="27"/>
      <c r="JBC258" s="27"/>
      <c r="JBD258" s="27"/>
      <c r="JBE258" s="27"/>
      <c r="JBF258" s="27"/>
      <c r="JBG258" s="27"/>
      <c r="JBH258" s="27"/>
      <c r="JBI258" s="27"/>
      <c r="JBJ258" s="27"/>
      <c r="JBK258" s="27"/>
      <c r="JBL258" s="27"/>
      <c r="JBM258" s="27"/>
      <c r="JBN258" s="27"/>
      <c r="JBO258" s="27"/>
      <c r="JBP258" s="27"/>
      <c r="JBQ258" s="27"/>
      <c r="JBR258" s="27"/>
      <c r="JBS258" s="27"/>
      <c r="JBT258" s="27"/>
      <c r="JBU258" s="27"/>
      <c r="JBV258" s="27"/>
      <c r="JBW258" s="27"/>
      <c r="JBX258" s="27"/>
      <c r="JBY258" s="27"/>
      <c r="JBZ258" s="27"/>
      <c r="JCA258" s="27"/>
      <c r="JCB258" s="27"/>
      <c r="JCC258" s="27"/>
      <c r="JCD258" s="27"/>
      <c r="JCE258" s="27"/>
      <c r="JCF258" s="27"/>
      <c r="JCG258" s="27"/>
      <c r="JCH258" s="27"/>
      <c r="JCI258" s="27"/>
      <c r="JCJ258" s="27"/>
      <c r="JCK258" s="27"/>
      <c r="JCL258" s="27"/>
      <c r="JCM258" s="27"/>
      <c r="JCN258" s="27"/>
      <c r="JCO258" s="27"/>
      <c r="JCP258" s="27"/>
      <c r="JCQ258" s="27"/>
      <c r="JCR258" s="27"/>
      <c r="JCS258" s="27"/>
      <c r="JCT258" s="27"/>
      <c r="JCU258" s="27"/>
      <c r="JCV258" s="27"/>
      <c r="JCW258" s="27"/>
      <c r="JCX258" s="27"/>
      <c r="JCY258" s="27"/>
      <c r="JCZ258" s="27"/>
      <c r="JDA258" s="27"/>
      <c r="JDB258" s="27"/>
      <c r="JDC258" s="27"/>
      <c r="JDD258" s="27"/>
      <c r="JDE258" s="27"/>
      <c r="JDF258" s="27"/>
      <c r="JDG258" s="27"/>
      <c r="JDH258" s="27"/>
      <c r="JDI258" s="27"/>
      <c r="JDJ258" s="27"/>
      <c r="JDK258" s="27"/>
      <c r="JDL258" s="27"/>
      <c r="JDM258" s="27"/>
      <c r="JDN258" s="27"/>
      <c r="JDO258" s="27"/>
      <c r="JDP258" s="27"/>
      <c r="JDQ258" s="27"/>
      <c r="JDR258" s="27"/>
      <c r="JDS258" s="27"/>
      <c r="JDT258" s="27"/>
      <c r="JDU258" s="27"/>
      <c r="JDV258" s="27"/>
      <c r="JDW258" s="27"/>
      <c r="JDX258" s="27"/>
      <c r="JDY258" s="27"/>
      <c r="JDZ258" s="27"/>
      <c r="JEA258" s="27"/>
      <c r="JEB258" s="27"/>
      <c r="JEC258" s="27"/>
      <c r="JED258" s="27"/>
      <c r="JEE258" s="27"/>
      <c r="JEF258" s="27"/>
      <c r="JEG258" s="27"/>
      <c r="JEH258" s="27"/>
      <c r="JEI258" s="27"/>
      <c r="JEJ258" s="27"/>
      <c r="JEK258" s="27"/>
      <c r="JEL258" s="27"/>
      <c r="JEM258" s="27"/>
      <c r="JEN258" s="27"/>
      <c r="JEO258" s="27"/>
      <c r="JEP258" s="27"/>
      <c r="JEQ258" s="27"/>
      <c r="JER258" s="27"/>
      <c r="JES258" s="27"/>
      <c r="JET258" s="27"/>
      <c r="JEU258" s="27"/>
      <c r="JEV258" s="27"/>
      <c r="JEW258" s="27"/>
      <c r="JEX258" s="27"/>
      <c r="JEY258" s="27"/>
      <c r="JEZ258" s="27"/>
      <c r="JFA258" s="27"/>
      <c r="JFB258" s="27"/>
      <c r="JFC258" s="27"/>
      <c r="JFD258" s="27"/>
      <c r="JFE258" s="27"/>
      <c r="JFF258" s="27"/>
      <c r="JFG258" s="27"/>
      <c r="JFH258" s="27"/>
      <c r="JFI258" s="27"/>
      <c r="JFJ258" s="27"/>
      <c r="JFK258" s="27"/>
      <c r="JFL258" s="27"/>
      <c r="JFM258" s="27"/>
      <c r="JFN258" s="27"/>
      <c r="JFO258" s="27"/>
      <c r="JFP258" s="27"/>
      <c r="JFQ258" s="27"/>
      <c r="JFR258" s="27"/>
      <c r="JFS258" s="27"/>
      <c r="JFT258" s="27"/>
      <c r="JFU258" s="27"/>
      <c r="JFV258" s="27"/>
      <c r="JFW258" s="27"/>
      <c r="JFX258" s="27"/>
      <c r="JFY258" s="27"/>
      <c r="JFZ258" s="27"/>
      <c r="JGA258" s="27"/>
      <c r="JGB258" s="27"/>
      <c r="JGC258" s="27"/>
      <c r="JGD258" s="27"/>
      <c r="JGE258" s="27"/>
      <c r="JGF258" s="27"/>
      <c r="JGG258" s="27"/>
      <c r="JGH258" s="27"/>
      <c r="JGI258" s="27"/>
      <c r="JGJ258" s="27"/>
      <c r="JGK258" s="27"/>
      <c r="JGL258" s="27"/>
      <c r="JGM258" s="27"/>
      <c r="JGN258" s="27"/>
      <c r="JGO258" s="27"/>
      <c r="JGP258" s="27"/>
      <c r="JGQ258" s="27"/>
      <c r="JGR258" s="27"/>
      <c r="JGS258" s="27"/>
      <c r="JGT258" s="27"/>
      <c r="JGU258" s="27"/>
      <c r="JGV258" s="27"/>
      <c r="JGW258" s="27"/>
      <c r="JGX258" s="27"/>
      <c r="JGY258" s="27"/>
      <c r="JGZ258" s="27"/>
      <c r="JHA258" s="27"/>
      <c r="JHB258" s="27"/>
      <c r="JHC258" s="27"/>
      <c r="JHD258" s="27"/>
      <c r="JHE258" s="27"/>
      <c r="JHF258" s="27"/>
      <c r="JHG258" s="27"/>
      <c r="JHH258" s="27"/>
      <c r="JHI258" s="27"/>
      <c r="JHJ258" s="27"/>
      <c r="JHK258" s="27"/>
      <c r="JHL258" s="27"/>
      <c r="JHM258" s="27"/>
      <c r="JHN258" s="27"/>
      <c r="JHO258" s="27"/>
      <c r="JHP258" s="27"/>
      <c r="JHQ258" s="27"/>
      <c r="JHR258" s="27"/>
      <c r="JHS258" s="27"/>
      <c r="JHT258" s="27"/>
      <c r="JHU258" s="27"/>
      <c r="JHV258" s="27"/>
      <c r="JHW258" s="27"/>
      <c r="JHX258" s="27"/>
      <c r="JHY258" s="27"/>
      <c r="JHZ258" s="27"/>
      <c r="JIA258" s="27"/>
      <c r="JIB258" s="27"/>
      <c r="JIC258" s="27"/>
      <c r="JID258" s="27"/>
      <c r="JIE258" s="27"/>
      <c r="JIF258" s="27"/>
      <c r="JIG258" s="27"/>
      <c r="JIH258" s="27"/>
      <c r="JII258" s="27"/>
      <c r="JIJ258" s="27"/>
      <c r="JIK258" s="27"/>
      <c r="JIL258" s="27"/>
      <c r="JIM258" s="27"/>
      <c r="JIN258" s="27"/>
      <c r="JIO258" s="27"/>
      <c r="JIP258" s="27"/>
      <c r="JIQ258" s="27"/>
      <c r="JIR258" s="27"/>
      <c r="JIS258" s="27"/>
      <c r="JIT258" s="27"/>
      <c r="JIU258" s="27"/>
      <c r="JIV258" s="27"/>
      <c r="JIW258" s="27"/>
      <c r="JIX258" s="27"/>
      <c r="JIY258" s="27"/>
      <c r="JIZ258" s="27"/>
      <c r="JJA258" s="27"/>
      <c r="JJB258" s="27"/>
      <c r="JJC258" s="27"/>
      <c r="JJD258" s="27"/>
      <c r="JJE258" s="27"/>
      <c r="JJF258" s="27"/>
      <c r="JJG258" s="27"/>
      <c r="JJH258" s="27"/>
      <c r="JJI258" s="27"/>
      <c r="JJJ258" s="27"/>
      <c r="JJK258" s="27"/>
      <c r="JJL258" s="27"/>
      <c r="JJM258" s="27"/>
      <c r="JJN258" s="27"/>
      <c r="JJO258" s="27"/>
      <c r="JJP258" s="27"/>
      <c r="JJQ258" s="27"/>
      <c r="JJR258" s="27"/>
      <c r="JJS258" s="27"/>
      <c r="JJT258" s="27"/>
      <c r="JJU258" s="27"/>
      <c r="JJV258" s="27"/>
      <c r="JJW258" s="27"/>
      <c r="JJX258" s="27"/>
      <c r="JJY258" s="27"/>
      <c r="JJZ258" s="27"/>
      <c r="JKA258" s="27"/>
      <c r="JKB258" s="27"/>
      <c r="JKC258" s="27"/>
      <c r="JKD258" s="27"/>
      <c r="JKE258" s="27"/>
      <c r="JKF258" s="27"/>
      <c r="JKG258" s="27"/>
      <c r="JKH258" s="27"/>
      <c r="JKI258" s="27"/>
      <c r="JKJ258" s="27"/>
      <c r="JKK258" s="27"/>
      <c r="JKL258" s="27"/>
      <c r="JKM258" s="27"/>
      <c r="JKN258" s="27"/>
      <c r="JKO258" s="27"/>
      <c r="JKP258" s="27"/>
      <c r="JKQ258" s="27"/>
      <c r="JKR258" s="27"/>
      <c r="JKS258" s="27"/>
      <c r="JKT258" s="27"/>
      <c r="JKU258" s="27"/>
      <c r="JKV258" s="27"/>
      <c r="JKW258" s="27"/>
      <c r="JKX258" s="27"/>
      <c r="JKY258" s="27"/>
      <c r="JKZ258" s="27"/>
      <c r="JLA258" s="27"/>
      <c r="JLB258" s="27"/>
      <c r="JLC258" s="27"/>
      <c r="JLD258" s="27"/>
      <c r="JLE258" s="27"/>
      <c r="JLF258" s="27"/>
      <c r="JLG258" s="27"/>
      <c r="JLH258" s="27"/>
      <c r="JLI258" s="27"/>
      <c r="JLJ258" s="27"/>
      <c r="JLK258" s="27"/>
      <c r="JLL258" s="27"/>
      <c r="JLM258" s="27"/>
      <c r="JLN258" s="27"/>
      <c r="JLO258" s="27"/>
      <c r="JLP258" s="27"/>
      <c r="JLQ258" s="27"/>
      <c r="JLR258" s="27"/>
      <c r="JLS258" s="27"/>
      <c r="JLT258" s="27"/>
      <c r="JLU258" s="27"/>
      <c r="JLV258" s="27"/>
      <c r="JLW258" s="27"/>
      <c r="JLX258" s="27"/>
      <c r="JLY258" s="27"/>
      <c r="JLZ258" s="27"/>
      <c r="JMA258" s="27"/>
      <c r="JMB258" s="27"/>
      <c r="JMC258" s="27"/>
      <c r="JMD258" s="27"/>
      <c r="JME258" s="27"/>
      <c r="JMF258" s="27"/>
      <c r="JMG258" s="27"/>
      <c r="JMH258" s="27"/>
      <c r="JMI258" s="27"/>
      <c r="JMJ258" s="27"/>
      <c r="JMK258" s="27"/>
      <c r="JML258" s="27"/>
      <c r="JMM258" s="27"/>
      <c r="JMN258" s="27"/>
      <c r="JMO258" s="27"/>
      <c r="JMP258" s="27"/>
      <c r="JMQ258" s="27"/>
      <c r="JMR258" s="27"/>
      <c r="JMS258" s="27"/>
      <c r="JMT258" s="27"/>
      <c r="JMU258" s="27"/>
      <c r="JMV258" s="27"/>
      <c r="JMW258" s="27"/>
      <c r="JMX258" s="27"/>
      <c r="JMY258" s="27"/>
      <c r="JMZ258" s="27"/>
      <c r="JNA258" s="27"/>
      <c r="JNB258" s="27"/>
      <c r="JNC258" s="27"/>
      <c r="JND258" s="27"/>
      <c r="JNE258" s="27"/>
      <c r="JNF258" s="27"/>
      <c r="JNG258" s="27"/>
      <c r="JNH258" s="27"/>
      <c r="JNI258" s="27"/>
      <c r="JNJ258" s="27"/>
      <c r="JNK258" s="27"/>
      <c r="JNL258" s="27"/>
      <c r="JNM258" s="27"/>
      <c r="JNN258" s="27"/>
      <c r="JNO258" s="27"/>
      <c r="JNP258" s="27"/>
      <c r="JNQ258" s="27"/>
      <c r="JNR258" s="27"/>
      <c r="JNS258" s="27"/>
      <c r="JNT258" s="27"/>
      <c r="JNU258" s="27"/>
      <c r="JNV258" s="27"/>
      <c r="JNW258" s="27"/>
      <c r="JNX258" s="27"/>
      <c r="JNY258" s="27"/>
      <c r="JNZ258" s="27"/>
      <c r="JOA258" s="27"/>
      <c r="JOB258" s="27"/>
      <c r="JOC258" s="27"/>
      <c r="JOD258" s="27"/>
      <c r="JOE258" s="27"/>
      <c r="JOF258" s="27"/>
      <c r="JOG258" s="27"/>
      <c r="JOH258" s="27"/>
      <c r="JOI258" s="27"/>
      <c r="JOJ258" s="27"/>
      <c r="JOK258" s="27"/>
      <c r="JOL258" s="27"/>
      <c r="JOM258" s="27"/>
      <c r="JON258" s="27"/>
      <c r="JOO258" s="27"/>
      <c r="JOP258" s="27"/>
      <c r="JOQ258" s="27"/>
      <c r="JOR258" s="27"/>
      <c r="JOS258" s="27"/>
      <c r="JOT258" s="27"/>
      <c r="JOU258" s="27"/>
      <c r="JOV258" s="27"/>
      <c r="JOW258" s="27"/>
      <c r="JOX258" s="27"/>
      <c r="JOY258" s="27"/>
      <c r="JOZ258" s="27"/>
      <c r="JPA258" s="27"/>
      <c r="JPB258" s="27"/>
      <c r="JPC258" s="27"/>
      <c r="JPD258" s="27"/>
      <c r="JPE258" s="27"/>
      <c r="JPF258" s="27"/>
      <c r="JPG258" s="27"/>
      <c r="JPH258" s="27"/>
      <c r="JPI258" s="27"/>
      <c r="JPJ258" s="27"/>
      <c r="JPK258" s="27"/>
      <c r="JPL258" s="27"/>
      <c r="JPM258" s="27"/>
      <c r="JPN258" s="27"/>
      <c r="JPO258" s="27"/>
      <c r="JPP258" s="27"/>
      <c r="JPQ258" s="27"/>
      <c r="JPR258" s="27"/>
      <c r="JPS258" s="27"/>
      <c r="JPT258" s="27"/>
      <c r="JPU258" s="27"/>
      <c r="JPV258" s="27"/>
      <c r="JPW258" s="27"/>
      <c r="JPX258" s="27"/>
      <c r="JPY258" s="27"/>
      <c r="JPZ258" s="27"/>
      <c r="JQA258" s="27"/>
      <c r="JQB258" s="27"/>
      <c r="JQC258" s="27"/>
      <c r="JQD258" s="27"/>
      <c r="JQE258" s="27"/>
      <c r="JQF258" s="27"/>
      <c r="JQG258" s="27"/>
      <c r="JQH258" s="27"/>
      <c r="JQI258" s="27"/>
      <c r="JQJ258" s="27"/>
      <c r="JQK258" s="27"/>
      <c r="JQL258" s="27"/>
      <c r="JQM258" s="27"/>
      <c r="JQN258" s="27"/>
      <c r="JQO258" s="27"/>
      <c r="JQP258" s="27"/>
      <c r="JQQ258" s="27"/>
      <c r="JQR258" s="27"/>
      <c r="JQS258" s="27"/>
      <c r="JQT258" s="27"/>
      <c r="JQU258" s="27"/>
      <c r="JQV258" s="27"/>
      <c r="JQW258" s="27"/>
      <c r="JQX258" s="27"/>
      <c r="JQY258" s="27"/>
      <c r="JQZ258" s="27"/>
      <c r="JRA258" s="27"/>
      <c r="JRB258" s="27"/>
      <c r="JRC258" s="27"/>
      <c r="JRD258" s="27"/>
      <c r="JRE258" s="27"/>
      <c r="JRF258" s="27"/>
      <c r="JRG258" s="27"/>
      <c r="JRH258" s="27"/>
      <c r="JRI258" s="27"/>
      <c r="JRJ258" s="27"/>
      <c r="JRK258" s="27"/>
      <c r="JRL258" s="27"/>
      <c r="JRM258" s="27"/>
      <c r="JRN258" s="27"/>
      <c r="JRO258" s="27"/>
      <c r="JRP258" s="27"/>
      <c r="JRQ258" s="27"/>
      <c r="JRR258" s="27"/>
      <c r="JRS258" s="27"/>
      <c r="JRT258" s="27"/>
      <c r="JRU258" s="27"/>
      <c r="JRV258" s="27"/>
      <c r="JRW258" s="27"/>
      <c r="JRX258" s="27"/>
      <c r="JRY258" s="27"/>
      <c r="JRZ258" s="27"/>
      <c r="JSA258" s="27"/>
      <c r="JSB258" s="27"/>
      <c r="JSC258" s="27"/>
      <c r="JSD258" s="27"/>
      <c r="JSE258" s="27"/>
      <c r="JSF258" s="27"/>
      <c r="JSG258" s="27"/>
      <c r="JSH258" s="27"/>
      <c r="JSI258" s="27"/>
      <c r="JSJ258" s="27"/>
      <c r="JSK258" s="27"/>
      <c r="JSL258" s="27"/>
      <c r="JSM258" s="27"/>
      <c r="JSN258" s="27"/>
      <c r="JSO258" s="27"/>
      <c r="JSP258" s="27"/>
      <c r="JSQ258" s="27"/>
      <c r="JSR258" s="27"/>
      <c r="JSS258" s="27"/>
      <c r="JST258" s="27"/>
      <c r="JSU258" s="27"/>
      <c r="JSV258" s="27"/>
      <c r="JSW258" s="27"/>
      <c r="JSX258" s="27"/>
      <c r="JSY258" s="27"/>
      <c r="JSZ258" s="27"/>
      <c r="JTA258" s="27"/>
      <c r="JTB258" s="27"/>
      <c r="JTC258" s="27"/>
      <c r="JTD258" s="27"/>
      <c r="JTE258" s="27"/>
      <c r="JTF258" s="27"/>
      <c r="JTG258" s="27"/>
      <c r="JTH258" s="27"/>
      <c r="JTI258" s="27"/>
      <c r="JTJ258" s="27"/>
      <c r="JTK258" s="27"/>
      <c r="JTL258" s="27"/>
      <c r="JTM258" s="27"/>
      <c r="JTN258" s="27"/>
      <c r="JTO258" s="27"/>
      <c r="JTP258" s="27"/>
      <c r="JTQ258" s="27"/>
      <c r="JTR258" s="27"/>
      <c r="JTS258" s="27"/>
      <c r="JTT258" s="27"/>
      <c r="JTU258" s="27"/>
      <c r="JTV258" s="27"/>
      <c r="JTW258" s="27"/>
      <c r="JTX258" s="27"/>
      <c r="JTY258" s="27"/>
      <c r="JTZ258" s="27"/>
      <c r="JUA258" s="27"/>
      <c r="JUB258" s="27"/>
      <c r="JUC258" s="27"/>
      <c r="JUD258" s="27"/>
      <c r="JUE258" s="27"/>
      <c r="JUF258" s="27"/>
      <c r="JUG258" s="27"/>
      <c r="JUH258" s="27"/>
      <c r="JUI258" s="27"/>
      <c r="JUJ258" s="27"/>
      <c r="JUK258" s="27"/>
      <c r="JUL258" s="27"/>
      <c r="JUM258" s="27"/>
      <c r="JUN258" s="27"/>
      <c r="JUO258" s="27"/>
      <c r="JUP258" s="27"/>
      <c r="JUQ258" s="27"/>
      <c r="JUR258" s="27"/>
      <c r="JUS258" s="27"/>
      <c r="JUT258" s="27"/>
      <c r="JUU258" s="27"/>
      <c r="JUV258" s="27"/>
      <c r="JUW258" s="27"/>
      <c r="JUX258" s="27"/>
      <c r="JUY258" s="27"/>
      <c r="JUZ258" s="27"/>
      <c r="JVA258" s="27"/>
      <c r="JVB258" s="27"/>
      <c r="JVC258" s="27"/>
      <c r="JVD258" s="27"/>
      <c r="JVE258" s="27"/>
      <c r="JVF258" s="27"/>
      <c r="JVG258" s="27"/>
      <c r="JVH258" s="27"/>
      <c r="JVI258" s="27"/>
      <c r="JVJ258" s="27"/>
      <c r="JVK258" s="27"/>
      <c r="JVL258" s="27"/>
      <c r="JVM258" s="27"/>
      <c r="JVN258" s="27"/>
      <c r="JVO258" s="27"/>
      <c r="JVP258" s="27"/>
      <c r="JVQ258" s="27"/>
      <c r="JVR258" s="27"/>
      <c r="JVS258" s="27"/>
      <c r="JVT258" s="27"/>
      <c r="JVU258" s="27"/>
      <c r="JVV258" s="27"/>
      <c r="JVW258" s="27"/>
      <c r="JVX258" s="27"/>
      <c r="JVY258" s="27"/>
      <c r="JVZ258" s="27"/>
      <c r="JWA258" s="27"/>
      <c r="JWB258" s="27"/>
      <c r="JWC258" s="27"/>
      <c r="JWD258" s="27"/>
      <c r="JWE258" s="27"/>
      <c r="JWF258" s="27"/>
      <c r="JWG258" s="27"/>
      <c r="JWH258" s="27"/>
      <c r="JWI258" s="27"/>
      <c r="JWJ258" s="27"/>
      <c r="JWK258" s="27"/>
      <c r="JWL258" s="27"/>
      <c r="JWM258" s="27"/>
      <c r="JWN258" s="27"/>
      <c r="JWO258" s="27"/>
      <c r="JWP258" s="27"/>
      <c r="JWQ258" s="27"/>
      <c r="JWR258" s="27"/>
      <c r="JWS258" s="27"/>
      <c r="JWT258" s="27"/>
      <c r="JWU258" s="27"/>
      <c r="JWV258" s="27"/>
      <c r="JWW258" s="27"/>
      <c r="JWX258" s="27"/>
      <c r="JWY258" s="27"/>
      <c r="JWZ258" s="27"/>
      <c r="JXA258" s="27"/>
      <c r="JXB258" s="27"/>
      <c r="JXC258" s="27"/>
      <c r="JXD258" s="27"/>
      <c r="JXE258" s="27"/>
      <c r="JXF258" s="27"/>
      <c r="JXG258" s="27"/>
      <c r="JXH258" s="27"/>
      <c r="JXI258" s="27"/>
      <c r="JXJ258" s="27"/>
      <c r="JXK258" s="27"/>
      <c r="JXL258" s="27"/>
      <c r="JXM258" s="27"/>
      <c r="JXN258" s="27"/>
      <c r="JXO258" s="27"/>
      <c r="JXP258" s="27"/>
      <c r="JXQ258" s="27"/>
      <c r="JXR258" s="27"/>
      <c r="JXS258" s="27"/>
      <c r="JXT258" s="27"/>
      <c r="JXU258" s="27"/>
      <c r="JXV258" s="27"/>
      <c r="JXW258" s="27"/>
      <c r="JXX258" s="27"/>
      <c r="JXY258" s="27"/>
      <c r="JXZ258" s="27"/>
      <c r="JYA258" s="27"/>
      <c r="JYB258" s="27"/>
      <c r="JYC258" s="27"/>
      <c r="JYD258" s="27"/>
      <c r="JYE258" s="27"/>
      <c r="JYF258" s="27"/>
      <c r="JYG258" s="27"/>
      <c r="JYH258" s="27"/>
      <c r="JYI258" s="27"/>
      <c r="JYJ258" s="27"/>
      <c r="JYK258" s="27"/>
      <c r="JYL258" s="27"/>
      <c r="JYM258" s="27"/>
      <c r="JYN258" s="27"/>
      <c r="JYO258" s="27"/>
      <c r="JYP258" s="27"/>
      <c r="JYQ258" s="27"/>
      <c r="JYR258" s="27"/>
      <c r="JYS258" s="27"/>
      <c r="JYT258" s="27"/>
      <c r="JYU258" s="27"/>
      <c r="JYV258" s="27"/>
      <c r="JYW258" s="27"/>
      <c r="JYX258" s="27"/>
      <c r="JYY258" s="27"/>
      <c r="JYZ258" s="27"/>
      <c r="JZA258" s="27"/>
      <c r="JZB258" s="27"/>
      <c r="JZC258" s="27"/>
      <c r="JZD258" s="27"/>
      <c r="JZE258" s="27"/>
      <c r="JZF258" s="27"/>
      <c r="JZG258" s="27"/>
      <c r="JZH258" s="27"/>
      <c r="JZI258" s="27"/>
      <c r="JZJ258" s="27"/>
      <c r="JZK258" s="27"/>
      <c r="JZL258" s="27"/>
      <c r="JZM258" s="27"/>
      <c r="JZN258" s="27"/>
      <c r="JZO258" s="27"/>
      <c r="JZP258" s="27"/>
      <c r="JZQ258" s="27"/>
      <c r="JZR258" s="27"/>
      <c r="JZS258" s="27"/>
      <c r="JZT258" s="27"/>
      <c r="JZU258" s="27"/>
      <c r="JZV258" s="27"/>
      <c r="JZW258" s="27"/>
      <c r="JZX258" s="27"/>
      <c r="JZY258" s="27"/>
      <c r="JZZ258" s="27"/>
      <c r="KAA258" s="27"/>
      <c r="KAB258" s="27"/>
      <c r="KAC258" s="27"/>
      <c r="KAD258" s="27"/>
      <c r="KAE258" s="27"/>
      <c r="KAF258" s="27"/>
      <c r="KAG258" s="27"/>
      <c r="KAH258" s="27"/>
      <c r="KAI258" s="27"/>
      <c r="KAJ258" s="27"/>
      <c r="KAK258" s="27"/>
      <c r="KAL258" s="27"/>
      <c r="KAM258" s="27"/>
      <c r="KAN258" s="27"/>
      <c r="KAO258" s="27"/>
      <c r="KAP258" s="27"/>
      <c r="KAQ258" s="27"/>
      <c r="KAR258" s="27"/>
      <c r="KAS258" s="27"/>
      <c r="KAT258" s="27"/>
      <c r="KAU258" s="27"/>
      <c r="KAV258" s="27"/>
      <c r="KAW258" s="27"/>
      <c r="KAX258" s="27"/>
      <c r="KAY258" s="27"/>
      <c r="KAZ258" s="27"/>
      <c r="KBA258" s="27"/>
      <c r="KBB258" s="27"/>
      <c r="KBC258" s="27"/>
      <c r="KBD258" s="27"/>
      <c r="KBE258" s="27"/>
      <c r="KBF258" s="27"/>
      <c r="KBG258" s="27"/>
      <c r="KBH258" s="27"/>
      <c r="KBI258" s="27"/>
      <c r="KBJ258" s="27"/>
      <c r="KBK258" s="27"/>
      <c r="KBL258" s="27"/>
      <c r="KBM258" s="27"/>
      <c r="KBN258" s="27"/>
      <c r="KBO258" s="27"/>
      <c r="KBP258" s="27"/>
      <c r="KBQ258" s="27"/>
      <c r="KBR258" s="27"/>
      <c r="KBS258" s="27"/>
      <c r="KBT258" s="27"/>
      <c r="KBU258" s="27"/>
      <c r="KBV258" s="27"/>
      <c r="KBW258" s="27"/>
      <c r="KBX258" s="27"/>
      <c r="KBY258" s="27"/>
      <c r="KBZ258" s="27"/>
      <c r="KCA258" s="27"/>
      <c r="KCB258" s="27"/>
      <c r="KCC258" s="27"/>
      <c r="KCD258" s="27"/>
      <c r="KCE258" s="27"/>
      <c r="KCF258" s="27"/>
      <c r="KCG258" s="27"/>
      <c r="KCH258" s="27"/>
      <c r="KCI258" s="27"/>
      <c r="KCJ258" s="27"/>
      <c r="KCK258" s="27"/>
      <c r="KCL258" s="27"/>
      <c r="KCM258" s="27"/>
      <c r="KCN258" s="27"/>
      <c r="KCO258" s="27"/>
      <c r="KCP258" s="27"/>
      <c r="KCQ258" s="27"/>
      <c r="KCR258" s="27"/>
      <c r="KCS258" s="27"/>
      <c r="KCT258" s="27"/>
      <c r="KCU258" s="27"/>
      <c r="KCV258" s="27"/>
      <c r="KCW258" s="27"/>
      <c r="KCX258" s="27"/>
      <c r="KCY258" s="27"/>
      <c r="KCZ258" s="27"/>
      <c r="KDA258" s="27"/>
      <c r="KDB258" s="27"/>
      <c r="KDC258" s="27"/>
      <c r="KDD258" s="27"/>
      <c r="KDE258" s="27"/>
      <c r="KDF258" s="27"/>
      <c r="KDG258" s="27"/>
      <c r="KDH258" s="27"/>
      <c r="KDI258" s="27"/>
      <c r="KDJ258" s="27"/>
      <c r="KDK258" s="27"/>
      <c r="KDL258" s="27"/>
      <c r="KDM258" s="27"/>
      <c r="KDN258" s="27"/>
      <c r="KDO258" s="27"/>
      <c r="KDP258" s="27"/>
      <c r="KDQ258" s="27"/>
      <c r="KDR258" s="27"/>
      <c r="KDS258" s="27"/>
      <c r="KDT258" s="27"/>
      <c r="KDU258" s="27"/>
      <c r="KDV258" s="27"/>
      <c r="KDW258" s="27"/>
      <c r="KDX258" s="27"/>
      <c r="KDY258" s="27"/>
      <c r="KDZ258" s="27"/>
      <c r="KEA258" s="27"/>
      <c r="KEB258" s="27"/>
      <c r="KEC258" s="27"/>
      <c r="KED258" s="27"/>
      <c r="KEE258" s="27"/>
      <c r="KEF258" s="27"/>
      <c r="KEG258" s="27"/>
      <c r="KEH258" s="27"/>
      <c r="KEI258" s="27"/>
      <c r="KEJ258" s="27"/>
      <c r="KEK258" s="27"/>
      <c r="KEL258" s="27"/>
      <c r="KEM258" s="27"/>
      <c r="KEN258" s="27"/>
      <c r="KEO258" s="27"/>
      <c r="KEP258" s="27"/>
      <c r="KEQ258" s="27"/>
      <c r="KER258" s="27"/>
      <c r="KES258" s="27"/>
      <c r="KET258" s="27"/>
      <c r="KEU258" s="27"/>
      <c r="KEV258" s="27"/>
      <c r="KEW258" s="27"/>
      <c r="KEX258" s="27"/>
      <c r="KEY258" s="27"/>
      <c r="KEZ258" s="27"/>
      <c r="KFA258" s="27"/>
      <c r="KFB258" s="27"/>
      <c r="KFC258" s="27"/>
      <c r="KFD258" s="27"/>
      <c r="KFE258" s="27"/>
      <c r="KFF258" s="27"/>
      <c r="KFG258" s="27"/>
      <c r="KFH258" s="27"/>
      <c r="KFI258" s="27"/>
      <c r="KFJ258" s="27"/>
      <c r="KFK258" s="27"/>
      <c r="KFL258" s="27"/>
      <c r="KFM258" s="27"/>
      <c r="KFN258" s="27"/>
      <c r="KFO258" s="27"/>
      <c r="KFP258" s="27"/>
      <c r="KFQ258" s="27"/>
      <c r="KFR258" s="27"/>
      <c r="KFS258" s="27"/>
      <c r="KFT258" s="27"/>
      <c r="KFU258" s="27"/>
      <c r="KFV258" s="27"/>
      <c r="KFW258" s="27"/>
      <c r="KFX258" s="27"/>
      <c r="KFY258" s="27"/>
      <c r="KFZ258" s="27"/>
      <c r="KGA258" s="27"/>
      <c r="KGB258" s="27"/>
      <c r="KGC258" s="27"/>
      <c r="KGD258" s="27"/>
      <c r="KGE258" s="27"/>
      <c r="KGF258" s="27"/>
      <c r="KGG258" s="27"/>
      <c r="KGH258" s="27"/>
      <c r="KGI258" s="27"/>
      <c r="KGJ258" s="27"/>
      <c r="KGK258" s="27"/>
      <c r="KGL258" s="27"/>
      <c r="KGM258" s="27"/>
      <c r="KGN258" s="27"/>
      <c r="KGO258" s="27"/>
      <c r="KGP258" s="27"/>
      <c r="KGQ258" s="27"/>
      <c r="KGR258" s="27"/>
      <c r="KGS258" s="27"/>
      <c r="KGT258" s="27"/>
      <c r="KGU258" s="27"/>
      <c r="KGV258" s="27"/>
      <c r="KGW258" s="27"/>
      <c r="KGX258" s="27"/>
      <c r="KGY258" s="27"/>
      <c r="KGZ258" s="27"/>
      <c r="KHA258" s="27"/>
      <c r="KHB258" s="27"/>
      <c r="KHC258" s="27"/>
      <c r="KHD258" s="27"/>
      <c r="KHE258" s="27"/>
      <c r="KHF258" s="27"/>
      <c r="KHG258" s="27"/>
      <c r="KHH258" s="27"/>
      <c r="KHI258" s="27"/>
      <c r="KHJ258" s="27"/>
      <c r="KHK258" s="27"/>
      <c r="KHL258" s="27"/>
      <c r="KHM258" s="27"/>
      <c r="KHN258" s="27"/>
      <c r="KHO258" s="27"/>
      <c r="KHP258" s="27"/>
      <c r="KHQ258" s="27"/>
      <c r="KHR258" s="27"/>
      <c r="KHS258" s="27"/>
      <c r="KHT258" s="27"/>
      <c r="KHU258" s="27"/>
      <c r="KHV258" s="27"/>
      <c r="KHW258" s="27"/>
      <c r="KHX258" s="27"/>
      <c r="KHY258" s="27"/>
      <c r="KHZ258" s="27"/>
      <c r="KIA258" s="27"/>
      <c r="KIB258" s="27"/>
      <c r="KIC258" s="27"/>
      <c r="KID258" s="27"/>
      <c r="KIE258" s="27"/>
      <c r="KIF258" s="27"/>
      <c r="KIG258" s="27"/>
      <c r="KIH258" s="27"/>
      <c r="KII258" s="27"/>
      <c r="KIJ258" s="27"/>
      <c r="KIK258" s="27"/>
      <c r="KIL258" s="27"/>
      <c r="KIM258" s="27"/>
      <c r="KIN258" s="27"/>
      <c r="KIO258" s="27"/>
      <c r="KIP258" s="27"/>
      <c r="KIQ258" s="27"/>
      <c r="KIR258" s="27"/>
      <c r="KIS258" s="27"/>
      <c r="KIT258" s="27"/>
      <c r="KIU258" s="27"/>
      <c r="KIV258" s="27"/>
      <c r="KIW258" s="27"/>
      <c r="KIX258" s="27"/>
      <c r="KIY258" s="27"/>
      <c r="KIZ258" s="27"/>
      <c r="KJA258" s="27"/>
      <c r="KJB258" s="27"/>
      <c r="KJC258" s="27"/>
      <c r="KJD258" s="27"/>
      <c r="KJE258" s="27"/>
      <c r="KJF258" s="27"/>
      <c r="KJG258" s="27"/>
      <c r="KJH258" s="27"/>
      <c r="KJI258" s="27"/>
      <c r="KJJ258" s="27"/>
      <c r="KJK258" s="27"/>
      <c r="KJL258" s="27"/>
      <c r="KJM258" s="27"/>
      <c r="KJN258" s="27"/>
      <c r="KJO258" s="27"/>
      <c r="KJP258" s="27"/>
      <c r="KJQ258" s="27"/>
      <c r="KJR258" s="27"/>
      <c r="KJS258" s="27"/>
      <c r="KJT258" s="27"/>
      <c r="KJU258" s="27"/>
      <c r="KJV258" s="27"/>
      <c r="KJW258" s="27"/>
      <c r="KJX258" s="27"/>
      <c r="KJY258" s="27"/>
      <c r="KJZ258" s="27"/>
      <c r="KKA258" s="27"/>
      <c r="KKB258" s="27"/>
      <c r="KKC258" s="27"/>
      <c r="KKD258" s="27"/>
      <c r="KKE258" s="27"/>
      <c r="KKF258" s="27"/>
      <c r="KKG258" s="27"/>
      <c r="KKH258" s="27"/>
      <c r="KKI258" s="27"/>
      <c r="KKJ258" s="27"/>
      <c r="KKK258" s="27"/>
      <c r="KKL258" s="27"/>
      <c r="KKM258" s="27"/>
      <c r="KKN258" s="27"/>
      <c r="KKO258" s="27"/>
      <c r="KKP258" s="27"/>
      <c r="KKQ258" s="27"/>
      <c r="KKR258" s="27"/>
      <c r="KKS258" s="27"/>
      <c r="KKT258" s="27"/>
      <c r="KKU258" s="27"/>
      <c r="KKV258" s="27"/>
      <c r="KKW258" s="27"/>
      <c r="KKX258" s="27"/>
      <c r="KKY258" s="27"/>
      <c r="KKZ258" s="27"/>
      <c r="KLA258" s="27"/>
      <c r="KLB258" s="27"/>
      <c r="KLC258" s="27"/>
      <c r="KLD258" s="27"/>
      <c r="KLE258" s="27"/>
      <c r="KLF258" s="27"/>
      <c r="KLG258" s="27"/>
      <c r="KLH258" s="27"/>
      <c r="KLI258" s="27"/>
      <c r="KLJ258" s="27"/>
      <c r="KLK258" s="27"/>
      <c r="KLL258" s="27"/>
      <c r="KLM258" s="27"/>
      <c r="KLN258" s="27"/>
      <c r="KLO258" s="27"/>
      <c r="KLP258" s="27"/>
      <c r="KLQ258" s="27"/>
      <c r="KLR258" s="27"/>
      <c r="KLS258" s="27"/>
      <c r="KLT258" s="27"/>
      <c r="KLU258" s="27"/>
      <c r="KLV258" s="27"/>
      <c r="KLW258" s="27"/>
      <c r="KLX258" s="27"/>
      <c r="KLY258" s="27"/>
      <c r="KLZ258" s="27"/>
      <c r="KMA258" s="27"/>
      <c r="KMB258" s="27"/>
      <c r="KMC258" s="27"/>
      <c r="KMD258" s="27"/>
      <c r="KME258" s="27"/>
      <c r="KMF258" s="27"/>
      <c r="KMG258" s="27"/>
      <c r="KMH258" s="27"/>
      <c r="KMI258" s="27"/>
      <c r="KMJ258" s="27"/>
      <c r="KMK258" s="27"/>
      <c r="KML258" s="27"/>
      <c r="KMM258" s="27"/>
      <c r="KMN258" s="27"/>
      <c r="KMO258" s="27"/>
      <c r="KMP258" s="27"/>
      <c r="KMQ258" s="27"/>
      <c r="KMR258" s="27"/>
      <c r="KMS258" s="27"/>
      <c r="KMT258" s="27"/>
      <c r="KMU258" s="27"/>
      <c r="KMV258" s="27"/>
      <c r="KMW258" s="27"/>
      <c r="KMX258" s="27"/>
      <c r="KMY258" s="27"/>
      <c r="KMZ258" s="27"/>
      <c r="KNA258" s="27"/>
      <c r="KNB258" s="27"/>
      <c r="KNC258" s="27"/>
      <c r="KND258" s="27"/>
      <c r="KNE258" s="27"/>
      <c r="KNF258" s="27"/>
      <c r="KNG258" s="27"/>
      <c r="KNH258" s="27"/>
      <c r="KNI258" s="27"/>
      <c r="KNJ258" s="27"/>
      <c r="KNK258" s="27"/>
      <c r="KNL258" s="27"/>
      <c r="KNM258" s="27"/>
      <c r="KNN258" s="27"/>
      <c r="KNO258" s="27"/>
      <c r="KNP258" s="27"/>
      <c r="KNQ258" s="27"/>
      <c r="KNR258" s="27"/>
      <c r="KNS258" s="27"/>
      <c r="KNT258" s="27"/>
      <c r="KNU258" s="27"/>
      <c r="KNV258" s="27"/>
      <c r="KNW258" s="27"/>
      <c r="KNX258" s="27"/>
      <c r="KNY258" s="27"/>
      <c r="KNZ258" s="27"/>
      <c r="KOA258" s="27"/>
      <c r="KOB258" s="27"/>
      <c r="KOC258" s="27"/>
      <c r="KOD258" s="27"/>
      <c r="KOE258" s="27"/>
      <c r="KOF258" s="27"/>
      <c r="KOG258" s="27"/>
      <c r="KOH258" s="27"/>
      <c r="KOI258" s="27"/>
      <c r="KOJ258" s="27"/>
      <c r="KOK258" s="27"/>
      <c r="KOL258" s="27"/>
      <c r="KOM258" s="27"/>
      <c r="KON258" s="27"/>
      <c r="KOO258" s="27"/>
      <c r="KOP258" s="27"/>
      <c r="KOQ258" s="27"/>
      <c r="KOR258" s="27"/>
      <c r="KOS258" s="27"/>
      <c r="KOT258" s="27"/>
      <c r="KOU258" s="27"/>
      <c r="KOV258" s="27"/>
      <c r="KOW258" s="27"/>
      <c r="KOX258" s="27"/>
      <c r="KOY258" s="27"/>
      <c r="KOZ258" s="27"/>
      <c r="KPA258" s="27"/>
      <c r="KPB258" s="27"/>
      <c r="KPC258" s="27"/>
      <c r="KPD258" s="27"/>
      <c r="KPE258" s="27"/>
      <c r="KPF258" s="27"/>
      <c r="KPG258" s="27"/>
      <c r="KPH258" s="27"/>
      <c r="KPI258" s="27"/>
      <c r="KPJ258" s="27"/>
      <c r="KPK258" s="27"/>
      <c r="KPL258" s="27"/>
      <c r="KPM258" s="27"/>
      <c r="KPN258" s="27"/>
      <c r="KPO258" s="27"/>
      <c r="KPP258" s="27"/>
      <c r="KPQ258" s="27"/>
      <c r="KPR258" s="27"/>
      <c r="KPS258" s="27"/>
      <c r="KPT258" s="27"/>
      <c r="KPU258" s="27"/>
      <c r="KPV258" s="27"/>
      <c r="KPW258" s="27"/>
      <c r="KPX258" s="27"/>
      <c r="KPY258" s="27"/>
      <c r="KPZ258" s="27"/>
      <c r="KQA258" s="27"/>
      <c r="KQB258" s="27"/>
      <c r="KQC258" s="27"/>
      <c r="KQD258" s="27"/>
      <c r="KQE258" s="27"/>
      <c r="KQF258" s="27"/>
      <c r="KQG258" s="27"/>
      <c r="KQH258" s="27"/>
      <c r="KQI258" s="27"/>
      <c r="KQJ258" s="27"/>
      <c r="KQK258" s="27"/>
      <c r="KQL258" s="27"/>
      <c r="KQM258" s="27"/>
      <c r="KQN258" s="27"/>
      <c r="KQO258" s="27"/>
      <c r="KQP258" s="27"/>
      <c r="KQQ258" s="27"/>
      <c r="KQR258" s="27"/>
      <c r="KQS258" s="27"/>
      <c r="KQT258" s="27"/>
      <c r="KQU258" s="27"/>
      <c r="KQV258" s="27"/>
      <c r="KQW258" s="27"/>
      <c r="KQX258" s="27"/>
      <c r="KQY258" s="27"/>
      <c r="KQZ258" s="27"/>
      <c r="KRA258" s="27"/>
      <c r="KRB258" s="27"/>
      <c r="KRC258" s="27"/>
      <c r="KRD258" s="27"/>
      <c r="KRE258" s="27"/>
      <c r="KRF258" s="27"/>
      <c r="KRG258" s="27"/>
      <c r="KRH258" s="27"/>
      <c r="KRI258" s="27"/>
      <c r="KRJ258" s="27"/>
      <c r="KRK258" s="27"/>
      <c r="KRL258" s="27"/>
      <c r="KRM258" s="27"/>
      <c r="KRN258" s="27"/>
      <c r="KRO258" s="27"/>
      <c r="KRP258" s="27"/>
      <c r="KRQ258" s="27"/>
      <c r="KRR258" s="27"/>
      <c r="KRS258" s="27"/>
      <c r="KRT258" s="27"/>
      <c r="KRU258" s="27"/>
      <c r="KRV258" s="27"/>
      <c r="KRW258" s="27"/>
      <c r="KRX258" s="27"/>
      <c r="KRY258" s="27"/>
      <c r="KRZ258" s="27"/>
      <c r="KSA258" s="27"/>
      <c r="KSB258" s="27"/>
      <c r="KSC258" s="27"/>
      <c r="KSD258" s="27"/>
      <c r="KSE258" s="27"/>
      <c r="KSF258" s="27"/>
      <c r="KSG258" s="27"/>
      <c r="KSH258" s="27"/>
      <c r="KSI258" s="27"/>
      <c r="KSJ258" s="27"/>
      <c r="KSK258" s="27"/>
      <c r="KSL258" s="27"/>
      <c r="KSM258" s="27"/>
      <c r="KSN258" s="27"/>
      <c r="KSO258" s="27"/>
      <c r="KSP258" s="27"/>
      <c r="KSQ258" s="27"/>
      <c r="KSR258" s="27"/>
      <c r="KSS258" s="27"/>
      <c r="KST258" s="27"/>
      <c r="KSU258" s="27"/>
      <c r="KSV258" s="27"/>
      <c r="KSW258" s="27"/>
      <c r="KSX258" s="27"/>
      <c r="KSY258" s="27"/>
      <c r="KSZ258" s="27"/>
      <c r="KTA258" s="27"/>
      <c r="KTB258" s="27"/>
      <c r="KTC258" s="27"/>
      <c r="KTD258" s="27"/>
      <c r="KTE258" s="27"/>
      <c r="KTF258" s="27"/>
      <c r="KTG258" s="27"/>
      <c r="KTH258" s="27"/>
      <c r="KTI258" s="27"/>
      <c r="KTJ258" s="27"/>
      <c r="KTK258" s="27"/>
      <c r="KTL258" s="27"/>
      <c r="KTM258" s="27"/>
      <c r="KTN258" s="27"/>
      <c r="KTO258" s="27"/>
      <c r="KTP258" s="27"/>
      <c r="KTQ258" s="27"/>
      <c r="KTR258" s="27"/>
      <c r="KTS258" s="27"/>
      <c r="KTT258" s="27"/>
      <c r="KTU258" s="27"/>
      <c r="KTV258" s="27"/>
      <c r="KTW258" s="27"/>
      <c r="KTX258" s="27"/>
      <c r="KTY258" s="27"/>
      <c r="KTZ258" s="27"/>
      <c r="KUA258" s="27"/>
      <c r="KUB258" s="27"/>
      <c r="KUC258" s="27"/>
      <c r="KUD258" s="27"/>
      <c r="KUE258" s="27"/>
      <c r="KUF258" s="27"/>
      <c r="KUG258" s="27"/>
      <c r="KUH258" s="27"/>
      <c r="KUI258" s="27"/>
      <c r="KUJ258" s="27"/>
      <c r="KUK258" s="27"/>
      <c r="KUL258" s="27"/>
      <c r="KUM258" s="27"/>
      <c r="KUN258" s="27"/>
      <c r="KUO258" s="27"/>
      <c r="KUP258" s="27"/>
      <c r="KUQ258" s="27"/>
      <c r="KUR258" s="27"/>
      <c r="KUS258" s="27"/>
      <c r="KUT258" s="27"/>
      <c r="KUU258" s="27"/>
      <c r="KUV258" s="27"/>
      <c r="KUW258" s="27"/>
      <c r="KUX258" s="27"/>
      <c r="KUY258" s="27"/>
      <c r="KUZ258" s="27"/>
      <c r="KVA258" s="27"/>
      <c r="KVB258" s="27"/>
      <c r="KVC258" s="27"/>
      <c r="KVD258" s="27"/>
      <c r="KVE258" s="27"/>
      <c r="KVF258" s="27"/>
      <c r="KVG258" s="27"/>
      <c r="KVH258" s="27"/>
      <c r="KVI258" s="27"/>
      <c r="KVJ258" s="27"/>
      <c r="KVK258" s="27"/>
      <c r="KVL258" s="27"/>
      <c r="KVM258" s="27"/>
      <c r="KVN258" s="27"/>
      <c r="KVO258" s="27"/>
      <c r="KVP258" s="27"/>
      <c r="KVQ258" s="27"/>
      <c r="KVR258" s="27"/>
      <c r="KVS258" s="27"/>
      <c r="KVT258" s="27"/>
      <c r="KVU258" s="27"/>
      <c r="KVV258" s="27"/>
      <c r="KVW258" s="27"/>
      <c r="KVX258" s="27"/>
      <c r="KVY258" s="27"/>
      <c r="KVZ258" s="27"/>
      <c r="KWA258" s="27"/>
      <c r="KWB258" s="27"/>
      <c r="KWC258" s="27"/>
      <c r="KWD258" s="27"/>
      <c r="KWE258" s="27"/>
      <c r="KWF258" s="27"/>
      <c r="KWG258" s="27"/>
      <c r="KWH258" s="27"/>
      <c r="KWI258" s="27"/>
      <c r="KWJ258" s="27"/>
      <c r="KWK258" s="27"/>
      <c r="KWL258" s="27"/>
      <c r="KWM258" s="27"/>
      <c r="KWN258" s="27"/>
      <c r="KWO258" s="27"/>
      <c r="KWP258" s="27"/>
      <c r="KWQ258" s="27"/>
      <c r="KWR258" s="27"/>
      <c r="KWS258" s="27"/>
      <c r="KWT258" s="27"/>
      <c r="KWU258" s="27"/>
      <c r="KWV258" s="27"/>
      <c r="KWW258" s="27"/>
      <c r="KWX258" s="27"/>
      <c r="KWY258" s="27"/>
      <c r="KWZ258" s="27"/>
      <c r="KXA258" s="27"/>
      <c r="KXB258" s="27"/>
      <c r="KXC258" s="27"/>
      <c r="KXD258" s="27"/>
      <c r="KXE258" s="27"/>
      <c r="KXF258" s="27"/>
      <c r="KXG258" s="27"/>
      <c r="KXH258" s="27"/>
      <c r="KXI258" s="27"/>
      <c r="KXJ258" s="27"/>
      <c r="KXK258" s="27"/>
      <c r="KXL258" s="27"/>
      <c r="KXM258" s="27"/>
      <c r="KXN258" s="27"/>
      <c r="KXO258" s="27"/>
      <c r="KXP258" s="27"/>
      <c r="KXQ258" s="27"/>
      <c r="KXR258" s="27"/>
      <c r="KXS258" s="27"/>
      <c r="KXT258" s="27"/>
      <c r="KXU258" s="27"/>
      <c r="KXV258" s="27"/>
      <c r="KXW258" s="27"/>
      <c r="KXX258" s="27"/>
      <c r="KXY258" s="27"/>
      <c r="KXZ258" s="27"/>
      <c r="KYA258" s="27"/>
      <c r="KYB258" s="27"/>
      <c r="KYC258" s="27"/>
      <c r="KYD258" s="27"/>
      <c r="KYE258" s="27"/>
      <c r="KYF258" s="27"/>
      <c r="KYG258" s="27"/>
      <c r="KYH258" s="27"/>
      <c r="KYI258" s="27"/>
      <c r="KYJ258" s="27"/>
      <c r="KYK258" s="27"/>
      <c r="KYL258" s="27"/>
      <c r="KYM258" s="27"/>
      <c r="KYN258" s="27"/>
      <c r="KYO258" s="27"/>
      <c r="KYP258" s="27"/>
      <c r="KYQ258" s="27"/>
      <c r="KYR258" s="27"/>
      <c r="KYS258" s="27"/>
      <c r="KYT258" s="27"/>
      <c r="KYU258" s="27"/>
      <c r="KYV258" s="27"/>
      <c r="KYW258" s="27"/>
      <c r="KYX258" s="27"/>
      <c r="KYY258" s="27"/>
      <c r="KYZ258" s="27"/>
      <c r="KZA258" s="27"/>
      <c r="KZB258" s="27"/>
      <c r="KZC258" s="27"/>
      <c r="KZD258" s="27"/>
      <c r="KZE258" s="27"/>
      <c r="KZF258" s="27"/>
      <c r="KZG258" s="27"/>
      <c r="KZH258" s="27"/>
      <c r="KZI258" s="27"/>
      <c r="KZJ258" s="27"/>
      <c r="KZK258" s="27"/>
      <c r="KZL258" s="27"/>
      <c r="KZM258" s="27"/>
      <c r="KZN258" s="27"/>
      <c r="KZO258" s="27"/>
      <c r="KZP258" s="27"/>
      <c r="KZQ258" s="27"/>
      <c r="KZR258" s="27"/>
      <c r="KZS258" s="27"/>
      <c r="KZT258" s="27"/>
      <c r="KZU258" s="27"/>
      <c r="KZV258" s="27"/>
      <c r="KZW258" s="27"/>
      <c r="KZX258" s="27"/>
      <c r="KZY258" s="27"/>
      <c r="KZZ258" s="27"/>
      <c r="LAA258" s="27"/>
      <c r="LAB258" s="27"/>
      <c r="LAC258" s="27"/>
      <c r="LAD258" s="27"/>
      <c r="LAE258" s="27"/>
      <c r="LAF258" s="27"/>
      <c r="LAG258" s="27"/>
      <c r="LAH258" s="27"/>
      <c r="LAI258" s="27"/>
      <c r="LAJ258" s="27"/>
      <c r="LAK258" s="27"/>
      <c r="LAL258" s="27"/>
      <c r="LAM258" s="27"/>
      <c r="LAN258" s="27"/>
      <c r="LAO258" s="27"/>
      <c r="LAP258" s="27"/>
      <c r="LAQ258" s="27"/>
      <c r="LAR258" s="27"/>
      <c r="LAS258" s="27"/>
      <c r="LAT258" s="27"/>
      <c r="LAU258" s="27"/>
      <c r="LAV258" s="27"/>
      <c r="LAW258" s="27"/>
      <c r="LAX258" s="27"/>
      <c r="LAY258" s="27"/>
      <c r="LAZ258" s="27"/>
      <c r="LBA258" s="27"/>
      <c r="LBB258" s="27"/>
      <c r="LBC258" s="27"/>
      <c r="LBD258" s="27"/>
      <c r="LBE258" s="27"/>
      <c r="LBF258" s="27"/>
      <c r="LBG258" s="27"/>
      <c r="LBH258" s="27"/>
      <c r="LBI258" s="27"/>
      <c r="LBJ258" s="27"/>
      <c r="LBK258" s="27"/>
      <c r="LBL258" s="27"/>
      <c r="LBM258" s="27"/>
      <c r="LBN258" s="27"/>
      <c r="LBO258" s="27"/>
      <c r="LBP258" s="27"/>
      <c r="LBQ258" s="27"/>
      <c r="LBR258" s="27"/>
      <c r="LBS258" s="27"/>
      <c r="LBT258" s="27"/>
      <c r="LBU258" s="27"/>
      <c r="LBV258" s="27"/>
      <c r="LBW258" s="27"/>
      <c r="LBX258" s="27"/>
      <c r="LBY258" s="27"/>
      <c r="LBZ258" s="27"/>
      <c r="LCA258" s="27"/>
      <c r="LCB258" s="27"/>
      <c r="LCC258" s="27"/>
      <c r="LCD258" s="27"/>
      <c r="LCE258" s="27"/>
      <c r="LCF258" s="27"/>
      <c r="LCG258" s="27"/>
      <c r="LCH258" s="27"/>
      <c r="LCI258" s="27"/>
      <c r="LCJ258" s="27"/>
      <c r="LCK258" s="27"/>
      <c r="LCL258" s="27"/>
      <c r="LCM258" s="27"/>
      <c r="LCN258" s="27"/>
      <c r="LCO258" s="27"/>
      <c r="LCP258" s="27"/>
      <c r="LCQ258" s="27"/>
      <c r="LCR258" s="27"/>
      <c r="LCS258" s="27"/>
      <c r="LCT258" s="27"/>
      <c r="LCU258" s="27"/>
      <c r="LCV258" s="27"/>
      <c r="LCW258" s="27"/>
      <c r="LCX258" s="27"/>
      <c r="LCY258" s="27"/>
      <c r="LCZ258" s="27"/>
      <c r="LDA258" s="27"/>
      <c r="LDB258" s="27"/>
      <c r="LDC258" s="27"/>
      <c r="LDD258" s="27"/>
      <c r="LDE258" s="27"/>
      <c r="LDF258" s="27"/>
      <c r="LDG258" s="27"/>
      <c r="LDH258" s="27"/>
      <c r="LDI258" s="27"/>
      <c r="LDJ258" s="27"/>
      <c r="LDK258" s="27"/>
      <c r="LDL258" s="27"/>
      <c r="LDM258" s="27"/>
      <c r="LDN258" s="27"/>
      <c r="LDO258" s="27"/>
      <c r="LDP258" s="27"/>
      <c r="LDQ258" s="27"/>
      <c r="LDR258" s="27"/>
      <c r="LDS258" s="27"/>
      <c r="LDT258" s="27"/>
      <c r="LDU258" s="27"/>
      <c r="LDV258" s="27"/>
      <c r="LDW258" s="27"/>
      <c r="LDX258" s="27"/>
      <c r="LDY258" s="27"/>
      <c r="LDZ258" s="27"/>
      <c r="LEA258" s="27"/>
      <c r="LEB258" s="27"/>
      <c r="LEC258" s="27"/>
      <c r="LED258" s="27"/>
      <c r="LEE258" s="27"/>
      <c r="LEF258" s="27"/>
      <c r="LEG258" s="27"/>
      <c r="LEH258" s="27"/>
      <c r="LEI258" s="27"/>
      <c r="LEJ258" s="27"/>
      <c r="LEK258" s="27"/>
      <c r="LEL258" s="27"/>
      <c r="LEM258" s="27"/>
      <c r="LEN258" s="27"/>
      <c r="LEO258" s="27"/>
      <c r="LEP258" s="27"/>
      <c r="LEQ258" s="27"/>
      <c r="LER258" s="27"/>
      <c r="LES258" s="27"/>
      <c r="LET258" s="27"/>
      <c r="LEU258" s="27"/>
      <c r="LEV258" s="27"/>
      <c r="LEW258" s="27"/>
      <c r="LEX258" s="27"/>
      <c r="LEY258" s="27"/>
      <c r="LEZ258" s="27"/>
      <c r="LFA258" s="27"/>
      <c r="LFB258" s="27"/>
      <c r="LFC258" s="27"/>
      <c r="LFD258" s="27"/>
      <c r="LFE258" s="27"/>
      <c r="LFF258" s="27"/>
      <c r="LFG258" s="27"/>
      <c r="LFH258" s="27"/>
      <c r="LFI258" s="27"/>
      <c r="LFJ258" s="27"/>
      <c r="LFK258" s="27"/>
      <c r="LFL258" s="27"/>
      <c r="LFM258" s="27"/>
      <c r="LFN258" s="27"/>
      <c r="LFO258" s="27"/>
      <c r="LFP258" s="27"/>
      <c r="LFQ258" s="27"/>
      <c r="LFR258" s="27"/>
      <c r="LFS258" s="27"/>
      <c r="LFT258" s="27"/>
      <c r="LFU258" s="27"/>
      <c r="LFV258" s="27"/>
      <c r="LFW258" s="27"/>
      <c r="LFX258" s="27"/>
      <c r="LFY258" s="27"/>
      <c r="LFZ258" s="27"/>
      <c r="LGA258" s="27"/>
      <c r="LGB258" s="27"/>
      <c r="LGC258" s="27"/>
      <c r="LGD258" s="27"/>
      <c r="LGE258" s="27"/>
      <c r="LGF258" s="27"/>
      <c r="LGG258" s="27"/>
      <c r="LGH258" s="27"/>
      <c r="LGI258" s="27"/>
      <c r="LGJ258" s="27"/>
      <c r="LGK258" s="27"/>
      <c r="LGL258" s="27"/>
      <c r="LGM258" s="27"/>
      <c r="LGN258" s="27"/>
      <c r="LGO258" s="27"/>
      <c r="LGP258" s="27"/>
      <c r="LGQ258" s="27"/>
      <c r="LGR258" s="27"/>
      <c r="LGS258" s="27"/>
      <c r="LGT258" s="27"/>
      <c r="LGU258" s="27"/>
      <c r="LGV258" s="27"/>
      <c r="LGW258" s="27"/>
      <c r="LGX258" s="27"/>
      <c r="LGY258" s="27"/>
      <c r="LGZ258" s="27"/>
      <c r="LHA258" s="27"/>
      <c r="LHB258" s="27"/>
      <c r="LHC258" s="27"/>
      <c r="LHD258" s="27"/>
      <c r="LHE258" s="27"/>
      <c r="LHF258" s="27"/>
      <c r="LHG258" s="27"/>
      <c r="LHH258" s="27"/>
      <c r="LHI258" s="27"/>
      <c r="LHJ258" s="27"/>
      <c r="LHK258" s="27"/>
      <c r="LHL258" s="27"/>
      <c r="LHM258" s="27"/>
      <c r="LHN258" s="27"/>
      <c r="LHO258" s="27"/>
      <c r="LHP258" s="27"/>
      <c r="LHQ258" s="27"/>
      <c r="LHR258" s="27"/>
      <c r="LHS258" s="27"/>
      <c r="LHT258" s="27"/>
      <c r="LHU258" s="27"/>
      <c r="LHV258" s="27"/>
      <c r="LHW258" s="27"/>
      <c r="LHX258" s="27"/>
      <c r="LHY258" s="27"/>
      <c r="LHZ258" s="27"/>
      <c r="LIA258" s="27"/>
      <c r="LIB258" s="27"/>
      <c r="LIC258" s="27"/>
      <c r="LID258" s="27"/>
      <c r="LIE258" s="27"/>
      <c r="LIF258" s="27"/>
      <c r="LIG258" s="27"/>
      <c r="LIH258" s="27"/>
      <c r="LII258" s="27"/>
      <c r="LIJ258" s="27"/>
      <c r="LIK258" s="27"/>
      <c r="LIL258" s="27"/>
      <c r="LIM258" s="27"/>
      <c r="LIN258" s="27"/>
      <c r="LIO258" s="27"/>
      <c r="LIP258" s="27"/>
      <c r="LIQ258" s="27"/>
      <c r="LIR258" s="27"/>
      <c r="LIS258" s="27"/>
      <c r="LIT258" s="27"/>
      <c r="LIU258" s="27"/>
      <c r="LIV258" s="27"/>
      <c r="LIW258" s="27"/>
      <c r="LIX258" s="27"/>
      <c r="LIY258" s="27"/>
      <c r="LIZ258" s="27"/>
      <c r="LJA258" s="27"/>
      <c r="LJB258" s="27"/>
      <c r="LJC258" s="27"/>
      <c r="LJD258" s="27"/>
      <c r="LJE258" s="27"/>
      <c r="LJF258" s="27"/>
      <c r="LJG258" s="27"/>
      <c r="LJH258" s="27"/>
      <c r="LJI258" s="27"/>
      <c r="LJJ258" s="27"/>
      <c r="LJK258" s="27"/>
      <c r="LJL258" s="27"/>
      <c r="LJM258" s="27"/>
      <c r="LJN258" s="27"/>
      <c r="LJO258" s="27"/>
      <c r="LJP258" s="27"/>
      <c r="LJQ258" s="27"/>
      <c r="LJR258" s="27"/>
      <c r="LJS258" s="27"/>
      <c r="LJT258" s="27"/>
      <c r="LJU258" s="27"/>
      <c r="LJV258" s="27"/>
      <c r="LJW258" s="27"/>
      <c r="LJX258" s="27"/>
      <c r="LJY258" s="27"/>
      <c r="LJZ258" s="27"/>
      <c r="LKA258" s="27"/>
      <c r="LKB258" s="27"/>
      <c r="LKC258" s="27"/>
      <c r="LKD258" s="27"/>
      <c r="LKE258" s="27"/>
      <c r="LKF258" s="27"/>
      <c r="LKG258" s="27"/>
      <c r="LKH258" s="27"/>
      <c r="LKI258" s="27"/>
      <c r="LKJ258" s="27"/>
      <c r="LKK258" s="27"/>
      <c r="LKL258" s="27"/>
      <c r="LKM258" s="27"/>
      <c r="LKN258" s="27"/>
      <c r="LKO258" s="27"/>
      <c r="LKP258" s="27"/>
      <c r="LKQ258" s="27"/>
      <c r="LKR258" s="27"/>
      <c r="LKS258" s="27"/>
      <c r="LKT258" s="27"/>
      <c r="LKU258" s="27"/>
      <c r="LKV258" s="27"/>
      <c r="LKW258" s="27"/>
      <c r="LKX258" s="27"/>
      <c r="LKY258" s="27"/>
      <c r="LKZ258" s="27"/>
      <c r="LLA258" s="27"/>
      <c r="LLB258" s="27"/>
      <c r="LLC258" s="27"/>
      <c r="LLD258" s="27"/>
      <c r="LLE258" s="27"/>
      <c r="LLF258" s="27"/>
      <c r="LLG258" s="27"/>
      <c r="LLH258" s="27"/>
      <c r="LLI258" s="27"/>
      <c r="LLJ258" s="27"/>
      <c r="LLK258" s="27"/>
      <c r="LLL258" s="27"/>
      <c r="LLM258" s="27"/>
      <c r="LLN258" s="27"/>
      <c r="LLO258" s="27"/>
      <c r="LLP258" s="27"/>
      <c r="LLQ258" s="27"/>
      <c r="LLR258" s="27"/>
      <c r="LLS258" s="27"/>
      <c r="LLT258" s="27"/>
      <c r="LLU258" s="27"/>
      <c r="LLV258" s="27"/>
      <c r="LLW258" s="27"/>
      <c r="LLX258" s="27"/>
      <c r="LLY258" s="27"/>
      <c r="LLZ258" s="27"/>
      <c r="LMA258" s="27"/>
      <c r="LMB258" s="27"/>
      <c r="LMC258" s="27"/>
      <c r="LMD258" s="27"/>
      <c r="LME258" s="27"/>
      <c r="LMF258" s="27"/>
      <c r="LMG258" s="27"/>
      <c r="LMH258" s="27"/>
      <c r="LMI258" s="27"/>
      <c r="LMJ258" s="27"/>
      <c r="LMK258" s="27"/>
      <c r="LML258" s="27"/>
      <c r="LMM258" s="27"/>
      <c r="LMN258" s="27"/>
      <c r="LMO258" s="27"/>
      <c r="LMP258" s="27"/>
      <c r="LMQ258" s="27"/>
      <c r="LMR258" s="27"/>
      <c r="LMS258" s="27"/>
      <c r="LMT258" s="27"/>
      <c r="LMU258" s="27"/>
      <c r="LMV258" s="27"/>
      <c r="LMW258" s="27"/>
      <c r="LMX258" s="27"/>
      <c r="LMY258" s="27"/>
      <c r="LMZ258" s="27"/>
      <c r="LNA258" s="27"/>
      <c r="LNB258" s="27"/>
      <c r="LNC258" s="27"/>
      <c r="LND258" s="27"/>
      <c r="LNE258" s="27"/>
      <c r="LNF258" s="27"/>
      <c r="LNG258" s="27"/>
      <c r="LNH258" s="27"/>
      <c r="LNI258" s="27"/>
      <c r="LNJ258" s="27"/>
      <c r="LNK258" s="27"/>
      <c r="LNL258" s="27"/>
      <c r="LNM258" s="27"/>
      <c r="LNN258" s="27"/>
      <c r="LNO258" s="27"/>
      <c r="LNP258" s="27"/>
      <c r="LNQ258" s="27"/>
      <c r="LNR258" s="27"/>
      <c r="LNS258" s="27"/>
      <c r="LNT258" s="27"/>
      <c r="LNU258" s="27"/>
      <c r="LNV258" s="27"/>
      <c r="LNW258" s="27"/>
      <c r="LNX258" s="27"/>
      <c r="LNY258" s="27"/>
      <c r="LNZ258" s="27"/>
      <c r="LOA258" s="27"/>
      <c r="LOB258" s="27"/>
      <c r="LOC258" s="27"/>
      <c r="LOD258" s="27"/>
      <c r="LOE258" s="27"/>
      <c r="LOF258" s="27"/>
      <c r="LOG258" s="27"/>
      <c r="LOH258" s="27"/>
      <c r="LOI258" s="27"/>
      <c r="LOJ258" s="27"/>
      <c r="LOK258" s="27"/>
      <c r="LOL258" s="27"/>
      <c r="LOM258" s="27"/>
      <c r="LON258" s="27"/>
      <c r="LOO258" s="27"/>
      <c r="LOP258" s="27"/>
      <c r="LOQ258" s="27"/>
      <c r="LOR258" s="27"/>
      <c r="LOS258" s="27"/>
      <c r="LOT258" s="27"/>
      <c r="LOU258" s="27"/>
      <c r="LOV258" s="27"/>
      <c r="LOW258" s="27"/>
      <c r="LOX258" s="27"/>
      <c r="LOY258" s="27"/>
      <c r="LOZ258" s="27"/>
      <c r="LPA258" s="27"/>
      <c r="LPB258" s="27"/>
      <c r="LPC258" s="27"/>
      <c r="LPD258" s="27"/>
      <c r="LPE258" s="27"/>
      <c r="LPF258" s="27"/>
      <c r="LPG258" s="27"/>
      <c r="LPH258" s="27"/>
      <c r="LPI258" s="27"/>
      <c r="LPJ258" s="27"/>
      <c r="LPK258" s="27"/>
      <c r="LPL258" s="27"/>
      <c r="LPM258" s="27"/>
      <c r="LPN258" s="27"/>
      <c r="LPO258" s="27"/>
      <c r="LPP258" s="27"/>
      <c r="LPQ258" s="27"/>
      <c r="LPR258" s="27"/>
      <c r="LPS258" s="27"/>
      <c r="LPT258" s="27"/>
      <c r="LPU258" s="27"/>
      <c r="LPV258" s="27"/>
      <c r="LPW258" s="27"/>
      <c r="LPX258" s="27"/>
      <c r="LPY258" s="27"/>
      <c r="LPZ258" s="27"/>
      <c r="LQA258" s="27"/>
      <c r="LQB258" s="27"/>
      <c r="LQC258" s="27"/>
      <c r="LQD258" s="27"/>
      <c r="LQE258" s="27"/>
      <c r="LQF258" s="27"/>
      <c r="LQG258" s="27"/>
      <c r="LQH258" s="27"/>
      <c r="LQI258" s="27"/>
      <c r="LQJ258" s="27"/>
      <c r="LQK258" s="27"/>
      <c r="LQL258" s="27"/>
      <c r="LQM258" s="27"/>
      <c r="LQN258" s="27"/>
      <c r="LQO258" s="27"/>
      <c r="LQP258" s="27"/>
      <c r="LQQ258" s="27"/>
      <c r="LQR258" s="27"/>
      <c r="LQS258" s="27"/>
      <c r="LQT258" s="27"/>
      <c r="LQU258" s="27"/>
      <c r="LQV258" s="27"/>
      <c r="LQW258" s="27"/>
      <c r="LQX258" s="27"/>
      <c r="LQY258" s="27"/>
      <c r="LQZ258" s="27"/>
      <c r="LRA258" s="27"/>
      <c r="LRB258" s="27"/>
      <c r="LRC258" s="27"/>
      <c r="LRD258" s="27"/>
      <c r="LRE258" s="27"/>
      <c r="LRF258" s="27"/>
      <c r="LRG258" s="27"/>
      <c r="LRH258" s="27"/>
      <c r="LRI258" s="27"/>
      <c r="LRJ258" s="27"/>
      <c r="LRK258" s="27"/>
      <c r="LRL258" s="27"/>
      <c r="LRM258" s="27"/>
      <c r="LRN258" s="27"/>
      <c r="LRO258" s="27"/>
      <c r="LRP258" s="27"/>
      <c r="LRQ258" s="27"/>
      <c r="LRR258" s="27"/>
      <c r="LRS258" s="27"/>
      <c r="LRT258" s="27"/>
      <c r="LRU258" s="27"/>
      <c r="LRV258" s="27"/>
      <c r="LRW258" s="27"/>
      <c r="LRX258" s="27"/>
      <c r="LRY258" s="27"/>
      <c r="LRZ258" s="27"/>
      <c r="LSA258" s="27"/>
      <c r="LSB258" s="27"/>
      <c r="LSC258" s="27"/>
      <c r="LSD258" s="27"/>
      <c r="LSE258" s="27"/>
      <c r="LSF258" s="27"/>
      <c r="LSG258" s="27"/>
      <c r="LSH258" s="27"/>
      <c r="LSI258" s="27"/>
      <c r="LSJ258" s="27"/>
      <c r="LSK258" s="27"/>
      <c r="LSL258" s="27"/>
      <c r="LSM258" s="27"/>
      <c r="LSN258" s="27"/>
      <c r="LSO258" s="27"/>
      <c r="LSP258" s="27"/>
      <c r="LSQ258" s="27"/>
      <c r="LSR258" s="27"/>
      <c r="LSS258" s="27"/>
      <c r="LST258" s="27"/>
      <c r="LSU258" s="27"/>
      <c r="LSV258" s="27"/>
      <c r="LSW258" s="27"/>
      <c r="LSX258" s="27"/>
      <c r="LSY258" s="27"/>
      <c r="LSZ258" s="27"/>
      <c r="LTA258" s="27"/>
      <c r="LTB258" s="27"/>
      <c r="LTC258" s="27"/>
      <c r="LTD258" s="27"/>
      <c r="LTE258" s="27"/>
      <c r="LTF258" s="27"/>
      <c r="LTG258" s="27"/>
      <c r="LTH258" s="27"/>
      <c r="LTI258" s="27"/>
      <c r="LTJ258" s="27"/>
      <c r="LTK258" s="27"/>
      <c r="LTL258" s="27"/>
      <c r="LTM258" s="27"/>
      <c r="LTN258" s="27"/>
      <c r="LTO258" s="27"/>
      <c r="LTP258" s="27"/>
      <c r="LTQ258" s="27"/>
      <c r="LTR258" s="27"/>
      <c r="LTS258" s="27"/>
      <c r="LTT258" s="27"/>
      <c r="LTU258" s="27"/>
      <c r="LTV258" s="27"/>
      <c r="LTW258" s="27"/>
      <c r="LTX258" s="27"/>
      <c r="LTY258" s="27"/>
      <c r="LTZ258" s="27"/>
      <c r="LUA258" s="27"/>
      <c r="LUB258" s="27"/>
      <c r="LUC258" s="27"/>
      <c r="LUD258" s="27"/>
      <c r="LUE258" s="27"/>
      <c r="LUF258" s="27"/>
      <c r="LUG258" s="27"/>
      <c r="LUH258" s="27"/>
      <c r="LUI258" s="27"/>
      <c r="LUJ258" s="27"/>
      <c r="LUK258" s="27"/>
      <c r="LUL258" s="27"/>
      <c r="LUM258" s="27"/>
      <c r="LUN258" s="27"/>
      <c r="LUO258" s="27"/>
      <c r="LUP258" s="27"/>
      <c r="LUQ258" s="27"/>
      <c r="LUR258" s="27"/>
      <c r="LUS258" s="27"/>
      <c r="LUT258" s="27"/>
      <c r="LUU258" s="27"/>
      <c r="LUV258" s="27"/>
      <c r="LUW258" s="27"/>
      <c r="LUX258" s="27"/>
      <c r="LUY258" s="27"/>
      <c r="LUZ258" s="27"/>
      <c r="LVA258" s="27"/>
      <c r="LVB258" s="27"/>
      <c r="LVC258" s="27"/>
      <c r="LVD258" s="27"/>
      <c r="LVE258" s="27"/>
      <c r="LVF258" s="27"/>
      <c r="LVG258" s="27"/>
      <c r="LVH258" s="27"/>
      <c r="LVI258" s="27"/>
      <c r="LVJ258" s="27"/>
      <c r="LVK258" s="27"/>
      <c r="LVL258" s="27"/>
      <c r="LVM258" s="27"/>
      <c r="LVN258" s="27"/>
      <c r="LVO258" s="27"/>
      <c r="LVP258" s="27"/>
      <c r="LVQ258" s="27"/>
      <c r="LVR258" s="27"/>
      <c r="LVS258" s="27"/>
      <c r="LVT258" s="27"/>
      <c r="LVU258" s="27"/>
      <c r="LVV258" s="27"/>
      <c r="LVW258" s="27"/>
      <c r="LVX258" s="27"/>
      <c r="LVY258" s="27"/>
      <c r="LVZ258" s="27"/>
      <c r="LWA258" s="27"/>
      <c r="LWB258" s="27"/>
      <c r="LWC258" s="27"/>
      <c r="LWD258" s="27"/>
      <c r="LWE258" s="27"/>
      <c r="LWF258" s="27"/>
      <c r="LWG258" s="27"/>
      <c r="LWH258" s="27"/>
      <c r="LWI258" s="27"/>
      <c r="LWJ258" s="27"/>
      <c r="LWK258" s="27"/>
      <c r="LWL258" s="27"/>
      <c r="LWM258" s="27"/>
      <c r="LWN258" s="27"/>
      <c r="LWO258" s="27"/>
      <c r="LWP258" s="27"/>
      <c r="LWQ258" s="27"/>
      <c r="LWR258" s="27"/>
      <c r="LWS258" s="27"/>
      <c r="LWT258" s="27"/>
      <c r="LWU258" s="27"/>
      <c r="LWV258" s="27"/>
      <c r="LWW258" s="27"/>
      <c r="LWX258" s="27"/>
      <c r="LWY258" s="27"/>
      <c r="LWZ258" s="27"/>
      <c r="LXA258" s="27"/>
      <c r="LXB258" s="27"/>
      <c r="LXC258" s="27"/>
      <c r="LXD258" s="27"/>
      <c r="LXE258" s="27"/>
      <c r="LXF258" s="27"/>
      <c r="LXG258" s="27"/>
      <c r="LXH258" s="27"/>
      <c r="LXI258" s="27"/>
      <c r="LXJ258" s="27"/>
      <c r="LXK258" s="27"/>
      <c r="LXL258" s="27"/>
      <c r="LXM258" s="27"/>
      <c r="LXN258" s="27"/>
      <c r="LXO258" s="27"/>
      <c r="LXP258" s="27"/>
      <c r="LXQ258" s="27"/>
      <c r="LXR258" s="27"/>
      <c r="LXS258" s="27"/>
      <c r="LXT258" s="27"/>
      <c r="LXU258" s="27"/>
      <c r="LXV258" s="27"/>
      <c r="LXW258" s="27"/>
      <c r="LXX258" s="27"/>
      <c r="LXY258" s="27"/>
      <c r="LXZ258" s="27"/>
      <c r="LYA258" s="27"/>
      <c r="LYB258" s="27"/>
      <c r="LYC258" s="27"/>
      <c r="LYD258" s="27"/>
      <c r="LYE258" s="27"/>
      <c r="LYF258" s="27"/>
      <c r="LYG258" s="27"/>
      <c r="LYH258" s="27"/>
      <c r="LYI258" s="27"/>
      <c r="LYJ258" s="27"/>
      <c r="LYK258" s="27"/>
      <c r="LYL258" s="27"/>
      <c r="LYM258" s="27"/>
      <c r="LYN258" s="27"/>
      <c r="LYO258" s="27"/>
      <c r="LYP258" s="27"/>
      <c r="LYQ258" s="27"/>
      <c r="LYR258" s="27"/>
      <c r="LYS258" s="27"/>
      <c r="LYT258" s="27"/>
      <c r="LYU258" s="27"/>
      <c r="LYV258" s="27"/>
      <c r="LYW258" s="27"/>
      <c r="LYX258" s="27"/>
      <c r="LYY258" s="27"/>
      <c r="LYZ258" s="27"/>
      <c r="LZA258" s="27"/>
      <c r="LZB258" s="27"/>
      <c r="LZC258" s="27"/>
      <c r="LZD258" s="27"/>
      <c r="LZE258" s="27"/>
      <c r="LZF258" s="27"/>
      <c r="LZG258" s="27"/>
      <c r="LZH258" s="27"/>
      <c r="LZI258" s="27"/>
      <c r="LZJ258" s="27"/>
      <c r="LZK258" s="27"/>
      <c r="LZL258" s="27"/>
      <c r="LZM258" s="27"/>
      <c r="LZN258" s="27"/>
      <c r="LZO258" s="27"/>
      <c r="LZP258" s="27"/>
      <c r="LZQ258" s="27"/>
      <c r="LZR258" s="27"/>
      <c r="LZS258" s="27"/>
      <c r="LZT258" s="27"/>
      <c r="LZU258" s="27"/>
      <c r="LZV258" s="27"/>
      <c r="LZW258" s="27"/>
      <c r="LZX258" s="27"/>
      <c r="LZY258" s="27"/>
      <c r="LZZ258" s="27"/>
      <c r="MAA258" s="27"/>
      <c r="MAB258" s="27"/>
      <c r="MAC258" s="27"/>
      <c r="MAD258" s="27"/>
      <c r="MAE258" s="27"/>
      <c r="MAF258" s="27"/>
      <c r="MAG258" s="27"/>
      <c r="MAH258" s="27"/>
      <c r="MAI258" s="27"/>
      <c r="MAJ258" s="27"/>
      <c r="MAK258" s="27"/>
      <c r="MAL258" s="27"/>
      <c r="MAM258" s="27"/>
      <c r="MAN258" s="27"/>
      <c r="MAO258" s="27"/>
      <c r="MAP258" s="27"/>
      <c r="MAQ258" s="27"/>
      <c r="MAR258" s="27"/>
      <c r="MAS258" s="27"/>
      <c r="MAT258" s="27"/>
      <c r="MAU258" s="27"/>
      <c r="MAV258" s="27"/>
      <c r="MAW258" s="27"/>
      <c r="MAX258" s="27"/>
      <c r="MAY258" s="27"/>
      <c r="MAZ258" s="27"/>
      <c r="MBA258" s="27"/>
      <c r="MBB258" s="27"/>
      <c r="MBC258" s="27"/>
      <c r="MBD258" s="27"/>
      <c r="MBE258" s="27"/>
      <c r="MBF258" s="27"/>
      <c r="MBG258" s="27"/>
      <c r="MBH258" s="27"/>
      <c r="MBI258" s="27"/>
      <c r="MBJ258" s="27"/>
      <c r="MBK258" s="27"/>
      <c r="MBL258" s="27"/>
      <c r="MBM258" s="27"/>
      <c r="MBN258" s="27"/>
      <c r="MBO258" s="27"/>
      <c r="MBP258" s="27"/>
      <c r="MBQ258" s="27"/>
      <c r="MBR258" s="27"/>
      <c r="MBS258" s="27"/>
      <c r="MBT258" s="27"/>
      <c r="MBU258" s="27"/>
      <c r="MBV258" s="27"/>
      <c r="MBW258" s="27"/>
      <c r="MBX258" s="27"/>
      <c r="MBY258" s="27"/>
      <c r="MBZ258" s="27"/>
      <c r="MCA258" s="27"/>
      <c r="MCB258" s="27"/>
      <c r="MCC258" s="27"/>
      <c r="MCD258" s="27"/>
      <c r="MCE258" s="27"/>
      <c r="MCF258" s="27"/>
      <c r="MCG258" s="27"/>
      <c r="MCH258" s="27"/>
      <c r="MCI258" s="27"/>
      <c r="MCJ258" s="27"/>
      <c r="MCK258" s="27"/>
      <c r="MCL258" s="27"/>
      <c r="MCM258" s="27"/>
      <c r="MCN258" s="27"/>
      <c r="MCO258" s="27"/>
      <c r="MCP258" s="27"/>
      <c r="MCQ258" s="27"/>
      <c r="MCR258" s="27"/>
      <c r="MCS258" s="27"/>
      <c r="MCT258" s="27"/>
      <c r="MCU258" s="27"/>
      <c r="MCV258" s="27"/>
      <c r="MCW258" s="27"/>
      <c r="MCX258" s="27"/>
      <c r="MCY258" s="27"/>
      <c r="MCZ258" s="27"/>
      <c r="MDA258" s="27"/>
      <c r="MDB258" s="27"/>
      <c r="MDC258" s="27"/>
      <c r="MDD258" s="27"/>
      <c r="MDE258" s="27"/>
      <c r="MDF258" s="27"/>
      <c r="MDG258" s="27"/>
      <c r="MDH258" s="27"/>
      <c r="MDI258" s="27"/>
      <c r="MDJ258" s="27"/>
      <c r="MDK258" s="27"/>
      <c r="MDL258" s="27"/>
      <c r="MDM258" s="27"/>
      <c r="MDN258" s="27"/>
      <c r="MDO258" s="27"/>
      <c r="MDP258" s="27"/>
      <c r="MDQ258" s="27"/>
      <c r="MDR258" s="27"/>
      <c r="MDS258" s="27"/>
      <c r="MDT258" s="27"/>
      <c r="MDU258" s="27"/>
      <c r="MDV258" s="27"/>
      <c r="MDW258" s="27"/>
      <c r="MDX258" s="27"/>
      <c r="MDY258" s="27"/>
      <c r="MDZ258" s="27"/>
      <c r="MEA258" s="27"/>
      <c r="MEB258" s="27"/>
      <c r="MEC258" s="27"/>
      <c r="MED258" s="27"/>
      <c r="MEE258" s="27"/>
      <c r="MEF258" s="27"/>
      <c r="MEG258" s="27"/>
      <c r="MEH258" s="27"/>
      <c r="MEI258" s="27"/>
      <c r="MEJ258" s="27"/>
      <c r="MEK258" s="27"/>
      <c r="MEL258" s="27"/>
      <c r="MEM258" s="27"/>
      <c r="MEN258" s="27"/>
      <c r="MEO258" s="27"/>
      <c r="MEP258" s="27"/>
      <c r="MEQ258" s="27"/>
      <c r="MER258" s="27"/>
      <c r="MES258" s="27"/>
      <c r="MET258" s="27"/>
      <c r="MEU258" s="27"/>
      <c r="MEV258" s="27"/>
      <c r="MEW258" s="27"/>
      <c r="MEX258" s="27"/>
      <c r="MEY258" s="27"/>
      <c r="MEZ258" s="27"/>
      <c r="MFA258" s="27"/>
      <c r="MFB258" s="27"/>
      <c r="MFC258" s="27"/>
      <c r="MFD258" s="27"/>
      <c r="MFE258" s="27"/>
      <c r="MFF258" s="27"/>
      <c r="MFG258" s="27"/>
      <c r="MFH258" s="27"/>
      <c r="MFI258" s="27"/>
      <c r="MFJ258" s="27"/>
      <c r="MFK258" s="27"/>
      <c r="MFL258" s="27"/>
      <c r="MFM258" s="27"/>
      <c r="MFN258" s="27"/>
      <c r="MFO258" s="27"/>
      <c r="MFP258" s="27"/>
      <c r="MFQ258" s="27"/>
      <c r="MFR258" s="27"/>
      <c r="MFS258" s="27"/>
      <c r="MFT258" s="27"/>
      <c r="MFU258" s="27"/>
      <c r="MFV258" s="27"/>
      <c r="MFW258" s="27"/>
      <c r="MFX258" s="27"/>
      <c r="MFY258" s="27"/>
      <c r="MFZ258" s="27"/>
      <c r="MGA258" s="27"/>
      <c r="MGB258" s="27"/>
      <c r="MGC258" s="27"/>
      <c r="MGD258" s="27"/>
      <c r="MGE258" s="27"/>
      <c r="MGF258" s="27"/>
      <c r="MGG258" s="27"/>
      <c r="MGH258" s="27"/>
      <c r="MGI258" s="27"/>
      <c r="MGJ258" s="27"/>
      <c r="MGK258" s="27"/>
      <c r="MGL258" s="27"/>
      <c r="MGM258" s="27"/>
      <c r="MGN258" s="27"/>
      <c r="MGO258" s="27"/>
      <c r="MGP258" s="27"/>
      <c r="MGQ258" s="27"/>
      <c r="MGR258" s="27"/>
      <c r="MGS258" s="27"/>
      <c r="MGT258" s="27"/>
      <c r="MGU258" s="27"/>
      <c r="MGV258" s="27"/>
      <c r="MGW258" s="27"/>
      <c r="MGX258" s="27"/>
      <c r="MGY258" s="27"/>
      <c r="MGZ258" s="27"/>
      <c r="MHA258" s="27"/>
      <c r="MHB258" s="27"/>
      <c r="MHC258" s="27"/>
      <c r="MHD258" s="27"/>
      <c r="MHE258" s="27"/>
      <c r="MHF258" s="27"/>
      <c r="MHG258" s="27"/>
      <c r="MHH258" s="27"/>
      <c r="MHI258" s="27"/>
      <c r="MHJ258" s="27"/>
      <c r="MHK258" s="27"/>
      <c r="MHL258" s="27"/>
      <c r="MHM258" s="27"/>
      <c r="MHN258" s="27"/>
      <c r="MHO258" s="27"/>
      <c r="MHP258" s="27"/>
      <c r="MHQ258" s="27"/>
      <c r="MHR258" s="27"/>
      <c r="MHS258" s="27"/>
      <c r="MHT258" s="27"/>
      <c r="MHU258" s="27"/>
      <c r="MHV258" s="27"/>
      <c r="MHW258" s="27"/>
      <c r="MHX258" s="27"/>
      <c r="MHY258" s="27"/>
      <c r="MHZ258" s="27"/>
      <c r="MIA258" s="27"/>
      <c r="MIB258" s="27"/>
      <c r="MIC258" s="27"/>
      <c r="MID258" s="27"/>
      <c r="MIE258" s="27"/>
      <c r="MIF258" s="27"/>
      <c r="MIG258" s="27"/>
      <c r="MIH258" s="27"/>
      <c r="MII258" s="27"/>
      <c r="MIJ258" s="27"/>
      <c r="MIK258" s="27"/>
      <c r="MIL258" s="27"/>
      <c r="MIM258" s="27"/>
      <c r="MIN258" s="27"/>
      <c r="MIO258" s="27"/>
      <c r="MIP258" s="27"/>
      <c r="MIQ258" s="27"/>
      <c r="MIR258" s="27"/>
      <c r="MIS258" s="27"/>
      <c r="MIT258" s="27"/>
      <c r="MIU258" s="27"/>
      <c r="MIV258" s="27"/>
      <c r="MIW258" s="27"/>
      <c r="MIX258" s="27"/>
      <c r="MIY258" s="27"/>
      <c r="MIZ258" s="27"/>
      <c r="MJA258" s="27"/>
      <c r="MJB258" s="27"/>
      <c r="MJC258" s="27"/>
      <c r="MJD258" s="27"/>
      <c r="MJE258" s="27"/>
      <c r="MJF258" s="27"/>
      <c r="MJG258" s="27"/>
      <c r="MJH258" s="27"/>
      <c r="MJI258" s="27"/>
      <c r="MJJ258" s="27"/>
      <c r="MJK258" s="27"/>
      <c r="MJL258" s="27"/>
      <c r="MJM258" s="27"/>
      <c r="MJN258" s="27"/>
      <c r="MJO258" s="27"/>
      <c r="MJP258" s="27"/>
      <c r="MJQ258" s="27"/>
      <c r="MJR258" s="27"/>
      <c r="MJS258" s="27"/>
      <c r="MJT258" s="27"/>
      <c r="MJU258" s="27"/>
      <c r="MJV258" s="27"/>
      <c r="MJW258" s="27"/>
      <c r="MJX258" s="27"/>
      <c r="MJY258" s="27"/>
      <c r="MJZ258" s="27"/>
      <c r="MKA258" s="27"/>
      <c r="MKB258" s="27"/>
      <c r="MKC258" s="27"/>
      <c r="MKD258" s="27"/>
      <c r="MKE258" s="27"/>
      <c r="MKF258" s="27"/>
      <c r="MKG258" s="27"/>
      <c r="MKH258" s="27"/>
      <c r="MKI258" s="27"/>
      <c r="MKJ258" s="27"/>
      <c r="MKK258" s="27"/>
      <c r="MKL258" s="27"/>
      <c r="MKM258" s="27"/>
      <c r="MKN258" s="27"/>
      <c r="MKO258" s="27"/>
      <c r="MKP258" s="27"/>
      <c r="MKQ258" s="27"/>
      <c r="MKR258" s="27"/>
      <c r="MKS258" s="27"/>
      <c r="MKT258" s="27"/>
      <c r="MKU258" s="27"/>
      <c r="MKV258" s="27"/>
      <c r="MKW258" s="27"/>
      <c r="MKX258" s="27"/>
      <c r="MKY258" s="27"/>
      <c r="MKZ258" s="27"/>
      <c r="MLA258" s="27"/>
      <c r="MLB258" s="27"/>
      <c r="MLC258" s="27"/>
      <c r="MLD258" s="27"/>
      <c r="MLE258" s="27"/>
      <c r="MLF258" s="27"/>
      <c r="MLG258" s="27"/>
      <c r="MLH258" s="27"/>
      <c r="MLI258" s="27"/>
      <c r="MLJ258" s="27"/>
      <c r="MLK258" s="27"/>
      <c r="MLL258" s="27"/>
      <c r="MLM258" s="27"/>
      <c r="MLN258" s="27"/>
      <c r="MLO258" s="27"/>
      <c r="MLP258" s="27"/>
      <c r="MLQ258" s="27"/>
      <c r="MLR258" s="27"/>
      <c r="MLS258" s="27"/>
      <c r="MLT258" s="27"/>
      <c r="MLU258" s="27"/>
      <c r="MLV258" s="27"/>
      <c r="MLW258" s="27"/>
      <c r="MLX258" s="27"/>
      <c r="MLY258" s="27"/>
      <c r="MLZ258" s="27"/>
      <c r="MMA258" s="27"/>
      <c r="MMB258" s="27"/>
      <c r="MMC258" s="27"/>
      <c r="MMD258" s="27"/>
      <c r="MME258" s="27"/>
      <c r="MMF258" s="27"/>
      <c r="MMG258" s="27"/>
      <c r="MMH258" s="27"/>
      <c r="MMI258" s="27"/>
      <c r="MMJ258" s="27"/>
      <c r="MMK258" s="27"/>
      <c r="MML258" s="27"/>
      <c r="MMM258" s="27"/>
      <c r="MMN258" s="27"/>
      <c r="MMO258" s="27"/>
      <c r="MMP258" s="27"/>
      <c r="MMQ258" s="27"/>
      <c r="MMR258" s="27"/>
      <c r="MMS258" s="27"/>
      <c r="MMT258" s="27"/>
      <c r="MMU258" s="27"/>
      <c r="MMV258" s="27"/>
      <c r="MMW258" s="27"/>
      <c r="MMX258" s="27"/>
      <c r="MMY258" s="27"/>
      <c r="MMZ258" s="27"/>
      <c r="MNA258" s="27"/>
      <c r="MNB258" s="27"/>
      <c r="MNC258" s="27"/>
      <c r="MND258" s="27"/>
      <c r="MNE258" s="27"/>
      <c r="MNF258" s="27"/>
      <c r="MNG258" s="27"/>
      <c r="MNH258" s="27"/>
      <c r="MNI258" s="27"/>
      <c r="MNJ258" s="27"/>
      <c r="MNK258" s="27"/>
      <c r="MNL258" s="27"/>
      <c r="MNM258" s="27"/>
      <c r="MNN258" s="27"/>
      <c r="MNO258" s="27"/>
      <c r="MNP258" s="27"/>
      <c r="MNQ258" s="27"/>
      <c r="MNR258" s="27"/>
      <c r="MNS258" s="27"/>
      <c r="MNT258" s="27"/>
      <c r="MNU258" s="27"/>
      <c r="MNV258" s="27"/>
      <c r="MNW258" s="27"/>
      <c r="MNX258" s="27"/>
      <c r="MNY258" s="27"/>
      <c r="MNZ258" s="27"/>
      <c r="MOA258" s="27"/>
      <c r="MOB258" s="27"/>
      <c r="MOC258" s="27"/>
      <c r="MOD258" s="27"/>
      <c r="MOE258" s="27"/>
      <c r="MOF258" s="27"/>
      <c r="MOG258" s="27"/>
      <c r="MOH258" s="27"/>
      <c r="MOI258" s="27"/>
      <c r="MOJ258" s="27"/>
      <c r="MOK258" s="27"/>
      <c r="MOL258" s="27"/>
      <c r="MOM258" s="27"/>
      <c r="MON258" s="27"/>
      <c r="MOO258" s="27"/>
      <c r="MOP258" s="27"/>
      <c r="MOQ258" s="27"/>
      <c r="MOR258" s="27"/>
      <c r="MOS258" s="27"/>
      <c r="MOT258" s="27"/>
      <c r="MOU258" s="27"/>
      <c r="MOV258" s="27"/>
      <c r="MOW258" s="27"/>
      <c r="MOX258" s="27"/>
      <c r="MOY258" s="27"/>
      <c r="MOZ258" s="27"/>
      <c r="MPA258" s="27"/>
      <c r="MPB258" s="27"/>
      <c r="MPC258" s="27"/>
      <c r="MPD258" s="27"/>
      <c r="MPE258" s="27"/>
      <c r="MPF258" s="27"/>
      <c r="MPG258" s="27"/>
      <c r="MPH258" s="27"/>
      <c r="MPI258" s="27"/>
      <c r="MPJ258" s="27"/>
      <c r="MPK258" s="27"/>
      <c r="MPL258" s="27"/>
      <c r="MPM258" s="27"/>
      <c r="MPN258" s="27"/>
      <c r="MPO258" s="27"/>
      <c r="MPP258" s="27"/>
      <c r="MPQ258" s="27"/>
      <c r="MPR258" s="27"/>
      <c r="MPS258" s="27"/>
      <c r="MPT258" s="27"/>
      <c r="MPU258" s="27"/>
      <c r="MPV258" s="27"/>
      <c r="MPW258" s="27"/>
      <c r="MPX258" s="27"/>
      <c r="MPY258" s="27"/>
      <c r="MPZ258" s="27"/>
      <c r="MQA258" s="27"/>
      <c r="MQB258" s="27"/>
      <c r="MQC258" s="27"/>
      <c r="MQD258" s="27"/>
      <c r="MQE258" s="27"/>
      <c r="MQF258" s="27"/>
      <c r="MQG258" s="27"/>
      <c r="MQH258" s="27"/>
      <c r="MQI258" s="27"/>
      <c r="MQJ258" s="27"/>
      <c r="MQK258" s="27"/>
      <c r="MQL258" s="27"/>
      <c r="MQM258" s="27"/>
      <c r="MQN258" s="27"/>
      <c r="MQO258" s="27"/>
      <c r="MQP258" s="27"/>
      <c r="MQQ258" s="27"/>
      <c r="MQR258" s="27"/>
      <c r="MQS258" s="27"/>
      <c r="MQT258" s="27"/>
      <c r="MQU258" s="27"/>
      <c r="MQV258" s="27"/>
      <c r="MQW258" s="27"/>
      <c r="MQX258" s="27"/>
      <c r="MQY258" s="27"/>
      <c r="MQZ258" s="27"/>
      <c r="MRA258" s="27"/>
      <c r="MRB258" s="27"/>
      <c r="MRC258" s="27"/>
      <c r="MRD258" s="27"/>
      <c r="MRE258" s="27"/>
      <c r="MRF258" s="27"/>
      <c r="MRG258" s="27"/>
      <c r="MRH258" s="27"/>
      <c r="MRI258" s="27"/>
      <c r="MRJ258" s="27"/>
      <c r="MRK258" s="27"/>
      <c r="MRL258" s="27"/>
      <c r="MRM258" s="27"/>
      <c r="MRN258" s="27"/>
      <c r="MRO258" s="27"/>
      <c r="MRP258" s="27"/>
      <c r="MRQ258" s="27"/>
      <c r="MRR258" s="27"/>
      <c r="MRS258" s="27"/>
      <c r="MRT258" s="27"/>
      <c r="MRU258" s="27"/>
      <c r="MRV258" s="27"/>
      <c r="MRW258" s="27"/>
      <c r="MRX258" s="27"/>
      <c r="MRY258" s="27"/>
      <c r="MRZ258" s="27"/>
      <c r="MSA258" s="27"/>
      <c r="MSB258" s="27"/>
      <c r="MSC258" s="27"/>
      <c r="MSD258" s="27"/>
      <c r="MSE258" s="27"/>
      <c r="MSF258" s="27"/>
      <c r="MSG258" s="27"/>
      <c r="MSH258" s="27"/>
      <c r="MSI258" s="27"/>
      <c r="MSJ258" s="27"/>
      <c r="MSK258" s="27"/>
      <c r="MSL258" s="27"/>
      <c r="MSM258" s="27"/>
      <c r="MSN258" s="27"/>
      <c r="MSO258" s="27"/>
      <c r="MSP258" s="27"/>
      <c r="MSQ258" s="27"/>
      <c r="MSR258" s="27"/>
      <c r="MSS258" s="27"/>
      <c r="MST258" s="27"/>
      <c r="MSU258" s="27"/>
      <c r="MSV258" s="27"/>
      <c r="MSW258" s="27"/>
      <c r="MSX258" s="27"/>
      <c r="MSY258" s="27"/>
      <c r="MSZ258" s="27"/>
      <c r="MTA258" s="27"/>
      <c r="MTB258" s="27"/>
      <c r="MTC258" s="27"/>
      <c r="MTD258" s="27"/>
      <c r="MTE258" s="27"/>
      <c r="MTF258" s="27"/>
      <c r="MTG258" s="27"/>
      <c r="MTH258" s="27"/>
      <c r="MTI258" s="27"/>
      <c r="MTJ258" s="27"/>
      <c r="MTK258" s="27"/>
      <c r="MTL258" s="27"/>
      <c r="MTM258" s="27"/>
      <c r="MTN258" s="27"/>
      <c r="MTO258" s="27"/>
      <c r="MTP258" s="27"/>
      <c r="MTQ258" s="27"/>
      <c r="MTR258" s="27"/>
      <c r="MTS258" s="27"/>
      <c r="MTT258" s="27"/>
      <c r="MTU258" s="27"/>
      <c r="MTV258" s="27"/>
      <c r="MTW258" s="27"/>
      <c r="MTX258" s="27"/>
      <c r="MTY258" s="27"/>
      <c r="MTZ258" s="27"/>
      <c r="MUA258" s="27"/>
      <c r="MUB258" s="27"/>
      <c r="MUC258" s="27"/>
      <c r="MUD258" s="27"/>
      <c r="MUE258" s="27"/>
      <c r="MUF258" s="27"/>
      <c r="MUG258" s="27"/>
      <c r="MUH258" s="27"/>
      <c r="MUI258" s="27"/>
      <c r="MUJ258" s="27"/>
      <c r="MUK258" s="27"/>
      <c r="MUL258" s="27"/>
      <c r="MUM258" s="27"/>
      <c r="MUN258" s="27"/>
      <c r="MUO258" s="27"/>
      <c r="MUP258" s="27"/>
      <c r="MUQ258" s="27"/>
      <c r="MUR258" s="27"/>
      <c r="MUS258" s="27"/>
      <c r="MUT258" s="27"/>
      <c r="MUU258" s="27"/>
      <c r="MUV258" s="27"/>
      <c r="MUW258" s="27"/>
      <c r="MUX258" s="27"/>
      <c r="MUY258" s="27"/>
      <c r="MUZ258" s="27"/>
      <c r="MVA258" s="27"/>
      <c r="MVB258" s="27"/>
      <c r="MVC258" s="27"/>
      <c r="MVD258" s="27"/>
      <c r="MVE258" s="27"/>
      <c r="MVF258" s="27"/>
      <c r="MVG258" s="27"/>
      <c r="MVH258" s="27"/>
      <c r="MVI258" s="27"/>
      <c r="MVJ258" s="27"/>
      <c r="MVK258" s="27"/>
      <c r="MVL258" s="27"/>
      <c r="MVM258" s="27"/>
      <c r="MVN258" s="27"/>
      <c r="MVO258" s="27"/>
      <c r="MVP258" s="27"/>
      <c r="MVQ258" s="27"/>
      <c r="MVR258" s="27"/>
      <c r="MVS258" s="27"/>
      <c r="MVT258" s="27"/>
      <c r="MVU258" s="27"/>
      <c r="MVV258" s="27"/>
      <c r="MVW258" s="27"/>
      <c r="MVX258" s="27"/>
      <c r="MVY258" s="27"/>
      <c r="MVZ258" s="27"/>
      <c r="MWA258" s="27"/>
      <c r="MWB258" s="27"/>
      <c r="MWC258" s="27"/>
      <c r="MWD258" s="27"/>
      <c r="MWE258" s="27"/>
      <c r="MWF258" s="27"/>
      <c r="MWG258" s="27"/>
      <c r="MWH258" s="27"/>
      <c r="MWI258" s="27"/>
      <c r="MWJ258" s="27"/>
      <c r="MWK258" s="27"/>
      <c r="MWL258" s="27"/>
      <c r="MWM258" s="27"/>
      <c r="MWN258" s="27"/>
      <c r="MWO258" s="27"/>
      <c r="MWP258" s="27"/>
      <c r="MWQ258" s="27"/>
      <c r="MWR258" s="27"/>
      <c r="MWS258" s="27"/>
      <c r="MWT258" s="27"/>
      <c r="MWU258" s="27"/>
      <c r="MWV258" s="27"/>
      <c r="MWW258" s="27"/>
      <c r="MWX258" s="27"/>
      <c r="MWY258" s="27"/>
      <c r="MWZ258" s="27"/>
      <c r="MXA258" s="27"/>
      <c r="MXB258" s="27"/>
      <c r="MXC258" s="27"/>
      <c r="MXD258" s="27"/>
      <c r="MXE258" s="27"/>
      <c r="MXF258" s="27"/>
      <c r="MXG258" s="27"/>
      <c r="MXH258" s="27"/>
      <c r="MXI258" s="27"/>
      <c r="MXJ258" s="27"/>
      <c r="MXK258" s="27"/>
      <c r="MXL258" s="27"/>
      <c r="MXM258" s="27"/>
      <c r="MXN258" s="27"/>
      <c r="MXO258" s="27"/>
      <c r="MXP258" s="27"/>
      <c r="MXQ258" s="27"/>
      <c r="MXR258" s="27"/>
      <c r="MXS258" s="27"/>
      <c r="MXT258" s="27"/>
      <c r="MXU258" s="27"/>
      <c r="MXV258" s="27"/>
      <c r="MXW258" s="27"/>
      <c r="MXX258" s="27"/>
      <c r="MXY258" s="27"/>
      <c r="MXZ258" s="27"/>
      <c r="MYA258" s="27"/>
      <c r="MYB258" s="27"/>
      <c r="MYC258" s="27"/>
      <c r="MYD258" s="27"/>
      <c r="MYE258" s="27"/>
      <c r="MYF258" s="27"/>
      <c r="MYG258" s="27"/>
      <c r="MYH258" s="27"/>
      <c r="MYI258" s="27"/>
      <c r="MYJ258" s="27"/>
      <c r="MYK258" s="27"/>
      <c r="MYL258" s="27"/>
      <c r="MYM258" s="27"/>
      <c r="MYN258" s="27"/>
      <c r="MYO258" s="27"/>
      <c r="MYP258" s="27"/>
      <c r="MYQ258" s="27"/>
      <c r="MYR258" s="27"/>
      <c r="MYS258" s="27"/>
      <c r="MYT258" s="27"/>
      <c r="MYU258" s="27"/>
      <c r="MYV258" s="27"/>
      <c r="MYW258" s="27"/>
      <c r="MYX258" s="27"/>
      <c r="MYY258" s="27"/>
      <c r="MYZ258" s="27"/>
      <c r="MZA258" s="27"/>
      <c r="MZB258" s="27"/>
      <c r="MZC258" s="27"/>
      <c r="MZD258" s="27"/>
      <c r="MZE258" s="27"/>
      <c r="MZF258" s="27"/>
      <c r="MZG258" s="27"/>
      <c r="MZH258" s="27"/>
      <c r="MZI258" s="27"/>
      <c r="MZJ258" s="27"/>
      <c r="MZK258" s="27"/>
      <c r="MZL258" s="27"/>
      <c r="MZM258" s="27"/>
      <c r="MZN258" s="27"/>
      <c r="MZO258" s="27"/>
      <c r="MZP258" s="27"/>
      <c r="MZQ258" s="27"/>
      <c r="MZR258" s="27"/>
      <c r="MZS258" s="27"/>
      <c r="MZT258" s="27"/>
      <c r="MZU258" s="27"/>
      <c r="MZV258" s="27"/>
      <c r="MZW258" s="27"/>
      <c r="MZX258" s="27"/>
      <c r="MZY258" s="27"/>
      <c r="MZZ258" s="27"/>
      <c r="NAA258" s="27"/>
      <c r="NAB258" s="27"/>
      <c r="NAC258" s="27"/>
      <c r="NAD258" s="27"/>
      <c r="NAE258" s="27"/>
      <c r="NAF258" s="27"/>
      <c r="NAG258" s="27"/>
      <c r="NAH258" s="27"/>
      <c r="NAI258" s="27"/>
      <c r="NAJ258" s="27"/>
      <c r="NAK258" s="27"/>
      <c r="NAL258" s="27"/>
      <c r="NAM258" s="27"/>
      <c r="NAN258" s="27"/>
      <c r="NAO258" s="27"/>
      <c r="NAP258" s="27"/>
      <c r="NAQ258" s="27"/>
      <c r="NAR258" s="27"/>
      <c r="NAS258" s="27"/>
      <c r="NAT258" s="27"/>
      <c r="NAU258" s="27"/>
      <c r="NAV258" s="27"/>
      <c r="NAW258" s="27"/>
      <c r="NAX258" s="27"/>
      <c r="NAY258" s="27"/>
      <c r="NAZ258" s="27"/>
      <c r="NBA258" s="27"/>
      <c r="NBB258" s="27"/>
      <c r="NBC258" s="27"/>
      <c r="NBD258" s="27"/>
      <c r="NBE258" s="27"/>
      <c r="NBF258" s="27"/>
      <c r="NBG258" s="27"/>
      <c r="NBH258" s="27"/>
      <c r="NBI258" s="27"/>
      <c r="NBJ258" s="27"/>
      <c r="NBK258" s="27"/>
      <c r="NBL258" s="27"/>
      <c r="NBM258" s="27"/>
      <c r="NBN258" s="27"/>
      <c r="NBO258" s="27"/>
      <c r="NBP258" s="27"/>
      <c r="NBQ258" s="27"/>
      <c r="NBR258" s="27"/>
      <c r="NBS258" s="27"/>
      <c r="NBT258" s="27"/>
      <c r="NBU258" s="27"/>
      <c r="NBV258" s="27"/>
      <c r="NBW258" s="27"/>
      <c r="NBX258" s="27"/>
      <c r="NBY258" s="27"/>
      <c r="NBZ258" s="27"/>
      <c r="NCA258" s="27"/>
      <c r="NCB258" s="27"/>
      <c r="NCC258" s="27"/>
      <c r="NCD258" s="27"/>
      <c r="NCE258" s="27"/>
      <c r="NCF258" s="27"/>
      <c r="NCG258" s="27"/>
      <c r="NCH258" s="27"/>
      <c r="NCI258" s="27"/>
      <c r="NCJ258" s="27"/>
      <c r="NCK258" s="27"/>
      <c r="NCL258" s="27"/>
      <c r="NCM258" s="27"/>
      <c r="NCN258" s="27"/>
      <c r="NCO258" s="27"/>
      <c r="NCP258" s="27"/>
      <c r="NCQ258" s="27"/>
      <c r="NCR258" s="27"/>
      <c r="NCS258" s="27"/>
      <c r="NCT258" s="27"/>
      <c r="NCU258" s="27"/>
      <c r="NCV258" s="27"/>
      <c r="NCW258" s="27"/>
      <c r="NCX258" s="27"/>
      <c r="NCY258" s="27"/>
      <c r="NCZ258" s="27"/>
      <c r="NDA258" s="27"/>
      <c r="NDB258" s="27"/>
      <c r="NDC258" s="27"/>
      <c r="NDD258" s="27"/>
      <c r="NDE258" s="27"/>
      <c r="NDF258" s="27"/>
      <c r="NDG258" s="27"/>
      <c r="NDH258" s="27"/>
      <c r="NDI258" s="27"/>
      <c r="NDJ258" s="27"/>
      <c r="NDK258" s="27"/>
      <c r="NDL258" s="27"/>
      <c r="NDM258" s="27"/>
      <c r="NDN258" s="27"/>
      <c r="NDO258" s="27"/>
      <c r="NDP258" s="27"/>
      <c r="NDQ258" s="27"/>
      <c r="NDR258" s="27"/>
      <c r="NDS258" s="27"/>
      <c r="NDT258" s="27"/>
      <c r="NDU258" s="27"/>
      <c r="NDV258" s="27"/>
      <c r="NDW258" s="27"/>
      <c r="NDX258" s="27"/>
      <c r="NDY258" s="27"/>
      <c r="NDZ258" s="27"/>
      <c r="NEA258" s="27"/>
      <c r="NEB258" s="27"/>
      <c r="NEC258" s="27"/>
      <c r="NED258" s="27"/>
      <c r="NEE258" s="27"/>
      <c r="NEF258" s="27"/>
      <c r="NEG258" s="27"/>
      <c r="NEH258" s="27"/>
      <c r="NEI258" s="27"/>
      <c r="NEJ258" s="27"/>
      <c r="NEK258" s="27"/>
      <c r="NEL258" s="27"/>
      <c r="NEM258" s="27"/>
      <c r="NEN258" s="27"/>
      <c r="NEO258" s="27"/>
      <c r="NEP258" s="27"/>
      <c r="NEQ258" s="27"/>
      <c r="NER258" s="27"/>
      <c r="NES258" s="27"/>
      <c r="NET258" s="27"/>
      <c r="NEU258" s="27"/>
      <c r="NEV258" s="27"/>
      <c r="NEW258" s="27"/>
      <c r="NEX258" s="27"/>
      <c r="NEY258" s="27"/>
      <c r="NEZ258" s="27"/>
      <c r="NFA258" s="27"/>
      <c r="NFB258" s="27"/>
      <c r="NFC258" s="27"/>
      <c r="NFD258" s="27"/>
      <c r="NFE258" s="27"/>
      <c r="NFF258" s="27"/>
      <c r="NFG258" s="27"/>
      <c r="NFH258" s="27"/>
      <c r="NFI258" s="27"/>
      <c r="NFJ258" s="27"/>
      <c r="NFK258" s="27"/>
      <c r="NFL258" s="27"/>
      <c r="NFM258" s="27"/>
      <c r="NFN258" s="27"/>
      <c r="NFO258" s="27"/>
      <c r="NFP258" s="27"/>
      <c r="NFQ258" s="27"/>
      <c r="NFR258" s="27"/>
      <c r="NFS258" s="27"/>
      <c r="NFT258" s="27"/>
      <c r="NFU258" s="27"/>
      <c r="NFV258" s="27"/>
      <c r="NFW258" s="27"/>
      <c r="NFX258" s="27"/>
      <c r="NFY258" s="27"/>
      <c r="NFZ258" s="27"/>
      <c r="NGA258" s="27"/>
      <c r="NGB258" s="27"/>
      <c r="NGC258" s="27"/>
      <c r="NGD258" s="27"/>
      <c r="NGE258" s="27"/>
      <c r="NGF258" s="27"/>
      <c r="NGG258" s="27"/>
      <c r="NGH258" s="27"/>
      <c r="NGI258" s="27"/>
      <c r="NGJ258" s="27"/>
      <c r="NGK258" s="27"/>
      <c r="NGL258" s="27"/>
      <c r="NGM258" s="27"/>
      <c r="NGN258" s="27"/>
      <c r="NGO258" s="27"/>
      <c r="NGP258" s="27"/>
      <c r="NGQ258" s="27"/>
      <c r="NGR258" s="27"/>
      <c r="NGS258" s="27"/>
      <c r="NGT258" s="27"/>
      <c r="NGU258" s="27"/>
      <c r="NGV258" s="27"/>
      <c r="NGW258" s="27"/>
      <c r="NGX258" s="27"/>
      <c r="NGY258" s="27"/>
      <c r="NGZ258" s="27"/>
      <c r="NHA258" s="27"/>
      <c r="NHB258" s="27"/>
      <c r="NHC258" s="27"/>
      <c r="NHD258" s="27"/>
      <c r="NHE258" s="27"/>
      <c r="NHF258" s="27"/>
      <c r="NHG258" s="27"/>
      <c r="NHH258" s="27"/>
      <c r="NHI258" s="27"/>
      <c r="NHJ258" s="27"/>
      <c r="NHK258" s="27"/>
      <c r="NHL258" s="27"/>
      <c r="NHM258" s="27"/>
      <c r="NHN258" s="27"/>
      <c r="NHO258" s="27"/>
      <c r="NHP258" s="27"/>
      <c r="NHQ258" s="27"/>
      <c r="NHR258" s="27"/>
      <c r="NHS258" s="27"/>
      <c r="NHT258" s="27"/>
      <c r="NHU258" s="27"/>
      <c r="NHV258" s="27"/>
      <c r="NHW258" s="27"/>
      <c r="NHX258" s="27"/>
      <c r="NHY258" s="27"/>
      <c r="NHZ258" s="27"/>
      <c r="NIA258" s="27"/>
      <c r="NIB258" s="27"/>
      <c r="NIC258" s="27"/>
      <c r="NID258" s="27"/>
      <c r="NIE258" s="27"/>
      <c r="NIF258" s="27"/>
      <c r="NIG258" s="27"/>
      <c r="NIH258" s="27"/>
      <c r="NII258" s="27"/>
      <c r="NIJ258" s="27"/>
      <c r="NIK258" s="27"/>
      <c r="NIL258" s="27"/>
      <c r="NIM258" s="27"/>
      <c r="NIN258" s="27"/>
      <c r="NIO258" s="27"/>
      <c r="NIP258" s="27"/>
      <c r="NIQ258" s="27"/>
      <c r="NIR258" s="27"/>
      <c r="NIS258" s="27"/>
      <c r="NIT258" s="27"/>
      <c r="NIU258" s="27"/>
      <c r="NIV258" s="27"/>
      <c r="NIW258" s="27"/>
      <c r="NIX258" s="27"/>
      <c r="NIY258" s="27"/>
      <c r="NIZ258" s="27"/>
      <c r="NJA258" s="27"/>
      <c r="NJB258" s="27"/>
      <c r="NJC258" s="27"/>
      <c r="NJD258" s="27"/>
      <c r="NJE258" s="27"/>
      <c r="NJF258" s="27"/>
      <c r="NJG258" s="27"/>
      <c r="NJH258" s="27"/>
      <c r="NJI258" s="27"/>
      <c r="NJJ258" s="27"/>
      <c r="NJK258" s="27"/>
      <c r="NJL258" s="27"/>
      <c r="NJM258" s="27"/>
      <c r="NJN258" s="27"/>
      <c r="NJO258" s="27"/>
      <c r="NJP258" s="27"/>
      <c r="NJQ258" s="27"/>
      <c r="NJR258" s="27"/>
      <c r="NJS258" s="27"/>
      <c r="NJT258" s="27"/>
      <c r="NJU258" s="27"/>
      <c r="NJV258" s="27"/>
      <c r="NJW258" s="27"/>
      <c r="NJX258" s="27"/>
      <c r="NJY258" s="27"/>
      <c r="NJZ258" s="27"/>
      <c r="NKA258" s="27"/>
      <c r="NKB258" s="27"/>
      <c r="NKC258" s="27"/>
      <c r="NKD258" s="27"/>
      <c r="NKE258" s="27"/>
      <c r="NKF258" s="27"/>
      <c r="NKG258" s="27"/>
      <c r="NKH258" s="27"/>
      <c r="NKI258" s="27"/>
      <c r="NKJ258" s="27"/>
      <c r="NKK258" s="27"/>
      <c r="NKL258" s="27"/>
      <c r="NKM258" s="27"/>
      <c r="NKN258" s="27"/>
      <c r="NKO258" s="27"/>
      <c r="NKP258" s="27"/>
      <c r="NKQ258" s="27"/>
      <c r="NKR258" s="27"/>
      <c r="NKS258" s="27"/>
      <c r="NKT258" s="27"/>
      <c r="NKU258" s="27"/>
      <c r="NKV258" s="27"/>
      <c r="NKW258" s="27"/>
      <c r="NKX258" s="27"/>
      <c r="NKY258" s="27"/>
      <c r="NKZ258" s="27"/>
      <c r="NLA258" s="27"/>
      <c r="NLB258" s="27"/>
      <c r="NLC258" s="27"/>
      <c r="NLD258" s="27"/>
      <c r="NLE258" s="27"/>
      <c r="NLF258" s="27"/>
      <c r="NLG258" s="27"/>
      <c r="NLH258" s="27"/>
      <c r="NLI258" s="27"/>
      <c r="NLJ258" s="27"/>
      <c r="NLK258" s="27"/>
      <c r="NLL258" s="27"/>
      <c r="NLM258" s="27"/>
      <c r="NLN258" s="27"/>
      <c r="NLO258" s="27"/>
      <c r="NLP258" s="27"/>
      <c r="NLQ258" s="27"/>
      <c r="NLR258" s="27"/>
      <c r="NLS258" s="27"/>
      <c r="NLT258" s="27"/>
      <c r="NLU258" s="27"/>
      <c r="NLV258" s="27"/>
      <c r="NLW258" s="27"/>
      <c r="NLX258" s="27"/>
      <c r="NLY258" s="27"/>
      <c r="NLZ258" s="27"/>
      <c r="NMA258" s="27"/>
      <c r="NMB258" s="27"/>
      <c r="NMC258" s="27"/>
      <c r="NMD258" s="27"/>
      <c r="NME258" s="27"/>
      <c r="NMF258" s="27"/>
      <c r="NMG258" s="27"/>
      <c r="NMH258" s="27"/>
      <c r="NMI258" s="27"/>
      <c r="NMJ258" s="27"/>
      <c r="NMK258" s="27"/>
      <c r="NML258" s="27"/>
      <c r="NMM258" s="27"/>
      <c r="NMN258" s="27"/>
      <c r="NMO258" s="27"/>
      <c r="NMP258" s="27"/>
      <c r="NMQ258" s="27"/>
      <c r="NMR258" s="27"/>
      <c r="NMS258" s="27"/>
      <c r="NMT258" s="27"/>
      <c r="NMU258" s="27"/>
      <c r="NMV258" s="27"/>
      <c r="NMW258" s="27"/>
      <c r="NMX258" s="27"/>
      <c r="NMY258" s="27"/>
      <c r="NMZ258" s="27"/>
      <c r="NNA258" s="27"/>
      <c r="NNB258" s="27"/>
      <c r="NNC258" s="27"/>
      <c r="NND258" s="27"/>
      <c r="NNE258" s="27"/>
      <c r="NNF258" s="27"/>
      <c r="NNG258" s="27"/>
      <c r="NNH258" s="27"/>
      <c r="NNI258" s="27"/>
      <c r="NNJ258" s="27"/>
      <c r="NNK258" s="27"/>
      <c r="NNL258" s="27"/>
      <c r="NNM258" s="27"/>
      <c r="NNN258" s="27"/>
      <c r="NNO258" s="27"/>
      <c r="NNP258" s="27"/>
      <c r="NNQ258" s="27"/>
      <c r="NNR258" s="27"/>
      <c r="NNS258" s="27"/>
      <c r="NNT258" s="27"/>
      <c r="NNU258" s="27"/>
      <c r="NNV258" s="27"/>
      <c r="NNW258" s="27"/>
      <c r="NNX258" s="27"/>
      <c r="NNY258" s="27"/>
      <c r="NNZ258" s="27"/>
      <c r="NOA258" s="27"/>
      <c r="NOB258" s="27"/>
      <c r="NOC258" s="27"/>
      <c r="NOD258" s="27"/>
      <c r="NOE258" s="27"/>
      <c r="NOF258" s="27"/>
      <c r="NOG258" s="27"/>
      <c r="NOH258" s="27"/>
      <c r="NOI258" s="27"/>
      <c r="NOJ258" s="27"/>
      <c r="NOK258" s="27"/>
      <c r="NOL258" s="27"/>
      <c r="NOM258" s="27"/>
      <c r="NON258" s="27"/>
      <c r="NOO258" s="27"/>
      <c r="NOP258" s="27"/>
      <c r="NOQ258" s="27"/>
      <c r="NOR258" s="27"/>
      <c r="NOS258" s="27"/>
      <c r="NOT258" s="27"/>
      <c r="NOU258" s="27"/>
      <c r="NOV258" s="27"/>
      <c r="NOW258" s="27"/>
      <c r="NOX258" s="27"/>
      <c r="NOY258" s="27"/>
      <c r="NOZ258" s="27"/>
      <c r="NPA258" s="27"/>
      <c r="NPB258" s="27"/>
      <c r="NPC258" s="27"/>
      <c r="NPD258" s="27"/>
      <c r="NPE258" s="27"/>
      <c r="NPF258" s="27"/>
      <c r="NPG258" s="27"/>
      <c r="NPH258" s="27"/>
      <c r="NPI258" s="27"/>
      <c r="NPJ258" s="27"/>
      <c r="NPK258" s="27"/>
      <c r="NPL258" s="27"/>
      <c r="NPM258" s="27"/>
      <c r="NPN258" s="27"/>
      <c r="NPO258" s="27"/>
      <c r="NPP258" s="27"/>
      <c r="NPQ258" s="27"/>
      <c r="NPR258" s="27"/>
      <c r="NPS258" s="27"/>
      <c r="NPT258" s="27"/>
      <c r="NPU258" s="27"/>
      <c r="NPV258" s="27"/>
      <c r="NPW258" s="27"/>
      <c r="NPX258" s="27"/>
      <c r="NPY258" s="27"/>
      <c r="NPZ258" s="27"/>
      <c r="NQA258" s="27"/>
      <c r="NQB258" s="27"/>
      <c r="NQC258" s="27"/>
      <c r="NQD258" s="27"/>
      <c r="NQE258" s="27"/>
      <c r="NQF258" s="27"/>
      <c r="NQG258" s="27"/>
      <c r="NQH258" s="27"/>
      <c r="NQI258" s="27"/>
      <c r="NQJ258" s="27"/>
      <c r="NQK258" s="27"/>
      <c r="NQL258" s="27"/>
      <c r="NQM258" s="27"/>
      <c r="NQN258" s="27"/>
      <c r="NQO258" s="27"/>
      <c r="NQP258" s="27"/>
      <c r="NQQ258" s="27"/>
      <c r="NQR258" s="27"/>
      <c r="NQS258" s="27"/>
      <c r="NQT258" s="27"/>
      <c r="NQU258" s="27"/>
      <c r="NQV258" s="27"/>
      <c r="NQW258" s="27"/>
      <c r="NQX258" s="27"/>
      <c r="NQY258" s="27"/>
      <c r="NQZ258" s="27"/>
      <c r="NRA258" s="27"/>
      <c r="NRB258" s="27"/>
      <c r="NRC258" s="27"/>
      <c r="NRD258" s="27"/>
      <c r="NRE258" s="27"/>
      <c r="NRF258" s="27"/>
      <c r="NRG258" s="27"/>
      <c r="NRH258" s="27"/>
      <c r="NRI258" s="27"/>
      <c r="NRJ258" s="27"/>
      <c r="NRK258" s="27"/>
      <c r="NRL258" s="27"/>
      <c r="NRM258" s="27"/>
      <c r="NRN258" s="27"/>
      <c r="NRO258" s="27"/>
      <c r="NRP258" s="27"/>
      <c r="NRQ258" s="27"/>
      <c r="NRR258" s="27"/>
      <c r="NRS258" s="27"/>
      <c r="NRT258" s="27"/>
      <c r="NRU258" s="27"/>
      <c r="NRV258" s="27"/>
      <c r="NRW258" s="27"/>
      <c r="NRX258" s="27"/>
      <c r="NRY258" s="27"/>
      <c r="NRZ258" s="27"/>
      <c r="NSA258" s="27"/>
      <c r="NSB258" s="27"/>
      <c r="NSC258" s="27"/>
      <c r="NSD258" s="27"/>
      <c r="NSE258" s="27"/>
      <c r="NSF258" s="27"/>
      <c r="NSG258" s="27"/>
      <c r="NSH258" s="27"/>
      <c r="NSI258" s="27"/>
      <c r="NSJ258" s="27"/>
      <c r="NSK258" s="27"/>
      <c r="NSL258" s="27"/>
      <c r="NSM258" s="27"/>
      <c r="NSN258" s="27"/>
      <c r="NSO258" s="27"/>
      <c r="NSP258" s="27"/>
      <c r="NSQ258" s="27"/>
      <c r="NSR258" s="27"/>
      <c r="NSS258" s="27"/>
      <c r="NST258" s="27"/>
      <c r="NSU258" s="27"/>
      <c r="NSV258" s="27"/>
      <c r="NSW258" s="27"/>
      <c r="NSX258" s="27"/>
      <c r="NSY258" s="27"/>
      <c r="NSZ258" s="27"/>
      <c r="NTA258" s="27"/>
      <c r="NTB258" s="27"/>
      <c r="NTC258" s="27"/>
      <c r="NTD258" s="27"/>
      <c r="NTE258" s="27"/>
      <c r="NTF258" s="27"/>
      <c r="NTG258" s="27"/>
      <c r="NTH258" s="27"/>
      <c r="NTI258" s="27"/>
      <c r="NTJ258" s="27"/>
      <c r="NTK258" s="27"/>
      <c r="NTL258" s="27"/>
      <c r="NTM258" s="27"/>
      <c r="NTN258" s="27"/>
      <c r="NTO258" s="27"/>
      <c r="NTP258" s="27"/>
      <c r="NTQ258" s="27"/>
      <c r="NTR258" s="27"/>
      <c r="NTS258" s="27"/>
      <c r="NTT258" s="27"/>
      <c r="NTU258" s="27"/>
      <c r="NTV258" s="27"/>
      <c r="NTW258" s="27"/>
      <c r="NTX258" s="27"/>
      <c r="NTY258" s="27"/>
      <c r="NTZ258" s="27"/>
      <c r="NUA258" s="27"/>
      <c r="NUB258" s="27"/>
      <c r="NUC258" s="27"/>
      <c r="NUD258" s="27"/>
      <c r="NUE258" s="27"/>
      <c r="NUF258" s="27"/>
      <c r="NUG258" s="27"/>
      <c r="NUH258" s="27"/>
      <c r="NUI258" s="27"/>
      <c r="NUJ258" s="27"/>
      <c r="NUK258" s="27"/>
      <c r="NUL258" s="27"/>
      <c r="NUM258" s="27"/>
      <c r="NUN258" s="27"/>
      <c r="NUO258" s="27"/>
      <c r="NUP258" s="27"/>
      <c r="NUQ258" s="27"/>
      <c r="NUR258" s="27"/>
      <c r="NUS258" s="27"/>
      <c r="NUT258" s="27"/>
      <c r="NUU258" s="27"/>
      <c r="NUV258" s="27"/>
      <c r="NUW258" s="27"/>
      <c r="NUX258" s="27"/>
      <c r="NUY258" s="27"/>
      <c r="NUZ258" s="27"/>
      <c r="NVA258" s="27"/>
      <c r="NVB258" s="27"/>
      <c r="NVC258" s="27"/>
      <c r="NVD258" s="27"/>
      <c r="NVE258" s="27"/>
      <c r="NVF258" s="27"/>
      <c r="NVG258" s="27"/>
      <c r="NVH258" s="27"/>
      <c r="NVI258" s="27"/>
      <c r="NVJ258" s="27"/>
      <c r="NVK258" s="27"/>
      <c r="NVL258" s="27"/>
      <c r="NVM258" s="27"/>
      <c r="NVN258" s="27"/>
      <c r="NVO258" s="27"/>
      <c r="NVP258" s="27"/>
      <c r="NVQ258" s="27"/>
      <c r="NVR258" s="27"/>
      <c r="NVS258" s="27"/>
      <c r="NVT258" s="27"/>
      <c r="NVU258" s="27"/>
      <c r="NVV258" s="27"/>
      <c r="NVW258" s="27"/>
      <c r="NVX258" s="27"/>
      <c r="NVY258" s="27"/>
      <c r="NVZ258" s="27"/>
      <c r="NWA258" s="27"/>
      <c r="NWB258" s="27"/>
      <c r="NWC258" s="27"/>
      <c r="NWD258" s="27"/>
      <c r="NWE258" s="27"/>
      <c r="NWF258" s="27"/>
      <c r="NWG258" s="27"/>
      <c r="NWH258" s="27"/>
      <c r="NWI258" s="27"/>
      <c r="NWJ258" s="27"/>
      <c r="NWK258" s="27"/>
      <c r="NWL258" s="27"/>
      <c r="NWM258" s="27"/>
      <c r="NWN258" s="27"/>
      <c r="NWO258" s="27"/>
      <c r="NWP258" s="27"/>
      <c r="NWQ258" s="27"/>
      <c r="NWR258" s="27"/>
      <c r="NWS258" s="27"/>
      <c r="NWT258" s="27"/>
      <c r="NWU258" s="27"/>
      <c r="NWV258" s="27"/>
      <c r="NWW258" s="27"/>
      <c r="NWX258" s="27"/>
      <c r="NWY258" s="27"/>
      <c r="NWZ258" s="27"/>
      <c r="NXA258" s="27"/>
      <c r="NXB258" s="27"/>
      <c r="NXC258" s="27"/>
      <c r="NXD258" s="27"/>
      <c r="NXE258" s="27"/>
      <c r="NXF258" s="27"/>
      <c r="NXG258" s="27"/>
      <c r="NXH258" s="27"/>
      <c r="NXI258" s="27"/>
      <c r="NXJ258" s="27"/>
      <c r="NXK258" s="27"/>
      <c r="NXL258" s="27"/>
      <c r="NXM258" s="27"/>
      <c r="NXN258" s="27"/>
      <c r="NXO258" s="27"/>
      <c r="NXP258" s="27"/>
      <c r="NXQ258" s="27"/>
      <c r="NXR258" s="27"/>
      <c r="NXS258" s="27"/>
      <c r="NXT258" s="27"/>
      <c r="NXU258" s="27"/>
      <c r="NXV258" s="27"/>
      <c r="NXW258" s="27"/>
      <c r="NXX258" s="27"/>
      <c r="NXY258" s="27"/>
      <c r="NXZ258" s="27"/>
      <c r="NYA258" s="27"/>
      <c r="NYB258" s="27"/>
      <c r="NYC258" s="27"/>
      <c r="NYD258" s="27"/>
      <c r="NYE258" s="27"/>
      <c r="NYF258" s="27"/>
      <c r="NYG258" s="27"/>
      <c r="NYH258" s="27"/>
      <c r="NYI258" s="27"/>
      <c r="NYJ258" s="27"/>
      <c r="NYK258" s="27"/>
      <c r="NYL258" s="27"/>
      <c r="NYM258" s="27"/>
      <c r="NYN258" s="27"/>
      <c r="NYO258" s="27"/>
      <c r="NYP258" s="27"/>
      <c r="NYQ258" s="27"/>
      <c r="NYR258" s="27"/>
      <c r="NYS258" s="27"/>
      <c r="NYT258" s="27"/>
      <c r="NYU258" s="27"/>
      <c r="NYV258" s="27"/>
      <c r="NYW258" s="27"/>
      <c r="NYX258" s="27"/>
      <c r="NYY258" s="27"/>
      <c r="NYZ258" s="27"/>
      <c r="NZA258" s="27"/>
      <c r="NZB258" s="27"/>
      <c r="NZC258" s="27"/>
      <c r="NZD258" s="27"/>
      <c r="NZE258" s="27"/>
      <c r="NZF258" s="27"/>
      <c r="NZG258" s="27"/>
      <c r="NZH258" s="27"/>
      <c r="NZI258" s="27"/>
      <c r="NZJ258" s="27"/>
      <c r="NZK258" s="27"/>
      <c r="NZL258" s="27"/>
      <c r="NZM258" s="27"/>
      <c r="NZN258" s="27"/>
      <c r="NZO258" s="27"/>
      <c r="NZP258" s="27"/>
      <c r="NZQ258" s="27"/>
      <c r="NZR258" s="27"/>
      <c r="NZS258" s="27"/>
      <c r="NZT258" s="27"/>
      <c r="NZU258" s="27"/>
      <c r="NZV258" s="27"/>
      <c r="NZW258" s="27"/>
      <c r="NZX258" s="27"/>
      <c r="NZY258" s="27"/>
      <c r="NZZ258" s="27"/>
      <c r="OAA258" s="27"/>
      <c r="OAB258" s="27"/>
      <c r="OAC258" s="27"/>
      <c r="OAD258" s="27"/>
      <c r="OAE258" s="27"/>
      <c r="OAF258" s="27"/>
      <c r="OAG258" s="27"/>
      <c r="OAH258" s="27"/>
      <c r="OAI258" s="27"/>
      <c r="OAJ258" s="27"/>
      <c r="OAK258" s="27"/>
      <c r="OAL258" s="27"/>
      <c r="OAM258" s="27"/>
      <c r="OAN258" s="27"/>
      <c r="OAO258" s="27"/>
      <c r="OAP258" s="27"/>
      <c r="OAQ258" s="27"/>
      <c r="OAR258" s="27"/>
      <c r="OAS258" s="27"/>
      <c r="OAT258" s="27"/>
      <c r="OAU258" s="27"/>
      <c r="OAV258" s="27"/>
      <c r="OAW258" s="27"/>
      <c r="OAX258" s="27"/>
      <c r="OAY258" s="27"/>
      <c r="OAZ258" s="27"/>
      <c r="OBA258" s="27"/>
      <c r="OBB258" s="27"/>
      <c r="OBC258" s="27"/>
      <c r="OBD258" s="27"/>
      <c r="OBE258" s="27"/>
      <c r="OBF258" s="27"/>
      <c r="OBG258" s="27"/>
      <c r="OBH258" s="27"/>
      <c r="OBI258" s="27"/>
      <c r="OBJ258" s="27"/>
      <c r="OBK258" s="27"/>
      <c r="OBL258" s="27"/>
      <c r="OBM258" s="27"/>
      <c r="OBN258" s="27"/>
      <c r="OBO258" s="27"/>
      <c r="OBP258" s="27"/>
      <c r="OBQ258" s="27"/>
      <c r="OBR258" s="27"/>
      <c r="OBS258" s="27"/>
      <c r="OBT258" s="27"/>
      <c r="OBU258" s="27"/>
      <c r="OBV258" s="27"/>
      <c r="OBW258" s="27"/>
      <c r="OBX258" s="27"/>
      <c r="OBY258" s="27"/>
      <c r="OBZ258" s="27"/>
      <c r="OCA258" s="27"/>
      <c r="OCB258" s="27"/>
      <c r="OCC258" s="27"/>
      <c r="OCD258" s="27"/>
      <c r="OCE258" s="27"/>
      <c r="OCF258" s="27"/>
      <c r="OCG258" s="27"/>
      <c r="OCH258" s="27"/>
      <c r="OCI258" s="27"/>
      <c r="OCJ258" s="27"/>
      <c r="OCK258" s="27"/>
      <c r="OCL258" s="27"/>
      <c r="OCM258" s="27"/>
      <c r="OCN258" s="27"/>
      <c r="OCO258" s="27"/>
      <c r="OCP258" s="27"/>
      <c r="OCQ258" s="27"/>
      <c r="OCR258" s="27"/>
      <c r="OCS258" s="27"/>
      <c r="OCT258" s="27"/>
      <c r="OCU258" s="27"/>
      <c r="OCV258" s="27"/>
      <c r="OCW258" s="27"/>
      <c r="OCX258" s="27"/>
      <c r="OCY258" s="27"/>
      <c r="OCZ258" s="27"/>
      <c r="ODA258" s="27"/>
      <c r="ODB258" s="27"/>
      <c r="ODC258" s="27"/>
      <c r="ODD258" s="27"/>
      <c r="ODE258" s="27"/>
      <c r="ODF258" s="27"/>
      <c r="ODG258" s="27"/>
      <c r="ODH258" s="27"/>
      <c r="ODI258" s="27"/>
      <c r="ODJ258" s="27"/>
      <c r="ODK258" s="27"/>
      <c r="ODL258" s="27"/>
      <c r="ODM258" s="27"/>
      <c r="ODN258" s="27"/>
      <c r="ODO258" s="27"/>
      <c r="ODP258" s="27"/>
      <c r="ODQ258" s="27"/>
      <c r="ODR258" s="27"/>
      <c r="ODS258" s="27"/>
      <c r="ODT258" s="27"/>
      <c r="ODU258" s="27"/>
      <c r="ODV258" s="27"/>
      <c r="ODW258" s="27"/>
      <c r="ODX258" s="27"/>
      <c r="ODY258" s="27"/>
      <c r="ODZ258" s="27"/>
      <c r="OEA258" s="27"/>
      <c r="OEB258" s="27"/>
      <c r="OEC258" s="27"/>
      <c r="OED258" s="27"/>
      <c r="OEE258" s="27"/>
      <c r="OEF258" s="27"/>
      <c r="OEG258" s="27"/>
      <c r="OEH258" s="27"/>
      <c r="OEI258" s="27"/>
      <c r="OEJ258" s="27"/>
      <c r="OEK258" s="27"/>
      <c r="OEL258" s="27"/>
      <c r="OEM258" s="27"/>
      <c r="OEN258" s="27"/>
      <c r="OEO258" s="27"/>
      <c r="OEP258" s="27"/>
      <c r="OEQ258" s="27"/>
      <c r="OER258" s="27"/>
      <c r="OES258" s="27"/>
      <c r="OET258" s="27"/>
      <c r="OEU258" s="27"/>
      <c r="OEV258" s="27"/>
      <c r="OEW258" s="27"/>
      <c r="OEX258" s="27"/>
      <c r="OEY258" s="27"/>
      <c r="OEZ258" s="27"/>
      <c r="OFA258" s="27"/>
      <c r="OFB258" s="27"/>
      <c r="OFC258" s="27"/>
      <c r="OFD258" s="27"/>
      <c r="OFE258" s="27"/>
      <c r="OFF258" s="27"/>
      <c r="OFG258" s="27"/>
      <c r="OFH258" s="27"/>
      <c r="OFI258" s="27"/>
      <c r="OFJ258" s="27"/>
      <c r="OFK258" s="27"/>
      <c r="OFL258" s="27"/>
      <c r="OFM258" s="27"/>
      <c r="OFN258" s="27"/>
      <c r="OFO258" s="27"/>
      <c r="OFP258" s="27"/>
      <c r="OFQ258" s="27"/>
      <c r="OFR258" s="27"/>
      <c r="OFS258" s="27"/>
      <c r="OFT258" s="27"/>
      <c r="OFU258" s="27"/>
      <c r="OFV258" s="27"/>
      <c r="OFW258" s="27"/>
      <c r="OFX258" s="27"/>
      <c r="OFY258" s="27"/>
      <c r="OFZ258" s="27"/>
      <c r="OGA258" s="27"/>
      <c r="OGB258" s="27"/>
      <c r="OGC258" s="27"/>
      <c r="OGD258" s="27"/>
      <c r="OGE258" s="27"/>
      <c r="OGF258" s="27"/>
      <c r="OGG258" s="27"/>
      <c r="OGH258" s="27"/>
      <c r="OGI258" s="27"/>
      <c r="OGJ258" s="27"/>
      <c r="OGK258" s="27"/>
      <c r="OGL258" s="27"/>
      <c r="OGM258" s="27"/>
      <c r="OGN258" s="27"/>
      <c r="OGO258" s="27"/>
      <c r="OGP258" s="27"/>
      <c r="OGQ258" s="27"/>
      <c r="OGR258" s="27"/>
      <c r="OGS258" s="27"/>
      <c r="OGT258" s="27"/>
      <c r="OGU258" s="27"/>
      <c r="OGV258" s="27"/>
      <c r="OGW258" s="27"/>
      <c r="OGX258" s="27"/>
      <c r="OGY258" s="27"/>
      <c r="OGZ258" s="27"/>
      <c r="OHA258" s="27"/>
      <c r="OHB258" s="27"/>
      <c r="OHC258" s="27"/>
      <c r="OHD258" s="27"/>
      <c r="OHE258" s="27"/>
      <c r="OHF258" s="27"/>
      <c r="OHG258" s="27"/>
      <c r="OHH258" s="27"/>
      <c r="OHI258" s="27"/>
      <c r="OHJ258" s="27"/>
      <c r="OHK258" s="27"/>
      <c r="OHL258" s="27"/>
      <c r="OHM258" s="27"/>
      <c r="OHN258" s="27"/>
      <c r="OHO258" s="27"/>
      <c r="OHP258" s="27"/>
      <c r="OHQ258" s="27"/>
      <c r="OHR258" s="27"/>
      <c r="OHS258" s="27"/>
      <c r="OHT258" s="27"/>
      <c r="OHU258" s="27"/>
      <c r="OHV258" s="27"/>
      <c r="OHW258" s="27"/>
      <c r="OHX258" s="27"/>
      <c r="OHY258" s="27"/>
      <c r="OHZ258" s="27"/>
      <c r="OIA258" s="27"/>
      <c r="OIB258" s="27"/>
      <c r="OIC258" s="27"/>
      <c r="OID258" s="27"/>
      <c r="OIE258" s="27"/>
      <c r="OIF258" s="27"/>
      <c r="OIG258" s="27"/>
      <c r="OIH258" s="27"/>
      <c r="OII258" s="27"/>
      <c r="OIJ258" s="27"/>
      <c r="OIK258" s="27"/>
      <c r="OIL258" s="27"/>
      <c r="OIM258" s="27"/>
      <c r="OIN258" s="27"/>
      <c r="OIO258" s="27"/>
      <c r="OIP258" s="27"/>
      <c r="OIQ258" s="27"/>
      <c r="OIR258" s="27"/>
      <c r="OIS258" s="27"/>
      <c r="OIT258" s="27"/>
      <c r="OIU258" s="27"/>
      <c r="OIV258" s="27"/>
      <c r="OIW258" s="27"/>
      <c r="OIX258" s="27"/>
      <c r="OIY258" s="27"/>
      <c r="OIZ258" s="27"/>
      <c r="OJA258" s="27"/>
      <c r="OJB258" s="27"/>
      <c r="OJC258" s="27"/>
      <c r="OJD258" s="27"/>
      <c r="OJE258" s="27"/>
      <c r="OJF258" s="27"/>
      <c r="OJG258" s="27"/>
      <c r="OJH258" s="27"/>
      <c r="OJI258" s="27"/>
      <c r="OJJ258" s="27"/>
      <c r="OJK258" s="27"/>
      <c r="OJL258" s="27"/>
      <c r="OJM258" s="27"/>
      <c r="OJN258" s="27"/>
      <c r="OJO258" s="27"/>
      <c r="OJP258" s="27"/>
      <c r="OJQ258" s="27"/>
      <c r="OJR258" s="27"/>
      <c r="OJS258" s="27"/>
      <c r="OJT258" s="27"/>
      <c r="OJU258" s="27"/>
      <c r="OJV258" s="27"/>
      <c r="OJW258" s="27"/>
      <c r="OJX258" s="27"/>
      <c r="OJY258" s="27"/>
      <c r="OJZ258" s="27"/>
      <c r="OKA258" s="27"/>
      <c r="OKB258" s="27"/>
      <c r="OKC258" s="27"/>
      <c r="OKD258" s="27"/>
      <c r="OKE258" s="27"/>
      <c r="OKF258" s="27"/>
      <c r="OKG258" s="27"/>
      <c r="OKH258" s="27"/>
      <c r="OKI258" s="27"/>
      <c r="OKJ258" s="27"/>
      <c r="OKK258" s="27"/>
      <c r="OKL258" s="27"/>
      <c r="OKM258" s="27"/>
      <c r="OKN258" s="27"/>
      <c r="OKO258" s="27"/>
      <c r="OKP258" s="27"/>
      <c r="OKQ258" s="27"/>
      <c r="OKR258" s="27"/>
      <c r="OKS258" s="27"/>
      <c r="OKT258" s="27"/>
      <c r="OKU258" s="27"/>
      <c r="OKV258" s="27"/>
      <c r="OKW258" s="27"/>
      <c r="OKX258" s="27"/>
      <c r="OKY258" s="27"/>
      <c r="OKZ258" s="27"/>
      <c r="OLA258" s="27"/>
      <c r="OLB258" s="27"/>
      <c r="OLC258" s="27"/>
      <c r="OLD258" s="27"/>
      <c r="OLE258" s="27"/>
      <c r="OLF258" s="27"/>
      <c r="OLG258" s="27"/>
      <c r="OLH258" s="27"/>
      <c r="OLI258" s="27"/>
      <c r="OLJ258" s="27"/>
      <c r="OLK258" s="27"/>
      <c r="OLL258" s="27"/>
      <c r="OLM258" s="27"/>
      <c r="OLN258" s="27"/>
      <c r="OLO258" s="27"/>
      <c r="OLP258" s="27"/>
      <c r="OLQ258" s="27"/>
      <c r="OLR258" s="27"/>
      <c r="OLS258" s="27"/>
      <c r="OLT258" s="27"/>
      <c r="OLU258" s="27"/>
      <c r="OLV258" s="27"/>
      <c r="OLW258" s="27"/>
      <c r="OLX258" s="27"/>
      <c r="OLY258" s="27"/>
      <c r="OLZ258" s="27"/>
      <c r="OMA258" s="27"/>
      <c r="OMB258" s="27"/>
      <c r="OMC258" s="27"/>
      <c r="OMD258" s="27"/>
      <c r="OME258" s="27"/>
      <c r="OMF258" s="27"/>
      <c r="OMG258" s="27"/>
      <c r="OMH258" s="27"/>
      <c r="OMI258" s="27"/>
      <c r="OMJ258" s="27"/>
      <c r="OMK258" s="27"/>
      <c r="OML258" s="27"/>
      <c r="OMM258" s="27"/>
      <c r="OMN258" s="27"/>
      <c r="OMO258" s="27"/>
      <c r="OMP258" s="27"/>
      <c r="OMQ258" s="27"/>
      <c r="OMR258" s="27"/>
      <c r="OMS258" s="27"/>
      <c r="OMT258" s="27"/>
      <c r="OMU258" s="27"/>
      <c r="OMV258" s="27"/>
      <c r="OMW258" s="27"/>
      <c r="OMX258" s="27"/>
      <c r="OMY258" s="27"/>
      <c r="OMZ258" s="27"/>
      <c r="ONA258" s="27"/>
      <c r="ONB258" s="27"/>
      <c r="ONC258" s="27"/>
      <c r="OND258" s="27"/>
      <c r="ONE258" s="27"/>
      <c r="ONF258" s="27"/>
      <c r="ONG258" s="27"/>
      <c r="ONH258" s="27"/>
      <c r="ONI258" s="27"/>
      <c r="ONJ258" s="27"/>
      <c r="ONK258" s="27"/>
      <c r="ONL258" s="27"/>
      <c r="ONM258" s="27"/>
      <c r="ONN258" s="27"/>
      <c r="ONO258" s="27"/>
      <c r="ONP258" s="27"/>
      <c r="ONQ258" s="27"/>
      <c r="ONR258" s="27"/>
      <c r="ONS258" s="27"/>
      <c r="ONT258" s="27"/>
      <c r="ONU258" s="27"/>
      <c r="ONV258" s="27"/>
      <c r="ONW258" s="27"/>
      <c r="ONX258" s="27"/>
      <c r="ONY258" s="27"/>
      <c r="ONZ258" s="27"/>
      <c r="OOA258" s="27"/>
      <c r="OOB258" s="27"/>
      <c r="OOC258" s="27"/>
      <c r="OOD258" s="27"/>
      <c r="OOE258" s="27"/>
      <c r="OOF258" s="27"/>
      <c r="OOG258" s="27"/>
      <c r="OOH258" s="27"/>
      <c r="OOI258" s="27"/>
      <c r="OOJ258" s="27"/>
      <c r="OOK258" s="27"/>
      <c r="OOL258" s="27"/>
      <c r="OOM258" s="27"/>
      <c r="OON258" s="27"/>
      <c r="OOO258" s="27"/>
      <c r="OOP258" s="27"/>
      <c r="OOQ258" s="27"/>
      <c r="OOR258" s="27"/>
      <c r="OOS258" s="27"/>
      <c r="OOT258" s="27"/>
      <c r="OOU258" s="27"/>
      <c r="OOV258" s="27"/>
      <c r="OOW258" s="27"/>
      <c r="OOX258" s="27"/>
      <c r="OOY258" s="27"/>
      <c r="OOZ258" s="27"/>
      <c r="OPA258" s="27"/>
      <c r="OPB258" s="27"/>
      <c r="OPC258" s="27"/>
      <c r="OPD258" s="27"/>
      <c r="OPE258" s="27"/>
      <c r="OPF258" s="27"/>
      <c r="OPG258" s="27"/>
      <c r="OPH258" s="27"/>
      <c r="OPI258" s="27"/>
      <c r="OPJ258" s="27"/>
      <c r="OPK258" s="27"/>
      <c r="OPL258" s="27"/>
      <c r="OPM258" s="27"/>
      <c r="OPN258" s="27"/>
      <c r="OPO258" s="27"/>
      <c r="OPP258" s="27"/>
      <c r="OPQ258" s="27"/>
      <c r="OPR258" s="27"/>
      <c r="OPS258" s="27"/>
      <c r="OPT258" s="27"/>
      <c r="OPU258" s="27"/>
      <c r="OPV258" s="27"/>
      <c r="OPW258" s="27"/>
      <c r="OPX258" s="27"/>
      <c r="OPY258" s="27"/>
      <c r="OPZ258" s="27"/>
      <c r="OQA258" s="27"/>
      <c r="OQB258" s="27"/>
      <c r="OQC258" s="27"/>
      <c r="OQD258" s="27"/>
      <c r="OQE258" s="27"/>
      <c r="OQF258" s="27"/>
      <c r="OQG258" s="27"/>
      <c r="OQH258" s="27"/>
      <c r="OQI258" s="27"/>
      <c r="OQJ258" s="27"/>
      <c r="OQK258" s="27"/>
      <c r="OQL258" s="27"/>
      <c r="OQM258" s="27"/>
      <c r="OQN258" s="27"/>
      <c r="OQO258" s="27"/>
      <c r="OQP258" s="27"/>
      <c r="OQQ258" s="27"/>
      <c r="OQR258" s="27"/>
      <c r="OQS258" s="27"/>
      <c r="OQT258" s="27"/>
      <c r="OQU258" s="27"/>
      <c r="OQV258" s="27"/>
      <c r="OQW258" s="27"/>
      <c r="OQX258" s="27"/>
      <c r="OQY258" s="27"/>
      <c r="OQZ258" s="27"/>
      <c r="ORA258" s="27"/>
      <c r="ORB258" s="27"/>
      <c r="ORC258" s="27"/>
      <c r="ORD258" s="27"/>
      <c r="ORE258" s="27"/>
      <c r="ORF258" s="27"/>
      <c r="ORG258" s="27"/>
      <c r="ORH258" s="27"/>
      <c r="ORI258" s="27"/>
      <c r="ORJ258" s="27"/>
      <c r="ORK258" s="27"/>
      <c r="ORL258" s="27"/>
      <c r="ORM258" s="27"/>
      <c r="ORN258" s="27"/>
      <c r="ORO258" s="27"/>
      <c r="ORP258" s="27"/>
      <c r="ORQ258" s="27"/>
      <c r="ORR258" s="27"/>
      <c r="ORS258" s="27"/>
      <c r="ORT258" s="27"/>
      <c r="ORU258" s="27"/>
      <c r="ORV258" s="27"/>
      <c r="ORW258" s="27"/>
      <c r="ORX258" s="27"/>
      <c r="ORY258" s="27"/>
      <c r="ORZ258" s="27"/>
      <c r="OSA258" s="27"/>
      <c r="OSB258" s="27"/>
      <c r="OSC258" s="27"/>
      <c r="OSD258" s="27"/>
      <c r="OSE258" s="27"/>
      <c r="OSF258" s="27"/>
      <c r="OSG258" s="27"/>
      <c r="OSH258" s="27"/>
      <c r="OSI258" s="27"/>
      <c r="OSJ258" s="27"/>
      <c r="OSK258" s="27"/>
      <c r="OSL258" s="27"/>
      <c r="OSM258" s="27"/>
      <c r="OSN258" s="27"/>
      <c r="OSO258" s="27"/>
      <c r="OSP258" s="27"/>
      <c r="OSQ258" s="27"/>
      <c r="OSR258" s="27"/>
      <c r="OSS258" s="27"/>
      <c r="OST258" s="27"/>
      <c r="OSU258" s="27"/>
      <c r="OSV258" s="27"/>
      <c r="OSW258" s="27"/>
      <c r="OSX258" s="27"/>
      <c r="OSY258" s="27"/>
      <c r="OSZ258" s="27"/>
      <c r="OTA258" s="27"/>
      <c r="OTB258" s="27"/>
      <c r="OTC258" s="27"/>
      <c r="OTD258" s="27"/>
      <c r="OTE258" s="27"/>
      <c r="OTF258" s="27"/>
      <c r="OTG258" s="27"/>
      <c r="OTH258" s="27"/>
      <c r="OTI258" s="27"/>
      <c r="OTJ258" s="27"/>
      <c r="OTK258" s="27"/>
      <c r="OTL258" s="27"/>
      <c r="OTM258" s="27"/>
      <c r="OTN258" s="27"/>
      <c r="OTO258" s="27"/>
      <c r="OTP258" s="27"/>
      <c r="OTQ258" s="27"/>
      <c r="OTR258" s="27"/>
      <c r="OTS258" s="27"/>
      <c r="OTT258" s="27"/>
      <c r="OTU258" s="27"/>
      <c r="OTV258" s="27"/>
      <c r="OTW258" s="27"/>
      <c r="OTX258" s="27"/>
      <c r="OTY258" s="27"/>
      <c r="OTZ258" s="27"/>
      <c r="OUA258" s="27"/>
      <c r="OUB258" s="27"/>
      <c r="OUC258" s="27"/>
      <c r="OUD258" s="27"/>
      <c r="OUE258" s="27"/>
      <c r="OUF258" s="27"/>
      <c r="OUG258" s="27"/>
      <c r="OUH258" s="27"/>
      <c r="OUI258" s="27"/>
      <c r="OUJ258" s="27"/>
      <c r="OUK258" s="27"/>
      <c r="OUL258" s="27"/>
      <c r="OUM258" s="27"/>
      <c r="OUN258" s="27"/>
      <c r="OUO258" s="27"/>
      <c r="OUP258" s="27"/>
      <c r="OUQ258" s="27"/>
      <c r="OUR258" s="27"/>
      <c r="OUS258" s="27"/>
      <c r="OUT258" s="27"/>
      <c r="OUU258" s="27"/>
      <c r="OUV258" s="27"/>
      <c r="OUW258" s="27"/>
      <c r="OUX258" s="27"/>
      <c r="OUY258" s="27"/>
      <c r="OUZ258" s="27"/>
      <c r="OVA258" s="27"/>
      <c r="OVB258" s="27"/>
      <c r="OVC258" s="27"/>
      <c r="OVD258" s="27"/>
      <c r="OVE258" s="27"/>
      <c r="OVF258" s="27"/>
      <c r="OVG258" s="27"/>
      <c r="OVH258" s="27"/>
      <c r="OVI258" s="27"/>
      <c r="OVJ258" s="27"/>
      <c r="OVK258" s="27"/>
      <c r="OVL258" s="27"/>
      <c r="OVM258" s="27"/>
      <c r="OVN258" s="27"/>
      <c r="OVO258" s="27"/>
      <c r="OVP258" s="27"/>
      <c r="OVQ258" s="27"/>
      <c r="OVR258" s="27"/>
      <c r="OVS258" s="27"/>
      <c r="OVT258" s="27"/>
      <c r="OVU258" s="27"/>
      <c r="OVV258" s="27"/>
      <c r="OVW258" s="27"/>
      <c r="OVX258" s="27"/>
      <c r="OVY258" s="27"/>
      <c r="OVZ258" s="27"/>
      <c r="OWA258" s="27"/>
      <c r="OWB258" s="27"/>
      <c r="OWC258" s="27"/>
      <c r="OWD258" s="27"/>
      <c r="OWE258" s="27"/>
      <c r="OWF258" s="27"/>
      <c r="OWG258" s="27"/>
      <c r="OWH258" s="27"/>
      <c r="OWI258" s="27"/>
      <c r="OWJ258" s="27"/>
      <c r="OWK258" s="27"/>
      <c r="OWL258" s="27"/>
      <c r="OWM258" s="27"/>
      <c r="OWN258" s="27"/>
      <c r="OWO258" s="27"/>
      <c r="OWP258" s="27"/>
      <c r="OWQ258" s="27"/>
      <c r="OWR258" s="27"/>
      <c r="OWS258" s="27"/>
      <c r="OWT258" s="27"/>
      <c r="OWU258" s="27"/>
      <c r="OWV258" s="27"/>
      <c r="OWW258" s="27"/>
      <c r="OWX258" s="27"/>
      <c r="OWY258" s="27"/>
      <c r="OWZ258" s="27"/>
      <c r="OXA258" s="27"/>
      <c r="OXB258" s="27"/>
      <c r="OXC258" s="27"/>
      <c r="OXD258" s="27"/>
      <c r="OXE258" s="27"/>
      <c r="OXF258" s="27"/>
      <c r="OXG258" s="27"/>
      <c r="OXH258" s="27"/>
      <c r="OXI258" s="27"/>
      <c r="OXJ258" s="27"/>
      <c r="OXK258" s="27"/>
      <c r="OXL258" s="27"/>
      <c r="OXM258" s="27"/>
      <c r="OXN258" s="27"/>
      <c r="OXO258" s="27"/>
      <c r="OXP258" s="27"/>
      <c r="OXQ258" s="27"/>
      <c r="OXR258" s="27"/>
      <c r="OXS258" s="27"/>
      <c r="OXT258" s="27"/>
      <c r="OXU258" s="27"/>
      <c r="OXV258" s="27"/>
      <c r="OXW258" s="27"/>
      <c r="OXX258" s="27"/>
      <c r="OXY258" s="27"/>
      <c r="OXZ258" s="27"/>
      <c r="OYA258" s="27"/>
      <c r="OYB258" s="27"/>
      <c r="OYC258" s="27"/>
      <c r="OYD258" s="27"/>
      <c r="OYE258" s="27"/>
      <c r="OYF258" s="27"/>
      <c r="OYG258" s="27"/>
      <c r="OYH258" s="27"/>
      <c r="OYI258" s="27"/>
      <c r="OYJ258" s="27"/>
      <c r="OYK258" s="27"/>
      <c r="OYL258" s="27"/>
      <c r="OYM258" s="27"/>
      <c r="OYN258" s="27"/>
      <c r="OYO258" s="27"/>
      <c r="OYP258" s="27"/>
      <c r="OYQ258" s="27"/>
      <c r="OYR258" s="27"/>
      <c r="OYS258" s="27"/>
      <c r="OYT258" s="27"/>
      <c r="OYU258" s="27"/>
      <c r="OYV258" s="27"/>
      <c r="OYW258" s="27"/>
      <c r="OYX258" s="27"/>
      <c r="OYY258" s="27"/>
      <c r="OYZ258" s="27"/>
      <c r="OZA258" s="27"/>
      <c r="OZB258" s="27"/>
      <c r="OZC258" s="27"/>
      <c r="OZD258" s="27"/>
      <c r="OZE258" s="27"/>
      <c r="OZF258" s="27"/>
      <c r="OZG258" s="27"/>
      <c r="OZH258" s="27"/>
      <c r="OZI258" s="27"/>
      <c r="OZJ258" s="27"/>
      <c r="OZK258" s="27"/>
      <c r="OZL258" s="27"/>
      <c r="OZM258" s="27"/>
      <c r="OZN258" s="27"/>
      <c r="OZO258" s="27"/>
      <c r="OZP258" s="27"/>
      <c r="OZQ258" s="27"/>
      <c r="OZR258" s="27"/>
      <c r="OZS258" s="27"/>
      <c r="OZT258" s="27"/>
      <c r="OZU258" s="27"/>
      <c r="OZV258" s="27"/>
      <c r="OZW258" s="27"/>
      <c r="OZX258" s="27"/>
      <c r="OZY258" s="27"/>
      <c r="OZZ258" s="27"/>
      <c r="PAA258" s="27"/>
      <c r="PAB258" s="27"/>
      <c r="PAC258" s="27"/>
      <c r="PAD258" s="27"/>
      <c r="PAE258" s="27"/>
      <c r="PAF258" s="27"/>
      <c r="PAG258" s="27"/>
      <c r="PAH258" s="27"/>
      <c r="PAI258" s="27"/>
      <c r="PAJ258" s="27"/>
      <c r="PAK258" s="27"/>
      <c r="PAL258" s="27"/>
      <c r="PAM258" s="27"/>
      <c r="PAN258" s="27"/>
      <c r="PAO258" s="27"/>
      <c r="PAP258" s="27"/>
      <c r="PAQ258" s="27"/>
      <c r="PAR258" s="27"/>
      <c r="PAS258" s="27"/>
      <c r="PAT258" s="27"/>
      <c r="PAU258" s="27"/>
      <c r="PAV258" s="27"/>
      <c r="PAW258" s="27"/>
      <c r="PAX258" s="27"/>
      <c r="PAY258" s="27"/>
      <c r="PAZ258" s="27"/>
      <c r="PBA258" s="27"/>
      <c r="PBB258" s="27"/>
      <c r="PBC258" s="27"/>
      <c r="PBD258" s="27"/>
      <c r="PBE258" s="27"/>
      <c r="PBF258" s="27"/>
      <c r="PBG258" s="27"/>
      <c r="PBH258" s="27"/>
      <c r="PBI258" s="27"/>
      <c r="PBJ258" s="27"/>
      <c r="PBK258" s="27"/>
      <c r="PBL258" s="27"/>
      <c r="PBM258" s="27"/>
      <c r="PBN258" s="27"/>
      <c r="PBO258" s="27"/>
      <c r="PBP258" s="27"/>
      <c r="PBQ258" s="27"/>
      <c r="PBR258" s="27"/>
      <c r="PBS258" s="27"/>
      <c r="PBT258" s="27"/>
      <c r="PBU258" s="27"/>
      <c r="PBV258" s="27"/>
      <c r="PBW258" s="27"/>
      <c r="PBX258" s="27"/>
      <c r="PBY258" s="27"/>
      <c r="PBZ258" s="27"/>
      <c r="PCA258" s="27"/>
      <c r="PCB258" s="27"/>
      <c r="PCC258" s="27"/>
      <c r="PCD258" s="27"/>
      <c r="PCE258" s="27"/>
      <c r="PCF258" s="27"/>
      <c r="PCG258" s="27"/>
      <c r="PCH258" s="27"/>
      <c r="PCI258" s="27"/>
      <c r="PCJ258" s="27"/>
      <c r="PCK258" s="27"/>
      <c r="PCL258" s="27"/>
      <c r="PCM258" s="27"/>
      <c r="PCN258" s="27"/>
      <c r="PCO258" s="27"/>
      <c r="PCP258" s="27"/>
      <c r="PCQ258" s="27"/>
      <c r="PCR258" s="27"/>
      <c r="PCS258" s="27"/>
      <c r="PCT258" s="27"/>
      <c r="PCU258" s="27"/>
      <c r="PCV258" s="27"/>
      <c r="PCW258" s="27"/>
      <c r="PCX258" s="27"/>
      <c r="PCY258" s="27"/>
      <c r="PCZ258" s="27"/>
      <c r="PDA258" s="27"/>
      <c r="PDB258" s="27"/>
      <c r="PDC258" s="27"/>
      <c r="PDD258" s="27"/>
      <c r="PDE258" s="27"/>
      <c r="PDF258" s="27"/>
      <c r="PDG258" s="27"/>
      <c r="PDH258" s="27"/>
      <c r="PDI258" s="27"/>
      <c r="PDJ258" s="27"/>
      <c r="PDK258" s="27"/>
      <c r="PDL258" s="27"/>
      <c r="PDM258" s="27"/>
      <c r="PDN258" s="27"/>
      <c r="PDO258" s="27"/>
      <c r="PDP258" s="27"/>
      <c r="PDQ258" s="27"/>
      <c r="PDR258" s="27"/>
      <c r="PDS258" s="27"/>
      <c r="PDT258" s="27"/>
      <c r="PDU258" s="27"/>
      <c r="PDV258" s="27"/>
      <c r="PDW258" s="27"/>
      <c r="PDX258" s="27"/>
      <c r="PDY258" s="27"/>
      <c r="PDZ258" s="27"/>
      <c r="PEA258" s="27"/>
      <c r="PEB258" s="27"/>
      <c r="PEC258" s="27"/>
      <c r="PED258" s="27"/>
      <c r="PEE258" s="27"/>
      <c r="PEF258" s="27"/>
      <c r="PEG258" s="27"/>
      <c r="PEH258" s="27"/>
      <c r="PEI258" s="27"/>
      <c r="PEJ258" s="27"/>
      <c r="PEK258" s="27"/>
      <c r="PEL258" s="27"/>
      <c r="PEM258" s="27"/>
      <c r="PEN258" s="27"/>
      <c r="PEO258" s="27"/>
      <c r="PEP258" s="27"/>
      <c r="PEQ258" s="27"/>
      <c r="PER258" s="27"/>
      <c r="PES258" s="27"/>
      <c r="PET258" s="27"/>
      <c r="PEU258" s="27"/>
      <c r="PEV258" s="27"/>
      <c r="PEW258" s="27"/>
      <c r="PEX258" s="27"/>
      <c r="PEY258" s="27"/>
      <c r="PEZ258" s="27"/>
      <c r="PFA258" s="27"/>
      <c r="PFB258" s="27"/>
      <c r="PFC258" s="27"/>
      <c r="PFD258" s="27"/>
      <c r="PFE258" s="27"/>
      <c r="PFF258" s="27"/>
      <c r="PFG258" s="27"/>
      <c r="PFH258" s="27"/>
      <c r="PFI258" s="27"/>
      <c r="PFJ258" s="27"/>
      <c r="PFK258" s="27"/>
      <c r="PFL258" s="27"/>
      <c r="PFM258" s="27"/>
      <c r="PFN258" s="27"/>
      <c r="PFO258" s="27"/>
      <c r="PFP258" s="27"/>
      <c r="PFQ258" s="27"/>
      <c r="PFR258" s="27"/>
      <c r="PFS258" s="27"/>
      <c r="PFT258" s="27"/>
      <c r="PFU258" s="27"/>
      <c r="PFV258" s="27"/>
      <c r="PFW258" s="27"/>
      <c r="PFX258" s="27"/>
      <c r="PFY258" s="27"/>
      <c r="PFZ258" s="27"/>
      <c r="PGA258" s="27"/>
      <c r="PGB258" s="27"/>
      <c r="PGC258" s="27"/>
      <c r="PGD258" s="27"/>
      <c r="PGE258" s="27"/>
      <c r="PGF258" s="27"/>
      <c r="PGG258" s="27"/>
      <c r="PGH258" s="27"/>
      <c r="PGI258" s="27"/>
      <c r="PGJ258" s="27"/>
      <c r="PGK258" s="27"/>
      <c r="PGL258" s="27"/>
      <c r="PGM258" s="27"/>
      <c r="PGN258" s="27"/>
      <c r="PGO258" s="27"/>
      <c r="PGP258" s="27"/>
      <c r="PGQ258" s="27"/>
      <c r="PGR258" s="27"/>
      <c r="PGS258" s="27"/>
      <c r="PGT258" s="27"/>
      <c r="PGU258" s="27"/>
      <c r="PGV258" s="27"/>
      <c r="PGW258" s="27"/>
      <c r="PGX258" s="27"/>
      <c r="PGY258" s="27"/>
      <c r="PGZ258" s="27"/>
      <c r="PHA258" s="27"/>
      <c r="PHB258" s="27"/>
      <c r="PHC258" s="27"/>
      <c r="PHD258" s="27"/>
      <c r="PHE258" s="27"/>
      <c r="PHF258" s="27"/>
      <c r="PHG258" s="27"/>
      <c r="PHH258" s="27"/>
      <c r="PHI258" s="27"/>
      <c r="PHJ258" s="27"/>
      <c r="PHK258" s="27"/>
      <c r="PHL258" s="27"/>
      <c r="PHM258" s="27"/>
      <c r="PHN258" s="27"/>
      <c r="PHO258" s="27"/>
      <c r="PHP258" s="27"/>
      <c r="PHQ258" s="27"/>
      <c r="PHR258" s="27"/>
      <c r="PHS258" s="27"/>
      <c r="PHT258" s="27"/>
      <c r="PHU258" s="27"/>
      <c r="PHV258" s="27"/>
      <c r="PHW258" s="27"/>
      <c r="PHX258" s="27"/>
      <c r="PHY258" s="27"/>
      <c r="PHZ258" s="27"/>
      <c r="PIA258" s="27"/>
      <c r="PIB258" s="27"/>
      <c r="PIC258" s="27"/>
      <c r="PID258" s="27"/>
      <c r="PIE258" s="27"/>
      <c r="PIF258" s="27"/>
      <c r="PIG258" s="27"/>
      <c r="PIH258" s="27"/>
      <c r="PII258" s="27"/>
      <c r="PIJ258" s="27"/>
      <c r="PIK258" s="27"/>
      <c r="PIL258" s="27"/>
      <c r="PIM258" s="27"/>
      <c r="PIN258" s="27"/>
      <c r="PIO258" s="27"/>
      <c r="PIP258" s="27"/>
      <c r="PIQ258" s="27"/>
      <c r="PIR258" s="27"/>
      <c r="PIS258" s="27"/>
      <c r="PIT258" s="27"/>
      <c r="PIU258" s="27"/>
      <c r="PIV258" s="27"/>
      <c r="PIW258" s="27"/>
      <c r="PIX258" s="27"/>
      <c r="PIY258" s="27"/>
      <c r="PIZ258" s="27"/>
      <c r="PJA258" s="27"/>
      <c r="PJB258" s="27"/>
      <c r="PJC258" s="27"/>
      <c r="PJD258" s="27"/>
      <c r="PJE258" s="27"/>
      <c r="PJF258" s="27"/>
      <c r="PJG258" s="27"/>
      <c r="PJH258" s="27"/>
      <c r="PJI258" s="27"/>
      <c r="PJJ258" s="27"/>
      <c r="PJK258" s="27"/>
      <c r="PJL258" s="27"/>
      <c r="PJM258" s="27"/>
      <c r="PJN258" s="27"/>
      <c r="PJO258" s="27"/>
      <c r="PJP258" s="27"/>
      <c r="PJQ258" s="27"/>
      <c r="PJR258" s="27"/>
      <c r="PJS258" s="27"/>
      <c r="PJT258" s="27"/>
      <c r="PJU258" s="27"/>
      <c r="PJV258" s="27"/>
      <c r="PJW258" s="27"/>
      <c r="PJX258" s="27"/>
      <c r="PJY258" s="27"/>
      <c r="PJZ258" s="27"/>
      <c r="PKA258" s="27"/>
      <c r="PKB258" s="27"/>
      <c r="PKC258" s="27"/>
      <c r="PKD258" s="27"/>
      <c r="PKE258" s="27"/>
      <c r="PKF258" s="27"/>
      <c r="PKG258" s="27"/>
      <c r="PKH258" s="27"/>
      <c r="PKI258" s="27"/>
      <c r="PKJ258" s="27"/>
      <c r="PKK258" s="27"/>
      <c r="PKL258" s="27"/>
      <c r="PKM258" s="27"/>
      <c r="PKN258" s="27"/>
      <c r="PKO258" s="27"/>
      <c r="PKP258" s="27"/>
      <c r="PKQ258" s="27"/>
      <c r="PKR258" s="27"/>
      <c r="PKS258" s="27"/>
      <c r="PKT258" s="27"/>
      <c r="PKU258" s="27"/>
      <c r="PKV258" s="27"/>
      <c r="PKW258" s="27"/>
      <c r="PKX258" s="27"/>
      <c r="PKY258" s="27"/>
      <c r="PKZ258" s="27"/>
      <c r="PLA258" s="27"/>
      <c r="PLB258" s="27"/>
      <c r="PLC258" s="27"/>
      <c r="PLD258" s="27"/>
      <c r="PLE258" s="27"/>
      <c r="PLF258" s="27"/>
      <c r="PLG258" s="27"/>
      <c r="PLH258" s="27"/>
      <c r="PLI258" s="27"/>
      <c r="PLJ258" s="27"/>
      <c r="PLK258" s="27"/>
      <c r="PLL258" s="27"/>
      <c r="PLM258" s="27"/>
      <c r="PLN258" s="27"/>
      <c r="PLO258" s="27"/>
      <c r="PLP258" s="27"/>
      <c r="PLQ258" s="27"/>
      <c r="PLR258" s="27"/>
      <c r="PLS258" s="27"/>
      <c r="PLT258" s="27"/>
      <c r="PLU258" s="27"/>
      <c r="PLV258" s="27"/>
      <c r="PLW258" s="27"/>
      <c r="PLX258" s="27"/>
      <c r="PLY258" s="27"/>
      <c r="PLZ258" s="27"/>
      <c r="PMA258" s="27"/>
      <c r="PMB258" s="27"/>
      <c r="PMC258" s="27"/>
      <c r="PMD258" s="27"/>
      <c r="PME258" s="27"/>
      <c r="PMF258" s="27"/>
      <c r="PMG258" s="27"/>
      <c r="PMH258" s="27"/>
      <c r="PMI258" s="27"/>
      <c r="PMJ258" s="27"/>
      <c r="PMK258" s="27"/>
      <c r="PML258" s="27"/>
      <c r="PMM258" s="27"/>
      <c r="PMN258" s="27"/>
      <c r="PMO258" s="27"/>
      <c r="PMP258" s="27"/>
      <c r="PMQ258" s="27"/>
      <c r="PMR258" s="27"/>
      <c r="PMS258" s="27"/>
      <c r="PMT258" s="27"/>
      <c r="PMU258" s="27"/>
      <c r="PMV258" s="27"/>
      <c r="PMW258" s="27"/>
      <c r="PMX258" s="27"/>
      <c r="PMY258" s="27"/>
      <c r="PMZ258" s="27"/>
      <c r="PNA258" s="27"/>
      <c r="PNB258" s="27"/>
      <c r="PNC258" s="27"/>
      <c r="PND258" s="27"/>
      <c r="PNE258" s="27"/>
      <c r="PNF258" s="27"/>
      <c r="PNG258" s="27"/>
      <c r="PNH258" s="27"/>
      <c r="PNI258" s="27"/>
      <c r="PNJ258" s="27"/>
      <c r="PNK258" s="27"/>
      <c r="PNL258" s="27"/>
      <c r="PNM258" s="27"/>
      <c r="PNN258" s="27"/>
      <c r="PNO258" s="27"/>
      <c r="PNP258" s="27"/>
      <c r="PNQ258" s="27"/>
      <c r="PNR258" s="27"/>
      <c r="PNS258" s="27"/>
      <c r="PNT258" s="27"/>
      <c r="PNU258" s="27"/>
      <c r="PNV258" s="27"/>
      <c r="PNW258" s="27"/>
      <c r="PNX258" s="27"/>
      <c r="PNY258" s="27"/>
      <c r="PNZ258" s="27"/>
      <c r="POA258" s="27"/>
      <c r="POB258" s="27"/>
      <c r="POC258" s="27"/>
      <c r="POD258" s="27"/>
      <c r="POE258" s="27"/>
      <c r="POF258" s="27"/>
      <c r="POG258" s="27"/>
      <c r="POH258" s="27"/>
      <c r="POI258" s="27"/>
      <c r="POJ258" s="27"/>
      <c r="POK258" s="27"/>
      <c r="POL258" s="27"/>
      <c r="POM258" s="27"/>
      <c r="PON258" s="27"/>
      <c r="POO258" s="27"/>
      <c r="POP258" s="27"/>
      <c r="POQ258" s="27"/>
      <c r="POR258" s="27"/>
      <c r="POS258" s="27"/>
      <c r="POT258" s="27"/>
      <c r="POU258" s="27"/>
      <c r="POV258" s="27"/>
      <c r="POW258" s="27"/>
      <c r="POX258" s="27"/>
      <c r="POY258" s="27"/>
      <c r="POZ258" s="27"/>
      <c r="PPA258" s="27"/>
      <c r="PPB258" s="27"/>
      <c r="PPC258" s="27"/>
      <c r="PPD258" s="27"/>
      <c r="PPE258" s="27"/>
      <c r="PPF258" s="27"/>
      <c r="PPG258" s="27"/>
      <c r="PPH258" s="27"/>
      <c r="PPI258" s="27"/>
      <c r="PPJ258" s="27"/>
      <c r="PPK258" s="27"/>
      <c r="PPL258" s="27"/>
      <c r="PPM258" s="27"/>
      <c r="PPN258" s="27"/>
      <c r="PPO258" s="27"/>
      <c r="PPP258" s="27"/>
      <c r="PPQ258" s="27"/>
      <c r="PPR258" s="27"/>
      <c r="PPS258" s="27"/>
      <c r="PPT258" s="27"/>
      <c r="PPU258" s="27"/>
      <c r="PPV258" s="27"/>
      <c r="PPW258" s="27"/>
      <c r="PPX258" s="27"/>
      <c r="PPY258" s="27"/>
      <c r="PPZ258" s="27"/>
      <c r="PQA258" s="27"/>
      <c r="PQB258" s="27"/>
      <c r="PQC258" s="27"/>
      <c r="PQD258" s="27"/>
      <c r="PQE258" s="27"/>
      <c r="PQF258" s="27"/>
      <c r="PQG258" s="27"/>
      <c r="PQH258" s="27"/>
      <c r="PQI258" s="27"/>
      <c r="PQJ258" s="27"/>
      <c r="PQK258" s="27"/>
      <c r="PQL258" s="27"/>
      <c r="PQM258" s="27"/>
      <c r="PQN258" s="27"/>
      <c r="PQO258" s="27"/>
      <c r="PQP258" s="27"/>
      <c r="PQQ258" s="27"/>
      <c r="PQR258" s="27"/>
      <c r="PQS258" s="27"/>
      <c r="PQT258" s="27"/>
      <c r="PQU258" s="27"/>
      <c r="PQV258" s="27"/>
      <c r="PQW258" s="27"/>
      <c r="PQX258" s="27"/>
      <c r="PQY258" s="27"/>
      <c r="PQZ258" s="27"/>
      <c r="PRA258" s="27"/>
      <c r="PRB258" s="27"/>
      <c r="PRC258" s="27"/>
      <c r="PRD258" s="27"/>
      <c r="PRE258" s="27"/>
      <c r="PRF258" s="27"/>
      <c r="PRG258" s="27"/>
      <c r="PRH258" s="27"/>
      <c r="PRI258" s="27"/>
      <c r="PRJ258" s="27"/>
      <c r="PRK258" s="27"/>
      <c r="PRL258" s="27"/>
      <c r="PRM258" s="27"/>
      <c r="PRN258" s="27"/>
      <c r="PRO258" s="27"/>
      <c r="PRP258" s="27"/>
      <c r="PRQ258" s="27"/>
      <c r="PRR258" s="27"/>
      <c r="PRS258" s="27"/>
      <c r="PRT258" s="27"/>
      <c r="PRU258" s="27"/>
      <c r="PRV258" s="27"/>
      <c r="PRW258" s="27"/>
      <c r="PRX258" s="27"/>
      <c r="PRY258" s="27"/>
      <c r="PRZ258" s="27"/>
      <c r="PSA258" s="27"/>
      <c r="PSB258" s="27"/>
      <c r="PSC258" s="27"/>
      <c r="PSD258" s="27"/>
      <c r="PSE258" s="27"/>
      <c r="PSF258" s="27"/>
      <c r="PSG258" s="27"/>
      <c r="PSH258" s="27"/>
      <c r="PSI258" s="27"/>
      <c r="PSJ258" s="27"/>
      <c r="PSK258" s="27"/>
      <c r="PSL258" s="27"/>
      <c r="PSM258" s="27"/>
      <c r="PSN258" s="27"/>
      <c r="PSO258" s="27"/>
      <c r="PSP258" s="27"/>
      <c r="PSQ258" s="27"/>
      <c r="PSR258" s="27"/>
      <c r="PSS258" s="27"/>
      <c r="PST258" s="27"/>
      <c r="PSU258" s="27"/>
      <c r="PSV258" s="27"/>
      <c r="PSW258" s="27"/>
      <c r="PSX258" s="27"/>
      <c r="PSY258" s="27"/>
      <c r="PSZ258" s="27"/>
      <c r="PTA258" s="27"/>
      <c r="PTB258" s="27"/>
      <c r="PTC258" s="27"/>
      <c r="PTD258" s="27"/>
      <c r="PTE258" s="27"/>
      <c r="PTF258" s="27"/>
      <c r="PTG258" s="27"/>
      <c r="PTH258" s="27"/>
      <c r="PTI258" s="27"/>
      <c r="PTJ258" s="27"/>
      <c r="PTK258" s="27"/>
      <c r="PTL258" s="27"/>
      <c r="PTM258" s="27"/>
      <c r="PTN258" s="27"/>
      <c r="PTO258" s="27"/>
      <c r="PTP258" s="27"/>
      <c r="PTQ258" s="27"/>
      <c r="PTR258" s="27"/>
      <c r="PTS258" s="27"/>
      <c r="PTT258" s="27"/>
      <c r="PTU258" s="27"/>
      <c r="PTV258" s="27"/>
      <c r="PTW258" s="27"/>
      <c r="PTX258" s="27"/>
      <c r="PTY258" s="27"/>
      <c r="PTZ258" s="27"/>
      <c r="PUA258" s="27"/>
      <c r="PUB258" s="27"/>
      <c r="PUC258" s="27"/>
      <c r="PUD258" s="27"/>
      <c r="PUE258" s="27"/>
      <c r="PUF258" s="27"/>
      <c r="PUG258" s="27"/>
      <c r="PUH258" s="27"/>
      <c r="PUI258" s="27"/>
      <c r="PUJ258" s="27"/>
      <c r="PUK258" s="27"/>
      <c r="PUL258" s="27"/>
      <c r="PUM258" s="27"/>
      <c r="PUN258" s="27"/>
      <c r="PUO258" s="27"/>
      <c r="PUP258" s="27"/>
      <c r="PUQ258" s="27"/>
      <c r="PUR258" s="27"/>
      <c r="PUS258" s="27"/>
      <c r="PUT258" s="27"/>
      <c r="PUU258" s="27"/>
      <c r="PUV258" s="27"/>
      <c r="PUW258" s="27"/>
      <c r="PUX258" s="27"/>
      <c r="PUY258" s="27"/>
      <c r="PUZ258" s="27"/>
      <c r="PVA258" s="27"/>
      <c r="PVB258" s="27"/>
      <c r="PVC258" s="27"/>
      <c r="PVD258" s="27"/>
      <c r="PVE258" s="27"/>
      <c r="PVF258" s="27"/>
      <c r="PVG258" s="27"/>
      <c r="PVH258" s="27"/>
      <c r="PVI258" s="27"/>
      <c r="PVJ258" s="27"/>
      <c r="PVK258" s="27"/>
      <c r="PVL258" s="27"/>
      <c r="PVM258" s="27"/>
      <c r="PVN258" s="27"/>
      <c r="PVO258" s="27"/>
      <c r="PVP258" s="27"/>
      <c r="PVQ258" s="27"/>
      <c r="PVR258" s="27"/>
      <c r="PVS258" s="27"/>
      <c r="PVT258" s="27"/>
      <c r="PVU258" s="27"/>
      <c r="PVV258" s="27"/>
      <c r="PVW258" s="27"/>
      <c r="PVX258" s="27"/>
      <c r="PVY258" s="27"/>
      <c r="PVZ258" s="27"/>
      <c r="PWA258" s="27"/>
      <c r="PWB258" s="27"/>
      <c r="PWC258" s="27"/>
      <c r="PWD258" s="27"/>
      <c r="PWE258" s="27"/>
      <c r="PWF258" s="27"/>
      <c r="PWG258" s="27"/>
      <c r="PWH258" s="27"/>
      <c r="PWI258" s="27"/>
      <c r="PWJ258" s="27"/>
      <c r="PWK258" s="27"/>
      <c r="PWL258" s="27"/>
      <c r="PWM258" s="27"/>
      <c r="PWN258" s="27"/>
      <c r="PWO258" s="27"/>
      <c r="PWP258" s="27"/>
      <c r="PWQ258" s="27"/>
      <c r="PWR258" s="27"/>
      <c r="PWS258" s="27"/>
      <c r="PWT258" s="27"/>
      <c r="PWU258" s="27"/>
      <c r="PWV258" s="27"/>
      <c r="PWW258" s="27"/>
      <c r="PWX258" s="27"/>
      <c r="PWY258" s="27"/>
      <c r="PWZ258" s="27"/>
      <c r="PXA258" s="27"/>
      <c r="PXB258" s="27"/>
      <c r="PXC258" s="27"/>
      <c r="PXD258" s="27"/>
      <c r="PXE258" s="27"/>
      <c r="PXF258" s="27"/>
      <c r="PXG258" s="27"/>
      <c r="PXH258" s="27"/>
      <c r="PXI258" s="27"/>
      <c r="PXJ258" s="27"/>
      <c r="PXK258" s="27"/>
      <c r="PXL258" s="27"/>
      <c r="PXM258" s="27"/>
      <c r="PXN258" s="27"/>
      <c r="PXO258" s="27"/>
      <c r="PXP258" s="27"/>
      <c r="PXQ258" s="27"/>
      <c r="PXR258" s="27"/>
      <c r="PXS258" s="27"/>
      <c r="PXT258" s="27"/>
      <c r="PXU258" s="27"/>
      <c r="PXV258" s="27"/>
      <c r="PXW258" s="27"/>
      <c r="PXX258" s="27"/>
      <c r="PXY258" s="27"/>
      <c r="PXZ258" s="27"/>
      <c r="PYA258" s="27"/>
      <c r="PYB258" s="27"/>
      <c r="PYC258" s="27"/>
      <c r="PYD258" s="27"/>
      <c r="PYE258" s="27"/>
      <c r="PYF258" s="27"/>
      <c r="PYG258" s="27"/>
      <c r="PYH258" s="27"/>
      <c r="PYI258" s="27"/>
      <c r="PYJ258" s="27"/>
      <c r="PYK258" s="27"/>
      <c r="PYL258" s="27"/>
      <c r="PYM258" s="27"/>
      <c r="PYN258" s="27"/>
      <c r="PYO258" s="27"/>
      <c r="PYP258" s="27"/>
      <c r="PYQ258" s="27"/>
      <c r="PYR258" s="27"/>
      <c r="PYS258" s="27"/>
      <c r="PYT258" s="27"/>
      <c r="PYU258" s="27"/>
      <c r="PYV258" s="27"/>
      <c r="PYW258" s="27"/>
      <c r="PYX258" s="27"/>
      <c r="PYY258" s="27"/>
      <c r="PYZ258" s="27"/>
      <c r="PZA258" s="27"/>
      <c r="PZB258" s="27"/>
      <c r="PZC258" s="27"/>
      <c r="PZD258" s="27"/>
      <c r="PZE258" s="27"/>
      <c r="PZF258" s="27"/>
      <c r="PZG258" s="27"/>
      <c r="PZH258" s="27"/>
      <c r="PZI258" s="27"/>
      <c r="PZJ258" s="27"/>
      <c r="PZK258" s="27"/>
      <c r="PZL258" s="27"/>
      <c r="PZM258" s="27"/>
      <c r="PZN258" s="27"/>
      <c r="PZO258" s="27"/>
      <c r="PZP258" s="27"/>
      <c r="PZQ258" s="27"/>
      <c r="PZR258" s="27"/>
      <c r="PZS258" s="27"/>
      <c r="PZT258" s="27"/>
      <c r="PZU258" s="27"/>
      <c r="PZV258" s="27"/>
      <c r="PZW258" s="27"/>
      <c r="PZX258" s="27"/>
      <c r="PZY258" s="27"/>
      <c r="PZZ258" s="27"/>
      <c r="QAA258" s="27"/>
      <c r="QAB258" s="27"/>
      <c r="QAC258" s="27"/>
      <c r="QAD258" s="27"/>
      <c r="QAE258" s="27"/>
      <c r="QAF258" s="27"/>
      <c r="QAG258" s="27"/>
      <c r="QAH258" s="27"/>
      <c r="QAI258" s="27"/>
      <c r="QAJ258" s="27"/>
      <c r="QAK258" s="27"/>
      <c r="QAL258" s="27"/>
      <c r="QAM258" s="27"/>
      <c r="QAN258" s="27"/>
      <c r="QAO258" s="27"/>
      <c r="QAP258" s="27"/>
      <c r="QAQ258" s="27"/>
      <c r="QAR258" s="27"/>
      <c r="QAS258" s="27"/>
      <c r="QAT258" s="27"/>
      <c r="QAU258" s="27"/>
      <c r="QAV258" s="27"/>
      <c r="QAW258" s="27"/>
      <c r="QAX258" s="27"/>
      <c r="QAY258" s="27"/>
      <c r="QAZ258" s="27"/>
      <c r="QBA258" s="27"/>
      <c r="QBB258" s="27"/>
      <c r="QBC258" s="27"/>
      <c r="QBD258" s="27"/>
      <c r="QBE258" s="27"/>
      <c r="QBF258" s="27"/>
      <c r="QBG258" s="27"/>
      <c r="QBH258" s="27"/>
      <c r="QBI258" s="27"/>
      <c r="QBJ258" s="27"/>
      <c r="QBK258" s="27"/>
      <c r="QBL258" s="27"/>
      <c r="QBM258" s="27"/>
      <c r="QBN258" s="27"/>
      <c r="QBO258" s="27"/>
      <c r="QBP258" s="27"/>
      <c r="QBQ258" s="27"/>
      <c r="QBR258" s="27"/>
      <c r="QBS258" s="27"/>
      <c r="QBT258" s="27"/>
      <c r="QBU258" s="27"/>
      <c r="QBV258" s="27"/>
      <c r="QBW258" s="27"/>
      <c r="QBX258" s="27"/>
      <c r="QBY258" s="27"/>
      <c r="QBZ258" s="27"/>
      <c r="QCA258" s="27"/>
      <c r="QCB258" s="27"/>
      <c r="QCC258" s="27"/>
      <c r="QCD258" s="27"/>
      <c r="QCE258" s="27"/>
      <c r="QCF258" s="27"/>
      <c r="QCG258" s="27"/>
      <c r="QCH258" s="27"/>
      <c r="QCI258" s="27"/>
      <c r="QCJ258" s="27"/>
      <c r="QCK258" s="27"/>
      <c r="QCL258" s="27"/>
      <c r="QCM258" s="27"/>
      <c r="QCN258" s="27"/>
      <c r="QCO258" s="27"/>
      <c r="QCP258" s="27"/>
      <c r="QCQ258" s="27"/>
      <c r="QCR258" s="27"/>
      <c r="QCS258" s="27"/>
      <c r="QCT258" s="27"/>
      <c r="QCU258" s="27"/>
      <c r="QCV258" s="27"/>
      <c r="QCW258" s="27"/>
      <c r="QCX258" s="27"/>
      <c r="QCY258" s="27"/>
      <c r="QCZ258" s="27"/>
      <c r="QDA258" s="27"/>
      <c r="QDB258" s="27"/>
      <c r="QDC258" s="27"/>
      <c r="QDD258" s="27"/>
      <c r="QDE258" s="27"/>
      <c r="QDF258" s="27"/>
      <c r="QDG258" s="27"/>
      <c r="QDH258" s="27"/>
      <c r="QDI258" s="27"/>
      <c r="QDJ258" s="27"/>
      <c r="QDK258" s="27"/>
      <c r="QDL258" s="27"/>
      <c r="QDM258" s="27"/>
      <c r="QDN258" s="27"/>
      <c r="QDO258" s="27"/>
      <c r="QDP258" s="27"/>
      <c r="QDQ258" s="27"/>
      <c r="QDR258" s="27"/>
      <c r="QDS258" s="27"/>
      <c r="QDT258" s="27"/>
      <c r="QDU258" s="27"/>
      <c r="QDV258" s="27"/>
      <c r="QDW258" s="27"/>
      <c r="QDX258" s="27"/>
      <c r="QDY258" s="27"/>
      <c r="QDZ258" s="27"/>
      <c r="QEA258" s="27"/>
      <c r="QEB258" s="27"/>
      <c r="QEC258" s="27"/>
      <c r="QED258" s="27"/>
      <c r="QEE258" s="27"/>
      <c r="QEF258" s="27"/>
      <c r="QEG258" s="27"/>
      <c r="QEH258" s="27"/>
      <c r="QEI258" s="27"/>
      <c r="QEJ258" s="27"/>
      <c r="QEK258" s="27"/>
      <c r="QEL258" s="27"/>
      <c r="QEM258" s="27"/>
      <c r="QEN258" s="27"/>
      <c r="QEO258" s="27"/>
      <c r="QEP258" s="27"/>
      <c r="QEQ258" s="27"/>
      <c r="QER258" s="27"/>
      <c r="QES258" s="27"/>
      <c r="QET258" s="27"/>
      <c r="QEU258" s="27"/>
      <c r="QEV258" s="27"/>
      <c r="QEW258" s="27"/>
      <c r="QEX258" s="27"/>
      <c r="QEY258" s="27"/>
      <c r="QEZ258" s="27"/>
      <c r="QFA258" s="27"/>
      <c r="QFB258" s="27"/>
      <c r="QFC258" s="27"/>
      <c r="QFD258" s="27"/>
      <c r="QFE258" s="27"/>
      <c r="QFF258" s="27"/>
      <c r="QFG258" s="27"/>
      <c r="QFH258" s="27"/>
      <c r="QFI258" s="27"/>
      <c r="QFJ258" s="27"/>
      <c r="QFK258" s="27"/>
      <c r="QFL258" s="27"/>
      <c r="QFM258" s="27"/>
      <c r="QFN258" s="27"/>
      <c r="QFO258" s="27"/>
      <c r="QFP258" s="27"/>
      <c r="QFQ258" s="27"/>
      <c r="QFR258" s="27"/>
      <c r="QFS258" s="27"/>
      <c r="QFT258" s="27"/>
      <c r="QFU258" s="27"/>
      <c r="QFV258" s="27"/>
      <c r="QFW258" s="27"/>
      <c r="QFX258" s="27"/>
      <c r="QFY258" s="27"/>
      <c r="QFZ258" s="27"/>
      <c r="QGA258" s="27"/>
      <c r="QGB258" s="27"/>
      <c r="QGC258" s="27"/>
      <c r="QGD258" s="27"/>
      <c r="QGE258" s="27"/>
      <c r="QGF258" s="27"/>
      <c r="QGG258" s="27"/>
      <c r="QGH258" s="27"/>
      <c r="QGI258" s="27"/>
      <c r="QGJ258" s="27"/>
      <c r="QGK258" s="27"/>
      <c r="QGL258" s="27"/>
      <c r="QGM258" s="27"/>
      <c r="QGN258" s="27"/>
      <c r="QGO258" s="27"/>
      <c r="QGP258" s="27"/>
      <c r="QGQ258" s="27"/>
      <c r="QGR258" s="27"/>
      <c r="QGS258" s="27"/>
      <c r="QGT258" s="27"/>
      <c r="QGU258" s="27"/>
      <c r="QGV258" s="27"/>
      <c r="QGW258" s="27"/>
      <c r="QGX258" s="27"/>
      <c r="QGY258" s="27"/>
      <c r="QGZ258" s="27"/>
      <c r="QHA258" s="27"/>
      <c r="QHB258" s="27"/>
      <c r="QHC258" s="27"/>
      <c r="QHD258" s="27"/>
      <c r="QHE258" s="27"/>
      <c r="QHF258" s="27"/>
      <c r="QHG258" s="27"/>
      <c r="QHH258" s="27"/>
      <c r="QHI258" s="27"/>
      <c r="QHJ258" s="27"/>
      <c r="QHK258" s="27"/>
      <c r="QHL258" s="27"/>
      <c r="QHM258" s="27"/>
      <c r="QHN258" s="27"/>
      <c r="QHO258" s="27"/>
      <c r="QHP258" s="27"/>
      <c r="QHQ258" s="27"/>
      <c r="QHR258" s="27"/>
      <c r="QHS258" s="27"/>
      <c r="QHT258" s="27"/>
      <c r="QHU258" s="27"/>
      <c r="QHV258" s="27"/>
      <c r="QHW258" s="27"/>
      <c r="QHX258" s="27"/>
      <c r="QHY258" s="27"/>
      <c r="QHZ258" s="27"/>
      <c r="QIA258" s="27"/>
      <c r="QIB258" s="27"/>
      <c r="QIC258" s="27"/>
      <c r="QID258" s="27"/>
      <c r="QIE258" s="27"/>
      <c r="QIF258" s="27"/>
      <c r="QIG258" s="27"/>
      <c r="QIH258" s="27"/>
      <c r="QII258" s="27"/>
      <c r="QIJ258" s="27"/>
      <c r="QIK258" s="27"/>
      <c r="QIL258" s="27"/>
      <c r="QIM258" s="27"/>
      <c r="QIN258" s="27"/>
      <c r="QIO258" s="27"/>
      <c r="QIP258" s="27"/>
      <c r="QIQ258" s="27"/>
      <c r="QIR258" s="27"/>
      <c r="QIS258" s="27"/>
      <c r="QIT258" s="27"/>
      <c r="QIU258" s="27"/>
      <c r="QIV258" s="27"/>
      <c r="QIW258" s="27"/>
      <c r="QIX258" s="27"/>
      <c r="QIY258" s="27"/>
      <c r="QIZ258" s="27"/>
      <c r="QJA258" s="27"/>
      <c r="QJB258" s="27"/>
      <c r="QJC258" s="27"/>
      <c r="QJD258" s="27"/>
      <c r="QJE258" s="27"/>
      <c r="QJF258" s="27"/>
      <c r="QJG258" s="27"/>
      <c r="QJH258" s="27"/>
      <c r="QJI258" s="27"/>
      <c r="QJJ258" s="27"/>
      <c r="QJK258" s="27"/>
      <c r="QJL258" s="27"/>
      <c r="QJM258" s="27"/>
      <c r="QJN258" s="27"/>
      <c r="QJO258" s="27"/>
      <c r="QJP258" s="27"/>
      <c r="QJQ258" s="27"/>
      <c r="QJR258" s="27"/>
      <c r="QJS258" s="27"/>
      <c r="QJT258" s="27"/>
      <c r="QJU258" s="27"/>
      <c r="QJV258" s="27"/>
      <c r="QJW258" s="27"/>
      <c r="QJX258" s="27"/>
      <c r="QJY258" s="27"/>
      <c r="QJZ258" s="27"/>
      <c r="QKA258" s="27"/>
      <c r="QKB258" s="27"/>
      <c r="QKC258" s="27"/>
      <c r="QKD258" s="27"/>
      <c r="QKE258" s="27"/>
      <c r="QKF258" s="27"/>
      <c r="QKG258" s="27"/>
      <c r="QKH258" s="27"/>
      <c r="QKI258" s="27"/>
      <c r="QKJ258" s="27"/>
      <c r="QKK258" s="27"/>
      <c r="QKL258" s="27"/>
      <c r="QKM258" s="27"/>
      <c r="QKN258" s="27"/>
      <c r="QKO258" s="27"/>
      <c r="QKP258" s="27"/>
      <c r="QKQ258" s="27"/>
      <c r="QKR258" s="27"/>
      <c r="QKS258" s="27"/>
      <c r="QKT258" s="27"/>
      <c r="QKU258" s="27"/>
      <c r="QKV258" s="27"/>
      <c r="QKW258" s="27"/>
      <c r="QKX258" s="27"/>
      <c r="QKY258" s="27"/>
      <c r="QKZ258" s="27"/>
      <c r="QLA258" s="27"/>
      <c r="QLB258" s="27"/>
      <c r="QLC258" s="27"/>
      <c r="QLD258" s="27"/>
      <c r="QLE258" s="27"/>
      <c r="QLF258" s="27"/>
      <c r="QLG258" s="27"/>
      <c r="QLH258" s="27"/>
      <c r="QLI258" s="27"/>
      <c r="QLJ258" s="27"/>
      <c r="QLK258" s="27"/>
      <c r="QLL258" s="27"/>
      <c r="QLM258" s="27"/>
      <c r="QLN258" s="27"/>
      <c r="QLO258" s="27"/>
      <c r="QLP258" s="27"/>
      <c r="QLQ258" s="27"/>
      <c r="QLR258" s="27"/>
      <c r="QLS258" s="27"/>
      <c r="QLT258" s="27"/>
      <c r="QLU258" s="27"/>
      <c r="QLV258" s="27"/>
      <c r="QLW258" s="27"/>
      <c r="QLX258" s="27"/>
      <c r="QLY258" s="27"/>
      <c r="QLZ258" s="27"/>
      <c r="QMA258" s="27"/>
      <c r="QMB258" s="27"/>
      <c r="QMC258" s="27"/>
      <c r="QMD258" s="27"/>
      <c r="QME258" s="27"/>
      <c r="QMF258" s="27"/>
      <c r="QMG258" s="27"/>
      <c r="QMH258" s="27"/>
      <c r="QMI258" s="27"/>
      <c r="QMJ258" s="27"/>
      <c r="QMK258" s="27"/>
      <c r="QML258" s="27"/>
      <c r="QMM258" s="27"/>
      <c r="QMN258" s="27"/>
      <c r="QMO258" s="27"/>
      <c r="QMP258" s="27"/>
      <c r="QMQ258" s="27"/>
      <c r="QMR258" s="27"/>
      <c r="QMS258" s="27"/>
      <c r="QMT258" s="27"/>
      <c r="QMU258" s="27"/>
      <c r="QMV258" s="27"/>
      <c r="QMW258" s="27"/>
      <c r="QMX258" s="27"/>
      <c r="QMY258" s="27"/>
      <c r="QMZ258" s="27"/>
      <c r="QNA258" s="27"/>
      <c r="QNB258" s="27"/>
      <c r="QNC258" s="27"/>
      <c r="QND258" s="27"/>
      <c r="QNE258" s="27"/>
      <c r="QNF258" s="27"/>
      <c r="QNG258" s="27"/>
      <c r="QNH258" s="27"/>
      <c r="QNI258" s="27"/>
      <c r="QNJ258" s="27"/>
      <c r="QNK258" s="27"/>
      <c r="QNL258" s="27"/>
      <c r="QNM258" s="27"/>
      <c r="QNN258" s="27"/>
      <c r="QNO258" s="27"/>
      <c r="QNP258" s="27"/>
      <c r="QNQ258" s="27"/>
      <c r="QNR258" s="27"/>
      <c r="QNS258" s="27"/>
      <c r="QNT258" s="27"/>
      <c r="QNU258" s="27"/>
      <c r="QNV258" s="27"/>
      <c r="QNW258" s="27"/>
      <c r="QNX258" s="27"/>
      <c r="QNY258" s="27"/>
      <c r="QNZ258" s="27"/>
      <c r="QOA258" s="27"/>
      <c r="QOB258" s="27"/>
      <c r="QOC258" s="27"/>
      <c r="QOD258" s="27"/>
      <c r="QOE258" s="27"/>
      <c r="QOF258" s="27"/>
      <c r="QOG258" s="27"/>
      <c r="QOH258" s="27"/>
      <c r="QOI258" s="27"/>
      <c r="QOJ258" s="27"/>
      <c r="QOK258" s="27"/>
      <c r="QOL258" s="27"/>
      <c r="QOM258" s="27"/>
      <c r="QON258" s="27"/>
      <c r="QOO258" s="27"/>
      <c r="QOP258" s="27"/>
      <c r="QOQ258" s="27"/>
      <c r="QOR258" s="27"/>
      <c r="QOS258" s="27"/>
      <c r="QOT258" s="27"/>
      <c r="QOU258" s="27"/>
      <c r="QOV258" s="27"/>
      <c r="QOW258" s="27"/>
      <c r="QOX258" s="27"/>
      <c r="QOY258" s="27"/>
      <c r="QOZ258" s="27"/>
      <c r="QPA258" s="27"/>
      <c r="QPB258" s="27"/>
      <c r="QPC258" s="27"/>
      <c r="QPD258" s="27"/>
      <c r="QPE258" s="27"/>
      <c r="QPF258" s="27"/>
      <c r="QPG258" s="27"/>
      <c r="QPH258" s="27"/>
      <c r="QPI258" s="27"/>
      <c r="QPJ258" s="27"/>
      <c r="QPK258" s="27"/>
      <c r="QPL258" s="27"/>
      <c r="QPM258" s="27"/>
      <c r="QPN258" s="27"/>
      <c r="QPO258" s="27"/>
      <c r="QPP258" s="27"/>
      <c r="QPQ258" s="27"/>
      <c r="QPR258" s="27"/>
      <c r="QPS258" s="27"/>
      <c r="QPT258" s="27"/>
      <c r="QPU258" s="27"/>
      <c r="QPV258" s="27"/>
      <c r="QPW258" s="27"/>
      <c r="QPX258" s="27"/>
      <c r="QPY258" s="27"/>
      <c r="QPZ258" s="27"/>
      <c r="QQA258" s="27"/>
      <c r="QQB258" s="27"/>
      <c r="QQC258" s="27"/>
      <c r="QQD258" s="27"/>
      <c r="QQE258" s="27"/>
      <c r="QQF258" s="27"/>
      <c r="QQG258" s="27"/>
      <c r="QQH258" s="27"/>
      <c r="QQI258" s="27"/>
      <c r="QQJ258" s="27"/>
      <c r="QQK258" s="27"/>
      <c r="QQL258" s="27"/>
      <c r="QQM258" s="27"/>
      <c r="QQN258" s="27"/>
      <c r="QQO258" s="27"/>
      <c r="QQP258" s="27"/>
      <c r="QQQ258" s="27"/>
      <c r="QQR258" s="27"/>
      <c r="QQS258" s="27"/>
      <c r="QQT258" s="27"/>
      <c r="QQU258" s="27"/>
      <c r="QQV258" s="27"/>
      <c r="QQW258" s="27"/>
      <c r="QQX258" s="27"/>
      <c r="QQY258" s="27"/>
      <c r="QQZ258" s="27"/>
      <c r="QRA258" s="27"/>
      <c r="QRB258" s="27"/>
      <c r="QRC258" s="27"/>
      <c r="QRD258" s="27"/>
      <c r="QRE258" s="27"/>
      <c r="QRF258" s="27"/>
      <c r="QRG258" s="27"/>
      <c r="QRH258" s="27"/>
      <c r="QRI258" s="27"/>
      <c r="QRJ258" s="27"/>
      <c r="QRK258" s="27"/>
      <c r="QRL258" s="27"/>
      <c r="QRM258" s="27"/>
      <c r="QRN258" s="27"/>
      <c r="QRO258" s="27"/>
      <c r="QRP258" s="27"/>
      <c r="QRQ258" s="27"/>
      <c r="QRR258" s="27"/>
      <c r="QRS258" s="27"/>
      <c r="QRT258" s="27"/>
      <c r="QRU258" s="27"/>
      <c r="QRV258" s="27"/>
      <c r="QRW258" s="27"/>
      <c r="QRX258" s="27"/>
      <c r="QRY258" s="27"/>
      <c r="QRZ258" s="27"/>
      <c r="QSA258" s="27"/>
      <c r="QSB258" s="27"/>
      <c r="QSC258" s="27"/>
      <c r="QSD258" s="27"/>
      <c r="QSE258" s="27"/>
      <c r="QSF258" s="27"/>
      <c r="QSG258" s="27"/>
      <c r="QSH258" s="27"/>
      <c r="QSI258" s="27"/>
      <c r="QSJ258" s="27"/>
      <c r="QSK258" s="27"/>
      <c r="QSL258" s="27"/>
      <c r="QSM258" s="27"/>
      <c r="QSN258" s="27"/>
      <c r="QSO258" s="27"/>
      <c r="QSP258" s="27"/>
      <c r="QSQ258" s="27"/>
      <c r="QSR258" s="27"/>
      <c r="QSS258" s="27"/>
      <c r="QST258" s="27"/>
      <c r="QSU258" s="27"/>
      <c r="QSV258" s="27"/>
      <c r="QSW258" s="27"/>
      <c r="QSX258" s="27"/>
      <c r="QSY258" s="27"/>
      <c r="QSZ258" s="27"/>
      <c r="QTA258" s="27"/>
      <c r="QTB258" s="27"/>
      <c r="QTC258" s="27"/>
      <c r="QTD258" s="27"/>
      <c r="QTE258" s="27"/>
      <c r="QTF258" s="27"/>
      <c r="QTG258" s="27"/>
      <c r="QTH258" s="27"/>
      <c r="QTI258" s="27"/>
      <c r="QTJ258" s="27"/>
      <c r="QTK258" s="27"/>
      <c r="QTL258" s="27"/>
      <c r="QTM258" s="27"/>
      <c r="QTN258" s="27"/>
      <c r="QTO258" s="27"/>
      <c r="QTP258" s="27"/>
      <c r="QTQ258" s="27"/>
      <c r="QTR258" s="27"/>
      <c r="QTS258" s="27"/>
      <c r="QTT258" s="27"/>
      <c r="QTU258" s="27"/>
      <c r="QTV258" s="27"/>
      <c r="QTW258" s="27"/>
      <c r="QTX258" s="27"/>
      <c r="QTY258" s="27"/>
      <c r="QTZ258" s="27"/>
      <c r="QUA258" s="27"/>
      <c r="QUB258" s="27"/>
      <c r="QUC258" s="27"/>
      <c r="QUD258" s="27"/>
      <c r="QUE258" s="27"/>
      <c r="QUF258" s="27"/>
      <c r="QUG258" s="27"/>
      <c r="QUH258" s="27"/>
      <c r="QUI258" s="27"/>
      <c r="QUJ258" s="27"/>
      <c r="QUK258" s="27"/>
      <c r="QUL258" s="27"/>
      <c r="QUM258" s="27"/>
      <c r="QUN258" s="27"/>
      <c r="QUO258" s="27"/>
      <c r="QUP258" s="27"/>
      <c r="QUQ258" s="27"/>
      <c r="QUR258" s="27"/>
      <c r="QUS258" s="27"/>
      <c r="QUT258" s="27"/>
      <c r="QUU258" s="27"/>
      <c r="QUV258" s="27"/>
      <c r="QUW258" s="27"/>
      <c r="QUX258" s="27"/>
      <c r="QUY258" s="27"/>
      <c r="QUZ258" s="27"/>
      <c r="QVA258" s="27"/>
      <c r="QVB258" s="27"/>
      <c r="QVC258" s="27"/>
      <c r="QVD258" s="27"/>
      <c r="QVE258" s="27"/>
      <c r="QVF258" s="27"/>
      <c r="QVG258" s="27"/>
      <c r="QVH258" s="27"/>
      <c r="QVI258" s="27"/>
      <c r="QVJ258" s="27"/>
      <c r="QVK258" s="27"/>
      <c r="QVL258" s="27"/>
      <c r="QVM258" s="27"/>
      <c r="QVN258" s="27"/>
      <c r="QVO258" s="27"/>
      <c r="QVP258" s="27"/>
      <c r="QVQ258" s="27"/>
      <c r="QVR258" s="27"/>
      <c r="QVS258" s="27"/>
      <c r="QVT258" s="27"/>
      <c r="QVU258" s="27"/>
      <c r="QVV258" s="27"/>
      <c r="QVW258" s="27"/>
      <c r="QVX258" s="27"/>
      <c r="QVY258" s="27"/>
      <c r="QVZ258" s="27"/>
      <c r="QWA258" s="27"/>
      <c r="QWB258" s="27"/>
      <c r="QWC258" s="27"/>
      <c r="QWD258" s="27"/>
      <c r="QWE258" s="27"/>
      <c r="QWF258" s="27"/>
      <c r="QWG258" s="27"/>
      <c r="QWH258" s="27"/>
      <c r="QWI258" s="27"/>
      <c r="QWJ258" s="27"/>
      <c r="QWK258" s="27"/>
      <c r="QWL258" s="27"/>
      <c r="QWM258" s="27"/>
      <c r="QWN258" s="27"/>
      <c r="QWO258" s="27"/>
      <c r="QWP258" s="27"/>
      <c r="QWQ258" s="27"/>
      <c r="QWR258" s="27"/>
      <c r="QWS258" s="27"/>
      <c r="QWT258" s="27"/>
      <c r="QWU258" s="27"/>
      <c r="QWV258" s="27"/>
      <c r="QWW258" s="27"/>
      <c r="QWX258" s="27"/>
      <c r="QWY258" s="27"/>
      <c r="QWZ258" s="27"/>
      <c r="QXA258" s="27"/>
      <c r="QXB258" s="27"/>
      <c r="QXC258" s="27"/>
      <c r="QXD258" s="27"/>
      <c r="QXE258" s="27"/>
      <c r="QXF258" s="27"/>
      <c r="QXG258" s="27"/>
      <c r="QXH258" s="27"/>
      <c r="QXI258" s="27"/>
      <c r="QXJ258" s="27"/>
      <c r="QXK258" s="27"/>
      <c r="QXL258" s="27"/>
      <c r="QXM258" s="27"/>
      <c r="QXN258" s="27"/>
      <c r="QXO258" s="27"/>
      <c r="QXP258" s="27"/>
      <c r="QXQ258" s="27"/>
      <c r="QXR258" s="27"/>
      <c r="QXS258" s="27"/>
      <c r="QXT258" s="27"/>
      <c r="QXU258" s="27"/>
      <c r="QXV258" s="27"/>
      <c r="QXW258" s="27"/>
      <c r="QXX258" s="27"/>
      <c r="QXY258" s="27"/>
      <c r="QXZ258" s="27"/>
      <c r="QYA258" s="27"/>
      <c r="QYB258" s="27"/>
      <c r="QYC258" s="27"/>
      <c r="QYD258" s="27"/>
      <c r="QYE258" s="27"/>
      <c r="QYF258" s="27"/>
      <c r="QYG258" s="27"/>
      <c r="QYH258" s="27"/>
      <c r="QYI258" s="27"/>
      <c r="QYJ258" s="27"/>
      <c r="QYK258" s="27"/>
      <c r="QYL258" s="27"/>
      <c r="QYM258" s="27"/>
      <c r="QYN258" s="27"/>
      <c r="QYO258" s="27"/>
      <c r="QYP258" s="27"/>
      <c r="QYQ258" s="27"/>
      <c r="QYR258" s="27"/>
      <c r="QYS258" s="27"/>
      <c r="QYT258" s="27"/>
      <c r="QYU258" s="27"/>
      <c r="QYV258" s="27"/>
      <c r="QYW258" s="27"/>
      <c r="QYX258" s="27"/>
      <c r="QYY258" s="27"/>
      <c r="QYZ258" s="27"/>
      <c r="QZA258" s="27"/>
      <c r="QZB258" s="27"/>
      <c r="QZC258" s="27"/>
      <c r="QZD258" s="27"/>
      <c r="QZE258" s="27"/>
      <c r="QZF258" s="27"/>
      <c r="QZG258" s="27"/>
      <c r="QZH258" s="27"/>
      <c r="QZI258" s="27"/>
      <c r="QZJ258" s="27"/>
      <c r="QZK258" s="27"/>
      <c r="QZL258" s="27"/>
      <c r="QZM258" s="27"/>
      <c r="QZN258" s="27"/>
      <c r="QZO258" s="27"/>
      <c r="QZP258" s="27"/>
      <c r="QZQ258" s="27"/>
      <c r="QZR258" s="27"/>
      <c r="QZS258" s="27"/>
      <c r="QZT258" s="27"/>
      <c r="QZU258" s="27"/>
      <c r="QZV258" s="27"/>
      <c r="QZW258" s="27"/>
      <c r="QZX258" s="27"/>
      <c r="QZY258" s="27"/>
      <c r="QZZ258" s="27"/>
      <c r="RAA258" s="27"/>
      <c r="RAB258" s="27"/>
      <c r="RAC258" s="27"/>
      <c r="RAD258" s="27"/>
      <c r="RAE258" s="27"/>
      <c r="RAF258" s="27"/>
      <c r="RAG258" s="27"/>
      <c r="RAH258" s="27"/>
      <c r="RAI258" s="27"/>
      <c r="RAJ258" s="27"/>
      <c r="RAK258" s="27"/>
      <c r="RAL258" s="27"/>
      <c r="RAM258" s="27"/>
      <c r="RAN258" s="27"/>
      <c r="RAO258" s="27"/>
      <c r="RAP258" s="27"/>
      <c r="RAQ258" s="27"/>
      <c r="RAR258" s="27"/>
      <c r="RAS258" s="27"/>
      <c r="RAT258" s="27"/>
      <c r="RAU258" s="27"/>
      <c r="RAV258" s="27"/>
      <c r="RAW258" s="27"/>
      <c r="RAX258" s="27"/>
      <c r="RAY258" s="27"/>
      <c r="RAZ258" s="27"/>
      <c r="RBA258" s="27"/>
      <c r="RBB258" s="27"/>
      <c r="RBC258" s="27"/>
      <c r="RBD258" s="27"/>
      <c r="RBE258" s="27"/>
      <c r="RBF258" s="27"/>
      <c r="RBG258" s="27"/>
      <c r="RBH258" s="27"/>
      <c r="RBI258" s="27"/>
      <c r="RBJ258" s="27"/>
      <c r="RBK258" s="27"/>
      <c r="RBL258" s="27"/>
      <c r="RBM258" s="27"/>
      <c r="RBN258" s="27"/>
      <c r="RBO258" s="27"/>
      <c r="RBP258" s="27"/>
      <c r="RBQ258" s="27"/>
      <c r="RBR258" s="27"/>
      <c r="RBS258" s="27"/>
      <c r="RBT258" s="27"/>
      <c r="RBU258" s="27"/>
      <c r="RBV258" s="27"/>
      <c r="RBW258" s="27"/>
      <c r="RBX258" s="27"/>
      <c r="RBY258" s="27"/>
      <c r="RBZ258" s="27"/>
      <c r="RCA258" s="27"/>
      <c r="RCB258" s="27"/>
      <c r="RCC258" s="27"/>
      <c r="RCD258" s="27"/>
      <c r="RCE258" s="27"/>
      <c r="RCF258" s="27"/>
      <c r="RCG258" s="27"/>
      <c r="RCH258" s="27"/>
      <c r="RCI258" s="27"/>
      <c r="RCJ258" s="27"/>
      <c r="RCK258" s="27"/>
      <c r="RCL258" s="27"/>
      <c r="RCM258" s="27"/>
      <c r="RCN258" s="27"/>
      <c r="RCO258" s="27"/>
      <c r="RCP258" s="27"/>
      <c r="RCQ258" s="27"/>
      <c r="RCR258" s="27"/>
      <c r="RCS258" s="27"/>
      <c r="RCT258" s="27"/>
      <c r="RCU258" s="27"/>
      <c r="RCV258" s="27"/>
      <c r="RCW258" s="27"/>
      <c r="RCX258" s="27"/>
      <c r="RCY258" s="27"/>
      <c r="RCZ258" s="27"/>
      <c r="RDA258" s="27"/>
      <c r="RDB258" s="27"/>
      <c r="RDC258" s="27"/>
      <c r="RDD258" s="27"/>
      <c r="RDE258" s="27"/>
      <c r="RDF258" s="27"/>
      <c r="RDG258" s="27"/>
      <c r="RDH258" s="27"/>
      <c r="RDI258" s="27"/>
      <c r="RDJ258" s="27"/>
      <c r="RDK258" s="27"/>
      <c r="RDL258" s="27"/>
      <c r="RDM258" s="27"/>
      <c r="RDN258" s="27"/>
      <c r="RDO258" s="27"/>
      <c r="RDP258" s="27"/>
      <c r="RDQ258" s="27"/>
      <c r="RDR258" s="27"/>
      <c r="RDS258" s="27"/>
      <c r="RDT258" s="27"/>
      <c r="RDU258" s="27"/>
      <c r="RDV258" s="27"/>
      <c r="RDW258" s="27"/>
      <c r="RDX258" s="27"/>
      <c r="RDY258" s="27"/>
      <c r="RDZ258" s="27"/>
      <c r="REA258" s="27"/>
      <c r="REB258" s="27"/>
      <c r="REC258" s="27"/>
      <c r="RED258" s="27"/>
      <c r="REE258" s="27"/>
      <c r="REF258" s="27"/>
      <c r="REG258" s="27"/>
      <c r="REH258" s="27"/>
      <c r="REI258" s="27"/>
      <c r="REJ258" s="27"/>
      <c r="REK258" s="27"/>
      <c r="REL258" s="27"/>
      <c r="REM258" s="27"/>
      <c r="REN258" s="27"/>
      <c r="REO258" s="27"/>
      <c r="REP258" s="27"/>
      <c r="REQ258" s="27"/>
      <c r="RER258" s="27"/>
      <c r="RES258" s="27"/>
      <c r="RET258" s="27"/>
      <c r="REU258" s="27"/>
      <c r="REV258" s="27"/>
      <c r="REW258" s="27"/>
      <c r="REX258" s="27"/>
      <c r="REY258" s="27"/>
      <c r="REZ258" s="27"/>
      <c r="RFA258" s="27"/>
      <c r="RFB258" s="27"/>
      <c r="RFC258" s="27"/>
      <c r="RFD258" s="27"/>
      <c r="RFE258" s="27"/>
      <c r="RFF258" s="27"/>
      <c r="RFG258" s="27"/>
      <c r="RFH258" s="27"/>
      <c r="RFI258" s="27"/>
      <c r="RFJ258" s="27"/>
      <c r="RFK258" s="27"/>
      <c r="RFL258" s="27"/>
      <c r="RFM258" s="27"/>
      <c r="RFN258" s="27"/>
      <c r="RFO258" s="27"/>
      <c r="RFP258" s="27"/>
      <c r="RFQ258" s="27"/>
      <c r="RFR258" s="27"/>
      <c r="RFS258" s="27"/>
      <c r="RFT258" s="27"/>
      <c r="RFU258" s="27"/>
      <c r="RFV258" s="27"/>
      <c r="RFW258" s="27"/>
      <c r="RFX258" s="27"/>
      <c r="RFY258" s="27"/>
      <c r="RFZ258" s="27"/>
      <c r="RGA258" s="27"/>
      <c r="RGB258" s="27"/>
      <c r="RGC258" s="27"/>
      <c r="RGD258" s="27"/>
      <c r="RGE258" s="27"/>
      <c r="RGF258" s="27"/>
      <c r="RGG258" s="27"/>
      <c r="RGH258" s="27"/>
      <c r="RGI258" s="27"/>
      <c r="RGJ258" s="27"/>
      <c r="RGK258" s="27"/>
      <c r="RGL258" s="27"/>
      <c r="RGM258" s="27"/>
      <c r="RGN258" s="27"/>
      <c r="RGO258" s="27"/>
      <c r="RGP258" s="27"/>
      <c r="RGQ258" s="27"/>
      <c r="RGR258" s="27"/>
      <c r="RGS258" s="27"/>
      <c r="RGT258" s="27"/>
      <c r="RGU258" s="27"/>
      <c r="RGV258" s="27"/>
      <c r="RGW258" s="27"/>
      <c r="RGX258" s="27"/>
      <c r="RGY258" s="27"/>
      <c r="RGZ258" s="27"/>
      <c r="RHA258" s="27"/>
      <c r="RHB258" s="27"/>
      <c r="RHC258" s="27"/>
      <c r="RHD258" s="27"/>
      <c r="RHE258" s="27"/>
      <c r="RHF258" s="27"/>
      <c r="RHG258" s="27"/>
      <c r="RHH258" s="27"/>
      <c r="RHI258" s="27"/>
      <c r="RHJ258" s="27"/>
      <c r="RHK258" s="27"/>
      <c r="RHL258" s="27"/>
      <c r="RHM258" s="27"/>
      <c r="RHN258" s="27"/>
      <c r="RHO258" s="27"/>
      <c r="RHP258" s="27"/>
      <c r="RHQ258" s="27"/>
      <c r="RHR258" s="27"/>
      <c r="RHS258" s="27"/>
      <c r="RHT258" s="27"/>
      <c r="RHU258" s="27"/>
      <c r="RHV258" s="27"/>
      <c r="RHW258" s="27"/>
      <c r="RHX258" s="27"/>
      <c r="RHY258" s="27"/>
      <c r="RHZ258" s="27"/>
      <c r="RIA258" s="27"/>
      <c r="RIB258" s="27"/>
      <c r="RIC258" s="27"/>
      <c r="RID258" s="27"/>
      <c r="RIE258" s="27"/>
      <c r="RIF258" s="27"/>
      <c r="RIG258" s="27"/>
      <c r="RIH258" s="27"/>
      <c r="RII258" s="27"/>
      <c r="RIJ258" s="27"/>
      <c r="RIK258" s="27"/>
      <c r="RIL258" s="27"/>
      <c r="RIM258" s="27"/>
      <c r="RIN258" s="27"/>
      <c r="RIO258" s="27"/>
      <c r="RIP258" s="27"/>
      <c r="RIQ258" s="27"/>
      <c r="RIR258" s="27"/>
      <c r="RIS258" s="27"/>
      <c r="RIT258" s="27"/>
      <c r="RIU258" s="27"/>
      <c r="RIV258" s="27"/>
      <c r="RIW258" s="27"/>
      <c r="RIX258" s="27"/>
      <c r="RIY258" s="27"/>
      <c r="RIZ258" s="27"/>
      <c r="RJA258" s="27"/>
      <c r="RJB258" s="27"/>
      <c r="RJC258" s="27"/>
      <c r="RJD258" s="27"/>
      <c r="RJE258" s="27"/>
      <c r="RJF258" s="27"/>
      <c r="RJG258" s="27"/>
      <c r="RJH258" s="27"/>
      <c r="RJI258" s="27"/>
      <c r="RJJ258" s="27"/>
      <c r="RJK258" s="27"/>
      <c r="RJL258" s="27"/>
      <c r="RJM258" s="27"/>
      <c r="RJN258" s="27"/>
      <c r="RJO258" s="27"/>
      <c r="RJP258" s="27"/>
      <c r="RJQ258" s="27"/>
      <c r="RJR258" s="27"/>
      <c r="RJS258" s="27"/>
      <c r="RJT258" s="27"/>
      <c r="RJU258" s="27"/>
      <c r="RJV258" s="27"/>
      <c r="RJW258" s="27"/>
      <c r="RJX258" s="27"/>
      <c r="RJY258" s="27"/>
      <c r="RJZ258" s="27"/>
      <c r="RKA258" s="27"/>
      <c r="RKB258" s="27"/>
      <c r="RKC258" s="27"/>
      <c r="RKD258" s="27"/>
      <c r="RKE258" s="27"/>
      <c r="RKF258" s="27"/>
      <c r="RKG258" s="27"/>
      <c r="RKH258" s="27"/>
      <c r="RKI258" s="27"/>
      <c r="RKJ258" s="27"/>
      <c r="RKK258" s="27"/>
      <c r="RKL258" s="27"/>
      <c r="RKM258" s="27"/>
      <c r="RKN258" s="27"/>
      <c r="RKO258" s="27"/>
      <c r="RKP258" s="27"/>
      <c r="RKQ258" s="27"/>
      <c r="RKR258" s="27"/>
      <c r="RKS258" s="27"/>
      <c r="RKT258" s="27"/>
      <c r="RKU258" s="27"/>
      <c r="RKV258" s="27"/>
      <c r="RKW258" s="27"/>
      <c r="RKX258" s="27"/>
      <c r="RKY258" s="27"/>
      <c r="RKZ258" s="27"/>
      <c r="RLA258" s="27"/>
      <c r="RLB258" s="27"/>
      <c r="RLC258" s="27"/>
      <c r="RLD258" s="27"/>
      <c r="RLE258" s="27"/>
      <c r="RLF258" s="27"/>
      <c r="RLG258" s="27"/>
      <c r="RLH258" s="27"/>
      <c r="RLI258" s="27"/>
      <c r="RLJ258" s="27"/>
      <c r="RLK258" s="27"/>
      <c r="RLL258" s="27"/>
      <c r="RLM258" s="27"/>
      <c r="RLN258" s="27"/>
      <c r="RLO258" s="27"/>
      <c r="RLP258" s="27"/>
      <c r="RLQ258" s="27"/>
      <c r="RLR258" s="27"/>
      <c r="RLS258" s="27"/>
      <c r="RLT258" s="27"/>
      <c r="RLU258" s="27"/>
      <c r="RLV258" s="27"/>
      <c r="RLW258" s="27"/>
      <c r="RLX258" s="27"/>
      <c r="RLY258" s="27"/>
      <c r="RLZ258" s="27"/>
      <c r="RMA258" s="27"/>
      <c r="RMB258" s="27"/>
      <c r="RMC258" s="27"/>
      <c r="RMD258" s="27"/>
      <c r="RME258" s="27"/>
      <c r="RMF258" s="27"/>
      <c r="RMG258" s="27"/>
      <c r="RMH258" s="27"/>
      <c r="RMI258" s="27"/>
      <c r="RMJ258" s="27"/>
      <c r="RMK258" s="27"/>
      <c r="RML258" s="27"/>
      <c r="RMM258" s="27"/>
      <c r="RMN258" s="27"/>
      <c r="RMO258" s="27"/>
      <c r="RMP258" s="27"/>
      <c r="RMQ258" s="27"/>
      <c r="RMR258" s="27"/>
      <c r="RMS258" s="27"/>
      <c r="RMT258" s="27"/>
      <c r="RMU258" s="27"/>
      <c r="RMV258" s="27"/>
      <c r="RMW258" s="27"/>
      <c r="RMX258" s="27"/>
      <c r="RMY258" s="27"/>
      <c r="RMZ258" s="27"/>
      <c r="RNA258" s="27"/>
      <c r="RNB258" s="27"/>
      <c r="RNC258" s="27"/>
      <c r="RND258" s="27"/>
      <c r="RNE258" s="27"/>
      <c r="RNF258" s="27"/>
      <c r="RNG258" s="27"/>
      <c r="RNH258" s="27"/>
      <c r="RNI258" s="27"/>
      <c r="RNJ258" s="27"/>
      <c r="RNK258" s="27"/>
      <c r="RNL258" s="27"/>
      <c r="RNM258" s="27"/>
      <c r="RNN258" s="27"/>
      <c r="RNO258" s="27"/>
      <c r="RNP258" s="27"/>
      <c r="RNQ258" s="27"/>
      <c r="RNR258" s="27"/>
      <c r="RNS258" s="27"/>
      <c r="RNT258" s="27"/>
      <c r="RNU258" s="27"/>
      <c r="RNV258" s="27"/>
      <c r="RNW258" s="27"/>
      <c r="RNX258" s="27"/>
      <c r="RNY258" s="27"/>
      <c r="RNZ258" s="27"/>
      <c r="ROA258" s="27"/>
      <c r="ROB258" s="27"/>
      <c r="ROC258" s="27"/>
      <c r="ROD258" s="27"/>
      <c r="ROE258" s="27"/>
      <c r="ROF258" s="27"/>
      <c r="ROG258" s="27"/>
      <c r="ROH258" s="27"/>
      <c r="ROI258" s="27"/>
      <c r="ROJ258" s="27"/>
      <c r="ROK258" s="27"/>
      <c r="ROL258" s="27"/>
      <c r="ROM258" s="27"/>
      <c r="RON258" s="27"/>
      <c r="ROO258" s="27"/>
      <c r="ROP258" s="27"/>
      <c r="ROQ258" s="27"/>
      <c r="ROR258" s="27"/>
      <c r="ROS258" s="27"/>
      <c r="ROT258" s="27"/>
      <c r="ROU258" s="27"/>
      <c r="ROV258" s="27"/>
      <c r="ROW258" s="27"/>
      <c r="ROX258" s="27"/>
      <c r="ROY258" s="27"/>
      <c r="ROZ258" s="27"/>
      <c r="RPA258" s="27"/>
      <c r="RPB258" s="27"/>
      <c r="RPC258" s="27"/>
      <c r="RPD258" s="27"/>
      <c r="RPE258" s="27"/>
      <c r="RPF258" s="27"/>
      <c r="RPG258" s="27"/>
      <c r="RPH258" s="27"/>
      <c r="RPI258" s="27"/>
      <c r="RPJ258" s="27"/>
      <c r="RPK258" s="27"/>
      <c r="RPL258" s="27"/>
      <c r="RPM258" s="27"/>
      <c r="RPN258" s="27"/>
      <c r="RPO258" s="27"/>
      <c r="RPP258" s="27"/>
      <c r="RPQ258" s="27"/>
      <c r="RPR258" s="27"/>
      <c r="RPS258" s="27"/>
      <c r="RPT258" s="27"/>
      <c r="RPU258" s="27"/>
      <c r="RPV258" s="27"/>
      <c r="RPW258" s="27"/>
      <c r="RPX258" s="27"/>
      <c r="RPY258" s="27"/>
      <c r="RPZ258" s="27"/>
      <c r="RQA258" s="27"/>
      <c r="RQB258" s="27"/>
      <c r="RQC258" s="27"/>
      <c r="RQD258" s="27"/>
      <c r="RQE258" s="27"/>
      <c r="RQF258" s="27"/>
      <c r="RQG258" s="27"/>
      <c r="RQH258" s="27"/>
      <c r="RQI258" s="27"/>
      <c r="RQJ258" s="27"/>
      <c r="RQK258" s="27"/>
      <c r="RQL258" s="27"/>
      <c r="RQM258" s="27"/>
      <c r="RQN258" s="27"/>
      <c r="RQO258" s="27"/>
      <c r="RQP258" s="27"/>
      <c r="RQQ258" s="27"/>
      <c r="RQR258" s="27"/>
      <c r="RQS258" s="27"/>
      <c r="RQT258" s="27"/>
      <c r="RQU258" s="27"/>
      <c r="RQV258" s="27"/>
      <c r="RQW258" s="27"/>
      <c r="RQX258" s="27"/>
      <c r="RQY258" s="27"/>
      <c r="RQZ258" s="27"/>
      <c r="RRA258" s="27"/>
      <c r="RRB258" s="27"/>
      <c r="RRC258" s="27"/>
      <c r="RRD258" s="27"/>
      <c r="RRE258" s="27"/>
      <c r="RRF258" s="27"/>
      <c r="RRG258" s="27"/>
      <c r="RRH258" s="27"/>
      <c r="RRI258" s="27"/>
      <c r="RRJ258" s="27"/>
      <c r="RRK258" s="27"/>
      <c r="RRL258" s="27"/>
      <c r="RRM258" s="27"/>
      <c r="RRN258" s="27"/>
      <c r="RRO258" s="27"/>
      <c r="RRP258" s="27"/>
      <c r="RRQ258" s="27"/>
      <c r="RRR258" s="27"/>
      <c r="RRS258" s="27"/>
      <c r="RRT258" s="27"/>
      <c r="RRU258" s="27"/>
      <c r="RRV258" s="27"/>
      <c r="RRW258" s="27"/>
      <c r="RRX258" s="27"/>
      <c r="RRY258" s="27"/>
      <c r="RRZ258" s="27"/>
      <c r="RSA258" s="27"/>
      <c r="RSB258" s="27"/>
      <c r="RSC258" s="27"/>
      <c r="RSD258" s="27"/>
      <c r="RSE258" s="27"/>
      <c r="RSF258" s="27"/>
      <c r="RSG258" s="27"/>
      <c r="RSH258" s="27"/>
      <c r="RSI258" s="27"/>
      <c r="RSJ258" s="27"/>
      <c r="RSK258" s="27"/>
      <c r="RSL258" s="27"/>
      <c r="RSM258" s="27"/>
      <c r="RSN258" s="27"/>
      <c r="RSO258" s="27"/>
      <c r="RSP258" s="27"/>
      <c r="RSQ258" s="27"/>
      <c r="RSR258" s="27"/>
      <c r="RSS258" s="27"/>
      <c r="RST258" s="27"/>
      <c r="RSU258" s="27"/>
      <c r="RSV258" s="27"/>
      <c r="RSW258" s="27"/>
      <c r="RSX258" s="27"/>
      <c r="RSY258" s="27"/>
      <c r="RSZ258" s="27"/>
      <c r="RTA258" s="27"/>
      <c r="RTB258" s="27"/>
      <c r="RTC258" s="27"/>
      <c r="RTD258" s="27"/>
      <c r="RTE258" s="27"/>
      <c r="RTF258" s="27"/>
      <c r="RTG258" s="27"/>
      <c r="RTH258" s="27"/>
      <c r="RTI258" s="27"/>
      <c r="RTJ258" s="27"/>
      <c r="RTK258" s="27"/>
      <c r="RTL258" s="27"/>
      <c r="RTM258" s="27"/>
      <c r="RTN258" s="27"/>
      <c r="RTO258" s="27"/>
      <c r="RTP258" s="27"/>
      <c r="RTQ258" s="27"/>
      <c r="RTR258" s="27"/>
      <c r="RTS258" s="27"/>
      <c r="RTT258" s="27"/>
      <c r="RTU258" s="27"/>
      <c r="RTV258" s="27"/>
      <c r="RTW258" s="27"/>
      <c r="RTX258" s="27"/>
      <c r="RTY258" s="27"/>
      <c r="RTZ258" s="27"/>
      <c r="RUA258" s="27"/>
      <c r="RUB258" s="27"/>
      <c r="RUC258" s="27"/>
      <c r="RUD258" s="27"/>
      <c r="RUE258" s="27"/>
      <c r="RUF258" s="27"/>
      <c r="RUG258" s="27"/>
      <c r="RUH258" s="27"/>
      <c r="RUI258" s="27"/>
      <c r="RUJ258" s="27"/>
      <c r="RUK258" s="27"/>
      <c r="RUL258" s="27"/>
      <c r="RUM258" s="27"/>
      <c r="RUN258" s="27"/>
      <c r="RUO258" s="27"/>
      <c r="RUP258" s="27"/>
      <c r="RUQ258" s="27"/>
      <c r="RUR258" s="27"/>
      <c r="RUS258" s="27"/>
      <c r="RUT258" s="27"/>
      <c r="RUU258" s="27"/>
      <c r="RUV258" s="27"/>
      <c r="RUW258" s="27"/>
      <c r="RUX258" s="27"/>
      <c r="RUY258" s="27"/>
      <c r="RUZ258" s="27"/>
      <c r="RVA258" s="27"/>
      <c r="RVB258" s="27"/>
      <c r="RVC258" s="27"/>
      <c r="RVD258" s="27"/>
      <c r="RVE258" s="27"/>
      <c r="RVF258" s="27"/>
      <c r="RVG258" s="27"/>
      <c r="RVH258" s="27"/>
      <c r="RVI258" s="27"/>
      <c r="RVJ258" s="27"/>
      <c r="RVK258" s="27"/>
      <c r="RVL258" s="27"/>
      <c r="RVM258" s="27"/>
      <c r="RVN258" s="27"/>
      <c r="RVO258" s="27"/>
      <c r="RVP258" s="27"/>
      <c r="RVQ258" s="27"/>
      <c r="RVR258" s="27"/>
      <c r="RVS258" s="27"/>
      <c r="RVT258" s="27"/>
      <c r="RVU258" s="27"/>
      <c r="RVV258" s="27"/>
      <c r="RVW258" s="27"/>
      <c r="RVX258" s="27"/>
      <c r="RVY258" s="27"/>
      <c r="RVZ258" s="27"/>
      <c r="RWA258" s="27"/>
      <c r="RWB258" s="27"/>
      <c r="RWC258" s="27"/>
      <c r="RWD258" s="27"/>
      <c r="RWE258" s="27"/>
      <c r="RWF258" s="27"/>
      <c r="RWG258" s="27"/>
      <c r="RWH258" s="27"/>
      <c r="RWI258" s="27"/>
      <c r="RWJ258" s="27"/>
      <c r="RWK258" s="27"/>
      <c r="RWL258" s="27"/>
      <c r="RWM258" s="27"/>
      <c r="RWN258" s="27"/>
      <c r="RWO258" s="27"/>
      <c r="RWP258" s="27"/>
      <c r="RWQ258" s="27"/>
      <c r="RWR258" s="27"/>
      <c r="RWS258" s="27"/>
      <c r="RWT258" s="27"/>
      <c r="RWU258" s="27"/>
      <c r="RWV258" s="27"/>
      <c r="RWW258" s="27"/>
      <c r="RWX258" s="27"/>
      <c r="RWY258" s="27"/>
      <c r="RWZ258" s="27"/>
      <c r="RXA258" s="27"/>
      <c r="RXB258" s="27"/>
      <c r="RXC258" s="27"/>
      <c r="RXD258" s="27"/>
      <c r="RXE258" s="27"/>
      <c r="RXF258" s="27"/>
      <c r="RXG258" s="27"/>
      <c r="RXH258" s="27"/>
      <c r="RXI258" s="27"/>
      <c r="RXJ258" s="27"/>
      <c r="RXK258" s="27"/>
      <c r="RXL258" s="27"/>
      <c r="RXM258" s="27"/>
      <c r="RXN258" s="27"/>
      <c r="RXO258" s="27"/>
      <c r="RXP258" s="27"/>
      <c r="RXQ258" s="27"/>
      <c r="RXR258" s="27"/>
      <c r="RXS258" s="27"/>
      <c r="RXT258" s="27"/>
      <c r="RXU258" s="27"/>
      <c r="RXV258" s="27"/>
      <c r="RXW258" s="27"/>
      <c r="RXX258" s="27"/>
      <c r="RXY258" s="27"/>
      <c r="RXZ258" s="27"/>
      <c r="RYA258" s="27"/>
      <c r="RYB258" s="27"/>
      <c r="RYC258" s="27"/>
      <c r="RYD258" s="27"/>
      <c r="RYE258" s="27"/>
      <c r="RYF258" s="27"/>
      <c r="RYG258" s="27"/>
      <c r="RYH258" s="27"/>
      <c r="RYI258" s="27"/>
      <c r="RYJ258" s="27"/>
      <c r="RYK258" s="27"/>
      <c r="RYL258" s="27"/>
      <c r="RYM258" s="27"/>
      <c r="RYN258" s="27"/>
      <c r="RYO258" s="27"/>
      <c r="RYP258" s="27"/>
      <c r="RYQ258" s="27"/>
      <c r="RYR258" s="27"/>
      <c r="RYS258" s="27"/>
      <c r="RYT258" s="27"/>
      <c r="RYU258" s="27"/>
      <c r="RYV258" s="27"/>
      <c r="RYW258" s="27"/>
      <c r="RYX258" s="27"/>
      <c r="RYY258" s="27"/>
      <c r="RYZ258" s="27"/>
      <c r="RZA258" s="27"/>
      <c r="RZB258" s="27"/>
      <c r="RZC258" s="27"/>
      <c r="RZD258" s="27"/>
      <c r="RZE258" s="27"/>
      <c r="RZF258" s="27"/>
      <c r="RZG258" s="27"/>
      <c r="RZH258" s="27"/>
      <c r="RZI258" s="27"/>
      <c r="RZJ258" s="27"/>
      <c r="RZK258" s="27"/>
      <c r="RZL258" s="27"/>
      <c r="RZM258" s="27"/>
      <c r="RZN258" s="27"/>
      <c r="RZO258" s="27"/>
      <c r="RZP258" s="27"/>
      <c r="RZQ258" s="27"/>
      <c r="RZR258" s="27"/>
      <c r="RZS258" s="27"/>
      <c r="RZT258" s="27"/>
      <c r="RZU258" s="27"/>
      <c r="RZV258" s="27"/>
      <c r="RZW258" s="27"/>
      <c r="RZX258" s="27"/>
      <c r="RZY258" s="27"/>
      <c r="RZZ258" s="27"/>
      <c r="SAA258" s="27"/>
      <c r="SAB258" s="27"/>
      <c r="SAC258" s="27"/>
      <c r="SAD258" s="27"/>
      <c r="SAE258" s="27"/>
      <c r="SAF258" s="27"/>
      <c r="SAG258" s="27"/>
      <c r="SAH258" s="27"/>
      <c r="SAI258" s="27"/>
      <c r="SAJ258" s="27"/>
      <c r="SAK258" s="27"/>
      <c r="SAL258" s="27"/>
      <c r="SAM258" s="27"/>
      <c r="SAN258" s="27"/>
      <c r="SAO258" s="27"/>
      <c r="SAP258" s="27"/>
      <c r="SAQ258" s="27"/>
      <c r="SAR258" s="27"/>
      <c r="SAS258" s="27"/>
      <c r="SAT258" s="27"/>
      <c r="SAU258" s="27"/>
      <c r="SAV258" s="27"/>
      <c r="SAW258" s="27"/>
      <c r="SAX258" s="27"/>
      <c r="SAY258" s="27"/>
      <c r="SAZ258" s="27"/>
      <c r="SBA258" s="27"/>
      <c r="SBB258" s="27"/>
      <c r="SBC258" s="27"/>
      <c r="SBD258" s="27"/>
      <c r="SBE258" s="27"/>
      <c r="SBF258" s="27"/>
      <c r="SBG258" s="27"/>
      <c r="SBH258" s="27"/>
      <c r="SBI258" s="27"/>
      <c r="SBJ258" s="27"/>
      <c r="SBK258" s="27"/>
      <c r="SBL258" s="27"/>
      <c r="SBM258" s="27"/>
      <c r="SBN258" s="27"/>
      <c r="SBO258" s="27"/>
      <c r="SBP258" s="27"/>
      <c r="SBQ258" s="27"/>
      <c r="SBR258" s="27"/>
      <c r="SBS258" s="27"/>
      <c r="SBT258" s="27"/>
      <c r="SBU258" s="27"/>
      <c r="SBV258" s="27"/>
      <c r="SBW258" s="27"/>
      <c r="SBX258" s="27"/>
      <c r="SBY258" s="27"/>
      <c r="SBZ258" s="27"/>
      <c r="SCA258" s="27"/>
      <c r="SCB258" s="27"/>
      <c r="SCC258" s="27"/>
      <c r="SCD258" s="27"/>
      <c r="SCE258" s="27"/>
      <c r="SCF258" s="27"/>
      <c r="SCG258" s="27"/>
      <c r="SCH258" s="27"/>
      <c r="SCI258" s="27"/>
      <c r="SCJ258" s="27"/>
      <c r="SCK258" s="27"/>
      <c r="SCL258" s="27"/>
      <c r="SCM258" s="27"/>
      <c r="SCN258" s="27"/>
      <c r="SCO258" s="27"/>
      <c r="SCP258" s="27"/>
      <c r="SCQ258" s="27"/>
      <c r="SCR258" s="27"/>
      <c r="SCS258" s="27"/>
      <c r="SCT258" s="27"/>
      <c r="SCU258" s="27"/>
      <c r="SCV258" s="27"/>
      <c r="SCW258" s="27"/>
      <c r="SCX258" s="27"/>
      <c r="SCY258" s="27"/>
      <c r="SCZ258" s="27"/>
      <c r="SDA258" s="27"/>
      <c r="SDB258" s="27"/>
      <c r="SDC258" s="27"/>
      <c r="SDD258" s="27"/>
      <c r="SDE258" s="27"/>
      <c r="SDF258" s="27"/>
      <c r="SDG258" s="27"/>
      <c r="SDH258" s="27"/>
      <c r="SDI258" s="27"/>
      <c r="SDJ258" s="27"/>
      <c r="SDK258" s="27"/>
      <c r="SDL258" s="27"/>
      <c r="SDM258" s="27"/>
      <c r="SDN258" s="27"/>
      <c r="SDO258" s="27"/>
      <c r="SDP258" s="27"/>
      <c r="SDQ258" s="27"/>
      <c r="SDR258" s="27"/>
      <c r="SDS258" s="27"/>
      <c r="SDT258" s="27"/>
      <c r="SDU258" s="27"/>
      <c r="SDV258" s="27"/>
      <c r="SDW258" s="27"/>
      <c r="SDX258" s="27"/>
      <c r="SDY258" s="27"/>
      <c r="SDZ258" s="27"/>
      <c r="SEA258" s="27"/>
      <c r="SEB258" s="27"/>
      <c r="SEC258" s="27"/>
      <c r="SED258" s="27"/>
      <c r="SEE258" s="27"/>
      <c r="SEF258" s="27"/>
      <c r="SEG258" s="27"/>
      <c r="SEH258" s="27"/>
      <c r="SEI258" s="27"/>
      <c r="SEJ258" s="27"/>
      <c r="SEK258" s="27"/>
      <c r="SEL258" s="27"/>
      <c r="SEM258" s="27"/>
      <c r="SEN258" s="27"/>
      <c r="SEO258" s="27"/>
      <c r="SEP258" s="27"/>
      <c r="SEQ258" s="27"/>
      <c r="SER258" s="27"/>
      <c r="SES258" s="27"/>
      <c r="SET258" s="27"/>
      <c r="SEU258" s="27"/>
      <c r="SEV258" s="27"/>
      <c r="SEW258" s="27"/>
      <c r="SEX258" s="27"/>
      <c r="SEY258" s="27"/>
      <c r="SEZ258" s="27"/>
      <c r="SFA258" s="27"/>
      <c r="SFB258" s="27"/>
      <c r="SFC258" s="27"/>
      <c r="SFD258" s="27"/>
      <c r="SFE258" s="27"/>
      <c r="SFF258" s="27"/>
      <c r="SFG258" s="27"/>
      <c r="SFH258" s="27"/>
      <c r="SFI258" s="27"/>
      <c r="SFJ258" s="27"/>
      <c r="SFK258" s="27"/>
      <c r="SFL258" s="27"/>
      <c r="SFM258" s="27"/>
      <c r="SFN258" s="27"/>
      <c r="SFO258" s="27"/>
      <c r="SFP258" s="27"/>
      <c r="SFQ258" s="27"/>
      <c r="SFR258" s="27"/>
      <c r="SFS258" s="27"/>
      <c r="SFT258" s="27"/>
      <c r="SFU258" s="27"/>
      <c r="SFV258" s="27"/>
      <c r="SFW258" s="27"/>
      <c r="SFX258" s="27"/>
      <c r="SFY258" s="27"/>
      <c r="SFZ258" s="27"/>
      <c r="SGA258" s="27"/>
      <c r="SGB258" s="27"/>
      <c r="SGC258" s="27"/>
      <c r="SGD258" s="27"/>
      <c r="SGE258" s="27"/>
      <c r="SGF258" s="27"/>
      <c r="SGG258" s="27"/>
      <c r="SGH258" s="27"/>
      <c r="SGI258" s="27"/>
      <c r="SGJ258" s="27"/>
      <c r="SGK258" s="27"/>
      <c r="SGL258" s="27"/>
      <c r="SGM258" s="27"/>
      <c r="SGN258" s="27"/>
      <c r="SGO258" s="27"/>
      <c r="SGP258" s="27"/>
      <c r="SGQ258" s="27"/>
      <c r="SGR258" s="27"/>
      <c r="SGS258" s="27"/>
      <c r="SGT258" s="27"/>
      <c r="SGU258" s="27"/>
      <c r="SGV258" s="27"/>
      <c r="SGW258" s="27"/>
      <c r="SGX258" s="27"/>
      <c r="SGY258" s="27"/>
      <c r="SGZ258" s="27"/>
      <c r="SHA258" s="27"/>
      <c r="SHB258" s="27"/>
      <c r="SHC258" s="27"/>
      <c r="SHD258" s="27"/>
      <c r="SHE258" s="27"/>
      <c r="SHF258" s="27"/>
      <c r="SHG258" s="27"/>
      <c r="SHH258" s="27"/>
      <c r="SHI258" s="27"/>
      <c r="SHJ258" s="27"/>
      <c r="SHK258" s="27"/>
      <c r="SHL258" s="27"/>
      <c r="SHM258" s="27"/>
      <c r="SHN258" s="27"/>
      <c r="SHO258" s="27"/>
      <c r="SHP258" s="27"/>
      <c r="SHQ258" s="27"/>
      <c r="SHR258" s="27"/>
      <c r="SHS258" s="27"/>
      <c r="SHT258" s="27"/>
      <c r="SHU258" s="27"/>
      <c r="SHV258" s="27"/>
      <c r="SHW258" s="27"/>
      <c r="SHX258" s="27"/>
      <c r="SHY258" s="27"/>
      <c r="SHZ258" s="27"/>
      <c r="SIA258" s="27"/>
      <c r="SIB258" s="27"/>
      <c r="SIC258" s="27"/>
      <c r="SID258" s="27"/>
      <c r="SIE258" s="27"/>
      <c r="SIF258" s="27"/>
      <c r="SIG258" s="27"/>
      <c r="SIH258" s="27"/>
      <c r="SII258" s="27"/>
      <c r="SIJ258" s="27"/>
      <c r="SIK258" s="27"/>
      <c r="SIL258" s="27"/>
      <c r="SIM258" s="27"/>
      <c r="SIN258" s="27"/>
      <c r="SIO258" s="27"/>
      <c r="SIP258" s="27"/>
      <c r="SIQ258" s="27"/>
      <c r="SIR258" s="27"/>
      <c r="SIS258" s="27"/>
      <c r="SIT258" s="27"/>
      <c r="SIU258" s="27"/>
      <c r="SIV258" s="27"/>
      <c r="SIW258" s="27"/>
      <c r="SIX258" s="27"/>
      <c r="SIY258" s="27"/>
      <c r="SIZ258" s="27"/>
      <c r="SJA258" s="27"/>
      <c r="SJB258" s="27"/>
      <c r="SJC258" s="27"/>
      <c r="SJD258" s="27"/>
      <c r="SJE258" s="27"/>
      <c r="SJF258" s="27"/>
      <c r="SJG258" s="27"/>
      <c r="SJH258" s="27"/>
      <c r="SJI258" s="27"/>
      <c r="SJJ258" s="27"/>
      <c r="SJK258" s="27"/>
      <c r="SJL258" s="27"/>
      <c r="SJM258" s="27"/>
      <c r="SJN258" s="27"/>
      <c r="SJO258" s="27"/>
      <c r="SJP258" s="27"/>
      <c r="SJQ258" s="27"/>
      <c r="SJR258" s="27"/>
      <c r="SJS258" s="27"/>
      <c r="SJT258" s="27"/>
      <c r="SJU258" s="27"/>
      <c r="SJV258" s="27"/>
      <c r="SJW258" s="27"/>
      <c r="SJX258" s="27"/>
      <c r="SJY258" s="27"/>
      <c r="SJZ258" s="27"/>
      <c r="SKA258" s="27"/>
      <c r="SKB258" s="27"/>
      <c r="SKC258" s="27"/>
      <c r="SKD258" s="27"/>
      <c r="SKE258" s="27"/>
      <c r="SKF258" s="27"/>
      <c r="SKG258" s="27"/>
      <c r="SKH258" s="27"/>
      <c r="SKI258" s="27"/>
      <c r="SKJ258" s="27"/>
      <c r="SKK258" s="27"/>
      <c r="SKL258" s="27"/>
      <c r="SKM258" s="27"/>
      <c r="SKN258" s="27"/>
      <c r="SKO258" s="27"/>
      <c r="SKP258" s="27"/>
      <c r="SKQ258" s="27"/>
      <c r="SKR258" s="27"/>
      <c r="SKS258" s="27"/>
      <c r="SKT258" s="27"/>
      <c r="SKU258" s="27"/>
      <c r="SKV258" s="27"/>
      <c r="SKW258" s="27"/>
      <c r="SKX258" s="27"/>
      <c r="SKY258" s="27"/>
      <c r="SKZ258" s="27"/>
      <c r="SLA258" s="27"/>
      <c r="SLB258" s="27"/>
      <c r="SLC258" s="27"/>
      <c r="SLD258" s="27"/>
      <c r="SLE258" s="27"/>
      <c r="SLF258" s="27"/>
      <c r="SLG258" s="27"/>
      <c r="SLH258" s="27"/>
      <c r="SLI258" s="27"/>
      <c r="SLJ258" s="27"/>
      <c r="SLK258" s="27"/>
      <c r="SLL258" s="27"/>
      <c r="SLM258" s="27"/>
      <c r="SLN258" s="27"/>
      <c r="SLO258" s="27"/>
      <c r="SLP258" s="27"/>
      <c r="SLQ258" s="27"/>
      <c r="SLR258" s="27"/>
      <c r="SLS258" s="27"/>
      <c r="SLT258" s="27"/>
      <c r="SLU258" s="27"/>
      <c r="SLV258" s="27"/>
      <c r="SLW258" s="27"/>
      <c r="SLX258" s="27"/>
      <c r="SLY258" s="27"/>
      <c r="SLZ258" s="27"/>
      <c r="SMA258" s="27"/>
      <c r="SMB258" s="27"/>
      <c r="SMC258" s="27"/>
      <c r="SMD258" s="27"/>
      <c r="SME258" s="27"/>
      <c r="SMF258" s="27"/>
      <c r="SMG258" s="27"/>
      <c r="SMH258" s="27"/>
      <c r="SMI258" s="27"/>
      <c r="SMJ258" s="27"/>
      <c r="SMK258" s="27"/>
      <c r="SML258" s="27"/>
      <c r="SMM258" s="27"/>
      <c r="SMN258" s="27"/>
      <c r="SMO258" s="27"/>
      <c r="SMP258" s="27"/>
      <c r="SMQ258" s="27"/>
      <c r="SMR258" s="27"/>
      <c r="SMS258" s="27"/>
      <c r="SMT258" s="27"/>
      <c r="SMU258" s="27"/>
      <c r="SMV258" s="27"/>
      <c r="SMW258" s="27"/>
      <c r="SMX258" s="27"/>
      <c r="SMY258" s="27"/>
      <c r="SMZ258" s="27"/>
      <c r="SNA258" s="27"/>
      <c r="SNB258" s="27"/>
      <c r="SNC258" s="27"/>
      <c r="SND258" s="27"/>
      <c r="SNE258" s="27"/>
      <c r="SNF258" s="27"/>
      <c r="SNG258" s="27"/>
      <c r="SNH258" s="27"/>
      <c r="SNI258" s="27"/>
      <c r="SNJ258" s="27"/>
      <c r="SNK258" s="27"/>
      <c r="SNL258" s="27"/>
      <c r="SNM258" s="27"/>
      <c r="SNN258" s="27"/>
      <c r="SNO258" s="27"/>
      <c r="SNP258" s="27"/>
      <c r="SNQ258" s="27"/>
      <c r="SNR258" s="27"/>
      <c r="SNS258" s="27"/>
      <c r="SNT258" s="27"/>
      <c r="SNU258" s="27"/>
      <c r="SNV258" s="27"/>
      <c r="SNW258" s="27"/>
      <c r="SNX258" s="27"/>
      <c r="SNY258" s="27"/>
      <c r="SNZ258" s="27"/>
      <c r="SOA258" s="27"/>
      <c r="SOB258" s="27"/>
      <c r="SOC258" s="27"/>
      <c r="SOD258" s="27"/>
      <c r="SOE258" s="27"/>
      <c r="SOF258" s="27"/>
      <c r="SOG258" s="27"/>
      <c r="SOH258" s="27"/>
      <c r="SOI258" s="27"/>
      <c r="SOJ258" s="27"/>
      <c r="SOK258" s="27"/>
      <c r="SOL258" s="27"/>
      <c r="SOM258" s="27"/>
      <c r="SON258" s="27"/>
      <c r="SOO258" s="27"/>
      <c r="SOP258" s="27"/>
      <c r="SOQ258" s="27"/>
      <c r="SOR258" s="27"/>
      <c r="SOS258" s="27"/>
      <c r="SOT258" s="27"/>
      <c r="SOU258" s="27"/>
      <c r="SOV258" s="27"/>
      <c r="SOW258" s="27"/>
      <c r="SOX258" s="27"/>
      <c r="SOY258" s="27"/>
      <c r="SOZ258" s="27"/>
      <c r="SPA258" s="27"/>
      <c r="SPB258" s="27"/>
      <c r="SPC258" s="27"/>
      <c r="SPD258" s="27"/>
      <c r="SPE258" s="27"/>
      <c r="SPF258" s="27"/>
      <c r="SPG258" s="27"/>
      <c r="SPH258" s="27"/>
      <c r="SPI258" s="27"/>
      <c r="SPJ258" s="27"/>
      <c r="SPK258" s="27"/>
      <c r="SPL258" s="27"/>
      <c r="SPM258" s="27"/>
      <c r="SPN258" s="27"/>
      <c r="SPO258" s="27"/>
      <c r="SPP258" s="27"/>
      <c r="SPQ258" s="27"/>
      <c r="SPR258" s="27"/>
      <c r="SPS258" s="27"/>
      <c r="SPT258" s="27"/>
      <c r="SPU258" s="27"/>
      <c r="SPV258" s="27"/>
      <c r="SPW258" s="27"/>
      <c r="SPX258" s="27"/>
      <c r="SPY258" s="27"/>
      <c r="SPZ258" s="27"/>
      <c r="SQA258" s="27"/>
      <c r="SQB258" s="27"/>
      <c r="SQC258" s="27"/>
      <c r="SQD258" s="27"/>
      <c r="SQE258" s="27"/>
      <c r="SQF258" s="27"/>
      <c r="SQG258" s="27"/>
      <c r="SQH258" s="27"/>
      <c r="SQI258" s="27"/>
      <c r="SQJ258" s="27"/>
      <c r="SQK258" s="27"/>
      <c r="SQL258" s="27"/>
      <c r="SQM258" s="27"/>
      <c r="SQN258" s="27"/>
      <c r="SQO258" s="27"/>
      <c r="SQP258" s="27"/>
      <c r="SQQ258" s="27"/>
      <c r="SQR258" s="27"/>
      <c r="SQS258" s="27"/>
      <c r="SQT258" s="27"/>
      <c r="SQU258" s="27"/>
      <c r="SQV258" s="27"/>
      <c r="SQW258" s="27"/>
      <c r="SQX258" s="27"/>
      <c r="SQY258" s="27"/>
      <c r="SQZ258" s="27"/>
      <c r="SRA258" s="27"/>
      <c r="SRB258" s="27"/>
      <c r="SRC258" s="27"/>
      <c r="SRD258" s="27"/>
      <c r="SRE258" s="27"/>
      <c r="SRF258" s="27"/>
      <c r="SRG258" s="27"/>
      <c r="SRH258" s="27"/>
      <c r="SRI258" s="27"/>
      <c r="SRJ258" s="27"/>
      <c r="SRK258" s="27"/>
      <c r="SRL258" s="27"/>
      <c r="SRM258" s="27"/>
      <c r="SRN258" s="27"/>
      <c r="SRO258" s="27"/>
      <c r="SRP258" s="27"/>
      <c r="SRQ258" s="27"/>
      <c r="SRR258" s="27"/>
      <c r="SRS258" s="27"/>
      <c r="SRT258" s="27"/>
      <c r="SRU258" s="27"/>
      <c r="SRV258" s="27"/>
      <c r="SRW258" s="27"/>
      <c r="SRX258" s="27"/>
      <c r="SRY258" s="27"/>
      <c r="SRZ258" s="27"/>
      <c r="SSA258" s="27"/>
      <c r="SSB258" s="27"/>
      <c r="SSC258" s="27"/>
      <c r="SSD258" s="27"/>
      <c r="SSE258" s="27"/>
      <c r="SSF258" s="27"/>
      <c r="SSG258" s="27"/>
      <c r="SSH258" s="27"/>
      <c r="SSI258" s="27"/>
      <c r="SSJ258" s="27"/>
      <c r="SSK258" s="27"/>
      <c r="SSL258" s="27"/>
      <c r="SSM258" s="27"/>
      <c r="SSN258" s="27"/>
      <c r="SSO258" s="27"/>
      <c r="SSP258" s="27"/>
      <c r="SSQ258" s="27"/>
      <c r="SSR258" s="27"/>
      <c r="SSS258" s="27"/>
      <c r="SST258" s="27"/>
      <c r="SSU258" s="27"/>
      <c r="SSV258" s="27"/>
      <c r="SSW258" s="27"/>
      <c r="SSX258" s="27"/>
      <c r="SSY258" s="27"/>
      <c r="SSZ258" s="27"/>
      <c r="STA258" s="27"/>
      <c r="STB258" s="27"/>
      <c r="STC258" s="27"/>
      <c r="STD258" s="27"/>
      <c r="STE258" s="27"/>
      <c r="STF258" s="27"/>
      <c r="STG258" s="27"/>
      <c r="STH258" s="27"/>
      <c r="STI258" s="27"/>
      <c r="STJ258" s="27"/>
      <c r="STK258" s="27"/>
      <c r="STL258" s="27"/>
      <c r="STM258" s="27"/>
      <c r="STN258" s="27"/>
      <c r="STO258" s="27"/>
      <c r="STP258" s="27"/>
      <c r="STQ258" s="27"/>
      <c r="STR258" s="27"/>
      <c r="STS258" s="27"/>
      <c r="STT258" s="27"/>
      <c r="STU258" s="27"/>
      <c r="STV258" s="27"/>
      <c r="STW258" s="27"/>
      <c r="STX258" s="27"/>
      <c r="STY258" s="27"/>
      <c r="STZ258" s="27"/>
      <c r="SUA258" s="27"/>
      <c r="SUB258" s="27"/>
      <c r="SUC258" s="27"/>
      <c r="SUD258" s="27"/>
      <c r="SUE258" s="27"/>
      <c r="SUF258" s="27"/>
      <c r="SUG258" s="27"/>
      <c r="SUH258" s="27"/>
      <c r="SUI258" s="27"/>
      <c r="SUJ258" s="27"/>
      <c r="SUK258" s="27"/>
      <c r="SUL258" s="27"/>
      <c r="SUM258" s="27"/>
      <c r="SUN258" s="27"/>
      <c r="SUO258" s="27"/>
      <c r="SUP258" s="27"/>
      <c r="SUQ258" s="27"/>
      <c r="SUR258" s="27"/>
      <c r="SUS258" s="27"/>
      <c r="SUT258" s="27"/>
      <c r="SUU258" s="27"/>
      <c r="SUV258" s="27"/>
      <c r="SUW258" s="27"/>
      <c r="SUX258" s="27"/>
      <c r="SUY258" s="27"/>
      <c r="SUZ258" s="27"/>
      <c r="SVA258" s="27"/>
      <c r="SVB258" s="27"/>
      <c r="SVC258" s="27"/>
      <c r="SVD258" s="27"/>
      <c r="SVE258" s="27"/>
      <c r="SVF258" s="27"/>
      <c r="SVG258" s="27"/>
      <c r="SVH258" s="27"/>
      <c r="SVI258" s="27"/>
      <c r="SVJ258" s="27"/>
      <c r="SVK258" s="27"/>
      <c r="SVL258" s="27"/>
      <c r="SVM258" s="27"/>
      <c r="SVN258" s="27"/>
      <c r="SVO258" s="27"/>
      <c r="SVP258" s="27"/>
      <c r="SVQ258" s="27"/>
      <c r="SVR258" s="27"/>
      <c r="SVS258" s="27"/>
      <c r="SVT258" s="27"/>
      <c r="SVU258" s="27"/>
      <c r="SVV258" s="27"/>
      <c r="SVW258" s="27"/>
      <c r="SVX258" s="27"/>
      <c r="SVY258" s="27"/>
      <c r="SVZ258" s="27"/>
      <c r="SWA258" s="27"/>
      <c r="SWB258" s="27"/>
      <c r="SWC258" s="27"/>
      <c r="SWD258" s="27"/>
      <c r="SWE258" s="27"/>
      <c r="SWF258" s="27"/>
      <c r="SWG258" s="27"/>
      <c r="SWH258" s="27"/>
      <c r="SWI258" s="27"/>
      <c r="SWJ258" s="27"/>
      <c r="SWK258" s="27"/>
      <c r="SWL258" s="27"/>
      <c r="SWM258" s="27"/>
      <c r="SWN258" s="27"/>
      <c r="SWO258" s="27"/>
      <c r="SWP258" s="27"/>
      <c r="SWQ258" s="27"/>
      <c r="SWR258" s="27"/>
      <c r="SWS258" s="27"/>
      <c r="SWT258" s="27"/>
      <c r="SWU258" s="27"/>
      <c r="SWV258" s="27"/>
      <c r="SWW258" s="27"/>
      <c r="SWX258" s="27"/>
      <c r="SWY258" s="27"/>
      <c r="SWZ258" s="27"/>
      <c r="SXA258" s="27"/>
      <c r="SXB258" s="27"/>
      <c r="SXC258" s="27"/>
      <c r="SXD258" s="27"/>
      <c r="SXE258" s="27"/>
      <c r="SXF258" s="27"/>
      <c r="SXG258" s="27"/>
      <c r="SXH258" s="27"/>
      <c r="SXI258" s="27"/>
      <c r="SXJ258" s="27"/>
      <c r="SXK258" s="27"/>
      <c r="SXL258" s="27"/>
      <c r="SXM258" s="27"/>
      <c r="SXN258" s="27"/>
      <c r="SXO258" s="27"/>
      <c r="SXP258" s="27"/>
      <c r="SXQ258" s="27"/>
      <c r="SXR258" s="27"/>
      <c r="SXS258" s="27"/>
      <c r="SXT258" s="27"/>
      <c r="SXU258" s="27"/>
      <c r="SXV258" s="27"/>
      <c r="SXW258" s="27"/>
      <c r="SXX258" s="27"/>
      <c r="SXY258" s="27"/>
      <c r="SXZ258" s="27"/>
      <c r="SYA258" s="27"/>
      <c r="SYB258" s="27"/>
      <c r="SYC258" s="27"/>
      <c r="SYD258" s="27"/>
      <c r="SYE258" s="27"/>
      <c r="SYF258" s="27"/>
      <c r="SYG258" s="27"/>
      <c r="SYH258" s="27"/>
      <c r="SYI258" s="27"/>
      <c r="SYJ258" s="27"/>
      <c r="SYK258" s="27"/>
      <c r="SYL258" s="27"/>
      <c r="SYM258" s="27"/>
      <c r="SYN258" s="27"/>
      <c r="SYO258" s="27"/>
      <c r="SYP258" s="27"/>
      <c r="SYQ258" s="27"/>
      <c r="SYR258" s="27"/>
      <c r="SYS258" s="27"/>
      <c r="SYT258" s="27"/>
      <c r="SYU258" s="27"/>
      <c r="SYV258" s="27"/>
      <c r="SYW258" s="27"/>
      <c r="SYX258" s="27"/>
      <c r="SYY258" s="27"/>
      <c r="SYZ258" s="27"/>
      <c r="SZA258" s="27"/>
      <c r="SZB258" s="27"/>
      <c r="SZC258" s="27"/>
      <c r="SZD258" s="27"/>
      <c r="SZE258" s="27"/>
      <c r="SZF258" s="27"/>
      <c r="SZG258" s="27"/>
      <c r="SZH258" s="27"/>
      <c r="SZI258" s="27"/>
      <c r="SZJ258" s="27"/>
      <c r="SZK258" s="27"/>
      <c r="SZL258" s="27"/>
      <c r="SZM258" s="27"/>
      <c r="SZN258" s="27"/>
      <c r="SZO258" s="27"/>
      <c r="SZP258" s="27"/>
      <c r="SZQ258" s="27"/>
      <c r="SZR258" s="27"/>
      <c r="SZS258" s="27"/>
      <c r="SZT258" s="27"/>
      <c r="SZU258" s="27"/>
      <c r="SZV258" s="27"/>
      <c r="SZW258" s="27"/>
      <c r="SZX258" s="27"/>
      <c r="SZY258" s="27"/>
      <c r="SZZ258" s="27"/>
      <c r="TAA258" s="27"/>
      <c r="TAB258" s="27"/>
      <c r="TAC258" s="27"/>
      <c r="TAD258" s="27"/>
      <c r="TAE258" s="27"/>
      <c r="TAF258" s="27"/>
      <c r="TAG258" s="27"/>
      <c r="TAH258" s="27"/>
      <c r="TAI258" s="27"/>
      <c r="TAJ258" s="27"/>
      <c r="TAK258" s="27"/>
      <c r="TAL258" s="27"/>
      <c r="TAM258" s="27"/>
      <c r="TAN258" s="27"/>
      <c r="TAO258" s="27"/>
      <c r="TAP258" s="27"/>
      <c r="TAQ258" s="27"/>
      <c r="TAR258" s="27"/>
      <c r="TAS258" s="27"/>
      <c r="TAT258" s="27"/>
      <c r="TAU258" s="27"/>
      <c r="TAV258" s="27"/>
      <c r="TAW258" s="27"/>
      <c r="TAX258" s="27"/>
      <c r="TAY258" s="27"/>
      <c r="TAZ258" s="27"/>
      <c r="TBA258" s="27"/>
      <c r="TBB258" s="27"/>
      <c r="TBC258" s="27"/>
      <c r="TBD258" s="27"/>
      <c r="TBE258" s="27"/>
      <c r="TBF258" s="27"/>
      <c r="TBG258" s="27"/>
      <c r="TBH258" s="27"/>
      <c r="TBI258" s="27"/>
      <c r="TBJ258" s="27"/>
      <c r="TBK258" s="27"/>
      <c r="TBL258" s="27"/>
      <c r="TBM258" s="27"/>
      <c r="TBN258" s="27"/>
      <c r="TBO258" s="27"/>
      <c r="TBP258" s="27"/>
      <c r="TBQ258" s="27"/>
      <c r="TBR258" s="27"/>
      <c r="TBS258" s="27"/>
      <c r="TBT258" s="27"/>
      <c r="TBU258" s="27"/>
      <c r="TBV258" s="27"/>
      <c r="TBW258" s="27"/>
      <c r="TBX258" s="27"/>
      <c r="TBY258" s="27"/>
      <c r="TBZ258" s="27"/>
      <c r="TCA258" s="27"/>
      <c r="TCB258" s="27"/>
      <c r="TCC258" s="27"/>
      <c r="TCD258" s="27"/>
      <c r="TCE258" s="27"/>
      <c r="TCF258" s="27"/>
      <c r="TCG258" s="27"/>
      <c r="TCH258" s="27"/>
      <c r="TCI258" s="27"/>
      <c r="TCJ258" s="27"/>
      <c r="TCK258" s="27"/>
      <c r="TCL258" s="27"/>
      <c r="TCM258" s="27"/>
      <c r="TCN258" s="27"/>
      <c r="TCO258" s="27"/>
      <c r="TCP258" s="27"/>
      <c r="TCQ258" s="27"/>
      <c r="TCR258" s="27"/>
      <c r="TCS258" s="27"/>
      <c r="TCT258" s="27"/>
      <c r="TCU258" s="27"/>
      <c r="TCV258" s="27"/>
      <c r="TCW258" s="27"/>
      <c r="TCX258" s="27"/>
      <c r="TCY258" s="27"/>
      <c r="TCZ258" s="27"/>
      <c r="TDA258" s="27"/>
      <c r="TDB258" s="27"/>
      <c r="TDC258" s="27"/>
      <c r="TDD258" s="27"/>
      <c r="TDE258" s="27"/>
      <c r="TDF258" s="27"/>
      <c r="TDG258" s="27"/>
      <c r="TDH258" s="27"/>
      <c r="TDI258" s="27"/>
      <c r="TDJ258" s="27"/>
      <c r="TDK258" s="27"/>
      <c r="TDL258" s="27"/>
      <c r="TDM258" s="27"/>
      <c r="TDN258" s="27"/>
      <c r="TDO258" s="27"/>
      <c r="TDP258" s="27"/>
      <c r="TDQ258" s="27"/>
      <c r="TDR258" s="27"/>
      <c r="TDS258" s="27"/>
      <c r="TDT258" s="27"/>
      <c r="TDU258" s="27"/>
      <c r="TDV258" s="27"/>
      <c r="TDW258" s="27"/>
      <c r="TDX258" s="27"/>
      <c r="TDY258" s="27"/>
      <c r="TDZ258" s="27"/>
      <c r="TEA258" s="27"/>
      <c r="TEB258" s="27"/>
      <c r="TEC258" s="27"/>
      <c r="TED258" s="27"/>
      <c r="TEE258" s="27"/>
      <c r="TEF258" s="27"/>
      <c r="TEG258" s="27"/>
      <c r="TEH258" s="27"/>
      <c r="TEI258" s="27"/>
      <c r="TEJ258" s="27"/>
      <c r="TEK258" s="27"/>
      <c r="TEL258" s="27"/>
      <c r="TEM258" s="27"/>
      <c r="TEN258" s="27"/>
      <c r="TEO258" s="27"/>
      <c r="TEP258" s="27"/>
      <c r="TEQ258" s="27"/>
      <c r="TER258" s="27"/>
      <c r="TES258" s="27"/>
      <c r="TET258" s="27"/>
      <c r="TEU258" s="27"/>
      <c r="TEV258" s="27"/>
      <c r="TEW258" s="27"/>
      <c r="TEX258" s="27"/>
      <c r="TEY258" s="27"/>
      <c r="TEZ258" s="27"/>
      <c r="TFA258" s="27"/>
      <c r="TFB258" s="27"/>
      <c r="TFC258" s="27"/>
      <c r="TFD258" s="27"/>
      <c r="TFE258" s="27"/>
      <c r="TFF258" s="27"/>
      <c r="TFG258" s="27"/>
      <c r="TFH258" s="27"/>
      <c r="TFI258" s="27"/>
      <c r="TFJ258" s="27"/>
      <c r="TFK258" s="27"/>
      <c r="TFL258" s="27"/>
      <c r="TFM258" s="27"/>
      <c r="TFN258" s="27"/>
      <c r="TFO258" s="27"/>
      <c r="TFP258" s="27"/>
      <c r="TFQ258" s="27"/>
      <c r="TFR258" s="27"/>
      <c r="TFS258" s="27"/>
      <c r="TFT258" s="27"/>
      <c r="TFU258" s="27"/>
      <c r="TFV258" s="27"/>
      <c r="TFW258" s="27"/>
      <c r="TFX258" s="27"/>
      <c r="TFY258" s="27"/>
      <c r="TFZ258" s="27"/>
      <c r="TGA258" s="27"/>
      <c r="TGB258" s="27"/>
      <c r="TGC258" s="27"/>
      <c r="TGD258" s="27"/>
      <c r="TGE258" s="27"/>
      <c r="TGF258" s="27"/>
      <c r="TGG258" s="27"/>
      <c r="TGH258" s="27"/>
      <c r="TGI258" s="27"/>
      <c r="TGJ258" s="27"/>
      <c r="TGK258" s="27"/>
      <c r="TGL258" s="27"/>
      <c r="TGM258" s="27"/>
      <c r="TGN258" s="27"/>
      <c r="TGO258" s="27"/>
      <c r="TGP258" s="27"/>
      <c r="TGQ258" s="27"/>
      <c r="TGR258" s="27"/>
      <c r="TGS258" s="27"/>
      <c r="TGT258" s="27"/>
      <c r="TGU258" s="27"/>
      <c r="TGV258" s="27"/>
      <c r="TGW258" s="27"/>
      <c r="TGX258" s="27"/>
      <c r="TGY258" s="27"/>
      <c r="TGZ258" s="27"/>
      <c r="THA258" s="27"/>
      <c r="THB258" s="27"/>
      <c r="THC258" s="27"/>
      <c r="THD258" s="27"/>
      <c r="THE258" s="27"/>
      <c r="THF258" s="27"/>
      <c r="THG258" s="27"/>
      <c r="THH258" s="27"/>
      <c r="THI258" s="27"/>
      <c r="THJ258" s="27"/>
      <c r="THK258" s="27"/>
      <c r="THL258" s="27"/>
      <c r="THM258" s="27"/>
      <c r="THN258" s="27"/>
      <c r="THO258" s="27"/>
      <c r="THP258" s="27"/>
      <c r="THQ258" s="27"/>
      <c r="THR258" s="27"/>
      <c r="THS258" s="27"/>
      <c r="THT258" s="27"/>
      <c r="THU258" s="27"/>
      <c r="THV258" s="27"/>
      <c r="THW258" s="27"/>
      <c r="THX258" s="27"/>
      <c r="THY258" s="27"/>
      <c r="THZ258" s="27"/>
      <c r="TIA258" s="27"/>
      <c r="TIB258" s="27"/>
      <c r="TIC258" s="27"/>
      <c r="TID258" s="27"/>
      <c r="TIE258" s="27"/>
      <c r="TIF258" s="27"/>
      <c r="TIG258" s="27"/>
      <c r="TIH258" s="27"/>
      <c r="TII258" s="27"/>
      <c r="TIJ258" s="27"/>
      <c r="TIK258" s="27"/>
      <c r="TIL258" s="27"/>
      <c r="TIM258" s="27"/>
      <c r="TIN258" s="27"/>
      <c r="TIO258" s="27"/>
      <c r="TIP258" s="27"/>
      <c r="TIQ258" s="27"/>
      <c r="TIR258" s="27"/>
      <c r="TIS258" s="27"/>
      <c r="TIT258" s="27"/>
      <c r="TIU258" s="27"/>
      <c r="TIV258" s="27"/>
      <c r="TIW258" s="27"/>
      <c r="TIX258" s="27"/>
      <c r="TIY258" s="27"/>
      <c r="TIZ258" s="27"/>
      <c r="TJA258" s="27"/>
      <c r="TJB258" s="27"/>
      <c r="TJC258" s="27"/>
      <c r="TJD258" s="27"/>
      <c r="TJE258" s="27"/>
      <c r="TJF258" s="27"/>
      <c r="TJG258" s="27"/>
      <c r="TJH258" s="27"/>
      <c r="TJI258" s="27"/>
      <c r="TJJ258" s="27"/>
      <c r="TJK258" s="27"/>
      <c r="TJL258" s="27"/>
      <c r="TJM258" s="27"/>
      <c r="TJN258" s="27"/>
      <c r="TJO258" s="27"/>
      <c r="TJP258" s="27"/>
      <c r="TJQ258" s="27"/>
      <c r="TJR258" s="27"/>
      <c r="TJS258" s="27"/>
      <c r="TJT258" s="27"/>
      <c r="TJU258" s="27"/>
      <c r="TJV258" s="27"/>
      <c r="TJW258" s="27"/>
      <c r="TJX258" s="27"/>
      <c r="TJY258" s="27"/>
      <c r="TJZ258" s="27"/>
      <c r="TKA258" s="27"/>
      <c r="TKB258" s="27"/>
      <c r="TKC258" s="27"/>
      <c r="TKD258" s="27"/>
      <c r="TKE258" s="27"/>
      <c r="TKF258" s="27"/>
      <c r="TKG258" s="27"/>
      <c r="TKH258" s="27"/>
      <c r="TKI258" s="27"/>
      <c r="TKJ258" s="27"/>
      <c r="TKK258" s="27"/>
      <c r="TKL258" s="27"/>
      <c r="TKM258" s="27"/>
      <c r="TKN258" s="27"/>
      <c r="TKO258" s="27"/>
      <c r="TKP258" s="27"/>
      <c r="TKQ258" s="27"/>
      <c r="TKR258" s="27"/>
      <c r="TKS258" s="27"/>
      <c r="TKT258" s="27"/>
      <c r="TKU258" s="27"/>
      <c r="TKV258" s="27"/>
      <c r="TKW258" s="27"/>
      <c r="TKX258" s="27"/>
      <c r="TKY258" s="27"/>
      <c r="TKZ258" s="27"/>
      <c r="TLA258" s="27"/>
      <c r="TLB258" s="27"/>
      <c r="TLC258" s="27"/>
      <c r="TLD258" s="27"/>
      <c r="TLE258" s="27"/>
      <c r="TLF258" s="27"/>
      <c r="TLG258" s="27"/>
      <c r="TLH258" s="27"/>
      <c r="TLI258" s="27"/>
      <c r="TLJ258" s="27"/>
      <c r="TLK258" s="27"/>
      <c r="TLL258" s="27"/>
      <c r="TLM258" s="27"/>
      <c r="TLN258" s="27"/>
      <c r="TLO258" s="27"/>
      <c r="TLP258" s="27"/>
      <c r="TLQ258" s="27"/>
      <c r="TLR258" s="27"/>
      <c r="TLS258" s="27"/>
      <c r="TLT258" s="27"/>
      <c r="TLU258" s="27"/>
      <c r="TLV258" s="27"/>
      <c r="TLW258" s="27"/>
      <c r="TLX258" s="27"/>
      <c r="TLY258" s="27"/>
      <c r="TLZ258" s="27"/>
      <c r="TMA258" s="27"/>
      <c r="TMB258" s="27"/>
      <c r="TMC258" s="27"/>
      <c r="TMD258" s="27"/>
      <c r="TME258" s="27"/>
      <c r="TMF258" s="27"/>
      <c r="TMG258" s="27"/>
      <c r="TMH258" s="27"/>
      <c r="TMI258" s="27"/>
      <c r="TMJ258" s="27"/>
      <c r="TMK258" s="27"/>
      <c r="TML258" s="27"/>
      <c r="TMM258" s="27"/>
      <c r="TMN258" s="27"/>
      <c r="TMO258" s="27"/>
      <c r="TMP258" s="27"/>
      <c r="TMQ258" s="27"/>
      <c r="TMR258" s="27"/>
      <c r="TMS258" s="27"/>
      <c r="TMT258" s="27"/>
      <c r="TMU258" s="27"/>
      <c r="TMV258" s="27"/>
      <c r="TMW258" s="27"/>
      <c r="TMX258" s="27"/>
      <c r="TMY258" s="27"/>
      <c r="TMZ258" s="27"/>
      <c r="TNA258" s="27"/>
      <c r="TNB258" s="27"/>
      <c r="TNC258" s="27"/>
      <c r="TND258" s="27"/>
      <c r="TNE258" s="27"/>
      <c r="TNF258" s="27"/>
      <c r="TNG258" s="27"/>
      <c r="TNH258" s="27"/>
      <c r="TNI258" s="27"/>
      <c r="TNJ258" s="27"/>
      <c r="TNK258" s="27"/>
      <c r="TNL258" s="27"/>
      <c r="TNM258" s="27"/>
      <c r="TNN258" s="27"/>
      <c r="TNO258" s="27"/>
      <c r="TNP258" s="27"/>
      <c r="TNQ258" s="27"/>
      <c r="TNR258" s="27"/>
      <c r="TNS258" s="27"/>
      <c r="TNT258" s="27"/>
      <c r="TNU258" s="27"/>
      <c r="TNV258" s="27"/>
      <c r="TNW258" s="27"/>
      <c r="TNX258" s="27"/>
      <c r="TNY258" s="27"/>
      <c r="TNZ258" s="27"/>
      <c r="TOA258" s="27"/>
      <c r="TOB258" s="27"/>
      <c r="TOC258" s="27"/>
      <c r="TOD258" s="27"/>
      <c r="TOE258" s="27"/>
      <c r="TOF258" s="27"/>
      <c r="TOG258" s="27"/>
      <c r="TOH258" s="27"/>
      <c r="TOI258" s="27"/>
      <c r="TOJ258" s="27"/>
      <c r="TOK258" s="27"/>
      <c r="TOL258" s="27"/>
      <c r="TOM258" s="27"/>
      <c r="TON258" s="27"/>
      <c r="TOO258" s="27"/>
      <c r="TOP258" s="27"/>
      <c r="TOQ258" s="27"/>
      <c r="TOR258" s="27"/>
      <c r="TOS258" s="27"/>
      <c r="TOT258" s="27"/>
      <c r="TOU258" s="27"/>
      <c r="TOV258" s="27"/>
      <c r="TOW258" s="27"/>
      <c r="TOX258" s="27"/>
      <c r="TOY258" s="27"/>
      <c r="TOZ258" s="27"/>
      <c r="TPA258" s="27"/>
      <c r="TPB258" s="27"/>
      <c r="TPC258" s="27"/>
      <c r="TPD258" s="27"/>
      <c r="TPE258" s="27"/>
      <c r="TPF258" s="27"/>
      <c r="TPG258" s="27"/>
      <c r="TPH258" s="27"/>
      <c r="TPI258" s="27"/>
      <c r="TPJ258" s="27"/>
      <c r="TPK258" s="27"/>
      <c r="TPL258" s="27"/>
      <c r="TPM258" s="27"/>
      <c r="TPN258" s="27"/>
      <c r="TPO258" s="27"/>
      <c r="TPP258" s="27"/>
      <c r="TPQ258" s="27"/>
      <c r="TPR258" s="27"/>
      <c r="TPS258" s="27"/>
      <c r="TPT258" s="27"/>
      <c r="TPU258" s="27"/>
      <c r="TPV258" s="27"/>
      <c r="TPW258" s="27"/>
      <c r="TPX258" s="27"/>
      <c r="TPY258" s="27"/>
      <c r="TPZ258" s="27"/>
      <c r="TQA258" s="27"/>
      <c r="TQB258" s="27"/>
      <c r="TQC258" s="27"/>
      <c r="TQD258" s="27"/>
      <c r="TQE258" s="27"/>
      <c r="TQF258" s="27"/>
      <c r="TQG258" s="27"/>
      <c r="TQH258" s="27"/>
      <c r="TQI258" s="27"/>
      <c r="TQJ258" s="27"/>
      <c r="TQK258" s="27"/>
      <c r="TQL258" s="27"/>
      <c r="TQM258" s="27"/>
      <c r="TQN258" s="27"/>
      <c r="TQO258" s="27"/>
      <c r="TQP258" s="27"/>
      <c r="TQQ258" s="27"/>
      <c r="TQR258" s="27"/>
      <c r="TQS258" s="27"/>
      <c r="TQT258" s="27"/>
      <c r="TQU258" s="27"/>
      <c r="TQV258" s="27"/>
      <c r="TQW258" s="27"/>
      <c r="TQX258" s="27"/>
      <c r="TQY258" s="27"/>
      <c r="TQZ258" s="27"/>
      <c r="TRA258" s="27"/>
      <c r="TRB258" s="27"/>
      <c r="TRC258" s="27"/>
      <c r="TRD258" s="27"/>
      <c r="TRE258" s="27"/>
      <c r="TRF258" s="27"/>
      <c r="TRG258" s="27"/>
      <c r="TRH258" s="27"/>
      <c r="TRI258" s="27"/>
      <c r="TRJ258" s="27"/>
      <c r="TRK258" s="27"/>
      <c r="TRL258" s="27"/>
      <c r="TRM258" s="27"/>
      <c r="TRN258" s="27"/>
      <c r="TRO258" s="27"/>
      <c r="TRP258" s="27"/>
      <c r="TRQ258" s="27"/>
      <c r="TRR258" s="27"/>
      <c r="TRS258" s="27"/>
      <c r="TRT258" s="27"/>
      <c r="TRU258" s="27"/>
      <c r="TRV258" s="27"/>
      <c r="TRW258" s="27"/>
      <c r="TRX258" s="27"/>
      <c r="TRY258" s="27"/>
      <c r="TRZ258" s="27"/>
      <c r="TSA258" s="27"/>
      <c r="TSB258" s="27"/>
      <c r="TSC258" s="27"/>
      <c r="TSD258" s="27"/>
      <c r="TSE258" s="27"/>
      <c r="TSF258" s="27"/>
      <c r="TSG258" s="27"/>
      <c r="TSH258" s="27"/>
      <c r="TSI258" s="27"/>
      <c r="TSJ258" s="27"/>
      <c r="TSK258" s="27"/>
      <c r="TSL258" s="27"/>
      <c r="TSM258" s="27"/>
      <c r="TSN258" s="27"/>
      <c r="TSO258" s="27"/>
      <c r="TSP258" s="27"/>
      <c r="TSQ258" s="27"/>
      <c r="TSR258" s="27"/>
      <c r="TSS258" s="27"/>
      <c r="TST258" s="27"/>
      <c r="TSU258" s="27"/>
      <c r="TSV258" s="27"/>
      <c r="TSW258" s="27"/>
      <c r="TSX258" s="27"/>
      <c r="TSY258" s="27"/>
      <c r="TSZ258" s="27"/>
      <c r="TTA258" s="27"/>
      <c r="TTB258" s="27"/>
      <c r="TTC258" s="27"/>
      <c r="TTD258" s="27"/>
      <c r="TTE258" s="27"/>
      <c r="TTF258" s="27"/>
      <c r="TTG258" s="27"/>
      <c r="TTH258" s="27"/>
      <c r="TTI258" s="27"/>
      <c r="TTJ258" s="27"/>
      <c r="TTK258" s="27"/>
      <c r="TTL258" s="27"/>
      <c r="TTM258" s="27"/>
      <c r="TTN258" s="27"/>
      <c r="TTO258" s="27"/>
      <c r="TTP258" s="27"/>
      <c r="TTQ258" s="27"/>
      <c r="TTR258" s="27"/>
      <c r="TTS258" s="27"/>
      <c r="TTT258" s="27"/>
      <c r="TTU258" s="27"/>
      <c r="TTV258" s="27"/>
      <c r="TTW258" s="27"/>
      <c r="TTX258" s="27"/>
      <c r="TTY258" s="27"/>
      <c r="TTZ258" s="27"/>
      <c r="TUA258" s="27"/>
      <c r="TUB258" s="27"/>
      <c r="TUC258" s="27"/>
      <c r="TUD258" s="27"/>
      <c r="TUE258" s="27"/>
      <c r="TUF258" s="27"/>
      <c r="TUG258" s="27"/>
      <c r="TUH258" s="27"/>
      <c r="TUI258" s="27"/>
      <c r="TUJ258" s="27"/>
      <c r="TUK258" s="27"/>
      <c r="TUL258" s="27"/>
      <c r="TUM258" s="27"/>
      <c r="TUN258" s="27"/>
      <c r="TUO258" s="27"/>
      <c r="TUP258" s="27"/>
      <c r="TUQ258" s="27"/>
      <c r="TUR258" s="27"/>
      <c r="TUS258" s="27"/>
      <c r="TUT258" s="27"/>
      <c r="TUU258" s="27"/>
      <c r="TUV258" s="27"/>
      <c r="TUW258" s="27"/>
      <c r="TUX258" s="27"/>
      <c r="TUY258" s="27"/>
      <c r="TUZ258" s="27"/>
      <c r="TVA258" s="27"/>
      <c r="TVB258" s="27"/>
      <c r="TVC258" s="27"/>
      <c r="TVD258" s="27"/>
      <c r="TVE258" s="27"/>
      <c r="TVF258" s="27"/>
      <c r="TVG258" s="27"/>
      <c r="TVH258" s="27"/>
      <c r="TVI258" s="27"/>
      <c r="TVJ258" s="27"/>
      <c r="TVK258" s="27"/>
      <c r="TVL258" s="27"/>
      <c r="TVM258" s="27"/>
      <c r="TVN258" s="27"/>
      <c r="TVO258" s="27"/>
      <c r="TVP258" s="27"/>
      <c r="TVQ258" s="27"/>
      <c r="TVR258" s="27"/>
      <c r="TVS258" s="27"/>
      <c r="TVT258" s="27"/>
      <c r="TVU258" s="27"/>
      <c r="TVV258" s="27"/>
      <c r="TVW258" s="27"/>
      <c r="TVX258" s="27"/>
      <c r="TVY258" s="27"/>
      <c r="TVZ258" s="27"/>
      <c r="TWA258" s="27"/>
      <c r="TWB258" s="27"/>
      <c r="TWC258" s="27"/>
      <c r="TWD258" s="27"/>
      <c r="TWE258" s="27"/>
      <c r="TWF258" s="27"/>
      <c r="TWG258" s="27"/>
      <c r="TWH258" s="27"/>
      <c r="TWI258" s="27"/>
      <c r="TWJ258" s="27"/>
      <c r="TWK258" s="27"/>
      <c r="TWL258" s="27"/>
      <c r="TWM258" s="27"/>
      <c r="TWN258" s="27"/>
      <c r="TWO258" s="27"/>
      <c r="TWP258" s="27"/>
      <c r="TWQ258" s="27"/>
      <c r="TWR258" s="27"/>
      <c r="TWS258" s="27"/>
      <c r="TWT258" s="27"/>
      <c r="TWU258" s="27"/>
      <c r="TWV258" s="27"/>
      <c r="TWW258" s="27"/>
      <c r="TWX258" s="27"/>
      <c r="TWY258" s="27"/>
      <c r="TWZ258" s="27"/>
      <c r="TXA258" s="27"/>
      <c r="TXB258" s="27"/>
      <c r="TXC258" s="27"/>
      <c r="TXD258" s="27"/>
      <c r="TXE258" s="27"/>
      <c r="TXF258" s="27"/>
      <c r="TXG258" s="27"/>
      <c r="TXH258" s="27"/>
      <c r="TXI258" s="27"/>
      <c r="TXJ258" s="27"/>
      <c r="TXK258" s="27"/>
      <c r="TXL258" s="27"/>
      <c r="TXM258" s="27"/>
      <c r="TXN258" s="27"/>
      <c r="TXO258" s="27"/>
      <c r="TXP258" s="27"/>
      <c r="TXQ258" s="27"/>
      <c r="TXR258" s="27"/>
      <c r="TXS258" s="27"/>
      <c r="TXT258" s="27"/>
      <c r="TXU258" s="27"/>
      <c r="TXV258" s="27"/>
      <c r="TXW258" s="27"/>
      <c r="TXX258" s="27"/>
      <c r="TXY258" s="27"/>
      <c r="TXZ258" s="27"/>
      <c r="TYA258" s="27"/>
      <c r="TYB258" s="27"/>
      <c r="TYC258" s="27"/>
      <c r="TYD258" s="27"/>
      <c r="TYE258" s="27"/>
      <c r="TYF258" s="27"/>
      <c r="TYG258" s="27"/>
      <c r="TYH258" s="27"/>
      <c r="TYI258" s="27"/>
      <c r="TYJ258" s="27"/>
      <c r="TYK258" s="27"/>
      <c r="TYL258" s="27"/>
      <c r="TYM258" s="27"/>
      <c r="TYN258" s="27"/>
      <c r="TYO258" s="27"/>
      <c r="TYP258" s="27"/>
      <c r="TYQ258" s="27"/>
      <c r="TYR258" s="27"/>
      <c r="TYS258" s="27"/>
      <c r="TYT258" s="27"/>
      <c r="TYU258" s="27"/>
      <c r="TYV258" s="27"/>
      <c r="TYW258" s="27"/>
      <c r="TYX258" s="27"/>
      <c r="TYY258" s="27"/>
      <c r="TYZ258" s="27"/>
      <c r="TZA258" s="27"/>
      <c r="TZB258" s="27"/>
      <c r="TZC258" s="27"/>
      <c r="TZD258" s="27"/>
      <c r="TZE258" s="27"/>
      <c r="TZF258" s="27"/>
      <c r="TZG258" s="27"/>
      <c r="TZH258" s="27"/>
      <c r="TZI258" s="27"/>
      <c r="TZJ258" s="27"/>
      <c r="TZK258" s="27"/>
      <c r="TZL258" s="27"/>
      <c r="TZM258" s="27"/>
      <c r="TZN258" s="27"/>
      <c r="TZO258" s="27"/>
      <c r="TZP258" s="27"/>
      <c r="TZQ258" s="27"/>
      <c r="TZR258" s="27"/>
      <c r="TZS258" s="27"/>
      <c r="TZT258" s="27"/>
      <c r="TZU258" s="27"/>
      <c r="TZV258" s="27"/>
      <c r="TZW258" s="27"/>
      <c r="TZX258" s="27"/>
      <c r="TZY258" s="27"/>
      <c r="TZZ258" s="27"/>
      <c r="UAA258" s="27"/>
      <c r="UAB258" s="27"/>
      <c r="UAC258" s="27"/>
      <c r="UAD258" s="27"/>
      <c r="UAE258" s="27"/>
      <c r="UAF258" s="27"/>
      <c r="UAG258" s="27"/>
      <c r="UAH258" s="27"/>
      <c r="UAI258" s="27"/>
      <c r="UAJ258" s="27"/>
      <c r="UAK258" s="27"/>
      <c r="UAL258" s="27"/>
      <c r="UAM258" s="27"/>
      <c r="UAN258" s="27"/>
      <c r="UAO258" s="27"/>
      <c r="UAP258" s="27"/>
      <c r="UAQ258" s="27"/>
      <c r="UAR258" s="27"/>
      <c r="UAS258" s="27"/>
      <c r="UAT258" s="27"/>
      <c r="UAU258" s="27"/>
      <c r="UAV258" s="27"/>
      <c r="UAW258" s="27"/>
      <c r="UAX258" s="27"/>
      <c r="UAY258" s="27"/>
      <c r="UAZ258" s="27"/>
      <c r="UBA258" s="27"/>
      <c r="UBB258" s="27"/>
      <c r="UBC258" s="27"/>
      <c r="UBD258" s="27"/>
      <c r="UBE258" s="27"/>
      <c r="UBF258" s="27"/>
      <c r="UBG258" s="27"/>
      <c r="UBH258" s="27"/>
      <c r="UBI258" s="27"/>
      <c r="UBJ258" s="27"/>
      <c r="UBK258" s="27"/>
      <c r="UBL258" s="27"/>
      <c r="UBM258" s="27"/>
      <c r="UBN258" s="27"/>
      <c r="UBO258" s="27"/>
      <c r="UBP258" s="27"/>
      <c r="UBQ258" s="27"/>
      <c r="UBR258" s="27"/>
      <c r="UBS258" s="27"/>
      <c r="UBT258" s="27"/>
      <c r="UBU258" s="27"/>
      <c r="UBV258" s="27"/>
      <c r="UBW258" s="27"/>
      <c r="UBX258" s="27"/>
      <c r="UBY258" s="27"/>
      <c r="UBZ258" s="27"/>
      <c r="UCA258" s="27"/>
      <c r="UCB258" s="27"/>
      <c r="UCC258" s="27"/>
      <c r="UCD258" s="27"/>
      <c r="UCE258" s="27"/>
      <c r="UCF258" s="27"/>
      <c r="UCG258" s="27"/>
      <c r="UCH258" s="27"/>
      <c r="UCI258" s="27"/>
      <c r="UCJ258" s="27"/>
      <c r="UCK258" s="27"/>
      <c r="UCL258" s="27"/>
      <c r="UCM258" s="27"/>
      <c r="UCN258" s="27"/>
      <c r="UCO258" s="27"/>
      <c r="UCP258" s="27"/>
      <c r="UCQ258" s="27"/>
      <c r="UCR258" s="27"/>
      <c r="UCS258" s="27"/>
      <c r="UCT258" s="27"/>
      <c r="UCU258" s="27"/>
      <c r="UCV258" s="27"/>
      <c r="UCW258" s="27"/>
      <c r="UCX258" s="27"/>
      <c r="UCY258" s="27"/>
      <c r="UCZ258" s="27"/>
      <c r="UDA258" s="27"/>
      <c r="UDB258" s="27"/>
      <c r="UDC258" s="27"/>
      <c r="UDD258" s="27"/>
      <c r="UDE258" s="27"/>
      <c r="UDF258" s="27"/>
      <c r="UDG258" s="27"/>
      <c r="UDH258" s="27"/>
      <c r="UDI258" s="27"/>
      <c r="UDJ258" s="27"/>
      <c r="UDK258" s="27"/>
      <c r="UDL258" s="27"/>
      <c r="UDM258" s="27"/>
      <c r="UDN258" s="27"/>
      <c r="UDO258" s="27"/>
      <c r="UDP258" s="27"/>
      <c r="UDQ258" s="27"/>
      <c r="UDR258" s="27"/>
      <c r="UDS258" s="27"/>
      <c r="UDT258" s="27"/>
      <c r="UDU258" s="27"/>
      <c r="UDV258" s="27"/>
      <c r="UDW258" s="27"/>
      <c r="UDX258" s="27"/>
      <c r="UDY258" s="27"/>
      <c r="UDZ258" s="27"/>
      <c r="UEA258" s="27"/>
      <c r="UEB258" s="27"/>
      <c r="UEC258" s="27"/>
      <c r="UED258" s="27"/>
      <c r="UEE258" s="27"/>
      <c r="UEF258" s="27"/>
      <c r="UEG258" s="27"/>
      <c r="UEH258" s="27"/>
      <c r="UEI258" s="27"/>
      <c r="UEJ258" s="27"/>
      <c r="UEK258" s="27"/>
      <c r="UEL258" s="27"/>
      <c r="UEM258" s="27"/>
      <c r="UEN258" s="27"/>
      <c r="UEO258" s="27"/>
      <c r="UEP258" s="27"/>
      <c r="UEQ258" s="27"/>
      <c r="UER258" s="27"/>
      <c r="UES258" s="27"/>
      <c r="UET258" s="27"/>
      <c r="UEU258" s="27"/>
      <c r="UEV258" s="27"/>
      <c r="UEW258" s="27"/>
      <c r="UEX258" s="27"/>
      <c r="UEY258" s="27"/>
      <c r="UEZ258" s="27"/>
      <c r="UFA258" s="27"/>
      <c r="UFB258" s="27"/>
      <c r="UFC258" s="27"/>
      <c r="UFD258" s="27"/>
      <c r="UFE258" s="27"/>
      <c r="UFF258" s="27"/>
      <c r="UFG258" s="27"/>
      <c r="UFH258" s="27"/>
      <c r="UFI258" s="27"/>
      <c r="UFJ258" s="27"/>
      <c r="UFK258" s="27"/>
      <c r="UFL258" s="27"/>
      <c r="UFM258" s="27"/>
      <c r="UFN258" s="27"/>
      <c r="UFO258" s="27"/>
      <c r="UFP258" s="27"/>
      <c r="UFQ258" s="27"/>
      <c r="UFR258" s="27"/>
      <c r="UFS258" s="27"/>
      <c r="UFT258" s="27"/>
      <c r="UFU258" s="27"/>
      <c r="UFV258" s="27"/>
      <c r="UFW258" s="27"/>
      <c r="UFX258" s="27"/>
      <c r="UFY258" s="27"/>
      <c r="UFZ258" s="27"/>
      <c r="UGA258" s="27"/>
      <c r="UGB258" s="27"/>
      <c r="UGC258" s="27"/>
      <c r="UGD258" s="27"/>
      <c r="UGE258" s="27"/>
      <c r="UGF258" s="27"/>
      <c r="UGG258" s="27"/>
      <c r="UGH258" s="27"/>
      <c r="UGI258" s="27"/>
      <c r="UGJ258" s="27"/>
      <c r="UGK258" s="27"/>
      <c r="UGL258" s="27"/>
      <c r="UGM258" s="27"/>
      <c r="UGN258" s="27"/>
      <c r="UGO258" s="27"/>
      <c r="UGP258" s="27"/>
      <c r="UGQ258" s="27"/>
      <c r="UGR258" s="27"/>
      <c r="UGS258" s="27"/>
      <c r="UGT258" s="27"/>
      <c r="UGU258" s="27"/>
      <c r="UGV258" s="27"/>
      <c r="UGW258" s="27"/>
      <c r="UGX258" s="27"/>
      <c r="UGY258" s="27"/>
      <c r="UGZ258" s="27"/>
      <c r="UHA258" s="27"/>
      <c r="UHB258" s="27"/>
      <c r="UHC258" s="27"/>
      <c r="UHD258" s="27"/>
      <c r="UHE258" s="27"/>
      <c r="UHF258" s="27"/>
      <c r="UHG258" s="27"/>
      <c r="UHH258" s="27"/>
      <c r="UHI258" s="27"/>
      <c r="UHJ258" s="27"/>
      <c r="UHK258" s="27"/>
      <c r="UHL258" s="27"/>
      <c r="UHM258" s="27"/>
      <c r="UHN258" s="27"/>
      <c r="UHO258" s="27"/>
      <c r="UHP258" s="27"/>
      <c r="UHQ258" s="27"/>
      <c r="UHR258" s="27"/>
      <c r="UHS258" s="27"/>
      <c r="UHT258" s="27"/>
      <c r="UHU258" s="27"/>
      <c r="UHV258" s="27"/>
      <c r="UHW258" s="27"/>
      <c r="UHX258" s="27"/>
      <c r="UHY258" s="27"/>
      <c r="UHZ258" s="27"/>
      <c r="UIA258" s="27"/>
      <c r="UIB258" s="27"/>
      <c r="UIC258" s="27"/>
      <c r="UID258" s="27"/>
      <c r="UIE258" s="27"/>
      <c r="UIF258" s="27"/>
      <c r="UIG258" s="27"/>
      <c r="UIH258" s="27"/>
      <c r="UII258" s="27"/>
      <c r="UIJ258" s="27"/>
      <c r="UIK258" s="27"/>
      <c r="UIL258" s="27"/>
      <c r="UIM258" s="27"/>
      <c r="UIN258" s="27"/>
      <c r="UIO258" s="27"/>
      <c r="UIP258" s="27"/>
      <c r="UIQ258" s="27"/>
      <c r="UIR258" s="27"/>
      <c r="UIS258" s="27"/>
      <c r="UIT258" s="27"/>
      <c r="UIU258" s="27"/>
      <c r="UIV258" s="27"/>
      <c r="UIW258" s="27"/>
      <c r="UIX258" s="27"/>
      <c r="UIY258" s="27"/>
      <c r="UIZ258" s="27"/>
      <c r="UJA258" s="27"/>
      <c r="UJB258" s="27"/>
      <c r="UJC258" s="27"/>
      <c r="UJD258" s="27"/>
      <c r="UJE258" s="27"/>
      <c r="UJF258" s="27"/>
      <c r="UJG258" s="27"/>
      <c r="UJH258" s="27"/>
      <c r="UJI258" s="27"/>
      <c r="UJJ258" s="27"/>
      <c r="UJK258" s="27"/>
      <c r="UJL258" s="27"/>
      <c r="UJM258" s="27"/>
      <c r="UJN258" s="27"/>
      <c r="UJO258" s="27"/>
      <c r="UJP258" s="27"/>
      <c r="UJQ258" s="27"/>
      <c r="UJR258" s="27"/>
      <c r="UJS258" s="27"/>
      <c r="UJT258" s="27"/>
      <c r="UJU258" s="27"/>
      <c r="UJV258" s="27"/>
      <c r="UJW258" s="27"/>
      <c r="UJX258" s="27"/>
      <c r="UJY258" s="27"/>
      <c r="UJZ258" s="27"/>
      <c r="UKA258" s="27"/>
      <c r="UKB258" s="27"/>
      <c r="UKC258" s="27"/>
      <c r="UKD258" s="27"/>
      <c r="UKE258" s="27"/>
      <c r="UKF258" s="27"/>
      <c r="UKG258" s="27"/>
      <c r="UKH258" s="27"/>
      <c r="UKI258" s="27"/>
      <c r="UKJ258" s="27"/>
      <c r="UKK258" s="27"/>
      <c r="UKL258" s="27"/>
      <c r="UKM258" s="27"/>
      <c r="UKN258" s="27"/>
      <c r="UKO258" s="27"/>
      <c r="UKP258" s="27"/>
      <c r="UKQ258" s="27"/>
      <c r="UKR258" s="27"/>
      <c r="UKS258" s="27"/>
      <c r="UKT258" s="27"/>
      <c r="UKU258" s="27"/>
      <c r="UKV258" s="27"/>
      <c r="UKW258" s="27"/>
      <c r="UKX258" s="27"/>
      <c r="UKY258" s="27"/>
      <c r="UKZ258" s="27"/>
      <c r="ULA258" s="27"/>
      <c r="ULB258" s="27"/>
      <c r="ULC258" s="27"/>
      <c r="ULD258" s="27"/>
      <c r="ULE258" s="27"/>
      <c r="ULF258" s="27"/>
      <c r="ULG258" s="27"/>
      <c r="ULH258" s="27"/>
      <c r="ULI258" s="27"/>
      <c r="ULJ258" s="27"/>
      <c r="ULK258" s="27"/>
      <c r="ULL258" s="27"/>
      <c r="ULM258" s="27"/>
      <c r="ULN258" s="27"/>
      <c r="ULO258" s="27"/>
      <c r="ULP258" s="27"/>
      <c r="ULQ258" s="27"/>
      <c r="ULR258" s="27"/>
      <c r="ULS258" s="27"/>
      <c r="ULT258" s="27"/>
      <c r="ULU258" s="27"/>
      <c r="ULV258" s="27"/>
      <c r="ULW258" s="27"/>
      <c r="ULX258" s="27"/>
      <c r="ULY258" s="27"/>
      <c r="ULZ258" s="27"/>
      <c r="UMA258" s="27"/>
      <c r="UMB258" s="27"/>
      <c r="UMC258" s="27"/>
      <c r="UMD258" s="27"/>
      <c r="UME258" s="27"/>
      <c r="UMF258" s="27"/>
      <c r="UMG258" s="27"/>
      <c r="UMH258" s="27"/>
      <c r="UMI258" s="27"/>
      <c r="UMJ258" s="27"/>
      <c r="UMK258" s="27"/>
      <c r="UML258" s="27"/>
      <c r="UMM258" s="27"/>
      <c r="UMN258" s="27"/>
      <c r="UMO258" s="27"/>
      <c r="UMP258" s="27"/>
      <c r="UMQ258" s="27"/>
      <c r="UMR258" s="27"/>
      <c r="UMS258" s="27"/>
      <c r="UMT258" s="27"/>
      <c r="UMU258" s="27"/>
      <c r="UMV258" s="27"/>
      <c r="UMW258" s="27"/>
      <c r="UMX258" s="27"/>
      <c r="UMY258" s="27"/>
      <c r="UMZ258" s="27"/>
      <c r="UNA258" s="27"/>
      <c r="UNB258" s="27"/>
      <c r="UNC258" s="27"/>
      <c r="UND258" s="27"/>
      <c r="UNE258" s="27"/>
      <c r="UNF258" s="27"/>
      <c r="UNG258" s="27"/>
      <c r="UNH258" s="27"/>
      <c r="UNI258" s="27"/>
      <c r="UNJ258" s="27"/>
      <c r="UNK258" s="27"/>
      <c r="UNL258" s="27"/>
      <c r="UNM258" s="27"/>
      <c r="UNN258" s="27"/>
      <c r="UNO258" s="27"/>
      <c r="UNP258" s="27"/>
      <c r="UNQ258" s="27"/>
      <c r="UNR258" s="27"/>
      <c r="UNS258" s="27"/>
      <c r="UNT258" s="27"/>
      <c r="UNU258" s="27"/>
      <c r="UNV258" s="27"/>
      <c r="UNW258" s="27"/>
      <c r="UNX258" s="27"/>
      <c r="UNY258" s="27"/>
      <c r="UNZ258" s="27"/>
      <c r="UOA258" s="27"/>
      <c r="UOB258" s="27"/>
      <c r="UOC258" s="27"/>
      <c r="UOD258" s="27"/>
      <c r="UOE258" s="27"/>
      <c r="UOF258" s="27"/>
      <c r="UOG258" s="27"/>
      <c r="UOH258" s="27"/>
      <c r="UOI258" s="27"/>
      <c r="UOJ258" s="27"/>
      <c r="UOK258" s="27"/>
      <c r="UOL258" s="27"/>
      <c r="UOM258" s="27"/>
      <c r="UON258" s="27"/>
      <c r="UOO258" s="27"/>
      <c r="UOP258" s="27"/>
      <c r="UOQ258" s="27"/>
      <c r="UOR258" s="27"/>
      <c r="UOS258" s="27"/>
      <c r="UOT258" s="27"/>
      <c r="UOU258" s="27"/>
      <c r="UOV258" s="27"/>
      <c r="UOW258" s="27"/>
      <c r="UOX258" s="27"/>
      <c r="UOY258" s="27"/>
      <c r="UOZ258" s="27"/>
      <c r="UPA258" s="27"/>
      <c r="UPB258" s="27"/>
      <c r="UPC258" s="27"/>
      <c r="UPD258" s="27"/>
      <c r="UPE258" s="27"/>
      <c r="UPF258" s="27"/>
      <c r="UPG258" s="27"/>
      <c r="UPH258" s="27"/>
      <c r="UPI258" s="27"/>
      <c r="UPJ258" s="27"/>
      <c r="UPK258" s="27"/>
      <c r="UPL258" s="27"/>
      <c r="UPM258" s="27"/>
      <c r="UPN258" s="27"/>
      <c r="UPO258" s="27"/>
      <c r="UPP258" s="27"/>
      <c r="UPQ258" s="27"/>
      <c r="UPR258" s="27"/>
      <c r="UPS258" s="27"/>
      <c r="UPT258" s="27"/>
      <c r="UPU258" s="27"/>
      <c r="UPV258" s="27"/>
      <c r="UPW258" s="27"/>
      <c r="UPX258" s="27"/>
      <c r="UPY258" s="27"/>
      <c r="UPZ258" s="27"/>
      <c r="UQA258" s="27"/>
      <c r="UQB258" s="27"/>
      <c r="UQC258" s="27"/>
      <c r="UQD258" s="27"/>
      <c r="UQE258" s="27"/>
      <c r="UQF258" s="27"/>
      <c r="UQG258" s="27"/>
      <c r="UQH258" s="27"/>
      <c r="UQI258" s="27"/>
      <c r="UQJ258" s="27"/>
      <c r="UQK258" s="27"/>
      <c r="UQL258" s="27"/>
      <c r="UQM258" s="27"/>
      <c r="UQN258" s="27"/>
      <c r="UQO258" s="27"/>
      <c r="UQP258" s="27"/>
      <c r="UQQ258" s="27"/>
      <c r="UQR258" s="27"/>
      <c r="UQS258" s="27"/>
      <c r="UQT258" s="27"/>
      <c r="UQU258" s="27"/>
      <c r="UQV258" s="27"/>
      <c r="UQW258" s="27"/>
      <c r="UQX258" s="27"/>
      <c r="UQY258" s="27"/>
      <c r="UQZ258" s="27"/>
      <c r="URA258" s="27"/>
      <c r="URB258" s="27"/>
      <c r="URC258" s="27"/>
      <c r="URD258" s="27"/>
      <c r="URE258" s="27"/>
      <c r="URF258" s="27"/>
      <c r="URG258" s="27"/>
      <c r="URH258" s="27"/>
      <c r="URI258" s="27"/>
      <c r="URJ258" s="27"/>
      <c r="URK258" s="27"/>
      <c r="URL258" s="27"/>
      <c r="URM258" s="27"/>
      <c r="URN258" s="27"/>
      <c r="URO258" s="27"/>
      <c r="URP258" s="27"/>
      <c r="URQ258" s="27"/>
      <c r="URR258" s="27"/>
      <c r="URS258" s="27"/>
      <c r="URT258" s="27"/>
      <c r="URU258" s="27"/>
      <c r="URV258" s="27"/>
      <c r="URW258" s="27"/>
      <c r="URX258" s="27"/>
      <c r="URY258" s="27"/>
      <c r="URZ258" s="27"/>
      <c r="USA258" s="27"/>
      <c r="USB258" s="27"/>
      <c r="USC258" s="27"/>
      <c r="USD258" s="27"/>
      <c r="USE258" s="27"/>
      <c r="USF258" s="27"/>
      <c r="USG258" s="27"/>
      <c r="USH258" s="27"/>
      <c r="USI258" s="27"/>
      <c r="USJ258" s="27"/>
      <c r="USK258" s="27"/>
      <c r="USL258" s="27"/>
      <c r="USM258" s="27"/>
      <c r="USN258" s="27"/>
      <c r="USO258" s="27"/>
      <c r="USP258" s="27"/>
      <c r="USQ258" s="27"/>
      <c r="USR258" s="27"/>
      <c r="USS258" s="27"/>
      <c r="UST258" s="27"/>
      <c r="USU258" s="27"/>
      <c r="USV258" s="27"/>
      <c r="USW258" s="27"/>
      <c r="USX258" s="27"/>
      <c r="USY258" s="27"/>
      <c r="USZ258" s="27"/>
      <c r="UTA258" s="27"/>
      <c r="UTB258" s="27"/>
      <c r="UTC258" s="27"/>
      <c r="UTD258" s="27"/>
      <c r="UTE258" s="27"/>
      <c r="UTF258" s="27"/>
      <c r="UTG258" s="27"/>
      <c r="UTH258" s="27"/>
      <c r="UTI258" s="27"/>
      <c r="UTJ258" s="27"/>
      <c r="UTK258" s="27"/>
      <c r="UTL258" s="27"/>
      <c r="UTM258" s="27"/>
      <c r="UTN258" s="27"/>
      <c r="UTO258" s="27"/>
      <c r="UTP258" s="27"/>
      <c r="UTQ258" s="27"/>
      <c r="UTR258" s="27"/>
      <c r="UTS258" s="27"/>
      <c r="UTT258" s="27"/>
      <c r="UTU258" s="27"/>
      <c r="UTV258" s="27"/>
      <c r="UTW258" s="27"/>
      <c r="UTX258" s="27"/>
      <c r="UTY258" s="27"/>
      <c r="UTZ258" s="27"/>
      <c r="UUA258" s="27"/>
      <c r="UUB258" s="27"/>
      <c r="UUC258" s="27"/>
      <c r="UUD258" s="27"/>
      <c r="UUE258" s="27"/>
      <c r="UUF258" s="27"/>
      <c r="UUG258" s="27"/>
      <c r="UUH258" s="27"/>
      <c r="UUI258" s="27"/>
      <c r="UUJ258" s="27"/>
      <c r="UUK258" s="27"/>
      <c r="UUL258" s="27"/>
      <c r="UUM258" s="27"/>
      <c r="UUN258" s="27"/>
      <c r="UUO258" s="27"/>
      <c r="UUP258" s="27"/>
      <c r="UUQ258" s="27"/>
      <c r="UUR258" s="27"/>
      <c r="UUS258" s="27"/>
      <c r="UUT258" s="27"/>
      <c r="UUU258" s="27"/>
      <c r="UUV258" s="27"/>
      <c r="UUW258" s="27"/>
      <c r="UUX258" s="27"/>
      <c r="UUY258" s="27"/>
      <c r="UUZ258" s="27"/>
      <c r="UVA258" s="27"/>
      <c r="UVB258" s="27"/>
      <c r="UVC258" s="27"/>
      <c r="UVD258" s="27"/>
      <c r="UVE258" s="27"/>
      <c r="UVF258" s="27"/>
      <c r="UVG258" s="27"/>
      <c r="UVH258" s="27"/>
      <c r="UVI258" s="27"/>
      <c r="UVJ258" s="27"/>
      <c r="UVK258" s="27"/>
      <c r="UVL258" s="27"/>
      <c r="UVM258" s="27"/>
      <c r="UVN258" s="27"/>
      <c r="UVO258" s="27"/>
      <c r="UVP258" s="27"/>
      <c r="UVQ258" s="27"/>
      <c r="UVR258" s="27"/>
      <c r="UVS258" s="27"/>
      <c r="UVT258" s="27"/>
      <c r="UVU258" s="27"/>
      <c r="UVV258" s="27"/>
      <c r="UVW258" s="27"/>
      <c r="UVX258" s="27"/>
      <c r="UVY258" s="27"/>
      <c r="UVZ258" s="27"/>
      <c r="UWA258" s="27"/>
      <c r="UWB258" s="27"/>
      <c r="UWC258" s="27"/>
      <c r="UWD258" s="27"/>
      <c r="UWE258" s="27"/>
      <c r="UWF258" s="27"/>
      <c r="UWG258" s="27"/>
      <c r="UWH258" s="27"/>
      <c r="UWI258" s="27"/>
      <c r="UWJ258" s="27"/>
      <c r="UWK258" s="27"/>
      <c r="UWL258" s="27"/>
      <c r="UWM258" s="27"/>
      <c r="UWN258" s="27"/>
      <c r="UWO258" s="27"/>
      <c r="UWP258" s="27"/>
      <c r="UWQ258" s="27"/>
      <c r="UWR258" s="27"/>
      <c r="UWS258" s="27"/>
      <c r="UWT258" s="27"/>
      <c r="UWU258" s="27"/>
      <c r="UWV258" s="27"/>
      <c r="UWW258" s="27"/>
      <c r="UWX258" s="27"/>
      <c r="UWY258" s="27"/>
      <c r="UWZ258" s="27"/>
      <c r="UXA258" s="27"/>
      <c r="UXB258" s="27"/>
      <c r="UXC258" s="27"/>
      <c r="UXD258" s="27"/>
      <c r="UXE258" s="27"/>
      <c r="UXF258" s="27"/>
      <c r="UXG258" s="27"/>
      <c r="UXH258" s="27"/>
      <c r="UXI258" s="27"/>
      <c r="UXJ258" s="27"/>
      <c r="UXK258" s="27"/>
      <c r="UXL258" s="27"/>
      <c r="UXM258" s="27"/>
      <c r="UXN258" s="27"/>
      <c r="UXO258" s="27"/>
      <c r="UXP258" s="27"/>
      <c r="UXQ258" s="27"/>
      <c r="UXR258" s="27"/>
      <c r="UXS258" s="27"/>
      <c r="UXT258" s="27"/>
      <c r="UXU258" s="27"/>
      <c r="UXV258" s="27"/>
      <c r="UXW258" s="27"/>
      <c r="UXX258" s="27"/>
      <c r="UXY258" s="27"/>
      <c r="UXZ258" s="27"/>
      <c r="UYA258" s="27"/>
      <c r="UYB258" s="27"/>
      <c r="UYC258" s="27"/>
      <c r="UYD258" s="27"/>
      <c r="UYE258" s="27"/>
      <c r="UYF258" s="27"/>
      <c r="UYG258" s="27"/>
      <c r="UYH258" s="27"/>
      <c r="UYI258" s="27"/>
      <c r="UYJ258" s="27"/>
      <c r="UYK258" s="27"/>
      <c r="UYL258" s="27"/>
      <c r="UYM258" s="27"/>
      <c r="UYN258" s="27"/>
      <c r="UYO258" s="27"/>
      <c r="UYP258" s="27"/>
      <c r="UYQ258" s="27"/>
      <c r="UYR258" s="27"/>
      <c r="UYS258" s="27"/>
      <c r="UYT258" s="27"/>
      <c r="UYU258" s="27"/>
      <c r="UYV258" s="27"/>
      <c r="UYW258" s="27"/>
      <c r="UYX258" s="27"/>
      <c r="UYY258" s="27"/>
      <c r="UYZ258" s="27"/>
      <c r="UZA258" s="27"/>
      <c r="UZB258" s="27"/>
      <c r="UZC258" s="27"/>
      <c r="UZD258" s="27"/>
      <c r="UZE258" s="27"/>
      <c r="UZF258" s="27"/>
      <c r="UZG258" s="27"/>
      <c r="UZH258" s="27"/>
      <c r="UZI258" s="27"/>
      <c r="UZJ258" s="27"/>
      <c r="UZK258" s="27"/>
      <c r="UZL258" s="27"/>
      <c r="UZM258" s="27"/>
      <c r="UZN258" s="27"/>
      <c r="UZO258" s="27"/>
      <c r="UZP258" s="27"/>
      <c r="UZQ258" s="27"/>
      <c r="UZR258" s="27"/>
      <c r="UZS258" s="27"/>
      <c r="UZT258" s="27"/>
      <c r="UZU258" s="27"/>
      <c r="UZV258" s="27"/>
      <c r="UZW258" s="27"/>
      <c r="UZX258" s="27"/>
      <c r="UZY258" s="27"/>
      <c r="UZZ258" s="27"/>
      <c r="VAA258" s="27"/>
      <c r="VAB258" s="27"/>
      <c r="VAC258" s="27"/>
      <c r="VAD258" s="27"/>
      <c r="VAE258" s="27"/>
      <c r="VAF258" s="27"/>
      <c r="VAG258" s="27"/>
      <c r="VAH258" s="27"/>
      <c r="VAI258" s="27"/>
      <c r="VAJ258" s="27"/>
      <c r="VAK258" s="27"/>
      <c r="VAL258" s="27"/>
      <c r="VAM258" s="27"/>
      <c r="VAN258" s="27"/>
      <c r="VAO258" s="27"/>
      <c r="VAP258" s="27"/>
      <c r="VAQ258" s="27"/>
      <c r="VAR258" s="27"/>
      <c r="VAS258" s="27"/>
      <c r="VAT258" s="27"/>
      <c r="VAU258" s="27"/>
      <c r="VAV258" s="27"/>
      <c r="VAW258" s="27"/>
      <c r="VAX258" s="27"/>
      <c r="VAY258" s="27"/>
      <c r="VAZ258" s="27"/>
      <c r="VBA258" s="27"/>
      <c r="VBB258" s="27"/>
      <c r="VBC258" s="27"/>
      <c r="VBD258" s="27"/>
      <c r="VBE258" s="27"/>
      <c r="VBF258" s="27"/>
      <c r="VBG258" s="27"/>
      <c r="VBH258" s="27"/>
      <c r="VBI258" s="27"/>
      <c r="VBJ258" s="27"/>
      <c r="VBK258" s="27"/>
      <c r="VBL258" s="27"/>
      <c r="VBM258" s="27"/>
      <c r="VBN258" s="27"/>
      <c r="VBO258" s="27"/>
      <c r="VBP258" s="27"/>
      <c r="VBQ258" s="27"/>
      <c r="VBR258" s="27"/>
      <c r="VBS258" s="27"/>
      <c r="VBT258" s="27"/>
      <c r="VBU258" s="27"/>
      <c r="VBV258" s="27"/>
      <c r="VBW258" s="27"/>
      <c r="VBX258" s="27"/>
      <c r="VBY258" s="27"/>
      <c r="VBZ258" s="27"/>
      <c r="VCA258" s="27"/>
      <c r="VCB258" s="27"/>
      <c r="VCC258" s="27"/>
      <c r="VCD258" s="27"/>
      <c r="VCE258" s="27"/>
      <c r="VCF258" s="27"/>
      <c r="VCG258" s="27"/>
      <c r="VCH258" s="27"/>
      <c r="VCI258" s="27"/>
      <c r="VCJ258" s="27"/>
      <c r="VCK258" s="27"/>
      <c r="VCL258" s="27"/>
      <c r="VCM258" s="27"/>
      <c r="VCN258" s="27"/>
      <c r="VCO258" s="27"/>
      <c r="VCP258" s="27"/>
      <c r="VCQ258" s="27"/>
      <c r="VCR258" s="27"/>
      <c r="VCS258" s="27"/>
      <c r="VCT258" s="27"/>
      <c r="VCU258" s="27"/>
      <c r="VCV258" s="27"/>
      <c r="VCW258" s="27"/>
      <c r="VCX258" s="27"/>
      <c r="VCY258" s="27"/>
      <c r="VCZ258" s="27"/>
      <c r="VDA258" s="27"/>
      <c r="VDB258" s="27"/>
      <c r="VDC258" s="27"/>
      <c r="VDD258" s="27"/>
      <c r="VDE258" s="27"/>
      <c r="VDF258" s="27"/>
      <c r="VDG258" s="27"/>
      <c r="VDH258" s="27"/>
      <c r="VDI258" s="27"/>
      <c r="VDJ258" s="27"/>
      <c r="VDK258" s="27"/>
      <c r="VDL258" s="27"/>
      <c r="VDM258" s="27"/>
      <c r="VDN258" s="27"/>
      <c r="VDO258" s="27"/>
      <c r="VDP258" s="27"/>
      <c r="VDQ258" s="27"/>
      <c r="VDR258" s="27"/>
      <c r="VDS258" s="27"/>
      <c r="VDT258" s="27"/>
      <c r="VDU258" s="27"/>
      <c r="VDV258" s="27"/>
      <c r="VDW258" s="27"/>
      <c r="VDX258" s="27"/>
      <c r="VDY258" s="27"/>
      <c r="VDZ258" s="27"/>
      <c r="VEA258" s="27"/>
      <c r="VEB258" s="27"/>
      <c r="VEC258" s="27"/>
      <c r="VED258" s="27"/>
      <c r="VEE258" s="27"/>
      <c r="VEF258" s="27"/>
      <c r="VEG258" s="27"/>
      <c r="VEH258" s="27"/>
      <c r="VEI258" s="27"/>
      <c r="VEJ258" s="27"/>
      <c r="VEK258" s="27"/>
      <c r="VEL258" s="27"/>
      <c r="VEM258" s="27"/>
      <c r="VEN258" s="27"/>
      <c r="VEO258" s="27"/>
      <c r="VEP258" s="27"/>
      <c r="VEQ258" s="27"/>
      <c r="VER258" s="27"/>
      <c r="VES258" s="27"/>
      <c r="VET258" s="27"/>
      <c r="VEU258" s="27"/>
      <c r="VEV258" s="27"/>
      <c r="VEW258" s="27"/>
      <c r="VEX258" s="27"/>
      <c r="VEY258" s="27"/>
      <c r="VEZ258" s="27"/>
      <c r="VFA258" s="27"/>
      <c r="VFB258" s="27"/>
      <c r="VFC258" s="27"/>
      <c r="VFD258" s="27"/>
      <c r="VFE258" s="27"/>
      <c r="VFF258" s="27"/>
      <c r="VFG258" s="27"/>
      <c r="VFH258" s="27"/>
      <c r="VFI258" s="27"/>
      <c r="VFJ258" s="27"/>
      <c r="VFK258" s="27"/>
      <c r="VFL258" s="27"/>
      <c r="VFM258" s="27"/>
      <c r="VFN258" s="27"/>
      <c r="VFO258" s="27"/>
      <c r="VFP258" s="27"/>
      <c r="VFQ258" s="27"/>
      <c r="VFR258" s="27"/>
      <c r="VFS258" s="27"/>
      <c r="VFT258" s="27"/>
      <c r="VFU258" s="27"/>
      <c r="VFV258" s="27"/>
      <c r="VFW258" s="27"/>
      <c r="VFX258" s="27"/>
      <c r="VFY258" s="27"/>
      <c r="VFZ258" s="27"/>
      <c r="VGA258" s="27"/>
      <c r="VGB258" s="27"/>
      <c r="VGC258" s="27"/>
      <c r="VGD258" s="27"/>
      <c r="VGE258" s="27"/>
      <c r="VGF258" s="27"/>
      <c r="VGG258" s="27"/>
      <c r="VGH258" s="27"/>
      <c r="VGI258" s="27"/>
      <c r="VGJ258" s="27"/>
      <c r="VGK258" s="27"/>
      <c r="VGL258" s="27"/>
      <c r="VGM258" s="27"/>
      <c r="VGN258" s="27"/>
      <c r="VGO258" s="27"/>
      <c r="VGP258" s="27"/>
      <c r="VGQ258" s="27"/>
      <c r="VGR258" s="27"/>
      <c r="VGS258" s="27"/>
      <c r="VGT258" s="27"/>
      <c r="VGU258" s="27"/>
      <c r="VGV258" s="27"/>
      <c r="VGW258" s="27"/>
      <c r="VGX258" s="27"/>
      <c r="VGY258" s="27"/>
      <c r="VGZ258" s="27"/>
      <c r="VHA258" s="27"/>
      <c r="VHB258" s="27"/>
      <c r="VHC258" s="27"/>
      <c r="VHD258" s="27"/>
      <c r="VHE258" s="27"/>
      <c r="VHF258" s="27"/>
      <c r="VHG258" s="27"/>
      <c r="VHH258" s="27"/>
      <c r="VHI258" s="27"/>
      <c r="VHJ258" s="27"/>
      <c r="VHK258" s="27"/>
      <c r="VHL258" s="27"/>
      <c r="VHM258" s="27"/>
      <c r="VHN258" s="27"/>
      <c r="VHO258" s="27"/>
      <c r="VHP258" s="27"/>
      <c r="VHQ258" s="27"/>
      <c r="VHR258" s="27"/>
      <c r="VHS258" s="27"/>
      <c r="VHT258" s="27"/>
      <c r="VHU258" s="27"/>
      <c r="VHV258" s="27"/>
      <c r="VHW258" s="27"/>
      <c r="VHX258" s="27"/>
      <c r="VHY258" s="27"/>
      <c r="VHZ258" s="27"/>
      <c r="VIA258" s="27"/>
      <c r="VIB258" s="27"/>
      <c r="VIC258" s="27"/>
      <c r="VID258" s="27"/>
      <c r="VIE258" s="27"/>
      <c r="VIF258" s="27"/>
      <c r="VIG258" s="27"/>
      <c r="VIH258" s="27"/>
      <c r="VII258" s="27"/>
      <c r="VIJ258" s="27"/>
      <c r="VIK258" s="27"/>
      <c r="VIL258" s="27"/>
      <c r="VIM258" s="27"/>
      <c r="VIN258" s="27"/>
      <c r="VIO258" s="27"/>
      <c r="VIP258" s="27"/>
      <c r="VIQ258" s="27"/>
      <c r="VIR258" s="27"/>
      <c r="VIS258" s="27"/>
      <c r="VIT258" s="27"/>
      <c r="VIU258" s="27"/>
      <c r="VIV258" s="27"/>
      <c r="VIW258" s="27"/>
      <c r="VIX258" s="27"/>
      <c r="VIY258" s="27"/>
      <c r="VIZ258" s="27"/>
      <c r="VJA258" s="27"/>
      <c r="VJB258" s="27"/>
      <c r="VJC258" s="27"/>
      <c r="VJD258" s="27"/>
      <c r="VJE258" s="27"/>
      <c r="VJF258" s="27"/>
      <c r="VJG258" s="27"/>
      <c r="VJH258" s="27"/>
      <c r="VJI258" s="27"/>
      <c r="VJJ258" s="27"/>
      <c r="VJK258" s="27"/>
      <c r="VJL258" s="27"/>
      <c r="VJM258" s="27"/>
      <c r="VJN258" s="27"/>
      <c r="VJO258" s="27"/>
      <c r="VJP258" s="27"/>
      <c r="VJQ258" s="27"/>
      <c r="VJR258" s="27"/>
      <c r="VJS258" s="27"/>
      <c r="VJT258" s="27"/>
      <c r="VJU258" s="27"/>
      <c r="VJV258" s="27"/>
      <c r="VJW258" s="27"/>
      <c r="VJX258" s="27"/>
      <c r="VJY258" s="27"/>
      <c r="VJZ258" s="27"/>
      <c r="VKA258" s="27"/>
      <c r="VKB258" s="27"/>
      <c r="VKC258" s="27"/>
      <c r="VKD258" s="27"/>
      <c r="VKE258" s="27"/>
      <c r="VKF258" s="27"/>
      <c r="VKG258" s="27"/>
      <c r="VKH258" s="27"/>
      <c r="VKI258" s="27"/>
      <c r="VKJ258" s="27"/>
      <c r="VKK258" s="27"/>
      <c r="VKL258" s="27"/>
      <c r="VKM258" s="27"/>
      <c r="VKN258" s="27"/>
      <c r="VKO258" s="27"/>
      <c r="VKP258" s="27"/>
      <c r="VKQ258" s="27"/>
      <c r="VKR258" s="27"/>
      <c r="VKS258" s="27"/>
      <c r="VKT258" s="27"/>
      <c r="VKU258" s="27"/>
      <c r="VKV258" s="27"/>
      <c r="VKW258" s="27"/>
      <c r="VKX258" s="27"/>
      <c r="VKY258" s="27"/>
      <c r="VKZ258" s="27"/>
      <c r="VLA258" s="27"/>
      <c r="VLB258" s="27"/>
      <c r="VLC258" s="27"/>
      <c r="VLD258" s="27"/>
      <c r="VLE258" s="27"/>
      <c r="VLF258" s="27"/>
      <c r="VLG258" s="27"/>
      <c r="VLH258" s="27"/>
      <c r="VLI258" s="27"/>
      <c r="VLJ258" s="27"/>
      <c r="VLK258" s="27"/>
      <c r="VLL258" s="27"/>
      <c r="VLM258" s="27"/>
      <c r="VLN258" s="27"/>
      <c r="VLO258" s="27"/>
      <c r="VLP258" s="27"/>
      <c r="VLQ258" s="27"/>
      <c r="VLR258" s="27"/>
      <c r="VLS258" s="27"/>
      <c r="VLT258" s="27"/>
      <c r="VLU258" s="27"/>
      <c r="VLV258" s="27"/>
      <c r="VLW258" s="27"/>
      <c r="VLX258" s="27"/>
      <c r="VLY258" s="27"/>
      <c r="VLZ258" s="27"/>
      <c r="VMA258" s="27"/>
      <c r="VMB258" s="27"/>
      <c r="VMC258" s="27"/>
      <c r="VMD258" s="27"/>
      <c r="VME258" s="27"/>
      <c r="VMF258" s="27"/>
      <c r="VMG258" s="27"/>
      <c r="VMH258" s="27"/>
      <c r="VMI258" s="27"/>
      <c r="VMJ258" s="27"/>
      <c r="VMK258" s="27"/>
      <c r="VML258" s="27"/>
      <c r="VMM258" s="27"/>
      <c r="VMN258" s="27"/>
      <c r="VMO258" s="27"/>
      <c r="VMP258" s="27"/>
      <c r="VMQ258" s="27"/>
      <c r="VMR258" s="27"/>
      <c r="VMS258" s="27"/>
      <c r="VMT258" s="27"/>
      <c r="VMU258" s="27"/>
      <c r="VMV258" s="27"/>
      <c r="VMW258" s="27"/>
      <c r="VMX258" s="27"/>
      <c r="VMY258" s="27"/>
      <c r="VMZ258" s="27"/>
      <c r="VNA258" s="27"/>
      <c r="VNB258" s="27"/>
      <c r="VNC258" s="27"/>
      <c r="VND258" s="27"/>
      <c r="VNE258" s="27"/>
      <c r="VNF258" s="27"/>
      <c r="VNG258" s="27"/>
      <c r="VNH258" s="27"/>
      <c r="VNI258" s="27"/>
      <c r="VNJ258" s="27"/>
      <c r="VNK258" s="27"/>
      <c r="VNL258" s="27"/>
      <c r="VNM258" s="27"/>
      <c r="VNN258" s="27"/>
      <c r="VNO258" s="27"/>
      <c r="VNP258" s="27"/>
      <c r="VNQ258" s="27"/>
      <c r="VNR258" s="27"/>
      <c r="VNS258" s="27"/>
      <c r="VNT258" s="27"/>
      <c r="VNU258" s="27"/>
      <c r="VNV258" s="27"/>
      <c r="VNW258" s="27"/>
      <c r="VNX258" s="27"/>
      <c r="VNY258" s="27"/>
      <c r="VNZ258" s="27"/>
      <c r="VOA258" s="27"/>
      <c r="VOB258" s="27"/>
      <c r="VOC258" s="27"/>
      <c r="VOD258" s="27"/>
      <c r="VOE258" s="27"/>
      <c r="VOF258" s="27"/>
      <c r="VOG258" s="27"/>
      <c r="VOH258" s="27"/>
      <c r="VOI258" s="27"/>
      <c r="VOJ258" s="27"/>
      <c r="VOK258" s="27"/>
      <c r="VOL258" s="27"/>
      <c r="VOM258" s="27"/>
      <c r="VON258" s="27"/>
      <c r="VOO258" s="27"/>
      <c r="VOP258" s="27"/>
      <c r="VOQ258" s="27"/>
      <c r="VOR258" s="27"/>
      <c r="VOS258" s="27"/>
      <c r="VOT258" s="27"/>
      <c r="VOU258" s="27"/>
      <c r="VOV258" s="27"/>
      <c r="VOW258" s="27"/>
      <c r="VOX258" s="27"/>
      <c r="VOY258" s="27"/>
      <c r="VOZ258" s="27"/>
      <c r="VPA258" s="27"/>
      <c r="VPB258" s="27"/>
      <c r="VPC258" s="27"/>
      <c r="VPD258" s="27"/>
      <c r="VPE258" s="27"/>
      <c r="VPF258" s="27"/>
      <c r="VPG258" s="27"/>
      <c r="VPH258" s="27"/>
      <c r="VPI258" s="27"/>
      <c r="VPJ258" s="27"/>
      <c r="VPK258" s="27"/>
      <c r="VPL258" s="27"/>
      <c r="VPM258" s="27"/>
      <c r="VPN258" s="27"/>
      <c r="VPO258" s="27"/>
      <c r="VPP258" s="27"/>
      <c r="VPQ258" s="27"/>
      <c r="VPR258" s="27"/>
      <c r="VPS258" s="27"/>
      <c r="VPT258" s="27"/>
      <c r="VPU258" s="27"/>
      <c r="VPV258" s="27"/>
      <c r="VPW258" s="27"/>
      <c r="VPX258" s="27"/>
      <c r="VPY258" s="27"/>
      <c r="VPZ258" s="27"/>
      <c r="VQA258" s="27"/>
      <c r="VQB258" s="27"/>
      <c r="VQC258" s="27"/>
      <c r="VQD258" s="27"/>
      <c r="VQE258" s="27"/>
      <c r="VQF258" s="27"/>
      <c r="VQG258" s="27"/>
      <c r="VQH258" s="27"/>
      <c r="VQI258" s="27"/>
      <c r="VQJ258" s="27"/>
      <c r="VQK258" s="27"/>
      <c r="VQL258" s="27"/>
      <c r="VQM258" s="27"/>
      <c r="VQN258" s="27"/>
      <c r="VQO258" s="27"/>
      <c r="VQP258" s="27"/>
      <c r="VQQ258" s="27"/>
      <c r="VQR258" s="27"/>
      <c r="VQS258" s="27"/>
      <c r="VQT258" s="27"/>
      <c r="VQU258" s="27"/>
      <c r="VQV258" s="27"/>
      <c r="VQW258" s="27"/>
      <c r="VQX258" s="27"/>
      <c r="VQY258" s="27"/>
      <c r="VQZ258" s="27"/>
      <c r="VRA258" s="27"/>
      <c r="VRB258" s="27"/>
      <c r="VRC258" s="27"/>
      <c r="VRD258" s="27"/>
      <c r="VRE258" s="27"/>
      <c r="VRF258" s="27"/>
      <c r="VRG258" s="27"/>
      <c r="VRH258" s="27"/>
      <c r="VRI258" s="27"/>
      <c r="VRJ258" s="27"/>
      <c r="VRK258" s="27"/>
      <c r="VRL258" s="27"/>
      <c r="VRM258" s="27"/>
      <c r="VRN258" s="27"/>
      <c r="VRO258" s="27"/>
      <c r="VRP258" s="27"/>
      <c r="VRQ258" s="27"/>
      <c r="VRR258" s="27"/>
      <c r="VRS258" s="27"/>
      <c r="VRT258" s="27"/>
      <c r="VRU258" s="27"/>
      <c r="VRV258" s="27"/>
      <c r="VRW258" s="27"/>
      <c r="VRX258" s="27"/>
      <c r="VRY258" s="27"/>
      <c r="VRZ258" s="27"/>
      <c r="VSA258" s="27"/>
      <c r="VSB258" s="27"/>
      <c r="VSC258" s="27"/>
      <c r="VSD258" s="27"/>
      <c r="VSE258" s="27"/>
      <c r="VSF258" s="27"/>
      <c r="VSG258" s="27"/>
      <c r="VSH258" s="27"/>
      <c r="VSI258" s="27"/>
      <c r="VSJ258" s="27"/>
      <c r="VSK258" s="27"/>
      <c r="VSL258" s="27"/>
      <c r="VSM258" s="27"/>
      <c r="VSN258" s="27"/>
      <c r="VSO258" s="27"/>
      <c r="VSP258" s="27"/>
      <c r="VSQ258" s="27"/>
      <c r="VSR258" s="27"/>
      <c r="VSS258" s="27"/>
      <c r="VST258" s="27"/>
      <c r="VSU258" s="27"/>
      <c r="VSV258" s="27"/>
      <c r="VSW258" s="27"/>
      <c r="VSX258" s="27"/>
      <c r="VSY258" s="27"/>
      <c r="VSZ258" s="27"/>
      <c r="VTA258" s="27"/>
      <c r="VTB258" s="27"/>
      <c r="VTC258" s="27"/>
      <c r="VTD258" s="27"/>
      <c r="VTE258" s="27"/>
      <c r="VTF258" s="27"/>
      <c r="VTG258" s="27"/>
      <c r="VTH258" s="27"/>
      <c r="VTI258" s="27"/>
      <c r="VTJ258" s="27"/>
      <c r="VTK258" s="27"/>
      <c r="VTL258" s="27"/>
      <c r="VTM258" s="27"/>
      <c r="VTN258" s="27"/>
      <c r="VTO258" s="27"/>
      <c r="VTP258" s="27"/>
      <c r="VTQ258" s="27"/>
      <c r="VTR258" s="27"/>
      <c r="VTS258" s="27"/>
      <c r="VTT258" s="27"/>
      <c r="VTU258" s="27"/>
      <c r="VTV258" s="27"/>
      <c r="VTW258" s="27"/>
      <c r="VTX258" s="27"/>
      <c r="VTY258" s="27"/>
      <c r="VTZ258" s="27"/>
      <c r="VUA258" s="27"/>
      <c r="VUB258" s="27"/>
      <c r="VUC258" s="27"/>
      <c r="VUD258" s="27"/>
      <c r="VUE258" s="27"/>
      <c r="VUF258" s="27"/>
      <c r="VUG258" s="27"/>
      <c r="VUH258" s="27"/>
      <c r="VUI258" s="27"/>
      <c r="VUJ258" s="27"/>
      <c r="VUK258" s="27"/>
      <c r="VUL258" s="27"/>
      <c r="VUM258" s="27"/>
      <c r="VUN258" s="27"/>
      <c r="VUO258" s="27"/>
      <c r="VUP258" s="27"/>
      <c r="VUQ258" s="27"/>
      <c r="VUR258" s="27"/>
      <c r="VUS258" s="27"/>
      <c r="VUT258" s="27"/>
      <c r="VUU258" s="27"/>
      <c r="VUV258" s="27"/>
      <c r="VUW258" s="27"/>
      <c r="VUX258" s="27"/>
      <c r="VUY258" s="27"/>
      <c r="VUZ258" s="27"/>
      <c r="VVA258" s="27"/>
      <c r="VVB258" s="27"/>
      <c r="VVC258" s="27"/>
      <c r="VVD258" s="27"/>
      <c r="VVE258" s="27"/>
      <c r="VVF258" s="27"/>
      <c r="VVG258" s="27"/>
      <c r="VVH258" s="27"/>
      <c r="VVI258" s="27"/>
      <c r="VVJ258" s="27"/>
      <c r="VVK258" s="27"/>
      <c r="VVL258" s="27"/>
      <c r="VVM258" s="27"/>
      <c r="VVN258" s="27"/>
      <c r="VVO258" s="27"/>
      <c r="VVP258" s="27"/>
      <c r="VVQ258" s="27"/>
      <c r="VVR258" s="27"/>
      <c r="VVS258" s="27"/>
      <c r="VVT258" s="27"/>
      <c r="VVU258" s="27"/>
      <c r="VVV258" s="27"/>
      <c r="VVW258" s="27"/>
      <c r="VVX258" s="27"/>
      <c r="VVY258" s="27"/>
      <c r="VVZ258" s="27"/>
      <c r="VWA258" s="27"/>
      <c r="VWB258" s="27"/>
      <c r="VWC258" s="27"/>
      <c r="VWD258" s="27"/>
      <c r="VWE258" s="27"/>
      <c r="VWF258" s="27"/>
      <c r="VWG258" s="27"/>
      <c r="VWH258" s="27"/>
      <c r="VWI258" s="27"/>
      <c r="VWJ258" s="27"/>
      <c r="VWK258" s="27"/>
      <c r="VWL258" s="27"/>
      <c r="VWM258" s="27"/>
      <c r="VWN258" s="27"/>
      <c r="VWO258" s="27"/>
      <c r="VWP258" s="27"/>
      <c r="VWQ258" s="27"/>
      <c r="VWR258" s="27"/>
      <c r="VWS258" s="27"/>
      <c r="VWT258" s="27"/>
      <c r="VWU258" s="27"/>
      <c r="VWV258" s="27"/>
      <c r="VWW258" s="27"/>
      <c r="VWX258" s="27"/>
      <c r="VWY258" s="27"/>
      <c r="VWZ258" s="27"/>
      <c r="VXA258" s="27"/>
      <c r="VXB258" s="27"/>
      <c r="VXC258" s="27"/>
      <c r="VXD258" s="27"/>
      <c r="VXE258" s="27"/>
      <c r="VXF258" s="27"/>
      <c r="VXG258" s="27"/>
      <c r="VXH258" s="27"/>
      <c r="VXI258" s="27"/>
      <c r="VXJ258" s="27"/>
      <c r="VXK258" s="27"/>
      <c r="VXL258" s="27"/>
      <c r="VXM258" s="27"/>
      <c r="VXN258" s="27"/>
      <c r="VXO258" s="27"/>
      <c r="VXP258" s="27"/>
      <c r="VXQ258" s="27"/>
      <c r="VXR258" s="27"/>
      <c r="VXS258" s="27"/>
      <c r="VXT258" s="27"/>
      <c r="VXU258" s="27"/>
      <c r="VXV258" s="27"/>
      <c r="VXW258" s="27"/>
      <c r="VXX258" s="27"/>
      <c r="VXY258" s="27"/>
      <c r="VXZ258" s="27"/>
      <c r="VYA258" s="27"/>
      <c r="VYB258" s="27"/>
      <c r="VYC258" s="27"/>
      <c r="VYD258" s="27"/>
      <c r="VYE258" s="27"/>
      <c r="VYF258" s="27"/>
      <c r="VYG258" s="27"/>
      <c r="VYH258" s="27"/>
      <c r="VYI258" s="27"/>
      <c r="VYJ258" s="27"/>
      <c r="VYK258" s="27"/>
      <c r="VYL258" s="27"/>
      <c r="VYM258" s="27"/>
      <c r="VYN258" s="27"/>
      <c r="VYO258" s="27"/>
      <c r="VYP258" s="27"/>
      <c r="VYQ258" s="27"/>
      <c r="VYR258" s="27"/>
      <c r="VYS258" s="27"/>
      <c r="VYT258" s="27"/>
      <c r="VYU258" s="27"/>
      <c r="VYV258" s="27"/>
      <c r="VYW258" s="27"/>
      <c r="VYX258" s="27"/>
      <c r="VYY258" s="27"/>
      <c r="VYZ258" s="27"/>
      <c r="VZA258" s="27"/>
      <c r="VZB258" s="27"/>
      <c r="VZC258" s="27"/>
      <c r="VZD258" s="27"/>
      <c r="VZE258" s="27"/>
      <c r="VZF258" s="27"/>
      <c r="VZG258" s="27"/>
      <c r="VZH258" s="27"/>
      <c r="VZI258" s="27"/>
      <c r="VZJ258" s="27"/>
      <c r="VZK258" s="27"/>
      <c r="VZL258" s="27"/>
      <c r="VZM258" s="27"/>
      <c r="VZN258" s="27"/>
      <c r="VZO258" s="27"/>
      <c r="VZP258" s="27"/>
      <c r="VZQ258" s="27"/>
      <c r="VZR258" s="27"/>
      <c r="VZS258" s="27"/>
      <c r="VZT258" s="27"/>
      <c r="VZU258" s="27"/>
      <c r="VZV258" s="27"/>
      <c r="VZW258" s="27"/>
      <c r="VZX258" s="27"/>
      <c r="VZY258" s="27"/>
      <c r="VZZ258" s="27"/>
      <c r="WAA258" s="27"/>
      <c r="WAB258" s="27"/>
      <c r="WAC258" s="27"/>
      <c r="WAD258" s="27"/>
      <c r="WAE258" s="27"/>
      <c r="WAF258" s="27"/>
      <c r="WAG258" s="27"/>
      <c r="WAH258" s="27"/>
      <c r="WAI258" s="27"/>
      <c r="WAJ258" s="27"/>
      <c r="WAK258" s="27"/>
      <c r="WAL258" s="27"/>
      <c r="WAM258" s="27"/>
      <c r="WAN258" s="27"/>
      <c r="WAO258" s="27"/>
      <c r="WAP258" s="27"/>
      <c r="WAQ258" s="27"/>
      <c r="WAR258" s="27"/>
      <c r="WAS258" s="27"/>
      <c r="WAT258" s="27"/>
      <c r="WAU258" s="27"/>
      <c r="WAV258" s="27"/>
      <c r="WAW258" s="27"/>
      <c r="WAX258" s="27"/>
      <c r="WAY258" s="27"/>
      <c r="WAZ258" s="27"/>
      <c r="WBA258" s="27"/>
      <c r="WBB258" s="27"/>
      <c r="WBC258" s="27"/>
      <c r="WBD258" s="27"/>
      <c r="WBE258" s="27"/>
      <c r="WBF258" s="27"/>
      <c r="WBG258" s="27"/>
      <c r="WBH258" s="27"/>
      <c r="WBI258" s="27"/>
      <c r="WBJ258" s="27"/>
      <c r="WBK258" s="27"/>
      <c r="WBL258" s="27"/>
      <c r="WBM258" s="27"/>
      <c r="WBN258" s="27"/>
      <c r="WBO258" s="27"/>
      <c r="WBP258" s="27"/>
      <c r="WBQ258" s="27"/>
      <c r="WBR258" s="27"/>
      <c r="WBS258" s="27"/>
      <c r="WBT258" s="27"/>
      <c r="WBU258" s="27"/>
      <c r="WBV258" s="27"/>
      <c r="WBW258" s="27"/>
      <c r="WBX258" s="27"/>
      <c r="WBY258" s="27"/>
      <c r="WBZ258" s="27"/>
      <c r="WCA258" s="27"/>
      <c r="WCB258" s="27"/>
      <c r="WCC258" s="27"/>
      <c r="WCD258" s="27"/>
      <c r="WCE258" s="27"/>
      <c r="WCF258" s="27"/>
      <c r="WCG258" s="27"/>
      <c r="WCH258" s="27"/>
      <c r="WCI258" s="27"/>
      <c r="WCJ258" s="27"/>
      <c r="WCK258" s="27"/>
      <c r="WCL258" s="27"/>
      <c r="WCM258" s="27"/>
      <c r="WCN258" s="27"/>
      <c r="WCO258" s="27"/>
      <c r="WCP258" s="27"/>
      <c r="WCQ258" s="27"/>
      <c r="WCR258" s="27"/>
      <c r="WCS258" s="27"/>
      <c r="WCT258" s="27"/>
      <c r="WCU258" s="27"/>
      <c r="WCV258" s="27"/>
      <c r="WCW258" s="27"/>
      <c r="WCX258" s="27"/>
      <c r="WCY258" s="27"/>
      <c r="WCZ258" s="27"/>
      <c r="WDA258" s="27"/>
      <c r="WDB258" s="27"/>
      <c r="WDC258" s="27"/>
      <c r="WDD258" s="27"/>
      <c r="WDE258" s="27"/>
      <c r="WDF258" s="27"/>
      <c r="WDG258" s="27"/>
      <c r="WDH258" s="27"/>
      <c r="WDI258" s="27"/>
      <c r="WDJ258" s="27"/>
      <c r="WDK258" s="27"/>
      <c r="WDL258" s="27"/>
      <c r="WDM258" s="27"/>
      <c r="WDN258" s="27"/>
      <c r="WDO258" s="27"/>
      <c r="WDP258" s="27"/>
      <c r="WDQ258" s="27"/>
      <c r="WDR258" s="27"/>
      <c r="WDS258" s="27"/>
      <c r="WDT258" s="27"/>
      <c r="WDU258" s="27"/>
      <c r="WDV258" s="27"/>
      <c r="WDW258" s="27"/>
      <c r="WDX258" s="27"/>
      <c r="WDY258" s="27"/>
      <c r="WDZ258" s="27"/>
      <c r="WEA258" s="27"/>
      <c r="WEB258" s="27"/>
      <c r="WEC258" s="27"/>
      <c r="WED258" s="27"/>
      <c r="WEE258" s="27"/>
      <c r="WEF258" s="27"/>
      <c r="WEG258" s="27"/>
      <c r="WEH258" s="27"/>
      <c r="WEI258" s="27"/>
      <c r="WEJ258" s="27"/>
      <c r="WEK258" s="27"/>
      <c r="WEL258" s="27"/>
      <c r="WEM258" s="27"/>
      <c r="WEN258" s="27"/>
      <c r="WEO258" s="27"/>
      <c r="WEP258" s="27"/>
      <c r="WEQ258" s="27"/>
      <c r="WER258" s="27"/>
      <c r="WES258" s="27"/>
      <c r="WET258" s="27"/>
      <c r="WEU258" s="27"/>
      <c r="WEV258" s="27"/>
      <c r="WEW258" s="27"/>
      <c r="WEX258" s="27"/>
      <c r="WEY258" s="27"/>
      <c r="WEZ258" s="27"/>
      <c r="WFA258" s="27"/>
      <c r="WFB258" s="27"/>
      <c r="WFC258" s="27"/>
      <c r="WFD258" s="27"/>
      <c r="WFE258" s="27"/>
      <c r="WFF258" s="27"/>
      <c r="WFG258" s="27"/>
      <c r="WFH258" s="27"/>
      <c r="WFI258" s="27"/>
      <c r="WFJ258" s="27"/>
      <c r="WFK258" s="27"/>
      <c r="WFL258" s="27"/>
      <c r="WFM258" s="27"/>
      <c r="WFN258" s="27"/>
      <c r="WFO258" s="27"/>
      <c r="WFP258" s="27"/>
      <c r="WFQ258" s="27"/>
      <c r="WFR258" s="27"/>
      <c r="WFS258" s="27"/>
      <c r="WFT258" s="27"/>
      <c r="WFU258" s="27"/>
      <c r="WFV258" s="27"/>
      <c r="WFW258" s="27"/>
      <c r="WFX258" s="27"/>
      <c r="WFY258" s="27"/>
      <c r="WFZ258" s="27"/>
      <c r="WGA258" s="27"/>
      <c r="WGB258" s="27"/>
      <c r="WGC258" s="27"/>
      <c r="WGD258" s="27"/>
      <c r="WGE258" s="27"/>
      <c r="WGF258" s="27"/>
      <c r="WGG258" s="27"/>
      <c r="WGH258" s="27"/>
      <c r="WGI258" s="27"/>
      <c r="WGJ258" s="27"/>
      <c r="WGK258" s="27"/>
      <c r="WGL258" s="27"/>
      <c r="WGM258" s="27"/>
      <c r="WGN258" s="27"/>
      <c r="WGO258" s="27"/>
      <c r="WGP258" s="27"/>
      <c r="WGQ258" s="27"/>
      <c r="WGR258" s="27"/>
      <c r="WGS258" s="27"/>
      <c r="WGT258" s="27"/>
      <c r="WGU258" s="27"/>
      <c r="WGV258" s="27"/>
      <c r="WGW258" s="27"/>
      <c r="WGX258" s="27"/>
      <c r="WGY258" s="27"/>
      <c r="WGZ258" s="27"/>
      <c r="WHA258" s="27"/>
      <c r="WHB258" s="27"/>
      <c r="WHC258" s="27"/>
      <c r="WHD258" s="27"/>
      <c r="WHE258" s="27"/>
      <c r="WHF258" s="27"/>
      <c r="WHG258" s="27"/>
      <c r="WHH258" s="27"/>
      <c r="WHI258" s="27"/>
      <c r="WHJ258" s="27"/>
      <c r="WHK258" s="27"/>
      <c r="WHL258" s="27"/>
      <c r="WHM258" s="27"/>
      <c r="WHN258" s="27"/>
      <c r="WHO258" s="27"/>
      <c r="WHP258" s="27"/>
      <c r="WHQ258" s="27"/>
      <c r="WHR258" s="27"/>
      <c r="WHS258" s="27"/>
      <c r="WHT258" s="27"/>
      <c r="WHU258" s="27"/>
      <c r="WHV258" s="27"/>
      <c r="WHW258" s="27"/>
      <c r="WHX258" s="27"/>
      <c r="WHY258" s="27"/>
      <c r="WHZ258" s="27"/>
      <c r="WIA258" s="27"/>
      <c r="WIB258" s="27"/>
      <c r="WIC258" s="27"/>
      <c r="WID258" s="27"/>
      <c r="WIE258" s="27"/>
      <c r="WIF258" s="27"/>
      <c r="WIG258" s="27"/>
      <c r="WIH258" s="27"/>
      <c r="WII258" s="27"/>
      <c r="WIJ258" s="27"/>
      <c r="WIK258" s="27"/>
      <c r="WIL258" s="27"/>
      <c r="WIM258" s="27"/>
      <c r="WIN258" s="27"/>
      <c r="WIO258" s="27"/>
      <c r="WIP258" s="27"/>
      <c r="WIQ258" s="27"/>
      <c r="WIR258" s="27"/>
      <c r="WIS258" s="27"/>
      <c r="WIT258" s="27"/>
      <c r="WIU258" s="27"/>
      <c r="WIV258" s="27"/>
      <c r="WIW258" s="27"/>
      <c r="WIX258" s="27"/>
      <c r="WIY258" s="27"/>
      <c r="WIZ258" s="27"/>
      <c r="WJA258" s="27"/>
      <c r="WJB258" s="27"/>
      <c r="WJC258" s="27"/>
      <c r="WJD258" s="27"/>
      <c r="WJE258" s="27"/>
      <c r="WJF258" s="27"/>
      <c r="WJG258" s="27"/>
      <c r="WJH258" s="27"/>
      <c r="WJI258" s="27"/>
      <c r="WJJ258" s="27"/>
      <c r="WJK258" s="27"/>
      <c r="WJL258" s="27"/>
      <c r="WJM258" s="27"/>
      <c r="WJN258" s="27"/>
      <c r="WJO258" s="27"/>
      <c r="WJP258" s="27"/>
      <c r="WJQ258" s="27"/>
      <c r="WJR258" s="27"/>
      <c r="WJS258" s="27"/>
      <c r="WJT258" s="27"/>
      <c r="WJU258" s="27"/>
      <c r="WJV258" s="27"/>
      <c r="WJW258" s="27"/>
      <c r="WJX258" s="27"/>
      <c r="WJY258" s="27"/>
      <c r="WJZ258" s="27"/>
      <c r="WKA258" s="27"/>
      <c r="WKB258" s="27"/>
      <c r="WKC258" s="27"/>
      <c r="WKD258" s="27"/>
      <c r="WKE258" s="27"/>
      <c r="WKF258" s="27"/>
      <c r="WKG258" s="27"/>
      <c r="WKH258" s="27"/>
      <c r="WKI258" s="27"/>
      <c r="WKJ258" s="27"/>
      <c r="WKK258" s="27"/>
      <c r="WKL258" s="27"/>
      <c r="WKM258" s="27"/>
      <c r="WKN258" s="27"/>
      <c r="WKO258" s="27"/>
      <c r="WKP258" s="27"/>
      <c r="WKQ258" s="27"/>
      <c r="WKR258" s="27"/>
      <c r="WKS258" s="27"/>
      <c r="WKT258" s="27"/>
      <c r="WKU258" s="27"/>
      <c r="WKV258" s="27"/>
      <c r="WKW258" s="27"/>
      <c r="WKX258" s="27"/>
      <c r="WKY258" s="27"/>
      <c r="WKZ258" s="27"/>
      <c r="WLA258" s="27"/>
      <c r="WLB258" s="27"/>
      <c r="WLC258" s="27"/>
      <c r="WLD258" s="27"/>
      <c r="WLE258" s="27"/>
      <c r="WLF258" s="27"/>
      <c r="WLG258" s="27"/>
      <c r="WLH258" s="27"/>
      <c r="WLI258" s="27"/>
      <c r="WLJ258" s="27"/>
      <c r="WLK258" s="27"/>
      <c r="WLL258" s="27"/>
      <c r="WLM258" s="27"/>
      <c r="WLN258" s="27"/>
      <c r="WLO258" s="27"/>
      <c r="WLP258" s="27"/>
      <c r="WLQ258" s="27"/>
      <c r="WLR258" s="27"/>
      <c r="WLS258" s="27"/>
      <c r="WLT258" s="27"/>
      <c r="WLU258" s="27"/>
      <c r="WLV258" s="27"/>
      <c r="WLW258" s="27"/>
      <c r="WLX258" s="27"/>
      <c r="WLY258" s="27"/>
      <c r="WLZ258" s="27"/>
      <c r="WMA258" s="27"/>
      <c r="WMB258" s="27"/>
      <c r="WMC258" s="27"/>
      <c r="WMD258" s="27"/>
      <c r="WME258" s="27"/>
      <c r="WMF258" s="27"/>
      <c r="WMG258" s="27"/>
      <c r="WMH258" s="27"/>
      <c r="WMI258" s="27"/>
      <c r="WMJ258" s="27"/>
      <c r="WMK258" s="27"/>
      <c r="WML258" s="27"/>
      <c r="WMM258" s="27"/>
      <c r="WMN258" s="27"/>
      <c r="WMO258" s="27"/>
      <c r="WMP258" s="27"/>
      <c r="WMQ258" s="27"/>
      <c r="WMR258" s="27"/>
      <c r="WMS258" s="27"/>
      <c r="WMT258" s="27"/>
      <c r="WMU258" s="27"/>
      <c r="WMV258" s="27"/>
      <c r="WMW258" s="27"/>
      <c r="WMX258" s="27"/>
      <c r="WMY258" s="27"/>
      <c r="WMZ258" s="27"/>
      <c r="WNA258" s="27"/>
      <c r="WNB258" s="27"/>
      <c r="WNC258" s="27"/>
      <c r="WND258" s="27"/>
      <c r="WNE258" s="27"/>
      <c r="WNF258" s="27"/>
      <c r="WNG258" s="27"/>
      <c r="WNH258" s="27"/>
      <c r="WNI258" s="27"/>
      <c r="WNJ258" s="27"/>
      <c r="WNK258" s="27"/>
      <c r="WNL258" s="27"/>
      <c r="WNM258" s="27"/>
      <c r="WNN258" s="27"/>
      <c r="WNO258" s="27"/>
      <c r="WNP258" s="27"/>
      <c r="WNQ258" s="27"/>
      <c r="WNR258" s="27"/>
      <c r="WNS258" s="27"/>
      <c r="WNT258" s="27"/>
      <c r="WNU258" s="27"/>
      <c r="WNV258" s="27"/>
      <c r="WNW258" s="27"/>
      <c r="WNX258" s="27"/>
      <c r="WNY258" s="27"/>
      <c r="WNZ258" s="27"/>
      <c r="WOA258" s="27"/>
      <c r="WOB258" s="27"/>
      <c r="WOC258" s="27"/>
      <c r="WOD258" s="27"/>
      <c r="WOE258" s="27"/>
      <c r="WOF258" s="27"/>
      <c r="WOG258" s="27"/>
      <c r="WOH258" s="27"/>
      <c r="WOI258" s="27"/>
      <c r="WOJ258" s="27"/>
      <c r="WOK258" s="27"/>
      <c r="WOL258" s="27"/>
      <c r="WOM258" s="27"/>
      <c r="WON258" s="27"/>
      <c r="WOO258" s="27"/>
      <c r="WOP258" s="27"/>
      <c r="WOQ258" s="27"/>
      <c r="WOR258" s="27"/>
      <c r="WOS258" s="27"/>
      <c r="WOT258" s="27"/>
      <c r="WOU258" s="27"/>
      <c r="WOV258" s="27"/>
      <c r="WOW258" s="27"/>
      <c r="WOX258" s="27"/>
      <c r="WOY258" s="27"/>
      <c r="WOZ258" s="27"/>
      <c r="WPA258" s="27"/>
      <c r="WPB258" s="27"/>
      <c r="WPC258" s="27"/>
      <c r="WPD258" s="27"/>
      <c r="WPE258" s="27"/>
      <c r="WPF258" s="27"/>
      <c r="WPG258" s="27"/>
      <c r="WPH258" s="27"/>
      <c r="WPI258" s="27"/>
      <c r="WPJ258" s="27"/>
      <c r="WPK258" s="27"/>
      <c r="WPL258" s="27"/>
      <c r="WPM258" s="27"/>
      <c r="WPN258" s="27"/>
      <c r="WPO258" s="27"/>
      <c r="WPP258" s="27"/>
      <c r="WPQ258" s="27"/>
      <c r="WPR258" s="27"/>
      <c r="WPS258" s="27"/>
      <c r="WPT258" s="27"/>
      <c r="WPU258" s="27"/>
      <c r="WPV258" s="27"/>
      <c r="WPW258" s="27"/>
      <c r="WPX258" s="27"/>
      <c r="WPY258" s="27"/>
      <c r="WPZ258" s="27"/>
      <c r="WQA258" s="27"/>
      <c r="WQB258" s="27"/>
      <c r="WQC258" s="27"/>
      <c r="WQD258" s="27"/>
      <c r="WQE258" s="27"/>
      <c r="WQF258" s="27"/>
      <c r="WQG258" s="27"/>
      <c r="WQH258" s="27"/>
      <c r="WQI258" s="27"/>
      <c r="WQJ258" s="27"/>
      <c r="WQK258" s="27"/>
      <c r="WQL258" s="27"/>
      <c r="WQM258" s="27"/>
      <c r="WQN258" s="27"/>
      <c r="WQO258" s="27"/>
      <c r="WQP258" s="27"/>
      <c r="WQQ258" s="27"/>
      <c r="WQR258" s="27"/>
      <c r="WQS258" s="27"/>
      <c r="WQT258" s="27"/>
      <c r="WQU258" s="27"/>
      <c r="WQV258" s="27"/>
      <c r="WQW258" s="27"/>
      <c r="WQX258" s="27"/>
      <c r="WQY258" s="27"/>
      <c r="WQZ258" s="27"/>
      <c r="WRA258" s="27"/>
      <c r="WRB258" s="27"/>
      <c r="WRC258" s="27"/>
      <c r="WRD258" s="27"/>
      <c r="WRE258" s="27"/>
      <c r="WRF258" s="27"/>
      <c r="WRG258" s="27"/>
      <c r="WRH258" s="27"/>
      <c r="WRI258" s="27"/>
      <c r="WRJ258" s="27"/>
      <c r="WRK258" s="27"/>
      <c r="WRL258" s="27"/>
      <c r="WRM258" s="27"/>
      <c r="WRN258" s="27"/>
      <c r="WRO258" s="27"/>
      <c r="WRP258" s="27"/>
      <c r="WRQ258" s="27"/>
      <c r="WRR258" s="27"/>
      <c r="WRS258" s="27"/>
      <c r="WRT258" s="27"/>
      <c r="WRU258" s="27"/>
      <c r="WRV258" s="27"/>
      <c r="WRW258" s="27"/>
      <c r="WRX258" s="27"/>
      <c r="WRY258" s="27"/>
      <c r="WRZ258" s="27"/>
      <c r="WSA258" s="27"/>
      <c r="WSB258" s="27"/>
      <c r="WSC258" s="27"/>
      <c r="WSD258" s="27"/>
      <c r="WSE258" s="27"/>
      <c r="WSF258" s="27"/>
      <c r="WSG258" s="27"/>
      <c r="WSH258" s="27"/>
      <c r="WSI258" s="27"/>
      <c r="WSJ258" s="27"/>
      <c r="WSK258" s="27"/>
      <c r="WSL258" s="27"/>
      <c r="WSM258" s="27"/>
      <c r="WSN258" s="27"/>
      <c r="WSO258" s="27"/>
      <c r="WSP258" s="27"/>
      <c r="WSQ258" s="27"/>
      <c r="WSR258" s="27"/>
      <c r="WSS258" s="27"/>
      <c r="WST258" s="27"/>
      <c r="WSU258" s="27"/>
      <c r="WSV258" s="27"/>
      <c r="WSW258" s="27"/>
      <c r="WSX258" s="27"/>
      <c r="WSY258" s="27"/>
      <c r="WSZ258" s="27"/>
      <c r="WTA258" s="27"/>
      <c r="WTB258" s="27"/>
      <c r="WTC258" s="27"/>
      <c r="WTD258" s="27"/>
      <c r="WTE258" s="27"/>
      <c r="WTF258" s="27"/>
      <c r="WTG258" s="27"/>
      <c r="WTH258" s="27"/>
      <c r="WTI258" s="27"/>
      <c r="WTJ258" s="27"/>
      <c r="WTK258" s="27"/>
      <c r="WTL258" s="27"/>
      <c r="WTM258" s="27"/>
      <c r="WTN258" s="27"/>
      <c r="WTO258" s="27"/>
      <c r="WTP258" s="27"/>
      <c r="WTQ258" s="27"/>
      <c r="WTR258" s="27"/>
      <c r="WTS258" s="27"/>
      <c r="WTT258" s="27"/>
      <c r="WTU258" s="27"/>
      <c r="WTV258" s="27"/>
      <c r="WTW258" s="27"/>
      <c r="WTX258" s="27"/>
      <c r="WTY258" s="27"/>
      <c r="WTZ258" s="27"/>
      <c r="WUA258" s="27"/>
      <c r="WUB258" s="27"/>
      <c r="WUC258" s="27"/>
      <c r="WUD258" s="27"/>
      <c r="WUE258" s="27"/>
      <c r="WUF258" s="27"/>
      <c r="WUG258" s="27"/>
      <c r="WUH258" s="27"/>
      <c r="WUI258" s="27"/>
      <c r="WUJ258" s="27"/>
      <c r="WUK258" s="27"/>
      <c r="WUL258" s="27"/>
      <c r="WUM258" s="27"/>
      <c r="WUN258" s="27"/>
      <c r="WUO258" s="27"/>
      <c r="WUP258" s="27"/>
      <c r="WUQ258" s="27"/>
      <c r="WUR258" s="27"/>
      <c r="WUS258" s="27"/>
      <c r="WUT258" s="27"/>
      <c r="WUU258" s="27"/>
      <c r="WUV258" s="27"/>
      <c r="WUW258" s="27"/>
      <c r="WUX258" s="27"/>
      <c r="WUY258" s="27"/>
      <c r="WUZ258" s="27"/>
      <c r="WVA258" s="27"/>
      <c r="WVB258" s="27"/>
      <c r="WVC258" s="27"/>
      <c r="WVD258" s="27"/>
      <c r="WVE258" s="27"/>
      <c r="WVF258" s="27"/>
      <c r="WVG258" s="27"/>
      <c r="WVH258" s="27"/>
      <c r="WVI258" s="27"/>
      <c r="WVJ258" s="27"/>
      <c r="WVK258" s="27"/>
      <c r="WVL258" s="27"/>
      <c r="WVM258" s="27"/>
      <c r="WVN258" s="27"/>
      <c r="WVO258" s="27"/>
      <c r="WVP258" s="27"/>
      <c r="WVQ258" s="27"/>
      <c r="WVR258" s="27"/>
      <c r="WVS258" s="27"/>
      <c r="WVT258" s="27"/>
      <c r="WVU258" s="27"/>
      <c r="WVV258" s="27"/>
      <c r="WVW258" s="27"/>
      <c r="WVX258" s="27"/>
      <c r="WVY258" s="27"/>
      <c r="WVZ258" s="27"/>
      <c r="WWA258" s="27"/>
      <c r="WWB258" s="27"/>
      <c r="WWC258" s="27"/>
      <c r="WWD258" s="27"/>
      <c r="WWE258" s="27"/>
      <c r="WWF258" s="27"/>
      <c r="WWG258" s="27"/>
      <c r="WWH258" s="27"/>
      <c r="WWI258" s="27"/>
      <c r="WWJ258" s="27"/>
      <c r="WWK258" s="27"/>
      <c r="WWL258" s="27"/>
      <c r="WWM258" s="27"/>
      <c r="WWN258" s="27"/>
      <c r="WWO258" s="27"/>
      <c r="WWP258" s="27"/>
      <c r="WWQ258" s="27"/>
      <c r="WWR258" s="27"/>
      <c r="WWS258" s="27"/>
      <c r="WWT258" s="27"/>
      <c r="WWU258" s="27"/>
      <c r="WWV258" s="27"/>
      <c r="WWW258" s="27"/>
      <c r="WWX258" s="27"/>
      <c r="WWY258" s="27"/>
      <c r="WWZ258" s="27"/>
      <c r="WXA258" s="27"/>
      <c r="WXB258" s="27"/>
      <c r="WXC258" s="27"/>
      <c r="WXD258" s="27"/>
      <c r="WXE258" s="27"/>
      <c r="WXF258" s="27"/>
      <c r="WXG258" s="27"/>
      <c r="WXH258" s="27"/>
      <c r="WXI258" s="27"/>
      <c r="WXJ258" s="27"/>
      <c r="WXK258" s="27"/>
      <c r="WXL258" s="27"/>
      <c r="WXM258" s="27"/>
      <c r="WXN258" s="27"/>
      <c r="WXO258" s="27"/>
      <c r="WXP258" s="27"/>
      <c r="WXQ258" s="27"/>
      <c r="WXR258" s="27"/>
      <c r="WXS258" s="27"/>
      <c r="WXT258" s="27"/>
      <c r="WXU258" s="27"/>
      <c r="WXV258" s="27"/>
      <c r="WXW258" s="27"/>
      <c r="WXX258" s="27"/>
      <c r="WXY258" s="27"/>
      <c r="WXZ258" s="27"/>
      <c r="WYA258" s="27"/>
      <c r="WYB258" s="27"/>
      <c r="WYC258" s="27"/>
      <c r="WYD258" s="27"/>
      <c r="WYE258" s="27"/>
      <c r="WYF258" s="27"/>
      <c r="WYG258" s="27"/>
      <c r="WYH258" s="27"/>
      <c r="WYI258" s="27"/>
      <c r="WYJ258" s="27"/>
      <c r="WYK258" s="27"/>
      <c r="WYL258" s="27"/>
      <c r="WYM258" s="27"/>
      <c r="WYN258" s="27"/>
      <c r="WYO258" s="27"/>
      <c r="WYP258" s="27"/>
      <c r="WYQ258" s="27"/>
      <c r="WYR258" s="27"/>
      <c r="WYS258" s="27"/>
      <c r="WYT258" s="27"/>
      <c r="WYU258" s="27"/>
      <c r="WYV258" s="27"/>
      <c r="WYW258" s="27"/>
      <c r="WYX258" s="27"/>
      <c r="WYY258" s="27"/>
      <c r="WYZ258" s="27"/>
      <c r="WZA258" s="27"/>
      <c r="WZB258" s="27"/>
      <c r="WZC258" s="27"/>
      <c r="WZD258" s="27"/>
      <c r="WZE258" s="27"/>
      <c r="WZF258" s="27"/>
      <c r="WZG258" s="27"/>
      <c r="WZH258" s="27"/>
      <c r="WZI258" s="27"/>
      <c r="WZJ258" s="27"/>
      <c r="WZK258" s="27"/>
      <c r="WZL258" s="27"/>
      <c r="WZM258" s="27"/>
      <c r="WZN258" s="27"/>
      <c r="WZO258" s="27"/>
      <c r="WZP258" s="27"/>
      <c r="WZQ258" s="27"/>
      <c r="WZR258" s="27"/>
      <c r="WZS258" s="27"/>
      <c r="WZT258" s="27"/>
      <c r="WZU258" s="27"/>
      <c r="WZV258" s="27"/>
      <c r="WZW258" s="27"/>
      <c r="WZX258" s="27"/>
      <c r="WZY258" s="27"/>
      <c r="WZZ258" s="27"/>
      <c r="XAA258" s="27"/>
      <c r="XAB258" s="27"/>
      <c r="XAC258" s="27"/>
      <c r="XAD258" s="27"/>
      <c r="XAE258" s="27"/>
      <c r="XAF258" s="27"/>
      <c r="XAG258" s="27"/>
      <c r="XAH258" s="27"/>
      <c r="XAI258" s="27"/>
      <c r="XAJ258" s="27"/>
      <c r="XAK258" s="27"/>
      <c r="XAL258" s="27"/>
      <c r="XAM258" s="27"/>
      <c r="XAN258" s="27"/>
      <c r="XAO258" s="27"/>
      <c r="XAP258" s="27"/>
      <c r="XAQ258" s="27"/>
      <c r="XAR258" s="27"/>
      <c r="XAS258" s="27"/>
      <c r="XAT258" s="27"/>
      <c r="XAU258" s="27"/>
      <c r="XAV258" s="27"/>
      <c r="XAW258" s="27"/>
      <c r="XAX258" s="27"/>
      <c r="XAY258" s="27"/>
      <c r="XAZ258" s="27"/>
      <c r="XBA258" s="27"/>
      <c r="XBB258" s="27"/>
      <c r="XBC258" s="27"/>
      <c r="XBD258" s="27"/>
      <c r="XBE258" s="27"/>
      <c r="XBF258" s="27"/>
      <c r="XBG258" s="27"/>
      <c r="XBH258" s="27"/>
      <c r="XBI258" s="27"/>
      <c r="XBJ258" s="27"/>
      <c r="XBK258" s="27"/>
      <c r="XBL258" s="27"/>
      <c r="XBM258" s="27"/>
      <c r="XBN258" s="27"/>
      <c r="XBO258" s="27"/>
      <c r="XBP258" s="27"/>
      <c r="XBQ258" s="27"/>
      <c r="XBR258" s="27"/>
      <c r="XBS258" s="27"/>
      <c r="XBT258" s="27"/>
      <c r="XBU258" s="27"/>
      <c r="XBV258" s="27"/>
      <c r="XBW258" s="27"/>
      <c r="XBX258" s="27"/>
      <c r="XBY258" s="27"/>
      <c r="XBZ258" s="27"/>
      <c r="XCA258" s="27"/>
      <c r="XCB258" s="27"/>
      <c r="XCC258" s="27"/>
      <c r="XCD258" s="27"/>
      <c r="XCE258" s="27"/>
      <c r="XCF258" s="27"/>
      <c r="XCG258" s="27"/>
      <c r="XCH258" s="27"/>
      <c r="XCI258" s="27"/>
      <c r="XCJ258" s="27"/>
      <c r="XCK258" s="27"/>
      <c r="XCL258" s="27"/>
      <c r="XCM258" s="27"/>
      <c r="XCN258" s="27"/>
      <c r="XCO258" s="27"/>
      <c r="XCP258" s="27"/>
      <c r="XCQ258" s="27"/>
      <c r="XCR258" s="27"/>
      <c r="XCS258" s="27"/>
      <c r="XCT258" s="27"/>
      <c r="XCU258" s="27"/>
      <c r="XCV258" s="27"/>
      <c r="XCW258" s="27"/>
      <c r="XCX258" s="27"/>
      <c r="XCY258" s="27"/>
      <c r="XCZ258" s="27"/>
      <c r="XDA258" s="27"/>
      <c r="XDB258" s="27"/>
      <c r="XDC258" s="27"/>
      <c r="XDD258" s="27"/>
      <c r="XDE258" s="27"/>
      <c r="XDF258" s="27"/>
      <c r="XDG258" s="27"/>
      <c r="XDH258" s="27"/>
      <c r="XDI258" s="27"/>
      <c r="XDJ258" s="27"/>
      <c r="XDK258" s="27"/>
      <c r="XDL258" s="27"/>
      <c r="XDM258" s="27"/>
      <c r="XDN258" s="27"/>
      <c r="XDO258" s="27"/>
      <c r="XDP258" s="27"/>
      <c r="XDQ258" s="27"/>
      <c r="XDR258" s="27"/>
      <c r="XDS258" s="27"/>
      <c r="XDT258" s="27"/>
      <c r="XDU258" s="27"/>
      <c r="XDV258" s="27"/>
      <c r="XDW258" s="27"/>
      <c r="XDX258" s="27"/>
      <c r="XDY258" s="27"/>
      <c r="XDZ258" s="27"/>
      <c r="XEA258" s="27"/>
      <c r="XEB258" s="27"/>
      <c r="XEC258" s="27"/>
      <c r="XED258" s="27"/>
      <c r="XEE258" s="27"/>
      <c r="XEF258" s="27"/>
      <c r="XEG258" s="27"/>
      <c r="XEH258" s="27"/>
      <c r="XEI258" s="27"/>
      <c r="XEJ258" s="27"/>
      <c r="XEK258" s="27"/>
      <c r="XEL258" s="27"/>
      <c r="XEM258" s="27"/>
      <c r="XEN258" s="27"/>
      <c r="XEO258" s="27"/>
      <c r="XEP258" s="27"/>
      <c r="XEQ258" s="27"/>
      <c r="XER258" s="27"/>
      <c r="XES258" s="27"/>
      <c r="XET258" s="27"/>
      <c r="XEU258" s="27"/>
      <c r="XEV258" s="27"/>
      <c r="XEW258" s="27"/>
      <c r="XEX258" s="27"/>
      <c r="XEY258" s="27"/>
      <c r="XEZ258" s="27"/>
      <c r="XFA258" s="27"/>
      <c r="XFB258" s="27"/>
      <c r="XFC258" s="27"/>
      <c r="XFD258" s="27"/>
    </row>
    <row r="259" spans="1:16384" s="42" customFormat="1">
      <c r="A259" s="29"/>
      <c r="B259" s="485" t="s">
        <v>139</v>
      </c>
      <c r="C259" s="48"/>
      <c r="D259" s="48"/>
      <c r="E259" s="48"/>
      <c r="F259" s="48"/>
      <c r="G259" s="54"/>
      <c r="H259" s="445"/>
      <c r="I259" s="446"/>
      <c r="J259" s="446"/>
      <c r="K259" s="446"/>
      <c r="L259" s="446"/>
      <c r="M259" s="446"/>
      <c r="N259" s="446"/>
      <c r="O259" s="446"/>
      <c r="P259" s="446"/>
      <c r="Q259" s="446"/>
      <c r="R259" s="446"/>
      <c r="S259" s="446"/>
      <c r="T259" s="486"/>
      <c r="U259" s="53"/>
      <c r="V259" s="53"/>
      <c r="W259" s="53"/>
      <c r="X259" s="53"/>
      <c r="Y259" s="53"/>
      <c r="Z259" s="53"/>
    </row>
    <row r="260" spans="1:16384">
      <c r="B260" s="348"/>
      <c r="C260" s="28" t="s">
        <v>23</v>
      </c>
      <c r="D260" s="8"/>
      <c r="E260" s="10"/>
      <c r="F260" s="10"/>
      <c r="G260" s="8"/>
      <c r="H260" s="425">
        <f t="shared" ref="H260:T260" si="139">H183</f>
        <v>-22181.275999999998</v>
      </c>
      <c r="I260" s="426">
        <f t="shared" si="139"/>
        <v>-21465.400444444447</v>
      </c>
      <c r="J260" s="426">
        <f t="shared" si="139"/>
        <v>-21738.857555555551</v>
      </c>
      <c r="K260" s="426">
        <f t="shared" si="139"/>
        <v>-20065.050666666666</v>
      </c>
      <c r="L260" s="426">
        <f t="shared" si="139"/>
        <v>-19374.009777777781</v>
      </c>
      <c r="M260" s="426">
        <f t="shared" si="139"/>
        <v>-18701.438222222216</v>
      </c>
      <c r="N260" s="426">
        <f t="shared" si="139"/>
        <v>-18213.420000000002</v>
      </c>
      <c r="O260" s="426">
        <f t="shared" si="139"/>
        <v>-17526.455111111107</v>
      </c>
      <c r="P260" s="426">
        <f t="shared" si="139"/>
        <v>-16862.026222222219</v>
      </c>
      <c r="Q260" s="426">
        <f t="shared" si="139"/>
        <v>-16189.937333333335</v>
      </c>
      <c r="R260" s="426">
        <f t="shared" si="139"/>
        <v>-15525.341777777781</v>
      </c>
      <c r="S260" s="426">
        <f t="shared" si="139"/>
        <v>-14801.379555555552</v>
      </c>
      <c r="T260" s="469">
        <f t="shared" si="139"/>
        <v>-222644.59266666669</v>
      </c>
      <c r="U260" s="3"/>
      <c r="V260" s="3"/>
      <c r="W260" s="3"/>
      <c r="X260" s="3"/>
      <c r="Y260" s="3"/>
      <c r="Z260" s="3"/>
    </row>
    <row r="261" spans="1:16384">
      <c r="B261" s="348"/>
      <c r="C261" s="28" t="s">
        <v>45</v>
      </c>
      <c r="D261" s="7"/>
      <c r="E261" s="7"/>
      <c r="F261" s="7"/>
      <c r="G261" s="7"/>
      <c r="H261" s="425">
        <f t="shared" ref="H261:T261" si="140">H155</f>
        <v>4.166666666666667</v>
      </c>
      <c r="I261" s="426">
        <f t="shared" si="140"/>
        <v>0</v>
      </c>
      <c r="J261" s="426">
        <f t="shared" si="140"/>
        <v>1</v>
      </c>
      <c r="K261" s="426">
        <f t="shared" si="140"/>
        <v>0</v>
      </c>
      <c r="L261" s="426">
        <f t="shared" si="140"/>
        <v>0</v>
      </c>
      <c r="M261" s="426">
        <f t="shared" si="140"/>
        <v>0.83333333333333337</v>
      </c>
      <c r="N261" s="426">
        <f t="shared" si="140"/>
        <v>2.5</v>
      </c>
      <c r="O261" s="426">
        <f t="shared" si="140"/>
        <v>0</v>
      </c>
      <c r="P261" s="426">
        <f t="shared" si="140"/>
        <v>0</v>
      </c>
      <c r="Q261" s="426">
        <f t="shared" si="140"/>
        <v>1</v>
      </c>
      <c r="R261" s="426">
        <f t="shared" si="140"/>
        <v>0.83333333333333337</v>
      </c>
      <c r="S261" s="426">
        <f t="shared" si="140"/>
        <v>0</v>
      </c>
      <c r="T261" s="469">
        <f t="shared" si="140"/>
        <v>10.333333333333334</v>
      </c>
      <c r="U261" s="3"/>
      <c r="V261" s="3"/>
      <c r="W261" s="3"/>
      <c r="X261" s="3"/>
      <c r="Y261" s="3"/>
      <c r="Z261" s="3"/>
    </row>
    <row r="262" spans="1:16384" ht="16.5" thickBot="1">
      <c r="B262" s="348"/>
      <c r="C262" s="28" t="s">
        <v>46</v>
      </c>
      <c r="D262" s="7"/>
      <c r="E262" s="7"/>
      <c r="F262" s="7"/>
      <c r="G262" s="7"/>
      <c r="H262" s="425">
        <f t="shared" ref="H262:S262" si="141">H248-G248</f>
        <v>-21448.300000000003</v>
      </c>
      <c r="I262" s="426">
        <f t="shared" si="141"/>
        <v>935.72666666666191</v>
      </c>
      <c r="J262" s="426">
        <f t="shared" si="141"/>
        <v>924.83866666667745</v>
      </c>
      <c r="K262" s="426">
        <f t="shared" si="141"/>
        <v>914.13733333332493</v>
      </c>
      <c r="L262" s="426">
        <f t="shared" si="141"/>
        <v>903.2493333333332</v>
      </c>
      <c r="M262" s="426">
        <f t="shared" si="141"/>
        <v>892.54800000000978</v>
      </c>
      <c r="N262" s="426">
        <f t="shared" si="141"/>
        <v>663.92799999999261</v>
      </c>
      <c r="O262" s="426">
        <f t="shared" si="141"/>
        <v>892.45466666666471</v>
      </c>
      <c r="P262" s="426">
        <f t="shared" si="141"/>
        <v>881.75333333334129</v>
      </c>
      <c r="Q262" s="426">
        <f t="shared" si="141"/>
        <v>881.65999999999622</v>
      </c>
      <c r="R262" s="426">
        <f t="shared" si="141"/>
        <v>881.75333333333401</v>
      </c>
      <c r="S262" s="426">
        <f t="shared" si="141"/>
        <v>926.24000000000524</v>
      </c>
      <c r="T262" s="469">
        <f t="shared" ref="T262:T268" si="142">SUM(H262:S262)</f>
        <v>-11750.010666666662</v>
      </c>
      <c r="U262" s="3"/>
      <c r="V262" s="3"/>
      <c r="W262" s="3"/>
      <c r="X262" s="3"/>
      <c r="Y262" s="3"/>
      <c r="Z262" s="3"/>
    </row>
    <row r="263" spans="1:16384" ht="16.5" thickTop="1">
      <c r="B263" s="285" t="s">
        <v>140</v>
      </c>
      <c r="C263" s="272"/>
      <c r="D263" s="272"/>
      <c r="E263" s="272"/>
      <c r="F263" s="272"/>
      <c r="G263" s="272"/>
      <c r="H263" s="202">
        <f>H260+H261-H262</f>
        <v>-728.80933333332723</v>
      </c>
      <c r="I263" s="202">
        <f t="shared" ref="I263:S263" si="143">I260+I261-I262</f>
        <v>-22401.127111111109</v>
      </c>
      <c r="J263" s="202">
        <f t="shared" si="143"/>
        <v>-22662.696222222228</v>
      </c>
      <c r="K263" s="202">
        <f t="shared" si="143"/>
        <v>-20979.187999999991</v>
      </c>
      <c r="L263" s="202">
        <f t="shared" si="143"/>
        <v>-20277.259111111114</v>
      </c>
      <c r="M263" s="202">
        <f t="shared" si="143"/>
        <v>-19593.152888888893</v>
      </c>
      <c r="N263" s="202">
        <f t="shared" si="143"/>
        <v>-18874.847999999994</v>
      </c>
      <c r="O263" s="202">
        <f t="shared" si="143"/>
        <v>-18418.909777777772</v>
      </c>
      <c r="P263" s="202">
        <f t="shared" si="143"/>
        <v>-17743.77955555556</v>
      </c>
      <c r="Q263" s="202">
        <f t="shared" si="143"/>
        <v>-17070.597333333331</v>
      </c>
      <c r="R263" s="202">
        <f t="shared" si="143"/>
        <v>-16406.261777777781</v>
      </c>
      <c r="S263" s="202">
        <f t="shared" si="143"/>
        <v>-15727.619555555557</v>
      </c>
      <c r="T263" s="202">
        <f t="shared" si="142"/>
        <v>-210884.24866666662</v>
      </c>
      <c r="U263" s="7"/>
      <c r="V263" s="3"/>
      <c r="W263" s="3"/>
      <c r="X263" s="3"/>
      <c r="Y263" s="3"/>
      <c r="Z263" s="3"/>
    </row>
    <row r="264" spans="1:16384">
      <c r="B264" s="481"/>
      <c r="C264" s="8"/>
      <c r="D264" s="8"/>
      <c r="E264" s="10"/>
      <c r="F264" s="10"/>
      <c r="G264" s="8"/>
      <c r="H264" s="439"/>
      <c r="I264" s="440"/>
      <c r="J264" s="440"/>
      <c r="K264" s="440"/>
      <c r="L264" s="440"/>
      <c r="M264" s="440"/>
      <c r="N264" s="440"/>
      <c r="O264" s="440"/>
      <c r="P264" s="440"/>
      <c r="Q264" s="440"/>
      <c r="R264" s="440"/>
      <c r="S264" s="440"/>
      <c r="T264" s="483"/>
      <c r="U264" s="3"/>
      <c r="V264" s="3"/>
      <c r="W264" s="3"/>
      <c r="X264" s="3"/>
      <c r="Y264" s="3"/>
      <c r="Z264" s="3"/>
    </row>
    <row r="265" spans="1:16384">
      <c r="B265" s="485" t="s">
        <v>141</v>
      </c>
      <c r="C265" s="8"/>
      <c r="D265" s="8"/>
      <c r="E265" s="10"/>
      <c r="F265" s="10"/>
      <c r="G265" s="8"/>
      <c r="H265" s="439"/>
      <c r="I265" s="440"/>
      <c r="J265" s="440"/>
      <c r="K265" s="440"/>
      <c r="L265" s="440"/>
      <c r="M265" s="440"/>
      <c r="N265" s="440"/>
      <c r="O265" s="440"/>
      <c r="P265" s="440"/>
      <c r="Q265" s="440"/>
      <c r="R265" s="440"/>
      <c r="S265" s="440"/>
      <c r="T265" s="483"/>
      <c r="U265" s="3"/>
      <c r="V265" s="3"/>
      <c r="W265" s="3"/>
      <c r="X265" s="3"/>
      <c r="Y265" s="3"/>
      <c r="Z265" s="3"/>
    </row>
    <row r="266" spans="1:16384">
      <c r="B266" s="454"/>
      <c r="C266" s="7" t="s">
        <v>312</v>
      </c>
      <c r="D266" s="7"/>
      <c r="E266" s="7"/>
      <c r="F266" s="7"/>
      <c r="G266" s="7"/>
      <c r="H266" s="428">
        <f>H200</f>
        <v>5000</v>
      </c>
      <c r="I266" s="429">
        <f t="shared" ref="I266:S266" si="144">I200</f>
        <v>0</v>
      </c>
      <c r="J266" s="429">
        <f t="shared" si="144"/>
        <v>1200</v>
      </c>
      <c r="K266" s="429">
        <f t="shared" si="144"/>
        <v>0</v>
      </c>
      <c r="L266" s="429">
        <f t="shared" si="144"/>
        <v>0</v>
      </c>
      <c r="M266" s="429">
        <f t="shared" si="144"/>
        <v>1000</v>
      </c>
      <c r="N266" s="429">
        <f t="shared" si="144"/>
        <v>3000</v>
      </c>
      <c r="O266" s="429">
        <f t="shared" si="144"/>
        <v>0</v>
      </c>
      <c r="P266" s="429">
        <f t="shared" si="144"/>
        <v>0</v>
      </c>
      <c r="Q266" s="429">
        <f t="shared" si="144"/>
        <v>1200</v>
      </c>
      <c r="R266" s="429">
        <f t="shared" si="144"/>
        <v>1000</v>
      </c>
      <c r="S266" s="429">
        <f t="shared" si="144"/>
        <v>0</v>
      </c>
      <c r="T266" s="478">
        <f t="shared" si="142"/>
        <v>12400</v>
      </c>
      <c r="U266" s="3"/>
      <c r="V266" s="3"/>
      <c r="W266" s="3"/>
      <c r="X266" s="3"/>
      <c r="Y266" s="3"/>
      <c r="Z266" s="3"/>
    </row>
    <row r="267" spans="1:16384" ht="16.5" thickBot="1">
      <c r="B267" s="348"/>
      <c r="C267" s="511" t="s">
        <v>313</v>
      </c>
      <c r="D267" s="511"/>
      <c r="E267" s="511"/>
      <c r="F267" s="511"/>
      <c r="G267" s="511"/>
      <c r="H267" s="512">
        <v>0</v>
      </c>
      <c r="I267" s="513">
        <v>0</v>
      </c>
      <c r="J267" s="513">
        <v>0</v>
      </c>
      <c r="K267" s="513">
        <v>0</v>
      </c>
      <c r="L267" s="513">
        <v>0</v>
      </c>
      <c r="M267" s="513">
        <v>0</v>
      </c>
      <c r="N267" s="513">
        <v>0</v>
      </c>
      <c r="O267" s="513">
        <v>0</v>
      </c>
      <c r="P267" s="513">
        <v>0</v>
      </c>
      <c r="Q267" s="513">
        <v>0</v>
      </c>
      <c r="R267" s="513">
        <v>0</v>
      </c>
      <c r="S267" s="513">
        <v>0</v>
      </c>
      <c r="T267" s="469">
        <f t="shared" si="142"/>
        <v>0</v>
      </c>
      <c r="U267" s="3"/>
      <c r="V267" s="3"/>
      <c r="W267" s="3"/>
      <c r="X267" s="3"/>
      <c r="Y267" s="3"/>
      <c r="Z267" s="3"/>
    </row>
    <row r="268" spans="1:16384" ht="16.5" thickTop="1">
      <c r="B268" s="285" t="s">
        <v>143</v>
      </c>
      <c r="C268" s="272"/>
      <c r="D268" s="272"/>
      <c r="E268" s="272"/>
      <c r="F268" s="272"/>
      <c r="G268" s="272"/>
      <c r="H268" s="202">
        <f>-H266+H267</f>
        <v>-5000</v>
      </c>
      <c r="I268" s="202">
        <f t="shared" ref="I268:S268" si="145">-I266+I267</f>
        <v>0</v>
      </c>
      <c r="J268" s="202">
        <f t="shared" si="145"/>
        <v>-1200</v>
      </c>
      <c r="K268" s="202">
        <f t="shared" si="145"/>
        <v>0</v>
      </c>
      <c r="L268" s="202">
        <f t="shared" si="145"/>
        <v>0</v>
      </c>
      <c r="M268" s="202">
        <f t="shared" si="145"/>
        <v>-1000</v>
      </c>
      <c r="N268" s="202">
        <f t="shared" si="145"/>
        <v>-3000</v>
      </c>
      <c r="O268" s="202">
        <f t="shared" si="145"/>
        <v>0</v>
      </c>
      <c r="P268" s="202">
        <f t="shared" si="145"/>
        <v>0</v>
      </c>
      <c r="Q268" s="202">
        <f t="shared" si="145"/>
        <v>-1200</v>
      </c>
      <c r="R268" s="202">
        <f t="shared" si="145"/>
        <v>-1000</v>
      </c>
      <c r="S268" s="202">
        <f t="shared" si="145"/>
        <v>0</v>
      </c>
      <c r="T268" s="202">
        <f t="shared" si="142"/>
        <v>-12400</v>
      </c>
      <c r="U268" s="7"/>
      <c r="V268" s="3"/>
      <c r="W268" s="3"/>
      <c r="X268" s="3"/>
      <c r="Y268" s="3"/>
      <c r="Z268" s="3"/>
    </row>
    <row r="269" spans="1:16384">
      <c r="B269" s="481"/>
      <c r="C269" s="8"/>
      <c r="D269" s="8"/>
      <c r="E269" s="10"/>
      <c r="F269" s="10"/>
      <c r="G269" s="8"/>
      <c r="H269" s="439"/>
      <c r="I269" s="440"/>
      <c r="J269" s="440"/>
      <c r="K269" s="440"/>
      <c r="L269" s="440"/>
      <c r="M269" s="440"/>
      <c r="N269" s="440"/>
      <c r="O269" s="440"/>
      <c r="P269" s="440"/>
      <c r="Q269" s="440"/>
      <c r="R269" s="440"/>
      <c r="S269" s="440"/>
      <c r="T269" s="483"/>
      <c r="U269" s="3"/>
      <c r="V269" s="3"/>
      <c r="W269" s="3"/>
      <c r="X269" s="3"/>
      <c r="Y269" s="3"/>
      <c r="Z269" s="3"/>
    </row>
    <row r="270" spans="1:16384">
      <c r="B270" s="485" t="s">
        <v>142</v>
      </c>
      <c r="C270" s="8"/>
      <c r="D270" s="8"/>
      <c r="E270" s="10"/>
      <c r="F270" s="10"/>
      <c r="G270" s="8"/>
      <c r="H270" s="439"/>
      <c r="I270" s="440"/>
      <c r="J270" s="440"/>
      <c r="K270" s="440"/>
      <c r="L270" s="440"/>
      <c r="M270" s="440"/>
      <c r="N270" s="440"/>
      <c r="O270" s="440"/>
      <c r="P270" s="440"/>
      <c r="Q270" s="440"/>
      <c r="R270" s="440"/>
      <c r="S270" s="440"/>
      <c r="T270" s="483"/>
      <c r="U270" s="3"/>
      <c r="V270" s="3"/>
      <c r="W270" s="3"/>
      <c r="X270" s="3"/>
      <c r="Y270" s="3"/>
      <c r="Z270" s="3"/>
    </row>
    <row r="271" spans="1:16384">
      <c r="B271" s="348"/>
      <c r="C271" s="511" t="s">
        <v>44</v>
      </c>
      <c r="D271" s="511"/>
      <c r="E271" s="511"/>
      <c r="F271" s="511"/>
      <c r="G271" s="511"/>
      <c r="H271" s="512">
        <v>0</v>
      </c>
      <c r="I271" s="513">
        <v>0</v>
      </c>
      <c r="J271" s="513">
        <v>0</v>
      </c>
      <c r="K271" s="513">
        <v>0</v>
      </c>
      <c r="L271" s="513">
        <v>0</v>
      </c>
      <c r="M271" s="513">
        <v>0</v>
      </c>
      <c r="N271" s="513">
        <v>0</v>
      </c>
      <c r="O271" s="513">
        <v>0</v>
      </c>
      <c r="P271" s="513">
        <v>0</v>
      </c>
      <c r="Q271" s="513">
        <v>0</v>
      </c>
      <c r="R271" s="513">
        <v>0</v>
      </c>
      <c r="S271" s="513">
        <v>0</v>
      </c>
      <c r="T271" s="469">
        <f t="shared" ref="T271:T283" si="146">SUM(H271:S271)</f>
        <v>0</v>
      </c>
      <c r="U271" s="3"/>
      <c r="V271" s="3"/>
      <c r="W271" s="3"/>
      <c r="X271" s="3"/>
      <c r="Y271" s="3"/>
      <c r="Z271" s="3"/>
    </row>
    <row r="272" spans="1:16384">
      <c r="B272" s="348"/>
      <c r="C272" s="7" t="s">
        <v>122</v>
      </c>
      <c r="D272" s="7"/>
      <c r="E272" s="7"/>
      <c r="F272" s="7"/>
      <c r="G272" s="7"/>
      <c r="H272" s="425">
        <f>IFERROR(INDEX('Financing Schedule'!$C$13:$E$17,MATCH(H$251,'Financing Schedule'!$B$13:$B$17,FALSE),3),0)</f>
        <v>0</v>
      </c>
      <c r="I272" s="426">
        <f>IFERROR(INDEX('Financing Schedule'!$C$13:$E$17,MATCH(I$251,'Financing Schedule'!$B$13:$B$17,FALSE),3),0)</f>
        <v>0</v>
      </c>
      <c r="J272" s="426">
        <f>IFERROR(INDEX('Financing Schedule'!$C$13:$E$17,MATCH(J$251,'Financing Schedule'!$B$13:$B$17,FALSE),3),0)</f>
        <v>0</v>
      </c>
      <c r="K272" s="426">
        <f>IFERROR(INDEX('Financing Schedule'!$C$13:$E$17,MATCH(K$251,'Financing Schedule'!$B$13:$B$17,FALSE),3),0)</f>
        <v>0</v>
      </c>
      <c r="L272" s="426">
        <f>IFERROR(INDEX('Financing Schedule'!$C$13:$E$17,MATCH(L$251,'Financing Schedule'!$B$13:$B$17,FALSE),3),0)</f>
        <v>0</v>
      </c>
      <c r="M272" s="426">
        <f>IFERROR(INDEX('Financing Schedule'!$C$13:$E$17,MATCH(M$251,'Financing Schedule'!$B$13:$B$17,FALSE),3),0)</f>
        <v>0</v>
      </c>
      <c r="N272" s="426">
        <f>IFERROR(INDEX('Financing Schedule'!$C$13:$E$17,MATCH(N$251,'Financing Schedule'!$B$13:$B$17,FALSE),3),0)</f>
        <v>0</v>
      </c>
      <c r="O272" s="426">
        <f>IFERROR(INDEX('Financing Schedule'!$C$13:$E$17,MATCH(O$251,'Financing Schedule'!$B$13:$B$17,FALSE),3),0)</f>
        <v>0</v>
      </c>
      <c r="P272" s="426">
        <f>IFERROR(INDEX('Financing Schedule'!$C$13:$E$17,MATCH(P$251,'Financing Schedule'!$B$13:$B$17,FALSE),3),0)</f>
        <v>0</v>
      </c>
      <c r="Q272" s="426">
        <f>IFERROR(INDEX('Financing Schedule'!$C$13:$E$17,MATCH(Q$251,'Financing Schedule'!$B$13:$B$17,FALSE),3),0)</f>
        <v>0</v>
      </c>
      <c r="R272" s="426">
        <f>IFERROR(INDEX('Financing Schedule'!$C$13:$E$17,MATCH(R$251,'Financing Schedule'!$B$13:$B$17,FALSE),3),0)</f>
        <v>0</v>
      </c>
      <c r="S272" s="426">
        <f>IFERROR(INDEX('Financing Schedule'!$C$13:$E$17,MATCH(S$251,'Financing Schedule'!$B$13:$B$17,FALSE),3),0)</f>
        <v>0</v>
      </c>
      <c r="T272" s="469">
        <f>SUM(H272:S272)</f>
        <v>0</v>
      </c>
      <c r="U272" s="3"/>
      <c r="V272" s="3"/>
      <c r="W272" s="3"/>
      <c r="X272" s="3"/>
      <c r="Y272" s="3"/>
      <c r="Z272" s="3"/>
    </row>
    <row r="273" spans="2:26">
      <c r="B273" s="348"/>
      <c r="C273" s="511" t="s">
        <v>121</v>
      </c>
      <c r="D273" s="511"/>
      <c r="E273" s="511"/>
      <c r="F273" s="511"/>
      <c r="G273" s="511"/>
      <c r="H273" s="512">
        <v>0</v>
      </c>
      <c r="I273" s="513">
        <v>0</v>
      </c>
      <c r="J273" s="513">
        <v>0</v>
      </c>
      <c r="K273" s="513">
        <v>0</v>
      </c>
      <c r="L273" s="513">
        <v>0</v>
      </c>
      <c r="M273" s="513">
        <v>0</v>
      </c>
      <c r="N273" s="513">
        <v>0</v>
      </c>
      <c r="O273" s="513">
        <v>0</v>
      </c>
      <c r="P273" s="513">
        <v>0</v>
      </c>
      <c r="Q273" s="513">
        <v>0</v>
      </c>
      <c r="R273" s="513">
        <v>0</v>
      </c>
      <c r="S273" s="513">
        <v>0</v>
      </c>
      <c r="T273" s="469">
        <f>SUM(H273:S273)</f>
        <v>0</v>
      </c>
      <c r="U273" s="3"/>
      <c r="V273" s="3"/>
      <c r="W273" s="3"/>
      <c r="X273" s="3"/>
      <c r="Y273" s="3"/>
      <c r="Z273" s="3"/>
    </row>
    <row r="274" spans="2:26">
      <c r="B274" s="348"/>
      <c r="C274" s="48" t="s">
        <v>124</v>
      </c>
      <c r="D274" s="7"/>
      <c r="E274" s="7"/>
      <c r="F274" s="7"/>
      <c r="G274" s="7"/>
      <c r="H274" s="425">
        <f>IFERROR(INDEX('Financing Schedule'!$H$13:$L$17,MATCH(H$251,'Financing Schedule'!$G$13:$G$17,FALSE),3),0)</f>
        <v>0</v>
      </c>
      <c r="I274" s="426">
        <f>IFERROR(INDEX('Financing Schedule'!$H$13:$L$17,MATCH(I$251,'Financing Schedule'!$G$13:$G$17,FALSE),3),0)</f>
        <v>0</v>
      </c>
      <c r="J274" s="426">
        <f>IFERROR(INDEX('Financing Schedule'!$H$13:$L$17,MATCH(J$251,'Financing Schedule'!$G$13:$G$17,FALSE),3),0)</f>
        <v>0</v>
      </c>
      <c r="K274" s="426">
        <f>IFERROR(INDEX('Financing Schedule'!$H$13:$L$17,MATCH(K$251,'Financing Schedule'!$G$13:$G$17,FALSE),3),0)</f>
        <v>0</v>
      </c>
      <c r="L274" s="426">
        <f>IFERROR(INDEX('Financing Schedule'!$H$13:$L$17,MATCH(L$251,'Financing Schedule'!$G$13:$G$17,FALSE),3),0)</f>
        <v>0</v>
      </c>
      <c r="M274" s="426">
        <f>IFERROR(INDEX('Financing Schedule'!$H$13:$L$17,MATCH(M$251,'Financing Schedule'!$G$13:$G$17,FALSE),3),0)</f>
        <v>0</v>
      </c>
      <c r="N274" s="426">
        <f>IFERROR(INDEX('Financing Schedule'!$H$13:$L$17,MATCH(N$251,'Financing Schedule'!$G$13:$G$17,FALSE),3),0)</f>
        <v>0</v>
      </c>
      <c r="O274" s="426">
        <f>IFERROR(INDEX('Financing Schedule'!$H$13:$L$17,MATCH(O$251,'Financing Schedule'!$G$13:$G$17,FALSE),3),0)</f>
        <v>0</v>
      </c>
      <c r="P274" s="426">
        <f>IFERROR(INDEX('Financing Schedule'!$H$13:$L$17,MATCH(P$251,'Financing Schedule'!$G$13:$G$17,FALSE),3),0)</f>
        <v>0</v>
      </c>
      <c r="Q274" s="426">
        <f>IFERROR(INDEX('Financing Schedule'!$H$13:$L$17,MATCH(Q$251,'Financing Schedule'!$G$13:$G$17,FALSE),3),0)</f>
        <v>0</v>
      </c>
      <c r="R274" s="426">
        <f>IFERROR(INDEX('Financing Schedule'!$H$13:$L$17,MATCH(R$251,'Financing Schedule'!$G$13:$G$17,FALSE),3),0)</f>
        <v>0</v>
      </c>
      <c r="S274" s="426">
        <f>IFERROR(INDEX('Financing Schedule'!$H$13:$L$17,MATCH(S$251,'Financing Schedule'!$G$13:$G$17,FALSE),3),0)</f>
        <v>0</v>
      </c>
      <c r="T274" s="469">
        <f>SUM(H274:S274)</f>
        <v>0</v>
      </c>
      <c r="U274" s="3"/>
      <c r="V274" s="3"/>
      <c r="W274" s="3"/>
      <c r="X274" s="3"/>
      <c r="Y274" s="3"/>
      <c r="Z274" s="3"/>
    </row>
    <row r="275" spans="2:26">
      <c r="B275" s="348"/>
      <c r="C275" s="7" t="s">
        <v>125</v>
      </c>
      <c r="D275" s="7"/>
      <c r="E275" s="7"/>
      <c r="F275" s="7"/>
      <c r="G275" s="7"/>
      <c r="H275" s="425"/>
      <c r="I275" s="426"/>
      <c r="J275" s="426"/>
      <c r="K275" s="426"/>
      <c r="L275" s="426"/>
      <c r="M275" s="426"/>
      <c r="N275" s="426"/>
      <c r="O275" s="426"/>
      <c r="P275" s="426"/>
      <c r="Q275" s="426"/>
      <c r="R275" s="426"/>
      <c r="S275" s="426"/>
      <c r="T275" s="469"/>
      <c r="U275" s="3"/>
      <c r="V275" s="3"/>
      <c r="W275" s="3"/>
      <c r="X275" s="3"/>
      <c r="Y275" s="3"/>
      <c r="Z275" s="3"/>
    </row>
    <row r="276" spans="2:26">
      <c r="B276" s="348"/>
      <c r="D276" s="511" t="s">
        <v>155</v>
      </c>
      <c r="E276" s="511"/>
      <c r="F276" s="511"/>
      <c r="G276" s="511"/>
      <c r="H276" s="512">
        <v>0</v>
      </c>
      <c r="I276" s="513">
        <v>0</v>
      </c>
      <c r="J276" s="513">
        <v>0</v>
      </c>
      <c r="K276" s="513">
        <v>0</v>
      </c>
      <c r="L276" s="513">
        <v>0</v>
      </c>
      <c r="M276" s="513">
        <v>0</v>
      </c>
      <c r="N276" s="513">
        <v>0</v>
      </c>
      <c r="O276" s="513">
        <v>0</v>
      </c>
      <c r="P276" s="513">
        <v>0</v>
      </c>
      <c r="Q276" s="513">
        <v>0</v>
      </c>
      <c r="R276" s="513">
        <v>0</v>
      </c>
      <c r="S276" s="513">
        <v>0</v>
      </c>
      <c r="T276" s="469">
        <f>SUM(H276:S276)</f>
        <v>0</v>
      </c>
      <c r="U276" s="3"/>
      <c r="V276" s="3"/>
      <c r="W276" s="3"/>
      <c r="X276" s="3"/>
      <c r="Y276" s="3"/>
      <c r="Z276" s="3"/>
    </row>
    <row r="277" spans="2:26">
      <c r="B277" s="348"/>
      <c r="C277" s="7"/>
      <c r="D277" s="7" t="s">
        <v>157</v>
      </c>
      <c r="E277" s="7"/>
      <c r="F277" s="7"/>
      <c r="G277" s="7"/>
      <c r="H277" s="425">
        <f>IFERROR(IF(AND(H$251&gt;'Financing Schedule'!$G13,H$251&lt;='Financing Schedule'!$G13+'Financing Schedule'!$L13),'Financing Schedule'!$I13,0),0)</f>
        <v>4166.666666666667</v>
      </c>
      <c r="I277" s="426">
        <f>IFERROR(IF(AND(I$251&gt;'Financing Schedule'!$G13,I$251&lt;='Financing Schedule'!$G13+'Financing Schedule'!$L13),'Financing Schedule'!$I13,0),0)</f>
        <v>4166.666666666667</v>
      </c>
      <c r="J277" s="426">
        <f>IFERROR(IF(AND(J$251&gt;'Financing Schedule'!$G13,J$251&lt;='Financing Schedule'!$G13+'Financing Schedule'!$L13),'Financing Schedule'!$I13,0),0)</f>
        <v>4166.666666666667</v>
      </c>
      <c r="K277" s="426">
        <f>IFERROR(IF(AND(K$251&gt;'Financing Schedule'!$G13,K$251&lt;='Financing Schedule'!$G13+'Financing Schedule'!$L13),'Financing Schedule'!$I13,0),0)</f>
        <v>4166.666666666667</v>
      </c>
      <c r="L277" s="426">
        <f>IFERROR(IF(AND(L$251&gt;'Financing Schedule'!$G13,L$251&lt;='Financing Schedule'!$G13+'Financing Schedule'!$L13),'Financing Schedule'!$I13,0),0)</f>
        <v>4166.666666666667</v>
      </c>
      <c r="M277" s="426">
        <f>IFERROR(IF(AND(M$251&gt;'Financing Schedule'!$G13,M$251&lt;='Financing Schedule'!$G13+'Financing Schedule'!$L13),'Financing Schedule'!$I13,0),0)</f>
        <v>4166.666666666667</v>
      </c>
      <c r="N277" s="426">
        <f>IFERROR(IF(AND(N$251&gt;'Financing Schedule'!$G13,N$251&lt;='Financing Schedule'!$G13+'Financing Schedule'!$L13),'Financing Schedule'!$I13,0),0)</f>
        <v>4166.666666666667</v>
      </c>
      <c r="O277" s="426">
        <f>IFERROR(IF(AND(O$251&gt;'Financing Schedule'!$G13,O$251&lt;='Financing Schedule'!$G13+'Financing Schedule'!$L13),'Financing Schedule'!$I13,0),0)</f>
        <v>4166.666666666667</v>
      </c>
      <c r="P277" s="426">
        <f>IFERROR(IF(AND(P$251&gt;'Financing Schedule'!$G13,P$251&lt;='Financing Schedule'!$G13+'Financing Schedule'!$L13),'Financing Schedule'!$I13,0),0)</f>
        <v>4166.666666666667</v>
      </c>
      <c r="Q277" s="426">
        <f>IFERROR(IF(AND(Q$251&gt;'Financing Schedule'!$G13,Q$251&lt;='Financing Schedule'!$G13+'Financing Schedule'!$L13),'Financing Schedule'!$I13,0),0)</f>
        <v>4166.666666666667</v>
      </c>
      <c r="R277" s="426">
        <f>IFERROR(IF(AND(R$251&gt;'Financing Schedule'!$G13,R$251&lt;='Financing Schedule'!$G13+'Financing Schedule'!$L13),'Financing Schedule'!$I13,0),0)</f>
        <v>4166.666666666667</v>
      </c>
      <c r="S277" s="426">
        <f>IFERROR(IF(AND(S$251&gt;'Financing Schedule'!$G13,S$251&lt;='Financing Schedule'!$G13+'Financing Schedule'!$L13),'Financing Schedule'!$I13,0),0)</f>
        <v>4166.666666666667</v>
      </c>
      <c r="T277" s="469">
        <f>SUM(H277:S277)</f>
        <v>49999.999999999993</v>
      </c>
      <c r="U277" s="3"/>
      <c r="V277" s="3"/>
      <c r="W277" s="3"/>
      <c r="X277" s="3"/>
      <c r="Y277" s="3"/>
      <c r="Z277" s="3"/>
    </row>
    <row r="278" spans="2:26">
      <c r="B278" s="348"/>
      <c r="C278" s="7"/>
      <c r="D278" s="7" t="s">
        <v>158</v>
      </c>
      <c r="E278" s="7"/>
      <c r="F278" s="7"/>
      <c r="G278" s="7"/>
      <c r="H278" s="425">
        <f>IFERROR(IF(AND(H$251&gt;'Financing Schedule'!$G14,H$251&lt;='Financing Schedule'!$G14+'Financing Schedule'!$L14),'Financing Schedule'!$I14,0),0)</f>
        <v>0</v>
      </c>
      <c r="I278" s="426">
        <f>IFERROR(IF(AND(I$251&gt;'Financing Schedule'!$G14,I$251&lt;='Financing Schedule'!$G14+'Financing Schedule'!$L14),'Financing Schedule'!$I14,0),0)</f>
        <v>0</v>
      </c>
      <c r="J278" s="426">
        <f>IFERROR(IF(AND(J$251&gt;'Financing Schedule'!$G14,J$251&lt;='Financing Schedule'!$G14+'Financing Schedule'!$L14),'Financing Schedule'!$I14,0),0)</f>
        <v>0</v>
      </c>
      <c r="K278" s="426">
        <f>IFERROR(IF(AND(K$251&gt;'Financing Schedule'!$G14,K$251&lt;='Financing Schedule'!$G14+'Financing Schedule'!$L14),'Financing Schedule'!$I14,0),0)</f>
        <v>0</v>
      </c>
      <c r="L278" s="426">
        <f>IFERROR(IF(AND(L$251&gt;'Financing Schedule'!$G14,L$251&lt;='Financing Schedule'!$G14+'Financing Schedule'!$L14),'Financing Schedule'!$I14,0),0)</f>
        <v>0</v>
      </c>
      <c r="M278" s="426">
        <f>IFERROR(IF(AND(M$251&gt;'Financing Schedule'!$G14,M$251&lt;='Financing Schedule'!$G14+'Financing Schedule'!$L14),'Financing Schedule'!$I14,0),0)</f>
        <v>0</v>
      </c>
      <c r="N278" s="426">
        <f>IFERROR(IF(AND(N$251&gt;'Financing Schedule'!$G14,N$251&lt;='Financing Schedule'!$G14+'Financing Schedule'!$L14),'Financing Schedule'!$I14,0),0)</f>
        <v>0</v>
      </c>
      <c r="O278" s="426">
        <f>IFERROR(IF(AND(O$251&gt;'Financing Schedule'!$G14,O$251&lt;='Financing Schedule'!$G14+'Financing Schedule'!$L14),'Financing Schedule'!$I14,0),0)</f>
        <v>0</v>
      </c>
      <c r="P278" s="426">
        <f>IFERROR(IF(AND(P$251&gt;'Financing Schedule'!$G14,P$251&lt;='Financing Schedule'!$G14+'Financing Schedule'!$L14),'Financing Schedule'!$I14,0),0)</f>
        <v>0</v>
      </c>
      <c r="Q278" s="426">
        <f>IFERROR(IF(AND(Q$251&gt;'Financing Schedule'!$G14,Q$251&lt;='Financing Schedule'!$G14+'Financing Schedule'!$L14),'Financing Schedule'!$I14,0),0)</f>
        <v>0</v>
      </c>
      <c r="R278" s="426">
        <f>IFERROR(IF(AND(R$251&gt;'Financing Schedule'!$G14,R$251&lt;='Financing Schedule'!$G14+'Financing Schedule'!$L14),'Financing Schedule'!$I14,0),0)</f>
        <v>0</v>
      </c>
      <c r="S278" s="426">
        <f>IFERROR(IF(AND(S$251&gt;'Financing Schedule'!$G14,S$251&lt;='Financing Schedule'!$G14+'Financing Schedule'!$L14),'Financing Schedule'!$I14,0),0)</f>
        <v>0</v>
      </c>
      <c r="T278" s="469">
        <f t="shared" ref="T278:T281" si="147">SUM(H278:S278)</f>
        <v>0</v>
      </c>
      <c r="U278" s="3"/>
      <c r="V278" s="3"/>
      <c r="W278" s="3"/>
      <c r="X278" s="3"/>
      <c r="Y278" s="3"/>
      <c r="Z278" s="3"/>
    </row>
    <row r="279" spans="2:26">
      <c r="B279" s="348"/>
      <c r="C279" s="7"/>
      <c r="D279" s="7" t="s">
        <v>159</v>
      </c>
      <c r="E279" s="7"/>
      <c r="F279" s="7"/>
      <c r="G279" s="7"/>
      <c r="H279" s="425">
        <f>IFERROR(IF(AND(H$251&gt;'Financing Schedule'!$G15,H$251&lt;='Financing Schedule'!$G15+'Financing Schedule'!$L15),'Financing Schedule'!$I15,0),0)</f>
        <v>0</v>
      </c>
      <c r="I279" s="426">
        <f>IFERROR(IF(AND(I$251&gt;'Financing Schedule'!$G15,I$251&lt;='Financing Schedule'!$G15+'Financing Schedule'!$L15),'Financing Schedule'!$I15,0),0)</f>
        <v>0</v>
      </c>
      <c r="J279" s="426">
        <f>IFERROR(IF(AND(J$251&gt;'Financing Schedule'!$G15,J$251&lt;='Financing Schedule'!$G15+'Financing Schedule'!$L15),'Financing Schedule'!$I15,0),0)</f>
        <v>0</v>
      </c>
      <c r="K279" s="426">
        <f>IFERROR(IF(AND(K$251&gt;'Financing Schedule'!$G15,K$251&lt;='Financing Schedule'!$G15+'Financing Schedule'!$L15),'Financing Schedule'!$I15,0),0)</f>
        <v>0</v>
      </c>
      <c r="L279" s="426">
        <f>IFERROR(IF(AND(L$251&gt;'Financing Schedule'!$G15,L$251&lt;='Financing Schedule'!$G15+'Financing Schedule'!$L15),'Financing Schedule'!$I15,0),0)</f>
        <v>0</v>
      </c>
      <c r="M279" s="426">
        <f>IFERROR(IF(AND(M$251&gt;'Financing Schedule'!$G15,M$251&lt;='Financing Schedule'!$G15+'Financing Schedule'!$L15),'Financing Schedule'!$I15,0),0)</f>
        <v>0</v>
      </c>
      <c r="N279" s="426">
        <f>IFERROR(IF(AND(N$251&gt;'Financing Schedule'!$G15,N$251&lt;='Financing Schedule'!$G15+'Financing Schedule'!$L15),'Financing Schedule'!$I15,0),0)</f>
        <v>0</v>
      </c>
      <c r="O279" s="426">
        <f>IFERROR(IF(AND(O$251&gt;'Financing Schedule'!$G15,O$251&lt;='Financing Schedule'!$G15+'Financing Schedule'!$L15),'Financing Schedule'!$I15,0),0)</f>
        <v>0</v>
      </c>
      <c r="P279" s="426">
        <f>IFERROR(IF(AND(P$251&gt;'Financing Schedule'!$G15,P$251&lt;='Financing Schedule'!$G15+'Financing Schedule'!$L15),'Financing Schedule'!$I15,0),0)</f>
        <v>0</v>
      </c>
      <c r="Q279" s="426">
        <f>IFERROR(IF(AND(Q$251&gt;'Financing Schedule'!$G15,Q$251&lt;='Financing Schedule'!$G15+'Financing Schedule'!$L15),'Financing Schedule'!$I15,0),0)</f>
        <v>0</v>
      </c>
      <c r="R279" s="426">
        <f>IFERROR(IF(AND(R$251&gt;'Financing Schedule'!$G15,R$251&lt;='Financing Schedule'!$G15+'Financing Schedule'!$L15),'Financing Schedule'!$I15,0),0)</f>
        <v>0</v>
      </c>
      <c r="S279" s="426">
        <f>IFERROR(IF(AND(S$251&gt;'Financing Schedule'!$G15,S$251&lt;='Financing Schedule'!$G15+'Financing Schedule'!$L15),'Financing Schedule'!$I15,0),0)</f>
        <v>0</v>
      </c>
      <c r="T279" s="469">
        <f t="shared" si="147"/>
        <v>0</v>
      </c>
      <c r="U279" s="3"/>
      <c r="V279" s="3"/>
      <c r="W279" s="3"/>
      <c r="X279" s="3"/>
      <c r="Y279" s="3"/>
      <c r="Z279" s="3"/>
    </row>
    <row r="280" spans="2:26">
      <c r="B280" s="348"/>
      <c r="C280" s="7"/>
      <c r="D280" s="7" t="s">
        <v>160</v>
      </c>
      <c r="E280" s="7"/>
      <c r="F280" s="7"/>
      <c r="G280" s="7"/>
      <c r="H280" s="425">
        <f>IFERROR(IF(AND(H$251&gt;'Financing Schedule'!$G16,H$251&lt;='Financing Schedule'!$G16+'Financing Schedule'!$L16),'Financing Schedule'!$I16,0),0)</f>
        <v>0</v>
      </c>
      <c r="I280" s="426">
        <f>IFERROR(IF(AND(I$251&gt;'Financing Schedule'!$G16,I$251&lt;='Financing Schedule'!$G16+'Financing Schedule'!$L16),'Financing Schedule'!$I16,0),0)</f>
        <v>0</v>
      </c>
      <c r="J280" s="426">
        <f>IFERROR(IF(AND(J$251&gt;'Financing Schedule'!$G16,J$251&lt;='Financing Schedule'!$G16+'Financing Schedule'!$L16),'Financing Schedule'!$I16,0),0)</f>
        <v>0</v>
      </c>
      <c r="K280" s="426">
        <f>IFERROR(IF(AND(K$251&gt;'Financing Schedule'!$G16,K$251&lt;='Financing Schedule'!$G16+'Financing Schedule'!$L16),'Financing Schedule'!$I16,0),0)</f>
        <v>0</v>
      </c>
      <c r="L280" s="426">
        <f>IFERROR(IF(AND(L$251&gt;'Financing Schedule'!$G16,L$251&lt;='Financing Schedule'!$G16+'Financing Schedule'!$L16),'Financing Schedule'!$I16,0),0)</f>
        <v>0</v>
      </c>
      <c r="M280" s="426">
        <f>IFERROR(IF(AND(M$251&gt;'Financing Schedule'!$G16,M$251&lt;='Financing Schedule'!$G16+'Financing Schedule'!$L16),'Financing Schedule'!$I16,0),0)</f>
        <v>0</v>
      </c>
      <c r="N280" s="426">
        <f>IFERROR(IF(AND(N$251&gt;'Financing Schedule'!$G16,N$251&lt;='Financing Schedule'!$G16+'Financing Schedule'!$L16),'Financing Schedule'!$I16,0),0)</f>
        <v>0</v>
      </c>
      <c r="O280" s="426">
        <f>IFERROR(IF(AND(O$251&gt;'Financing Schedule'!$G16,O$251&lt;='Financing Schedule'!$G16+'Financing Schedule'!$L16),'Financing Schedule'!$I16,0),0)</f>
        <v>0</v>
      </c>
      <c r="P280" s="426">
        <f>IFERROR(IF(AND(P$251&gt;'Financing Schedule'!$G16,P$251&lt;='Financing Schedule'!$G16+'Financing Schedule'!$L16),'Financing Schedule'!$I16,0),0)</f>
        <v>0</v>
      </c>
      <c r="Q280" s="426">
        <f>IFERROR(IF(AND(Q$251&gt;'Financing Schedule'!$G16,Q$251&lt;='Financing Schedule'!$G16+'Financing Schedule'!$L16),'Financing Schedule'!$I16,0),0)</f>
        <v>0</v>
      </c>
      <c r="R280" s="426">
        <f>IFERROR(IF(AND(R$251&gt;'Financing Schedule'!$G16,R$251&lt;='Financing Schedule'!$G16+'Financing Schedule'!$L16),'Financing Schedule'!$I16,0),0)</f>
        <v>0</v>
      </c>
      <c r="S280" s="426">
        <f>IFERROR(IF(AND(S$251&gt;'Financing Schedule'!$G16,S$251&lt;='Financing Schedule'!$G16+'Financing Schedule'!$L16),'Financing Schedule'!$I16,0),0)</f>
        <v>0</v>
      </c>
      <c r="T280" s="469">
        <f t="shared" si="147"/>
        <v>0</v>
      </c>
      <c r="U280" s="3"/>
      <c r="V280" s="3"/>
      <c r="W280" s="3"/>
      <c r="X280" s="3"/>
      <c r="Y280" s="3"/>
      <c r="Z280" s="3"/>
    </row>
    <row r="281" spans="2:26" ht="16.5" thickBot="1">
      <c r="B281" s="348"/>
      <c r="C281" s="7"/>
      <c r="D281" s="7" t="s">
        <v>161</v>
      </c>
      <c r="E281" s="7"/>
      <c r="F281" s="7"/>
      <c r="G281" s="7"/>
      <c r="H281" s="425">
        <f>IFERROR(IF(AND(H$251&gt;'Financing Schedule'!$G17,H$251&lt;='Financing Schedule'!$G17+'Financing Schedule'!$L17),'Financing Schedule'!$I17,0),0)</f>
        <v>0</v>
      </c>
      <c r="I281" s="426">
        <f>IFERROR(IF(AND(I$251&gt;'Financing Schedule'!$G17,I$251&lt;='Financing Schedule'!$G17+'Financing Schedule'!$L17),'Financing Schedule'!$I17,0),0)</f>
        <v>0</v>
      </c>
      <c r="J281" s="426">
        <f>IFERROR(IF(AND(J$251&gt;'Financing Schedule'!$G17,J$251&lt;='Financing Schedule'!$G17+'Financing Schedule'!$L17),'Financing Schedule'!$I17,0),0)</f>
        <v>0</v>
      </c>
      <c r="K281" s="426">
        <f>IFERROR(IF(AND(K$251&gt;'Financing Schedule'!$G17,K$251&lt;='Financing Schedule'!$G17+'Financing Schedule'!$L17),'Financing Schedule'!$I17,0),0)</f>
        <v>0</v>
      </c>
      <c r="L281" s="426">
        <f>IFERROR(IF(AND(L$251&gt;'Financing Schedule'!$G17,L$251&lt;='Financing Schedule'!$G17+'Financing Schedule'!$L17),'Financing Schedule'!$I17,0),0)</f>
        <v>0</v>
      </c>
      <c r="M281" s="426">
        <f>IFERROR(IF(AND(M$251&gt;'Financing Schedule'!$G17,M$251&lt;='Financing Schedule'!$G17+'Financing Schedule'!$L17),'Financing Schedule'!$I17,0),0)</f>
        <v>0</v>
      </c>
      <c r="N281" s="426">
        <f>IFERROR(IF(AND(N$251&gt;'Financing Schedule'!$G17,N$251&lt;='Financing Schedule'!$G17+'Financing Schedule'!$L17),'Financing Schedule'!$I17,0),0)</f>
        <v>0</v>
      </c>
      <c r="O281" s="426">
        <f>IFERROR(IF(AND(O$251&gt;'Financing Schedule'!$G17,O$251&lt;='Financing Schedule'!$G17+'Financing Schedule'!$L17),'Financing Schedule'!$I17,0),0)</f>
        <v>0</v>
      </c>
      <c r="P281" s="426">
        <f>IFERROR(IF(AND(P$251&gt;'Financing Schedule'!$G17,P$251&lt;='Financing Schedule'!$G17+'Financing Schedule'!$L17),'Financing Schedule'!$I17,0),0)</f>
        <v>0</v>
      </c>
      <c r="Q281" s="426">
        <f>IFERROR(IF(AND(Q$251&gt;'Financing Schedule'!$G17,Q$251&lt;='Financing Schedule'!$G17+'Financing Schedule'!$L17),'Financing Schedule'!$I17,0),0)</f>
        <v>0</v>
      </c>
      <c r="R281" s="426">
        <f>IFERROR(IF(AND(R$251&gt;'Financing Schedule'!$G17,R$251&lt;='Financing Schedule'!$G17+'Financing Schedule'!$L17),'Financing Schedule'!$I17,0),0)</f>
        <v>0</v>
      </c>
      <c r="S281" s="426">
        <f>IFERROR(IF(AND(S$251&gt;'Financing Schedule'!$G17,S$251&lt;='Financing Schedule'!$G17+'Financing Schedule'!$L17),'Financing Schedule'!$I17,0),0)</f>
        <v>0</v>
      </c>
      <c r="T281" s="469">
        <f t="shared" si="147"/>
        <v>0</v>
      </c>
      <c r="U281" s="3"/>
      <c r="V281" s="3"/>
      <c r="W281" s="3"/>
      <c r="X281" s="3"/>
      <c r="Y281" s="3"/>
      <c r="Z281" s="3"/>
    </row>
    <row r="282" spans="2:26" ht="17.25" thickTop="1" thickBot="1">
      <c r="B282" s="348"/>
      <c r="C282" s="49" t="s">
        <v>123</v>
      </c>
      <c r="D282" s="50"/>
      <c r="E282" s="51"/>
      <c r="F282" s="52"/>
      <c r="G282" s="50"/>
      <c r="H282" s="437">
        <f>SUM(H276:H281)</f>
        <v>4166.666666666667</v>
      </c>
      <c r="I282" s="438">
        <f t="shared" ref="I282:S282" si="148">SUM(I276:I281)</f>
        <v>4166.666666666667</v>
      </c>
      <c r="J282" s="438">
        <f t="shared" si="148"/>
        <v>4166.666666666667</v>
      </c>
      <c r="K282" s="438">
        <f t="shared" si="148"/>
        <v>4166.666666666667</v>
      </c>
      <c r="L282" s="438">
        <f t="shared" si="148"/>
        <v>4166.666666666667</v>
      </c>
      <c r="M282" s="438">
        <f t="shared" si="148"/>
        <v>4166.666666666667</v>
      </c>
      <c r="N282" s="438">
        <f t="shared" si="148"/>
        <v>4166.666666666667</v>
      </c>
      <c r="O282" s="438">
        <f t="shared" si="148"/>
        <v>4166.666666666667</v>
      </c>
      <c r="P282" s="438">
        <f t="shared" si="148"/>
        <v>4166.666666666667</v>
      </c>
      <c r="Q282" s="438">
        <f t="shared" si="148"/>
        <v>4166.666666666667</v>
      </c>
      <c r="R282" s="438">
        <f t="shared" si="148"/>
        <v>4166.666666666667</v>
      </c>
      <c r="S282" s="438">
        <f t="shared" si="148"/>
        <v>4166.666666666667</v>
      </c>
      <c r="T282" s="487">
        <f>SUM(H282:S282)</f>
        <v>49999.999999999993</v>
      </c>
      <c r="U282" s="3"/>
      <c r="V282" s="3"/>
      <c r="W282" s="3"/>
      <c r="X282" s="3"/>
      <c r="Y282" s="3"/>
      <c r="Z282" s="3"/>
    </row>
    <row r="283" spans="2:26" ht="16.5" thickTop="1">
      <c r="B283" s="285" t="s">
        <v>144</v>
      </c>
      <c r="C283" s="272"/>
      <c r="D283" s="272"/>
      <c r="E283" s="272"/>
      <c r="F283" s="272"/>
      <c r="G283" s="272"/>
      <c r="H283" s="202">
        <f t="shared" ref="H283:S283" si="149">SUM(H271,H272,H274)-SUM(H273,H$282)</f>
        <v>-4166.666666666667</v>
      </c>
      <c r="I283" s="202">
        <f t="shared" si="149"/>
        <v>-4166.666666666667</v>
      </c>
      <c r="J283" s="202">
        <f t="shared" si="149"/>
        <v>-4166.666666666667</v>
      </c>
      <c r="K283" s="202">
        <f t="shared" si="149"/>
        <v>-4166.666666666667</v>
      </c>
      <c r="L283" s="202">
        <f t="shared" si="149"/>
        <v>-4166.666666666667</v>
      </c>
      <c r="M283" s="202">
        <f t="shared" si="149"/>
        <v>-4166.666666666667</v>
      </c>
      <c r="N283" s="202">
        <f t="shared" si="149"/>
        <v>-4166.666666666667</v>
      </c>
      <c r="O283" s="202">
        <f t="shared" si="149"/>
        <v>-4166.666666666667</v>
      </c>
      <c r="P283" s="202">
        <f t="shared" si="149"/>
        <v>-4166.666666666667</v>
      </c>
      <c r="Q283" s="202">
        <f t="shared" si="149"/>
        <v>-4166.666666666667</v>
      </c>
      <c r="R283" s="202">
        <f t="shared" si="149"/>
        <v>-4166.666666666667</v>
      </c>
      <c r="S283" s="202">
        <f t="shared" si="149"/>
        <v>-4166.666666666667</v>
      </c>
      <c r="T283" s="202">
        <f t="shared" si="146"/>
        <v>-49999.999999999993</v>
      </c>
      <c r="U283" s="7"/>
      <c r="V283" s="3"/>
      <c r="W283" s="3"/>
      <c r="X283" s="3"/>
      <c r="Y283" s="3"/>
      <c r="Z283" s="3"/>
    </row>
    <row r="284" spans="2:26">
      <c r="B284" s="481"/>
      <c r="C284" s="8"/>
      <c r="D284" s="8"/>
      <c r="E284" s="10"/>
      <c r="F284" s="10"/>
      <c r="G284" s="8"/>
      <c r="H284" s="439"/>
      <c r="I284" s="440"/>
      <c r="J284" s="440"/>
      <c r="K284" s="440"/>
      <c r="L284" s="440"/>
      <c r="M284" s="440"/>
      <c r="N284" s="440"/>
      <c r="O284" s="440"/>
      <c r="P284" s="440"/>
      <c r="Q284" s="440"/>
      <c r="R284" s="440"/>
      <c r="S284" s="440"/>
      <c r="T284" s="483"/>
      <c r="U284" s="3"/>
      <c r="V284" s="3"/>
      <c r="W284" s="3"/>
      <c r="X284" s="3"/>
      <c r="Y284" s="3"/>
      <c r="Z284" s="3"/>
    </row>
    <row r="285" spans="2:26">
      <c r="B285" s="454" t="s">
        <v>50</v>
      </c>
      <c r="D285" s="7"/>
      <c r="E285" s="7"/>
      <c r="F285" s="7"/>
      <c r="G285" s="7"/>
      <c r="H285" s="425">
        <f>'Year 1'!$S$287</f>
        <v>-466020.32066666667</v>
      </c>
      <c r="I285" s="426">
        <f t="shared" ref="I285:S285" si="150">H287</f>
        <v>-475915.79666666663</v>
      </c>
      <c r="J285" s="426">
        <f t="shared" si="150"/>
        <v>-502483.59044444439</v>
      </c>
      <c r="K285" s="426">
        <f t="shared" si="150"/>
        <v>-530512.95333333325</v>
      </c>
      <c r="L285" s="426">
        <f t="shared" si="150"/>
        <v>-555658.80799999996</v>
      </c>
      <c r="M285" s="426">
        <f t="shared" si="150"/>
        <v>-580102.73377777776</v>
      </c>
      <c r="N285" s="426">
        <f t="shared" si="150"/>
        <v>-604862.55333333334</v>
      </c>
      <c r="O285" s="426">
        <f t="shared" si="150"/>
        <v>-630904.06799999997</v>
      </c>
      <c r="P285" s="426">
        <f t="shared" si="150"/>
        <v>-653489.64444444445</v>
      </c>
      <c r="Q285" s="426">
        <f t="shared" si="150"/>
        <v>-675400.09066666663</v>
      </c>
      <c r="R285" s="426">
        <f t="shared" si="150"/>
        <v>-697837.35466666659</v>
      </c>
      <c r="S285" s="426">
        <f t="shared" si="150"/>
        <v>-719410.28311111103</v>
      </c>
      <c r="T285" s="469">
        <f>H285</f>
        <v>-466020.32066666667</v>
      </c>
      <c r="U285" s="3"/>
      <c r="V285" s="3"/>
      <c r="W285" s="3"/>
      <c r="X285" s="3"/>
      <c r="Y285" s="3"/>
      <c r="Z285" s="3"/>
    </row>
    <row r="286" spans="2:26">
      <c r="B286" s="348"/>
      <c r="C286" s="28" t="s">
        <v>49</v>
      </c>
      <c r="D286" s="7"/>
      <c r="E286" s="7"/>
      <c r="F286" s="7"/>
      <c r="G286" s="7"/>
      <c r="H286" s="425">
        <f t="shared" ref="H286:T286" si="151">H263+H268+H283</f>
        <v>-9895.4759999999951</v>
      </c>
      <c r="I286" s="426">
        <f t="shared" si="151"/>
        <v>-26567.793777777777</v>
      </c>
      <c r="J286" s="426">
        <f t="shared" si="151"/>
        <v>-28029.362888888896</v>
      </c>
      <c r="K286" s="426">
        <f t="shared" si="151"/>
        <v>-25145.854666666659</v>
      </c>
      <c r="L286" s="426">
        <f t="shared" si="151"/>
        <v>-24443.925777777782</v>
      </c>
      <c r="M286" s="426">
        <f t="shared" si="151"/>
        <v>-24759.819555555561</v>
      </c>
      <c r="N286" s="426">
        <f t="shared" si="151"/>
        <v>-26041.514666666662</v>
      </c>
      <c r="O286" s="426">
        <f t="shared" si="151"/>
        <v>-22585.576444444439</v>
      </c>
      <c r="P286" s="426">
        <f t="shared" si="151"/>
        <v>-21910.446222222228</v>
      </c>
      <c r="Q286" s="426">
        <f t="shared" si="151"/>
        <v>-22437.263999999999</v>
      </c>
      <c r="R286" s="426">
        <f t="shared" si="151"/>
        <v>-21572.928444444449</v>
      </c>
      <c r="S286" s="426">
        <f t="shared" si="151"/>
        <v>-19894.286222222225</v>
      </c>
      <c r="T286" s="469">
        <f t="shared" si="151"/>
        <v>-273284.24866666662</v>
      </c>
      <c r="U286" s="3"/>
      <c r="V286" s="3"/>
      <c r="W286" s="3"/>
      <c r="X286" s="3"/>
      <c r="Y286" s="3"/>
      <c r="Z286" s="3"/>
    </row>
    <row r="287" spans="2:26" ht="16.5" thickBot="1">
      <c r="B287" s="454" t="s">
        <v>51</v>
      </c>
      <c r="D287" s="7"/>
      <c r="E287" s="7"/>
      <c r="F287" s="7"/>
      <c r="G287" s="7"/>
      <c r="H287" s="425">
        <f>H285+H286</f>
        <v>-475915.79666666663</v>
      </c>
      <c r="I287" s="426">
        <f t="shared" ref="I287:T287" si="152">I285+I286</f>
        <v>-502483.59044444439</v>
      </c>
      <c r="J287" s="426">
        <f t="shared" si="152"/>
        <v>-530512.95333333325</v>
      </c>
      <c r="K287" s="426">
        <f t="shared" si="152"/>
        <v>-555658.80799999996</v>
      </c>
      <c r="L287" s="426">
        <f t="shared" si="152"/>
        <v>-580102.73377777776</v>
      </c>
      <c r="M287" s="426">
        <f t="shared" si="152"/>
        <v>-604862.55333333334</v>
      </c>
      <c r="N287" s="426">
        <f t="shared" si="152"/>
        <v>-630904.06799999997</v>
      </c>
      <c r="O287" s="426">
        <f t="shared" si="152"/>
        <v>-653489.64444444445</v>
      </c>
      <c r="P287" s="426">
        <f t="shared" si="152"/>
        <v>-675400.09066666663</v>
      </c>
      <c r="Q287" s="426">
        <f t="shared" si="152"/>
        <v>-697837.35466666659</v>
      </c>
      <c r="R287" s="426">
        <f t="shared" si="152"/>
        <v>-719410.28311111103</v>
      </c>
      <c r="S287" s="426">
        <f t="shared" si="152"/>
        <v>-739304.56933333329</v>
      </c>
      <c r="T287" s="469">
        <f t="shared" si="152"/>
        <v>-739304.56933333329</v>
      </c>
      <c r="U287" s="3"/>
      <c r="V287" s="3"/>
      <c r="W287" s="3"/>
      <c r="X287" s="3"/>
      <c r="Y287" s="3"/>
      <c r="Z287" s="3"/>
    </row>
    <row r="288" spans="2:26" ht="16.5" thickTop="1">
      <c r="B288" s="285" t="s">
        <v>54</v>
      </c>
      <c r="C288" s="272"/>
      <c r="D288" s="272"/>
      <c r="E288" s="272"/>
      <c r="F288" s="272"/>
      <c r="G288" s="272"/>
      <c r="H288" s="202">
        <f>H287</f>
        <v>-475915.79666666663</v>
      </c>
      <c r="I288" s="202">
        <f t="shared" ref="I288:T288" si="153">I287</f>
        <v>-502483.59044444439</v>
      </c>
      <c r="J288" s="202">
        <f t="shared" si="153"/>
        <v>-530512.95333333325</v>
      </c>
      <c r="K288" s="202">
        <f t="shared" si="153"/>
        <v>-555658.80799999996</v>
      </c>
      <c r="L288" s="202">
        <f t="shared" si="153"/>
        <v>-580102.73377777776</v>
      </c>
      <c r="M288" s="202">
        <f t="shared" si="153"/>
        <v>-604862.55333333334</v>
      </c>
      <c r="N288" s="202">
        <f t="shared" si="153"/>
        <v>-630904.06799999997</v>
      </c>
      <c r="O288" s="202">
        <f t="shared" si="153"/>
        <v>-653489.64444444445</v>
      </c>
      <c r="P288" s="202">
        <f t="shared" si="153"/>
        <v>-675400.09066666663</v>
      </c>
      <c r="Q288" s="202">
        <f t="shared" si="153"/>
        <v>-697837.35466666659</v>
      </c>
      <c r="R288" s="202">
        <f t="shared" si="153"/>
        <v>-719410.28311111103</v>
      </c>
      <c r="S288" s="202">
        <f t="shared" si="153"/>
        <v>-739304.56933333329</v>
      </c>
      <c r="T288" s="202">
        <f t="shared" si="153"/>
        <v>-739304.56933333329</v>
      </c>
      <c r="U288" s="7"/>
      <c r="V288" s="3"/>
      <c r="W288" s="3"/>
      <c r="X288" s="3"/>
      <c r="Y288" s="3"/>
      <c r="Z288" s="3"/>
    </row>
    <row r="289" spans="1:26" ht="16.5" thickBot="1">
      <c r="B289" s="454"/>
      <c r="C289" s="7"/>
      <c r="D289" s="7"/>
      <c r="E289" s="7"/>
      <c r="F289" s="7"/>
      <c r="G289" s="7"/>
      <c r="H289" s="412"/>
      <c r="I289" s="413"/>
      <c r="J289" s="413"/>
      <c r="K289" s="413"/>
      <c r="L289" s="413"/>
      <c r="M289" s="413"/>
      <c r="N289" s="413"/>
      <c r="O289" s="413"/>
      <c r="P289" s="413"/>
      <c r="Q289" s="413"/>
      <c r="R289" s="413"/>
      <c r="S289" s="413"/>
      <c r="T289" s="459"/>
      <c r="U289" s="3"/>
      <c r="V289" s="3"/>
      <c r="W289" s="3"/>
      <c r="X289" s="3"/>
      <c r="Y289" s="3"/>
      <c r="Z289" s="3"/>
    </row>
    <row r="290" spans="1:26" ht="16.5" thickTop="1">
      <c r="B290" s="285" t="s">
        <v>48</v>
      </c>
      <c r="C290" s="272"/>
      <c r="D290" s="272"/>
      <c r="E290" s="272"/>
      <c r="F290" s="272"/>
      <c r="G290" s="272"/>
      <c r="H290" s="274">
        <f>IF(H288&lt;0,ABS(H288),0)</f>
        <v>475915.79666666663</v>
      </c>
      <c r="I290" s="275">
        <f t="shared" ref="I290:T290" si="154">IF(I288&lt;0,ABS(I288),0)</f>
        <v>502483.59044444439</v>
      </c>
      <c r="J290" s="275">
        <f t="shared" si="154"/>
        <v>530512.95333333325</v>
      </c>
      <c r="K290" s="275">
        <f t="shared" si="154"/>
        <v>555658.80799999996</v>
      </c>
      <c r="L290" s="275">
        <f t="shared" si="154"/>
        <v>580102.73377777776</v>
      </c>
      <c r="M290" s="275">
        <f t="shared" si="154"/>
        <v>604862.55333333334</v>
      </c>
      <c r="N290" s="275">
        <f t="shared" si="154"/>
        <v>630904.06799999997</v>
      </c>
      <c r="O290" s="275">
        <f t="shared" si="154"/>
        <v>653489.64444444445</v>
      </c>
      <c r="P290" s="275">
        <f t="shared" si="154"/>
        <v>675400.09066666663</v>
      </c>
      <c r="Q290" s="275">
        <f t="shared" si="154"/>
        <v>697837.35466666659</v>
      </c>
      <c r="R290" s="275">
        <f t="shared" si="154"/>
        <v>719410.28311111103</v>
      </c>
      <c r="S290" s="275">
        <f t="shared" si="154"/>
        <v>739304.56933333329</v>
      </c>
      <c r="T290" s="286">
        <f t="shared" si="154"/>
        <v>739304.56933333329</v>
      </c>
      <c r="U290" s="7"/>
      <c r="V290" s="3"/>
      <c r="W290" s="3"/>
      <c r="X290" s="3"/>
      <c r="Y290" s="3"/>
      <c r="Z290" s="3"/>
    </row>
    <row r="291" spans="1:26" s="27" customFormat="1">
      <c r="A291" s="29"/>
      <c r="B291" s="448"/>
      <c r="C291" s="7"/>
      <c r="D291" s="7"/>
      <c r="E291" s="3"/>
      <c r="F291" s="3"/>
      <c r="G291" s="3"/>
      <c r="H291" s="3"/>
      <c r="I291" s="3"/>
      <c r="J291" s="3"/>
      <c r="K291" s="3"/>
      <c r="L291" s="3"/>
      <c r="M291" s="3"/>
      <c r="N291" s="3"/>
      <c r="O291" s="3"/>
      <c r="P291" s="3"/>
      <c r="Q291" s="3"/>
      <c r="R291" s="3"/>
      <c r="S291" s="3"/>
      <c r="T291" s="3"/>
      <c r="U291" s="7"/>
      <c r="V291" s="7"/>
      <c r="W291" s="7"/>
      <c r="X291" s="7"/>
      <c r="Y291" s="7"/>
      <c r="Z291" s="7"/>
    </row>
    <row r="292" spans="1:26">
      <c r="B292" s="449"/>
      <c r="C292" s="7"/>
      <c r="D292" s="3"/>
      <c r="E292" s="3"/>
      <c r="F292" s="3"/>
      <c r="G292" s="3"/>
      <c r="H292" s="3"/>
      <c r="I292" s="3"/>
      <c r="J292" s="3"/>
      <c r="K292" s="3"/>
      <c r="L292" s="3"/>
      <c r="M292" s="3"/>
      <c r="N292" s="3"/>
      <c r="O292" s="3"/>
      <c r="P292" s="3"/>
      <c r="Q292" s="3"/>
      <c r="R292" s="3"/>
      <c r="S292" s="3"/>
      <c r="T292" s="3"/>
      <c r="U292" s="3"/>
      <c r="V292" s="3"/>
      <c r="W292" s="3"/>
      <c r="X292" s="3"/>
      <c r="Y292" s="3"/>
      <c r="Z292" s="3"/>
    </row>
    <row r="293" spans="1:26">
      <c r="B293" s="449"/>
      <c r="C293" s="7"/>
      <c r="D293" s="3"/>
      <c r="E293" s="3"/>
      <c r="F293" s="3"/>
      <c r="G293" s="3"/>
      <c r="H293" s="3"/>
      <c r="I293" s="3"/>
      <c r="J293" s="3"/>
      <c r="K293" s="3"/>
      <c r="L293" s="3"/>
      <c r="M293" s="3"/>
      <c r="N293" s="3"/>
      <c r="O293" s="3"/>
      <c r="P293" s="3"/>
      <c r="Q293" s="3"/>
      <c r="R293" s="3"/>
      <c r="S293" s="3"/>
      <c r="T293" s="3"/>
      <c r="U293" s="3"/>
      <c r="V293" s="3"/>
      <c r="W293" s="3"/>
      <c r="X293" s="3"/>
      <c r="Y293" s="3"/>
      <c r="Z293" s="3"/>
    </row>
    <row r="294" spans="1:26">
      <c r="B294" s="449"/>
      <c r="C294" s="7"/>
      <c r="D294" s="3"/>
      <c r="E294" s="3"/>
      <c r="F294" s="3"/>
      <c r="G294" s="3"/>
      <c r="H294" s="3"/>
      <c r="I294" s="3"/>
      <c r="J294" s="3"/>
      <c r="K294" s="3"/>
      <c r="L294" s="3"/>
      <c r="M294" s="3"/>
      <c r="N294" s="3"/>
      <c r="O294" s="3"/>
      <c r="P294" s="3"/>
      <c r="Q294" s="3"/>
      <c r="R294" s="3"/>
      <c r="S294" s="3"/>
      <c r="T294" s="3"/>
      <c r="U294" s="3"/>
      <c r="V294" s="3"/>
      <c r="W294" s="3"/>
      <c r="X294" s="3"/>
      <c r="Y294" s="3"/>
      <c r="Z294" s="3"/>
    </row>
    <row r="295" spans="1:26">
      <c r="B295" s="449"/>
      <c r="C295" s="7"/>
      <c r="D295" s="3"/>
      <c r="E295" s="3"/>
      <c r="F295" s="3"/>
      <c r="G295" s="3"/>
      <c r="H295" s="3"/>
      <c r="I295" s="3"/>
      <c r="J295" s="3"/>
      <c r="K295" s="3"/>
      <c r="L295" s="3"/>
      <c r="M295" s="3"/>
      <c r="N295" s="3"/>
      <c r="O295" s="3"/>
      <c r="P295" s="3"/>
      <c r="Q295" s="3"/>
      <c r="R295" s="3"/>
      <c r="S295" s="3"/>
      <c r="T295" s="3"/>
      <c r="U295" s="3"/>
      <c r="V295" s="3"/>
      <c r="W295" s="3"/>
      <c r="X295" s="3"/>
      <c r="Y295" s="3"/>
      <c r="Z295" s="3"/>
    </row>
    <row r="296" spans="1:26">
      <c r="B296" s="449"/>
      <c r="C296" s="7"/>
      <c r="D296" s="3"/>
      <c r="E296" s="3"/>
      <c r="F296" s="3"/>
      <c r="G296" s="3"/>
      <c r="H296" s="3"/>
      <c r="I296" s="3"/>
      <c r="J296" s="3"/>
      <c r="K296" s="3"/>
      <c r="L296" s="3"/>
      <c r="M296" s="3"/>
      <c r="N296" s="3"/>
      <c r="O296" s="3"/>
      <c r="P296" s="3"/>
      <c r="Q296" s="3"/>
      <c r="R296" s="3"/>
      <c r="S296" s="3"/>
      <c r="T296" s="3"/>
      <c r="U296" s="3"/>
      <c r="V296" s="3"/>
      <c r="W296" s="3"/>
      <c r="X296" s="3"/>
      <c r="Y296" s="3"/>
      <c r="Z296" s="3"/>
    </row>
    <row r="297" spans="1:26">
      <c r="B297" s="449"/>
      <c r="C297" s="7"/>
      <c r="D297" s="3"/>
      <c r="E297" s="3"/>
      <c r="F297" s="3"/>
      <c r="G297" s="3"/>
      <c r="H297" s="3"/>
      <c r="I297" s="3"/>
      <c r="J297" s="3"/>
      <c r="K297" s="3"/>
      <c r="L297" s="3"/>
      <c r="M297" s="3"/>
      <c r="N297" s="3"/>
      <c r="O297" s="3"/>
      <c r="P297" s="3"/>
      <c r="Q297" s="3"/>
      <c r="R297" s="3"/>
      <c r="S297" s="3"/>
      <c r="T297" s="3"/>
      <c r="U297" s="3"/>
      <c r="V297" s="3"/>
      <c r="W297" s="3"/>
      <c r="X297" s="3"/>
      <c r="Y297" s="3"/>
      <c r="Z297" s="3"/>
    </row>
    <row r="298" spans="1:26">
      <c r="B298" s="449"/>
      <c r="C298" s="7"/>
      <c r="D298" s="3"/>
      <c r="E298" s="3"/>
      <c r="F298" s="3"/>
      <c r="G298" s="3"/>
      <c r="H298" s="3"/>
      <c r="I298" s="3"/>
      <c r="J298" s="3"/>
      <c r="K298" s="3"/>
      <c r="L298" s="3"/>
      <c r="M298" s="3"/>
      <c r="N298" s="3"/>
      <c r="O298" s="3"/>
      <c r="P298" s="3"/>
      <c r="Q298" s="3"/>
      <c r="R298" s="3"/>
      <c r="S298" s="3"/>
      <c r="T298" s="3"/>
      <c r="U298" s="3"/>
      <c r="V298" s="3"/>
      <c r="W298" s="3"/>
      <c r="X298" s="3"/>
      <c r="Y298" s="3"/>
      <c r="Z298" s="3"/>
    </row>
    <row r="299" spans="1:26">
      <c r="B299" s="449"/>
      <c r="C299" s="7"/>
      <c r="D299" s="3"/>
      <c r="E299" s="3"/>
      <c r="F299" s="3"/>
      <c r="G299" s="3"/>
      <c r="H299" s="3"/>
      <c r="I299" s="3"/>
      <c r="J299" s="3"/>
      <c r="K299" s="3"/>
      <c r="L299" s="3"/>
      <c r="M299" s="3"/>
      <c r="N299" s="3"/>
      <c r="O299" s="3"/>
      <c r="P299" s="3"/>
      <c r="Q299" s="3"/>
      <c r="R299" s="3"/>
      <c r="S299" s="3"/>
      <c r="T299" s="3"/>
      <c r="U299" s="3"/>
      <c r="V299" s="3"/>
      <c r="W299" s="3"/>
      <c r="X299" s="3"/>
      <c r="Y299" s="3"/>
      <c r="Z299" s="3"/>
    </row>
    <row r="300" spans="1:26">
      <c r="B300" s="449"/>
      <c r="C300" s="7"/>
      <c r="D300" s="3"/>
      <c r="E300" s="3"/>
      <c r="F300" s="3"/>
      <c r="G300" s="3"/>
      <c r="H300" s="3"/>
      <c r="I300" s="3"/>
      <c r="J300" s="3"/>
      <c r="K300" s="3"/>
      <c r="L300" s="3"/>
      <c r="M300" s="3"/>
      <c r="N300" s="3"/>
      <c r="O300" s="3"/>
      <c r="P300" s="3"/>
      <c r="Q300" s="3"/>
      <c r="R300" s="3"/>
      <c r="S300" s="3"/>
      <c r="T300" s="3"/>
      <c r="U300" s="3"/>
      <c r="V300" s="3"/>
      <c r="W300" s="3"/>
      <c r="X300" s="3"/>
      <c r="Y300" s="3"/>
      <c r="Z300" s="3"/>
    </row>
    <row r="301" spans="1:26">
      <c r="B301" s="449"/>
      <c r="C301" s="7"/>
      <c r="D301" s="3"/>
      <c r="E301" s="3"/>
      <c r="F301" s="3"/>
      <c r="G301" s="3"/>
      <c r="H301" s="3"/>
      <c r="I301" s="3"/>
      <c r="J301" s="3"/>
      <c r="K301" s="3"/>
      <c r="L301" s="3"/>
      <c r="M301" s="3"/>
      <c r="N301" s="3"/>
      <c r="O301" s="3"/>
      <c r="P301" s="3"/>
      <c r="Q301" s="3"/>
      <c r="R301" s="3"/>
      <c r="S301" s="3"/>
      <c r="T301" s="3"/>
      <c r="U301" s="3"/>
      <c r="V301" s="3"/>
      <c r="W301" s="3"/>
      <c r="X301" s="3"/>
      <c r="Y301" s="3"/>
      <c r="Z301" s="3"/>
    </row>
    <row r="302" spans="1:26">
      <c r="B302" s="449"/>
      <c r="C302" s="7"/>
      <c r="D302" s="3"/>
      <c r="E302" s="3"/>
      <c r="F302" s="3"/>
      <c r="G302" s="3"/>
      <c r="H302" s="3"/>
      <c r="I302" s="3"/>
      <c r="J302" s="3"/>
      <c r="K302" s="3"/>
      <c r="L302" s="3"/>
      <c r="M302" s="3"/>
      <c r="N302" s="3"/>
      <c r="O302" s="3"/>
      <c r="P302" s="3"/>
      <c r="Q302" s="3"/>
      <c r="R302" s="3"/>
      <c r="S302" s="3"/>
      <c r="T302" s="3"/>
      <c r="U302" s="3"/>
      <c r="V302" s="3"/>
      <c r="W302" s="3"/>
      <c r="X302" s="3"/>
      <c r="Y302" s="3"/>
      <c r="Z302" s="3"/>
    </row>
    <row r="303" spans="1:26">
      <c r="B303" s="449"/>
      <c r="C303" s="7"/>
      <c r="D303" s="3"/>
      <c r="E303" s="3"/>
      <c r="F303" s="3"/>
      <c r="G303" s="3"/>
      <c r="H303" s="3"/>
      <c r="I303" s="3"/>
      <c r="J303" s="3"/>
      <c r="K303" s="3"/>
      <c r="L303" s="3"/>
      <c r="M303" s="3"/>
      <c r="N303" s="3"/>
      <c r="O303" s="3"/>
      <c r="P303" s="3"/>
      <c r="Q303" s="3"/>
      <c r="R303" s="3"/>
      <c r="S303" s="3"/>
      <c r="T303" s="3"/>
      <c r="U303" s="3"/>
      <c r="V303" s="3"/>
      <c r="W303" s="3"/>
      <c r="X303" s="3"/>
      <c r="Y303" s="3"/>
      <c r="Z303" s="3"/>
    </row>
    <row r="304" spans="1:26">
      <c r="B304" s="449"/>
      <c r="C304" s="7"/>
      <c r="D304" s="3"/>
      <c r="E304" s="3"/>
      <c r="F304" s="3"/>
      <c r="G304" s="3"/>
      <c r="H304" s="3"/>
      <c r="I304" s="3"/>
      <c r="J304" s="3"/>
      <c r="K304" s="3"/>
      <c r="L304" s="3"/>
      <c r="M304" s="3"/>
      <c r="N304" s="3"/>
      <c r="O304" s="3"/>
      <c r="P304" s="3"/>
      <c r="Q304" s="3"/>
      <c r="R304" s="3"/>
      <c r="S304" s="3"/>
      <c r="T304" s="3"/>
      <c r="U304" s="3"/>
      <c r="V304" s="3"/>
      <c r="W304" s="3"/>
      <c r="X304" s="3"/>
      <c r="Y304" s="3"/>
      <c r="Z304" s="3"/>
    </row>
    <row r="305" spans="2:26">
      <c r="B305" s="449"/>
      <c r="C305" s="7"/>
      <c r="D305" s="3"/>
      <c r="E305" s="3"/>
      <c r="F305" s="3"/>
      <c r="G305" s="3"/>
      <c r="H305" s="3"/>
      <c r="I305" s="3"/>
      <c r="J305" s="3"/>
      <c r="K305" s="3"/>
      <c r="L305" s="3"/>
      <c r="M305" s="3"/>
      <c r="N305" s="3"/>
      <c r="O305" s="3"/>
      <c r="P305" s="3"/>
      <c r="Q305" s="3"/>
      <c r="R305" s="3"/>
      <c r="S305" s="3"/>
      <c r="T305" s="3"/>
      <c r="U305" s="3"/>
      <c r="V305" s="3"/>
      <c r="W305" s="3"/>
      <c r="X305" s="3"/>
      <c r="Y305" s="3"/>
      <c r="Z305" s="3"/>
    </row>
    <row r="306" spans="2:26">
      <c r="B306" s="449"/>
      <c r="C306" s="7"/>
      <c r="D306" s="3"/>
      <c r="E306" s="3"/>
      <c r="F306" s="3"/>
      <c r="G306" s="3"/>
      <c r="H306" s="3"/>
      <c r="I306" s="3"/>
      <c r="J306" s="3"/>
      <c r="K306" s="3"/>
      <c r="L306" s="3"/>
      <c r="M306" s="3"/>
      <c r="N306" s="3"/>
      <c r="O306" s="3"/>
      <c r="P306" s="3"/>
      <c r="Q306" s="3"/>
      <c r="R306" s="3"/>
      <c r="S306" s="3"/>
      <c r="T306" s="3"/>
      <c r="U306" s="3"/>
      <c r="V306" s="3"/>
      <c r="W306" s="3"/>
      <c r="X306" s="3"/>
      <c r="Y306" s="3"/>
      <c r="Z306" s="3"/>
    </row>
    <row r="307" spans="2:26">
      <c r="B307" s="449"/>
      <c r="C307" s="7"/>
      <c r="D307" s="3"/>
      <c r="E307" s="3"/>
      <c r="F307" s="3"/>
      <c r="G307" s="3"/>
      <c r="H307" s="3"/>
      <c r="I307" s="3"/>
      <c r="J307" s="3"/>
      <c r="K307" s="3"/>
      <c r="L307" s="3"/>
      <c r="M307" s="3"/>
      <c r="N307" s="3"/>
      <c r="O307" s="3"/>
      <c r="P307" s="3"/>
      <c r="Q307" s="3"/>
      <c r="R307" s="3"/>
      <c r="S307" s="3"/>
      <c r="T307" s="3"/>
      <c r="U307" s="3"/>
      <c r="V307" s="3"/>
      <c r="W307" s="3"/>
      <c r="X307" s="3"/>
      <c r="Y307" s="3"/>
      <c r="Z307" s="3"/>
    </row>
    <row r="308" spans="2:26">
      <c r="B308" s="449"/>
      <c r="C308" s="7"/>
      <c r="D308" s="3"/>
      <c r="E308" s="3"/>
      <c r="F308" s="3"/>
      <c r="G308" s="3"/>
      <c r="H308" s="3"/>
      <c r="I308" s="3"/>
      <c r="J308" s="3"/>
      <c r="K308" s="3"/>
      <c r="L308" s="3"/>
      <c r="M308" s="3"/>
      <c r="N308" s="3"/>
      <c r="O308" s="3"/>
      <c r="P308" s="3"/>
      <c r="Q308" s="3"/>
      <c r="R308" s="3"/>
      <c r="S308" s="3"/>
      <c r="T308" s="3"/>
      <c r="U308" s="3"/>
      <c r="V308" s="3"/>
      <c r="W308" s="3"/>
      <c r="X308" s="3"/>
      <c r="Y308" s="3"/>
      <c r="Z308" s="3"/>
    </row>
    <row r="309" spans="2:26">
      <c r="B309" s="449"/>
      <c r="C309" s="7"/>
      <c r="D309" s="3"/>
      <c r="E309" s="3"/>
      <c r="F309" s="3"/>
      <c r="G309" s="3"/>
      <c r="H309" s="3"/>
      <c r="I309" s="3"/>
      <c r="J309" s="3"/>
      <c r="K309" s="3"/>
      <c r="L309" s="3"/>
      <c r="M309" s="3"/>
      <c r="N309" s="3"/>
      <c r="O309" s="3"/>
      <c r="P309" s="3"/>
      <c r="Q309" s="3"/>
      <c r="R309" s="3"/>
      <c r="S309" s="3"/>
      <c r="T309" s="3"/>
      <c r="U309" s="3"/>
      <c r="V309" s="3"/>
      <c r="W309" s="3"/>
      <c r="X309" s="3"/>
      <c r="Y309" s="3"/>
      <c r="Z309" s="3"/>
    </row>
    <row r="310" spans="2:26">
      <c r="B310" s="449"/>
      <c r="C310" s="7"/>
      <c r="D310" s="3"/>
      <c r="E310" s="3"/>
      <c r="F310" s="3"/>
      <c r="G310" s="3"/>
      <c r="H310" s="3"/>
      <c r="I310" s="3"/>
      <c r="J310" s="3"/>
      <c r="K310" s="3"/>
      <c r="L310" s="3"/>
      <c r="M310" s="3"/>
      <c r="N310" s="3"/>
      <c r="O310" s="3"/>
      <c r="P310" s="3"/>
      <c r="Q310" s="3"/>
      <c r="R310" s="3"/>
      <c r="S310" s="3"/>
      <c r="T310" s="3"/>
      <c r="U310" s="3"/>
      <c r="V310" s="3"/>
      <c r="W310" s="3"/>
      <c r="X310" s="3"/>
      <c r="Y310" s="3"/>
      <c r="Z310" s="3"/>
    </row>
    <row r="311" spans="2:26">
      <c r="B311" s="449"/>
      <c r="C311" s="7"/>
      <c r="D311" s="3"/>
      <c r="E311" s="3"/>
      <c r="F311" s="3"/>
      <c r="G311" s="3"/>
      <c r="H311" s="3"/>
      <c r="I311" s="3"/>
      <c r="J311" s="3"/>
      <c r="K311" s="3"/>
      <c r="L311" s="3"/>
      <c r="M311" s="3"/>
      <c r="N311" s="3"/>
      <c r="O311" s="3"/>
      <c r="P311" s="3"/>
      <c r="Q311" s="3"/>
      <c r="R311" s="3"/>
      <c r="S311" s="3"/>
      <c r="T311" s="3"/>
      <c r="U311" s="3"/>
      <c r="V311" s="3"/>
      <c r="W311" s="3"/>
      <c r="X311" s="3"/>
      <c r="Y311" s="3"/>
      <c r="Z311" s="3"/>
    </row>
    <row r="312" spans="2:26">
      <c r="B312" s="449"/>
      <c r="C312" s="7"/>
      <c r="D312" s="3"/>
      <c r="E312" s="3"/>
      <c r="F312" s="3"/>
      <c r="G312" s="3"/>
      <c r="H312" s="3"/>
      <c r="I312" s="3"/>
      <c r="J312" s="3"/>
      <c r="K312" s="3"/>
      <c r="L312" s="3"/>
      <c r="M312" s="3"/>
      <c r="N312" s="3"/>
      <c r="O312" s="3"/>
      <c r="P312" s="3"/>
      <c r="Q312" s="3"/>
      <c r="R312" s="3"/>
      <c r="S312" s="3"/>
      <c r="T312" s="3"/>
      <c r="U312" s="3"/>
      <c r="V312" s="3"/>
      <c r="W312" s="3"/>
      <c r="X312" s="3"/>
      <c r="Y312" s="3"/>
      <c r="Z312" s="3"/>
    </row>
    <row r="313" spans="2:26">
      <c r="B313" s="449"/>
      <c r="C313" s="7"/>
      <c r="D313" s="3"/>
      <c r="E313" s="3"/>
      <c r="F313" s="3"/>
      <c r="G313" s="3"/>
      <c r="H313" s="3"/>
      <c r="I313" s="3"/>
      <c r="J313" s="3"/>
      <c r="K313" s="3"/>
      <c r="L313" s="3"/>
      <c r="M313" s="3"/>
      <c r="N313" s="3"/>
      <c r="O313" s="3"/>
      <c r="P313" s="3"/>
      <c r="Q313" s="3"/>
      <c r="R313" s="3"/>
      <c r="S313" s="3"/>
      <c r="T313" s="3"/>
      <c r="U313" s="3"/>
      <c r="V313" s="3"/>
      <c r="W313" s="3"/>
      <c r="X313" s="3"/>
      <c r="Y313" s="3"/>
      <c r="Z313" s="3"/>
    </row>
    <row r="314" spans="2:26">
      <c r="B314" s="449"/>
      <c r="C314" s="7"/>
      <c r="D314" s="3"/>
      <c r="E314" s="3"/>
      <c r="F314" s="3"/>
      <c r="G314" s="3"/>
      <c r="H314" s="3"/>
      <c r="I314" s="3"/>
      <c r="J314" s="3"/>
      <c r="K314" s="3"/>
      <c r="L314" s="3"/>
      <c r="M314" s="3"/>
      <c r="N314" s="3"/>
      <c r="O314" s="3"/>
      <c r="P314" s="3"/>
      <c r="Q314" s="3"/>
      <c r="R314" s="3"/>
      <c r="S314" s="3"/>
      <c r="T314" s="3"/>
      <c r="U314" s="3"/>
      <c r="V314" s="3"/>
      <c r="W314" s="3"/>
      <c r="X314" s="3"/>
      <c r="Y314" s="3"/>
      <c r="Z314" s="3"/>
    </row>
    <row r="315" spans="2:26">
      <c r="B315" s="449"/>
      <c r="C315" s="7"/>
      <c r="D315" s="3"/>
      <c r="E315" s="3"/>
      <c r="F315" s="3"/>
      <c r="G315" s="3"/>
      <c r="H315" s="3"/>
      <c r="I315" s="3"/>
      <c r="J315" s="3"/>
      <c r="K315" s="3"/>
      <c r="L315" s="3"/>
      <c r="M315" s="3"/>
      <c r="N315" s="3"/>
      <c r="O315" s="3"/>
      <c r="P315" s="3"/>
      <c r="Q315" s="3"/>
      <c r="R315" s="3"/>
      <c r="S315" s="3"/>
      <c r="T315" s="3"/>
      <c r="U315" s="3"/>
      <c r="V315" s="3"/>
      <c r="W315" s="3"/>
      <c r="X315" s="3"/>
      <c r="Y315" s="3"/>
      <c r="Z315" s="3"/>
    </row>
    <row r="316" spans="2:26">
      <c r="B316" s="449"/>
      <c r="C316" s="7"/>
      <c r="D316" s="3"/>
      <c r="E316" s="3"/>
      <c r="F316" s="3"/>
      <c r="G316" s="3"/>
      <c r="H316" s="3"/>
      <c r="I316" s="3"/>
      <c r="J316" s="3"/>
      <c r="K316" s="3"/>
      <c r="L316" s="3"/>
      <c r="M316" s="3"/>
      <c r="N316" s="3"/>
      <c r="O316" s="3"/>
      <c r="P316" s="3"/>
      <c r="Q316" s="3"/>
      <c r="R316" s="3"/>
      <c r="S316" s="3"/>
      <c r="T316" s="3"/>
      <c r="U316" s="3"/>
      <c r="V316" s="3"/>
      <c r="W316" s="3"/>
      <c r="X316" s="3"/>
      <c r="Y316" s="3"/>
      <c r="Z316" s="3"/>
    </row>
    <row r="317" spans="2:26">
      <c r="B317" s="449"/>
      <c r="C317" s="7"/>
      <c r="D317" s="3"/>
      <c r="E317" s="3"/>
      <c r="F317" s="3"/>
      <c r="G317" s="3"/>
      <c r="H317" s="3"/>
      <c r="I317" s="3"/>
      <c r="J317" s="3"/>
      <c r="K317" s="3"/>
      <c r="L317" s="3"/>
      <c r="M317" s="3"/>
      <c r="N317" s="3"/>
      <c r="O317" s="3"/>
      <c r="P317" s="3"/>
      <c r="Q317" s="3"/>
      <c r="R317" s="3"/>
      <c r="S317" s="3"/>
      <c r="T317" s="3"/>
      <c r="U317" s="3"/>
      <c r="V317" s="3"/>
      <c r="W317" s="3"/>
      <c r="X317" s="3"/>
      <c r="Y317" s="3"/>
      <c r="Z317" s="3"/>
    </row>
    <row r="318" spans="2:26">
      <c r="B318" s="449"/>
      <c r="C318" s="7"/>
      <c r="D318" s="3"/>
      <c r="E318" s="3"/>
      <c r="F318" s="3"/>
      <c r="G318" s="3"/>
      <c r="H318" s="3"/>
      <c r="I318" s="3"/>
      <c r="J318" s="3"/>
      <c r="K318" s="3"/>
      <c r="L318" s="3"/>
      <c r="M318" s="3"/>
      <c r="N318" s="3"/>
      <c r="O318" s="3"/>
      <c r="P318" s="3"/>
      <c r="Q318" s="3"/>
      <c r="R318" s="3"/>
      <c r="S318" s="3"/>
      <c r="T318" s="3"/>
      <c r="U318" s="3"/>
      <c r="V318" s="3"/>
      <c r="W318" s="3"/>
      <c r="X318" s="3"/>
      <c r="Y318" s="3"/>
      <c r="Z318" s="3"/>
    </row>
    <row r="319" spans="2:26">
      <c r="B319" s="449"/>
      <c r="C319" s="7"/>
      <c r="D319" s="3"/>
      <c r="E319" s="3"/>
      <c r="F319" s="3"/>
      <c r="G319" s="3"/>
      <c r="H319" s="3"/>
      <c r="I319" s="3"/>
      <c r="J319" s="3"/>
      <c r="K319" s="3"/>
      <c r="L319" s="3"/>
      <c r="M319" s="3"/>
      <c r="N319" s="3"/>
      <c r="O319" s="3"/>
      <c r="P319" s="3"/>
      <c r="Q319" s="3"/>
      <c r="R319" s="3"/>
      <c r="S319" s="3"/>
      <c r="T319" s="3"/>
      <c r="U319" s="3"/>
      <c r="V319" s="3"/>
      <c r="W319" s="3"/>
      <c r="X319" s="3"/>
      <c r="Y319" s="3"/>
      <c r="Z319" s="3"/>
    </row>
    <row r="320" spans="2:26">
      <c r="B320" s="449"/>
      <c r="C320" s="7"/>
      <c r="D320" s="3"/>
      <c r="E320" s="3"/>
      <c r="F320" s="3"/>
      <c r="G320" s="3"/>
      <c r="H320" s="3"/>
      <c r="I320" s="3"/>
      <c r="J320" s="3"/>
      <c r="K320" s="3"/>
      <c r="L320" s="3"/>
      <c r="M320" s="3"/>
      <c r="N320" s="3"/>
      <c r="O320" s="3"/>
      <c r="P320" s="3"/>
      <c r="Q320" s="3"/>
      <c r="R320" s="3"/>
      <c r="S320" s="3"/>
      <c r="T320" s="3"/>
      <c r="U320" s="3"/>
      <c r="V320" s="3"/>
      <c r="W320" s="3"/>
      <c r="X320" s="3"/>
      <c r="Y320" s="3"/>
      <c r="Z320" s="3"/>
    </row>
    <row r="321" spans="2:26">
      <c r="B321" s="449"/>
      <c r="C321" s="7"/>
      <c r="D321" s="3"/>
      <c r="E321" s="3"/>
      <c r="F321" s="3"/>
      <c r="G321" s="3"/>
      <c r="H321" s="3"/>
      <c r="I321" s="3"/>
      <c r="J321" s="3"/>
      <c r="K321" s="3"/>
      <c r="L321" s="3"/>
      <c r="M321" s="3"/>
      <c r="N321" s="3"/>
      <c r="O321" s="3"/>
      <c r="P321" s="3"/>
      <c r="Q321" s="3"/>
      <c r="R321" s="3"/>
      <c r="S321" s="3"/>
      <c r="T321" s="3"/>
      <c r="U321" s="3"/>
      <c r="V321" s="3"/>
      <c r="W321" s="3"/>
      <c r="X321" s="3"/>
      <c r="Y321" s="3"/>
      <c r="Z321" s="3"/>
    </row>
    <row r="322" spans="2:26">
      <c r="B322" s="449"/>
      <c r="C322" s="7"/>
      <c r="D322" s="3"/>
      <c r="E322" s="3"/>
      <c r="F322" s="3"/>
      <c r="G322" s="3"/>
      <c r="H322" s="3"/>
      <c r="I322" s="3"/>
      <c r="J322" s="3"/>
      <c r="K322" s="3"/>
      <c r="L322" s="3"/>
      <c r="M322" s="3"/>
      <c r="N322" s="3"/>
      <c r="O322" s="3"/>
      <c r="P322" s="3"/>
      <c r="Q322" s="3"/>
      <c r="R322" s="3"/>
      <c r="S322" s="3"/>
      <c r="T322" s="3"/>
      <c r="U322" s="3"/>
      <c r="V322" s="3"/>
      <c r="W322" s="3"/>
      <c r="X322" s="3"/>
      <c r="Y322" s="3"/>
      <c r="Z322" s="3"/>
    </row>
    <row r="323" spans="2:26">
      <c r="B323" s="449"/>
      <c r="C323" s="7"/>
      <c r="D323" s="3"/>
      <c r="E323" s="3"/>
      <c r="F323" s="3"/>
      <c r="G323" s="3"/>
      <c r="H323" s="3"/>
      <c r="I323" s="3"/>
      <c r="J323" s="3"/>
      <c r="K323" s="3"/>
      <c r="L323" s="3"/>
      <c r="M323" s="3"/>
      <c r="N323" s="3"/>
      <c r="O323" s="3"/>
      <c r="P323" s="3"/>
      <c r="Q323" s="3"/>
      <c r="R323" s="3"/>
      <c r="S323" s="3"/>
      <c r="T323" s="3"/>
      <c r="U323" s="3"/>
      <c r="V323" s="3"/>
      <c r="W323" s="3"/>
      <c r="X323" s="3"/>
      <c r="Y323" s="3"/>
      <c r="Z323" s="3"/>
    </row>
    <row r="324" spans="2:26">
      <c r="B324" s="449"/>
      <c r="C324" s="7"/>
      <c r="D324" s="3"/>
      <c r="E324" s="3"/>
      <c r="F324" s="3"/>
      <c r="G324" s="3"/>
      <c r="H324" s="3"/>
      <c r="I324" s="3"/>
      <c r="J324" s="3"/>
      <c r="K324" s="3"/>
      <c r="L324" s="3"/>
      <c r="M324" s="3"/>
      <c r="N324" s="3"/>
      <c r="O324" s="3"/>
      <c r="P324" s="3"/>
      <c r="Q324" s="3"/>
      <c r="R324" s="3"/>
      <c r="S324" s="3"/>
      <c r="T324" s="3"/>
      <c r="U324" s="3"/>
      <c r="V324" s="3"/>
      <c r="W324" s="3"/>
      <c r="X324" s="3"/>
      <c r="Y324" s="3"/>
      <c r="Z324" s="3"/>
    </row>
    <row r="325" spans="2:26">
      <c r="B325" s="449"/>
      <c r="C325" s="7"/>
      <c r="D325" s="3"/>
      <c r="E325" s="3"/>
      <c r="F325" s="3"/>
      <c r="G325" s="3"/>
      <c r="H325" s="3"/>
      <c r="I325" s="3"/>
      <c r="J325" s="3"/>
      <c r="K325" s="3"/>
      <c r="L325" s="3"/>
      <c r="M325" s="3"/>
      <c r="N325" s="3"/>
      <c r="O325" s="3"/>
      <c r="P325" s="3"/>
      <c r="Q325" s="3"/>
      <c r="R325" s="3"/>
      <c r="S325" s="3"/>
      <c r="T325" s="3"/>
      <c r="U325" s="3"/>
      <c r="V325" s="3"/>
      <c r="W325" s="3"/>
      <c r="X325" s="3"/>
      <c r="Y325" s="3"/>
      <c r="Z325" s="3"/>
    </row>
    <row r="326" spans="2:26">
      <c r="B326" s="449"/>
      <c r="C326" s="7"/>
      <c r="D326" s="3"/>
      <c r="E326" s="3"/>
      <c r="F326" s="3"/>
      <c r="G326" s="3"/>
      <c r="H326" s="3"/>
      <c r="I326" s="3"/>
      <c r="J326" s="3"/>
      <c r="K326" s="3"/>
      <c r="L326" s="3"/>
      <c r="M326" s="3"/>
      <c r="N326" s="3"/>
      <c r="O326" s="3"/>
      <c r="P326" s="3"/>
      <c r="Q326" s="3"/>
      <c r="R326" s="3"/>
      <c r="S326" s="3"/>
      <c r="T326" s="3"/>
      <c r="U326" s="3"/>
      <c r="V326" s="3"/>
      <c r="W326" s="3"/>
      <c r="X326" s="3"/>
      <c r="Y326" s="3"/>
      <c r="Z326" s="3"/>
    </row>
    <row r="327" spans="2:26">
      <c r="B327" s="449"/>
      <c r="C327" s="7"/>
      <c r="D327" s="3"/>
      <c r="E327" s="3"/>
      <c r="F327" s="3"/>
      <c r="G327" s="3"/>
      <c r="H327" s="3"/>
      <c r="I327" s="3"/>
      <c r="J327" s="3"/>
      <c r="K327" s="3"/>
      <c r="L327" s="3"/>
      <c r="M327" s="3"/>
      <c r="N327" s="3"/>
      <c r="O327" s="3"/>
      <c r="P327" s="3"/>
      <c r="Q327" s="3"/>
      <c r="R327" s="3"/>
      <c r="S327" s="3"/>
      <c r="T327" s="3"/>
      <c r="U327" s="3"/>
      <c r="V327" s="3"/>
      <c r="W327" s="3"/>
      <c r="X327" s="3"/>
      <c r="Y327" s="3"/>
      <c r="Z327" s="3"/>
    </row>
    <row r="328" spans="2:26">
      <c r="B328" s="449"/>
      <c r="C328" s="7"/>
      <c r="D328" s="3"/>
      <c r="E328" s="3"/>
      <c r="F328" s="3"/>
      <c r="G328" s="3"/>
      <c r="H328" s="3"/>
      <c r="I328" s="3"/>
      <c r="J328" s="3"/>
      <c r="K328" s="3"/>
      <c r="L328" s="3"/>
      <c r="M328" s="3"/>
      <c r="N328" s="3"/>
      <c r="O328" s="3"/>
      <c r="P328" s="3"/>
      <c r="Q328" s="3"/>
      <c r="R328" s="3"/>
      <c r="S328" s="3"/>
      <c r="T328" s="3"/>
      <c r="U328" s="3"/>
      <c r="V328" s="3"/>
      <c r="W328" s="3"/>
      <c r="X328" s="3"/>
      <c r="Y328" s="3"/>
      <c r="Z328" s="3"/>
    </row>
    <row r="329" spans="2:26">
      <c r="B329" s="449"/>
      <c r="C329" s="7"/>
      <c r="D329" s="3"/>
      <c r="E329" s="3"/>
      <c r="F329" s="3"/>
      <c r="G329" s="3"/>
      <c r="H329" s="3"/>
      <c r="I329" s="3"/>
      <c r="J329" s="3"/>
      <c r="K329" s="3"/>
      <c r="L329" s="3"/>
      <c r="M329" s="3"/>
      <c r="N329" s="3"/>
      <c r="O329" s="3"/>
      <c r="P329" s="3"/>
      <c r="Q329" s="3"/>
      <c r="R329" s="3"/>
      <c r="S329" s="3"/>
      <c r="T329" s="3"/>
      <c r="U329" s="3"/>
      <c r="V329" s="3"/>
      <c r="W329" s="3"/>
      <c r="X329" s="3"/>
      <c r="Y329" s="3"/>
      <c r="Z329" s="3"/>
    </row>
    <row r="330" spans="2:26">
      <c r="B330" s="449"/>
      <c r="C330" s="7"/>
      <c r="D330" s="3"/>
      <c r="E330" s="3"/>
      <c r="F330" s="3"/>
      <c r="G330" s="3"/>
      <c r="H330" s="3"/>
      <c r="I330" s="3"/>
      <c r="J330" s="3"/>
      <c r="K330" s="3"/>
      <c r="L330" s="3"/>
      <c r="M330" s="3"/>
      <c r="N330" s="3"/>
      <c r="O330" s="3"/>
      <c r="P330" s="3"/>
      <c r="Q330" s="3"/>
      <c r="R330" s="3"/>
      <c r="S330" s="3"/>
      <c r="T330" s="3"/>
      <c r="U330" s="3"/>
      <c r="V330" s="3"/>
      <c r="W330" s="3"/>
      <c r="X330" s="3"/>
      <c r="Y330" s="3"/>
      <c r="Z330" s="3"/>
    </row>
    <row r="331" spans="2:26">
      <c r="B331" s="449"/>
      <c r="C331" s="7"/>
      <c r="D331" s="3"/>
      <c r="E331" s="3"/>
      <c r="F331" s="3"/>
      <c r="G331" s="3"/>
      <c r="H331" s="3"/>
      <c r="I331" s="3"/>
      <c r="J331" s="3"/>
      <c r="K331" s="3"/>
      <c r="L331" s="3"/>
      <c r="M331" s="3"/>
      <c r="N331" s="3"/>
      <c r="O331" s="3"/>
      <c r="P331" s="3"/>
      <c r="Q331" s="3"/>
      <c r="R331" s="3"/>
      <c r="S331" s="3"/>
      <c r="T331" s="3"/>
      <c r="U331" s="3"/>
      <c r="V331" s="3"/>
      <c r="W331" s="3"/>
      <c r="X331" s="3"/>
      <c r="Y331" s="3"/>
      <c r="Z331" s="3"/>
    </row>
    <row r="332" spans="2:26">
      <c r="B332" s="449"/>
      <c r="C332" s="7"/>
      <c r="D332" s="3"/>
      <c r="E332" s="3"/>
      <c r="F332" s="3"/>
      <c r="G332" s="3"/>
      <c r="H332" s="3"/>
      <c r="I332" s="3"/>
      <c r="J332" s="3"/>
      <c r="K332" s="3"/>
      <c r="L332" s="3"/>
      <c r="M332" s="3"/>
      <c r="N332" s="3"/>
      <c r="O332" s="3"/>
      <c r="P332" s="3"/>
      <c r="Q332" s="3"/>
      <c r="R332" s="3"/>
      <c r="S332" s="3"/>
      <c r="T332" s="3"/>
      <c r="U332" s="3"/>
      <c r="V332" s="3"/>
      <c r="W332" s="3"/>
      <c r="X332" s="3"/>
      <c r="Y332" s="3"/>
      <c r="Z332" s="3"/>
    </row>
    <row r="333" spans="2:26">
      <c r="B333" s="449"/>
      <c r="C333" s="7"/>
      <c r="D333" s="3"/>
      <c r="E333" s="3"/>
      <c r="F333" s="3"/>
      <c r="G333" s="3"/>
      <c r="H333" s="3"/>
      <c r="I333" s="3"/>
      <c r="J333" s="3"/>
      <c r="K333" s="3"/>
      <c r="L333" s="3"/>
      <c r="M333" s="3"/>
      <c r="N333" s="3"/>
      <c r="O333" s="3"/>
      <c r="P333" s="3"/>
      <c r="Q333" s="3"/>
      <c r="R333" s="3"/>
      <c r="S333" s="3"/>
      <c r="T333" s="3"/>
      <c r="U333" s="3"/>
      <c r="V333" s="3"/>
      <c r="W333" s="3"/>
      <c r="X333" s="3"/>
      <c r="Y333" s="3"/>
      <c r="Z333" s="3"/>
    </row>
    <row r="334" spans="2:26">
      <c r="B334" s="449"/>
      <c r="C334" s="7"/>
      <c r="D334" s="3"/>
      <c r="E334" s="3"/>
      <c r="F334" s="3"/>
      <c r="G334" s="3"/>
      <c r="H334" s="3"/>
      <c r="I334" s="3"/>
      <c r="J334" s="3"/>
      <c r="K334" s="3"/>
      <c r="L334" s="3"/>
      <c r="M334" s="3"/>
      <c r="N334" s="3"/>
      <c r="O334" s="3"/>
      <c r="P334" s="3"/>
      <c r="Q334" s="3"/>
      <c r="R334" s="3"/>
      <c r="S334" s="3"/>
      <c r="T334" s="3"/>
      <c r="U334" s="3"/>
      <c r="V334" s="3"/>
      <c r="W334" s="3"/>
      <c r="X334" s="3"/>
      <c r="Y334" s="3"/>
      <c r="Z334" s="3"/>
    </row>
    <row r="335" spans="2:26">
      <c r="B335" s="449"/>
      <c r="C335" s="7"/>
      <c r="D335" s="3"/>
      <c r="E335" s="3"/>
      <c r="F335" s="3"/>
      <c r="G335" s="3"/>
      <c r="H335" s="3"/>
      <c r="I335" s="3"/>
      <c r="J335" s="3"/>
      <c r="K335" s="3"/>
      <c r="L335" s="3"/>
      <c r="M335" s="3"/>
      <c r="N335" s="3"/>
      <c r="O335" s="3"/>
      <c r="P335" s="3"/>
      <c r="Q335" s="3"/>
      <c r="R335" s="3"/>
      <c r="S335" s="3"/>
      <c r="T335" s="3"/>
      <c r="U335" s="3"/>
      <c r="V335" s="3"/>
      <c r="W335" s="3"/>
      <c r="X335" s="3"/>
      <c r="Y335" s="3"/>
      <c r="Z335" s="3"/>
    </row>
    <row r="336" spans="2:26">
      <c r="B336" s="449"/>
      <c r="C336" s="7"/>
      <c r="D336" s="3"/>
      <c r="E336" s="3"/>
      <c r="F336" s="3"/>
      <c r="G336" s="3"/>
      <c r="H336" s="3"/>
      <c r="I336" s="3"/>
      <c r="J336" s="3"/>
      <c r="K336" s="3"/>
      <c r="L336" s="3"/>
      <c r="M336" s="3"/>
      <c r="N336" s="3"/>
      <c r="O336" s="3"/>
      <c r="P336" s="3"/>
      <c r="Q336" s="3"/>
      <c r="R336" s="3"/>
      <c r="S336" s="3"/>
      <c r="T336" s="3"/>
      <c r="U336" s="3"/>
      <c r="V336" s="3"/>
      <c r="W336" s="3"/>
      <c r="X336" s="3"/>
      <c r="Y336" s="3"/>
      <c r="Z336" s="3"/>
    </row>
    <row r="337" spans="2:26">
      <c r="B337" s="449"/>
      <c r="C337" s="7"/>
      <c r="D337" s="3"/>
      <c r="E337" s="3"/>
      <c r="F337" s="3"/>
      <c r="G337" s="3"/>
      <c r="H337" s="3"/>
      <c r="I337" s="3"/>
      <c r="J337" s="3"/>
      <c r="K337" s="3"/>
      <c r="L337" s="3"/>
      <c r="M337" s="3"/>
      <c r="N337" s="3"/>
      <c r="O337" s="3"/>
      <c r="P337" s="3"/>
      <c r="Q337" s="3"/>
      <c r="R337" s="3"/>
      <c r="S337" s="3"/>
      <c r="T337" s="3"/>
      <c r="U337" s="3"/>
      <c r="V337" s="3"/>
      <c r="W337" s="3"/>
      <c r="X337" s="3"/>
      <c r="Y337" s="3"/>
      <c r="Z337" s="3"/>
    </row>
    <row r="338" spans="2:26">
      <c r="B338" s="449"/>
      <c r="C338" s="7"/>
      <c r="D338" s="3"/>
      <c r="E338" s="3"/>
      <c r="F338" s="3"/>
      <c r="G338" s="3"/>
      <c r="H338" s="3"/>
      <c r="I338" s="3"/>
      <c r="J338" s="3"/>
      <c r="K338" s="3"/>
      <c r="L338" s="3"/>
      <c r="M338" s="3"/>
      <c r="N338" s="3"/>
      <c r="O338" s="3"/>
      <c r="P338" s="3"/>
      <c r="Q338" s="3"/>
      <c r="R338" s="3"/>
      <c r="S338" s="3"/>
      <c r="T338" s="3"/>
      <c r="U338" s="3"/>
      <c r="V338" s="3"/>
      <c r="W338" s="3"/>
      <c r="X338" s="3"/>
      <c r="Y338" s="3"/>
      <c r="Z338" s="3"/>
    </row>
    <row r="339" spans="2:26">
      <c r="B339" s="449"/>
      <c r="C339" s="7"/>
      <c r="D339" s="3"/>
      <c r="E339" s="3"/>
      <c r="F339" s="3"/>
      <c r="G339" s="3"/>
      <c r="H339" s="3"/>
      <c r="I339" s="3"/>
      <c r="J339" s="3"/>
      <c r="K339" s="3"/>
      <c r="L339" s="3"/>
      <c r="M339" s="3"/>
      <c r="N339" s="3"/>
      <c r="O339" s="3"/>
      <c r="P339" s="3"/>
      <c r="Q339" s="3"/>
      <c r="R339" s="3"/>
      <c r="S339" s="3"/>
      <c r="T339" s="3"/>
      <c r="U339" s="3"/>
      <c r="V339" s="3"/>
      <c r="W339" s="3"/>
      <c r="X339" s="3"/>
      <c r="Y339" s="3"/>
      <c r="Z339" s="3"/>
    </row>
    <row r="340" spans="2:26">
      <c r="B340" s="449"/>
      <c r="C340" s="7"/>
      <c r="D340" s="3"/>
      <c r="E340" s="3"/>
      <c r="F340" s="3"/>
      <c r="G340" s="3"/>
      <c r="H340" s="3"/>
      <c r="I340" s="3"/>
      <c r="J340" s="3"/>
      <c r="K340" s="3"/>
      <c r="L340" s="3"/>
      <c r="M340" s="3"/>
      <c r="N340" s="3"/>
      <c r="O340" s="3"/>
      <c r="P340" s="3"/>
      <c r="Q340" s="3"/>
      <c r="R340" s="3"/>
      <c r="S340" s="3"/>
      <c r="T340" s="3"/>
      <c r="U340" s="3"/>
      <c r="V340" s="3"/>
      <c r="W340" s="3"/>
      <c r="X340" s="3"/>
      <c r="Y340" s="3"/>
      <c r="Z340" s="3"/>
    </row>
    <row r="341" spans="2:26">
      <c r="B341" s="449"/>
      <c r="C341" s="7"/>
      <c r="D341" s="3"/>
      <c r="E341" s="3"/>
      <c r="F341" s="3"/>
      <c r="G341" s="3"/>
      <c r="H341" s="3"/>
      <c r="I341" s="3"/>
      <c r="J341" s="3"/>
      <c r="K341" s="3"/>
      <c r="L341" s="3"/>
      <c r="M341" s="3"/>
      <c r="N341" s="3"/>
      <c r="O341" s="3"/>
      <c r="P341" s="3"/>
      <c r="Q341" s="3"/>
      <c r="R341" s="3"/>
      <c r="S341" s="3"/>
      <c r="T341" s="3"/>
      <c r="U341" s="3"/>
      <c r="V341" s="3"/>
      <c r="W341" s="3"/>
      <c r="X341" s="3"/>
      <c r="Y341" s="3"/>
      <c r="Z341" s="3"/>
    </row>
    <row r="342" spans="2:26">
      <c r="B342" s="449"/>
      <c r="C342" s="7"/>
      <c r="D342" s="3"/>
      <c r="E342" s="3"/>
      <c r="F342" s="3"/>
      <c r="G342" s="3"/>
      <c r="H342" s="3"/>
      <c r="I342" s="3"/>
      <c r="J342" s="3"/>
      <c r="K342" s="3"/>
      <c r="L342" s="3"/>
      <c r="M342" s="3"/>
      <c r="N342" s="3"/>
      <c r="O342" s="3"/>
      <c r="P342" s="3"/>
      <c r="Q342" s="3"/>
      <c r="R342" s="3"/>
      <c r="S342" s="3"/>
      <c r="T342" s="3"/>
      <c r="U342" s="3"/>
      <c r="V342" s="3"/>
      <c r="W342" s="3"/>
      <c r="X342" s="3"/>
      <c r="Y342" s="3"/>
      <c r="Z342" s="3"/>
    </row>
    <row r="343" spans="2:26">
      <c r="B343" s="449"/>
      <c r="C343" s="7"/>
      <c r="D343" s="3"/>
      <c r="E343" s="3"/>
      <c r="F343" s="3"/>
      <c r="G343" s="3"/>
      <c r="H343" s="3"/>
      <c r="I343" s="3"/>
      <c r="J343" s="3"/>
      <c r="K343" s="3"/>
      <c r="L343" s="3"/>
      <c r="M343" s="3"/>
      <c r="N343" s="3"/>
      <c r="O343" s="3"/>
      <c r="P343" s="3"/>
      <c r="Q343" s="3"/>
      <c r="R343" s="3"/>
      <c r="S343" s="3"/>
      <c r="T343" s="3"/>
      <c r="U343" s="3"/>
      <c r="V343" s="3"/>
      <c r="W343" s="3"/>
      <c r="X343" s="3"/>
      <c r="Y343" s="3"/>
      <c r="Z343" s="3"/>
    </row>
    <row r="344" spans="2:26">
      <c r="B344" s="449"/>
      <c r="C344" s="7"/>
      <c r="D344" s="3"/>
      <c r="E344" s="3"/>
      <c r="F344" s="3"/>
      <c r="G344" s="3"/>
      <c r="H344" s="3"/>
      <c r="I344" s="3"/>
      <c r="J344" s="3"/>
      <c r="K344" s="3"/>
      <c r="L344" s="3"/>
      <c r="M344" s="3"/>
      <c r="N344" s="3"/>
      <c r="O344" s="3"/>
      <c r="P344" s="3"/>
      <c r="Q344" s="3"/>
      <c r="R344" s="3"/>
      <c r="S344" s="3"/>
      <c r="T344" s="3"/>
      <c r="U344" s="3"/>
      <c r="V344" s="3"/>
      <c r="W344" s="3"/>
      <c r="X344" s="3"/>
      <c r="Y344" s="3"/>
      <c r="Z344" s="3"/>
    </row>
    <row r="345" spans="2:26">
      <c r="B345" s="449"/>
      <c r="C345" s="7"/>
      <c r="D345" s="3"/>
      <c r="E345" s="3"/>
      <c r="F345" s="3"/>
      <c r="G345" s="3"/>
      <c r="H345" s="3"/>
      <c r="I345" s="3"/>
      <c r="J345" s="3"/>
      <c r="K345" s="3"/>
      <c r="L345" s="3"/>
      <c r="M345" s="3"/>
      <c r="N345" s="3"/>
      <c r="O345" s="3"/>
      <c r="P345" s="3"/>
      <c r="Q345" s="3"/>
      <c r="R345" s="3"/>
      <c r="S345" s="3"/>
      <c r="T345" s="3"/>
      <c r="U345" s="3"/>
      <c r="V345" s="3"/>
      <c r="W345" s="3"/>
      <c r="X345" s="3"/>
      <c r="Y345" s="3"/>
      <c r="Z345" s="3"/>
    </row>
    <row r="346" spans="2:26">
      <c r="B346" s="449"/>
      <c r="C346" s="7"/>
      <c r="D346" s="3"/>
      <c r="E346" s="3"/>
      <c r="F346" s="3"/>
      <c r="G346" s="3"/>
      <c r="H346" s="3"/>
      <c r="I346" s="3"/>
      <c r="J346" s="3"/>
      <c r="K346" s="3"/>
      <c r="L346" s="3"/>
      <c r="M346" s="3"/>
      <c r="N346" s="3"/>
      <c r="O346" s="3"/>
      <c r="P346" s="3"/>
      <c r="Q346" s="3"/>
      <c r="R346" s="3"/>
      <c r="S346" s="3"/>
      <c r="T346" s="3"/>
      <c r="U346" s="3"/>
      <c r="V346" s="3"/>
      <c r="W346" s="3"/>
      <c r="X346" s="3"/>
      <c r="Y346" s="3"/>
      <c r="Z346" s="3"/>
    </row>
    <row r="347" spans="2:26">
      <c r="B347" s="449"/>
      <c r="C347" s="7"/>
      <c r="D347" s="3"/>
      <c r="E347" s="3"/>
      <c r="F347" s="3"/>
      <c r="G347" s="3"/>
      <c r="H347" s="3"/>
      <c r="I347" s="3"/>
      <c r="J347" s="3"/>
      <c r="K347" s="3"/>
      <c r="L347" s="3"/>
      <c r="M347" s="3"/>
      <c r="N347" s="3"/>
      <c r="O347" s="3"/>
      <c r="P347" s="3"/>
      <c r="Q347" s="3"/>
      <c r="R347" s="3"/>
      <c r="S347" s="3"/>
      <c r="T347" s="3"/>
      <c r="U347" s="3"/>
      <c r="V347" s="3"/>
      <c r="W347" s="3"/>
      <c r="X347" s="3"/>
      <c r="Y347" s="3"/>
      <c r="Z347" s="3"/>
    </row>
    <row r="348" spans="2:26">
      <c r="B348" s="449"/>
      <c r="C348" s="7"/>
      <c r="D348" s="3"/>
      <c r="E348" s="3"/>
      <c r="F348" s="3"/>
      <c r="G348" s="3"/>
      <c r="H348" s="3"/>
      <c r="I348" s="3"/>
      <c r="J348" s="3"/>
      <c r="K348" s="3"/>
      <c r="L348" s="3"/>
      <c r="M348" s="3"/>
      <c r="N348" s="3"/>
      <c r="O348" s="3"/>
      <c r="P348" s="3"/>
      <c r="Q348" s="3"/>
      <c r="R348" s="3"/>
      <c r="S348" s="3"/>
      <c r="T348" s="3"/>
      <c r="U348" s="3"/>
      <c r="V348" s="3"/>
      <c r="W348" s="3"/>
      <c r="X348" s="3"/>
      <c r="Y348" s="3"/>
      <c r="Z348" s="3"/>
    </row>
    <row r="349" spans="2:26">
      <c r="B349" s="449"/>
      <c r="C349" s="7"/>
      <c r="D349" s="3"/>
      <c r="E349" s="3"/>
      <c r="F349" s="3"/>
      <c r="G349" s="3"/>
      <c r="H349" s="3"/>
      <c r="I349" s="3"/>
      <c r="J349" s="3"/>
      <c r="K349" s="3"/>
      <c r="L349" s="3"/>
      <c r="M349" s="3"/>
      <c r="N349" s="3"/>
      <c r="O349" s="3"/>
      <c r="P349" s="3"/>
      <c r="Q349" s="3"/>
      <c r="R349" s="3"/>
      <c r="S349" s="3"/>
      <c r="T349" s="3"/>
      <c r="U349" s="3"/>
      <c r="V349" s="3"/>
      <c r="W349" s="3"/>
      <c r="X349" s="3"/>
      <c r="Y349" s="3"/>
      <c r="Z349" s="3"/>
    </row>
    <row r="350" spans="2:26">
      <c r="B350" s="449"/>
      <c r="C350" s="7"/>
      <c r="D350" s="3"/>
      <c r="E350" s="3"/>
      <c r="F350" s="3"/>
      <c r="G350" s="3"/>
      <c r="H350" s="3"/>
      <c r="I350" s="3"/>
      <c r="J350" s="3"/>
      <c r="K350" s="3"/>
      <c r="L350" s="3"/>
      <c r="M350" s="3"/>
      <c r="N350" s="3"/>
      <c r="O350" s="3"/>
      <c r="P350" s="3"/>
      <c r="Q350" s="3"/>
      <c r="R350" s="3"/>
      <c r="S350" s="3"/>
      <c r="T350" s="3"/>
      <c r="U350" s="3"/>
      <c r="V350" s="3"/>
      <c r="W350" s="3"/>
      <c r="X350" s="3"/>
      <c r="Y350" s="3"/>
      <c r="Z350" s="3"/>
    </row>
    <row r="351" spans="2:26">
      <c r="B351" s="449"/>
      <c r="C351" s="7"/>
      <c r="D351" s="3"/>
      <c r="E351" s="3"/>
      <c r="F351" s="3"/>
      <c r="G351" s="3"/>
      <c r="H351" s="3"/>
      <c r="I351" s="3"/>
      <c r="J351" s="3"/>
      <c r="K351" s="3"/>
      <c r="L351" s="3"/>
      <c r="M351" s="3"/>
      <c r="N351" s="3"/>
      <c r="O351" s="3"/>
      <c r="P351" s="3"/>
      <c r="Q351" s="3"/>
      <c r="R351" s="3"/>
      <c r="S351" s="3"/>
      <c r="T351" s="3"/>
      <c r="U351" s="3"/>
      <c r="V351" s="3"/>
      <c r="W351" s="3"/>
      <c r="X351" s="3"/>
      <c r="Y351" s="3"/>
      <c r="Z351" s="3"/>
    </row>
    <row r="352" spans="2:26">
      <c r="B352" s="449"/>
      <c r="C352" s="7"/>
      <c r="D352" s="3"/>
      <c r="E352" s="3"/>
      <c r="F352" s="3"/>
      <c r="G352" s="3"/>
      <c r="H352" s="3"/>
      <c r="I352" s="3"/>
      <c r="J352" s="3"/>
      <c r="K352" s="3"/>
      <c r="L352" s="3"/>
      <c r="M352" s="3"/>
      <c r="N352" s="3"/>
      <c r="O352" s="3"/>
      <c r="P352" s="3"/>
      <c r="Q352" s="3"/>
      <c r="R352" s="3"/>
      <c r="S352" s="3"/>
      <c r="T352" s="3"/>
      <c r="U352" s="3"/>
      <c r="V352" s="3"/>
      <c r="W352" s="3"/>
      <c r="X352" s="3"/>
      <c r="Y352" s="3"/>
      <c r="Z352" s="3"/>
    </row>
    <row r="353" spans="2:26">
      <c r="B353" s="449"/>
      <c r="C353" s="7"/>
      <c r="D353" s="3"/>
      <c r="E353" s="3"/>
      <c r="F353" s="3"/>
      <c r="G353" s="3"/>
      <c r="H353" s="3"/>
      <c r="I353" s="3"/>
      <c r="J353" s="3"/>
      <c r="K353" s="3"/>
      <c r="L353" s="3"/>
      <c r="M353" s="3"/>
      <c r="N353" s="3"/>
      <c r="O353" s="3"/>
      <c r="P353" s="3"/>
      <c r="Q353" s="3"/>
      <c r="R353" s="3"/>
      <c r="S353" s="3"/>
      <c r="T353" s="3"/>
      <c r="U353" s="3"/>
      <c r="V353" s="3"/>
      <c r="W353" s="3"/>
      <c r="X353" s="3"/>
      <c r="Y353" s="3"/>
      <c r="Z353" s="3"/>
    </row>
    <row r="354" spans="2:26">
      <c r="B354" s="449"/>
      <c r="C354" s="7"/>
      <c r="D354" s="3"/>
      <c r="E354" s="3"/>
      <c r="F354" s="3"/>
      <c r="G354" s="3"/>
      <c r="H354" s="3"/>
      <c r="I354" s="3"/>
      <c r="J354" s="3"/>
      <c r="K354" s="3"/>
      <c r="L354" s="3"/>
      <c r="M354" s="3"/>
      <c r="N354" s="3"/>
      <c r="O354" s="3"/>
      <c r="P354" s="3"/>
      <c r="Q354" s="3"/>
      <c r="R354" s="3"/>
      <c r="S354" s="3"/>
      <c r="T354" s="3"/>
      <c r="U354" s="3"/>
      <c r="V354" s="3"/>
      <c r="W354" s="3"/>
      <c r="X354" s="3"/>
      <c r="Y354" s="3"/>
      <c r="Z354" s="3"/>
    </row>
    <row r="355" spans="2:26">
      <c r="B355" s="449"/>
      <c r="C355" s="7"/>
      <c r="D355" s="3"/>
      <c r="E355" s="3"/>
      <c r="F355" s="3"/>
      <c r="G355" s="3"/>
      <c r="H355" s="3"/>
      <c r="I355" s="3"/>
      <c r="J355" s="3"/>
      <c r="K355" s="3"/>
      <c r="L355" s="3"/>
      <c r="M355" s="3"/>
      <c r="N355" s="3"/>
      <c r="O355" s="3"/>
      <c r="P355" s="3"/>
      <c r="Q355" s="3"/>
      <c r="R355" s="3"/>
      <c r="S355" s="3"/>
      <c r="T355" s="3"/>
      <c r="U355" s="3"/>
      <c r="V355" s="3"/>
      <c r="W355" s="3"/>
      <c r="X355" s="3"/>
      <c r="Y355" s="3"/>
      <c r="Z355" s="3"/>
    </row>
    <row r="356" spans="2:26">
      <c r="B356" s="449"/>
      <c r="C356" s="7"/>
      <c r="D356" s="3"/>
      <c r="E356" s="3"/>
      <c r="F356" s="3"/>
      <c r="G356" s="3"/>
      <c r="H356" s="3"/>
      <c r="I356" s="3"/>
      <c r="J356" s="3"/>
      <c r="K356" s="3"/>
      <c r="L356" s="3"/>
      <c r="M356" s="3"/>
      <c r="N356" s="3"/>
      <c r="O356" s="3"/>
      <c r="P356" s="3"/>
      <c r="Q356" s="3"/>
      <c r="R356" s="3"/>
      <c r="S356" s="3"/>
      <c r="T356" s="3"/>
      <c r="U356" s="3"/>
      <c r="V356" s="3"/>
      <c r="W356" s="3"/>
      <c r="X356" s="3"/>
      <c r="Y356" s="3"/>
      <c r="Z356" s="3"/>
    </row>
    <row r="357" spans="2:26">
      <c r="B357" s="449"/>
      <c r="C357" s="7"/>
      <c r="D357" s="3"/>
      <c r="E357" s="3"/>
      <c r="F357" s="3"/>
      <c r="G357" s="3"/>
      <c r="H357" s="3"/>
      <c r="I357" s="3"/>
      <c r="J357" s="3"/>
      <c r="K357" s="3"/>
      <c r="L357" s="3"/>
      <c r="M357" s="3"/>
      <c r="N357" s="3"/>
      <c r="O357" s="3"/>
      <c r="P357" s="3"/>
      <c r="Q357" s="3"/>
      <c r="R357" s="3"/>
      <c r="S357" s="3"/>
      <c r="T357" s="3"/>
      <c r="U357" s="3"/>
      <c r="V357" s="3"/>
      <c r="W357" s="3"/>
      <c r="X357" s="3"/>
      <c r="Y357" s="3"/>
      <c r="Z357" s="3"/>
    </row>
    <row r="358" spans="2:26">
      <c r="B358" s="449"/>
      <c r="C358" s="7"/>
      <c r="D358" s="3"/>
      <c r="E358" s="3"/>
      <c r="F358" s="3"/>
      <c r="G358" s="3"/>
      <c r="H358" s="3"/>
      <c r="I358" s="3"/>
      <c r="J358" s="3"/>
      <c r="K358" s="3"/>
      <c r="L358" s="3"/>
      <c r="M358" s="3"/>
      <c r="N358" s="3"/>
      <c r="O358" s="3"/>
      <c r="P358" s="3"/>
      <c r="Q358" s="3"/>
      <c r="R358" s="3"/>
      <c r="S358" s="3"/>
      <c r="T358" s="3"/>
      <c r="U358" s="3"/>
      <c r="V358" s="3"/>
      <c r="W358" s="3"/>
      <c r="X358" s="3"/>
      <c r="Y358" s="3"/>
      <c r="Z358" s="3"/>
    </row>
    <row r="359" spans="2:26">
      <c r="B359" s="449"/>
      <c r="C359" s="7"/>
      <c r="D359" s="3"/>
      <c r="E359" s="3"/>
      <c r="F359" s="3"/>
      <c r="G359" s="3"/>
      <c r="H359" s="3"/>
      <c r="I359" s="3"/>
      <c r="J359" s="3"/>
      <c r="K359" s="3"/>
      <c r="L359" s="3"/>
      <c r="M359" s="3"/>
      <c r="N359" s="3"/>
      <c r="O359" s="3"/>
      <c r="P359" s="3"/>
      <c r="Q359" s="3"/>
      <c r="R359" s="3"/>
      <c r="S359" s="3"/>
      <c r="T359" s="3"/>
      <c r="U359" s="3"/>
      <c r="V359" s="3"/>
      <c r="W359" s="3"/>
      <c r="X359" s="3"/>
      <c r="Y359" s="3"/>
      <c r="Z359" s="3"/>
    </row>
    <row r="360" spans="2:26">
      <c r="B360" s="449"/>
      <c r="C360" s="7"/>
      <c r="D360" s="3"/>
      <c r="E360" s="3"/>
      <c r="F360" s="3"/>
      <c r="G360" s="3"/>
      <c r="H360" s="3"/>
      <c r="I360" s="3"/>
      <c r="J360" s="3"/>
      <c r="K360" s="3"/>
      <c r="L360" s="3"/>
      <c r="M360" s="3"/>
      <c r="N360" s="3"/>
      <c r="O360" s="3"/>
      <c r="P360" s="3"/>
      <c r="Q360" s="3"/>
      <c r="R360" s="3"/>
      <c r="S360" s="3"/>
      <c r="T360" s="3"/>
      <c r="U360" s="3"/>
      <c r="V360" s="3"/>
      <c r="W360" s="3"/>
      <c r="X360" s="3"/>
      <c r="Y360" s="3"/>
      <c r="Z360" s="3"/>
    </row>
    <row r="361" spans="2:26">
      <c r="B361" s="449"/>
      <c r="C361" s="7"/>
      <c r="D361" s="3"/>
      <c r="E361" s="3"/>
      <c r="F361" s="3"/>
      <c r="G361" s="3"/>
      <c r="H361" s="3"/>
      <c r="I361" s="3"/>
      <c r="J361" s="3"/>
      <c r="K361" s="3"/>
      <c r="L361" s="3"/>
      <c r="M361" s="3"/>
      <c r="N361" s="3"/>
      <c r="O361" s="3"/>
      <c r="P361" s="3"/>
      <c r="Q361" s="3"/>
      <c r="R361" s="3"/>
      <c r="S361" s="3"/>
      <c r="T361" s="3"/>
      <c r="U361" s="3"/>
      <c r="V361" s="3"/>
      <c r="W361" s="3"/>
      <c r="X361" s="3"/>
      <c r="Y361" s="3"/>
      <c r="Z361" s="3"/>
    </row>
    <row r="362" spans="2:26">
      <c r="B362" s="449"/>
      <c r="C362" s="7"/>
      <c r="D362" s="3"/>
      <c r="E362" s="3"/>
      <c r="F362" s="3"/>
      <c r="G362" s="3"/>
      <c r="H362" s="3"/>
      <c r="I362" s="3"/>
      <c r="J362" s="3"/>
      <c r="K362" s="3"/>
      <c r="L362" s="3"/>
      <c r="M362" s="3"/>
      <c r="N362" s="3"/>
      <c r="O362" s="3"/>
      <c r="P362" s="3"/>
      <c r="Q362" s="3"/>
      <c r="R362" s="3"/>
      <c r="S362" s="3"/>
      <c r="T362" s="3"/>
      <c r="U362" s="3"/>
      <c r="V362" s="3"/>
      <c r="W362" s="3"/>
      <c r="X362" s="3"/>
      <c r="Y362" s="3"/>
      <c r="Z362" s="3"/>
    </row>
    <row r="363" spans="2:26">
      <c r="B363" s="449"/>
      <c r="C363" s="7"/>
      <c r="D363" s="3"/>
      <c r="E363" s="3"/>
      <c r="F363" s="3"/>
      <c r="G363" s="3"/>
      <c r="H363" s="3"/>
      <c r="I363" s="3"/>
      <c r="J363" s="3"/>
      <c r="K363" s="3"/>
      <c r="L363" s="3"/>
      <c r="M363" s="3"/>
      <c r="N363" s="3"/>
      <c r="O363" s="3"/>
      <c r="P363" s="3"/>
      <c r="Q363" s="3"/>
      <c r="R363" s="3"/>
      <c r="S363" s="3"/>
      <c r="T363" s="3"/>
      <c r="U363" s="3"/>
      <c r="V363" s="3"/>
      <c r="W363" s="3"/>
      <c r="X363" s="3"/>
      <c r="Y363" s="3"/>
      <c r="Z363" s="3"/>
    </row>
    <row r="364" spans="2:26">
      <c r="B364" s="449"/>
      <c r="C364" s="7"/>
      <c r="D364" s="3"/>
      <c r="E364" s="3"/>
      <c r="F364" s="3"/>
      <c r="G364" s="3"/>
      <c r="H364" s="3"/>
      <c r="I364" s="3"/>
      <c r="J364" s="3"/>
      <c r="K364" s="3"/>
      <c r="L364" s="3"/>
      <c r="M364" s="3"/>
      <c r="N364" s="3"/>
      <c r="O364" s="3"/>
      <c r="P364" s="3"/>
      <c r="Q364" s="3"/>
      <c r="R364" s="3"/>
      <c r="S364" s="3"/>
      <c r="T364" s="3"/>
      <c r="U364" s="3"/>
      <c r="V364" s="3"/>
      <c r="W364" s="3"/>
      <c r="X364" s="3"/>
      <c r="Y364" s="3"/>
      <c r="Z364" s="3"/>
    </row>
    <row r="365" spans="2:26">
      <c r="B365" s="449"/>
      <c r="C365" s="7"/>
      <c r="D365" s="3"/>
      <c r="E365" s="3"/>
      <c r="F365" s="3"/>
      <c r="G365" s="3"/>
      <c r="H365" s="3"/>
      <c r="I365" s="3"/>
      <c r="J365" s="3"/>
      <c r="K365" s="3"/>
      <c r="L365" s="3"/>
      <c r="M365" s="3"/>
      <c r="N365" s="3"/>
      <c r="O365" s="3"/>
      <c r="P365" s="3"/>
      <c r="Q365" s="3"/>
      <c r="R365" s="3"/>
      <c r="S365" s="3"/>
      <c r="T365" s="3"/>
      <c r="U365" s="3"/>
      <c r="V365" s="3"/>
      <c r="W365" s="3"/>
      <c r="X365" s="3"/>
      <c r="Y365" s="3"/>
      <c r="Z365" s="3"/>
    </row>
    <row r="366" spans="2:26">
      <c r="B366" s="449"/>
      <c r="C366" s="7"/>
      <c r="D366" s="3"/>
      <c r="E366" s="3"/>
      <c r="F366" s="3"/>
      <c r="G366" s="3"/>
      <c r="H366" s="3"/>
      <c r="I366" s="3"/>
      <c r="J366" s="3"/>
      <c r="K366" s="3"/>
      <c r="L366" s="3"/>
      <c r="M366" s="3"/>
      <c r="N366" s="3"/>
      <c r="O366" s="3"/>
      <c r="P366" s="3"/>
      <c r="Q366" s="3"/>
      <c r="R366" s="3"/>
      <c r="S366" s="3"/>
      <c r="T366" s="3"/>
      <c r="U366" s="3"/>
      <c r="V366" s="3"/>
      <c r="W366" s="3"/>
      <c r="X366" s="3"/>
      <c r="Y366" s="3"/>
      <c r="Z366" s="3"/>
    </row>
    <row r="367" spans="2:26">
      <c r="B367" s="449"/>
      <c r="C367" s="7"/>
      <c r="D367" s="3"/>
      <c r="E367" s="3"/>
      <c r="F367" s="3"/>
      <c r="G367" s="3"/>
      <c r="H367" s="3"/>
      <c r="I367" s="3"/>
      <c r="J367" s="3"/>
      <c r="K367" s="3"/>
      <c r="L367" s="3"/>
      <c r="M367" s="3"/>
      <c r="N367" s="3"/>
      <c r="O367" s="3"/>
      <c r="P367" s="3"/>
      <c r="Q367" s="3"/>
      <c r="R367" s="3"/>
      <c r="S367" s="3"/>
      <c r="T367" s="3"/>
      <c r="U367" s="3"/>
      <c r="V367" s="3"/>
      <c r="W367" s="3"/>
      <c r="X367" s="3"/>
      <c r="Y367" s="3"/>
      <c r="Z367" s="3"/>
    </row>
    <row r="368" spans="2:26">
      <c r="B368" s="449"/>
      <c r="C368" s="7"/>
      <c r="D368" s="3"/>
      <c r="E368" s="3"/>
      <c r="F368" s="3"/>
      <c r="G368" s="3"/>
      <c r="H368" s="3"/>
      <c r="I368" s="3"/>
      <c r="J368" s="3"/>
      <c r="K368" s="3"/>
      <c r="L368" s="3"/>
      <c r="M368" s="3"/>
      <c r="N368" s="3"/>
      <c r="O368" s="3"/>
      <c r="P368" s="3"/>
      <c r="Q368" s="3"/>
      <c r="R368" s="3"/>
      <c r="S368" s="3"/>
      <c r="T368" s="3"/>
      <c r="U368" s="3"/>
      <c r="V368" s="3"/>
      <c r="W368" s="3"/>
      <c r="X368" s="3"/>
      <c r="Y368" s="3"/>
      <c r="Z368" s="3"/>
    </row>
    <row r="369" spans="2:26">
      <c r="B369" s="449"/>
      <c r="C369" s="7"/>
      <c r="D369" s="3"/>
      <c r="E369" s="3"/>
      <c r="F369" s="3"/>
      <c r="G369" s="3"/>
      <c r="H369" s="3"/>
      <c r="I369" s="3"/>
      <c r="J369" s="3"/>
      <c r="K369" s="3"/>
      <c r="L369" s="3"/>
      <c r="M369" s="3"/>
      <c r="N369" s="3"/>
      <c r="O369" s="3"/>
      <c r="P369" s="3"/>
      <c r="Q369" s="3"/>
      <c r="R369" s="3"/>
      <c r="S369" s="3"/>
      <c r="T369" s="3"/>
      <c r="U369" s="3"/>
      <c r="V369" s="3"/>
      <c r="W369" s="3"/>
      <c r="X369" s="3"/>
      <c r="Y369" s="3"/>
      <c r="Z369" s="3"/>
    </row>
    <row r="370" spans="2:26">
      <c r="B370" s="449"/>
      <c r="C370" s="7"/>
      <c r="D370" s="3"/>
      <c r="E370" s="3"/>
      <c r="F370" s="3"/>
      <c r="G370" s="3"/>
      <c r="H370" s="3"/>
      <c r="I370" s="3"/>
      <c r="J370" s="3"/>
      <c r="K370" s="3"/>
      <c r="L370" s="3"/>
      <c r="M370" s="3"/>
      <c r="N370" s="3"/>
      <c r="O370" s="3"/>
      <c r="P370" s="3"/>
      <c r="Q370" s="3"/>
      <c r="R370" s="3"/>
      <c r="S370" s="3"/>
      <c r="T370" s="3"/>
      <c r="U370" s="3"/>
      <c r="V370" s="3"/>
      <c r="W370" s="3"/>
      <c r="X370" s="3"/>
      <c r="Y370" s="3"/>
      <c r="Z370" s="3"/>
    </row>
    <row r="371" spans="2:26">
      <c r="B371" s="449"/>
      <c r="C371" s="7"/>
      <c r="D371" s="3"/>
      <c r="E371" s="3"/>
      <c r="F371" s="3"/>
      <c r="G371" s="3"/>
      <c r="H371" s="3"/>
      <c r="I371" s="3"/>
      <c r="J371" s="3"/>
      <c r="K371" s="3"/>
      <c r="L371" s="3"/>
      <c r="M371" s="3"/>
      <c r="N371" s="3"/>
      <c r="O371" s="3"/>
      <c r="P371" s="3"/>
      <c r="Q371" s="3"/>
      <c r="R371" s="3"/>
      <c r="S371" s="3"/>
      <c r="T371" s="3"/>
      <c r="U371" s="3"/>
      <c r="V371" s="3"/>
      <c r="W371" s="3"/>
      <c r="X371" s="3"/>
      <c r="Y371" s="3"/>
      <c r="Z371" s="3"/>
    </row>
    <row r="372" spans="2:26">
      <c r="B372" s="449"/>
      <c r="C372" s="7"/>
      <c r="D372" s="3"/>
      <c r="E372" s="3"/>
      <c r="F372" s="3"/>
      <c r="G372" s="3"/>
      <c r="H372" s="3"/>
      <c r="I372" s="3"/>
      <c r="J372" s="3"/>
      <c r="K372" s="3"/>
      <c r="L372" s="3"/>
      <c r="M372" s="3"/>
      <c r="N372" s="3"/>
      <c r="O372" s="3"/>
      <c r="P372" s="3"/>
      <c r="Q372" s="3"/>
      <c r="R372" s="3"/>
      <c r="S372" s="3"/>
      <c r="T372" s="3"/>
      <c r="U372" s="3"/>
      <c r="V372" s="3"/>
      <c r="W372" s="3"/>
      <c r="X372" s="3"/>
      <c r="Y372" s="3"/>
      <c r="Z372" s="3"/>
    </row>
    <row r="373" spans="2:26">
      <c r="B373" s="449"/>
      <c r="C373" s="7"/>
      <c r="D373" s="3"/>
      <c r="E373" s="3"/>
      <c r="F373" s="3"/>
      <c r="G373" s="3"/>
      <c r="H373" s="3"/>
      <c r="I373" s="3"/>
      <c r="J373" s="3"/>
      <c r="K373" s="3"/>
      <c r="L373" s="3"/>
      <c r="M373" s="3"/>
      <c r="N373" s="3"/>
      <c r="O373" s="3"/>
      <c r="P373" s="3"/>
      <c r="Q373" s="3"/>
      <c r="R373" s="3"/>
      <c r="S373" s="3"/>
      <c r="T373" s="3"/>
      <c r="U373" s="3"/>
      <c r="V373" s="3"/>
      <c r="W373" s="3"/>
      <c r="X373" s="3"/>
      <c r="Y373" s="3"/>
      <c r="Z373" s="3"/>
    </row>
    <row r="374" spans="2:26">
      <c r="B374" s="449"/>
      <c r="C374" s="7"/>
      <c r="D374" s="3"/>
      <c r="E374" s="3"/>
      <c r="F374" s="3"/>
      <c r="G374" s="3"/>
      <c r="H374" s="3"/>
      <c r="I374" s="3"/>
      <c r="J374" s="3"/>
      <c r="K374" s="3"/>
      <c r="L374" s="3"/>
      <c r="M374" s="3"/>
      <c r="N374" s="3"/>
      <c r="O374" s="3"/>
      <c r="P374" s="3"/>
      <c r="Q374" s="3"/>
      <c r="R374" s="3"/>
      <c r="S374" s="3"/>
      <c r="T374" s="3"/>
      <c r="U374" s="3"/>
      <c r="V374" s="3"/>
      <c r="W374" s="3"/>
      <c r="X374" s="3"/>
      <c r="Y374" s="3"/>
      <c r="Z374" s="3"/>
    </row>
    <row r="375" spans="2:26">
      <c r="B375" s="449"/>
      <c r="C375" s="7"/>
      <c r="D375" s="3"/>
      <c r="E375" s="3"/>
      <c r="F375" s="3"/>
      <c r="G375" s="3"/>
      <c r="H375" s="3"/>
      <c r="I375" s="3"/>
      <c r="J375" s="3"/>
      <c r="K375" s="3"/>
      <c r="L375" s="3"/>
      <c r="M375" s="3"/>
      <c r="N375" s="3"/>
      <c r="O375" s="3"/>
      <c r="P375" s="3"/>
      <c r="Q375" s="3"/>
      <c r="R375" s="3"/>
      <c r="S375" s="3"/>
      <c r="T375" s="3"/>
      <c r="U375" s="3"/>
      <c r="V375" s="3"/>
      <c r="W375" s="3"/>
      <c r="X375" s="3"/>
      <c r="Y375" s="3"/>
      <c r="Z375" s="3"/>
    </row>
    <row r="376" spans="2:26">
      <c r="B376" s="449"/>
      <c r="C376" s="7"/>
      <c r="D376" s="3"/>
      <c r="E376" s="3"/>
      <c r="F376" s="3"/>
      <c r="G376" s="3"/>
      <c r="H376" s="3"/>
      <c r="I376" s="3"/>
      <c r="J376" s="3"/>
      <c r="K376" s="3"/>
      <c r="L376" s="3"/>
      <c r="M376" s="3"/>
      <c r="N376" s="3"/>
      <c r="O376" s="3"/>
      <c r="P376" s="3"/>
      <c r="Q376" s="3"/>
      <c r="R376" s="3"/>
      <c r="S376" s="3"/>
      <c r="T376" s="3"/>
      <c r="U376" s="3"/>
      <c r="V376" s="3"/>
      <c r="W376" s="3"/>
      <c r="X376" s="3"/>
      <c r="Y376" s="3"/>
      <c r="Z376" s="3"/>
    </row>
    <row r="377" spans="2:26">
      <c r="B377" s="449"/>
      <c r="C377" s="7"/>
      <c r="D377" s="3"/>
      <c r="E377" s="3"/>
      <c r="F377" s="3"/>
      <c r="G377" s="3"/>
      <c r="H377" s="3"/>
      <c r="I377" s="3"/>
      <c r="J377" s="3"/>
      <c r="K377" s="3"/>
      <c r="L377" s="3"/>
      <c r="M377" s="3"/>
      <c r="N377" s="3"/>
      <c r="O377" s="3"/>
      <c r="P377" s="3"/>
      <c r="Q377" s="3"/>
      <c r="R377" s="3"/>
      <c r="S377" s="3"/>
      <c r="T377" s="3"/>
      <c r="U377" s="3"/>
      <c r="V377" s="3"/>
      <c r="W377" s="3"/>
      <c r="X377" s="3"/>
      <c r="Y377" s="3"/>
      <c r="Z377" s="3"/>
    </row>
    <row r="378" spans="2:26">
      <c r="B378" s="449"/>
      <c r="C378" s="7"/>
      <c r="D378" s="3"/>
      <c r="E378" s="3"/>
      <c r="F378" s="3"/>
      <c r="G378" s="3"/>
      <c r="H378" s="3"/>
      <c r="I378" s="3"/>
      <c r="J378" s="3"/>
      <c r="K378" s="3"/>
      <c r="L378" s="3"/>
      <c r="M378" s="3"/>
      <c r="N378" s="3"/>
      <c r="O378" s="3"/>
      <c r="P378" s="3"/>
      <c r="Q378" s="3"/>
      <c r="R378" s="3"/>
      <c r="S378" s="3"/>
      <c r="T378" s="3"/>
      <c r="U378" s="3"/>
      <c r="V378" s="3"/>
      <c r="W378" s="3"/>
      <c r="X378" s="3"/>
      <c r="Y378" s="3"/>
      <c r="Z378" s="3"/>
    </row>
    <row r="379" spans="2:26">
      <c r="B379" s="449"/>
      <c r="C379" s="7"/>
      <c r="D379" s="3"/>
      <c r="E379" s="3"/>
      <c r="F379" s="3"/>
      <c r="G379" s="3"/>
      <c r="H379" s="3"/>
      <c r="I379" s="3"/>
      <c r="J379" s="3"/>
      <c r="K379" s="3"/>
      <c r="L379" s="3"/>
      <c r="M379" s="3"/>
      <c r="N379" s="3"/>
      <c r="O379" s="3"/>
      <c r="P379" s="3"/>
      <c r="Q379" s="3"/>
      <c r="R379" s="3"/>
      <c r="S379" s="3"/>
      <c r="T379" s="3"/>
      <c r="U379" s="3"/>
      <c r="V379" s="3"/>
      <c r="W379" s="3"/>
      <c r="X379" s="3"/>
      <c r="Y379" s="3"/>
      <c r="Z379" s="3"/>
    </row>
    <row r="380" spans="2:26">
      <c r="B380" s="449"/>
      <c r="C380" s="7"/>
      <c r="D380" s="3"/>
      <c r="E380" s="3"/>
      <c r="F380" s="3"/>
      <c r="G380" s="3"/>
      <c r="H380" s="3"/>
      <c r="I380" s="3"/>
      <c r="J380" s="3"/>
      <c r="K380" s="3"/>
      <c r="L380" s="3"/>
      <c r="M380" s="3"/>
      <c r="N380" s="3"/>
      <c r="O380" s="3"/>
      <c r="P380" s="3"/>
      <c r="Q380" s="3"/>
      <c r="R380" s="3"/>
      <c r="S380" s="3"/>
      <c r="T380" s="3"/>
      <c r="U380" s="3"/>
      <c r="V380" s="3"/>
      <c r="W380" s="3"/>
      <c r="X380" s="3"/>
      <c r="Y380" s="3"/>
      <c r="Z380" s="3"/>
    </row>
    <row r="381" spans="2:26">
      <c r="B381" s="449"/>
      <c r="C381" s="7"/>
      <c r="D381" s="3"/>
      <c r="E381" s="3"/>
      <c r="F381" s="3"/>
      <c r="G381" s="3"/>
      <c r="H381" s="3"/>
      <c r="I381" s="3"/>
      <c r="J381" s="3"/>
      <c r="K381" s="3"/>
      <c r="L381" s="3"/>
      <c r="M381" s="3"/>
      <c r="N381" s="3"/>
      <c r="O381" s="3"/>
      <c r="P381" s="3"/>
      <c r="Q381" s="3"/>
      <c r="R381" s="3"/>
      <c r="S381" s="3"/>
      <c r="T381" s="3"/>
      <c r="U381" s="3"/>
      <c r="V381" s="3"/>
      <c r="W381" s="3"/>
      <c r="X381" s="3"/>
      <c r="Y381" s="3"/>
      <c r="Z381" s="3"/>
    </row>
    <row r="382" spans="2:26">
      <c r="B382" s="449"/>
      <c r="C382" s="7"/>
      <c r="D382" s="3"/>
      <c r="E382" s="3"/>
      <c r="F382" s="3"/>
      <c r="G382" s="3"/>
      <c r="H382" s="3"/>
      <c r="I382" s="3"/>
      <c r="J382" s="3"/>
      <c r="K382" s="3"/>
      <c r="L382" s="3"/>
      <c r="M382" s="3"/>
      <c r="N382" s="3"/>
      <c r="O382" s="3"/>
      <c r="P382" s="3"/>
      <c r="Q382" s="3"/>
      <c r="R382" s="3"/>
      <c r="S382" s="3"/>
      <c r="T382" s="3"/>
      <c r="U382" s="3"/>
      <c r="V382" s="3"/>
      <c r="W382" s="3"/>
      <c r="X382" s="3"/>
      <c r="Y382" s="3"/>
      <c r="Z382" s="3"/>
    </row>
    <row r="383" spans="2:26">
      <c r="B383" s="449"/>
      <c r="C383" s="7"/>
      <c r="D383" s="3"/>
      <c r="E383" s="3"/>
      <c r="F383" s="3"/>
      <c r="G383" s="3"/>
      <c r="H383" s="3"/>
      <c r="I383" s="3"/>
      <c r="J383" s="3"/>
      <c r="K383" s="3"/>
      <c r="L383" s="3"/>
      <c r="M383" s="3"/>
      <c r="N383" s="3"/>
      <c r="O383" s="3"/>
      <c r="P383" s="3"/>
      <c r="Q383" s="3"/>
      <c r="R383" s="3"/>
      <c r="S383" s="3"/>
      <c r="T383" s="3"/>
      <c r="U383" s="3"/>
      <c r="V383" s="3"/>
      <c r="W383" s="3"/>
      <c r="X383" s="3"/>
      <c r="Y383" s="3"/>
      <c r="Z383" s="3"/>
    </row>
    <row r="384" spans="2:26">
      <c r="B384" s="449"/>
      <c r="C384" s="7"/>
      <c r="D384" s="3"/>
      <c r="E384" s="3"/>
      <c r="F384" s="3"/>
      <c r="G384" s="3"/>
      <c r="H384" s="3"/>
      <c r="I384" s="3"/>
      <c r="J384" s="3"/>
      <c r="K384" s="3"/>
      <c r="L384" s="3"/>
      <c r="M384" s="3"/>
      <c r="N384" s="3"/>
      <c r="O384" s="3"/>
      <c r="P384" s="3"/>
      <c r="Q384" s="3"/>
      <c r="R384" s="3"/>
      <c r="S384" s="3"/>
      <c r="T384" s="3"/>
      <c r="U384" s="3"/>
      <c r="V384" s="3"/>
      <c r="W384" s="3"/>
      <c r="X384" s="3"/>
      <c r="Y384" s="3"/>
      <c r="Z384" s="3"/>
    </row>
    <row r="385" spans="2:26">
      <c r="B385" s="449"/>
      <c r="C385" s="7"/>
      <c r="D385" s="3"/>
      <c r="E385" s="3"/>
      <c r="F385" s="3"/>
      <c r="G385" s="3"/>
      <c r="H385" s="3"/>
      <c r="I385" s="3"/>
      <c r="J385" s="3"/>
      <c r="K385" s="3"/>
      <c r="L385" s="3"/>
      <c r="M385" s="3"/>
      <c r="N385" s="3"/>
      <c r="O385" s="3"/>
      <c r="P385" s="3"/>
      <c r="Q385" s="3"/>
      <c r="R385" s="3"/>
      <c r="S385" s="3"/>
      <c r="T385" s="3"/>
      <c r="U385" s="3"/>
      <c r="V385" s="3"/>
      <c r="W385" s="3"/>
      <c r="X385" s="3"/>
      <c r="Y385" s="3"/>
      <c r="Z385" s="3"/>
    </row>
    <row r="386" spans="2:26">
      <c r="B386" s="449"/>
      <c r="C386" s="7"/>
      <c r="D386" s="3"/>
      <c r="E386" s="3"/>
      <c r="F386" s="3"/>
      <c r="G386" s="3"/>
      <c r="H386" s="3"/>
      <c r="I386" s="3"/>
      <c r="J386" s="3"/>
      <c r="K386" s="3"/>
      <c r="L386" s="3"/>
      <c r="M386" s="3"/>
      <c r="N386" s="3"/>
      <c r="O386" s="3"/>
      <c r="P386" s="3"/>
      <c r="Q386" s="3"/>
      <c r="R386" s="3"/>
      <c r="S386" s="3"/>
      <c r="T386" s="3"/>
      <c r="U386" s="3"/>
      <c r="V386" s="3"/>
      <c r="W386" s="3"/>
      <c r="X386" s="3"/>
      <c r="Y386" s="3"/>
      <c r="Z386" s="3"/>
    </row>
    <row r="387" spans="2:26">
      <c r="B387" s="449"/>
      <c r="C387" s="7"/>
      <c r="D387" s="3"/>
      <c r="E387" s="3"/>
      <c r="F387" s="3"/>
      <c r="G387" s="3"/>
      <c r="H387" s="3"/>
      <c r="I387" s="3"/>
      <c r="J387" s="3"/>
      <c r="K387" s="3"/>
      <c r="L387" s="3"/>
      <c r="M387" s="3"/>
      <c r="N387" s="3"/>
      <c r="O387" s="3"/>
      <c r="P387" s="3"/>
      <c r="Q387" s="3"/>
      <c r="R387" s="3"/>
      <c r="S387" s="3"/>
      <c r="T387" s="3"/>
      <c r="U387" s="3"/>
      <c r="V387" s="3"/>
      <c r="W387" s="3"/>
      <c r="X387" s="3"/>
      <c r="Y387" s="3"/>
      <c r="Z387" s="3"/>
    </row>
    <row r="388" spans="2:26">
      <c r="B388" s="449"/>
      <c r="C388" s="7"/>
      <c r="D388" s="3"/>
      <c r="E388" s="3"/>
      <c r="F388" s="3"/>
      <c r="G388" s="3"/>
      <c r="H388" s="3"/>
      <c r="I388" s="3"/>
      <c r="J388" s="3"/>
      <c r="K388" s="3"/>
      <c r="L388" s="3"/>
      <c r="M388" s="3"/>
      <c r="N388" s="3"/>
      <c r="O388" s="3"/>
      <c r="P388" s="3"/>
      <c r="Q388" s="3"/>
      <c r="R388" s="3"/>
      <c r="S388" s="3"/>
      <c r="T388" s="3"/>
      <c r="U388" s="3"/>
      <c r="V388" s="3"/>
      <c r="W388" s="3"/>
      <c r="X388" s="3"/>
      <c r="Y388" s="3"/>
      <c r="Z388" s="3"/>
    </row>
    <row r="389" spans="2:26">
      <c r="B389" s="449"/>
      <c r="C389" s="7"/>
      <c r="D389" s="3"/>
      <c r="E389" s="3"/>
      <c r="F389" s="3"/>
      <c r="G389" s="3"/>
      <c r="H389" s="3"/>
      <c r="I389" s="3"/>
      <c r="J389" s="3"/>
      <c r="K389" s="3"/>
      <c r="L389" s="3"/>
      <c r="M389" s="3"/>
      <c r="N389" s="3"/>
      <c r="O389" s="3"/>
      <c r="P389" s="3"/>
      <c r="Q389" s="3"/>
      <c r="R389" s="3"/>
      <c r="S389" s="3"/>
      <c r="T389" s="3"/>
      <c r="U389" s="3"/>
      <c r="V389" s="3"/>
      <c r="W389" s="3"/>
      <c r="X389" s="3"/>
      <c r="Y389" s="3"/>
      <c r="Z389" s="3"/>
    </row>
    <row r="390" spans="2:26">
      <c r="B390" s="449"/>
      <c r="C390" s="7"/>
      <c r="D390" s="3"/>
      <c r="E390" s="3"/>
      <c r="F390" s="3"/>
      <c r="G390" s="3"/>
      <c r="H390" s="3"/>
      <c r="I390" s="3"/>
      <c r="J390" s="3"/>
      <c r="K390" s="3"/>
      <c r="L390" s="3"/>
      <c r="M390" s="3"/>
      <c r="N390" s="3"/>
      <c r="O390" s="3"/>
      <c r="P390" s="3"/>
      <c r="Q390" s="3"/>
      <c r="R390" s="3"/>
      <c r="S390" s="3"/>
      <c r="T390" s="3"/>
      <c r="U390" s="3"/>
      <c r="V390" s="3"/>
      <c r="W390" s="3"/>
      <c r="X390" s="3"/>
      <c r="Y390" s="3"/>
      <c r="Z390" s="3"/>
    </row>
    <row r="391" spans="2:26">
      <c r="B391" s="449"/>
      <c r="C391" s="7"/>
      <c r="D391" s="3"/>
      <c r="E391" s="3"/>
      <c r="F391" s="3"/>
      <c r="G391" s="3"/>
      <c r="H391" s="3"/>
      <c r="I391" s="3"/>
      <c r="J391" s="3"/>
      <c r="K391" s="3"/>
      <c r="L391" s="3"/>
      <c r="M391" s="3"/>
      <c r="N391" s="3"/>
      <c r="O391" s="3"/>
      <c r="P391" s="3"/>
      <c r="Q391" s="3"/>
      <c r="R391" s="3"/>
      <c r="S391" s="3"/>
      <c r="T391" s="3"/>
      <c r="U391" s="3"/>
      <c r="V391" s="3"/>
      <c r="W391" s="3"/>
      <c r="X391" s="3"/>
      <c r="Y391" s="3"/>
      <c r="Z391" s="3"/>
    </row>
    <row r="392" spans="2:26">
      <c r="B392" s="449"/>
      <c r="C392" s="7"/>
      <c r="D392" s="3"/>
      <c r="E392" s="3"/>
      <c r="F392" s="3"/>
      <c r="G392" s="3"/>
      <c r="H392" s="3"/>
      <c r="I392" s="3"/>
      <c r="J392" s="3"/>
      <c r="K392" s="3"/>
      <c r="L392" s="3"/>
      <c r="M392" s="3"/>
      <c r="N392" s="3"/>
      <c r="O392" s="3"/>
      <c r="P392" s="3"/>
      <c r="Q392" s="3"/>
      <c r="R392" s="3"/>
      <c r="S392" s="3"/>
      <c r="T392" s="3"/>
      <c r="U392" s="3"/>
      <c r="V392" s="3"/>
      <c r="W392" s="3"/>
      <c r="X392" s="3"/>
      <c r="Y392" s="3"/>
      <c r="Z392" s="3"/>
    </row>
    <row r="393" spans="2:26">
      <c r="B393" s="449"/>
      <c r="C393" s="7"/>
      <c r="D393" s="3"/>
      <c r="E393" s="3"/>
      <c r="F393" s="3"/>
      <c r="G393" s="3"/>
      <c r="H393" s="3"/>
      <c r="I393" s="3"/>
      <c r="J393" s="3"/>
      <c r="K393" s="3"/>
      <c r="L393" s="3"/>
      <c r="M393" s="3"/>
      <c r="N393" s="3"/>
      <c r="O393" s="3"/>
      <c r="P393" s="3"/>
      <c r="Q393" s="3"/>
      <c r="R393" s="3"/>
      <c r="S393" s="3"/>
      <c r="T393" s="3"/>
      <c r="U393" s="3"/>
      <c r="V393" s="3"/>
      <c r="W393" s="3"/>
      <c r="X393" s="3"/>
      <c r="Y393" s="3"/>
      <c r="Z393" s="3"/>
    </row>
    <row r="394" spans="2:26">
      <c r="B394" s="449"/>
      <c r="C394" s="7"/>
      <c r="D394" s="3"/>
      <c r="E394" s="3"/>
      <c r="F394" s="3"/>
      <c r="G394" s="3"/>
      <c r="H394" s="3"/>
      <c r="I394" s="3"/>
      <c r="J394" s="3"/>
      <c r="K394" s="3"/>
      <c r="L394" s="3"/>
      <c r="M394" s="3"/>
      <c r="N394" s="3"/>
      <c r="O394" s="3"/>
      <c r="P394" s="3"/>
      <c r="Q394" s="3"/>
      <c r="R394" s="3"/>
      <c r="S394" s="3"/>
      <c r="T394" s="3"/>
      <c r="U394" s="3"/>
      <c r="V394" s="3"/>
      <c r="W394" s="3"/>
      <c r="X394" s="3"/>
      <c r="Y394" s="3"/>
      <c r="Z394" s="3"/>
    </row>
    <row r="395" spans="2:26">
      <c r="B395" s="449"/>
      <c r="C395" s="7"/>
      <c r="D395" s="3"/>
      <c r="E395" s="3"/>
      <c r="F395" s="3"/>
      <c r="G395" s="3"/>
      <c r="H395" s="3"/>
      <c r="I395" s="3"/>
      <c r="J395" s="3"/>
      <c r="K395" s="3"/>
      <c r="L395" s="3"/>
      <c r="M395" s="3"/>
      <c r="N395" s="3"/>
      <c r="O395" s="3"/>
      <c r="P395" s="3"/>
      <c r="Q395" s="3"/>
      <c r="R395" s="3"/>
      <c r="S395" s="3"/>
      <c r="T395" s="3"/>
      <c r="U395" s="3"/>
      <c r="V395" s="3"/>
      <c r="W395" s="3"/>
      <c r="X395" s="3"/>
      <c r="Y395" s="3"/>
      <c r="Z395" s="3"/>
    </row>
    <row r="396" spans="2:26">
      <c r="B396" s="449"/>
      <c r="C396" s="7"/>
      <c r="D396" s="3"/>
      <c r="E396" s="3"/>
      <c r="F396" s="3"/>
      <c r="G396" s="3"/>
      <c r="H396" s="3"/>
      <c r="I396" s="3"/>
      <c r="J396" s="3"/>
      <c r="K396" s="3"/>
      <c r="L396" s="3"/>
      <c r="M396" s="3"/>
      <c r="N396" s="3"/>
      <c r="O396" s="3"/>
      <c r="P396" s="3"/>
      <c r="Q396" s="3"/>
      <c r="R396" s="3"/>
      <c r="S396" s="3"/>
      <c r="T396" s="3"/>
      <c r="U396" s="3"/>
      <c r="V396" s="3"/>
      <c r="W396" s="3"/>
      <c r="X396" s="3"/>
      <c r="Y396" s="3"/>
      <c r="Z396" s="3"/>
    </row>
    <row r="397" spans="2:26">
      <c r="B397" s="449"/>
      <c r="C397" s="7"/>
      <c r="D397" s="3"/>
      <c r="E397" s="3"/>
      <c r="F397" s="3"/>
      <c r="G397" s="3"/>
      <c r="H397" s="3"/>
      <c r="I397" s="3"/>
      <c r="J397" s="3"/>
      <c r="K397" s="3"/>
      <c r="L397" s="3"/>
      <c r="M397" s="3"/>
      <c r="N397" s="3"/>
      <c r="O397" s="3"/>
      <c r="P397" s="3"/>
      <c r="Q397" s="3"/>
      <c r="R397" s="3"/>
      <c r="S397" s="3"/>
      <c r="T397" s="3"/>
      <c r="U397" s="3"/>
      <c r="V397" s="3"/>
      <c r="W397" s="3"/>
      <c r="X397" s="3"/>
      <c r="Y397" s="3"/>
      <c r="Z397" s="3"/>
    </row>
    <row r="398" spans="2:26">
      <c r="B398" s="449"/>
      <c r="C398" s="7"/>
      <c r="D398" s="3"/>
      <c r="E398" s="3"/>
      <c r="F398" s="3"/>
      <c r="G398" s="3"/>
      <c r="H398" s="3"/>
      <c r="I398" s="3"/>
      <c r="J398" s="3"/>
      <c r="K398" s="3"/>
      <c r="L398" s="3"/>
      <c r="M398" s="3"/>
      <c r="N398" s="3"/>
      <c r="O398" s="3"/>
      <c r="P398" s="3"/>
      <c r="Q398" s="3"/>
      <c r="R398" s="3"/>
      <c r="S398" s="3"/>
      <c r="T398" s="3"/>
      <c r="U398" s="3"/>
      <c r="V398" s="3"/>
      <c r="W398" s="3"/>
      <c r="X398" s="3"/>
      <c r="Y398" s="3"/>
      <c r="Z398" s="3"/>
    </row>
    <row r="399" spans="2:26">
      <c r="B399" s="449"/>
      <c r="C399" s="7"/>
      <c r="D399" s="3"/>
      <c r="E399" s="3"/>
      <c r="F399" s="3"/>
      <c r="G399" s="3"/>
      <c r="H399" s="3"/>
      <c r="I399" s="3"/>
      <c r="J399" s="3"/>
      <c r="K399" s="3"/>
      <c r="L399" s="3"/>
      <c r="M399" s="3"/>
      <c r="N399" s="3"/>
      <c r="O399" s="3"/>
      <c r="P399" s="3"/>
      <c r="Q399" s="3"/>
      <c r="R399" s="3"/>
      <c r="S399" s="3"/>
      <c r="T399" s="3"/>
      <c r="U399" s="3"/>
      <c r="V399" s="3"/>
      <c r="W399" s="3"/>
      <c r="X399" s="3"/>
      <c r="Y399" s="3"/>
      <c r="Z399" s="3"/>
    </row>
    <row r="400" spans="2:26">
      <c r="B400" s="449"/>
      <c r="C400" s="7"/>
      <c r="D400" s="3"/>
      <c r="E400" s="3"/>
      <c r="F400" s="3"/>
      <c r="G400" s="3"/>
      <c r="H400" s="3"/>
      <c r="I400" s="3"/>
      <c r="J400" s="3"/>
      <c r="K400" s="3"/>
      <c r="L400" s="3"/>
      <c r="M400" s="3"/>
      <c r="N400" s="3"/>
      <c r="O400" s="3"/>
      <c r="P400" s="3"/>
      <c r="Q400" s="3"/>
      <c r="R400" s="3"/>
      <c r="S400" s="3"/>
      <c r="T400" s="3"/>
      <c r="U400" s="3"/>
      <c r="V400" s="3"/>
      <c r="W400" s="3"/>
      <c r="X400" s="3"/>
      <c r="Y400" s="3"/>
      <c r="Z400" s="3"/>
    </row>
    <row r="401" spans="2:26">
      <c r="B401" s="449"/>
      <c r="C401" s="7"/>
      <c r="D401" s="3"/>
      <c r="E401" s="3"/>
      <c r="F401" s="3"/>
      <c r="G401" s="3"/>
      <c r="H401" s="3"/>
      <c r="I401" s="3"/>
      <c r="J401" s="3"/>
      <c r="K401" s="3"/>
      <c r="L401" s="3"/>
      <c r="M401" s="3"/>
      <c r="N401" s="3"/>
      <c r="O401" s="3"/>
      <c r="P401" s="3"/>
      <c r="Q401" s="3"/>
      <c r="R401" s="3"/>
      <c r="S401" s="3"/>
      <c r="T401" s="3"/>
      <c r="U401" s="3"/>
      <c r="V401" s="3"/>
      <c r="W401" s="3"/>
      <c r="X401" s="3"/>
      <c r="Y401" s="3"/>
      <c r="Z401" s="3"/>
    </row>
    <row r="402" spans="2:26">
      <c r="B402" s="449"/>
      <c r="C402" s="7"/>
      <c r="D402" s="3"/>
      <c r="E402" s="3"/>
      <c r="F402" s="3"/>
      <c r="G402" s="3"/>
      <c r="H402" s="3"/>
      <c r="I402" s="3"/>
      <c r="J402" s="3"/>
      <c r="K402" s="3"/>
      <c r="L402" s="3"/>
      <c r="M402" s="3"/>
      <c r="N402" s="3"/>
      <c r="O402" s="3"/>
      <c r="P402" s="3"/>
      <c r="Q402" s="3"/>
      <c r="R402" s="3"/>
      <c r="S402" s="3"/>
      <c r="T402" s="3"/>
      <c r="U402" s="3"/>
      <c r="V402" s="3"/>
      <c r="W402" s="3"/>
      <c r="X402" s="3"/>
      <c r="Y402" s="3"/>
      <c r="Z402" s="3"/>
    </row>
    <row r="403" spans="2:26">
      <c r="B403" s="449"/>
      <c r="C403" s="7"/>
      <c r="D403" s="3"/>
      <c r="E403" s="3"/>
      <c r="F403" s="3"/>
      <c r="G403" s="3"/>
      <c r="H403" s="3"/>
      <c r="I403" s="3"/>
      <c r="J403" s="3"/>
      <c r="K403" s="3"/>
      <c r="L403" s="3"/>
      <c r="M403" s="3"/>
      <c r="N403" s="3"/>
      <c r="O403" s="3"/>
      <c r="P403" s="3"/>
      <c r="Q403" s="3"/>
      <c r="R403" s="3"/>
      <c r="S403" s="3"/>
      <c r="T403" s="3"/>
      <c r="U403" s="3"/>
      <c r="V403" s="3"/>
      <c r="W403" s="3"/>
      <c r="X403" s="3"/>
      <c r="Y403" s="3"/>
      <c r="Z403" s="3"/>
    </row>
    <row r="404" spans="2:26">
      <c r="B404" s="449"/>
      <c r="C404" s="7"/>
      <c r="D404" s="3"/>
      <c r="E404" s="3"/>
      <c r="F404" s="3"/>
      <c r="G404" s="3"/>
      <c r="H404" s="3"/>
      <c r="I404" s="3"/>
      <c r="J404" s="3"/>
      <c r="K404" s="3"/>
      <c r="L404" s="3"/>
      <c r="M404" s="3"/>
      <c r="N404" s="3"/>
      <c r="O404" s="3"/>
      <c r="P404" s="3"/>
      <c r="Q404" s="3"/>
      <c r="R404" s="3"/>
      <c r="S404" s="3"/>
      <c r="T404" s="3"/>
      <c r="U404" s="3"/>
      <c r="V404" s="3"/>
      <c r="W404" s="3"/>
      <c r="X404" s="3"/>
      <c r="Y404" s="3"/>
      <c r="Z404" s="3"/>
    </row>
    <row r="405" spans="2:26">
      <c r="B405" s="449"/>
      <c r="C405" s="7"/>
      <c r="D405" s="3"/>
      <c r="E405" s="3"/>
      <c r="F405" s="3"/>
      <c r="G405" s="3"/>
      <c r="H405" s="3"/>
      <c r="I405" s="3"/>
      <c r="J405" s="3"/>
      <c r="K405" s="3"/>
      <c r="L405" s="3"/>
      <c r="M405" s="3"/>
      <c r="N405" s="3"/>
      <c r="O405" s="3"/>
      <c r="P405" s="3"/>
      <c r="Q405" s="3"/>
      <c r="R405" s="3"/>
      <c r="S405" s="3"/>
      <c r="T405" s="3"/>
      <c r="U405" s="3"/>
      <c r="V405" s="3"/>
      <c r="W405" s="3"/>
      <c r="X405" s="3"/>
      <c r="Y405" s="3"/>
      <c r="Z405" s="3"/>
    </row>
    <row r="406" spans="2:26">
      <c r="B406" s="449"/>
      <c r="C406" s="7"/>
      <c r="D406" s="3"/>
      <c r="E406" s="3"/>
      <c r="F406" s="3"/>
      <c r="G406" s="3"/>
      <c r="H406" s="3"/>
      <c r="I406" s="3"/>
      <c r="J406" s="3"/>
      <c r="K406" s="3"/>
      <c r="L406" s="3"/>
      <c r="M406" s="3"/>
      <c r="N406" s="3"/>
      <c r="O406" s="3"/>
      <c r="P406" s="3"/>
      <c r="Q406" s="3"/>
      <c r="R406" s="3"/>
      <c r="S406" s="3"/>
      <c r="T406" s="3"/>
      <c r="U406" s="3"/>
      <c r="V406" s="3"/>
      <c r="W406" s="3"/>
      <c r="X406" s="3"/>
      <c r="Y406" s="3"/>
      <c r="Z406" s="3"/>
    </row>
    <row r="407" spans="2:26">
      <c r="B407" s="449"/>
      <c r="C407" s="7"/>
      <c r="D407" s="3"/>
      <c r="E407" s="3"/>
      <c r="F407" s="3"/>
      <c r="G407" s="3"/>
      <c r="H407" s="3"/>
      <c r="I407" s="3"/>
      <c r="J407" s="3"/>
      <c r="K407" s="3"/>
      <c r="L407" s="3"/>
      <c r="M407" s="3"/>
      <c r="N407" s="3"/>
      <c r="O407" s="3"/>
      <c r="P407" s="3"/>
      <c r="Q407" s="3"/>
      <c r="R407" s="3"/>
      <c r="S407" s="3"/>
      <c r="T407" s="3"/>
      <c r="U407" s="3"/>
      <c r="V407" s="3"/>
      <c r="W407" s="3"/>
      <c r="X407" s="3"/>
      <c r="Y407" s="3"/>
      <c r="Z407" s="3"/>
    </row>
    <row r="408" spans="2:26">
      <c r="B408" s="449"/>
      <c r="C408" s="7"/>
      <c r="D408" s="3"/>
      <c r="E408" s="3"/>
      <c r="F408" s="3"/>
      <c r="G408" s="3"/>
      <c r="H408" s="3"/>
      <c r="I408" s="3"/>
      <c r="J408" s="3"/>
      <c r="K408" s="3"/>
      <c r="L408" s="3"/>
      <c r="M408" s="3"/>
      <c r="N408" s="3"/>
      <c r="O408" s="3"/>
      <c r="P408" s="3"/>
      <c r="Q408" s="3"/>
      <c r="R408" s="3"/>
      <c r="S408" s="3"/>
      <c r="T408" s="3"/>
      <c r="U408" s="3"/>
      <c r="V408" s="3"/>
      <c r="W408" s="3"/>
      <c r="X408" s="3"/>
      <c r="Y408" s="3"/>
      <c r="Z408" s="3"/>
    </row>
    <row r="409" spans="2:26">
      <c r="B409" s="449"/>
      <c r="C409" s="7"/>
      <c r="D409" s="3"/>
      <c r="E409" s="3"/>
      <c r="F409" s="3"/>
      <c r="G409" s="3"/>
      <c r="H409" s="3"/>
      <c r="I409" s="3"/>
      <c r="J409" s="3"/>
      <c r="K409" s="3"/>
      <c r="L409" s="3"/>
      <c r="M409" s="3"/>
      <c r="N409" s="3"/>
      <c r="O409" s="3"/>
      <c r="P409" s="3"/>
      <c r="Q409" s="3"/>
      <c r="R409" s="3"/>
      <c r="S409" s="3"/>
      <c r="T409" s="3"/>
      <c r="U409" s="3"/>
      <c r="V409" s="3"/>
      <c r="W409" s="3"/>
      <c r="X409" s="3"/>
      <c r="Y409" s="3"/>
      <c r="Z409" s="3"/>
    </row>
    <row r="410" spans="2:26">
      <c r="B410" s="449"/>
      <c r="C410" s="7"/>
      <c r="D410" s="3"/>
      <c r="E410" s="3"/>
      <c r="F410" s="3"/>
      <c r="G410" s="3"/>
      <c r="H410" s="3"/>
      <c r="I410" s="3"/>
      <c r="J410" s="3"/>
      <c r="K410" s="3"/>
      <c r="L410" s="3"/>
      <c r="M410" s="3"/>
      <c r="N410" s="3"/>
      <c r="O410" s="3"/>
      <c r="P410" s="3"/>
      <c r="Q410" s="3"/>
      <c r="R410" s="3"/>
      <c r="S410" s="3"/>
      <c r="T410" s="3"/>
      <c r="U410" s="3"/>
      <c r="V410" s="3"/>
      <c r="W410" s="3"/>
      <c r="X410" s="3"/>
      <c r="Y410" s="3"/>
      <c r="Z410" s="3"/>
    </row>
    <row r="411" spans="2:26">
      <c r="B411" s="449"/>
      <c r="C411" s="7"/>
      <c r="D411" s="3"/>
      <c r="E411" s="3"/>
      <c r="F411" s="3"/>
      <c r="G411" s="3"/>
      <c r="H411" s="3"/>
      <c r="I411" s="3"/>
      <c r="J411" s="3"/>
      <c r="K411" s="3"/>
      <c r="L411" s="3"/>
      <c r="M411" s="3"/>
      <c r="N411" s="3"/>
      <c r="O411" s="3"/>
      <c r="P411" s="3"/>
      <c r="Q411" s="3"/>
      <c r="R411" s="3"/>
      <c r="S411" s="3"/>
      <c r="T411" s="3"/>
      <c r="U411" s="3"/>
      <c r="V411" s="3"/>
      <c r="W411" s="3"/>
      <c r="X411" s="3"/>
      <c r="Y411" s="3"/>
      <c r="Z411" s="3"/>
    </row>
    <row r="412" spans="2:26">
      <c r="B412" s="449"/>
      <c r="C412" s="7"/>
      <c r="D412" s="3"/>
      <c r="E412" s="3"/>
      <c r="F412" s="3"/>
      <c r="G412" s="3"/>
      <c r="H412" s="3"/>
      <c r="I412" s="3"/>
      <c r="J412" s="3"/>
      <c r="K412" s="3"/>
      <c r="L412" s="3"/>
      <c r="M412" s="3"/>
      <c r="N412" s="3"/>
      <c r="O412" s="3"/>
      <c r="P412" s="3"/>
      <c r="Q412" s="3"/>
      <c r="R412" s="3"/>
      <c r="S412" s="3"/>
      <c r="T412" s="3"/>
      <c r="U412" s="3"/>
      <c r="V412" s="3"/>
      <c r="W412" s="3"/>
      <c r="X412" s="3"/>
      <c r="Y412" s="3"/>
      <c r="Z412" s="3"/>
    </row>
    <row r="413" spans="2:26">
      <c r="B413" s="449"/>
      <c r="C413" s="7"/>
      <c r="D413" s="3"/>
      <c r="E413" s="3"/>
      <c r="F413" s="3"/>
      <c r="G413" s="3"/>
      <c r="H413" s="3"/>
      <c r="I413" s="3"/>
      <c r="J413" s="3"/>
      <c r="K413" s="3"/>
      <c r="L413" s="3"/>
      <c r="M413" s="3"/>
      <c r="N413" s="3"/>
      <c r="O413" s="3"/>
      <c r="P413" s="3"/>
      <c r="Q413" s="3"/>
      <c r="R413" s="3"/>
      <c r="S413" s="3"/>
      <c r="T413" s="3"/>
      <c r="U413" s="3"/>
      <c r="V413" s="3"/>
      <c r="W413" s="3"/>
      <c r="X413" s="3"/>
      <c r="Y413" s="3"/>
      <c r="Z413" s="3"/>
    </row>
    <row r="414" spans="2:26">
      <c r="B414" s="449"/>
      <c r="C414" s="7"/>
      <c r="D414" s="3"/>
      <c r="E414" s="3"/>
      <c r="F414" s="3"/>
      <c r="G414" s="3"/>
      <c r="H414" s="3"/>
      <c r="I414" s="3"/>
      <c r="J414" s="3"/>
      <c r="K414" s="3"/>
      <c r="L414" s="3"/>
      <c r="M414" s="3"/>
      <c r="N414" s="3"/>
      <c r="O414" s="3"/>
      <c r="P414" s="3"/>
      <c r="Q414" s="3"/>
      <c r="R414" s="3"/>
      <c r="S414" s="3"/>
      <c r="T414" s="3"/>
      <c r="U414" s="3"/>
      <c r="V414" s="3"/>
      <c r="W414" s="3"/>
      <c r="X414" s="3"/>
      <c r="Y414" s="3"/>
      <c r="Z414" s="3"/>
    </row>
    <row r="415" spans="2:26">
      <c r="B415" s="449"/>
      <c r="C415" s="7"/>
      <c r="D415" s="3"/>
      <c r="E415" s="3"/>
      <c r="F415" s="3"/>
      <c r="G415" s="3"/>
      <c r="H415" s="3"/>
      <c r="I415" s="3"/>
      <c r="J415" s="3"/>
      <c r="K415" s="3"/>
      <c r="L415" s="3"/>
      <c r="M415" s="3"/>
      <c r="N415" s="3"/>
      <c r="O415" s="3"/>
      <c r="P415" s="3"/>
      <c r="Q415" s="3"/>
      <c r="R415" s="3"/>
      <c r="S415" s="3"/>
      <c r="T415" s="3"/>
      <c r="U415" s="3"/>
      <c r="V415" s="3"/>
      <c r="W415" s="3"/>
      <c r="X415" s="3"/>
      <c r="Y415" s="3"/>
      <c r="Z415" s="3"/>
    </row>
    <row r="416" spans="2:26">
      <c r="B416" s="449"/>
      <c r="C416" s="7"/>
      <c r="D416" s="3"/>
      <c r="E416" s="3"/>
      <c r="F416" s="3"/>
      <c r="G416" s="3"/>
      <c r="H416" s="3"/>
      <c r="I416" s="3"/>
      <c r="J416" s="3"/>
      <c r="K416" s="3"/>
      <c r="L416" s="3"/>
      <c r="M416" s="3"/>
      <c r="N416" s="3"/>
      <c r="O416" s="3"/>
      <c r="P416" s="3"/>
      <c r="Q416" s="3"/>
      <c r="R416" s="3"/>
      <c r="S416" s="3"/>
      <c r="T416" s="3"/>
      <c r="U416" s="3"/>
      <c r="V416" s="3"/>
      <c r="W416" s="3"/>
      <c r="X416" s="3"/>
      <c r="Y416" s="3"/>
      <c r="Z416" s="3"/>
    </row>
    <row r="417" spans="2:26">
      <c r="B417" s="449"/>
      <c r="C417" s="7"/>
      <c r="D417" s="3"/>
      <c r="E417" s="3"/>
      <c r="F417" s="3"/>
      <c r="G417" s="3"/>
      <c r="H417" s="3"/>
      <c r="I417" s="3"/>
      <c r="J417" s="3"/>
      <c r="K417" s="3"/>
      <c r="L417" s="3"/>
      <c r="M417" s="3"/>
      <c r="N417" s="3"/>
      <c r="O417" s="3"/>
      <c r="P417" s="3"/>
      <c r="Q417" s="3"/>
      <c r="R417" s="3"/>
      <c r="S417" s="3"/>
      <c r="T417" s="3"/>
      <c r="U417" s="3"/>
      <c r="V417" s="3"/>
      <c r="W417" s="3"/>
      <c r="X417" s="3"/>
      <c r="Y417" s="3"/>
      <c r="Z417" s="3"/>
    </row>
    <row r="418" spans="2:26">
      <c r="B418" s="449"/>
      <c r="C418" s="7"/>
      <c r="D418" s="3"/>
      <c r="E418" s="3"/>
      <c r="F418" s="3"/>
      <c r="G418" s="3"/>
      <c r="H418" s="3"/>
      <c r="I418" s="3"/>
      <c r="J418" s="3"/>
      <c r="K418" s="3"/>
      <c r="L418" s="3"/>
      <c r="M418" s="3"/>
      <c r="N418" s="3"/>
      <c r="O418" s="3"/>
      <c r="P418" s="3"/>
      <c r="Q418" s="3"/>
      <c r="R418" s="3"/>
      <c r="S418" s="3"/>
      <c r="T418" s="3"/>
      <c r="U418" s="3"/>
      <c r="V418" s="3"/>
      <c r="W418" s="3"/>
      <c r="X418" s="3"/>
      <c r="Y418" s="3"/>
      <c r="Z418" s="3"/>
    </row>
    <row r="419" spans="2:26">
      <c r="B419" s="449"/>
      <c r="C419" s="7"/>
      <c r="D419" s="3"/>
      <c r="E419" s="3"/>
      <c r="F419" s="3"/>
      <c r="G419" s="3"/>
      <c r="H419" s="3"/>
      <c r="I419" s="3"/>
      <c r="J419" s="3"/>
      <c r="K419" s="3"/>
      <c r="L419" s="3"/>
      <c r="M419" s="3"/>
      <c r="N419" s="3"/>
      <c r="O419" s="3"/>
      <c r="P419" s="3"/>
      <c r="Q419" s="3"/>
      <c r="R419" s="3"/>
      <c r="S419" s="3"/>
      <c r="T419" s="3"/>
      <c r="U419" s="3"/>
      <c r="V419" s="3"/>
      <c r="W419" s="3"/>
      <c r="X419" s="3"/>
      <c r="Y419" s="3"/>
      <c r="Z419" s="3"/>
    </row>
    <row r="420" spans="2:26">
      <c r="B420" s="449"/>
      <c r="C420" s="7"/>
      <c r="D420" s="3"/>
      <c r="E420" s="3"/>
      <c r="F420" s="3"/>
      <c r="G420" s="3"/>
      <c r="H420" s="3"/>
      <c r="I420" s="3"/>
      <c r="J420" s="3"/>
      <c r="K420" s="3"/>
      <c r="L420" s="3"/>
      <c r="M420" s="3"/>
      <c r="N420" s="3"/>
      <c r="O420" s="3"/>
      <c r="P420" s="3"/>
      <c r="Q420" s="3"/>
      <c r="R420" s="3"/>
      <c r="S420" s="3"/>
      <c r="T420" s="3"/>
      <c r="U420" s="3"/>
      <c r="V420" s="3"/>
      <c r="W420" s="3"/>
      <c r="X420" s="3"/>
      <c r="Y420" s="3"/>
      <c r="Z420" s="3"/>
    </row>
    <row r="421" spans="2:26">
      <c r="B421" s="449"/>
      <c r="C421" s="7"/>
      <c r="D421" s="3"/>
      <c r="E421" s="3"/>
      <c r="F421" s="3"/>
      <c r="G421" s="3"/>
      <c r="H421" s="3"/>
      <c r="I421" s="3"/>
      <c r="J421" s="3"/>
      <c r="K421" s="3"/>
      <c r="L421" s="3"/>
      <c r="M421" s="3"/>
      <c r="N421" s="3"/>
      <c r="O421" s="3"/>
      <c r="P421" s="3"/>
      <c r="Q421" s="3"/>
      <c r="R421" s="3"/>
      <c r="S421" s="3"/>
      <c r="T421" s="3"/>
      <c r="U421" s="3"/>
      <c r="V421" s="3"/>
      <c r="W421" s="3"/>
      <c r="X421" s="3"/>
      <c r="Y421" s="3"/>
      <c r="Z421" s="3"/>
    </row>
    <row r="422" spans="2:26">
      <c r="B422" s="449"/>
      <c r="C422" s="7"/>
      <c r="D422" s="3"/>
      <c r="E422" s="3"/>
      <c r="F422" s="3"/>
      <c r="G422" s="3"/>
      <c r="H422" s="3"/>
      <c r="I422" s="3"/>
      <c r="J422" s="3"/>
      <c r="K422" s="3"/>
      <c r="L422" s="3"/>
      <c r="M422" s="3"/>
      <c r="N422" s="3"/>
      <c r="O422" s="3"/>
      <c r="P422" s="3"/>
      <c r="Q422" s="3"/>
      <c r="R422" s="3"/>
      <c r="S422" s="3"/>
      <c r="T422" s="3"/>
      <c r="U422" s="3"/>
      <c r="V422" s="3"/>
      <c r="W422" s="3"/>
      <c r="X422" s="3"/>
      <c r="Y422" s="3"/>
      <c r="Z422" s="3"/>
    </row>
    <row r="423" spans="2:26">
      <c r="B423" s="449"/>
      <c r="C423" s="7"/>
      <c r="D423" s="3"/>
      <c r="E423" s="3"/>
      <c r="F423" s="3"/>
      <c r="G423" s="3"/>
      <c r="H423" s="3"/>
      <c r="I423" s="3"/>
      <c r="J423" s="3"/>
      <c r="K423" s="3"/>
      <c r="L423" s="3"/>
      <c r="M423" s="3"/>
      <c r="N423" s="3"/>
      <c r="O423" s="3"/>
      <c r="P423" s="3"/>
      <c r="Q423" s="3"/>
      <c r="R423" s="3"/>
      <c r="S423" s="3"/>
      <c r="T423" s="3"/>
      <c r="U423" s="3"/>
      <c r="V423" s="3"/>
      <c r="W423" s="3"/>
      <c r="X423" s="3"/>
      <c r="Y423" s="3"/>
      <c r="Z423" s="3"/>
    </row>
    <row r="424" spans="2:26">
      <c r="B424" s="449"/>
      <c r="C424" s="7"/>
      <c r="D424" s="3"/>
      <c r="E424" s="3"/>
      <c r="F424" s="3"/>
      <c r="G424" s="3"/>
      <c r="H424" s="3"/>
      <c r="I424" s="3"/>
      <c r="J424" s="3"/>
      <c r="K424" s="3"/>
      <c r="L424" s="3"/>
      <c r="M424" s="3"/>
      <c r="N424" s="3"/>
      <c r="O424" s="3"/>
      <c r="P424" s="3"/>
      <c r="Q424" s="3"/>
      <c r="R424" s="3"/>
      <c r="S424" s="3"/>
      <c r="T424" s="3"/>
      <c r="U424" s="3"/>
      <c r="V424" s="3"/>
      <c r="W424" s="3"/>
      <c r="X424" s="3"/>
      <c r="Y424" s="3"/>
      <c r="Z424" s="3"/>
    </row>
    <row r="425" spans="2:26">
      <c r="B425" s="449"/>
      <c r="C425" s="7"/>
      <c r="D425" s="3"/>
      <c r="E425" s="3"/>
      <c r="F425" s="3"/>
      <c r="G425" s="3"/>
      <c r="H425" s="3"/>
      <c r="I425" s="3"/>
      <c r="J425" s="3"/>
      <c r="K425" s="3"/>
      <c r="L425" s="3"/>
      <c r="M425" s="3"/>
      <c r="N425" s="3"/>
      <c r="O425" s="3"/>
      <c r="P425" s="3"/>
      <c r="Q425" s="3"/>
      <c r="R425" s="3"/>
      <c r="S425" s="3"/>
      <c r="T425" s="3"/>
      <c r="U425" s="3"/>
      <c r="V425" s="3"/>
      <c r="W425" s="3"/>
      <c r="X425" s="3"/>
      <c r="Y425" s="3"/>
      <c r="Z425" s="3"/>
    </row>
    <row r="426" spans="2:26">
      <c r="B426" s="449"/>
      <c r="C426" s="7"/>
      <c r="D426" s="3"/>
      <c r="E426" s="3"/>
      <c r="F426" s="3"/>
      <c r="G426" s="3"/>
      <c r="H426" s="3"/>
      <c r="I426" s="3"/>
      <c r="J426" s="3"/>
      <c r="K426" s="3"/>
      <c r="L426" s="3"/>
      <c r="M426" s="3"/>
      <c r="N426" s="3"/>
      <c r="O426" s="3"/>
      <c r="P426" s="3"/>
      <c r="Q426" s="3"/>
      <c r="R426" s="3"/>
      <c r="S426" s="3"/>
      <c r="T426" s="3"/>
      <c r="U426" s="3"/>
      <c r="V426" s="3"/>
      <c r="W426" s="3"/>
      <c r="X426" s="3"/>
      <c r="Y426" s="3"/>
      <c r="Z426" s="3"/>
    </row>
    <row r="427" spans="2:26">
      <c r="B427" s="449"/>
      <c r="C427" s="7"/>
      <c r="D427" s="3"/>
      <c r="E427" s="3"/>
      <c r="F427" s="3"/>
      <c r="G427" s="3"/>
      <c r="H427" s="3"/>
      <c r="I427" s="3"/>
      <c r="J427" s="3"/>
      <c r="K427" s="3"/>
      <c r="L427" s="3"/>
      <c r="M427" s="3"/>
      <c r="N427" s="3"/>
      <c r="O427" s="3"/>
      <c r="P427" s="3"/>
      <c r="Q427" s="3"/>
      <c r="R427" s="3"/>
      <c r="S427" s="3"/>
      <c r="T427" s="3"/>
      <c r="U427" s="3"/>
      <c r="V427" s="3"/>
      <c r="W427" s="3"/>
      <c r="X427" s="3"/>
      <c r="Y427" s="3"/>
      <c r="Z427" s="3"/>
    </row>
    <row r="428" spans="2:26">
      <c r="B428" s="449"/>
      <c r="C428" s="7"/>
      <c r="D428" s="3"/>
      <c r="E428" s="3"/>
      <c r="F428" s="3"/>
      <c r="G428" s="3"/>
      <c r="H428" s="3"/>
      <c r="I428" s="3"/>
      <c r="J428" s="3"/>
      <c r="K428" s="3"/>
      <c r="L428" s="3"/>
      <c r="M428" s="3"/>
      <c r="N428" s="3"/>
      <c r="O428" s="3"/>
      <c r="P428" s="3"/>
      <c r="Q428" s="3"/>
      <c r="R428" s="3"/>
      <c r="S428" s="3"/>
      <c r="T428" s="3"/>
      <c r="U428" s="3"/>
      <c r="V428" s="3"/>
      <c r="W428" s="3"/>
      <c r="X428" s="3"/>
      <c r="Y428" s="3"/>
      <c r="Z428" s="3"/>
    </row>
    <row r="429" spans="2:26">
      <c r="B429" s="449"/>
      <c r="C429" s="7"/>
      <c r="D429" s="3"/>
      <c r="E429" s="3"/>
      <c r="F429" s="3"/>
      <c r="G429" s="3"/>
      <c r="H429" s="3"/>
      <c r="I429" s="3"/>
      <c r="J429" s="3"/>
      <c r="K429" s="3"/>
      <c r="L429" s="3"/>
      <c r="M429" s="3"/>
      <c r="N429" s="3"/>
      <c r="O429" s="3"/>
      <c r="P429" s="3"/>
      <c r="Q429" s="3"/>
      <c r="R429" s="3"/>
      <c r="S429" s="3"/>
      <c r="T429" s="3"/>
      <c r="U429" s="3"/>
      <c r="V429" s="3"/>
      <c r="W429" s="3"/>
      <c r="X429" s="3"/>
      <c r="Y429" s="3"/>
      <c r="Z429" s="3"/>
    </row>
    <row r="430" spans="2:26">
      <c r="B430" s="449"/>
      <c r="C430" s="7"/>
      <c r="D430" s="3"/>
      <c r="E430" s="3"/>
      <c r="F430" s="3"/>
      <c r="G430" s="3"/>
      <c r="H430" s="3"/>
      <c r="I430" s="3"/>
      <c r="J430" s="3"/>
      <c r="K430" s="3"/>
      <c r="L430" s="3"/>
      <c r="M430" s="3"/>
      <c r="N430" s="3"/>
      <c r="O430" s="3"/>
      <c r="P430" s="3"/>
      <c r="Q430" s="3"/>
      <c r="R430" s="3"/>
      <c r="S430" s="3"/>
      <c r="T430" s="3"/>
      <c r="U430" s="3"/>
      <c r="V430" s="3"/>
      <c r="W430" s="3"/>
      <c r="X430" s="3"/>
      <c r="Y430" s="3"/>
      <c r="Z430" s="3"/>
    </row>
    <row r="431" spans="2:26">
      <c r="B431" s="449"/>
      <c r="C431" s="7"/>
      <c r="D431" s="3"/>
      <c r="E431" s="3"/>
      <c r="F431" s="3"/>
      <c r="G431" s="3"/>
      <c r="H431" s="3"/>
      <c r="I431" s="3"/>
      <c r="J431" s="3"/>
      <c r="K431" s="3"/>
      <c r="L431" s="3"/>
      <c r="M431" s="3"/>
      <c r="N431" s="3"/>
      <c r="O431" s="3"/>
      <c r="P431" s="3"/>
      <c r="Q431" s="3"/>
      <c r="R431" s="3"/>
      <c r="S431" s="3"/>
      <c r="T431" s="3"/>
      <c r="U431" s="3"/>
      <c r="V431" s="3"/>
      <c r="W431" s="3"/>
      <c r="X431" s="3"/>
      <c r="Y431" s="3"/>
      <c r="Z431" s="3"/>
    </row>
    <row r="432" spans="2:26">
      <c r="B432" s="449"/>
      <c r="C432" s="7"/>
      <c r="D432" s="3"/>
      <c r="E432" s="3"/>
      <c r="F432" s="3"/>
      <c r="G432" s="3"/>
      <c r="H432" s="3"/>
      <c r="I432" s="3"/>
      <c r="J432" s="3"/>
      <c r="K432" s="3"/>
      <c r="L432" s="3"/>
      <c r="M432" s="3"/>
      <c r="N432" s="3"/>
      <c r="O432" s="3"/>
      <c r="P432" s="3"/>
      <c r="Q432" s="3"/>
      <c r="R432" s="3"/>
      <c r="S432" s="3"/>
      <c r="T432" s="3"/>
      <c r="U432" s="3"/>
      <c r="V432" s="3"/>
      <c r="W432" s="3"/>
      <c r="X432" s="3"/>
      <c r="Y432" s="3"/>
      <c r="Z432" s="3"/>
    </row>
    <row r="433" spans="2:26">
      <c r="B433" s="449"/>
      <c r="C433" s="7"/>
      <c r="D433" s="3"/>
      <c r="E433" s="3"/>
      <c r="F433" s="3"/>
      <c r="G433" s="3"/>
      <c r="H433" s="3"/>
      <c r="I433" s="3"/>
      <c r="J433" s="3"/>
      <c r="K433" s="3"/>
      <c r="L433" s="3"/>
      <c r="M433" s="3"/>
      <c r="N433" s="3"/>
      <c r="O433" s="3"/>
      <c r="P433" s="3"/>
      <c r="Q433" s="3"/>
      <c r="R433" s="3"/>
      <c r="S433" s="3"/>
      <c r="T433" s="3"/>
      <c r="U433" s="3"/>
      <c r="V433" s="3"/>
      <c r="W433" s="3"/>
      <c r="X433" s="3"/>
      <c r="Y433" s="3"/>
      <c r="Z433" s="3"/>
    </row>
    <row r="434" spans="2:26">
      <c r="B434" s="449"/>
      <c r="C434" s="7"/>
      <c r="D434" s="3"/>
      <c r="E434" s="3"/>
      <c r="F434" s="3"/>
      <c r="G434" s="3"/>
      <c r="H434" s="3"/>
      <c r="I434" s="3"/>
      <c r="J434" s="3"/>
      <c r="K434" s="3"/>
      <c r="L434" s="3"/>
      <c r="M434" s="3"/>
      <c r="N434" s="3"/>
      <c r="O434" s="3"/>
      <c r="P434" s="3"/>
      <c r="Q434" s="3"/>
      <c r="R434" s="3"/>
      <c r="S434" s="3"/>
      <c r="T434" s="3"/>
      <c r="U434" s="3"/>
      <c r="V434" s="3"/>
      <c r="W434" s="3"/>
      <c r="X434" s="3"/>
      <c r="Y434" s="3"/>
      <c r="Z434" s="3"/>
    </row>
    <row r="435" spans="2:26">
      <c r="B435" s="449"/>
      <c r="C435" s="7"/>
      <c r="D435" s="3"/>
      <c r="E435" s="3"/>
      <c r="F435" s="3"/>
      <c r="G435" s="3"/>
      <c r="H435" s="3"/>
      <c r="I435" s="3"/>
      <c r="J435" s="3"/>
      <c r="K435" s="3"/>
      <c r="L435" s="3"/>
      <c r="M435" s="3"/>
      <c r="N435" s="3"/>
      <c r="O435" s="3"/>
      <c r="P435" s="3"/>
      <c r="Q435" s="3"/>
      <c r="R435" s="3"/>
      <c r="S435" s="3"/>
      <c r="T435" s="3"/>
      <c r="U435" s="3"/>
      <c r="V435" s="3"/>
      <c r="W435" s="3"/>
      <c r="X435" s="3"/>
      <c r="Y435" s="3"/>
      <c r="Z435" s="3"/>
    </row>
    <row r="436" spans="2:26">
      <c r="B436" s="449"/>
      <c r="C436" s="7"/>
      <c r="D436" s="3"/>
      <c r="E436" s="3"/>
      <c r="F436" s="3"/>
      <c r="G436" s="3"/>
      <c r="H436" s="3"/>
      <c r="I436" s="3"/>
      <c r="J436" s="3"/>
      <c r="K436" s="3"/>
      <c r="L436" s="3"/>
      <c r="M436" s="3"/>
      <c r="N436" s="3"/>
      <c r="O436" s="3"/>
      <c r="P436" s="3"/>
      <c r="Q436" s="3"/>
      <c r="R436" s="3"/>
      <c r="S436" s="3"/>
      <c r="T436" s="3"/>
      <c r="U436" s="3"/>
      <c r="V436" s="3"/>
      <c r="W436" s="3"/>
      <c r="X436" s="3"/>
      <c r="Y436" s="3"/>
      <c r="Z436" s="3"/>
    </row>
    <row r="437" spans="2:26">
      <c r="B437" s="449"/>
      <c r="C437" s="7"/>
      <c r="D437" s="3"/>
      <c r="E437" s="3"/>
      <c r="F437" s="3"/>
      <c r="G437" s="3"/>
      <c r="H437" s="3"/>
      <c r="I437" s="3"/>
      <c r="J437" s="3"/>
      <c r="K437" s="3"/>
      <c r="L437" s="3"/>
      <c r="M437" s="3"/>
      <c r="N437" s="3"/>
      <c r="O437" s="3"/>
      <c r="P437" s="3"/>
      <c r="Q437" s="3"/>
      <c r="R437" s="3"/>
      <c r="S437" s="3"/>
      <c r="T437" s="3"/>
      <c r="U437" s="3"/>
      <c r="V437" s="3"/>
      <c r="W437" s="3"/>
      <c r="X437" s="3"/>
      <c r="Y437" s="3"/>
      <c r="Z437" s="3"/>
    </row>
    <row r="438" spans="2:26">
      <c r="B438" s="449"/>
      <c r="C438" s="7"/>
      <c r="D438" s="3"/>
      <c r="E438" s="3"/>
      <c r="F438" s="3"/>
      <c r="G438" s="3"/>
      <c r="H438" s="3"/>
      <c r="I438" s="3"/>
      <c r="J438" s="3"/>
      <c r="K438" s="3"/>
      <c r="L438" s="3"/>
      <c r="M438" s="3"/>
      <c r="N438" s="3"/>
      <c r="O438" s="3"/>
      <c r="P438" s="3"/>
      <c r="Q438" s="3"/>
      <c r="R438" s="3"/>
      <c r="S438" s="3"/>
      <c r="T438" s="3"/>
      <c r="U438" s="3"/>
      <c r="V438" s="3"/>
      <c r="W438" s="3"/>
      <c r="X438" s="3"/>
      <c r="Y438" s="3"/>
      <c r="Z438" s="3"/>
    </row>
    <row r="439" spans="2:26">
      <c r="B439" s="449"/>
      <c r="C439" s="7"/>
      <c r="D439" s="3"/>
      <c r="E439" s="3"/>
      <c r="F439" s="3"/>
      <c r="G439" s="3"/>
      <c r="H439" s="3"/>
      <c r="I439" s="3"/>
      <c r="J439" s="3"/>
      <c r="K439" s="3"/>
      <c r="L439" s="3"/>
      <c r="M439" s="3"/>
      <c r="N439" s="3"/>
      <c r="O439" s="3"/>
      <c r="P439" s="3"/>
      <c r="Q439" s="3"/>
      <c r="R439" s="3"/>
      <c r="S439" s="3"/>
      <c r="T439" s="3"/>
      <c r="U439" s="3"/>
      <c r="V439" s="3"/>
      <c r="W439" s="3"/>
      <c r="X439" s="3"/>
      <c r="Y439" s="3"/>
      <c r="Z439" s="3"/>
    </row>
    <row r="440" spans="2:26">
      <c r="B440" s="449"/>
      <c r="C440" s="7"/>
      <c r="D440" s="3"/>
      <c r="E440" s="3"/>
      <c r="F440" s="3"/>
      <c r="G440" s="3"/>
      <c r="H440" s="3"/>
      <c r="I440" s="3"/>
      <c r="J440" s="3"/>
      <c r="K440" s="3"/>
      <c r="L440" s="3"/>
      <c r="M440" s="3"/>
      <c r="N440" s="3"/>
      <c r="O440" s="3"/>
      <c r="P440" s="3"/>
      <c r="Q440" s="3"/>
      <c r="R440" s="3"/>
      <c r="S440" s="3"/>
      <c r="T440" s="3"/>
      <c r="U440" s="3"/>
      <c r="V440" s="3"/>
      <c r="W440" s="3"/>
      <c r="X440" s="3"/>
      <c r="Y440" s="3"/>
      <c r="Z440" s="3"/>
    </row>
    <row r="441" spans="2:26">
      <c r="B441" s="449"/>
      <c r="C441" s="7"/>
      <c r="D441" s="3"/>
      <c r="E441" s="3"/>
      <c r="F441" s="3"/>
      <c r="G441" s="3"/>
      <c r="H441" s="3"/>
      <c r="I441" s="3"/>
      <c r="J441" s="3"/>
      <c r="K441" s="3"/>
      <c r="L441" s="3"/>
      <c r="M441" s="3"/>
      <c r="N441" s="3"/>
      <c r="O441" s="3"/>
      <c r="P441" s="3"/>
      <c r="Q441" s="3"/>
      <c r="R441" s="3"/>
      <c r="S441" s="3"/>
      <c r="T441" s="3"/>
      <c r="U441" s="3"/>
      <c r="V441" s="3"/>
      <c r="W441" s="3"/>
      <c r="X441" s="3"/>
      <c r="Y441" s="3"/>
      <c r="Z441" s="3"/>
    </row>
    <row r="442" spans="2:26">
      <c r="B442" s="449"/>
      <c r="C442" s="7"/>
      <c r="D442" s="3"/>
      <c r="E442" s="3"/>
      <c r="F442" s="3"/>
      <c r="G442" s="3"/>
      <c r="H442" s="3"/>
      <c r="I442" s="3"/>
      <c r="J442" s="3"/>
      <c r="K442" s="3"/>
      <c r="L442" s="3"/>
      <c r="M442" s="3"/>
      <c r="N442" s="3"/>
      <c r="O442" s="3"/>
      <c r="P442" s="3"/>
      <c r="Q442" s="3"/>
      <c r="R442" s="3"/>
      <c r="S442" s="3"/>
      <c r="T442" s="3"/>
      <c r="U442" s="3"/>
      <c r="V442" s="3"/>
      <c r="W442" s="3"/>
      <c r="X442" s="3"/>
      <c r="Y442" s="3"/>
      <c r="Z442" s="3"/>
    </row>
    <row r="443" spans="2:26">
      <c r="B443" s="449"/>
      <c r="C443" s="7"/>
      <c r="D443" s="3"/>
      <c r="E443" s="3"/>
      <c r="F443" s="3"/>
      <c r="G443" s="3"/>
      <c r="H443" s="3"/>
      <c r="I443" s="3"/>
      <c r="J443" s="3"/>
      <c r="K443" s="3"/>
      <c r="L443" s="3"/>
      <c r="M443" s="3"/>
      <c r="N443" s="3"/>
      <c r="O443" s="3"/>
      <c r="P443" s="3"/>
      <c r="Q443" s="3"/>
      <c r="R443" s="3"/>
      <c r="S443" s="3"/>
      <c r="T443" s="3"/>
      <c r="U443" s="3"/>
      <c r="V443" s="3"/>
      <c r="W443" s="3"/>
      <c r="X443" s="3"/>
      <c r="Y443" s="3"/>
      <c r="Z443" s="3"/>
    </row>
    <row r="444" spans="2:26">
      <c r="B444" s="449"/>
      <c r="C444" s="7"/>
      <c r="D444" s="3"/>
      <c r="E444" s="3"/>
      <c r="F444" s="3"/>
      <c r="G444" s="3"/>
      <c r="H444" s="3"/>
      <c r="I444" s="3"/>
      <c r="J444" s="3"/>
      <c r="K444" s="3"/>
      <c r="L444" s="3"/>
      <c r="M444" s="3"/>
      <c r="N444" s="3"/>
      <c r="O444" s="3"/>
      <c r="P444" s="3"/>
      <c r="Q444" s="3"/>
      <c r="R444" s="3"/>
      <c r="S444" s="3"/>
      <c r="T444" s="3"/>
      <c r="U444" s="3"/>
      <c r="V444" s="3"/>
      <c r="W444" s="3"/>
      <c r="X444" s="3"/>
      <c r="Y444" s="3"/>
      <c r="Z444" s="3"/>
    </row>
    <row r="445" spans="2:26">
      <c r="B445" s="449"/>
      <c r="C445" s="7"/>
      <c r="D445" s="3"/>
      <c r="E445" s="3"/>
      <c r="F445" s="3"/>
      <c r="G445" s="3"/>
      <c r="H445" s="3"/>
      <c r="I445" s="3"/>
      <c r="J445" s="3"/>
      <c r="K445" s="3"/>
      <c r="L445" s="3"/>
      <c r="M445" s="3"/>
      <c r="N445" s="3"/>
      <c r="O445" s="3"/>
      <c r="P445" s="3"/>
      <c r="Q445" s="3"/>
      <c r="R445" s="3"/>
      <c r="S445" s="3"/>
      <c r="T445" s="3"/>
      <c r="U445" s="3"/>
      <c r="V445" s="3"/>
      <c r="W445" s="3"/>
      <c r="X445" s="3"/>
      <c r="Y445" s="3"/>
      <c r="Z445" s="3"/>
    </row>
    <row r="446" spans="2:26">
      <c r="B446" s="449"/>
      <c r="C446" s="7"/>
      <c r="D446" s="3"/>
      <c r="E446" s="3"/>
      <c r="F446" s="3"/>
      <c r="G446" s="3"/>
      <c r="H446" s="3"/>
      <c r="I446" s="3"/>
      <c r="J446" s="3"/>
      <c r="K446" s="3"/>
      <c r="L446" s="3"/>
      <c r="M446" s="3"/>
      <c r="N446" s="3"/>
      <c r="O446" s="3"/>
      <c r="P446" s="3"/>
      <c r="Q446" s="3"/>
      <c r="R446" s="3"/>
      <c r="S446" s="3"/>
      <c r="T446" s="3"/>
      <c r="U446" s="3"/>
      <c r="V446" s="3"/>
      <c r="W446" s="3"/>
      <c r="X446" s="3"/>
      <c r="Y446" s="3"/>
      <c r="Z446" s="3"/>
    </row>
    <row r="447" spans="2:26">
      <c r="B447" s="449"/>
      <c r="C447" s="7"/>
      <c r="D447" s="3"/>
      <c r="E447" s="3"/>
      <c r="F447" s="3"/>
      <c r="G447" s="3"/>
      <c r="H447" s="3"/>
      <c r="I447" s="3"/>
      <c r="J447" s="3"/>
      <c r="K447" s="3"/>
      <c r="L447" s="3"/>
      <c r="M447" s="3"/>
      <c r="N447" s="3"/>
      <c r="O447" s="3"/>
      <c r="P447" s="3"/>
      <c r="Q447" s="3"/>
      <c r="R447" s="3"/>
      <c r="S447" s="3"/>
      <c r="T447" s="3"/>
      <c r="U447" s="3"/>
      <c r="V447" s="3"/>
      <c r="W447" s="3"/>
      <c r="X447" s="3"/>
      <c r="Y447" s="3"/>
      <c r="Z447" s="3"/>
    </row>
    <row r="448" spans="2:26">
      <c r="B448" s="449"/>
      <c r="C448" s="7"/>
      <c r="D448" s="3"/>
      <c r="E448" s="3"/>
      <c r="F448" s="3"/>
      <c r="G448" s="3"/>
      <c r="H448" s="3"/>
      <c r="I448" s="3"/>
      <c r="J448" s="3"/>
      <c r="K448" s="3"/>
      <c r="L448" s="3"/>
      <c r="M448" s="3"/>
      <c r="N448" s="3"/>
      <c r="O448" s="3"/>
      <c r="P448" s="3"/>
      <c r="Q448" s="3"/>
      <c r="R448" s="3"/>
      <c r="S448" s="3"/>
      <c r="T448" s="3"/>
      <c r="U448" s="3"/>
      <c r="V448" s="3"/>
      <c r="W448" s="3"/>
      <c r="X448" s="3"/>
      <c r="Y448" s="3"/>
      <c r="Z448" s="3"/>
    </row>
    <row r="449" spans="2:26">
      <c r="B449" s="449"/>
      <c r="C449" s="7"/>
      <c r="D449" s="3"/>
      <c r="E449" s="3"/>
      <c r="F449" s="3"/>
      <c r="G449" s="3"/>
      <c r="H449" s="3"/>
      <c r="I449" s="3"/>
      <c r="J449" s="3"/>
      <c r="K449" s="3"/>
      <c r="L449" s="3"/>
      <c r="M449" s="3"/>
      <c r="N449" s="3"/>
      <c r="O449" s="3"/>
      <c r="P449" s="3"/>
      <c r="Q449" s="3"/>
      <c r="R449" s="3"/>
      <c r="S449" s="3"/>
      <c r="T449" s="3"/>
      <c r="U449" s="3"/>
      <c r="V449" s="3"/>
      <c r="W449" s="3"/>
      <c r="X449" s="3"/>
      <c r="Y449" s="3"/>
      <c r="Z449" s="3"/>
    </row>
    <row r="450" spans="2:26">
      <c r="B450" s="449"/>
      <c r="C450" s="7"/>
      <c r="D450" s="3"/>
      <c r="E450" s="3"/>
      <c r="F450" s="3"/>
      <c r="G450" s="3"/>
      <c r="H450" s="3"/>
      <c r="I450" s="3"/>
      <c r="J450" s="3"/>
      <c r="K450" s="3"/>
      <c r="L450" s="3"/>
      <c r="M450" s="3"/>
      <c r="N450" s="3"/>
      <c r="O450" s="3"/>
      <c r="P450" s="3"/>
      <c r="Q450" s="3"/>
      <c r="R450" s="3"/>
      <c r="S450" s="3"/>
      <c r="T450" s="3"/>
      <c r="U450" s="3"/>
      <c r="V450" s="3"/>
      <c r="W450" s="3"/>
      <c r="X450" s="3"/>
      <c r="Y450" s="3"/>
      <c r="Z450" s="3"/>
    </row>
    <row r="451" spans="2:26">
      <c r="B451" s="449"/>
      <c r="C451" s="7"/>
      <c r="D451" s="3"/>
      <c r="E451" s="3"/>
      <c r="F451" s="3"/>
      <c r="G451" s="3"/>
      <c r="H451" s="3"/>
      <c r="I451" s="3"/>
      <c r="J451" s="3"/>
      <c r="K451" s="3"/>
      <c r="L451" s="3"/>
      <c r="M451" s="3"/>
      <c r="N451" s="3"/>
      <c r="O451" s="3"/>
      <c r="P451" s="3"/>
      <c r="Q451" s="3"/>
      <c r="R451" s="3"/>
      <c r="S451" s="3"/>
      <c r="T451" s="3"/>
      <c r="U451" s="3"/>
      <c r="V451" s="3"/>
      <c r="W451" s="3"/>
      <c r="X451" s="3"/>
      <c r="Y451" s="3"/>
      <c r="Z451" s="3"/>
    </row>
    <row r="452" spans="2:26">
      <c r="B452" s="449"/>
      <c r="C452" s="7"/>
      <c r="D452" s="3"/>
      <c r="E452" s="3"/>
      <c r="F452" s="3"/>
      <c r="G452" s="3"/>
      <c r="H452" s="3"/>
      <c r="I452" s="3"/>
      <c r="J452" s="3"/>
      <c r="K452" s="3"/>
      <c r="L452" s="3"/>
      <c r="M452" s="3"/>
      <c r="N452" s="3"/>
      <c r="O452" s="3"/>
      <c r="P452" s="3"/>
      <c r="Q452" s="3"/>
      <c r="R452" s="3"/>
      <c r="S452" s="3"/>
      <c r="T452" s="3"/>
      <c r="U452" s="3"/>
      <c r="V452" s="3"/>
      <c r="W452" s="3"/>
      <c r="X452" s="3"/>
      <c r="Y452" s="3"/>
      <c r="Z452" s="3"/>
    </row>
    <row r="453" spans="2:26">
      <c r="B453" s="449"/>
      <c r="C453" s="7"/>
      <c r="D453" s="3"/>
      <c r="E453" s="3"/>
      <c r="F453" s="3"/>
      <c r="G453" s="3"/>
      <c r="H453" s="3"/>
      <c r="I453" s="3"/>
      <c r="J453" s="3"/>
      <c r="K453" s="3"/>
      <c r="L453" s="3"/>
      <c r="M453" s="3"/>
      <c r="N453" s="3"/>
      <c r="O453" s="3"/>
      <c r="P453" s="3"/>
      <c r="Q453" s="3"/>
      <c r="R453" s="3"/>
      <c r="S453" s="3"/>
      <c r="T453" s="3"/>
      <c r="U453" s="3"/>
      <c r="V453" s="3"/>
      <c r="W453" s="3"/>
      <c r="X453" s="3"/>
      <c r="Y453" s="3"/>
      <c r="Z453" s="3"/>
    </row>
    <row r="454" spans="2:26">
      <c r="B454" s="449"/>
      <c r="C454" s="7"/>
      <c r="D454" s="3"/>
      <c r="E454" s="3"/>
      <c r="F454" s="3"/>
      <c r="G454" s="3"/>
      <c r="H454" s="3"/>
      <c r="I454" s="3"/>
      <c r="J454" s="3"/>
      <c r="K454" s="3"/>
      <c r="L454" s="3"/>
      <c r="M454" s="3"/>
      <c r="N454" s="3"/>
      <c r="O454" s="3"/>
      <c r="P454" s="3"/>
      <c r="Q454" s="3"/>
      <c r="R454" s="3"/>
      <c r="S454" s="3"/>
      <c r="T454" s="3"/>
      <c r="U454" s="3"/>
      <c r="V454" s="3"/>
      <c r="W454" s="3"/>
      <c r="X454" s="3"/>
      <c r="Y454" s="3"/>
      <c r="Z454" s="3"/>
    </row>
    <row r="455" spans="2:26">
      <c r="B455" s="449"/>
      <c r="C455" s="7"/>
      <c r="D455" s="3"/>
      <c r="E455" s="3"/>
      <c r="F455" s="3"/>
      <c r="G455" s="3"/>
      <c r="H455" s="3"/>
      <c r="I455" s="3"/>
      <c r="J455" s="3"/>
      <c r="K455" s="3"/>
      <c r="L455" s="3"/>
      <c r="M455" s="3"/>
      <c r="N455" s="3"/>
      <c r="O455" s="3"/>
      <c r="P455" s="3"/>
      <c r="Q455" s="3"/>
      <c r="R455" s="3"/>
      <c r="S455" s="3"/>
      <c r="T455" s="3"/>
      <c r="U455" s="3"/>
      <c r="V455" s="3"/>
      <c r="W455" s="3"/>
      <c r="X455" s="3"/>
      <c r="Y455" s="3"/>
      <c r="Z455" s="3"/>
    </row>
    <row r="456" spans="2:26">
      <c r="B456" s="449"/>
      <c r="C456" s="7"/>
      <c r="D456" s="3"/>
      <c r="E456" s="3"/>
      <c r="F456" s="3"/>
      <c r="G456" s="3"/>
      <c r="H456" s="3"/>
      <c r="I456" s="3"/>
      <c r="J456" s="3"/>
      <c r="K456" s="3"/>
      <c r="L456" s="3"/>
      <c r="M456" s="3"/>
      <c r="N456" s="3"/>
      <c r="O456" s="3"/>
      <c r="P456" s="3"/>
      <c r="Q456" s="3"/>
      <c r="R456" s="3"/>
      <c r="S456" s="3"/>
      <c r="T456" s="3"/>
      <c r="U456" s="3"/>
      <c r="V456" s="3"/>
      <c r="W456" s="3"/>
      <c r="X456" s="3"/>
      <c r="Y456" s="3"/>
      <c r="Z456" s="3"/>
    </row>
    <row r="457" spans="2:26">
      <c r="B457" s="449"/>
      <c r="C457" s="7"/>
      <c r="D457" s="3"/>
      <c r="E457" s="3"/>
      <c r="F457" s="3"/>
      <c r="G457" s="3"/>
      <c r="H457" s="3"/>
      <c r="I457" s="3"/>
      <c r="J457" s="3"/>
      <c r="K457" s="3"/>
      <c r="L457" s="3"/>
      <c r="M457" s="3"/>
      <c r="N457" s="3"/>
      <c r="O457" s="3"/>
      <c r="P457" s="3"/>
      <c r="Q457" s="3"/>
      <c r="R457" s="3"/>
      <c r="S457" s="3"/>
      <c r="T457" s="3"/>
      <c r="U457" s="3"/>
      <c r="V457" s="3"/>
      <c r="W457" s="3"/>
      <c r="X457" s="3"/>
      <c r="Y457" s="3"/>
      <c r="Z457" s="3"/>
    </row>
    <row r="458" spans="2:26">
      <c r="B458" s="449"/>
      <c r="C458" s="7"/>
      <c r="D458" s="3"/>
      <c r="E458" s="3"/>
      <c r="F458" s="3"/>
      <c r="G458" s="3"/>
      <c r="H458" s="3"/>
      <c r="I458" s="3"/>
      <c r="J458" s="3"/>
      <c r="K458" s="3"/>
      <c r="L458" s="3"/>
      <c r="M458" s="3"/>
      <c r="N458" s="3"/>
      <c r="O458" s="3"/>
      <c r="P458" s="3"/>
      <c r="Q458" s="3"/>
      <c r="R458" s="3"/>
      <c r="S458" s="3"/>
      <c r="T458" s="3"/>
      <c r="U458" s="3"/>
      <c r="V458" s="3"/>
      <c r="W458" s="3"/>
      <c r="X458" s="3"/>
      <c r="Y458" s="3"/>
      <c r="Z458" s="3"/>
    </row>
    <row r="459" spans="2:26">
      <c r="B459" s="449"/>
      <c r="C459" s="7"/>
      <c r="D459" s="3"/>
      <c r="E459" s="3"/>
      <c r="F459" s="3"/>
      <c r="G459" s="3"/>
      <c r="H459" s="3"/>
      <c r="I459" s="3"/>
      <c r="J459" s="3"/>
      <c r="K459" s="3"/>
      <c r="L459" s="3"/>
      <c r="M459" s="3"/>
      <c r="N459" s="3"/>
      <c r="O459" s="3"/>
      <c r="P459" s="3"/>
      <c r="Q459" s="3"/>
      <c r="R459" s="3"/>
      <c r="S459" s="3"/>
      <c r="T459" s="3"/>
      <c r="U459" s="3"/>
      <c r="V459" s="3"/>
      <c r="W459" s="3"/>
      <c r="X459" s="3"/>
      <c r="Y459" s="3"/>
      <c r="Z459" s="3"/>
    </row>
    <row r="460" spans="2:26">
      <c r="B460" s="449"/>
      <c r="C460" s="7"/>
      <c r="D460" s="3"/>
      <c r="E460" s="3"/>
      <c r="F460" s="3"/>
      <c r="G460" s="3"/>
      <c r="H460" s="3"/>
      <c r="I460" s="3"/>
      <c r="J460" s="3"/>
      <c r="K460" s="3"/>
      <c r="L460" s="3"/>
      <c r="M460" s="3"/>
      <c r="N460" s="3"/>
      <c r="O460" s="3"/>
      <c r="P460" s="3"/>
      <c r="Q460" s="3"/>
      <c r="R460" s="3"/>
      <c r="S460" s="3"/>
      <c r="T460" s="3"/>
      <c r="U460" s="3"/>
      <c r="V460" s="3"/>
      <c r="W460" s="3"/>
      <c r="X460" s="3"/>
      <c r="Y460" s="3"/>
      <c r="Z460" s="3"/>
    </row>
    <row r="461" spans="2:26">
      <c r="B461" s="449"/>
      <c r="C461" s="7"/>
      <c r="D461" s="3"/>
      <c r="E461" s="3"/>
      <c r="F461" s="3"/>
      <c r="G461" s="3"/>
      <c r="H461" s="3"/>
      <c r="I461" s="3"/>
      <c r="J461" s="3"/>
      <c r="K461" s="3"/>
      <c r="L461" s="3"/>
      <c r="M461" s="3"/>
      <c r="N461" s="3"/>
      <c r="O461" s="3"/>
      <c r="P461" s="3"/>
      <c r="Q461" s="3"/>
      <c r="R461" s="3"/>
      <c r="S461" s="3"/>
      <c r="T461" s="3"/>
      <c r="U461" s="3"/>
      <c r="V461" s="3"/>
      <c r="W461" s="3"/>
      <c r="X461" s="3"/>
      <c r="Y461" s="3"/>
      <c r="Z461" s="3"/>
    </row>
    <row r="462" spans="2:26">
      <c r="B462" s="449"/>
      <c r="C462" s="7"/>
      <c r="D462" s="3"/>
      <c r="E462" s="3"/>
      <c r="F462" s="3"/>
      <c r="G462" s="3"/>
      <c r="H462" s="3"/>
      <c r="I462" s="3"/>
      <c r="J462" s="3"/>
      <c r="K462" s="3"/>
      <c r="L462" s="3"/>
      <c r="M462" s="3"/>
      <c r="N462" s="3"/>
      <c r="O462" s="3"/>
      <c r="P462" s="3"/>
      <c r="Q462" s="3"/>
      <c r="R462" s="3"/>
      <c r="S462" s="3"/>
      <c r="T462" s="3"/>
      <c r="U462" s="3"/>
      <c r="V462" s="3"/>
      <c r="W462" s="3"/>
      <c r="X462" s="3"/>
      <c r="Y462" s="3"/>
      <c r="Z462" s="3"/>
    </row>
    <row r="463" spans="2:26">
      <c r="B463" s="449"/>
      <c r="C463" s="7"/>
      <c r="D463" s="3"/>
      <c r="E463" s="3"/>
      <c r="F463" s="3"/>
      <c r="G463" s="3"/>
      <c r="H463" s="3"/>
      <c r="I463" s="3"/>
      <c r="J463" s="3"/>
      <c r="K463" s="3"/>
      <c r="L463" s="3"/>
      <c r="M463" s="3"/>
      <c r="N463" s="3"/>
      <c r="O463" s="3"/>
      <c r="P463" s="3"/>
      <c r="Q463" s="3"/>
      <c r="R463" s="3"/>
      <c r="S463" s="3"/>
      <c r="T463" s="3"/>
      <c r="U463" s="3"/>
      <c r="V463" s="3"/>
      <c r="W463" s="3"/>
      <c r="X463" s="3"/>
      <c r="Y463" s="3"/>
      <c r="Z463" s="3"/>
    </row>
    <row r="464" spans="2:26">
      <c r="B464" s="449"/>
      <c r="C464" s="7"/>
      <c r="D464" s="3"/>
      <c r="E464" s="3"/>
      <c r="F464" s="3"/>
      <c r="G464" s="3"/>
      <c r="H464" s="3"/>
      <c r="I464" s="3"/>
      <c r="J464" s="3"/>
      <c r="K464" s="3"/>
      <c r="L464" s="3"/>
      <c r="M464" s="3"/>
      <c r="N464" s="3"/>
      <c r="O464" s="3"/>
      <c r="P464" s="3"/>
      <c r="Q464" s="3"/>
      <c r="R464" s="3"/>
      <c r="S464" s="3"/>
      <c r="T464" s="3"/>
      <c r="U464" s="3"/>
      <c r="V464" s="3"/>
      <c r="W464" s="3"/>
      <c r="X464" s="3"/>
      <c r="Y464" s="3"/>
      <c r="Z464" s="3"/>
    </row>
    <row r="465" spans="2:26">
      <c r="B465" s="449"/>
      <c r="C465" s="7"/>
      <c r="D465" s="3"/>
      <c r="E465" s="3"/>
      <c r="F465" s="3"/>
      <c r="G465" s="3"/>
      <c r="H465" s="3"/>
      <c r="I465" s="3"/>
      <c r="J465" s="3"/>
      <c r="K465" s="3"/>
      <c r="L465" s="3"/>
      <c r="M465" s="3"/>
      <c r="N465" s="3"/>
      <c r="O465" s="3"/>
      <c r="P465" s="3"/>
      <c r="Q465" s="3"/>
      <c r="R465" s="3"/>
      <c r="S465" s="3"/>
      <c r="T465" s="3"/>
      <c r="U465" s="3"/>
      <c r="V465" s="3"/>
      <c r="W465" s="3"/>
      <c r="X465" s="3"/>
      <c r="Y465" s="3"/>
      <c r="Z465" s="3"/>
    </row>
    <row r="466" spans="2:26">
      <c r="B466" s="449"/>
      <c r="C466" s="7"/>
      <c r="D466" s="3"/>
      <c r="E466" s="3"/>
      <c r="F466" s="3"/>
      <c r="G466" s="3"/>
      <c r="H466" s="3"/>
      <c r="I466" s="3"/>
      <c r="J466" s="3"/>
      <c r="K466" s="3"/>
      <c r="L466" s="3"/>
      <c r="M466" s="3"/>
      <c r="N466" s="3"/>
      <c r="O466" s="3"/>
      <c r="P466" s="3"/>
      <c r="Q466" s="3"/>
      <c r="R466" s="3"/>
      <c r="S466" s="3"/>
      <c r="T466" s="3"/>
      <c r="U466" s="3"/>
      <c r="V466" s="3"/>
      <c r="W466" s="3"/>
      <c r="X466" s="3"/>
      <c r="Y466" s="3"/>
      <c r="Z466" s="3"/>
    </row>
    <row r="467" spans="2:26">
      <c r="B467" s="449"/>
      <c r="C467" s="7"/>
      <c r="D467" s="3"/>
      <c r="E467" s="3"/>
      <c r="F467" s="3"/>
      <c r="G467" s="3"/>
      <c r="H467" s="3"/>
      <c r="I467" s="3"/>
      <c r="J467" s="3"/>
      <c r="K467" s="3"/>
      <c r="L467" s="3"/>
      <c r="M467" s="3"/>
      <c r="N467" s="3"/>
      <c r="O467" s="3"/>
      <c r="P467" s="3"/>
      <c r="Q467" s="3"/>
      <c r="R467" s="3"/>
      <c r="S467" s="3"/>
      <c r="T467" s="3"/>
      <c r="U467" s="3"/>
      <c r="V467" s="3"/>
      <c r="W467" s="3"/>
      <c r="X467" s="3"/>
      <c r="Y467" s="3"/>
      <c r="Z467" s="3"/>
    </row>
    <row r="468" spans="2:26">
      <c r="B468" s="449"/>
      <c r="C468" s="7"/>
      <c r="D468" s="3"/>
      <c r="E468" s="3"/>
      <c r="F468" s="3"/>
      <c r="G468" s="3"/>
      <c r="H468" s="3"/>
      <c r="I468" s="3"/>
      <c r="J468" s="3"/>
      <c r="K468" s="3"/>
      <c r="L468" s="3"/>
      <c r="M468" s="3"/>
      <c r="N468" s="3"/>
      <c r="O468" s="3"/>
      <c r="P468" s="3"/>
      <c r="Q468" s="3"/>
      <c r="R468" s="3"/>
      <c r="S468" s="3"/>
      <c r="T468" s="3"/>
      <c r="U468" s="3"/>
      <c r="V468" s="3"/>
      <c r="W468" s="3"/>
      <c r="X468" s="3"/>
      <c r="Y468" s="3"/>
      <c r="Z468" s="3"/>
    </row>
    <row r="469" spans="2:26">
      <c r="B469" s="449"/>
      <c r="C469" s="7"/>
      <c r="D469" s="3"/>
      <c r="E469" s="3"/>
      <c r="F469" s="3"/>
      <c r="G469" s="3"/>
      <c r="H469" s="3"/>
      <c r="I469" s="3"/>
      <c r="J469" s="3"/>
      <c r="K469" s="3"/>
      <c r="L469" s="3"/>
      <c r="M469" s="3"/>
      <c r="N469" s="3"/>
      <c r="O469" s="3"/>
      <c r="P469" s="3"/>
      <c r="Q469" s="3"/>
      <c r="R469" s="3"/>
      <c r="S469" s="3"/>
      <c r="T469" s="3"/>
      <c r="U469" s="3"/>
      <c r="V469" s="3"/>
      <c r="W469" s="3"/>
      <c r="X469" s="3"/>
      <c r="Y469" s="3"/>
      <c r="Z469" s="3"/>
    </row>
    <row r="470" spans="2:26">
      <c r="B470" s="449"/>
      <c r="C470" s="7"/>
      <c r="D470" s="3"/>
      <c r="E470" s="3"/>
      <c r="F470" s="3"/>
      <c r="G470" s="3"/>
      <c r="H470" s="3"/>
      <c r="I470" s="3"/>
      <c r="J470" s="3"/>
      <c r="K470" s="3"/>
      <c r="L470" s="3"/>
      <c r="M470" s="3"/>
      <c r="N470" s="3"/>
      <c r="O470" s="3"/>
      <c r="P470" s="3"/>
      <c r="Q470" s="3"/>
      <c r="R470" s="3"/>
      <c r="S470" s="3"/>
      <c r="T470" s="3"/>
      <c r="U470" s="3"/>
      <c r="V470" s="3"/>
      <c r="W470" s="3"/>
      <c r="X470" s="3"/>
      <c r="Y470" s="3"/>
      <c r="Z470" s="3"/>
    </row>
    <row r="471" spans="2:26">
      <c r="B471" s="449"/>
      <c r="C471" s="7"/>
      <c r="D471" s="3"/>
      <c r="E471" s="3"/>
      <c r="F471" s="3"/>
      <c r="G471" s="3"/>
      <c r="H471" s="3"/>
      <c r="I471" s="3"/>
      <c r="J471" s="3"/>
      <c r="K471" s="3"/>
      <c r="L471" s="3"/>
      <c r="M471" s="3"/>
      <c r="N471" s="3"/>
      <c r="O471" s="3"/>
      <c r="P471" s="3"/>
      <c r="Q471" s="3"/>
      <c r="R471" s="3"/>
      <c r="S471" s="3"/>
      <c r="T471" s="3"/>
      <c r="U471" s="3"/>
      <c r="V471" s="3"/>
      <c r="W471" s="3"/>
      <c r="X471" s="3"/>
      <c r="Y471" s="3"/>
      <c r="Z471" s="3"/>
    </row>
    <row r="472" spans="2:26">
      <c r="B472" s="449"/>
      <c r="C472" s="7"/>
      <c r="D472" s="3"/>
      <c r="E472" s="3"/>
      <c r="F472" s="3"/>
      <c r="G472" s="3"/>
      <c r="H472" s="3"/>
      <c r="I472" s="3"/>
      <c r="J472" s="3"/>
      <c r="K472" s="3"/>
      <c r="L472" s="3"/>
      <c r="M472" s="3"/>
      <c r="N472" s="3"/>
      <c r="O472" s="3"/>
      <c r="P472" s="3"/>
      <c r="Q472" s="3"/>
      <c r="R472" s="3"/>
      <c r="S472" s="3"/>
      <c r="T472" s="3"/>
      <c r="U472" s="3"/>
      <c r="V472" s="3"/>
      <c r="W472" s="3"/>
      <c r="X472" s="3"/>
      <c r="Y472" s="3"/>
      <c r="Z472" s="3"/>
    </row>
    <row r="473" spans="2:26">
      <c r="B473" s="449"/>
      <c r="C473" s="7"/>
      <c r="D473" s="3"/>
      <c r="E473" s="3"/>
      <c r="F473" s="3"/>
      <c r="G473" s="3"/>
      <c r="H473" s="3"/>
      <c r="I473" s="3"/>
      <c r="J473" s="3"/>
      <c r="K473" s="3"/>
      <c r="L473" s="3"/>
      <c r="M473" s="3"/>
      <c r="N473" s="3"/>
      <c r="O473" s="3"/>
      <c r="P473" s="3"/>
      <c r="Q473" s="3"/>
      <c r="R473" s="3"/>
      <c r="S473" s="3"/>
      <c r="T473" s="3"/>
      <c r="U473" s="3"/>
      <c r="V473" s="3"/>
      <c r="W473" s="3"/>
      <c r="X473" s="3"/>
      <c r="Y473" s="3"/>
      <c r="Z473" s="3"/>
    </row>
    <row r="474" spans="2:26">
      <c r="B474" s="449"/>
      <c r="C474" s="7"/>
      <c r="D474" s="3"/>
      <c r="E474" s="3"/>
      <c r="F474" s="3"/>
      <c r="G474" s="3"/>
      <c r="H474" s="3"/>
      <c r="I474" s="3"/>
      <c r="J474" s="3"/>
      <c r="K474" s="3"/>
      <c r="L474" s="3"/>
      <c r="M474" s="3"/>
      <c r="N474" s="3"/>
      <c r="O474" s="3"/>
      <c r="P474" s="3"/>
      <c r="Q474" s="3"/>
      <c r="R474" s="3"/>
      <c r="S474" s="3"/>
      <c r="T474" s="3"/>
      <c r="U474" s="3"/>
      <c r="V474" s="3"/>
      <c r="W474" s="3"/>
      <c r="X474" s="3"/>
      <c r="Y474" s="3"/>
      <c r="Z474" s="3"/>
    </row>
    <row r="475" spans="2:26">
      <c r="B475" s="449"/>
      <c r="C475" s="7"/>
      <c r="D475" s="3"/>
      <c r="E475" s="3"/>
      <c r="F475" s="3"/>
      <c r="G475" s="3"/>
      <c r="H475" s="3"/>
      <c r="I475" s="3"/>
      <c r="J475" s="3"/>
      <c r="K475" s="3"/>
      <c r="L475" s="3"/>
      <c r="M475" s="3"/>
      <c r="N475" s="3"/>
      <c r="O475" s="3"/>
      <c r="P475" s="3"/>
      <c r="Q475" s="3"/>
      <c r="R475" s="3"/>
      <c r="S475" s="3"/>
      <c r="T475" s="3"/>
      <c r="U475" s="3"/>
      <c r="V475" s="3"/>
      <c r="W475" s="3"/>
      <c r="X475" s="3"/>
      <c r="Y475" s="3"/>
      <c r="Z475" s="3"/>
    </row>
    <row r="476" spans="2:26">
      <c r="B476" s="449"/>
      <c r="C476" s="7"/>
      <c r="D476" s="3"/>
      <c r="E476" s="3"/>
      <c r="F476" s="3"/>
      <c r="G476" s="3"/>
      <c r="H476" s="3"/>
      <c r="I476" s="3"/>
      <c r="J476" s="3"/>
      <c r="K476" s="3"/>
      <c r="L476" s="3"/>
      <c r="M476" s="3"/>
      <c r="N476" s="3"/>
      <c r="O476" s="3"/>
      <c r="P476" s="3"/>
      <c r="Q476" s="3"/>
      <c r="R476" s="3"/>
      <c r="S476" s="3"/>
      <c r="T476" s="3"/>
      <c r="U476" s="3"/>
      <c r="V476" s="3"/>
      <c r="W476" s="3"/>
      <c r="X476" s="3"/>
      <c r="Y476" s="3"/>
      <c r="Z476" s="3"/>
    </row>
    <row r="477" spans="2:26">
      <c r="B477" s="449"/>
      <c r="C477" s="7"/>
      <c r="D477" s="3"/>
      <c r="E477" s="3"/>
      <c r="F477" s="3"/>
      <c r="G477" s="3"/>
      <c r="H477" s="3"/>
      <c r="I477" s="3"/>
      <c r="J477" s="3"/>
      <c r="K477" s="3"/>
      <c r="L477" s="3"/>
      <c r="M477" s="3"/>
      <c r="N477" s="3"/>
      <c r="O477" s="3"/>
      <c r="P477" s="3"/>
      <c r="Q477" s="3"/>
      <c r="R477" s="3"/>
      <c r="S477" s="3"/>
      <c r="T477" s="3"/>
      <c r="U477" s="3"/>
      <c r="V477" s="3"/>
      <c r="W477" s="3"/>
      <c r="X477" s="3"/>
      <c r="Y477" s="3"/>
      <c r="Z477" s="3"/>
    </row>
    <row r="478" spans="2:26">
      <c r="B478" s="449"/>
      <c r="C478" s="7"/>
      <c r="D478" s="3"/>
      <c r="E478" s="3"/>
      <c r="F478" s="3"/>
      <c r="G478" s="3"/>
      <c r="H478" s="3"/>
      <c r="I478" s="3"/>
      <c r="J478" s="3"/>
      <c r="K478" s="3"/>
      <c r="L478" s="3"/>
      <c r="M478" s="3"/>
      <c r="N478" s="3"/>
      <c r="O478" s="3"/>
      <c r="P478" s="3"/>
      <c r="Q478" s="3"/>
      <c r="R478" s="3"/>
      <c r="S478" s="3"/>
      <c r="T478" s="3"/>
      <c r="U478" s="3"/>
      <c r="V478" s="3"/>
      <c r="W478" s="3"/>
      <c r="X478" s="3"/>
      <c r="Y478" s="3"/>
      <c r="Z478" s="3"/>
    </row>
    <row r="479" spans="2:26">
      <c r="B479" s="449"/>
      <c r="C479" s="7"/>
      <c r="D479" s="3"/>
      <c r="E479" s="3"/>
      <c r="F479" s="3"/>
      <c r="G479" s="3"/>
      <c r="H479" s="3"/>
      <c r="I479" s="3"/>
      <c r="J479" s="3"/>
      <c r="K479" s="3"/>
      <c r="L479" s="3"/>
      <c r="M479" s="3"/>
      <c r="N479" s="3"/>
      <c r="O479" s="3"/>
      <c r="P479" s="3"/>
      <c r="Q479" s="3"/>
      <c r="R479" s="3"/>
      <c r="S479" s="3"/>
      <c r="T479" s="3"/>
      <c r="U479" s="3"/>
      <c r="V479" s="3"/>
      <c r="W479" s="3"/>
      <c r="X479" s="3"/>
      <c r="Y479" s="3"/>
      <c r="Z479" s="3"/>
    </row>
    <row r="480" spans="2:26">
      <c r="B480" s="449"/>
      <c r="C480" s="7"/>
      <c r="D480" s="3"/>
      <c r="E480" s="3"/>
      <c r="F480" s="3"/>
      <c r="G480" s="3"/>
      <c r="H480" s="3"/>
      <c r="I480" s="3"/>
      <c r="J480" s="3"/>
      <c r="K480" s="3"/>
      <c r="L480" s="3"/>
      <c r="M480" s="3"/>
      <c r="N480" s="3"/>
      <c r="O480" s="3"/>
      <c r="P480" s="3"/>
      <c r="Q480" s="3"/>
      <c r="R480" s="3"/>
      <c r="S480" s="3"/>
      <c r="T480" s="3"/>
      <c r="U480" s="3"/>
      <c r="V480" s="3"/>
      <c r="W480" s="3"/>
      <c r="X480" s="3"/>
      <c r="Y480" s="3"/>
      <c r="Z480" s="3"/>
    </row>
    <row r="481" spans="2:26">
      <c r="B481" s="449"/>
      <c r="C481" s="7"/>
      <c r="D481" s="3"/>
      <c r="E481" s="3"/>
      <c r="F481" s="3"/>
      <c r="G481" s="3"/>
      <c r="H481" s="3"/>
      <c r="I481" s="3"/>
      <c r="J481" s="3"/>
      <c r="K481" s="3"/>
      <c r="L481" s="3"/>
      <c r="M481" s="3"/>
      <c r="N481" s="3"/>
      <c r="O481" s="3"/>
      <c r="P481" s="3"/>
      <c r="Q481" s="3"/>
      <c r="R481" s="3"/>
      <c r="S481" s="3"/>
      <c r="T481" s="3"/>
      <c r="U481" s="3"/>
      <c r="V481" s="3"/>
      <c r="W481" s="3"/>
      <c r="X481" s="3"/>
      <c r="Y481" s="3"/>
      <c r="Z481" s="3"/>
    </row>
    <row r="482" spans="2:26">
      <c r="B482" s="449"/>
      <c r="C482" s="7"/>
      <c r="D482" s="3"/>
      <c r="E482" s="3"/>
      <c r="F482" s="3"/>
      <c r="G482" s="3"/>
      <c r="H482" s="3"/>
      <c r="I482" s="3"/>
      <c r="J482" s="3"/>
      <c r="K482" s="3"/>
      <c r="L482" s="3"/>
      <c r="M482" s="3"/>
      <c r="N482" s="3"/>
      <c r="O482" s="3"/>
      <c r="P482" s="3"/>
      <c r="Q482" s="3"/>
      <c r="R482" s="3"/>
      <c r="S482" s="3"/>
      <c r="T482" s="3"/>
      <c r="U482" s="3"/>
      <c r="V482" s="3"/>
      <c r="W482" s="3"/>
      <c r="X482" s="3"/>
      <c r="Y482" s="3"/>
      <c r="Z482" s="3"/>
    </row>
    <row r="483" spans="2:26">
      <c r="B483" s="449"/>
      <c r="C483" s="7"/>
      <c r="D483" s="3"/>
      <c r="E483" s="3"/>
      <c r="F483" s="3"/>
      <c r="G483" s="3"/>
      <c r="H483" s="3"/>
      <c r="I483" s="3"/>
      <c r="J483" s="3"/>
      <c r="K483" s="3"/>
      <c r="L483" s="3"/>
      <c r="M483" s="3"/>
      <c r="N483" s="3"/>
      <c r="O483" s="3"/>
      <c r="P483" s="3"/>
      <c r="Q483" s="3"/>
      <c r="R483" s="3"/>
      <c r="S483" s="3"/>
      <c r="T483" s="3"/>
      <c r="U483" s="3"/>
      <c r="V483" s="3"/>
      <c r="W483" s="3"/>
      <c r="X483" s="3"/>
      <c r="Y483" s="3"/>
      <c r="Z483" s="3"/>
    </row>
    <row r="484" spans="2:26">
      <c r="B484" s="449"/>
      <c r="C484" s="7"/>
      <c r="D484" s="3"/>
      <c r="E484" s="3"/>
      <c r="F484" s="3"/>
      <c r="G484" s="3"/>
      <c r="H484" s="3"/>
      <c r="I484" s="3"/>
      <c r="J484" s="3"/>
      <c r="K484" s="3"/>
      <c r="L484" s="3"/>
      <c r="M484" s="3"/>
      <c r="N484" s="3"/>
      <c r="O484" s="3"/>
      <c r="P484" s="3"/>
      <c r="Q484" s="3"/>
      <c r="R484" s="3"/>
      <c r="S484" s="3"/>
      <c r="T484" s="3"/>
      <c r="U484" s="3"/>
      <c r="V484" s="3"/>
      <c r="W484" s="3"/>
      <c r="X484" s="3"/>
      <c r="Y484" s="3"/>
      <c r="Z484" s="3"/>
    </row>
    <row r="485" spans="2:26">
      <c r="B485" s="449"/>
      <c r="C485" s="7"/>
      <c r="D485" s="3"/>
      <c r="E485" s="3"/>
      <c r="F485" s="3"/>
      <c r="G485" s="3"/>
      <c r="H485" s="3"/>
      <c r="I485" s="3"/>
      <c r="J485" s="3"/>
      <c r="K485" s="3"/>
      <c r="L485" s="3"/>
      <c r="M485" s="3"/>
      <c r="N485" s="3"/>
      <c r="O485" s="3"/>
      <c r="P485" s="3"/>
      <c r="Q485" s="3"/>
      <c r="R485" s="3"/>
      <c r="S485" s="3"/>
      <c r="T485" s="3"/>
      <c r="U485" s="3"/>
      <c r="V485" s="3"/>
      <c r="W485" s="3"/>
      <c r="X485" s="3"/>
      <c r="Y485" s="3"/>
      <c r="Z485" s="3"/>
    </row>
    <row r="486" spans="2:26">
      <c r="B486" s="449"/>
      <c r="C486" s="7"/>
      <c r="D486" s="3"/>
      <c r="E486" s="3"/>
      <c r="F486" s="3"/>
      <c r="G486" s="3"/>
      <c r="H486" s="3"/>
      <c r="I486" s="3"/>
      <c r="J486" s="3"/>
      <c r="K486" s="3"/>
      <c r="L486" s="3"/>
      <c r="M486" s="3"/>
      <c r="N486" s="3"/>
      <c r="O486" s="3"/>
      <c r="P486" s="3"/>
      <c r="Q486" s="3"/>
      <c r="R486" s="3"/>
      <c r="S486" s="3"/>
      <c r="T486" s="3"/>
      <c r="U486" s="3"/>
      <c r="V486" s="3"/>
      <c r="W486" s="3"/>
      <c r="X486" s="3"/>
      <c r="Y486" s="3"/>
      <c r="Z486" s="3"/>
    </row>
    <row r="487" spans="2:26">
      <c r="B487" s="449"/>
      <c r="C487" s="7"/>
      <c r="D487" s="3"/>
      <c r="E487" s="3"/>
      <c r="F487" s="3"/>
      <c r="G487" s="3"/>
      <c r="H487" s="3"/>
      <c r="I487" s="3"/>
      <c r="J487" s="3"/>
      <c r="K487" s="3"/>
      <c r="L487" s="3"/>
      <c r="M487" s="3"/>
      <c r="N487" s="3"/>
      <c r="O487" s="3"/>
      <c r="P487" s="3"/>
      <c r="Q487" s="3"/>
      <c r="R487" s="3"/>
      <c r="S487" s="3"/>
      <c r="T487" s="3"/>
      <c r="U487" s="3"/>
      <c r="V487" s="3"/>
      <c r="W487" s="3"/>
      <c r="X487" s="3"/>
      <c r="Y487" s="3"/>
      <c r="Z487" s="3"/>
    </row>
    <row r="488" spans="2:26">
      <c r="B488" s="449"/>
      <c r="C488" s="7"/>
      <c r="D488" s="3"/>
      <c r="E488" s="3"/>
      <c r="F488" s="3"/>
      <c r="G488" s="3"/>
      <c r="H488" s="3"/>
      <c r="I488" s="3"/>
      <c r="J488" s="3"/>
      <c r="K488" s="3"/>
      <c r="L488" s="3"/>
      <c r="M488" s="3"/>
      <c r="N488" s="3"/>
      <c r="O488" s="3"/>
      <c r="P488" s="3"/>
      <c r="Q488" s="3"/>
      <c r="R488" s="3"/>
      <c r="S488" s="3"/>
      <c r="T488" s="3"/>
      <c r="U488" s="3"/>
      <c r="V488" s="3"/>
      <c r="W488" s="3"/>
      <c r="X488" s="3"/>
      <c r="Y488" s="3"/>
      <c r="Z488" s="3"/>
    </row>
    <row r="489" spans="2:26">
      <c r="B489" s="449"/>
      <c r="C489" s="7"/>
      <c r="D489" s="3"/>
      <c r="E489" s="3"/>
      <c r="F489" s="3"/>
      <c r="G489" s="3"/>
      <c r="H489" s="3"/>
      <c r="I489" s="3"/>
      <c r="J489" s="3"/>
      <c r="K489" s="3"/>
      <c r="L489" s="3"/>
      <c r="M489" s="3"/>
      <c r="N489" s="3"/>
      <c r="O489" s="3"/>
      <c r="P489" s="3"/>
      <c r="Q489" s="3"/>
      <c r="R489" s="3"/>
      <c r="S489" s="3"/>
      <c r="T489" s="3"/>
      <c r="U489" s="3"/>
      <c r="V489" s="3"/>
      <c r="W489" s="3"/>
      <c r="X489" s="3"/>
      <c r="Y489" s="3"/>
      <c r="Z489" s="3"/>
    </row>
    <row r="490" spans="2:26">
      <c r="B490" s="449"/>
      <c r="C490" s="7"/>
      <c r="D490" s="3"/>
      <c r="E490" s="3"/>
      <c r="F490" s="3"/>
      <c r="G490" s="3"/>
      <c r="H490" s="3"/>
      <c r="I490" s="3"/>
      <c r="J490" s="3"/>
      <c r="K490" s="3"/>
      <c r="L490" s="3"/>
      <c r="M490" s="3"/>
      <c r="N490" s="3"/>
      <c r="O490" s="3"/>
      <c r="P490" s="3"/>
      <c r="Q490" s="3"/>
      <c r="R490" s="3"/>
      <c r="S490" s="3"/>
      <c r="T490" s="3"/>
      <c r="U490" s="3"/>
      <c r="V490" s="3"/>
      <c r="W490" s="3"/>
      <c r="X490" s="3"/>
      <c r="Y490" s="3"/>
      <c r="Z490" s="3"/>
    </row>
    <row r="491" spans="2:26">
      <c r="B491" s="449"/>
      <c r="C491" s="7"/>
      <c r="D491" s="3"/>
      <c r="E491" s="3"/>
      <c r="F491" s="3"/>
      <c r="G491" s="3"/>
      <c r="H491" s="3"/>
      <c r="I491" s="3"/>
      <c r="J491" s="3"/>
      <c r="K491" s="3"/>
      <c r="L491" s="3"/>
      <c r="M491" s="3"/>
      <c r="N491" s="3"/>
      <c r="O491" s="3"/>
      <c r="P491" s="3"/>
      <c r="Q491" s="3"/>
      <c r="R491" s="3"/>
      <c r="S491" s="3"/>
      <c r="T491" s="3"/>
      <c r="U491" s="3"/>
      <c r="V491" s="3"/>
      <c r="W491" s="3"/>
      <c r="X491" s="3"/>
      <c r="Y491" s="3"/>
      <c r="Z491" s="3"/>
    </row>
    <row r="492" spans="2:26">
      <c r="B492" s="449"/>
      <c r="C492" s="7"/>
      <c r="D492" s="3"/>
      <c r="E492" s="3"/>
      <c r="F492" s="3"/>
      <c r="G492" s="3"/>
      <c r="H492" s="3"/>
      <c r="I492" s="3"/>
      <c r="J492" s="3"/>
      <c r="K492" s="3"/>
      <c r="L492" s="3"/>
      <c r="M492" s="3"/>
      <c r="N492" s="3"/>
      <c r="O492" s="3"/>
      <c r="P492" s="3"/>
      <c r="Q492" s="3"/>
      <c r="R492" s="3"/>
      <c r="S492" s="3"/>
      <c r="T492" s="3"/>
      <c r="U492" s="3"/>
      <c r="V492" s="3"/>
      <c r="W492" s="3"/>
      <c r="X492" s="3"/>
      <c r="Y492" s="3"/>
      <c r="Z492" s="3"/>
    </row>
    <row r="493" spans="2:26">
      <c r="B493" s="449"/>
      <c r="C493" s="7"/>
      <c r="D493" s="3"/>
      <c r="E493" s="3"/>
      <c r="F493" s="3"/>
      <c r="G493" s="3"/>
      <c r="H493" s="3"/>
      <c r="I493" s="3"/>
      <c r="J493" s="3"/>
      <c r="K493" s="3"/>
      <c r="L493" s="3"/>
      <c r="M493" s="3"/>
      <c r="N493" s="3"/>
      <c r="O493" s="3"/>
      <c r="P493" s="3"/>
      <c r="Q493" s="3"/>
      <c r="R493" s="3"/>
      <c r="S493" s="3"/>
      <c r="T493" s="3"/>
      <c r="U493" s="3"/>
      <c r="V493" s="3"/>
      <c r="W493" s="3"/>
      <c r="X493" s="3"/>
      <c r="Y493" s="3"/>
      <c r="Z493" s="3"/>
    </row>
    <row r="494" spans="2:26">
      <c r="B494" s="449"/>
      <c r="C494" s="7"/>
      <c r="D494" s="3"/>
      <c r="E494" s="3"/>
      <c r="F494" s="3"/>
      <c r="G494" s="3"/>
      <c r="H494" s="3"/>
      <c r="I494" s="3"/>
      <c r="J494" s="3"/>
      <c r="K494" s="3"/>
      <c r="L494" s="3"/>
      <c r="M494" s="3"/>
      <c r="N494" s="3"/>
      <c r="O494" s="3"/>
      <c r="P494" s="3"/>
      <c r="Q494" s="3"/>
      <c r="R494" s="3"/>
      <c r="S494" s="3"/>
      <c r="T494" s="3"/>
      <c r="U494" s="3"/>
      <c r="V494" s="3"/>
      <c r="W494" s="3"/>
      <c r="X494" s="3"/>
      <c r="Y494" s="3"/>
      <c r="Z494" s="3"/>
    </row>
    <row r="495" spans="2:26">
      <c r="B495" s="449"/>
      <c r="C495" s="7"/>
      <c r="D495" s="3"/>
      <c r="E495" s="3"/>
      <c r="F495" s="3"/>
      <c r="G495" s="3"/>
      <c r="H495" s="3"/>
      <c r="I495" s="3"/>
      <c r="J495" s="3"/>
      <c r="K495" s="3"/>
      <c r="L495" s="3"/>
      <c r="M495" s="3"/>
      <c r="N495" s="3"/>
      <c r="O495" s="3"/>
      <c r="P495" s="3"/>
      <c r="Q495" s="3"/>
      <c r="R495" s="3"/>
      <c r="S495" s="3"/>
      <c r="T495" s="3"/>
      <c r="U495" s="3"/>
      <c r="V495" s="3"/>
      <c r="W495" s="3"/>
      <c r="X495" s="3"/>
      <c r="Y495" s="3"/>
      <c r="Z495" s="3"/>
    </row>
    <row r="496" spans="2:26">
      <c r="B496" s="449"/>
      <c r="C496" s="7"/>
      <c r="D496" s="3"/>
      <c r="E496" s="3"/>
      <c r="F496" s="3"/>
      <c r="G496" s="3"/>
      <c r="H496" s="3"/>
      <c r="I496" s="3"/>
      <c r="J496" s="3"/>
      <c r="K496" s="3"/>
      <c r="L496" s="3"/>
      <c r="M496" s="3"/>
      <c r="N496" s="3"/>
      <c r="O496" s="3"/>
      <c r="P496" s="3"/>
      <c r="Q496" s="3"/>
      <c r="R496" s="3"/>
      <c r="S496" s="3"/>
      <c r="T496" s="3"/>
      <c r="U496" s="3"/>
      <c r="V496" s="3"/>
      <c r="W496" s="3"/>
      <c r="X496" s="3"/>
      <c r="Y496" s="3"/>
      <c r="Z496" s="3"/>
    </row>
    <row r="497" spans="2:26">
      <c r="B497" s="449"/>
      <c r="C497" s="7"/>
      <c r="D497" s="3"/>
      <c r="E497" s="3"/>
      <c r="F497" s="3"/>
      <c r="G497" s="3"/>
      <c r="H497" s="3"/>
      <c r="I497" s="3"/>
      <c r="J497" s="3"/>
      <c r="K497" s="3"/>
      <c r="L497" s="3"/>
      <c r="M497" s="3"/>
      <c r="N497" s="3"/>
      <c r="O497" s="3"/>
      <c r="P497" s="3"/>
      <c r="Q497" s="3"/>
      <c r="R497" s="3"/>
      <c r="S497" s="3"/>
      <c r="T497" s="3"/>
      <c r="U497" s="3"/>
      <c r="V497" s="3"/>
      <c r="W497" s="3"/>
      <c r="X497" s="3"/>
      <c r="Y497" s="3"/>
      <c r="Z497" s="3"/>
    </row>
    <row r="498" spans="2:26">
      <c r="B498" s="449"/>
      <c r="C498" s="7"/>
      <c r="D498" s="3"/>
      <c r="E498" s="3"/>
      <c r="F498" s="3"/>
      <c r="G498" s="3"/>
      <c r="H498" s="3"/>
      <c r="I498" s="3"/>
      <c r="J498" s="3"/>
      <c r="K498" s="3"/>
      <c r="L498" s="3"/>
      <c r="M498" s="3"/>
      <c r="N498" s="3"/>
      <c r="O498" s="3"/>
      <c r="P498" s="3"/>
      <c r="Q498" s="3"/>
      <c r="R498" s="3"/>
      <c r="S498" s="3"/>
      <c r="T498" s="3"/>
      <c r="U498" s="3"/>
      <c r="V498" s="3"/>
      <c r="W498" s="3"/>
      <c r="X498" s="3"/>
      <c r="Y498" s="3"/>
      <c r="Z498" s="3"/>
    </row>
    <row r="499" spans="2:26">
      <c r="B499" s="449"/>
      <c r="C499" s="7"/>
      <c r="D499" s="3"/>
      <c r="E499" s="3"/>
      <c r="F499" s="3"/>
      <c r="G499" s="3"/>
      <c r="H499" s="3"/>
      <c r="I499" s="3"/>
      <c r="J499" s="3"/>
      <c r="K499" s="3"/>
      <c r="L499" s="3"/>
      <c r="M499" s="3"/>
      <c r="N499" s="3"/>
      <c r="O499" s="3"/>
      <c r="P499" s="3"/>
      <c r="Q499" s="3"/>
      <c r="R499" s="3"/>
      <c r="S499" s="3"/>
      <c r="T499" s="3"/>
      <c r="U499" s="3"/>
      <c r="V499" s="3"/>
      <c r="W499" s="3"/>
      <c r="X499" s="3"/>
      <c r="Y499" s="3"/>
      <c r="Z499" s="3"/>
    </row>
    <row r="500" spans="2:26">
      <c r="B500" s="449"/>
      <c r="C500" s="7"/>
      <c r="D500" s="3"/>
      <c r="E500" s="3"/>
      <c r="F500" s="3"/>
      <c r="G500" s="3"/>
      <c r="H500" s="3"/>
      <c r="I500" s="3"/>
      <c r="J500" s="3"/>
      <c r="K500" s="3"/>
      <c r="L500" s="3"/>
      <c r="M500" s="3"/>
      <c r="N500" s="3"/>
      <c r="O500" s="3"/>
      <c r="P500" s="3"/>
      <c r="Q500" s="3"/>
      <c r="R500" s="3"/>
      <c r="S500" s="3"/>
      <c r="T500" s="3"/>
      <c r="U500" s="3"/>
      <c r="V500" s="3"/>
      <c r="W500" s="3"/>
      <c r="X500" s="3"/>
      <c r="Y500" s="3"/>
      <c r="Z500" s="3"/>
    </row>
    <row r="501" spans="2:26">
      <c r="B501" s="449"/>
      <c r="C501" s="7"/>
      <c r="D501" s="3"/>
      <c r="E501" s="3"/>
      <c r="F501" s="3"/>
      <c r="G501" s="3"/>
      <c r="H501" s="3"/>
      <c r="I501" s="3"/>
      <c r="J501" s="3"/>
      <c r="K501" s="3"/>
      <c r="L501" s="3"/>
      <c r="M501" s="3"/>
      <c r="N501" s="3"/>
      <c r="O501" s="3"/>
      <c r="P501" s="3"/>
      <c r="Q501" s="3"/>
      <c r="R501" s="3"/>
      <c r="S501" s="3"/>
      <c r="T501" s="3"/>
      <c r="U501" s="3"/>
      <c r="V501" s="3"/>
      <c r="W501" s="3"/>
      <c r="X501" s="3"/>
      <c r="Y501" s="3"/>
      <c r="Z501" s="3"/>
    </row>
    <row r="502" spans="2:26">
      <c r="B502" s="449"/>
      <c r="C502" s="7"/>
      <c r="D502" s="3"/>
      <c r="E502" s="3"/>
      <c r="F502" s="3"/>
      <c r="G502" s="3"/>
      <c r="H502" s="3"/>
      <c r="I502" s="3"/>
      <c r="J502" s="3"/>
      <c r="K502" s="3"/>
      <c r="L502" s="3"/>
      <c r="M502" s="3"/>
      <c r="N502" s="3"/>
      <c r="O502" s="3"/>
      <c r="P502" s="3"/>
      <c r="Q502" s="3"/>
      <c r="R502" s="3"/>
      <c r="S502" s="3"/>
      <c r="T502" s="3"/>
      <c r="U502" s="3"/>
      <c r="V502" s="3"/>
      <c r="W502" s="3"/>
      <c r="X502" s="3"/>
      <c r="Y502" s="3"/>
      <c r="Z502" s="3"/>
    </row>
    <row r="503" spans="2:26">
      <c r="B503" s="449"/>
      <c r="C503" s="7"/>
      <c r="D503" s="3"/>
      <c r="E503" s="3"/>
      <c r="F503" s="3"/>
      <c r="G503" s="3"/>
      <c r="H503" s="3"/>
      <c r="I503" s="3"/>
      <c r="J503" s="3"/>
      <c r="K503" s="3"/>
      <c r="L503" s="3"/>
      <c r="M503" s="3"/>
      <c r="N503" s="3"/>
      <c r="O503" s="3"/>
      <c r="P503" s="3"/>
      <c r="Q503" s="3"/>
      <c r="R503" s="3"/>
      <c r="S503" s="3"/>
      <c r="T503" s="3"/>
      <c r="U503" s="3"/>
      <c r="V503" s="3"/>
      <c r="W503" s="3"/>
      <c r="X503" s="3"/>
      <c r="Y503" s="3"/>
      <c r="Z503" s="3"/>
    </row>
    <row r="504" spans="2:26">
      <c r="B504" s="449"/>
      <c r="C504" s="7"/>
      <c r="D504" s="3"/>
      <c r="E504" s="3"/>
      <c r="F504" s="3"/>
      <c r="G504" s="3"/>
      <c r="H504" s="3"/>
      <c r="I504" s="3"/>
      <c r="J504" s="3"/>
      <c r="K504" s="3"/>
      <c r="L504" s="3"/>
      <c r="M504" s="3"/>
      <c r="N504" s="3"/>
      <c r="O504" s="3"/>
      <c r="P504" s="3"/>
      <c r="Q504" s="3"/>
      <c r="R504" s="3"/>
      <c r="S504" s="3"/>
      <c r="T504" s="3"/>
      <c r="U504" s="3"/>
      <c r="V504" s="3"/>
      <c r="W504" s="3"/>
      <c r="X504" s="3"/>
      <c r="Y504" s="3"/>
      <c r="Z504" s="3"/>
    </row>
    <row r="505" spans="2:26">
      <c r="B505" s="449"/>
      <c r="C505" s="7"/>
      <c r="D505" s="3"/>
      <c r="E505" s="3"/>
      <c r="F505" s="3"/>
      <c r="G505" s="3"/>
      <c r="H505" s="3"/>
      <c r="I505" s="3"/>
      <c r="J505" s="3"/>
      <c r="K505" s="3"/>
      <c r="L505" s="3"/>
      <c r="M505" s="3"/>
      <c r="N505" s="3"/>
      <c r="O505" s="3"/>
      <c r="P505" s="3"/>
      <c r="Q505" s="3"/>
      <c r="R505" s="3"/>
      <c r="S505" s="3"/>
      <c r="T505" s="3"/>
      <c r="U505" s="3"/>
      <c r="V505" s="3"/>
      <c r="W505" s="3"/>
      <c r="X505" s="3"/>
      <c r="Y505" s="3"/>
      <c r="Z505" s="3"/>
    </row>
    <row r="506" spans="2:26">
      <c r="B506" s="449"/>
      <c r="C506" s="7"/>
      <c r="D506" s="3"/>
      <c r="E506" s="3"/>
      <c r="F506" s="3"/>
      <c r="G506" s="3"/>
      <c r="H506" s="3"/>
      <c r="I506" s="3"/>
      <c r="J506" s="3"/>
      <c r="K506" s="3"/>
      <c r="L506" s="3"/>
      <c r="M506" s="3"/>
      <c r="N506" s="3"/>
      <c r="O506" s="3"/>
      <c r="P506" s="3"/>
      <c r="Q506" s="3"/>
      <c r="R506" s="3"/>
      <c r="S506" s="3"/>
      <c r="T506" s="3"/>
      <c r="U506" s="3"/>
      <c r="V506" s="3"/>
      <c r="W506" s="3"/>
      <c r="X506" s="3"/>
      <c r="Y506" s="3"/>
      <c r="Z506" s="3"/>
    </row>
    <row r="507" spans="2:26">
      <c r="B507" s="449"/>
      <c r="C507" s="7"/>
      <c r="D507" s="3"/>
      <c r="E507" s="3"/>
      <c r="F507" s="3"/>
      <c r="G507" s="3"/>
      <c r="H507" s="3"/>
      <c r="I507" s="3"/>
      <c r="J507" s="3"/>
      <c r="K507" s="3"/>
      <c r="L507" s="3"/>
      <c r="M507" s="3"/>
      <c r="N507" s="3"/>
      <c r="O507" s="3"/>
      <c r="P507" s="3"/>
      <c r="Q507" s="3"/>
      <c r="R507" s="3"/>
      <c r="S507" s="3"/>
      <c r="T507" s="3"/>
      <c r="U507" s="3"/>
      <c r="V507" s="3"/>
      <c r="W507" s="3"/>
      <c r="X507" s="3"/>
      <c r="Y507" s="3"/>
      <c r="Z507" s="3"/>
    </row>
    <row r="508" spans="2:26">
      <c r="B508" s="449"/>
      <c r="C508" s="7"/>
      <c r="D508" s="3"/>
      <c r="E508" s="3"/>
      <c r="F508" s="3"/>
      <c r="G508" s="3"/>
      <c r="H508" s="3"/>
      <c r="I508" s="3"/>
      <c r="J508" s="3"/>
      <c r="K508" s="3"/>
      <c r="L508" s="3"/>
      <c r="M508" s="3"/>
      <c r="N508" s="3"/>
      <c r="O508" s="3"/>
      <c r="P508" s="3"/>
      <c r="Q508" s="3"/>
      <c r="R508" s="3"/>
      <c r="S508" s="3"/>
      <c r="T508" s="3"/>
      <c r="U508" s="3"/>
      <c r="V508" s="3"/>
      <c r="W508" s="3"/>
      <c r="X508" s="3"/>
      <c r="Y508" s="3"/>
      <c r="Z508" s="3"/>
    </row>
    <row r="509" spans="2:26">
      <c r="B509" s="449"/>
      <c r="C509" s="7"/>
      <c r="D509" s="3"/>
      <c r="E509" s="3"/>
      <c r="F509" s="3"/>
      <c r="G509" s="3"/>
      <c r="H509" s="3"/>
      <c r="I509" s="3"/>
      <c r="J509" s="3"/>
      <c r="K509" s="3"/>
      <c r="L509" s="3"/>
      <c r="M509" s="3"/>
      <c r="N509" s="3"/>
      <c r="O509" s="3"/>
      <c r="P509" s="3"/>
      <c r="Q509" s="3"/>
      <c r="R509" s="3"/>
      <c r="S509" s="3"/>
      <c r="T509" s="3"/>
      <c r="U509" s="3"/>
      <c r="V509" s="3"/>
      <c r="W509" s="3"/>
      <c r="X509" s="3"/>
      <c r="Y509" s="3"/>
      <c r="Z509" s="3"/>
    </row>
    <row r="510" spans="2:26">
      <c r="B510" s="449"/>
      <c r="C510" s="7"/>
      <c r="D510" s="3"/>
      <c r="E510" s="3"/>
      <c r="F510" s="3"/>
      <c r="G510" s="3"/>
      <c r="H510" s="3"/>
      <c r="I510" s="3"/>
      <c r="J510" s="3"/>
      <c r="K510" s="3"/>
      <c r="L510" s="3"/>
      <c r="M510" s="3"/>
      <c r="N510" s="3"/>
      <c r="O510" s="3"/>
      <c r="P510" s="3"/>
      <c r="Q510" s="3"/>
      <c r="R510" s="3"/>
      <c r="S510" s="3"/>
      <c r="T510" s="3"/>
      <c r="U510" s="3"/>
      <c r="V510" s="3"/>
      <c r="W510" s="3"/>
      <c r="X510" s="3"/>
      <c r="Y510" s="3"/>
      <c r="Z510" s="3"/>
    </row>
    <row r="511" spans="2:26">
      <c r="B511" s="449"/>
      <c r="C511" s="7"/>
      <c r="D511" s="3"/>
      <c r="E511" s="3"/>
      <c r="F511" s="3"/>
      <c r="G511" s="3"/>
      <c r="H511" s="3"/>
      <c r="I511" s="3"/>
      <c r="J511" s="3"/>
      <c r="K511" s="3"/>
      <c r="L511" s="3"/>
      <c r="M511" s="3"/>
      <c r="N511" s="3"/>
      <c r="O511" s="3"/>
      <c r="P511" s="3"/>
      <c r="Q511" s="3"/>
      <c r="R511" s="3"/>
      <c r="S511" s="3"/>
      <c r="T511" s="3"/>
      <c r="U511" s="3"/>
      <c r="V511" s="3"/>
      <c r="W511" s="3"/>
      <c r="X511" s="3"/>
      <c r="Y511" s="3"/>
      <c r="Z511" s="3"/>
    </row>
    <row r="512" spans="2:26">
      <c r="B512" s="449"/>
      <c r="C512" s="7"/>
      <c r="D512" s="3"/>
      <c r="E512" s="3"/>
      <c r="F512" s="3"/>
      <c r="G512" s="3"/>
      <c r="H512" s="3"/>
      <c r="I512" s="3"/>
      <c r="J512" s="3"/>
      <c r="K512" s="3"/>
      <c r="L512" s="3"/>
      <c r="M512" s="3"/>
      <c r="N512" s="3"/>
      <c r="O512" s="3"/>
      <c r="P512" s="3"/>
      <c r="Q512" s="3"/>
      <c r="R512" s="3"/>
      <c r="S512" s="3"/>
      <c r="T512" s="3"/>
      <c r="U512" s="3"/>
      <c r="V512" s="3"/>
      <c r="W512" s="3"/>
      <c r="X512" s="3"/>
      <c r="Y512" s="3"/>
      <c r="Z512" s="3"/>
    </row>
    <row r="513" spans="2:26">
      <c r="B513" s="449"/>
      <c r="C513" s="7"/>
      <c r="D513" s="3"/>
      <c r="E513" s="3"/>
      <c r="F513" s="3"/>
      <c r="G513" s="3"/>
      <c r="H513" s="3"/>
      <c r="I513" s="3"/>
      <c r="J513" s="3"/>
      <c r="K513" s="3"/>
      <c r="L513" s="3"/>
      <c r="M513" s="3"/>
      <c r="N513" s="3"/>
      <c r="O513" s="3"/>
      <c r="P513" s="3"/>
      <c r="Q513" s="3"/>
      <c r="R513" s="3"/>
      <c r="S513" s="3"/>
      <c r="T513" s="3"/>
      <c r="U513" s="3"/>
      <c r="V513" s="3"/>
      <c r="W513" s="3"/>
      <c r="X513" s="3"/>
      <c r="Y513" s="3"/>
      <c r="Z513" s="3"/>
    </row>
    <row r="514" spans="2:26">
      <c r="B514" s="449"/>
      <c r="C514" s="7"/>
      <c r="D514" s="3"/>
      <c r="E514" s="3"/>
      <c r="F514" s="3"/>
      <c r="G514" s="3"/>
      <c r="H514" s="3"/>
      <c r="I514" s="3"/>
      <c r="J514" s="3"/>
      <c r="K514" s="3"/>
      <c r="L514" s="3"/>
      <c r="M514" s="3"/>
      <c r="N514" s="3"/>
      <c r="O514" s="3"/>
      <c r="P514" s="3"/>
      <c r="Q514" s="3"/>
      <c r="R514" s="3"/>
      <c r="S514" s="3"/>
      <c r="T514" s="3"/>
      <c r="U514" s="3"/>
      <c r="V514" s="3"/>
      <c r="W514" s="3"/>
      <c r="X514" s="3"/>
      <c r="Y514" s="3"/>
      <c r="Z514" s="3"/>
    </row>
    <row r="515" spans="2:26">
      <c r="B515" s="449"/>
      <c r="C515" s="7"/>
      <c r="D515" s="3"/>
      <c r="E515" s="3"/>
      <c r="F515" s="3"/>
      <c r="G515" s="3"/>
      <c r="H515" s="3"/>
      <c r="I515" s="3"/>
      <c r="J515" s="3"/>
      <c r="K515" s="3"/>
      <c r="L515" s="3"/>
      <c r="M515" s="3"/>
      <c r="N515" s="3"/>
      <c r="O515" s="3"/>
      <c r="P515" s="3"/>
      <c r="Q515" s="3"/>
      <c r="R515" s="3"/>
      <c r="S515" s="3"/>
      <c r="T515" s="3"/>
      <c r="U515" s="3"/>
      <c r="V515" s="3"/>
      <c r="W515" s="3"/>
      <c r="X515" s="3"/>
      <c r="Y515" s="3"/>
      <c r="Z515" s="3"/>
    </row>
    <row r="516" spans="2:26">
      <c r="B516" s="449"/>
      <c r="C516" s="7"/>
      <c r="D516" s="3"/>
      <c r="E516" s="3"/>
      <c r="F516" s="3"/>
      <c r="G516" s="3"/>
      <c r="H516" s="3"/>
      <c r="I516" s="3"/>
      <c r="J516" s="3"/>
      <c r="K516" s="3"/>
      <c r="L516" s="3"/>
      <c r="M516" s="3"/>
      <c r="N516" s="3"/>
      <c r="O516" s="3"/>
      <c r="P516" s="3"/>
      <c r="Q516" s="3"/>
      <c r="R516" s="3"/>
      <c r="S516" s="3"/>
      <c r="T516" s="3"/>
      <c r="U516" s="3"/>
      <c r="V516" s="3"/>
      <c r="W516" s="3"/>
      <c r="X516" s="3"/>
      <c r="Y516" s="3"/>
      <c r="Z516" s="3"/>
    </row>
    <row r="517" spans="2:26">
      <c r="B517" s="449"/>
      <c r="C517" s="7"/>
      <c r="D517" s="3"/>
      <c r="E517" s="3"/>
      <c r="F517" s="3"/>
      <c r="G517" s="3"/>
      <c r="H517" s="3"/>
      <c r="I517" s="3"/>
      <c r="J517" s="3"/>
      <c r="K517" s="3"/>
      <c r="L517" s="3"/>
      <c r="M517" s="3"/>
      <c r="N517" s="3"/>
      <c r="O517" s="3"/>
      <c r="P517" s="3"/>
      <c r="Q517" s="3"/>
      <c r="R517" s="3"/>
      <c r="S517" s="3"/>
      <c r="T517" s="3"/>
      <c r="U517" s="3"/>
      <c r="V517" s="3"/>
      <c r="W517" s="3"/>
      <c r="X517" s="3"/>
      <c r="Y517" s="3"/>
      <c r="Z517" s="3"/>
    </row>
    <row r="518" spans="2:26">
      <c r="B518" s="449"/>
      <c r="C518" s="7"/>
      <c r="D518" s="3"/>
      <c r="E518" s="3"/>
      <c r="F518" s="3"/>
      <c r="G518" s="3"/>
      <c r="H518" s="3"/>
      <c r="I518" s="3"/>
      <c r="J518" s="3"/>
      <c r="K518" s="3"/>
      <c r="L518" s="3"/>
      <c r="M518" s="3"/>
      <c r="N518" s="3"/>
      <c r="O518" s="3"/>
      <c r="P518" s="3"/>
      <c r="Q518" s="3"/>
      <c r="R518" s="3"/>
      <c r="S518" s="3"/>
      <c r="T518" s="3"/>
      <c r="U518" s="3"/>
      <c r="V518" s="3"/>
      <c r="W518" s="3"/>
      <c r="X518" s="3"/>
      <c r="Y518" s="3"/>
      <c r="Z518" s="3"/>
    </row>
    <row r="519" spans="2:26">
      <c r="B519" s="449"/>
      <c r="C519" s="7"/>
      <c r="D519" s="3"/>
      <c r="E519" s="3"/>
      <c r="F519" s="3"/>
      <c r="G519" s="3"/>
      <c r="H519" s="3"/>
      <c r="I519" s="3"/>
      <c r="J519" s="3"/>
      <c r="K519" s="3"/>
      <c r="L519" s="3"/>
      <c r="M519" s="3"/>
      <c r="N519" s="3"/>
      <c r="O519" s="3"/>
      <c r="P519" s="3"/>
      <c r="Q519" s="3"/>
      <c r="R519" s="3"/>
      <c r="S519" s="3"/>
      <c r="T519" s="3"/>
      <c r="U519" s="3"/>
      <c r="V519" s="3"/>
      <c r="W519" s="3"/>
      <c r="X519" s="3"/>
      <c r="Y519" s="3"/>
      <c r="Z519" s="3"/>
    </row>
    <row r="520" spans="2:26">
      <c r="B520" s="449"/>
      <c r="C520" s="7"/>
      <c r="D520" s="3"/>
      <c r="E520" s="3"/>
      <c r="F520" s="3"/>
      <c r="G520" s="3"/>
      <c r="H520" s="3"/>
      <c r="I520" s="3"/>
      <c r="J520" s="3"/>
      <c r="K520" s="3"/>
      <c r="L520" s="3"/>
      <c r="M520" s="3"/>
      <c r="N520" s="3"/>
      <c r="O520" s="3"/>
      <c r="P520" s="3"/>
      <c r="Q520" s="3"/>
      <c r="R520" s="3"/>
      <c r="S520" s="3"/>
      <c r="T520" s="3"/>
      <c r="U520" s="3"/>
      <c r="V520" s="3"/>
      <c r="W520" s="3"/>
      <c r="X520" s="3"/>
      <c r="Y520" s="3"/>
      <c r="Z520" s="3"/>
    </row>
    <row r="521" spans="2:26">
      <c r="B521" s="449"/>
      <c r="C521" s="7"/>
      <c r="D521" s="3"/>
      <c r="E521" s="3"/>
      <c r="F521" s="3"/>
      <c r="G521" s="3"/>
      <c r="H521" s="3"/>
      <c r="I521" s="3"/>
      <c r="J521" s="3"/>
      <c r="K521" s="3"/>
      <c r="L521" s="3"/>
      <c r="M521" s="3"/>
      <c r="N521" s="3"/>
      <c r="O521" s="3"/>
      <c r="P521" s="3"/>
      <c r="Q521" s="3"/>
      <c r="R521" s="3"/>
      <c r="S521" s="3"/>
      <c r="T521" s="3"/>
      <c r="U521" s="3"/>
      <c r="V521" s="3"/>
      <c r="W521" s="3"/>
      <c r="X521" s="3"/>
      <c r="Y521" s="3"/>
      <c r="Z521" s="3"/>
    </row>
    <row r="522" spans="2:26">
      <c r="B522" s="449"/>
      <c r="C522" s="7"/>
      <c r="D522" s="3"/>
      <c r="E522" s="3"/>
      <c r="F522" s="3"/>
      <c r="G522" s="3"/>
      <c r="H522" s="3"/>
      <c r="I522" s="3"/>
      <c r="J522" s="3"/>
      <c r="K522" s="3"/>
      <c r="L522" s="3"/>
      <c r="M522" s="3"/>
      <c r="N522" s="3"/>
      <c r="O522" s="3"/>
      <c r="P522" s="3"/>
      <c r="Q522" s="3"/>
      <c r="R522" s="3"/>
      <c r="S522" s="3"/>
      <c r="T522" s="3"/>
      <c r="U522" s="3"/>
      <c r="V522" s="3"/>
      <c r="W522" s="3"/>
      <c r="X522" s="3"/>
      <c r="Y522" s="3"/>
      <c r="Z522" s="3"/>
    </row>
    <row r="523" spans="2:26">
      <c r="B523" s="449"/>
      <c r="C523" s="7"/>
      <c r="D523" s="3"/>
      <c r="E523" s="3"/>
      <c r="F523" s="3"/>
      <c r="G523" s="3"/>
      <c r="H523" s="3"/>
      <c r="I523" s="3"/>
      <c r="J523" s="3"/>
      <c r="K523" s="3"/>
      <c r="L523" s="3"/>
      <c r="M523" s="3"/>
      <c r="N523" s="3"/>
      <c r="O523" s="3"/>
      <c r="P523" s="3"/>
      <c r="Q523" s="3"/>
      <c r="R523" s="3"/>
      <c r="S523" s="3"/>
      <c r="T523" s="3"/>
      <c r="U523" s="3"/>
      <c r="V523" s="3"/>
      <c r="W523" s="3"/>
      <c r="X523" s="3"/>
      <c r="Y523" s="3"/>
      <c r="Z523" s="3"/>
    </row>
    <row r="524" spans="2:26">
      <c r="B524" s="449"/>
      <c r="C524" s="7"/>
      <c r="D524" s="3"/>
      <c r="E524" s="3"/>
      <c r="F524" s="3"/>
      <c r="G524" s="3"/>
      <c r="H524" s="3"/>
      <c r="I524" s="3"/>
      <c r="J524" s="3"/>
      <c r="K524" s="3"/>
      <c r="L524" s="3"/>
      <c r="M524" s="3"/>
      <c r="N524" s="3"/>
      <c r="O524" s="3"/>
      <c r="P524" s="3"/>
      <c r="Q524" s="3"/>
      <c r="R524" s="3"/>
      <c r="S524" s="3"/>
      <c r="T524" s="3"/>
      <c r="U524" s="3"/>
      <c r="V524" s="3"/>
      <c r="W524" s="3"/>
      <c r="X524" s="3"/>
      <c r="Y524" s="3"/>
      <c r="Z524" s="3"/>
    </row>
    <row r="525" spans="2:26">
      <c r="B525" s="449"/>
      <c r="C525" s="7"/>
      <c r="D525" s="3"/>
      <c r="E525" s="3"/>
      <c r="F525" s="3"/>
      <c r="G525" s="3"/>
      <c r="H525" s="3"/>
      <c r="I525" s="3"/>
      <c r="J525" s="3"/>
      <c r="K525" s="3"/>
      <c r="L525" s="3"/>
      <c r="M525" s="3"/>
      <c r="N525" s="3"/>
      <c r="O525" s="3"/>
      <c r="P525" s="3"/>
      <c r="Q525" s="3"/>
      <c r="R525" s="3"/>
      <c r="S525" s="3"/>
      <c r="T525" s="3"/>
      <c r="U525" s="3"/>
      <c r="V525" s="3"/>
      <c r="W525" s="3"/>
      <c r="X525" s="3"/>
      <c r="Y525" s="3"/>
      <c r="Z525" s="3"/>
    </row>
    <row r="526" spans="2:26">
      <c r="B526" s="449"/>
      <c r="C526" s="7"/>
      <c r="D526" s="3"/>
      <c r="E526" s="3"/>
      <c r="F526" s="3"/>
      <c r="G526" s="3"/>
      <c r="H526" s="3"/>
      <c r="I526" s="3"/>
      <c r="J526" s="3"/>
      <c r="K526" s="3"/>
      <c r="L526" s="3"/>
      <c r="M526" s="3"/>
      <c r="N526" s="3"/>
      <c r="O526" s="3"/>
      <c r="P526" s="3"/>
      <c r="Q526" s="3"/>
      <c r="R526" s="3"/>
      <c r="S526" s="3"/>
      <c r="T526" s="3"/>
      <c r="U526" s="3"/>
      <c r="V526" s="3"/>
      <c r="W526" s="3"/>
      <c r="X526" s="3"/>
      <c r="Y526" s="3"/>
      <c r="Z526" s="3"/>
    </row>
    <row r="527" spans="2:26">
      <c r="B527" s="449"/>
      <c r="C527" s="7"/>
      <c r="D527" s="3"/>
      <c r="E527" s="3"/>
      <c r="F527" s="3"/>
      <c r="G527" s="3"/>
      <c r="H527" s="3"/>
      <c r="I527" s="3"/>
      <c r="J527" s="3"/>
      <c r="K527" s="3"/>
      <c r="L527" s="3"/>
      <c r="M527" s="3"/>
      <c r="N527" s="3"/>
      <c r="O527" s="3"/>
      <c r="P527" s="3"/>
      <c r="Q527" s="3"/>
      <c r="R527" s="3"/>
      <c r="S527" s="3"/>
      <c r="T527" s="3"/>
      <c r="U527" s="3"/>
      <c r="V527" s="3"/>
      <c r="W527" s="3"/>
      <c r="X527" s="3"/>
      <c r="Y527" s="3"/>
      <c r="Z527" s="3"/>
    </row>
    <row r="528" spans="2:26">
      <c r="B528" s="449"/>
      <c r="C528" s="7"/>
      <c r="D528" s="3"/>
      <c r="E528" s="3"/>
      <c r="F528" s="3"/>
      <c r="G528" s="3"/>
      <c r="H528" s="3"/>
      <c r="I528" s="3"/>
      <c r="J528" s="3"/>
      <c r="K528" s="3"/>
      <c r="L528" s="3"/>
      <c r="M528" s="3"/>
      <c r="N528" s="3"/>
      <c r="O528" s="3"/>
      <c r="P528" s="3"/>
      <c r="Q528" s="3"/>
      <c r="R528" s="3"/>
      <c r="S528" s="3"/>
      <c r="T528" s="3"/>
      <c r="U528" s="3"/>
      <c r="V528" s="3"/>
      <c r="W528" s="3"/>
      <c r="X528" s="3"/>
      <c r="Y528" s="3"/>
      <c r="Z528" s="3"/>
    </row>
    <row r="529" spans="2:26">
      <c r="B529" s="449"/>
      <c r="C529" s="7"/>
      <c r="D529" s="3"/>
      <c r="E529" s="3"/>
      <c r="F529" s="3"/>
      <c r="G529" s="3"/>
      <c r="H529" s="3"/>
      <c r="I529" s="3"/>
      <c r="J529" s="3"/>
      <c r="K529" s="3"/>
      <c r="L529" s="3"/>
      <c r="M529" s="3"/>
      <c r="N529" s="3"/>
      <c r="O529" s="3"/>
      <c r="P529" s="3"/>
      <c r="Q529" s="3"/>
      <c r="R529" s="3"/>
      <c r="S529" s="3"/>
      <c r="T529" s="3"/>
      <c r="U529" s="3"/>
      <c r="V529" s="3"/>
      <c r="W529" s="3"/>
      <c r="X529" s="3"/>
      <c r="Y529" s="3"/>
      <c r="Z529" s="3"/>
    </row>
    <row r="530" spans="2:26">
      <c r="B530" s="449"/>
      <c r="C530" s="7"/>
      <c r="D530" s="3"/>
      <c r="E530" s="3"/>
      <c r="F530" s="3"/>
      <c r="G530" s="3"/>
      <c r="H530" s="3"/>
      <c r="I530" s="3"/>
      <c r="J530" s="3"/>
      <c r="K530" s="3"/>
      <c r="L530" s="3"/>
      <c r="M530" s="3"/>
      <c r="N530" s="3"/>
      <c r="O530" s="3"/>
      <c r="P530" s="3"/>
      <c r="Q530" s="3"/>
      <c r="R530" s="3"/>
      <c r="S530" s="3"/>
      <c r="T530" s="3"/>
      <c r="U530" s="3"/>
      <c r="V530" s="3"/>
      <c r="W530" s="3"/>
      <c r="X530" s="3"/>
      <c r="Y530" s="3"/>
      <c r="Z530" s="3"/>
    </row>
    <row r="531" spans="2:26">
      <c r="B531" s="449"/>
      <c r="C531" s="7"/>
      <c r="D531" s="3"/>
      <c r="E531" s="3"/>
      <c r="F531" s="3"/>
      <c r="G531" s="3"/>
      <c r="H531" s="3"/>
      <c r="I531" s="3"/>
      <c r="J531" s="3"/>
      <c r="K531" s="3"/>
      <c r="L531" s="3"/>
      <c r="M531" s="3"/>
      <c r="N531" s="3"/>
      <c r="O531" s="3"/>
      <c r="P531" s="3"/>
      <c r="Q531" s="3"/>
      <c r="R531" s="3"/>
      <c r="S531" s="3"/>
      <c r="T531" s="3"/>
      <c r="U531" s="3"/>
      <c r="V531" s="3"/>
      <c r="W531" s="3"/>
      <c r="X531" s="3"/>
      <c r="Y531" s="3"/>
      <c r="Z531" s="3"/>
    </row>
    <row r="532" spans="2:26">
      <c r="B532" s="449"/>
      <c r="C532" s="7"/>
      <c r="D532" s="3"/>
      <c r="E532" s="3"/>
      <c r="F532" s="3"/>
      <c r="G532" s="3"/>
      <c r="H532" s="3"/>
      <c r="I532" s="3"/>
      <c r="J532" s="3"/>
      <c r="K532" s="3"/>
      <c r="L532" s="3"/>
      <c r="M532" s="3"/>
      <c r="N532" s="3"/>
      <c r="O532" s="3"/>
      <c r="P532" s="3"/>
      <c r="Q532" s="3"/>
      <c r="R532" s="3"/>
      <c r="S532" s="3"/>
      <c r="T532" s="3"/>
      <c r="U532" s="3"/>
      <c r="V532" s="3"/>
      <c r="W532" s="3"/>
      <c r="X532" s="3"/>
      <c r="Y532" s="3"/>
      <c r="Z532" s="3"/>
    </row>
    <row r="533" spans="2:26">
      <c r="B533" s="449"/>
      <c r="C533" s="7"/>
      <c r="D533" s="3"/>
      <c r="E533" s="3"/>
      <c r="F533" s="3"/>
      <c r="G533" s="3"/>
      <c r="H533" s="3"/>
      <c r="I533" s="3"/>
      <c r="J533" s="3"/>
      <c r="K533" s="3"/>
      <c r="L533" s="3"/>
      <c r="M533" s="3"/>
      <c r="N533" s="3"/>
      <c r="O533" s="3"/>
      <c r="P533" s="3"/>
      <c r="Q533" s="3"/>
      <c r="R533" s="3"/>
      <c r="S533" s="3"/>
      <c r="T533" s="3"/>
      <c r="U533" s="3"/>
      <c r="V533" s="3"/>
      <c r="W533" s="3"/>
      <c r="X533" s="3"/>
      <c r="Y533" s="3"/>
      <c r="Z533" s="3"/>
    </row>
    <row r="534" spans="2:26">
      <c r="B534" s="449"/>
      <c r="C534" s="7"/>
      <c r="D534" s="3"/>
      <c r="E534" s="3"/>
      <c r="F534" s="3"/>
      <c r="G534" s="3"/>
      <c r="H534" s="3"/>
      <c r="I534" s="3"/>
      <c r="J534" s="3"/>
      <c r="K534" s="3"/>
      <c r="L534" s="3"/>
      <c r="M534" s="3"/>
      <c r="N534" s="3"/>
      <c r="O534" s="3"/>
      <c r="P534" s="3"/>
      <c r="Q534" s="3"/>
      <c r="R534" s="3"/>
      <c r="S534" s="3"/>
      <c r="T534" s="3"/>
      <c r="U534" s="3"/>
      <c r="V534" s="3"/>
      <c r="W534" s="3"/>
      <c r="X534" s="3"/>
      <c r="Y534" s="3"/>
      <c r="Z534" s="3"/>
    </row>
    <row r="535" spans="2:26">
      <c r="B535" s="449"/>
      <c r="C535" s="7"/>
      <c r="D535" s="3"/>
      <c r="E535" s="3"/>
      <c r="F535" s="3"/>
      <c r="G535" s="3"/>
      <c r="H535" s="3"/>
      <c r="I535" s="3"/>
      <c r="J535" s="3"/>
      <c r="K535" s="3"/>
      <c r="L535" s="3"/>
      <c r="M535" s="3"/>
      <c r="N535" s="3"/>
      <c r="O535" s="3"/>
      <c r="P535" s="3"/>
      <c r="Q535" s="3"/>
      <c r="R535" s="3"/>
      <c r="S535" s="3"/>
      <c r="T535" s="3"/>
      <c r="U535" s="3"/>
      <c r="V535" s="3"/>
      <c r="W535" s="3"/>
      <c r="X535" s="3"/>
      <c r="Y535" s="3"/>
      <c r="Z535" s="3"/>
    </row>
    <row r="536" spans="2:26">
      <c r="B536" s="449"/>
      <c r="C536" s="7"/>
      <c r="D536" s="3"/>
      <c r="E536" s="3"/>
      <c r="F536" s="3"/>
      <c r="G536" s="3"/>
      <c r="H536" s="3"/>
      <c r="I536" s="3"/>
      <c r="J536" s="3"/>
      <c r="K536" s="3"/>
      <c r="L536" s="3"/>
      <c r="M536" s="3"/>
      <c r="N536" s="3"/>
      <c r="O536" s="3"/>
      <c r="P536" s="3"/>
      <c r="Q536" s="3"/>
      <c r="R536" s="3"/>
      <c r="S536" s="3"/>
      <c r="T536" s="3"/>
      <c r="U536" s="3"/>
      <c r="V536" s="3"/>
      <c r="W536" s="3"/>
      <c r="X536" s="3"/>
      <c r="Y536" s="3"/>
      <c r="Z536" s="3"/>
    </row>
    <row r="537" spans="2:26">
      <c r="B537" s="449"/>
      <c r="C537" s="7"/>
      <c r="D537" s="3"/>
      <c r="E537" s="3"/>
      <c r="F537" s="3"/>
      <c r="G537" s="3"/>
      <c r="H537" s="3"/>
      <c r="I537" s="3"/>
      <c r="J537" s="3"/>
      <c r="K537" s="3"/>
      <c r="L537" s="3"/>
      <c r="M537" s="3"/>
      <c r="N537" s="3"/>
      <c r="O537" s="3"/>
      <c r="P537" s="3"/>
      <c r="Q537" s="3"/>
      <c r="R537" s="3"/>
      <c r="S537" s="3"/>
      <c r="T537" s="3"/>
      <c r="U537" s="3"/>
      <c r="V537" s="3"/>
      <c r="W537" s="3"/>
      <c r="X537" s="3"/>
      <c r="Y537" s="3"/>
      <c r="Z537" s="3"/>
    </row>
    <row r="538" spans="2:26">
      <c r="B538" s="449"/>
      <c r="C538" s="7"/>
      <c r="D538" s="3"/>
      <c r="E538" s="3"/>
      <c r="F538" s="3"/>
      <c r="G538" s="3"/>
      <c r="H538" s="3"/>
      <c r="I538" s="3"/>
      <c r="J538" s="3"/>
      <c r="K538" s="3"/>
      <c r="L538" s="3"/>
      <c r="M538" s="3"/>
      <c r="N538" s="3"/>
      <c r="O538" s="3"/>
      <c r="P538" s="3"/>
      <c r="Q538" s="3"/>
      <c r="R538" s="3"/>
      <c r="S538" s="3"/>
      <c r="T538" s="3"/>
      <c r="U538" s="3"/>
      <c r="V538" s="3"/>
      <c r="W538" s="3"/>
      <c r="X538" s="3"/>
      <c r="Y538" s="3"/>
      <c r="Z538" s="3"/>
    </row>
    <row r="539" spans="2:26">
      <c r="B539" s="449"/>
      <c r="C539" s="7"/>
      <c r="D539" s="3"/>
      <c r="E539" s="3"/>
      <c r="F539" s="3"/>
      <c r="G539" s="3"/>
      <c r="H539" s="3"/>
      <c r="I539" s="3"/>
      <c r="J539" s="3"/>
      <c r="K539" s="3"/>
      <c r="L539" s="3"/>
      <c r="M539" s="3"/>
      <c r="N539" s="3"/>
      <c r="O539" s="3"/>
      <c r="P539" s="3"/>
      <c r="Q539" s="3"/>
      <c r="R539" s="3"/>
      <c r="S539" s="3"/>
      <c r="T539" s="3"/>
      <c r="U539" s="3"/>
      <c r="V539" s="3"/>
      <c r="W539" s="3"/>
      <c r="X539" s="3"/>
      <c r="Y539" s="3"/>
      <c r="Z539" s="3"/>
    </row>
    <row r="540" spans="2:26">
      <c r="B540" s="449"/>
      <c r="C540" s="7"/>
      <c r="D540" s="3"/>
      <c r="E540" s="3"/>
      <c r="F540" s="3"/>
      <c r="G540" s="3"/>
      <c r="H540" s="3"/>
      <c r="I540" s="3"/>
      <c r="J540" s="3"/>
      <c r="K540" s="3"/>
      <c r="L540" s="3"/>
      <c r="M540" s="3"/>
      <c r="N540" s="3"/>
      <c r="O540" s="3"/>
      <c r="P540" s="3"/>
      <c r="Q540" s="3"/>
      <c r="R540" s="3"/>
      <c r="S540" s="3"/>
      <c r="T540" s="3"/>
      <c r="U540" s="3"/>
      <c r="V540" s="3"/>
      <c r="W540" s="3"/>
      <c r="X540" s="3"/>
      <c r="Y540" s="3"/>
      <c r="Z540" s="3"/>
    </row>
    <row r="541" spans="2:26">
      <c r="B541" s="449"/>
      <c r="C541" s="7"/>
      <c r="D541" s="3"/>
      <c r="E541" s="3"/>
      <c r="F541" s="3"/>
      <c r="G541" s="3"/>
      <c r="H541" s="3"/>
      <c r="I541" s="3"/>
      <c r="J541" s="3"/>
      <c r="K541" s="3"/>
      <c r="L541" s="3"/>
      <c r="M541" s="3"/>
      <c r="N541" s="3"/>
      <c r="O541" s="3"/>
      <c r="P541" s="3"/>
      <c r="Q541" s="3"/>
      <c r="R541" s="3"/>
      <c r="S541" s="3"/>
      <c r="T541" s="3"/>
      <c r="U541" s="3"/>
      <c r="V541" s="3"/>
      <c r="W541" s="3"/>
      <c r="X541" s="3"/>
      <c r="Y541" s="3"/>
      <c r="Z541" s="3"/>
    </row>
    <row r="542" spans="2:26">
      <c r="B542" s="449"/>
      <c r="C542" s="7"/>
      <c r="D542" s="3"/>
      <c r="E542" s="3"/>
      <c r="F542" s="3"/>
      <c r="G542" s="3"/>
      <c r="H542" s="3"/>
      <c r="I542" s="3"/>
      <c r="J542" s="3"/>
      <c r="K542" s="3"/>
      <c r="L542" s="3"/>
      <c r="M542" s="3"/>
      <c r="N542" s="3"/>
      <c r="O542" s="3"/>
      <c r="P542" s="3"/>
      <c r="Q542" s="3"/>
      <c r="R542" s="3"/>
      <c r="S542" s="3"/>
      <c r="T542" s="3"/>
      <c r="U542" s="3"/>
      <c r="V542" s="3"/>
      <c r="W542" s="3"/>
      <c r="X542" s="3"/>
      <c r="Y542" s="3"/>
      <c r="Z542" s="3"/>
    </row>
    <row r="543" spans="2:26">
      <c r="B543" s="449"/>
      <c r="C543" s="7"/>
      <c r="D543" s="3"/>
      <c r="E543" s="3"/>
      <c r="F543" s="3"/>
      <c r="G543" s="3"/>
      <c r="H543" s="3"/>
      <c r="I543" s="3"/>
      <c r="J543" s="3"/>
      <c r="K543" s="3"/>
      <c r="L543" s="3"/>
      <c r="M543" s="3"/>
      <c r="N543" s="3"/>
      <c r="O543" s="3"/>
      <c r="P543" s="3"/>
      <c r="Q543" s="3"/>
      <c r="R543" s="3"/>
      <c r="S543" s="3"/>
      <c r="T543" s="3"/>
      <c r="U543" s="3"/>
      <c r="V543" s="3"/>
      <c r="W543" s="3"/>
      <c r="X543" s="3"/>
      <c r="Y543" s="3"/>
      <c r="Z543" s="3"/>
    </row>
    <row r="544" spans="2:26">
      <c r="B544" s="449"/>
      <c r="C544" s="7"/>
      <c r="D544" s="3"/>
      <c r="E544" s="3"/>
      <c r="F544" s="3"/>
      <c r="G544" s="3"/>
      <c r="H544" s="3"/>
      <c r="I544" s="3"/>
      <c r="J544" s="3"/>
      <c r="K544" s="3"/>
      <c r="L544" s="3"/>
      <c r="M544" s="3"/>
      <c r="N544" s="3"/>
      <c r="O544" s="3"/>
      <c r="P544" s="3"/>
      <c r="Q544" s="3"/>
      <c r="R544" s="3"/>
      <c r="S544" s="3"/>
      <c r="T544" s="3"/>
      <c r="U544" s="3"/>
      <c r="V544" s="3"/>
      <c r="W544" s="3"/>
      <c r="X544" s="3"/>
      <c r="Y544" s="3"/>
      <c r="Z544" s="3"/>
    </row>
    <row r="545" spans="2:26">
      <c r="B545" s="449"/>
      <c r="C545" s="7"/>
      <c r="D545" s="3"/>
      <c r="E545" s="3"/>
      <c r="F545" s="3"/>
      <c r="G545" s="3"/>
      <c r="H545" s="3"/>
      <c r="I545" s="3"/>
      <c r="J545" s="3"/>
      <c r="K545" s="3"/>
      <c r="L545" s="3"/>
      <c r="M545" s="3"/>
      <c r="N545" s="3"/>
      <c r="O545" s="3"/>
      <c r="P545" s="3"/>
      <c r="Q545" s="3"/>
      <c r="R545" s="3"/>
      <c r="S545" s="3"/>
      <c r="T545" s="3"/>
      <c r="U545" s="3"/>
      <c r="V545" s="3"/>
      <c r="W545" s="3"/>
      <c r="X545" s="3"/>
      <c r="Y545" s="3"/>
      <c r="Z545" s="3"/>
    </row>
    <row r="546" spans="2:26">
      <c r="B546" s="449"/>
      <c r="C546" s="7"/>
      <c r="D546" s="3"/>
      <c r="E546" s="3"/>
      <c r="F546" s="3"/>
      <c r="G546" s="3"/>
      <c r="H546" s="3"/>
      <c r="I546" s="3"/>
      <c r="J546" s="3"/>
      <c r="K546" s="3"/>
      <c r="L546" s="3"/>
      <c r="M546" s="3"/>
      <c r="N546" s="3"/>
      <c r="O546" s="3"/>
      <c r="P546" s="3"/>
      <c r="Q546" s="3"/>
      <c r="R546" s="3"/>
      <c r="S546" s="3"/>
      <c r="T546" s="3"/>
      <c r="U546" s="3"/>
      <c r="V546" s="3"/>
      <c r="W546" s="3"/>
      <c r="X546" s="3"/>
      <c r="Y546" s="3"/>
      <c r="Z546" s="3"/>
    </row>
    <row r="547" spans="2:26">
      <c r="B547" s="449"/>
      <c r="C547" s="7"/>
      <c r="D547" s="3"/>
      <c r="E547" s="3"/>
      <c r="F547" s="3"/>
      <c r="G547" s="3"/>
      <c r="H547" s="3"/>
      <c r="I547" s="3"/>
      <c r="J547" s="3"/>
      <c r="K547" s="3"/>
      <c r="L547" s="3"/>
      <c r="M547" s="3"/>
      <c r="N547" s="3"/>
      <c r="O547" s="3"/>
      <c r="P547" s="3"/>
      <c r="Q547" s="3"/>
      <c r="R547" s="3"/>
      <c r="S547" s="3"/>
      <c r="T547" s="3"/>
      <c r="U547" s="3"/>
      <c r="V547" s="3"/>
      <c r="W547" s="3"/>
      <c r="X547" s="3"/>
      <c r="Y547" s="3"/>
      <c r="Z547" s="3"/>
    </row>
    <row r="548" spans="2:26">
      <c r="B548" s="449"/>
      <c r="C548" s="7"/>
      <c r="D548" s="3"/>
      <c r="E548" s="3"/>
      <c r="F548" s="3"/>
      <c r="G548" s="3"/>
      <c r="H548" s="3"/>
      <c r="I548" s="3"/>
      <c r="J548" s="3"/>
      <c r="K548" s="3"/>
      <c r="L548" s="3"/>
      <c r="M548" s="3"/>
      <c r="N548" s="3"/>
      <c r="O548" s="3"/>
      <c r="P548" s="3"/>
      <c r="Q548" s="3"/>
      <c r="R548" s="3"/>
      <c r="S548" s="3"/>
      <c r="T548" s="3"/>
      <c r="U548" s="3"/>
      <c r="V548" s="3"/>
      <c r="W548" s="3"/>
      <c r="X548" s="3"/>
      <c r="Y548" s="3"/>
      <c r="Z548" s="3"/>
    </row>
    <row r="549" spans="2:26">
      <c r="B549" s="449"/>
      <c r="C549" s="7"/>
      <c r="D549" s="3"/>
      <c r="E549" s="3"/>
      <c r="F549" s="3"/>
      <c r="G549" s="3"/>
      <c r="H549" s="3"/>
      <c r="I549" s="3"/>
      <c r="J549" s="3"/>
      <c r="K549" s="3"/>
      <c r="L549" s="3"/>
      <c r="M549" s="3"/>
      <c r="N549" s="3"/>
      <c r="O549" s="3"/>
      <c r="P549" s="3"/>
      <c r="Q549" s="3"/>
      <c r="R549" s="3"/>
      <c r="S549" s="3"/>
      <c r="T549" s="3"/>
      <c r="U549" s="3"/>
      <c r="V549" s="3"/>
      <c r="W549" s="3"/>
      <c r="X549" s="3"/>
      <c r="Y549" s="3"/>
      <c r="Z549" s="3"/>
    </row>
    <row r="550" spans="2:26">
      <c r="B550" s="449"/>
      <c r="C550" s="7"/>
      <c r="D550" s="3"/>
      <c r="E550" s="3"/>
      <c r="F550" s="3"/>
      <c r="G550" s="3"/>
      <c r="H550" s="3"/>
      <c r="I550" s="3"/>
      <c r="J550" s="3"/>
      <c r="K550" s="3"/>
      <c r="L550" s="3"/>
      <c r="M550" s="3"/>
      <c r="N550" s="3"/>
      <c r="O550" s="3"/>
      <c r="P550" s="3"/>
      <c r="Q550" s="3"/>
      <c r="R550" s="3"/>
      <c r="S550" s="3"/>
      <c r="T550" s="3"/>
      <c r="U550" s="3"/>
      <c r="V550" s="3"/>
      <c r="W550" s="3"/>
      <c r="X550" s="3"/>
      <c r="Y550" s="3"/>
      <c r="Z550" s="3"/>
    </row>
    <row r="551" spans="2:26">
      <c r="B551" s="449"/>
      <c r="C551" s="7"/>
      <c r="D551" s="3"/>
      <c r="E551" s="3"/>
      <c r="F551" s="3"/>
      <c r="G551" s="3"/>
      <c r="H551" s="3"/>
      <c r="I551" s="3"/>
      <c r="J551" s="3"/>
      <c r="K551" s="3"/>
      <c r="L551" s="3"/>
      <c r="M551" s="3"/>
      <c r="N551" s="3"/>
      <c r="O551" s="3"/>
      <c r="P551" s="3"/>
      <c r="Q551" s="3"/>
      <c r="R551" s="3"/>
      <c r="S551" s="3"/>
      <c r="T551" s="3"/>
      <c r="U551" s="3"/>
      <c r="V551" s="3"/>
      <c r="W551" s="3"/>
      <c r="X551" s="3"/>
      <c r="Y551" s="3"/>
      <c r="Z551" s="3"/>
    </row>
    <row r="552" spans="2:26">
      <c r="B552" s="449"/>
      <c r="C552" s="7"/>
      <c r="D552" s="3"/>
      <c r="E552" s="3"/>
      <c r="F552" s="3"/>
      <c r="G552" s="3"/>
      <c r="H552" s="3"/>
      <c r="I552" s="3"/>
      <c r="J552" s="3"/>
      <c r="K552" s="3"/>
      <c r="L552" s="3"/>
      <c r="M552" s="3"/>
      <c r="N552" s="3"/>
      <c r="O552" s="3"/>
      <c r="P552" s="3"/>
      <c r="Q552" s="3"/>
      <c r="R552" s="3"/>
      <c r="S552" s="3"/>
      <c r="T552" s="3"/>
      <c r="U552" s="3"/>
      <c r="V552" s="3"/>
      <c r="W552" s="3"/>
      <c r="X552" s="3"/>
      <c r="Y552" s="3"/>
      <c r="Z552" s="3"/>
    </row>
    <row r="553" spans="2:26">
      <c r="B553" s="449"/>
      <c r="C553" s="7"/>
      <c r="D553" s="3"/>
      <c r="E553" s="3"/>
      <c r="F553" s="3"/>
      <c r="G553" s="3"/>
      <c r="H553" s="3"/>
      <c r="I553" s="3"/>
      <c r="J553" s="3"/>
      <c r="K553" s="3"/>
      <c r="L553" s="3"/>
      <c r="M553" s="3"/>
      <c r="N553" s="3"/>
      <c r="O553" s="3"/>
      <c r="P553" s="3"/>
      <c r="Q553" s="3"/>
      <c r="R553" s="3"/>
      <c r="S553" s="3"/>
      <c r="T553" s="3"/>
      <c r="U553" s="3"/>
      <c r="V553" s="3"/>
      <c r="W553" s="3"/>
      <c r="X553" s="3"/>
      <c r="Y553" s="3"/>
      <c r="Z553" s="3"/>
    </row>
    <row r="554" spans="2:26">
      <c r="B554" s="449"/>
      <c r="C554" s="7"/>
      <c r="D554" s="3"/>
      <c r="E554" s="3"/>
      <c r="F554" s="3"/>
      <c r="G554" s="3"/>
      <c r="H554" s="3"/>
      <c r="I554" s="3"/>
      <c r="J554" s="3"/>
      <c r="K554" s="3"/>
      <c r="L554" s="3"/>
      <c r="M554" s="3"/>
      <c r="N554" s="3"/>
      <c r="O554" s="3"/>
      <c r="P554" s="3"/>
      <c r="Q554" s="3"/>
      <c r="R554" s="3"/>
      <c r="S554" s="3"/>
      <c r="T554" s="3"/>
      <c r="U554" s="3"/>
      <c r="V554" s="3"/>
      <c r="W554" s="3"/>
      <c r="X554" s="3"/>
      <c r="Y554" s="3"/>
      <c r="Z554" s="3"/>
    </row>
    <row r="555" spans="2:26">
      <c r="B555" s="449"/>
      <c r="C555" s="7"/>
      <c r="D555" s="3"/>
      <c r="E555" s="3"/>
      <c r="F555" s="3"/>
      <c r="G555" s="3"/>
      <c r="H555" s="3"/>
      <c r="I555" s="3"/>
      <c r="J555" s="3"/>
      <c r="K555" s="3"/>
      <c r="L555" s="3"/>
      <c r="M555" s="3"/>
      <c r="N555" s="3"/>
      <c r="O555" s="3"/>
      <c r="P555" s="3"/>
      <c r="Q555" s="3"/>
      <c r="R555" s="3"/>
      <c r="S555" s="3"/>
      <c r="T555" s="3"/>
      <c r="U555" s="3"/>
      <c r="V555" s="3"/>
      <c r="W555" s="3"/>
      <c r="X555" s="3"/>
      <c r="Y555" s="3"/>
      <c r="Z555" s="3"/>
    </row>
    <row r="556" spans="2:26">
      <c r="B556" s="449"/>
      <c r="C556" s="7"/>
      <c r="D556" s="3"/>
      <c r="E556" s="3"/>
      <c r="F556" s="3"/>
      <c r="G556" s="3"/>
      <c r="H556" s="3"/>
      <c r="I556" s="3"/>
      <c r="J556" s="3"/>
      <c r="K556" s="3"/>
      <c r="L556" s="3"/>
      <c r="M556" s="3"/>
      <c r="N556" s="3"/>
      <c r="O556" s="3"/>
      <c r="P556" s="3"/>
      <c r="Q556" s="3"/>
      <c r="R556" s="3"/>
      <c r="S556" s="3"/>
      <c r="T556" s="3"/>
      <c r="U556" s="3"/>
      <c r="V556" s="3"/>
      <c r="W556" s="3"/>
      <c r="X556" s="3"/>
      <c r="Y556" s="3"/>
      <c r="Z556" s="3"/>
    </row>
    <row r="557" spans="2:26">
      <c r="B557" s="449"/>
      <c r="C557" s="7"/>
      <c r="D557" s="3"/>
      <c r="E557" s="3"/>
      <c r="F557" s="3"/>
      <c r="G557" s="3"/>
      <c r="H557" s="3"/>
      <c r="I557" s="3"/>
      <c r="J557" s="3"/>
      <c r="K557" s="3"/>
      <c r="L557" s="3"/>
      <c r="M557" s="3"/>
      <c r="N557" s="3"/>
      <c r="O557" s="3"/>
      <c r="P557" s="3"/>
      <c r="Q557" s="3"/>
      <c r="R557" s="3"/>
      <c r="S557" s="3"/>
      <c r="T557" s="3"/>
      <c r="U557" s="3"/>
      <c r="V557" s="3"/>
      <c r="W557" s="3"/>
      <c r="X557" s="3"/>
      <c r="Y557" s="3"/>
      <c r="Z557" s="3"/>
    </row>
    <row r="558" spans="2:26">
      <c r="B558" s="449"/>
      <c r="C558" s="7"/>
      <c r="D558" s="3"/>
      <c r="E558" s="3"/>
      <c r="F558" s="3"/>
      <c r="G558" s="3"/>
      <c r="H558" s="3"/>
      <c r="I558" s="3"/>
      <c r="J558" s="3"/>
      <c r="K558" s="3"/>
      <c r="L558" s="3"/>
      <c r="M558" s="3"/>
      <c r="N558" s="3"/>
      <c r="O558" s="3"/>
      <c r="P558" s="3"/>
      <c r="Q558" s="3"/>
      <c r="R558" s="3"/>
      <c r="S558" s="3"/>
      <c r="T558" s="3"/>
      <c r="U558" s="3"/>
      <c r="V558" s="3"/>
      <c r="W558" s="3"/>
      <c r="X558" s="3"/>
      <c r="Y558" s="3"/>
      <c r="Z558" s="3"/>
    </row>
    <row r="559" spans="2:26">
      <c r="B559" s="449"/>
      <c r="C559" s="7"/>
      <c r="D559" s="3"/>
      <c r="E559" s="3"/>
      <c r="F559" s="3"/>
      <c r="G559" s="3"/>
      <c r="H559" s="3"/>
      <c r="I559" s="3"/>
      <c r="J559" s="3"/>
      <c r="K559" s="3"/>
      <c r="L559" s="3"/>
      <c r="M559" s="3"/>
      <c r="N559" s="3"/>
      <c r="O559" s="3"/>
      <c r="P559" s="3"/>
      <c r="Q559" s="3"/>
      <c r="R559" s="3"/>
      <c r="S559" s="3"/>
      <c r="T559" s="3"/>
      <c r="U559" s="3"/>
      <c r="V559" s="3"/>
      <c r="W559" s="3"/>
      <c r="X559" s="3"/>
      <c r="Y559" s="3"/>
      <c r="Z559" s="3"/>
    </row>
    <row r="560" spans="2:26">
      <c r="B560" s="449"/>
      <c r="C560" s="7"/>
      <c r="D560" s="3"/>
      <c r="E560" s="3"/>
      <c r="F560" s="3"/>
      <c r="G560" s="3"/>
      <c r="H560" s="3"/>
      <c r="I560" s="3"/>
      <c r="J560" s="3"/>
      <c r="K560" s="3"/>
      <c r="L560" s="3"/>
      <c r="M560" s="3"/>
      <c r="N560" s="3"/>
      <c r="O560" s="3"/>
      <c r="P560" s="3"/>
      <c r="Q560" s="3"/>
      <c r="R560" s="3"/>
      <c r="S560" s="3"/>
      <c r="T560" s="3"/>
      <c r="U560" s="3"/>
      <c r="V560" s="3"/>
      <c r="W560" s="3"/>
      <c r="X560" s="3"/>
      <c r="Y560" s="3"/>
      <c r="Z560" s="3"/>
    </row>
    <row r="561" spans="2:26">
      <c r="B561" s="449"/>
      <c r="C561" s="7"/>
      <c r="D561" s="3"/>
      <c r="E561" s="3"/>
      <c r="F561" s="3"/>
      <c r="G561" s="3"/>
      <c r="H561" s="3"/>
      <c r="I561" s="3"/>
      <c r="J561" s="3"/>
      <c r="K561" s="3"/>
      <c r="L561" s="3"/>
      <c r="M561" s="3"/>
      <c r="N561" s="3"/>
      <c r="O561" s="3"/>
      <c r="P561" s="3"/>
      <c r="Q561" s="3"/>
      <c r="R561" s="3"/>
      <c r="S561" s="3"/>
      <c r="T561" s="3"/>
      <c r="U561" s="3"/>
      <c r="V561" s="3"/>
      <c r="W561" s="3"/>
      <c r="X561" s="3"/>
      <c r="Y561" s="3"/>
      <c r="Z561" s="3"/>
    </row>
    <row r="562" spans="2:26">
      <c r="B562" s="449"/>
      <c r="C562" s="7"/>
      <c r="D562" s="3"/>
      <c r="E562" s="3"/>
      <c r="F562" s="3"/>
      <c r="G562" s="3"/>
      <c r="H562" s="3"/>
      <c r="I562" s="3"/>
      <c r="J562" s="3"/>
      <c r="K562" s="3"/>
      <c r="L562" s="3"/>
      <c r="M562" s="3"/>
      <c r="N562" s="3"/>
      <c r="O562" s="3"/>
      <c r="P562" s="3"/>
      <c r="Q562" s="3"/>
      <c r="R562" s="3"/>
      <c r="S562" s="3"/>
      <c r="T562" s="3"/>
      <c r="U562" s="3"/>
      <c r="V562" s="3"/>
      <c r="W562" s="3"/>
      <c r="X562" s="3"/>
      <c r="Y562" s="3"/>
      <c r="Z562" s="3"/>
    </row>
    <row r="563" spans="2:26">
      <c r="B563" s="449"/>
      <c r="C563" s="7"/>
      <c r="D563" s="3"/>
      <c r="E563" s="3"/>
      <c r="F563" s="3"/>
      <c r="G563" s="3"/>
      <c r="H563" s="3"/>
      <c r="I563" s="3"/>
      <c r="J563" s="3"/>
      <c r="K563" s="3"/>
      <c r="L563" s="3"/>
      <c r="M563" s="3"/>
      <c r="N563" s="3"/>
      <c r="O563" s="3"/>
      <c r="P563" s="3"/>
      <c r="Q563" s="3"/>
      <c r="R563" s="3"/>
      <c r="S563" s="3"/>
      <c r="T563" s="3"/>
      <c r="U563" s="3"/>
      <c r="V563" s="3"/>
      <c r="W563" s="3"/>
      <c r="X563" s="3"/>
      <c r="Y563" s="3"/>
      <c r="Z563" s="3"/>
    </row>
    <row r="564" spans="2:26">
      <c r="B564" s="449"/>
      <c r="C564" s="7"/>
      <c r="D564" s="3"/>
      <c r="E564" s="3"/>
      <c r="F564" s="3"/>
      <c r="G564" s="3"/>
      <c r="H564" s="3"/>
      <c r="I564" s="3"/>
      <c r="J564" s="3"/>
      <c r="K564" s="3"/>
      <c r="L564" s="3"/>
      <c r="M564" s="3"/>
      <c r="N564" s="3"/>
      <c r="O564" s="3"/>
      <c r="P564" s="3"/>
      <c r="Q564" s="3"/>
      <c r="R564" s="3"/>
      <c r="S564" s="3"/>
      <c r="T564" s="3"/>
      <c r="U564" s="3"/>
      <c r="V564" s="3"/>
      <c r="W564" s="3"/>
      <c r="X564" s="3"/>
      <c r="Y564" s="3"/>
      <c r="Z564" s="3"/>
    </row>
    <row r="565" spans="2:26">
      <c r="B565" s="449"/>
      <c r="C565" s="7"/>
      <c r="D565" s="3"/>
      <c r="E565" s="3"/>
      <c r="F565" s="3"/>
      <c r="G565" s="3"/>
      <c r="H565" s="3"/>
      <c r="I565" s="3"/>
      <c r="J565" s="3"/>
      <c r="K565" s="3"/>
      <c r="L565" s="3"/>
      <c r="M565" s="3"/>
      <c r="N565" s="3"/>
      <c r="O565" s="3"/>
      <c r="P565" s="3"/>
      <c r="Q565" s="3"/>
      <c r="R565" s="3"/>
      <c r="S565" s="3"/>
      <c r="T565" s="3"/>
      <c r="U565" s="3"/>
      <c r="V565" s="3"/>
      <c r="W565" s="3"/>
      <c r="X565" s="3"/>
      <c r="Y565" s="3"/>
      <c r="Z565" s="3"/>
    </row>
    <row r="566" spans="2:26">
      <c r="B566" s="449"/>
      <c r="C566" s="7"/>
      <c r="D566" s="3"/>
      <c r="E566" s="3"/>
      <c r="F566" s="3"/>
      <c r="G566" s="3"/>
      <c r="H566" s="3"/>
      <c r="I566" s="3"/>
      <c r="J566" s="3"/>
      <c r="K566" s="3"/>
      <c r="L566" s="3"/>
      <c r="M566" s="3"/>
      <c r="N566" s="3"/>
      <c r="O566" s="3"/>
      <c r="P566" s="3"/>
      <c r="Q566" s="3"/>
      <c r="R566" s="3"/>
      <c r="S566" s="3"/>
      <c r="T566" s="3"/>
      <c r="U566" s="3"/>
      <c r="V566" s="3"/>
      <c r="W566" s="3"/>
      <c r="X566" s="3"/>
      <c r="Y566" s="3"/>
      <c r="Z566" s="3"/>
    </row>
    <row r="567" spans="2:26">
      <c r="B567" s="449"/>
      <c r="C567" s="7"/>
      <c r="D567" s="3"/>
      <c r="E567" s="3"/>
      <c r="F567" s="3"/>
      <c r="G567" s="3"/>
      <c r="H567" s="3"/>
      <c r="I567" s="3"/>
      <c r="J567" s="3"/>
      <c r="K567" s="3"/>
      <c r="L567" s="3"/>
      <c r="M567" s="3"/>
      <c r="N567" s="3"/>
      <c r="O567" s="3"/>
      <c r="P567" s="3"/>
      <c r="Q567" s="3"/>
      <c r="R567" s="3"/>
      <c r="S567" s="3"/>
      <c r="T567" s="3"/>
      <c r="U567" s="3"/>
      <c r="V567" s="3"/>
      <c r="W567" s="3"/>
      <c r="X567" s="3"/>
      <c r="Y567" s="3"/>
      <c r="Z567" s="3"/>
    </row>
    <row r="568" spans="2:26">
      <c r="B568" s="449"/>
      <c r="C568" s="7"/>
      <c r="D568" s="3"/>
      <c r="E568" s="3"/>
      <c r="F568" s="3"/>
      <c r="G568" s="3"/>
      <c r="H568" s="3"/>
      <c r="I568" s="3"/>
      <c r="J568" s="3"/>
      <c r="K568" s="3"/>
      <c r="L568" s="3"/>
      <c r="M568" s="3"/>
      <c r="N568" s="3"/>
      <c r="O568" s="3"/>
      <c r="P568" s="3"/>
      <c r="Q568" s="3"/>
      <c r="R568" s="3"/>
      <c r="S568" s="3"/>
      <c r="T568" s="3"/>
      <c r="U568" s="3"/>
      <c r="V568" s="3"/>
      <c r="W568" s="3"/>
      <c r="X568" s="3"/>
      <c r="Y568" s="3"/>
      <c r="Z568" s="3"/>
    </row>
    <row r="569" spans="2:26">
      <c r="B569" s="449"/>
      <c r="C569" s="7"/>
      <c r="D569" s="3"/>
      <c r="E569" s="3"/>
      <c r="F569" s="3"/>
      <c r="G569" s="3"/>
      <c r="H569" s="3"/>
      <c r="I569" s="3"/>
      <c r="J569" s="3"/>
      <c r="K569" s="3"/>
      <c r="L569" s="3"/>
      <c r="M569" s="3"/>
      <c r="N569" s="3"/>
      <c r="O569" s="3"/>
      <c r="P569" s="3"/>
      <c r="Q569" s="3"/>
      <c r="R569" s="3"/>
      <c r="S569" s="3"/>
      <c r="T569" s="3"/>
      <c r="U569" s="3"/>
      <c r="V569" s="3"/>
      <c r="W569" s="3"/>
      <c r="X569" s="3"/>
      <c r="Y569" s="3"/>
      <c r="Z569" s="3"/>
    </row>
    <row r="570" spans="2:26">
      <c r="B570" s="449"/>
      <c r="C570" s="7"/>
      <c r="D570" s="3"/>
      <c r="E570" s="3"/>
      <c r="F570" s="3"/>
      <c r="G570" s="3"/>
      <c r="H570" s="3"/>
      <c r="I570" s="3"/>
      <c r="J570" s="3"/>
      <c r="K570" s="3"/>
      <c r="L570" s="3"/>
      <c r="M570" s="3"/>
      <c r="N570" s="3"/>
      <c r="O570" s="3"/>
      <c r="P570" s="3"/>
      <c r="Q570" s="3"/>
      <c r="R570" s="3"/>
      <c r="S570" s="3"/>
      <c r="T570" s="3"/>
      <c r="U570" s="3"/>
      <c r="V570" s="3"/>
      <c r="W570" s="3"/>
      <c r="X570" s="3"/>
      <c r="Y570" s="3"/>
      <c r="Z570" s="3"/>
    </row>
    <row r="571" spans="2:26">
      <c r="B571" s="449"/>
      <c r="C571" s="7"/>
      <c r="D571" s="3"/>
      <c r="E571" s="3"/>
      <c r="F571" s="3"/>
      <c r="G571" s="3"/>
      <c r="H571" s="3"/>
      <c r="I571" s="3"/>
      <c r="J571" s="3"/>
      <c r="K571" s="3"/>
      <c r="L571" s="3"/>
      <c r="M571" s="3"/>
      <c r="N571" s="3"/>
      <c r="O571" s="3"/>
      <c r="P571" s="3"/>
      <c r="Q571" s="3"/>
      <c r="R571" s="3"/>
      <c r="S571" s="3"/>
      <c r="T571" s="3"/>
      <c r="U571" s="3"/>
      <c r="V571" s="3"/>
      <c r="W571" s="3"/>
      <c r="X571" s="3"/>
      <c r="Y571" s="3"/>
      <c r="Z571" s="3"/>
    </row>
    <row r="572" spans="2:26">
      <c r="B572" s="449"/>
      <c r="C572" s="7"/>
      <c r="D572" s="3"/>
      <c r="E572" s="3"/>
      <c r="F572" s="3"/>
      <c r="G572" s="3"/>
      <c r="H572" s="3"/>
      <c r="I572" s="3"/>
      <c r="J572" s="3"/>
      <c r="K572" s="3"/>
      <c r="L572" s="3"/>
      <c r="M572" s="3"/>
      <c r="N572" s="3"/>
      <c r="O572" s="3"/>
      <c r="P572" s="3"/>
      <c r="Q572" s="3"/>
      <c r="R572" s="3"/>
      <c r="S572" s="3"/>
      <c r="T572" s="3"/>
      <c r="U572" s="3"/>
      <c r="V572" s="3"/>
      <c r="W572" s="3"/>
      <c r="X572" s="3"/>
      <c r="Y572" s="3"/>
      <c r="Z572" s="3"/>
    </row>
    <row r="573" spans="2:26">
      <c r="B573" s="449"/>
      <c r="C573" s="7"/>
      <c r="D573" s="3"/>
      <c r="E573" s="3"/>
      <c r="F573" s="3"/>
      <c r="G573" s="3"/>
      <c r="H573" s="3"/>
      <c r="I573" s="3"/>
      <c r="J573" s="3"/>
      <c r="K573" s="3"/>
      <c r="L573" s="3"/>
      <c r="M573" s="3"/>
      <c r="N573" s="3"/>
      <c r="O573" s="3"/>
      <c r="P573" s="3"/>
      <c r="Q573" s="3"/>
      <c r="R573" s="3"/>
      <c r="S573" s="3"/>
      <c r="T573" s="3"/>
      <c r="U573" s="3"/>
      <c r="V573" s="3"/>
      <c r="W573" s="3"/>
      <c r="X573" s="3"/>
      <c r="Y573" s="3"/>
      <c r="Z573" s="3"/>
    </row>
    <row r="574" spans="2:26">
      <c r="B574" s="449"/>
      <c r="C574" s="7"/>
      <c r="D574" s="3"/>
      <c r="E574" s="3"/>
      <c r="F574" s="3"/>
      <c r="G574" s="3"/>
      <c r="H574" s="3"/>
      <c r="I574" s="3"/>
      <c r="J574" s="3"/>
      <c r="K574" s="3"/>
      <c r="L574" s="3"/>
      <c r="M574" s="3"/>
      <c r="N574" s="3"/>
      <c r="O574" s="3"/>
      <c r="P574" s="3"/>
      <c r="Q574" s="3"/>
      <c r="R574" s="3"/>
      <c r="S574" s="3"/>
      <c r="T574" s="3"/>
      <c r="U574" s="3"/>
      <c r="V574" s="3"/>
      <c r="W574" s="3"/>
      <c r="X574" s="3"/>
      <c r="Y574" s="3"/>
      <c r="Z574" s="3"/>
    </row>
    <row r="575" spans="2:26">
      <c r="B575" s="449"/>
      <c r="C575" s="7"/>
      <c r="D575" s="3"/>
      <c r="E575" s="3"/>
      <c r="F575" s="3"/>
      <c r="G575" s="3"/>
      <c r="H575" s="3"/>
      <c r="I575" s="3"/>
      <c r="J575" s="3"/>
      <c r="K575" s="3"/>
      <c r="L575" s="3"/>
      <c r="M575" s="3"/>
      <c r="N575" s="3"/>
      <c r="O575" s="3"/>
      <c r="P575" s="3"/>
      <c r="Q575" s="3"/>
      <c r="R575" s="3"/>
      <c r="S575" s="3"/>
      <c r="T575" s="3"/>
      <c r="U575" s="3"/>
      <c r="V575" s="3"/>
      <c r="W575" s="3"/>
      <c r="X575" s="3"/>
      <c r="Y575" s="3"/>
      <c r="Z575" s="3"/>
    </row>
    <row r="576" spans="2:26">
      <c r="B576" s="449"/>
      <c r="C576" s="7"/>
      <c r="D576" s="3"/>
      <c r="E576" s="3"/>
      <c r="F576" s="3"/>
      <c r="G576" s="3"/>
      <c r="H576" s="3"/>
      <c r="I576" s="3"/>
      <c r="J576" s="3"/>
      <c r="K576" s="3"/>
      <c r="L576" s="3"/>
      <c r="M576" s="3"/>
      <c r="N576" s="3"/>
      <c r="O576" s="3"/>
      <c r="P576" s="3"/>
      <c r="Q576" s="3"/>
      <c r="R576" s="3"/>
      <c r="S576" s="3"/>
      <c r="T576" s="3"/>
      <c r="U576" s="3"/>
      <c r="V576" s="3"/>
      <c r="W576" s="3"/>
      <c r="X576" s="3"/>
      <c r="Y576" s="3"/>
      <c r="Z576" s="3"/>
    </row>
    <row r="577" spans="2:26">
      <c r="B577" s="449"/>
      <c r="C577" s="7"/>
      <c r="D577" s="3"/>
      <c r="E577" s="3"/>
      <c r="F577" s="3"/>
      <c r="G577" s="3"/>
      <c r="H577" s="3"/>
      <c r="I577" s="3"/>
      <c r="J577" s="3"/>
      <c r="K577" s="3"/>
      <c r="L577" s="3"/>
      <c r="M577" s="3"/>
      <c r="N577" s="3"/>
      <c r="O577" s="3"/>
      <c r="P577" s="3"/>
      <c r="Q577" s="3"/>
      <c r="R577" s="3"/>
      <c r="S577" s="3"/>
      <c r="T577" s="3"/>
      <c r="U577" s="3"/>
      <c r="V577" s="3"/>
      <c r="W577" s="3"/>
      <c r="X577" s="3"/>
      <c r="Y577" s="3"/>
      <c r="Z577" s="3"/>
    </row>
    <row r="578" spans="2:26">
      <c r="B578" s="449"/>
      <c r="C578" s="7"/>
      <c r="D578" s="3"/>
      <c r="E578" s="3"/>
      <c r="F578" s="3"/>
      <c r="G578" s="3"/>
      <c r="H578" s="3"/>
      <c r="I578" s="3"/>
      <c r="J578" s="3"/>
      <c r="K578" s="3"/>
      <c r="L578" s="3"/>
      <c r="M578" s="3"/>
      <c r="N578" s="3"/>
      <c r="O578" s="3"/>
      <c r="P578" s="3"/>
      <c r="Q578" s="3"/>
      <c r="R578" s="3"/>
      <c r="S578" s="3"/>
      <c r="T578" s="3"/>
      <c r="U578" s="3"/>
      <c r="V578" s="3"/>
      <c r="W578" s="3"/>
      <c r="X578" s="3"/>
      <c r="Y578" s="3"/>
      <c r="Z578" s="3"/>
    </row>
    <row r="579" spans="2:26">
      <c r="B579" s="449"/>
      <c r="C579" s="7"/>
      <c r="D579" s="3"/>
      <c r="E579" s="3"/>
      <c r="F579" s="3"/>
      <c r="G579" s="3"/>
      <c r="H579" s="3"/>
      <c r="I579" s="3"/>
      <c r="J579" s="3"/>
      <c r="K579" s="3"/>
      <c r="L579" s="3"/>
      <c r="M579" s="3"/>
      <c r="N579" s="3"/>
      <c r="O579" s="3"/>
      <c r="P579" s="3"/>
      <c r="Q579" s="3"/>
      <c r="R579" s="3"/>
      <c r="S579" s="3"/>
      <c r="T579" s="3"/>
      <c r="U579" s="3"/>
      <c r="V579" s="3"/>
      <c r="W579" s="3"/>
      <c r="X579" s="3"/>
      <c r="Y579" s="3"/>
      <c r="Z579" s="3"/>
    </row>
    <row r="580" spans="2:26">
      <c r="B580" s="449"/>
      <c r="C580" s="7"/>
      <c r="D580" s="3"/>
      <c r="E580" s="3"/>
      <c r="F580" s="3"/>
      <c r="G580" s="3"/>
      <c r="H580" s="3"/>
      <c r="I580" s="3"/>
      <c r="J580" s="3"/>
      <c r="K580" s="3"/>
      <c r="L580" s="3"/>
      <c r="M580" s="3"/>
      <c r="N580" s="3"/>
      <c r="O580" s="3"/>
      <c r="P580" s="3"/>
      <c r="Q580" s="3"/>
      <c r="R580" s="3"/>
      <c r="S580" s="3"/>
      <c r="T580" s="3"/>
      <c r="U580" s="3"/>
      <c r="V580" s="3"/>
      <c r="W580" s="3"/>
      <c r="X580" s="3"/>
      <c r="Y580" s="3"/>
      <c r="Z580" s="3"/>
    </row>
    <row r="581" spans="2:26">
      <c r="B581" s="449"/>
      <c r="C581" s="7"/>
      <c r="D581" s="3"/>
      <c r="E581" s="3"/>
      <c r="F581" s="3"/>
      <c r="G581" s="3"/>
      <c r="H581" s="3"/>
      <c r="I581" s="3"/>
      <c r="J581" s="3"/>
      <c r="K581" s="3"/>
      <c r="L581" s="3"/>
      <c r="M581" s="3"/>
      <c r="N581" s="3"/>
      <c r="O581" s="3"/>
      <c r="P581" s="3"/>
      <c r="Q581" s="3"/>
      <c r="R581" s="3"/>
      <c r="S581" s="3"/>
      <c r="T581" s="3"/>
      <c r="U581" s="3"/>
      <c r="V581" s="3"/>
      <c r="W581" s="3"/>
      <c r="X581" s="3"/>
      <c r="Y581" s="3"/>
      <c r="Z581" s="3"/>
    </row>
    <row r="582" spans="2:26">
      <c r="B582" s="449"/>
      <c r="C582" s="7"/>
      <c r="D582" s="3"/>
      <c r="E582" s="3"/>
      <c r="F582" s="3"/>
      <c r="G582" s="3"/>
      <c r="H582" s="3"/>
      <c r="I582" s="3"/>
      <c r="J582" s="3"/>
      <c r="K582" s="3"/>
      <c r="L582" s="3"/>
      <c r="M582" s="3"/>
      <c r="N582" s="3"/>
      <c r="O582" s="3"/>
      <c r="P582" s="3"/>
      <c r="Q582" s="3"/>
      <c r="R582" s="3"/>
      <c r="S582" s="3"/>
      <c r="T582" s="3"/>
      <c r="U582" s="3"/>
      <c r="V582" s="3"/>
      <c r="W582" s="3"/>
      <c r="X582" s="3"/>
      <c r="Y582" s="3"/>
      <c r="Z582" s="3"/>
    </row>
    <row r="583" spans="2:26">
      <c r="B583" s="449"/>
      <c r="C583" s="7"/>
      <c r="D583" s="3"/>
      <c r="E583" s="3"/>
      <c r="F583" s="3"/>
      <c r="G583" s="3"/>
      <c r="H583" s="3"/>
      <c r="I583" s="3"/>
      <c r="J583" s="3"/>
      <c r="K583" s="3"/>
      <c r="L583" s="3"/>
      <c r="M583" s="3"/>
      <c r="N583" s="3"/>
      <c r="O583" s="3"/>
      <c r="P583" s="3"/>
      <c r="Q583" s="3"/>
      <c r="R583" s="3"/>
      <c r="S583" s="3"/>
      <c r="T583" s="3"/>
      <c r="U583" s="3"/>
      <c r="V583" s="3"/>
      <c r="W583" s="3"/>
      <c r="X583" s="3"/>
      <c r="Y583" s="3"/>
      <c r="Z583" s="3"/>
    </row>
    <row r="584" spans="2:26">
      <c r="B584" s="449"/>
      <c r="C584" s="7"/>
      <c r="D584" s="3"/>
      <c r="E584" s="3"/>
      <c r="F584" s="3"/>
      <c r="G584" s="3"/>
      <c r="H584" s="3"/>
      <c r="I584" s="3"/>
      <c r="J584" s="3"/>
      <c r="K584" s="3"/>
      <c r="L584" s="3"/>
      <c r="M584" s="3"/>
      <c r="N584" s="3"/>
      <c r="O584" s="3"/>
      <c r="P584" s="3"/>
      <c r="Q584" s="3"/>
      <c r="R584" s="3"/>
      <c r="S584" s="3"/>
      <c r="T584" s="3"/>
      <c r="U584" s="3"/>
      <c r="V584" s="3"/>
      <c r="W584" s="3"/>
      <c r="X584" s="3"/>
      <c r="Y584" s="3"/>
      <c r="Z584" s="3"/>
    </row>
    <row r="585" spans="2:26">
      <c r="B585" s="449"/>
      <c r="C585" s="7"/>
      <c r="D585" s="3"/>
      <c r="E585" s="3"/>
      <c r="F585" s="3"/>
      <c r="G585" s="3"/>
      <c r="H585" s="3"/>
      <c r="I585" s="3"/>
      <c r="J585" s="3"/>
      <c r="K585" s="3"/>
      <c r="L585" s="3"/>
      <c r="M585" s="3"/>
      <c r="N585" s="3"/>
      <c r="O585" s="3"/>
      <c r="P585" s="3"/>
      <c r="Q585" s="3"/>
      <c r="R585" s="3"/>
      <c r="S585" s="3"/>
      <c r="T585" s="3"/>
      <c r="U585" s="3"/>
      <c r="V585" s="3"/>
      <c r="W585" s="3"/>
      <c r="X585" s="3"/>
      <c r="Y585" s="3"/>
      <c r="Z585" s="3"/>
    </row>
    <row r="586" spans="2:26">
      <c r="B586" s="449"/>
      <c r="C586" s="7"/>
      <c r="D586" s="3"/>
      <c r="E586" s="3"/>
      <c r="F586" s="3"/>
      <c r="G586" s="3"/>
      <c r="H586" s="3"/>
      <c r="I586" s="3"/>
      <c r="J586" s="3"/>
      <c r="K586" s="3"/>
      <c r="L586" s="3"/>
      <c r="M586" s="3"/>
      <c r="N586" s="3"/>
      <c r="O586" s="3"/>
      <c r="P586" s="3"/>
      <c r="Q586" s="3"/>
      <c r="R586" s="3"/>
      <c r="S586" s="3"/>
      <c r="T586" s="3"/>
      <c r="U586" s="3"/>
      <c r="V586" s="3"/>
      <c r="W586" s="3"/>
      <c r="X586" s="3"/>
      <c r="Y586" s="3"/>
      <c r="Z586" s="3"/>
    </row>
    <row r="587" spans="2:26">
      <c r="B587" s="449"/>
      <c r="C587" s="7"/>
      <c r="D587" s="3"/>
      <c r="E587" s="3"/>
      <c r="F587" s="3"/>
      <c r="G587" s="3"/>
      <c r="H587" s="3"/>
      <c r="I587" s="3"/>
      <c r="J587" s="3"/>
      <c r="K587" s="3"/>
      <c r="L587" s="3"/>
      <c r="M587" s="3"/>
      <c r="N587" s="3"/>
      <c r="O587" s="3"/>
      <c r="P587" s="3"/>
      <c r="Q587" s="3"/>
      <c r="R587" s="3"/>
      <c r="S587" s="3"/>
      <c r="T587" s="3"/>
      <c r="U587" s="3"/>
      <c r="V587" s="3"/>
      <c r="W587" s="3"/>
      <c r="X587" s="3"/>
      <c r="Y587" s="3"/>
      <c r="Z587" s="3"/>
    </row>
    <row r="588" spans="2:26">
      <c r="B588" s="449"/>
      <c r="C588" s="7"/>
      <c r="D588" s="3"/>
      <c r="E588" s="3"/>
      <c r="F588" s="3"/>
      <c r="G588" s="3"/>
      <c r="H588" s="3"/>
      <c r="I588" s="3"/>
      <c r="J588" s="3"/>
      <c r="K588" s="3"/>
      <c r="L588" s="3"/>
      <c r="M588" s="3"/>
      <c r="N588" s="3"/>
      <c r="O588" s="3"/>
      <c r="P588" s="3"/>
      <c r="Q588" s="3"/>
      <c r="R588" s="3"/>
      <c r="S588" s="3"/>
      <c r="T588" s="3"/>
      <c r="U588" s="3"/>
      <c r="V588" s="3"/>
      <c r="W588" s="3"/>
      <c r="X588" s="3"/>
      <c r="Y588" s="3"/>
      <c r="Z588" s="3"/>
    </row>
    <row r="589" spans="2:26">
      <c r="B589" s="449"/>
      <c r="C589" s="7"/>
      <c r="D589" s="3"/>
      <c r="E589" s="3"/>
      <c r="F589" s="3"/>
      <c r="G589" s="3"/>
      <c r="H589" s="3"/>
      <c r="I589" s="3"/>
      <c r="J589" s="3"/>
      <c r="K589" s="3"/>
      <c r="L589" s="3"/>
      <c r="M589" s="3"/>
      <c r="N589" s="3"/>
      <c r="O589" s="3"/>
      <c r="P589" s="3"/>
      <c r="Q589" s="3"/>
      <c r="R589" s="3"/>
      <c r="S589" s="3"/>
      <c r="T589" s="3"/>
      <c r="U589" s="3"/>
      <c r="V589" s="3"/>
      <c r="W589" s="3"/>
      <c r="X589" s="3"/>
      <c r="Y589" s="3"/>
      <c r="Z589" s="3"/>
    </row>
    <row r="590" spans="2:26">
      <c r="B590" s="449"/>
      <c r="C590" s="7"/>
      <c r="D590" s="3"/>
      <c r="E590" s="3"/>
      <c r="F590" s="3"/>
      <c r="G590" s="3"/>
      <c r="H590" s="3"/>
      <c r="I590" s="3"/>
      <c r="J590" s="3"/>
      <c r="K590" s="3"/>
      <c r="L590" s="3"/>
      <c r="M590" s="3"/>
      <c r="N590" s="3"/>
      <c r="O590" s="3"/>
      <c r="P590" s="3"/>
      <c r="Q590" s="3"/>
      <c r="R590" s="3"/>
      <c r="S590" s="3"/>
      <c r="T590" s="3"/>
      <c r="U590" s="3"/>
      <c r="V590" s="3"/>
      <c r="W590" s="3"/>
      <c r="X590" s="3"/>
      <c r="Y590" s="3"/>
      <c r="Z590" s="3"/>
    </row>
    <row r="591" spans="2:26">
      <c r="B591" s="449"/>
      <c r="C591" s="7"/>
      <c r="D591" s="3"/>
      <c r="E591" s="3"/>
      <c r="F591" s="3"/>
      <c r="G591" s="3"/>
      <c r="H591" s="3"/>
      <c r="I591" s="3"/>
      <c r="J591" s="3"/>
      <c r="K591" s="3"/>
      <c r="L591" s="3"/>
      <c r="M591" s="3"/>
      <c r="N591" s="3"/>
      <c r="O591" s="3"/>
      <c r="P591" s="3"/>
      <c r="Q591" s="3"/>
      <c r="R591" s="3"/>
      <c r="S591" s="3"/>
      <c r="T591" s="3"/>
      <c r="U591" s="3"/>
      <c r="V591" s="3"/>
      <c r="W591" s="3"/>
      <c r="X591" s="3"/>
      <c r="Y591" s="3"/>
      <c r="Z591" s="3"/>
    </row>
    <row r="592" spans="2:26">
      <c r="B592" s="449"/>
      <c r="C592" s="7"/>
      <c r="D592" s="3"/>
      <c r="E592" s="3"/>
      <c r="F592" s="3"/>
      <c r="G592" s="3"/>
      <c r="H592" s="3"/>
      <c r="I592" s="3"/>
      <c r="J592" s="3"/>
      <c r="K592" s="3"/>
      <c r="L592" s="3"/>
      <c r="M592" s="3"/>
      <c r="N592" s="3"/>
      <c r="O592" s="3"/>
      <c r="P592" s="3"/>
      <c r="Q592" s="3"/>
      <c r="R592" s="3"/>
      <c r="S592" s="3"/>
      <c r="T592" s="3"/>
      <c r="U592" s="3"/>
      <c r="V592" s="3"/>
      <c r="W592" s="3"/>
      <c r="X592" s="3"/>
      <c r="Y592" s="3"/>
      <c r="Z592" s="3"/>
    </row>
    <row r="593" spans="2:26">
      <c r="B593" s="449"/>
      <c r="C593" s="7"/>
      <c r="D593" s="3"/>
      <c r="E593" s="3"/>
      <c r="F593" s="3"/>
      <c r="G593" s="3"/>
      <c r="H593" s="3"/>
      <c r="I593" s="3"/>
      <c r="J593" s="3"/>
      <c r="K593" s="3"/>
      <c r="L593" s="3"/>
      <c r="M593" s="3"/>
      <c r="N593" s="3"/>
      <c r="O593" s="3"/>
      <c r="P593" s="3"/>
      <c r="Q593" s="3"/>
      <c r="R593" s="3"/>
      <c r="S593" s="3"/>
      <c r="T593" s="3"/>
      <c r="U593" s="3"/>
      <c r="V593" s="3"/>
      <c r="W593" s="3"/>
      <c r="X593" s="3"/>
      <c r="Y593" s="3"/>
      <c r="Z593" s="3"/>
    </row>
    <row r="594" spans="2:26">
      <c r="B594" s="449"/>
      <c r="C594" s="7"/>
      <c r="D594" s="3"/>
      <c r="E594" s="3"/>
      <c r="F594" s="3"/>
      <c r="G594" s="3"/>
      <c r="H594" s="3"/>
      <c r="I594" s="3"/>
      <c r="J594" s="3"/>
      <c r="K594" s="3"/>
      <c r="L594" s="3"/>
      <c r="M594" s="3"/>
      <c r="N594" s="3"/>
      <c r="O594" s="3"/>
      <c r="P594" s="3"/>
      <c r="Q594" s="3"/>
      <c r="R594" s="3"/>
      <c r="S594" s="3"/>
      <c r="T594" s="3"/>
      <c r="U594" s="3"/>
      <c r="V594" s="3"/>
      <c r="W594" s="3"/>
      <c r="X594" s="3"/>
      <c r="Y594" s="3"/>
      <c r="Z594" s="3"/>
    </row>
    <row r="595" spans="2:26">
      <c r="B595" s="449"/>
      <c r="C595" s="7"/>
      <c r="D595" s="3"/>
      <c r="E595" s="3"/>
      <c r="F595" s="3"/>
      <c r="G595" s="3"/>
      <c r="H595" s="3"/>
      <c r="I595" s="3"/>
      <c r="J595" s="3"/>
      <c r="K595" s="3"/>
      <c r="L595" s="3"/>
      <c r="M595" s="3"/>
      <c r="N595" s="3"/>
      <c r="O595" s="3"/>
      <c r="P595" s="3"/>
      <c r="Q595" s="3"/>
      <c r="R595" s="3"/>
      <c r="S595" s="3"/>
      <c r="T595" s="3"/>
      <c r="U595" s="3"/>
      <c r="V595" s="3"/>
      <c r="W595" s="3"/>
      <c r="X595" s="3"/>
      <c r="Y595" s="3"/>
      <c r="Z595" s="3"/>
    </row>
    <row r="596" spans="2:26">
      <c r="B596" s="449"/>
      <c r="C596" s="7"/>
      <c r="D596" s="3"/>
      <c r="E596" s="3"/>
      <c r="F596" s="3"/>
      <c r="G596" s="3"/>
      <c r="H596" s="3"/>
      <c r="I596" s="3"/>
      <c r="J596" s="3"/>
      <c r="K596" s="3"/>
      <c r="L596" s="3"/>
      <c r="M596" s="3"/>
      <c r="N596" s="3"/>
      <c r="O596" s="3"/>
      <c r="P596" s="3"/>
      <c r="Q596" s="3"/>
      <c r="R596" s="3"/>
      <c r="S596" s="3"/>
      <c r="T596" s="3"/>
      <c r="U596" s="3"/>
      <c r="V596" s="3"/>
      <c r="W596" s="3"/>
      <c r="X596" s="3"/>
      <c r="Y596" s="3"/>
      <c r="Z596" s="3"/>
    </row>
    <row r="597" spans="2:26">
      <c r="B597" s="449"/>
      <c r="C597" s="7"/>
      <c r="D597" s="3"/>
      <c r="E597" s="3"/>
      <c r="F597" s="3"/>
      <c r="G597" s="3"/>
      <c r="H597" s="3"/>
      <c r="I597" s="3"/>
      <c r="J597" s="3"/>
      <c r="K597" s="3"/>
      <c r="L597" s="3"/>
      <c r="M597" s="3"/>
      <c r="N597" s="3"/>
      <c r="O597" s="3"/>
      <c r="P597" s="3"/>
      <c r="Q597" s="3"/>
      <c r="R597" s="3"/>
      <c r="S597" s="3"/>
      <c r="T597" s="3"/>
      <c r="U597" s="3"/>
      <c r="V597" s="3"/>
      <c r="W597" s="3"/>
      <c r="X597" s="3"/>
      <c r="Y597" s="3"/>
      <c r="Z597" s="3"/>
    </row>
    <row r="598" spans="2:26">
      <c r="B598" s="449"/>
      <c r="C598" s="7"/>
      <c r="D598" s="3"/>
      <c r="E598" s="3"/>
      <c r="F598" s="3"/>
      <c r="G598" s="3"/>
      <c r="H598" s="3"/>
      <c r="I598" s="3"/>
      <c r="J598" s="3"/>
      <c r="K598" s="3"/>
      <c r="L598" s="3"/>
      <c r="M598" s="3"/>
      <c r="N598" s="3"/>
      <c r="O598" s="3"/>
      <c r="P598" s="3"/>
      <c r="Q598" s="3"/>
      <c r="R598" s="3"/>
      <c r="S598" s="3"/>
      <c r="T598" s="3"/>
      <c r="U598" s="3"/>
      <c r="V598" s="3"/>
      <c r="W598" s="3"/>
      <c r="X598" s="3"/>
      <c r="Y598" s="3"/>
      <c r="Z598" s="3"/>
    </row>
    <row r="599" spans="2:26">
      <c r="B599" s="449"/>
      <c r="C599" s="7"/>
      <c r="D599" s="3"/>
      <c r="E599" s="3"/>
      <c r="F599" s="3"/>
      <c r="G599" s="3"/>
      <c r="H599" s="3"/>
      <c r="I599" s="3"/>
      <c r="J599" s="3"/>
      <c r="K599" s="3"/>
      <c r="L599" s="3"/>
      <c r="M599" s="3"/>
      <c r="N599" s="3"/>
      <c r="O599" s="3"/>
      <c r="P599" s="3"/>
      <c r="Q599" s="3"/>
      <c r="R599" s="3"/>
      <c r="S599" s="3"/>
      <c r="T599" s="3"/>
      <c r="U599" s="3"/>
      <c r="V599" s="3"/>
      <c r="W599" s="3"/>
      <c r="X599" s="3"/>
      <c r="Y599" s="3"/>
      <c r="Z599" s="3"/>
    </row>
    <row r="600" spans="2:26">
      <c r="B600" s="449"/>
      <c r="C600" s="7"/>
      <c r="D600" s="3"/>
      <c r="E600" s="3"/>
      <c r="F600" s="3"/>
      <c r="G600" s="3"/>
      <c r="H600" s="3"/>
      <c r="I600" s="3"/>
      <c r="J600" s="3"/>
      <c r="K600" s="3"/>
      <c r="L600" s="3"/>
      <c r="M600" s="3"/>
      <c r="N600" s="3"/>
      <c r="O600" s="3"/>
      <c r="P600" s="3"/>
      <c r="Q600" s="3"/>
      <c r="R600" s="3"/>
      <c r="S600" s="3"/>
      <c r="T600" s="3"/>
      <c r="U600" s="3"/>
      <c r="V600" s="3"/>
      <c r="W600" s="3"/>
      <c r="X600" s="3"/>
      <c r="Y600" s="3"/>
      <c r="Z600" s="3"/>
    </row>
    <row r="601" spans="2:26">
      <c r="B601" s="449"/>
      <c r="C601" s="7"/>
      <c r="D601" s="3"/>
      <c r="E601" s="3"/>
      <c r="F601" s="3"/>
      <c r="G601" s="3"/>
      <c r="H601" s="3"/>
      <c r="I601" s="3"/>
      <c r="J601" s="3"/>
      <c r="K601" s="3"/>
      <c r="L601" s="3"/>
      <c r="M601" s="3"/>
      <c r="N601" s="3"/>
      <c r="O601" s="3"/>
      <c r="P601" s="3"/>
      <c r="Q601" s="3"/>
      <c r="R601" s="3"/>
      <c r="S601" s="3"/>
      <c r="T601" s="3"/>
      <c r="U601" s="3"/>
      <c r="V601" s="3"/>
      <c r="W601" s="3"/>
      <c r="X601" s="3"/>
      <c r="Y601" s="3"/>
      <c r="Z601" s="3"/>
    </row>
    <row r="602" spans="2:26">
      <c r="B602" s="449"/>
      <c r="C602" s="7"/>
      <c r="D602" s="3"/>
      <c r="E602" s="3"/>
      <c r="F602" s="3"/>
      <c r="G602" s="3"/>
      <c r="H602" s="3"/>
      <c r="I602" s="3"/>
      <c r="J602" s="3"/>
      <c r="K602" s="3"/>
      <c r="L602" s="3"/>
      <c r="M602" s="3"/>
      <c r="N602" s="3"/>
      <c r="O602" s="3"/>
      <c r="P602" s="3"/>
      <c r="Q602" s="3"/>
      <c r="R602" s="3"/>
      <c r="S602" s="3"/>
      <c r="T602" s="3"/>
      <c r="U602" s="3"/>
      <c r="V602" s="3"/>
      <c r="W602" s="3"/>
      <c r="X602" s="3"/>
      <c r="Y602" s="3"/>
      <c r="Z602" s="3"/>
    </row>
    <row r="603" spans="2:26">
      <c r="B603" s="449"/>
      <c r="C603" s="7"/>
      <c r="D603" s="3"/>
      <c r="E603" s="3"/>
      <c r="F603" s="3"/>
      <c r="G603" s="3"/>
      <c r="H603" s="3"/>
      <c r="I603" s="3"/>
      <c r="J603" s="3"/>
      <c r="K603" s="3"/>
      <c r="L603" s="3"/>
      <c r="M603" s="3"/>
      <c r="N603" s="3"/>
      <c r="O603" s="3"/>
      <c r="P603" s="3"/>
      <c r="Q603" s="3"/>
      <c r="R603" s="3"/>
      <c r="S603" s="3"/>
      <c r="T603" s="3"/>
      <c r="U603" s="3"/>
      <c r="V603" s="3"/>
      <c r="W603" s="3"/>
      <c r="X603" s="3"/>
      <c r="Y603" s="3"/>
      <c r="Z603" s="3"/>
    </row>
    <row r="604" spans="2:26">
      <c r="B604" s="449"/>
      <c r="C604" s="7"/>
      <c r="D604" s="3"/>
      <c r="E604" s="3"/>
      <c r="F604" s="3"/>
      <c r="G604" s="3"/>
      <c r="H604" s="3"/>
      <c r="I604" s="3"/>
      <c r="J604" s="3"/>
      <c r="K604" s="3"/>
      <c r="L604" s="3"/>
      <c r="M604" s="3"/>
      <c r="N604" s="3"/>
      <c r="O604" s="3"/>
      <c r="P604" s="3"/>
      <c r="Q604" s="3"/>
      <c r="R604" s="3"/>
      <c r="S604" s="3"/>
      <c r="T604" s="3"/>
      <c r="U604" s="3"/>
      <c r="V604" s="3"/>
      <c r="W604" s="3"/>
      <c r="X604" s="3"/>
      <c r="Y604" s="3"/>
      <c r="Z604" s="3"/>
    </row>
    <row r="605" spans="2:26">
      <c r="B605" s="449"/>
      <c r="C605" s="7"/>
      <c r="D605" s="3"/>
      <c r="E605" s="3"/>
      <c r="F605" s="3"/>
      <c r="G605" s="3"/>
      <c r="H605" s="3"/>
      <c r="I605" s="3"/>
      <c r="J605" s="3"/>
      <c r="K605" s="3"/>
      <c r="L605" s="3"/>
      <c r="M605" s="3"/>
      <c r="N605" s="3"/>
      <c r="O605" s="3"/>
      <c r="P605" s="3"/>
      <c r="Q605" s="3"/>
      <c r="R605" s="3"/>
      <c r="S605" s="3"/>
      <c r="T605" s="3"/>
      <c r="U605" s="3"/>
      <c r="V605" s="3"/>
      <c r="W605" s="3"/>
      <c r="X605" s="3"/>
      <c r="Y605" s="3"/>
      <c r="Z605" s="3"/>
    </row>
    <row r="606" spans="2:26">
      <c r="B606" s="449"/>
      <c r="C606" s="7"/>
      <c r="D606" s="3"/>
      <c r="E606" s="3"/>
      <c r="F606" s="3"/>
      <c r="G606" s="3"/>
      <c r="H606" s="3"/>
      <c r="I606" s="3"/>
      <c r="J606" s="3"/>
      <c r="K606" s="3"/>
      <c r="L606" s="3"/>
      <c r="M606" s="3"/>
      <c r="N606" s="3"/>
      <c r="O606" s="3"/>
      <c r="P606" s="3"/>
      <c r="Q606" s="3"/>
      <c r="R606" s="3"/>
      <c r="S606" s="3"/>
      <c r="T606" s="3"/>
      <c r="U606" s="3"/>
      <c r="V606" s="3"/>
      <c r="W606" s="3"/>
      <c r="X606" s="3"/>
      <c r="Y606" s="3"/>
      <c r="Z606" s="3"/>
    </row>
    <row r="607" spans="2:26">
      <c r="B607" s="449"/>
      <c r="C607" s="7"/>
      <c r="D607" s="3"/>
      <c r="E607" s="3"/>
      <c r="F607" s="3"/>
      <c r="G607" s="3"/>
      <c r="H607" s="3"/>
      <c r="I607" s="3"/>
      <c r="J607" s="3"/>
      <c r="K607" s="3"/>
      <c r="L607" s="3"/>
      <c r="M607" s="3"/>
      <c r="N607" s="3"/>
      <c r="O607" s="3"/>
      <c r="P607" s="3"/>
      <c r="Q607" s="3"/>
      <c r="R607" s="3"/>
      <c r="S607" s="3"/>
      <c r="T607" s="3"/>
      <c r="U607" s="3"/>
      <c r="V607" s="3"/>
      <c r="W607" s="3"/>
      <c r="X607" s="3"/>
      <c r="Y607" s="3"/>
      <c r="Z607" s="3"/>
    </row>
    <row r="608" spans="2:26">
      <c r="B608" s="449"/>
      <c r="C608" s="7"/>
      <c r="D608" s="3"/>
      <c r="E608" s="3"/>
      <c r="F608" s="3"/>
      <c r="G608" s="3"/>
      <c r="H608" s="3"/>
      <c r="I608" s="3"/>
      <c r="J608" s="3"/>
      <c r="K608" s="3"/>
      <c r="L608" s="3"/>
      <c r="M608" s="3"/>
      <c r="N608" s="3"/>
      <c r="O608" s="3"/>
      <c r="P608" s="3"/>
      <c r="Q608" s="3"/>
      <c r="R608" s="3"/>
      <c r="S608" s="3"/>
      <c r="T608" s="3"/>
      <c r="U608" s="3"/>
      <c r="V608" s="3"/>
      <c r="W608" s="3"/>
      <c r="X608" s="3"/>
      <c r="Y608" s="3"/>
      <c r="Z608" s="3"/>
    </row>
    <row r="609" spans="2:26">
      <c r="B609" s="449"/>
      <c r="C609" s="7"/>
      <c r="D609" s="3"/>
      <c r="E609" s="3"/>
      <c r="F609" s="3"/>
      <c r="G609" s="3"/>
      <c r="H609" s="3"/>
      <c r="I609" s="3"/>
      <c r="J609" s="3"/>
      <c r="K609" s="3"/>
      <c r="L609" s="3"/>
      <c r="M609" s="3"/>
      <c r="N609" s="3"/>
      <c r="O609" s="3"/>
      <c r="P609" s="3"/>
      <c r="Q609" s="3"/>
      <c r="R609" s="3"/>
      <c r="S609" s="3"/>
      <c r="T609" s="3"/>
      <c r="U609" s="3"/>
      <c r="V609" s="3"/>
      <c r="W609" s="3"/>
      <c r="X609" s="3"/>
      <c r="Y609" s="3"/>
      <c r="Z609" s="3"/>
    </row>
    <row r="610" spans="2:26">
      <c r="B610" s="449"/>
      <c r="C610" s="7"/>
      <c r="D610" s="3"/>
      <c r="E610" s="3"/>
      <c r="F610" s="3"/>
      <c r="G610" s="3"/>
      <c r="H610" s="3"/>
      <c r="I610" s="3"/>
      <c r="J610" s="3"/>
      <c r="K610" s="3"/>
      <c r="L610" s="3"/>
      <c r="M610" s="3"/>
      <c r="N610" s="3"/>
      <c r="O610" s="3"/>
      <c r="P610" s="3"/>
      <c r="Q610" s="3"/>
      <c r="R610" s="3"/>
      <c r="S610" s="3"/>
      <c r="T610" s="3"/>
      <c r="U610" s="3"/>
      <c r="V610" s="3"/>
      <c r="W610" s="3"/>
      <c r="X610" s="3"/>
      <c r="Y610" s="3"/>
      <c r="Z610" s="3"/>
    </row>
    <row r="611" spans="2:26">
      <c r="B611" s="449"/>
      <c r="C611" s="7"/>
      <c r="D611" s="3"/>
      <c r="E611" s="3"/>
      <c r="F611" s="3"/>
      <c r="G611" s="3"/>
      <c r="H611" s="3"/>
      <c r="I611" s="3"/>
      <c r="J611" s="3"/>
      <c r="K611" s="3"/>
      <c r="L611" s="3"/>
      <c r="M611" s="3"/>
      <c r="N611" s="3"/>
      <c r="O611" s="3"/>
      <c r="P611" s="3"/>
      <c r="Q611" s="3"/>
      <c r="R611" s="3"/>
      <c r="S611" s="3"/>
      <c r="T611" s="3"/>
      <c r="U611" s="3"/>
      <c r="V611" s="3"/>
      <c r="W611" s="3"/>
      <c r="X611" s="3"/>
      <c r="Y611" s="3"/>
      <c r="Z611" s="3"/>
    </row>
    <row r="612" spans="2:26">
      <c r="B612" s="449"/>
      <c r="C612" s="7"/>
      <c r="D612" s="3"/>
      <c r="E612" s="3"/>
      <c r="F612" s="3"/>
      <c r="G612" s="3"/>
      <c r="H612" s="3"/>
      <c r="I612" s="3"/>
      <c r="J612" s="3"/>
      <c r="K612" s="3"/>
      <c r="L612" s="3"/>
      <c r="M612" s="3"/>
      <c r="N612" s="3"/>
      <c r="O612" s="3"/>
      <c r="P612" s="3"/>
      <c r="Q612" s="3"/>
      <c r="R612" s="3"/>
      <c r="S612" s="3"/>
      <c r="T612" s="3"/>
      <c r="U612" s="3"/>
      <c r="V612" s="3"/>
      <c r="W612" s="3"/>
      <c r="X612" s="3"/>
      <c r="Y612" s="3"/>
      <c r="Z612" s="3"/>
    </row>
    <row r="613" spans="2:26">
      <c r="B613" s="449"/>
      <c r="C613" s="7"/>
      <c r="D613" s="3"/>
      <c r="E613" s="3"/>
      <c r="F613" s="3"/>
      <c r="G613" s="3"/>
      <c r="H613" s="3"/>
      <c r="I613" s="3"/>
      <c r="J613" s="3"/>
      <c r="K613" s="3"/>
      <c r="L613" s="3"/>
      <c r="M613" s="3"/>
      <c r="N613" s="3"/>
      <c r="O613" s="3"/>
      <c r="P613" s="3"/>
      <c r="Q613" s="3"/>
      <c r="R613" s="3"/>
      <c r="S613" s="3"/>
      <c r="T613" s="3"/>
      <c r="U613" s="3"/>
      <c r="V613" s="3"/>
      <c r="W613" s="3"/>
      <c r="X613" s="3"/>
      <c r="Y613" s="3"/>
      <c r="Z613" s="3"/>
    </row>
    <row r="614" spans="2:26">
      <c r="B614" s="449"/>
      <c r="C614" s="7"/>
      <c r="D614" s="3"/>
      <c r="E614" s="3"/>
      <c r="F614" s="3"/>
      <c r="G614" s="3"/>
      <c r="H614" s="3"/>
      <c r="I614" s="3"/>
      <c r="J614" s="3"/>
      <c r="K614" s="3"/>
      <c r="L614" s="3"/>
      <c r="M614" s="3"/>
      <c r="N614" s="3"/>
      <c r="O614" s="3"/>
      <c r="P614" s="3"/>
      <c r="Q614" s="3"/>
      <c r="R614" s="3"/>
      <c r="S614" s="3"/>
      <c r="T614" s="3"/>
      <c r="U614" s="3"/>
      <c r="V614" s="3"/>
      <c r="W614" s="3"/>
      <c r="X614" s="3"/>
      <c r="Y614" s="3"/>
      <c r="Z614" s="3"/>
    </row>
    <row r="615" spans="2:26">
      <c r="B615" s="449"/>
      <c r="C615" s="7"/>
      <c r="D615" s="3"/>
      <c r="E615" s="3"/>
      <c r="F615" s="3"/>
      <c r="G615" s="3"/>
      <c r="H615" s="3"/>
      <c r="I615" s="3"/>
      <c r="J615" s="3"/>
      <c r="K615" s="3"/>
      <c r="L615" s="3"/>
      <c r="M615" s="3"/>
      <c r="N615" s="3"/>
      <c r="O615" s="3"/>
      <c r="P615" s="3"/>
      <c r="Q615" s="3"/>
      <c r="R615" s="3"/>
      <c r="S615" s="3"/>
      <c r="T615" s="3"/>
      <c r="U615" s="3"/>
      <c r="V615" s="3"/>
      <c r="W615" s="3"/>
      <c r="X615" s="3"/>
      <c r="Y615" s="3"/>
      <c r="Z615" s="3"/>
    </row>
    <row r="616" spans="2:26">
      <c r="B616" s="449"/>
      <c r="C616" s="7"/>
      <c r="D616" s="3"/>
      <c r="E616" s="3"/>
      <c r="F616" s="3"/>
      <c r="G616" s="3"/>
      <c r="H616" s="3"/>
      <c r="I616" s="3"/>
      <c r="J616" s="3"/>
      <c r="K616" s="3"/>
      <c r="L616" s="3"/>
      <c r="M616" s="3"/>
      <c r="N616" s="3"/>
      <c r="O616" s="3"/>
      <c r="P616" s="3"/>
      <c r="Q616" s="3"/>
      <c r="R616" s="3"/>
      <c r="S616" s="3"/>
      <c r="T616" s="3"/>
      <c r="U616" s="3"/>
      <c r="V616" s="3"/>
      <c r="W616" s="3"/>
      <c r="X616" s="3"/>
      <c r="Y616" s="3"/>
      <c r="Z616" s="3"/>
    </row>
    <row r="617" spans="2:26">
      <c r="B617" s="449"/>
      <c r="C617" s="7"/>
      <c r="D617" s="3"/>
      <c r="E617" s="3"/>
      <c r="F617" s="3"/>
      <c r="G617" s="3"/>
      <c r="H617" s="3"/>
      <c r="I617" s="3"/>
      <c r="J617" s="3"/>
      <c r="K617" s="3"/>
      <c r="L617" s="3"/>
      <c r="M617" s="3"/>
      <c r="N617" s="3"/>
      <c r="O617" s="3"/>
      <c r="P617" s="3"/>
      <c r="Q617" s="3"/>
      <c r="R617" s="3"/>
      <c r="S617" s="3"/>
      <c r="T617" s="3"/>
      <c r="U617" s="3"/>
      <c r="V617" s="3"/>
      <c r="W617" s="3"/>
      <c r="X617" s="3"/>
      <c r="Y617" s="3"/>
      <c r="Z617" s="3"/>
    </row>
    <row r="618" spans="2:26">
      <c r="B618" s="449"/>
      <c r="C618" s="7"/>
      <c r="D618" s="3"/>
      <c r="E618" s="3"/>
      <c r="F618" s="3"/>
      <c r="G618" s="3"/>
      <c r="H618" s="3"/>
      <c r="I618" s="3"/>
      <c r="J618" s="3"/>
      <c r="K618" s="3"/>
      <c r="L618" s="3"/>
      <c r="M618" s="3"/>
      <c r="N618" s="3"/>
      <c r="O618" s="3"/>
      <c r="P618" s="3"/>
      <c r="Q618" s="3"/>
      <c r="R618" s="3"/>
      <c r="S618" s="3"/>
      <c r="T618" s="3"/>
      <c r="U618" s="3"/>
      <c r="V618" s="3"/>
      <c r="W618" s="3"/>
      <c r="X618" s="3"/>
      <c r="Y618" s="3"/>
      <c r="Z618" s="3"/>
    </row>
    <row r="619" spans="2:26">
      <c r="B619" s="449"/>
      <c r="C619" s="7"/>
      <c r="D619" s="3"/>
      <c r="E619" s="3"/>
      <c r="F619" s="3"/>
      <c r="G619" s="3"/>
      <c r="H619" s="3"/>
      <c r="I619" s="3"/>
      <c r="J619" s="3"/>
      <c r="K619" s="3"/>
      <c r="L619" s="3"/>
      <c r="M619" s="3"/>
      <c r="N619" s="3"/>
      <c r="O619" s="3"/>
      <c r="P619" s="3"/>
      <c r="Q619" s="3"/>
      <c r="R619" s="3"/>
      <c r="S619" s="3"/>
      <c r="T619" s="3"/>
      <c r="U619" s="3"/>
      <c r="V619" s="3"/>
      <c r="W619" s="3"/>
      <c r="X619" s="3"/>
      <c r="Y619" s="3"/>
      <c r="Z619" s="3"/>
    </row>
    <row r="620" spans="2:26">
      <c r="B620" s="449"/>
      <c r="C620" s="7"/>
      <c r="D620" s="3"/>
      <c r="E620" s="3"/>
      <c r="F620" s="3"/>
      <c r="G620" s="3"/>
      <c r="H620" s="3"/>
      <c r="I620" s="3"/>
      <c r="J620" s="3"/>
      <c r="K620" s="3"/>
      <c r="L620" s="3"/>
      <c r="M620" s="3"/>
      <c r="N620" s="3"/>
      <c r="O620" s="3"/>
      <c r="P620" s="3"/>
      <c r="Q620" s="3"/>
      <c r="R620" s="3"/>
      <c r="S620" s="3"/>
      <c r="T620" s="3"/>
      <c r="U620" s="3"/>
      <c r="V620" s="3"/>
      <c r="W620" s="3"/>
      <c r="X620" s="3"/>
      <c r="Y620" s="3"/>
      <c r="Z620" s="3"/>
    </row>
    <row r="621" spans="2:26">
      <c r="B621" s="449"/>
      <c r="C621" s="7"/>
      <c r="D621" s="3"/>
      <c r="E621" s="3"/>
      <c r="F621" s="3"/>
      <c r="G621" s="3"/>
      <c r="H621" s="3"/>
      <c r="I621" s="3"/>
      <c r="J621" s="3"/>
      <c r="K621" s="3"/>
      <c r="L621" s="3"/>
      <c r="M621" s="3"/>
      <c r="N621" s="3"/>
      <c r="O621" s="3"/>
      <c r="P621" s="3"/>
      <c r="Q621" s="3"/>
      <c r="R621" s="3"/>
      <c r="S621" s="3"/>
      <c r="T621" s="3"/>
      <c r="U621" s="3"/>
      <c r="V621" s="3"/>
      <c r="W621" s="3"/>
      <c r="X621" s="3"/>
      <c r="Y621" s="3"/>
      <c r="Z621" s="3"/>
    </row>
    <row r="622" spans="2:26">
      <c r="B622" s="449"/>
      <c r="C622" s="7"/>
      <c r="D622" s="3"/>
      <c r="E622" s="3"/>
      <c r="F622" s="3"/>
      <c r="G622" s="3"/>
      <c r="H622" s="3"/>
      <c r="I622" s="3"/>
      <c r="J622" s="3"/>
      <c r="K622" s="3"/>
      <c r="L622" s="3"/>
      <c r="M622" s="3"/>
      <c r="N622" s="3"/>
      <c r="O622" s="3"/>
      <c r="P622" s="3"/>
      <c r="Q622" s="3"/>
      <c r="R622" s="3"/>
      <c r="S622" s="3"/>
      <c r="T622" s="3"/>
      <c r="U622" s="3"/>
      <c r="V622" s="3"/>
      <c r="W622" s="3"/>
      <c r="X622" s="3"/>
      <c r="Y622" s="3"/>
      <c r="Z622" s="3"/>
    </row>
    <row r="623" spans="2:26">
      <c r="B623" s="449"/>
      <c r="C623" s="7"/>
      <c r="D623" s="3"/>
      <c r="E623" s="3"/>
      <c r="F623" s="3"/>
      <c r="G623" s="3"/>
      <c r="H623" s="3"/>
      <c r="I623" s="3"/>
      <c r="J623" s="3"/>
      <c r="K623" s="3"/>
      <c r="L623" s="3"/>
      <c r="M623" s="3"/>
      <c r="N623" s="3"/>
      <c r="O623" s="3"/>
      <c r="P623" s="3"/>
      <c r="Q623" s="3"/>
      <c r="R623" s="3"/>
      <c r="S623" s="3"/>
      <c r="T623" s="3"/>
      <c r="U623" s="3"/>
      <c r="V623" s="3"/>
      <c r="W623" s="3"/>
      <c r="X623" s="3"/>
      <c r="Y623" s="3"/>
      <c r="Z623" s="3"/>
    </row>
    <row r="624" spans="2:26">
      <c r="B624" s="449"/>
      <c r="C624" s="7"/>
      <c r="D624" s="3"/>
      <c r="E624" s="3"/>
      <c r="F624" s="3"/>
      <c r="G624" s="3"/>
      <c r="H624" s="3"/>
      <c r="I624" s="3"/>
      <c r="J624" s="3"/>
      <c r="K624" s="3"/>
      <c r="L624" s="3"/>
      <c r="M624" s="3"/>
      <c r="N624" s="3"/>
      <c r="O624" s="3"/>
      <c r="P624" s="3"/>
      <c r="Q624" s="3"/>
      <c r="R624" s="3"/>
      <c r="S624" s="3"/>
      <c r="T624" s="3"/>
      <c r="U624" s="3"/>
      <c r="V624" s="3"/>
      <c r="W624" s="3"/>
      <c r="X624" s="3"/>
      <c r="Y624" s="3"/>
      <c r="Z624" s="3"/>
    </row>
    <row r="625" spans="2:26">
      <c r="B625" s="449"/>
      <c r="C625" s="7"/>
      <c r="D625" s="3"/>
      <c r="E625" s="3"/>
      <c r="F625" s="3"/>
      <c r="G625" s="3"/>
      <c r="H625" s="3"/>
      <c r="I625" s="3"/>
      <c r="J625" s="3"/>
      <c r="K625" s="3"/>
      <c r="L625" s="3"/>
      <c r="M625" s="3"/>
      <c r="N625" s="3"/>
      <c r="O625" s="3"/>
      <c r="P625" s="3"/>
      <c r="Q625" s="3"/>
      <c r="R625" s="3"/>
      <c r="S625" s="3"/>
      <c r="T625" s="3"/>
      <c r="U625" s="3"/>
      <c r="V625" s="3"/>
      <c r="W625" s="3"/>
      <c r="X625" s="3"/>
      <c r="Y625" s="3"/>
      <c r="Z625" s="3"/>
    </row>
    <row r="626" spans="2:26">
      <c r="B626" s="449"/>
      <c r="C626" s="7"/>
      <c r="D626" s="3"/>
      <c r="E626" s="3"/>
      <c r="F626" s="3"/>
      <c r="G626" s="3"/>
      <c r="H626" s="3"/>
      <c r="I626" s="3"/>
      <c r="J626" s="3"/>
      <c r="K626" s="3"/>
      <c r="L626" s="3"/>
      <c r="M626" s="3"/>
      <c r="N626" s="3"/>
      <c r="O626" s="3"/>
      <c r="P626" s="3"/>
      <c r="Q626" s="3"/>
      <c r="R626" s="3"/>
      <c r="S626" s="3"/>
      <c r="T626" s="3"/>
      <c r="U626" s="3"/>
      <c r="V626" s="3"/>
      <c r="W626" s="3"/>
      <c r="X626" s="3"/>
      <c r="Y626" s="3"/>
      <c r="Z626" s="3"/>
    </row>
    <row r="627" spans="2:26">
      <c r="B627" s="449"/>
      <c r="C627" s="7"/>
      <c r="D627" s="3"/>
      <c r="E627" s="3"/>
      <c r="F627" s="3"/>
      <c r="G627" s="3"/>
      <c r="H627" s="3"/>
      <c r="I627" s="3"/>
      <c r="J627" s="3"/>
      <c r="K627" s="3"/>
      <c r="L627" s="3"/>
      <c r="M627" s="3"/>
      <c r="N627" s="3"/>
      <c r="O627" s="3"/>
      <c r="P627" s="3"/>
      <c r="Q627" s="3"/>
      <c r="R627" s="3"/>
      <c r="S627" s="3"/>
      <c r="T627" s="3"/>
      <c r="U627" s="3"/>
      <c r="V627" s="3"/>
      <c r="W627" s="3"/>
      <c r="X627" s="3"/>
      <c r="Y627" s="3"/>
      <c r="Z627" s="3"/>
    </row>
    <row r="628" spans="2:26">
      <c r="B628" s="449"/>
      <c r="C628" s="7"/>
      <c r="D628" s="3"/>
      <c r="E628" s="3"/>
      <c r="F628" s="3"/>
      <c r="G628" s="3"/>
      <c r="H628" s="3"/>
      <c r="I628" s="3"/>
      <c r="J628" s="3"/>
      <c r="K628" s="3"/>
      <c r="L628" s="3"/>
      <c r="M628" s="3"/>
      <c r="N628" s="3"/>
      <c r="O628" s="3"/>
      <c r="P628" s="3"/>
      <c r="Q628" s="3"/>
      <c r="R628" s="3"/>
      <c r="S628" s="3"/>
      <c r="T628" s="3"/>
      <c r="U628" s="3"/>
      <c r="V628" s="3"/>
      <c r="W628" s="3"/>
      <c r="X628" s="3"/>
      <c r="Y628" s="3"/>
      <c r="Z628" s="3"/>
    </row>
    <row r="629" spans="2:26">
      <c r="B629" s="449"/>
      <c r="C629" s="7"/>
      <c r="D629" s="3"/>
      <c r="E629" s="3"/>
      <c r="F629" s="3"/>
      <c r="G629" s="3"/>
      <c r="H629" s="3"/>
      <c r="I629" s="3"/>
      <c r="J629" s="3"/>
      <c r="K629" s="3"/>
      <c r="L629" s="3"/>
      <c r="M629" s="3"/>
      <c r="N629" s="3"/>
      <c r="O629" s="3"/>
      <c r="P629" s="3"/>
      <c r="Q629" s="3"/>
      <c r="R629" s="3"/>
      <c r="S629" s="3"/>
      <c r="T629" s="3"/>
      <c r="U629" s="3"/>
      <c r="V629" s="3"/>
      <c r="W629" s="3"/>
      <c r="X629" s="3"/>
      <c r="Y629" s="3"/>
      <c r="Z629" s="3"/>
    </row>
    <row r="630" spans="2:26">
      <c r="B630" s="449"/>
      <c r="C630" s="7"/>
      <c r="D630" s="3"/>
      <c r="E630" s="3"/>
      <c r="F630" s="3"/>
      <c r="G630" s="3"/>
      <c r="H630" s="3"/>
      <c r="I630" s="3"/>
      <c r="J630" s="3"/>
      <c r="K630" s="3"/>
      <c r="L630" s="3"/>
      <c r="M630" s="3"/>
      <c r="N630" s="3"/>
      <c r="O630" s="3"/>
      <c r="P630" s="3"/>
      <c r="Q630" s="3"/>
      <c r="R630" s="3"/>
      <c r="S630" s="3"/>
      <c r="T630" s="3"/>
      <c r="U630" s="3"/>
      <c r="V630" s="3"/>
      <c r="W630" s="3"/>
      <c r="X630" s="3"/>
      <c r="Y630" s="3"/>
      <c r="Z630" s="3"/>
    </row>
    <row r="631" spans="2:26">
      <c r="B631" s="449"/>
      <c r="C631" s="7"/>
      <c r="D631" s="3"/>
      <c r="E631" s="3"/>
      <c r="F631" s="3"/>
      <c r="G631" s="3"/>
      <c r="H631" s="3"/>
      <c r="I631" s="3"/>
      <c r="J631" s="3"/>
      <c r="K631" s="3"/>
      <c r="L631" s="3"/>
      <c r="M631" s="3"/>
      <c r="N631" s="3"/>
      <c r="O631" s="3"/>
      <c r="P631" s="3"/>
      <c r="Q631" s="3"/>
      <c r="R631" s="3"/>
      <c r="S631" s="3"/>
      <c r="T631" s="3"/>
      <c r="U631" s="3"/>
      <c r="V631" s="3"/>
      <c r="W631" s="3"/>
      <c r="X631" s="3"/>
      <c r="Y631" s="3"/>
      <c r="Z631" s="3"/>
    </row>
    <row r="632" spans="2:26">
      <c r="B632" s="449"/>
      <c r="C632" s="7"/>
      <c r="D632" s="3"/>
      <c r="E632" s="3"/>
      <c r="F632" s="3"/>
      <c r="G632" s="3"/>
      <c r="H632" s="3"/>
      <c r="I632" s="3"/>
      <c r="J632" s="3"/>
      <c r="K632" s="3"/>
      <c r="L632" s="3"/>
      <c r="M632" s="3"/>
      <c r="N632" s="3"/>
      <c r="O632" s="3"/>
      <c r="P632" s="3"/>
      <c r="Q632" s="3"/>
      <c r="R632" s="3"/>
      <c r="S632" s="3"/>
      <c r="T632" s="3"/>
      <c r="U632" s="3"/>
      <c r="V632" s="3"/>
      <c r="W632" s="3"/>
      <c r="X632" s="3"/>
      <c r="Y632" s="3"/>
      <c r="Z632" s="3"/>
    </row>
    <row r="633" spans="2:26">
      <c r="B633" s="449"/>
      <c r="C633" s="7"/>
      <c r="D633" s="3"/>
      <c r="E633" s="3"/>
      <c r="F633" s="3"/>
      <c r="G633" s="3"/>
      <c r="H633" s="3"/>
      <c r="I633" s="3"/>
      <c r="J633" s="3"/>
      <c r="K633" s="3"/>
      <c r="L633" s="3"/>
      <c r="M633" s="3"/>
      <c r="N633" s="3"/>
      <c r="O633" s="3"/>
      <c r="P633" s="3"/>
      <c r="Q633" s="3"/>
      <c r="R633" s="3"/>
      <c r="S633" s="3"/>
      <c r="T633" s="3"/>
      <c r="U633" s="3"/>
      <c r="V633" s="3"/>
      <c r="W633" s="3"/>
      <c r="X633" s="3"/>
      <c r="Y633" s="3"/>
      <c r="Z633" s="3"/>
    </row>
    <row r="634" spans="2:26">
      <c r="B634" s="449"/>
      <c r="C634" s="7"/>
      <c r="D634" s="3"/>
      <c r="E634" s="3"/>
      <c r="F634" s="3"/>
      <c r="G634" s="3"/>
      <c r="H634" s="3"/>
      <c r="I634" s="3"/>
      <c r="J634" s="3"/>
      <c r="K634" s="3"/>
      <c r="L634" s="3"/>
      <c r="M634" s="3"/>
      <c r="N634" s="3"/>
      <c r="O634" s="3"/>
      <c r="P634" s="3"/>
      <c r="Q634" s="3"/>
      <c r="R634" s="3"/>
      <c r="S634" s="3"/>
      <c r="T634" s="3"/>
      <c r="U634" s="3"/>
      <c r="V634" s="3"/>
      <c r="W634" s="3"/>
      <c r="X634" s="3"/>
      <c r="Y634" s="3"/>
      <c r="Z634" s="3"/>
    </row>
    <row r="635" spans="2:26">
      <c r="B635" s="449"/>
      <c r="C635" s="7"/>
      <c r="D635" s="3"/>
      <c r="E635" s="3"/>
      <c r="F635" s="3"/>
      <c r="G635" s="3"/>
      <c r="H635" s="3"/>
      <c r="I635" s="3"/>
      <c r="J635" s="3"/>
      <c r="K635" s="3"/>
      <c r="L635" s="3"/>
      <c r="M635" s="3"/>
      <c r="N635" s="3"/>
      <c r="O635" s="3"/>
      <c r="P635" s="3"/>
      <c r="Q635" s="3"/>
      <c r="R635" s="3"/>
      <c r="S635" s="3"/>
      <c r="T635" s="3"/>
      <c r="U635" s="3"/>
      <c r="V635" s="3"/>
      <c r="W635" s="3"/>
      <c r="X635" s="3"/>
      <c r="Y635" s="3"/>
      <c r="Z635" s="3"/>
    </row>
    <row r="636" spans="2:26">
      <c r="B636" s="449"/>
      <c r="C636" s="7"/>
      <c r="D636" s="3"/>
      <c r="E636" s="3"/>
      <c r="F636" s="3"/>
      <c r="G636" s="3"/>
      <c r="H636" s="3"/>
      <c r="I636" s="3"/>
      <c r="J636" s="3"/>
      <c r="K636" s="3"/>
      <c r="L636" s="3"/>
      <c r="M636" s="3"/>
      <c r="N636" s="3"/>
      <c r="O636" s="3"/>
      <c r="P636" s="3"/>
      <c r="Q636" s="3"/>
      <c r="R636" s="3"/>
      <c r="S636" s="3"/>
      <c r="T636" s="3"/>
      <c r="U636" s="3"/>
      <c r="V636" s="3"/>
      <c r="W636" s="3"/>
      <c r="X636" s="3"/>
      <c r="Y636" s="3"/>
      <c r="Z636" s="3"/>
    </row>
    <row r="637" spans="2:26">
      <c r="B637" s="449"/>
      <c r="C637" s="7"/>
      <c r="D637" s="3"/>
      <c r="E637" s="3"/>
      <c r="F637" s="3"/>
      <c r="G637" s="3"/>
      <c r="H637" s="3"/>
      <c r="I637" s="3"/>
      <c r="J637" s="3"/>
      <c r="K637" s="3"/>
      <c r="L637" s="3"/>
      <c r="M637" s="3"/>
      <c r="N637" s="3"/>
      <c r="O637" s="3"/>
      <c r="P637" s="3"/>
      <c r="Q637" s="3"/>
      <c r="R637" s="3"/>
      <c r="S637" s="3"/>
      <c r="T637" s="3"/>
      <c r="U637" s="3"/>
      <c r="V637" s="3"/>
      <c r="W637" s="3"/>
      <c r="X637" s="3"/>
      <c r="Y637" s="3"/>
      <c r="Z637" s="3"/>
    </row>
    <row r="638" spans="2:26">
      <c r="B638" s="449"/>
      <c r="C638" s="7"/>
      <c r="D638" s="3"/>
      <c r="E638" s="3"/>
      <c r="F638" s="3"/>
      <c r="G638" s="3"/>
      <c r="H638" s="3"/>
      <c r="I638" s="3"/>
      <c r="J638" s="3"/>
      <c r="K638" s="3"/>
      <c r="L638" s="3"/>
      <c r="M638" s="3"/>
      <c r="N638" s="3"/>
      <c r="O638" s="3"/>
      <c r="P638" s="3"/>
      <c r="Q638" s="3"/>
      <c r="R638" s="3"/>
      <c r="S638" s="3"/>
      <c r="T638" s="3"/>
      <c r="U638" s="3"/>
      <c r="V638" s="3"/>
      <c r="W638" s="3"/>
      <c r="X638" s="3"/>
      <c r="Y638" s="3"/>
      <c r="Z638" s="3"/>
    </row>
    <row r="639" spans="2:26">
      <c r="B639" s="449"/>
      <c r="C639" s="7"/>
      <c r="D639" s="3"/>
      <c r="E639" s="3"/>
      <c r="F639" s="3"/>
      <c r="G639" s="3"/>
      <c r="H639" s="3"/>
      <c r="I639" s="3"/>
      <c r="J639" s="3"/>
      <c r="K639" s="3"/>
      <c r="L639" s="3"/>
      <c r="M639" s="3"/>
      <c r="N639" s="3"/>
      <c r="O639" s="3"/>
      <c r="P639" s="3"/>
      <c r="Q639" s="3"/>
      <c r="R639" s="3"/>
      <c r="S639" s="3"/>
      <c r="T639" s="3"/>
      <c r="U639" s="3"/>
      <c r="V639" s="3"/>
      <c r="W639" s="3"/>
      <c r="X639" s="3"/>
      <c r="Y639" s="3"/>
      <c r="Z639" s="3"/>
    </row>
    <row r="640" spans="2:26">
      <c r="B640" s="449"/>
      <c r="C640" s="7"/>
      <c r="D640" s="3"/>
      <c r="E640" s="3"/>
      <c r="F640" s="3"/>
      <c r="G640" s="3"/>
      <c r="H640" s="3"/>
      <c r="I640" s="3"/>
      <c r="J640" s="3"/>
      <c r="K640" s="3"/>
      <c r="L640" s="3"/>
      <c r="M640" s="3"/>
      <c r="N640" s="3"/>
      <c r="O640" s="3"/>
      <c r="P640" s="3"/>
      <c r="Q640" s="3"/>
      <c r="R640" s="3"/>
      <c r="S640" s="3"/>
      <c r="T640" s="3"/>
      <c r="U640" s="3"/>
      <c r="V640" s="3"/>
      <c r="W640" s="3"/>
      <c r="X640" s="3"/>
      <c r="Y640" s="3"/>
      <c r="Z640" s="3"/>
    </row>
    <row r="641" spans="2:26">
      <c r="B641" s="449"/>
      <c r="C641" s="7"/>
      <c r="D641" s="3"/>
      <c r="E641" s="3"/>
      <c r="F641" s="3"/>
      <c r="G641" s="3"/>
      <c r="H641" s="3"/>
      <c r="I641" s="3"/>
      <c r="J641" s="3"/>
      <c r="K641" s="3"/>
      <c r="L641" s="3"/>
      <c r="M641" s="3"/>
      <c r="N641" s="3"/>
      <c r="O641" s="3"/>
      <c r="P641" s="3"/>
      <c r="Q641" s="3"/>
      <c r="R641" s="3"/>
      <c r="S641" s="3"/>
      <c r="T641" s="3"/>
      <c r="U641" s="3"/>
      <c r="V641" s="3"/>
      <c r="W641" s="3"/>
      <c r="X641" s="3"/>
      <c r="Y641" s="3"/>
      <c r="Z641" s="3"/>
    </row>
    <row r="642" spans="2:26">
      <c r="B642" s="449"/>
      <c r="C642" s="7"/>
      <c r="D642" s="3"/>
      <c r="E642" s="3"/>
      <c r="F642" s="3"/>
      <c r="G642" s="3"/>
      <c r="H642" s="3"/>
      <c r="I642" s="3"/>
      <c r="J642" s="3"/>
      <c r="K642" s="3"/>
      <c r="L642" s="3"/>
      <c r="M642" s="3"/>
      <c r="N642" s="3"/>
      <c r="O642" s="3"/>
      <c r="P642" s="3"/>
      <c r="Q642" s="3"/>
      <c r="R642" s="3"/>
      <c r="S642" s="3"/>
      <c r="T642" s="3"/>
      <c r="U642" s="3"/>
      <c r="V642" s="3"/>
      <c r="W642" s="3"/>
      <c r="X642" s="3"/>
      <c r="Y642" s="3"/>
      <c r="Z642" s="3"/>
    </row>
    <row r="643" spans="2:26">
      <c r="B643" s="449"/>
      <c r="C643" s="7"/>
      <c r="D643" s="3"/>
      <c r="E643" s="3"/>
      <c r="F643" s="3"/>
      <c r="G643" s="3"/>
      <c r="H643" s="3"/>
      <c r="I643" s="3"/>
      <c r="J643" s="3"/>
      <c r="K643" s="3"/>
      <c r="L643" s="3"/>
      <c r="M643" s="3"/>
      <c r="N643" s="3"/>
      <c r="O643" s="3"/>
      <c r="P643" s="3"/>
      <c r="Q643" s="3"/>
      <c r="R643" s="3"/>
      <c r="S643" s="3"/>
      <c r="T643" s="3"/>
      <c r="U643" s="3"/>
      <c r="V643" s="3"/>
      <c r="W643" s="3"/>
      <c r="X643" s="3"/>
      <c r="Y643" s="3"/>
      <c r="Z643" s="3"/>
    </row>
    <row r="644" spans="2:26">
      <c r="B644" s="449"/>
      <c r="C644" s="7"/>
      <c r="D644" s="3"/>
      <c r="E644" s="3"/>
      <c r="F644" s="3"/>
      <c r="G644" s="3"/>
      <c r="H644" s="3"/>
      <c r="I644" s="3"/>
      <c r="J644" s="3"/>
      <c r="K644" s="3"/>
      <c r="L644" s="3"/>
      <c r="M644" s="3"/>
      <c r="N644" s="3"/>
      <c r="O644" s="3"/>
      <c r="P644" s="3"/>
      <c r="Q644" s="3"/>
      <c r="R644" s="3"/>
      <c r="S644" s="3"/>
      <c r="T644" s="3"/>
      <c r="U644" s="3"/>
      <c r="V644" s="3"/>
      <c r="W644" s="3"/>
      <c r="X644" s="3"/>
      <c r="Y644" s="3"/>
      <c r="Z644" s="3"/>
    </row>
    <row r="645" spans="2:26">
      <c r="B645" s="449"/>
      <c r="C645" s="7"/>
      <c r="D645" s="3"/>
      <c r="E645" s="3"/>
      <c r="F645" s="3"/>
      <c r="G645" s="3"/>
      <c r="H645" s="3"/>
      <c r="I645" s="3"/>
      <c r="J645" s="3"/>
      <c r="K645" s="3"/>
      <c r="L645" s="3"/>
      <c r="M645" s="3"/>
      <c r="N645" s="3"/>
      <c r="O645" s="3"/>
      <c r="P645" s="3"/>
      <c r="Q645" s="3"/>
      <c r="R645" s="3"/>
      <c r="S645" s="3"/>
      <c r="T645" s="3"/>
      <c r="U645" s="3"/>
      <c r="V645" s="3"/>
      <c r="W645" s="3"/>
      <c r="X645" s="3"/>
      <c r="Y645" s="3"/>
      <c r="Z645" s="3"/>
    </row>
    <row r="646" spans="2:26">
      <c r="B646" s="449"/>
      <c r="C646" s="7"/>
      <c r="D646" s="3"/>
      <c r="E646" s="3"/>
      <c r="F646" s="3"/>
      <c r="G646" s="3"/>
      <c r="H646" s="3"/>
      <c r="I646" s="3"/>
      <c r="J646" s="3"/>
      <c r="K646" s="3"/>
      <c r="L646" s="3"/>
      <c r="M646" s="3"/>
      <c r="N646" s="3"/>
      <c r="O646" s="3"/>
      <c r="P646" s="3"/>
      <c r="Q646" s="3"/>
      <c r="R646" s="3"/>
      <c r="S646" s="3"/>
      <c r="T646" s="3"/>
      <c r="U646" s="3"/>
      <c r="V646" s="3"/>
      <c r="W646" s="3"/>
      <c r="X646" s="3"/>
      <c r="Y646" s="3"/>
      <c r="Z646" s="3"/>
    </row>
    <row r="647" spans="2:26">
      <c r="B647" s="449"/>
      <c r="C647" s="7"/>
      <c r="D647" s="3"/>
      <c r="E647" s="3"/>
      <c r="F647" s="3"/>
      <c r="G647" s="3"/>
      <c r="H647" s="3"/>
      <c r="I647" s="3"/>
      <c r="J647" s="3"/>
      <c r="K647" s="3"/>
      <c r="L647" s="3"/>
      <c r="M647" s="3"/>
      <c r="N647" s="3"/>
      <c r="O647" s="3"/>
      <c r="P647" s="3"/>
      <c r="Q647" s="3"/>
      <c r="R647" s="3"/>
      <c r="S647" s="3"/>
      <c r="T647" s="3"/>
      <c r="U647" s="3"/>
      <c r="V647" s="3"/>
      <c r="W647" s="3"/>
      <c r="X647" s="3"/>
      <c r="Y647" s="3"/>
      <c r="Z647" s="3"/>
    </row>
    <row r="648" spans="2:26">
      <c r="B648" s="449"/>
      <c r="C648" s="7"/>
      <c r="D648" s="3"/>
      <c r="E648" s="3"/>
      <c r="F648" s="3"/>
      <c r="G648" s="3"/>
      <c r="H648" s="3"/>
      <c r="I648" s="3"/>
      <c r="J648" s="3"/>
      <c r="K648" s="3"/>
      <c r="L648" s="3"/>
      <c r="M648" s="3"/>
      <c r="N648" s="3"/>
      <c r="O648" s="3"/>
      <c r="P648" s="3"/>
      <c r="Q648" s="3"/>
      <c r="R648" s="3"/>
      <c r="S648" s="3"/>
      <c r="T648" s="3"/>
      <c r="U648" s="3"/>
      <c r="V648" s="3"/>
      <c r="W648" s="3"/>
      <c r="X648" s="3"/>
      <c r="Y648" s="3"/>
      <c r="Z648" s="3"/>
    </row>
    <row r="649" spans="2:26">
      <c r="B649" s="449"/>
      <c r="C649" s="7"/>
      <c r="D649" s="3"/>
      <c r="E649" s="3"/>
      <c r="F649" s="3"/>
      <c r="G649" s="3"/>
      <c r="H649" s="3"/>
      <c r="I649" s="3"/>
      <c r="J649" s="3"/>
      <c r="K649" s="3"/>
      <c r="L649" s="3"/>
      <c r="M649" s="3"/>
      <c r="N649" s="3"/>
      <c r="O649" s="3"/>
      <c r="P649" s="3"/>
      <c r="Q649" s="3"/>
      <c r="R649" s="3"/>
      <c r="S649" s="3"/>
      <c r="T649" s="3"/>
      <c r="U649" s="3"/>
      <c r="V649" s="3"/>
      <c r="W649" s="3"/>
      <c r="X649" s="3"/>
      <c r="Y649" s="3"/>
      <c r="Z649" s="3"/>
    </row>
    <row r="650" spans="2:26">
      <c r="B650" s="449"/>
      <c r="C650" s="7"/>
      <c r="D650" s="3"/>
      <c r="E650" s="3"/>
      <c r="F650" s="3"/>
      <c r="G650" s="3"/>
      <c r="H650" s="3"/>
      <c r="I650" s="3"/>
      <c r="J650" s="3"/>
      <c r="K650" s="3"/>
      <c r="L650" s="3"/>
      <c r="M650" s="3"/>
      <c r="N650" s="3"/>
      <c r="O650" s="3"/>
      <c r="P650" s="3"/>
      <c r="Q650" s="3"/>
      <c r="R650" s="3"/>
      <c r="S650" s="3"/>
      <c r="T650" s="3"/>
      <c r="U650" s="3"/>
      <c r="V650" s="3"/>
      <c r="W650" s="3"/>
      <c r="X650" s="3"/>
      <c r="Y650" s="3"/>
      <c r="Z650" s="3"/>
    </row>
    <row r="651" spans="2:26">
      <c r="B651" s="449"/>
      <c r="C651" s="7"/>
      <c r="D651" s="3"/>
      <c r="E651" s="3"/>
      <c r="F651" s="3"/>
      <c r="G651" s="3"/>
      <c r="H651" s="3"/>
      <c r="I651" s="3"/>
      <c r="J651" s="3"/>
      <c r="K651" s="3"/>
      <c r="L651" s="3"/>
      <c r="M651" s="3"/>
      <c r="N651" s="3"/>
      <c r="O651" s="3"/>
      <c r="P651" s="3"/>
      <c r="Q651" s="3"/>
      <c r="R651" s="3"/>
      <c r="S651" s="3"/>
      <c r="T651" s="3"/>
      <c r="U651" s="3"/>
      <c r="V651" s="3"/>
      <c r="W651" s="3"/>
      <c r="X651" s="3"/>
      <c r="Y651" s="3"/>
      <c r="Z651" s="3"/>
    </row>
    <row r="652" spans="2:26">
      <c r="B652" s="449"/>
      <c r="C652" s="7"/>
      <c r="D652" s="3"/>
      <c r="E652" s="3"/>
      <c r="F652" s="3"/>
      <c r="G652" s="3"/>
      <c r="H652" s="3"/>
      <c r="I652" s="3"/>
      <c r="J652" s="3"/>
      <c r="K652" s="3"/>
      <c r="L652" s="3"/>
      <c r="M652" s="3"/>
      <c r="N652" s="3"/>
      <c r="O652" s="3"/>
      <c r="P652" s="3"/>
      <c r="Q652" s="3"/>
      <c r="R652" s="3"/>
      <c r="S652" s="3"/>
      <c r="T652" s="3"/>
      <c r="U652" s="3"/>
      <c r="V652" s="3"/>
      <c r="W652" s="3"/>
      <c r="X652" s="3"/>
      <c r="Y652" s="3"/>
      <c r="Z652" s="3"/>
    </row>
    <row r="653" spans="2:26">
      <c r="B653" s="449"/>
      <c r="C653" s="7"/>
      <c r="D653" s="3"/>
      <c r="E653" s="3"/>
      <c r="F653" s="3"/>
      <c r="G653" s="3"/>
      <c r="H653" s="3"/>
      <c r="I653" s="3"/>
      <c r="J653" s="3"/>
      <c r="K653" s="3"/>
      <c r="L653" s="3"/>
      <c r="M653" s="3"/>
      <c r="N653" s="3"/>
      <c r="O653" s="3"/>
      <c r="P653" s="3"/>
      <c r="Q653" s="3"/>
      <c r="R653" s="3"/>
      <c r="S653" s="3"/>
      <c r="T653" s="3"/>
      <c r="U653" s="3"/>
      <c r="V653" s="3"/>
      <c r="W653" s="3"/>
      <c r="X653" s="3"/>
      <c r="Y653" s="3"/>
      <c r="Z653" s="3"/>
    </row>
    <row r="654" spans="2:26">
      <c r="B654" s="449"/>
      <c r="C654" s="7"/>
      <c r="D654" s="3"/>
      <c r="E654" s="3"/>
      <c r="F654" s="3"/>
      <c r="G654" s="3"/>
      <c r="H654" s="3"/>
      <c r="I654" s="3"/>
      <c r="J654" s="3"/>
      <c r="K654" s="3"/>
      <c r="L654" s="3"/>
      <c r="M654" s="3"/>
      <c r="N654" s="3"/>
      <c r="O654" s="3"/>
      <c r="P654" s="3"/>
      <c r="Q654" s="3"/>
      <c r="R654" s="3"/>
      <c r="S654" s="3"/>
      <c r="T654" s="3"/>
      <c r="U654" s="3"/>
      <c r="V654" s="3"/>
      <c r="W654" s="3"/>
      <c r="X654" s="3"/>
      <c r="Y654" s="3"/>
      <c r="Z654" s="3"/>
    </row>
    <row r="655" spans="2:26">
      <c r="B655" s="449"/>
      <c r="C655" s="7"/>
      <c r="D655" s="3"/>
      <c r="E655" s="3"/>
      <c r="F655" s="3"/>
      <c r="G655" s="3"/>
      <c r="H655" s="3"/>
      <c r="I655" s="3"/>
      <c r="J655" s="3"/>
      <c r="K655" s="3"/>
      <c r="L655" s="3"/>
      <c r="M655" s="3"/>
      <c r="N655" s="3"/>
      <c r="O655" s="3"/>
      <c r="P655" s="3"/>
      <c r="Q655" s="3"/>
      <c r="R655" s="3"/>
      <c r="S655" s="3"/>
      <c r="T655" s="3"/>
      <c r="U655" s="3"/>
      <c r="V655" s="3"/>
      <c r="W655" s="3"/>
      <c r="X655" s="3"/>
      <c r="Y655" s="3"/>
      <c r="Z655" s="3"/>
    </row>
    <row r="656" spans="2:26">
      <c r="B656" s="449"/>
      <c r="C656" s="7"/>
      <c r="D656" s="3"/>
      <c r="E656" s="3"/>
      <c r="F656" s="3"/>
      <c r="G656" s="3"/>
      <c r="H656" s="3"/>
      <c r="I656" s="3"/>
      <c r="J656" s="3"/>
      <c r="K656" s="3"/>
      <c r="L656" s="3"/>
      <c r="M656" s="3"/>
      <c r="N656" s="3"/>
      <c r="O656" s="3"/>
      <c r="P656" s="3"/>
      <c r="Q656" s="3"/>
      <c r="R656" s="3"/>
      <c r="S656" s="3"/>
      <c r="T656" s="3"/>
      <c r="U656" s="3"/>
      <c r="V656" s="3"/>
      <c r="W656" s="3"/>
      <c r="X656" s="3"/>
      <c r="Y656" s="3"/>
      <c r="Z656" s="3"/>
    </row>
    <row r="657" spans="2:26">
      <c r="B657" s="449"/>
      <c r="C657" s="7"/>
      <c r="D657" s="3"/>
      <c r="E657" s="3"/>
      <c r="F657" s="3"/>
      <c r="G657" s="3"/>
      <c r="H657" s="3"/>
      <c r="I657" s="3"/>
      <c r="J657" s="3"/>
      <c r="K657" s="3"/>
      <c r="L657" s="3"/>
      <c r="M657" s="3"/>
      <c r="N657" s="3"/>
      <c r="O657" s="3"/>
      <c r="P657" s="3"/>
      <c r="Q657" s="3"/>
      <c r="R657" s="3"/>
      <c r="S657" s="3"/>
      <c r="T657" s="3"/>
      <c r="U657" s="3"/>
      <c r="V657" s="3"/>
      <c r="W657" s="3"/>
      <c r="X657" s="3"/>
      <c r="Y657" s="3"/>
      <c r="Z657" s="3"/>
    </row>
    <row r="658" spans="2:26">
      <c r="B658" s="449"/>
      <c r="C658" s="7"/>
      <c r="D658" s="3"/>
      <c r="E658" s="3"/>
      <c r="F658" s="3"/>
      <c r="G658" s="3"/>
      <c r="H658" s="3"/>
      <c r="I658" s="3"/>
      <c r="J658" s="3"/>
      <c r="K658" s="3"/>
      <c r="L658" s="3"/>
      <c r="M658" s="3"/>
      <c r="N658" s="3"/>
      <c r="O658" s="3"/>
      <c r="P658" s="3"/>
      <c r="Q658" s="3"/>
      <c r="R658" s="3"/>
      <c r="S658" s="3"/>
      <c r="T658" s="3"/>
      <c r="U658" s="3"/>
      <c r="V658" s="3"/>
      <c r="W658" s="3"/>
      <c r="X658" s="3"/>
      <c r="Y658" s="3"/>
      <c r="Z658" s="3"/>
    </row>
    <row r="659" spans="2:26">
      <c r="B659" s="449"/>
      <c r="C659" s="7"/>
      <c r="D659" s="3"/>
      <c r="E659" s="3"/>
      <c r="F659" s="3"/>
      <c r="G659" s="3"/>
      <c r="H659" s="3"/>
      <c r="I659" s="3"/>
      <c r="J659" s="3"/>
      <c r="K659" s="3"/>
      <c r="L659" s="3"/>
      <c r="M659" s="3"/>
      <c r="N659" s="3"/>
      <c r="O659" s="3"/>
      <c r="P659" s="3"/>
      <c r="Q659" s="3"/>
      <c r="R659" s="3"/>
      <c r="S659" s="3"/>
      <c r="T659" s="3"/>
      <c r="U659" s="3"/>
      <c r="V659" s="3"/>
      <c r="W659" s="3"/>
      <c r="X659" s="3"/>
      <c r="Y659" s="3"/>
      <c r="Z659" s="3"/>
    </row>
    <row r="660" spans="2:26">
      <c r="B660" s="449"/>
      <c r="C660" s="7"/>
      <c r="D660" s="3"/>
      <c r="E660" s="3"/>
      <c r="F660" s="3"/>
      <c r="G660" s="3"/>
      <c r="H660" s="3"/>
      <c r="I660" s="3"/>
      <c r="J660" s="3"/>
      <c r="K660" s="3"/>
      <c r="L660" s="3"/>
      <c r="M660" s="3"/>
      <c r="N660" s="3"/>
      <c r="O660" s="3"/>
      <c r="P660" s="3"/>
      <c r="Q660" s="3"/>
      <c r="R660" s="3"/>
      <c r="S660" s="3"/>
      <c r="T660" s="3"/>
      <c r="U660" s="3"/>
      <c r="V660" s="3"/>
      <c r="W660" s="3"/>
      <c r="X660" s="3"/>
      <c r="Y660" s="3"/>
      <c r="Z660" s="3"/>
    </row>
    <row r="661" spans="2:26">
      <c r="B661" s="449"/>
      <c r="C661" s="7"/>
      <c r="D661" s="3"/>
      <c r="E661" s="3"/>
      <c r="F661" s="3"/>
      <c r="G661" s="3"/>
      <c r="H661" s="3"/>
      <c r="I661" s="3"/>
      <c r="J661" s="3"/>
      <c r="K661" s="3"/>
      <c r="L661" s="3"/>
      <c r="M661" s="3"/>
      <c r="N661" s="3"/>
      <c r="O661" s="3"/>
      <c r="P661" s="3"/>
      <c r="Q661" s="3"/>
      <c r="R661" s="3"/>
      <c r="S661" s="3"/>
      <c r="T661" s="3"/>
      <c r="U661" s="3"/>
      <c r="V661" s="3"/>
      <c r="W661" s="3"/>
      <c r="X661" s="3"/>
      <c r="Y661" s="3"/>
      <c r="Z661" s="3"/>
    </row>
    <row r="662" spans="2:26">
      <c r="B662" s="449"/>
      <c r="C662" s="7"/>
      <c r="D662" s="3"/>
      <c r="E662" s="3"/>
      <c r="F662" s="3"/>
      <c r="G662" s="3"/>
      <c r="H662" s="3"/>
      <c r="I662" s="3"/>
      <c r="J662" s="3"/>
      <c r="K662" s="3"/>
      <c r="L662" s="3"/>
      <c r="M662" s="3"/>
      <c r="N662" s="3"/>
      <c r="O662" s="3"/>
      <c r="P662" s="3"/>
      <c r="Q662" s="3"/>
      <c r="R662" s="3"/>
      <c r="S662" s="3"/>
      <c r="T662" s="3"/>
      <c r="U662" s="3"/>
      <c r="V662" s="3"/>
      <c r="W662" s="3"/>
      <c r="X662" s="3"/>
      <c r="Y662" s="3"/>
      <c r="Z662" s="3"/>
    </row>
    <row r="663" spans="2:26">
      <c r="B663" s="449"/>
      <c r="C663" s="7"/>
      <c r="D663" s="3"/>
      <c r="E663" s="3"/>
      <c r="F663" s="3"/>
      <c r="G663" s="3"/>
      <c r="H663" s="3"/>
      <c r="I663" s="3"/>
      <c r="J663" s="3"/>
      <c r="K663" s="3"/>
      <c r="L663" s="3"/>
      <c r="M663" s="3"/>
      <c r="N663" s="3"/>
      <c r="O663" s="3"/>
      <c r="P663" s="3"/>
      <c r="Q663" s="3"/>
      <c r="R663" s="3"/>
      <c r="S663" s="3"/>
      <c r="T663" s="3"/>
      <c r="U663" s="3"/>
      <c r="V663" s="3"/>
      <c r="W663" s="3"/>
      <c r="X663" s="3"/>
      <c r="Y663" s="3"/>
      <c r="Z663" s="3"/>
    </row>
    <row r="664" spans="2:26">
      <c r="B664" s="449"/>
      <c r="C664" s="7"/>
      <c r="D664" s="3"/>
      <c r="E664" s="3"/>
      <c r="F664" s="3"/>
      <c r="G664" s="3"/>
      <c r="H664" s="3"/>
      <c r="I664" s="3"/>
      <c r="J664" s="3"/>
      <c r="K664" s="3"/>
      <c r="L664" s="3"/>
      <c r="M664" s="3"/>
      <c r="N664" s="3"/>
      <c r="O664" s="3"/>
      <c r="P664" s="3"/>
      <c r="Q664" s="3"/>
      <c r="R664" s="3"/>
      <c r="S664" s="3"/>
      <c r="T664" s="3"/>
      <c r="U664" s="3"/>
      <c r="V664" s="3"/>
      <c r="W664" s="3"/>
      <c r="X664" s="3"/>
      <c r="Y664" s="3"/>
      <c r="Z664" s="3"/>
    </row>
    <row r="665" spans="2:26">
      <c r="B665" s="449"/>
      <c r="C665" s="7"/>
      <c r="D665" s="3"/>
      <c r="E665" s="3"/>
      <c r="F665" s="3"/>
      <c r="G665" s="3"/>
      <c r="H665" s="3"/>
      <c r="I665" s="3"/>
      <c r="J665" s="3"/>
      <c r="K665" s="3"/>
      <c r="L665" s="3"/>
      <c r="M665" s="3"/>
      <c r="N665" s="3"/>
      <c r="O665" s="3"/>
      <c r="P665" s="3"/>
      <c r="Q665" s="3"/>
      <c r="R665" s="3"/>
      <c r="S665" s="3"/>
      <c r="T665" s="3"/>
      <c r="U665" s="3"/>
      <c r="V665" s="3"/>
      <c r="W665" s="3"/>
      <c r="X665" s="3"/>
      <c r="Y665" s="3"/>
      <c r="Z665" s="3"/>
    </row>
    <row r="666" spans="2:26">
      <c r="B666" s="449"/>
      <c r="C666" s="7"/>
      <c r="D666" s="3"/>
      <c r="E666" s="3"/>
      <c r="F666" s="3"/>
      <c r="G666" s="3"/>
      <c r="H666" s="3"/>
      <c r="I666" s="3"/>
      <c r="J666" s="3"/>
      <c r="K666" s="3"/>
      <c r="L666" s="3"/>
      <c r="M666" s="3"/>
      <c r="N666" s="3"/>
      <c r="O666" s="3"/>
      <c r="P666" s="3"/>
      <c r="Q666" s="3"/>
      <c r="R666" s="3"/>
      <c r="S666" s="3"/>
      <c r="T666" s="3"/>
      <c r="U666" s="3"/>
      <c r="V666" s="3"/>
      <c r="W666" s="3"/>
      <c r="X666" s="3"/>
      <c r="Y666" s="3"/>
      <c r="Z666" s="3"/>
    </row>
    <row r="667" spans="2:26">
      <c r="B667" s="449"/>
      <c r="C667" s="7"/>
      <c r="D667" s="3"/>
      <c r="E667" s="3"/>
      <c r="F667" s="3"/>
      <c r="G667" s="3"/>
      <c r="H667" s="3"/>
      <c r="I667" s="3"/>
      <c r="J667" s="3"/>
      <c r="K667" s="3"/>
      <c r="L667" s="3"/>
      <c r="M667" s="3"/>
      <c r="N667" s="3"/>
      <c r="O667" s="3"/>
      <c r="P667" s="3"/>
      <c r="Q667" s="3"/>
      <c r="R667" s="3"/>
      <c r="S667" s="3"/>
      <c r="T667" s="3"/>
      <c r="U667" s="3"/>
      <c r="V667" s="3"/>
      <c r="W667" s="3"/>
      <c r="X667" s="3"/>
      <c r="Y667" s="3"/>
      <c r="Z667" s="3"/>
    </row>
    <row r="668" spans="2:26">
      <c r="B668" s="449"/>
      <c r="C668" s="7"/>
      <c r="D668" s="3"/>
      <c r="E668" s="3"/>
      <c r="F668" s="3"/>
      <c r="G668" s="3"/>
      <c r="H668" s="3"/>
      <c r="I668" s="3"/>
      <c r="J668" s="3"/>
      <c r="K668" s="3"/>
      <c r="L668" s="3"/>
      <c r="M668" s="3"/>
      <c r="N668" s="3"/>
      <c r="O668" s="3"/>
      <c r="P668" s="3"/>
      <c r="Q668" s="3"/>
      <c r="R668" s="3"/>
      <c r="S668" s="3"/>
      <c r="T668" s="3"/>
      <c r="U668" s="3"/>
      <c r="V668" s="3"/>
      <c r="W668" s="3"/>
      <c r="X668" s="3"/>
      <c r="Y668" s="3"/>
      <c r="Z668" s="3"/>
    </row>
    <row r="669" spans="2:26">
      <c r="B669" s="449"/>
      <c r="C669" s="7"/>
      <c r="D669" s="3"/>
      <c r="E669" s="3"/>
      <c r="F669" s="3"/>
      <c r="G669" s="3"/>
      <c r="H669" s="3"/>
      <c r="I669" s="3"/>
      <c r="J669" s="3"/>
      <c r="K669" s="3"/>
      <c r="L669" s="3"/>
      <c r="M669" s="3"/>
      <c r="N669" s="3"/>
      <c r="O669" s="3"/>
      <c r="P669" s="3"/>
      <c r="Q669" s="3"/>
      <c r="R669" s="3"/>
      <c r="S669" s="3"/>
      <c r="T669" s="3"/>
      <c r="U669" s="3"/>
      <c r="V669" s="3"/>
      <c r="W669" s="3"/>
      <c r="X669" s="3"/>
      <c r="Y669" s="3"/>
      <c r="Z669" s="3"/>
    </row>
    <row r="670" spans="2:26">
      <c r="B670" s="449"/>
      <c r="C670" s="7"/>
      <c r="D670" s="3"/>
      <c r="E670" s="3"/>
      <c r="F670" s="3"/>
      <c r="G670" s="3"/>
      <c r="H670" s="3"/>
      <c r="I670" s="3"/>
      <c r="J670" s="3"/>
      <c r="K670" s="3"/>
      <c r="L670" s="3"/>
      <c r="M670" s="3"/>
      <c r="N670" s="3"/>
      <c r="O670" s="3"/>
      <c r="P670" s="3"/>
      <c r="Q670" s="3"/>
      <c r="R670" s="3"/>
      <c r="S670" s="3"/>
      <c r="T670" s="3"/>
      <c r="U670" s="3"/>
      <c r="V670" s="3"/>
      <c r="W670" s="3"/>
      <c r="X670" s="3"/>
      <c r="Y670" s="3"/>
      <c r="Z670" s="3"/>
    </row>
    <row r="671" spans="2:26">
      <c r="B671" s="449"/>
      <c r="C671" s="7"/>
      <c r="D671" s="3"/>
      <c r="E671" s="3"/>
      <c r="F671" s="3"/>
      <c r="G671" s="3"/>
      <c r="H671" s="3"/>
      <c r="I671" s="3"/>
      <c r="J671" s="3"/>
      <c r="K671" s="3"/>
      <c r="L671" s="3"/>
      <c r="M671" s="3"/>
      <c r="N671" s="3"/>
      <c r="O671" s="3"/>
      <c r="P671" s="3"/>
      <c r="Q671" s="3"/>
      <c r="R671" s="3"/>
      <c r="S671" s="3"/>
      <c r="T671" s="3"/>
      <c r="U671" s="3"/>
      <c r="V671" s="3"/>
      <c r="W671" s="3"/>
      <c r="X671" s="3"/>
      <c r="Y671" s="3"/>
      <c r="Z671" s="3"/>
    </row>
    <row r="672" spans="2:26">
      <c r="B672" s="449"/>
      <c r="C672" s="7"/>
      <c r="D672" s="3"/>
      <c r="E672" s="3"/>
      <c r="F672" s="3"/>
      <c r="G672" s="3"/>
      <c r="H672" s="3"/>
      <c r="I672" s="3"/>
      <c r="J672" s="3"/>
      <c r="K672" s="3"/>
      <c r="L672" s="3"/>
      <c r="M672" s="3"/>
      <c r="N672" s="3"/>
      <c r="O672" s="3"/>
      <c r="P672" s="3"/>
      <c r="Q672" s="3"/>
      <c r="R672" s="3"/>
      <c r="S672" s="3"/>
      <c r="T672" s="3"/>
      <c r="U672" s="3"/>
      <c r="V672" s="3"/>
      <c r="W672" s="3"/>
      <c r="X672" s="3"/>
      <c r="Y672" s="3"/>
      <c r="Z672" s="3"/>
    </row>
    <row r="673" spans="2:26">
      <c r="B673" s="449"/>
      <c r="C673" s="7"/>
      <c r="D673" s="3"/>
      <c r="E673" s="3"/>
      <c r="F673" s="3"/>
      <c r="G673" s="3"/>
      <c r="H673" s="3"/>
      <c r="I673" s="3"/>
      <c r="J673" s="3"/>
      <c r="K673" s="3"/>
      <c r="L673" s="3"/>
      <c r="M673" s="3"/>
      <c r="N673" s="3"/>
      <c r="O673" s="3"/>
      <c r="P673" s="3"/>
      <c r="Q673" s="3"/>
      <c r="R673" s="3"/>
      <c r="S673" s="3"/>
      <c r="T673" s="3"/>
      <c r="U673" s="3"/>
      <c r="V673" s="3"/>
      <c r="W673" s="3"/>
      <c r="X673" s="3"/>
      <c r="Y673" s="3"/>
      <c r="Z673" s="3"/>
    </row>
    <row r="674" spans="2:26">
      <c r="B674" s="449"/>
      <c r="C674" s="7"/>
      <c r="D674" s="3"/>
      <c r="E674" s="3"/>
      <c r="F674" s="3"/>
      <c r="G674" s="3"/>
      <c r="H674" s="3"/>
      <c r="I674" s="3"/>
      <c r="J674" s="3"/>
      <c r="K674" s="3"/>
      <c r="L674" s="3"/>
      <c r="M674" s="3"/>
      <c r="N674" s="3"/>
      <c r="O674" s="3"/>
      <c r="P674" s="3"/>
      <c r="Q674" s="3"/>
      <c r="R674" s="3"/>
      <c r="S674" s="3"/>
      <c r="T674" s="3"/>
      <c r="U674" s="3"/>
      <c r="V674" s="3"/>
      <c r="W674" s="3"/>
      <c r="X674" s="3"/>
      <c r="Y674" s="3"/>
      <c r="Z674" s="3"/>
    </row>
    <row r="675" spans="2:26">
      <c r="B675" s="449"/>
      <c r="C675" s="7"/>
      <c r="D675" s="3"/>
      <c r="E675" s="3"/>
      <c r="F675" s="3"/>
      <c r="G675" s="3"/>
      <c r="H675" s="3"/>
      <c r="I675" s="3"/>
      <c r="J675" s="3"/>
      <c r="K675" s="3"/>
      <c r="L675" s="3"/>
      <c r="M675" s="3"/>
      <c r="N675" s="3"/>
      <c r="O675" s="3"/>
      <c r="P675" s="3"/>
      <c r="Q675" s="3"/>
      <c r="R675" s="3"/>
      <c r="S675" s="3"/>
      <c r="T675" s="3"/>
      <c r="U675" s="3"/>
      <c r="V675" s="3"/>
      <c r="W675" s="3"/>
      <c r="X675" s="3"/>
      <c r="Y675" s="3"/>
      <c r="Z675" s="3"/>
    </row>
    <row r="676" spans="2:26">
      <c r="B676" s="449"/>
      <c r="C676" s="7"/>
      <c r="D676" s="3"/>
      <c r="E676" s="3"/>
      <c r="F676" s="3"/>
      <c r="G676" s="3"/>
      <c r="H676" s="3"/>
      <c r="I676" s="3"/>
      <c r="J676" s="3"/>
      <c r="K676" s="3"/>
      <c r="L676" s="3"/>
      <c r="M676" s="3"/>
      <c r="N676" s="3"/>
      <c r="O676" s="3"/>
      <c r="P676" s="3"/>
      <c r="Q676" s="3"/>
      <c r="R676" s="3"/>
      <c r="S676" s="3"/>
      <c r="T676" s="3"/>
      <c r="U676" s="3"/>
      <c r="V676" s="3"/>
      <c r="W676" s="3"/>
      <c r="X676" s="3"/>
      <c r="Y676" s="3"/>
      <c r="Z676" s="3"/>
    </row>
    <row r="677" spans="2:26">
      <c r="B677" s="449"/>
      <c r="C677" s="7"/>
      <c r="D677" s="3"/>
      <c r="E677" s="3"/>
      <c r="F677" s="3"/>
      <c r="G677" s="3"/>
      <c r="H677" s="3"/>
      <c r="I677" s="3"/>
      <c r="J677" s="3"/>
      <c r="K677" s="3"/>
      <c r="L677" s="3"/>
      <c r="M677" s="3"/>
      <c r="N677" s="3"/>
      <c r="O677" s="3"/>
      <c r="P677" s="3"/>
      <c r="Q677" s="3"/>
      <c r="R677" s="3"/>
      <c r="S677" s="3"/>
      <c r="T677" s="3"/>
      <c r="U677" s="3"/>
      <c r="V677" s="3"/>
      <c r="W677" s="3"/>
      <c r="X677" s="3"/>
      <c r="Y677" s="3"/>
      <c r="Z677" s="3"/>
    </row>
    <row r="678" spans="2:26">
      <c r="B678" s="449"/>
      <c r="C678" s="7"/>
      <c r="D678" s="3"/>
      <c r="E678" s="3"/>
      <c r="F678" s="3"/>
      <c r="G678" s="3"/>
      <c r="H678" s="3"/>
      <c r="I678" s="3"/>
      <c r="J678" s="3"/>
      <c r="K678" s="3"/>
      <c r="L678" s="3"/>
      <c r="M678" s="3"/>
      <c r="N678" s="3"/>
      <c r="O678" s="3"/>
      <c r="P678" s="3"/>
      <c r="Q678" s="3"/>
      <c r="R678" s="3"/>
      <c r="S678" s="3"/>
      <c r="T678" s="3"/>
      <c r="U678" s="3"/>
      <c r="V678" s="3"/>
      <c r="W678" s="3"/>
      <c r="X678" s="3"/>
      <c r="Y678" s="3"/>
      <c r="Z678" s="3"/>
    </row>
    <row r="679" spans="2:26">
      <c r="B679" s="449"/>
      <c r="C679" s="7"/>
      <c r="D679" s="3"/>
      <c r="E679" s="3"/>
      <c r="F679" s="3"/>
      <c r="G679" s="3"/>
      <c r="H679" s="3"/>
      <c r="I679" s="3"/>
      <c r="J679" s="3"/>
      <c r="K679" s="3"/>
      <c r="L679" s="3"/>
      <c r="M679" s="3"/>
      <c r="N679" s="3"/>
      <c r="O679" s="3"/>
      <c r="P679" s="3"/>
      <c r="Q679" s="3"/>
      <c r="R679" s="3"/>
      <c r="S679" s="3"/>
      <c r="T679" s="3"/>
      <c r="U679" s="3"/>
      <c r="V679" s="3"/>
      <c r="W679" s="3"/>
      <c r="X679" s="3"/>
      <c r="Y679" s="3"/>
      <c r="Z679" s="3"/>
    </row>
    <row r="680" spans="2:26">
      <c r="B680" s="449"/>
      <c r="C680" s="7"/>
      <c r="D680" s="3"/>
      <c r="E680" s="3"/>
      <c r="F680" s="3"/>
      <c r="G680" s="3"/>
      <c r="H680" s="3"/>
      <c r="I680" s="3"/>
      <c r="J680" s="3"/>
      <c r="K680" s="3"/>
      <c r="L680" s="3"/>
      <c r="M680" s="3"/>
      <c r="N680" s="3"/>
      <c r="O680" s="3"/>
      <c r="P680" s="3"/>
      <c r="Q680" s="3"/>
      <c r="R680" s="3"/>
      <c r="S680" s="3"/>
      <c r="T680" s="3"/>
      <c r="U680" s="3"/>
      <c r="V680" s="3"/>
      <c r="W680" s="3"/>
      <c r="X680" s="3"/>
      <c r="Y680" s="3"/>
      <c r="Z680" s="3"/>
    </row>
    <row r="681" spans="2:26">
      <c r="B681" s="449"/>
      <c r="C681" s="7"/>
      <c r="D681" s="3"/>
      <c r="E681" s="3"/>
      <c r="F681" s="3"/>
      <c r="G681" s="3"/>
      <c r="H681" s="3"/>
      <c r="I681" s="3"/>
      <c r="J681" s="3"/>
      <c r="K681" s="3"/>
      <c r="L681" s="3"/>
      <c r="M681" s="3"/>
      <c r="N681" s="3"/>
      <c r="O681" s="3"/>
      <c r="P681" s="3"/>
      <c r="Q681" s="3"/>
      <c r="R681" s="3"/>
      <c r="S681" s="3"/>
      <c r="T681" s="3"/>
      <c r="U681" s="3"/>
      <c r="V681" s="3"/>
      <c r="W681" s="3"/>
      <c r="X681" s="3"/>
      <c r="Y681" s="3"/>
      <c r="Z681" s="3"/>
    </row>
    <row r="682" spans="2:26">
      <c r="B682" s="449"/>
      <c r="C682" s="7"/>
      <c r="D682" s="3"/>
      <c r="E682" s="3"/>
      <c r="F682" s="3"/>
      <c r="G682" s="3"/>
      <c r="H682" s="3"/>
      <c r="I682" s="3"/>
      <c r="J682" s="3"/>
      <c r="K682" s="3"/>
      <c r="L682" s="3"/>
      <c r="M682" s="3"/>
      <c r="N682" s="3"/>
      <c r="O682" s="3"/>
      <c r="P682" s="3"/>
      <c r="Q682" s="3"/>
      <c r="R682" s="3"/>
      <c r="S682" s="3"/>
      <c r="T682" s="3"/>
      <c r="U682" s="3"/>
      <c r="V682" s="3"/>
      <c r="W682" s="3"/>
      <c r="X682" s="3"/>
      <c r="Y682" s="3"/>
      <c r="Z682" s="3"/>
    </row>
    <row r="683" spans="2:26">
      <c r="B683" s="449"/>
      <c r="C683" s="7"/>
      <c r="D683" s="3"/>
      <c r="E683" s="3"/>
      <c r="F683" s="3"/>
      <c r="G683" s="3"/>
      <c r="H683" s="3"/>
      <c r="I683" s="3"/>
      <c r="J683" s="3"/>
      <c r="K683" s="3"/>
      <c r="L683" s="3"/>
      <c r="M683" s="3"/>
      <c r="N683" s="3"/>
      <c r="O683" s="3"/>
      <c r="P683" s="3"/>
      <c r="Q683" s="3"/>
      <c r="R683" s="3"/>
      <c r="S683" s="3"/>
      <c r="T683" s="3"/>
      <c r="U683" s="3"/>
      <c r="V683" s="3"/>
      <c r="W683" s="3"/>
      <c r="X683" s="3"/>
      <c r="Y683" s="3"/>
      <c r="Z683" s="3"/>
    </row>
    <row r="684" spans="2:26">
      <c r="B684" s="449"/>
      <c r="C684" s="7"/>
      <c r="D684" s="3"/>
      <c r="E684" s="3"/>
      <c r="F684" s="3"/>
      <c r="G684" s="3"/>
      <c r="H684" s="3"/>
      <c r="I684" s="3"/>
      <c r="J684" s="3"/>
      <c r="K684" s="3"/>
      <c r="L684" s="3"/>
      <c r="M684" s="3"/>
      <c r="N684" s="3"/>
      <c r="O684" s="3"/>
      <c r="P684" s="3"/>
      <c r="Q684" s="3"/>
      <c r="R684" s="3"/>
      <c r="S684" s="3"/>
      <c r="T684" s="3"/>
      <c r="U684" s="3"/>
      <c r="V684" s="3"/>
      <c r="W684" s="3"/>
      <c r="X684" s="3"/>
      <c r="Y684" s="3"/>
      <c r="Z684" s="3"/>
    </row>
    <row r="685" spans="2:26">
      <c r="B685" s="449"/>
      <c r="C685" s="7"/>
      <c r="D685" s="3"/>
      <c r="E685" s="3"/>
      <c r="F685" s="3"/>
      <c r="G685" s="3"/>
      <c r="H685" s="3"/>
      <c r="I685" s="3"/>
      <c r="J685" s="3"/>
      <c r="K685" s="3"/>
      <c r="L685" s="3"/>
      <c r="M685" s="3"/>
      <c r="N685" s="3"/>
      <c r="O685" s="3"/>
      <c r="P685" s="3"/>
      <c r="Q685" s="3"/>
      <c r="R685" s="3"/>
      <c r="S685" s="3"/>
      <c r="T685" s="3"/>
      <c r="U685" s="3"/>
      <c r="V685" s="3"/>
      <c r="W685" s="3"/>
      <c r="X685" s="3"/>
      <c r="Y685" s="3"/>
      <c r="Z685" s="3"/>
    </row>
    <row r="686" spans="2:26">
      <c r="B686" s="449"/>
      <c r="C686" s="7"/>
      <c r="D686" s="3"/>
      <c r="E686" s="3"/>
      <c r="F686" s="3"/>
      <c r="G686" s="3"/>
      <c r="H686" s="3"/>
      <c r="I686" s="3"/>
      <c r="J686" s="3"/>
      <c r="K686" s="3"/>
      <c r="L686" s="3"/>
      <c r="M686" s="3"/>
      <c r="N686" s="3"/>
      <c r="O686" s="3"/>
      <c r="P686" s="3"/>
      <c r="Q686" s="3"/>
      <c r="R686" s="3"/>
      <c r="S686" s="3"/>
      <c r="T686" s="3"/>
      <c r="U686" s="3"/>
      <c r="V686" s="3"/>
      <c r="W686" s="3"/>
      <c r="X686" s="3"/>
      <c r="Y686" s="3"/>
      <c r="Z686" s="3"/>
    </row>
    <row r="687" spans="2:26">
      <c r="B687" s="449"/>
      <c r="C687" s="7"/>
      <c r="D687" s="3"/>
      <c r="E687" s="3"/>
      <c r="F687" s="3"/>
      <c r="G687" s="3"/>
      <c r="H687" s="3"/>
      <c r="I687" s="3"/>
      <c r="J687" s="3"/>
      <c r="K687" s="3"/>
      <c r="L687" s="3"/>
      <c r="M687" s="3"/>
      <c r="N687" s="3"/>
      <c r="O687" s="3"/>
      <c r="P687" s="3"/>
      <c r="Q687" s="3"/>
      <c r="R687" s="3"/>
      <c r="S687" s="3"/>
      <c r="T687" s="3"/>
      <c r="U687" s="3"/>
      <c r="V687" s="3"/>
      <c r="W687" s="3"/>
      <c r="X687" s="3"/>
      <c r="Y687" s="3"/>
      <c r="Z687" s="3"/>
    </row>
    <row r="688" spans="2:26">
      <c r="B688" s="449"/>
      <c r="C688" s="7"/>
      <c r="D688" s="3"/>
      <c r="E688" s="3"/>
      <c r="F688" s="3"/>
      <c r="G688" s="3"/>
      <c r="H688" s="3"/>
      <c r="I688" s="3"/>
      <c r="J688" s="3"/>
      <c r="K688" s="3"/>
      <c r="L688" s="3"/>
      <c r="M688" s="3"/>
      <c r="N688" s="3"/>
      <c r="O688" s="3"/>
      <c r="P688" s="3"/>
      <c r="Q688" s="3"/>
      <c r="R688" s="3"/>
      <c r="S688" s="3"/>
      <c r="T688" s="3"/>
      <c r="U688" s="3"/>
      <c r="V688" s="3"/>
      <c r="W688" s="3"/>
      <c r="X688" s="3"/>
      <c r="Y688" s="3"/>
      <c r="Z688" s="3"/>
    </row>
    <row r="689" spans="2:26">
      <c r="B689" s="449"/>
      <c r="C689" s="7"/>
      <c r="D689" s="3"/>
      <c r="E689" s="3"/>
      <c r="F689" s="3"/>
      <c r="G689" s="3"/>
      <c r="H689" s="3"/>
      <c r="I689" s="3"/>
      <c r="J689" s="3"/>
      <c r="K689" s="3"/>
      <c r="L689" s="3"/>
      <c r="M689" s="3"/>
      <c r="N689" s="3"/>
      <c r="O689" s="3"/>
      <c r="P689" s="3"/>
      <c r="Q689" s="3"/>
      <c r="R689" s="3"/>
      <c r="S689" s="3"/>
      <c r="T689" s="3"/>
      <c r="U689" s="3"/>
      <c r="V689" s="3"/>
      <c r="W689" s="3"/>
      <c r="X689" s="3"/>
      <c r="Y689" s="3"/>
      <c r="Z689" s="3"/>
    </row>
    <row r="690" spans="2:26">
      <c r="B690" s="449"/>
      <c r="C690" s="7"/>
      <c r="D690" s="3"/>
      <c r="E690" s="3"/>
      <c r="F690" s="3"/>
      <c r="G690" s="3"/>
      <c r="H690" s="3"/>
      <c r="I690" s="3"/>
      <c r="J690" s="3"/>
      <c r="K690" s="3"/>
      <c r="L690" s="3"/>
      <c r="M690" s="3"/>
      <c r="N690" s="3"/>
      <c r="O690" s="3"/>
      <c r="P690" s="3"/>
      <c r="Q690" s="3"/>
      <c r="R690" s="3"/>
      <c r="S690" s="3"/>
      <c r="T690" s="3"/>
      <c r="U690" s="3"/>
      <c r="V690" s="3"/>
      <c r="W690" s="3"/>
      <c r="X690" s="3"/>
      <c r="Y690" s="3"/>
      <c r="Z690" s="3"/>
    </row>
    <row r="691" spans="2:26">
      <c r="B691" s="449"/>
      <c r="C691" s="7"/>
      <c r="D691" s="3"/>
      <c r="E691" s="3"/>
      <c r="F691" s="3"/>
      <c r="G691" s="3"/>
      <c r="H691" s="3"/>
      <c r="I691" s="3"/>
      <c r="J691" s="3"/>
      <c r="K691" s="3"/>
      <c r="L691" s="3"/>
      <c r="M691" s="3"/>
      <c r="N691" s="3"/>
      <c r="O691" s="3"/>
      <c r="P691" s="3"/>
      <c r="Q691" s="3"/>
      <c r="R691" s="3"/>
      <c r="S691" s="3"/>
      <c r="T691" s="3"/>
      <c r="U691" s="3"/>
      <c r="V691" s="3"/>
      <c r="W691" s="3"/>
      <c r="X691" s="3"/>
      <c r="Y691" s="3"/>
      <c r="Z691" s="3"/>
    </row>
    <row r="692" spans="2:26">
      <c r="B692" s="449"/>
      <c r="C692" s="7"/>
      <c r="D692" s="3"/>
      <c r="E692" s="3"/>
      <c r="F692" s="3"/>
      <c r="G692" s="3"/>
      <c r="H692" s="3"/>
      <c r="I692" s="3"/>
      <c r="J692" s="3"/>
      <c r="K692" s="3"/>
      <c r="L692" s="3"/>
      <c r="M692" s="3"/>
      <c r="N692" s="3"/>
      <c r="O692" s="3"/>
      <c r="P692" s="3"/>
      <c r="Q692" s="3"/>
      <c r="R692" s="3"/>
      <c r="S692" s="3"/>
      <c r="T692" s="3"/>
      <c r="U692" s="3"/>
      <c r="V692" s="3"/>
      <c r="W692" s="3"/>
      <c r="X692" s="3"/>
      <c r="Y692" s="3"/>
      <c r="Z692" s="3"/>
    </row>
    <row r="693" spans="2:26">
      <c r="B693" s="449"/>
      <c r="C693" s="7"/>
      <c r="D693" s="3"/>
      <c r="E693" s="3"/>
      <c r="F693" s="3"/>
      <c r="G693" s="3"/>
      <c r="H693" s="3"/>
      <c r="I693" s="3"/>
      <c r="J693" s="3"/>
      <c r="K693" s="3"/>
      <c r="L693" s="3"/>
      <c r="M693" s="3"/>
      <c r="N693" s="3"/>
      <c r="O693" s="3"/>
      <c r="P693" s="3"/>
      <c r="Q693" s="3"/>
      <c r="R693" s="3"/>
      <c r="S693" s="3"/>
      <c r="T693" s="3"/>
      <c r="U693" s="3"/>
      <c r="V693" s="3"/>
      <c r="W693" s="3"/>
      <c r="X693" s="3"/>
      <c r="Y693" s="3"/>
      <c r="Z693" s="3"/>
    </row>
    <row r="694" spans="2:26">
      <c r="B694" s="449"/>
      <c r="C694" s="7"/>
      <c r="D694" s="3"/>
      <c r="E694" s="3"/>
      <c r="F694" s="3"/>
      <c r="G694" s="3"/>
      <c r="H694" s="3"/>
      <c r="I694" s="3"/>
      <c r="J694" s="3"/>
      <c r="K694" s="3"/>
      <c r="L694" s="3"/>
      <c r="M694" s="3"/>
      <c r="N694" s="3"/>
      <c r="O694" s="3"/>
      <c r="P694" s="3"/>
      <c r="Q694" s="3"/>
      <c r="R694" s="3"/>
      <c r="S694" s="3"/>
      <c r="T694" s="3"/>
      <c r="U694" s="3"/>
      <c r="V694" s="3"/>
      <c r="W694" s="3"/>
      <c r="X694" s="3"/>
      <c r="Y694" s="3"/>
      <c r="Z694" s="3"/>
    </row>
    <row r="695" spans="2:26">
      <c r="B695" s="449"/>
      <c r="C695" s="7"/>
      <c r="D695" s="3"/>
      <c r="E695" s="3"/>
      <c r="F695" s="3"/>
      <c r="G695" s="3"/>
      <c r="H695" s="3"/>
      <c r="I695" s="3"/>
      <c r="J695" s="3"/>
      <c r="K695" s="3"/>
      <c r="L695" s="3"/>
      <c r="M695" s="3"/>
      <c r="N695" s="3"/>
      <c r="O695" s="3"/>
      <c r="P695" s="3"/>
      <c r="Q695" s="3"/>
      <c r="R695" s="3"/>
      <c r="S695" s="3"/>
      <c r="T695" s="3"/>
      <c r="U695" s="3"/>
      <c r="V695" s="3"/>
      <c r="W695" s="3"/>
      <c r="X695" s="3"/>
      <c r="Y695" s="3"/>
      <c r="Z695" s="3"/>
    </row>
    <row r="696" spans="2:26">
      <c r="B696" s="449"/>
      <c r="C696" s="7"/>
      <c r="D696" s="3"/>
      <c r="E696" s="3"/>
      <c r="F696" s="3"/>
      <c r="G696" s="3"/>
      <c r="H696" s="3"/>
      <c r="I696" s="3"/>
      <c r="J696" s="3"/>
      <c r="K696" s="3"/>
      <c r="L696" s="3"/>
      <c r="M696" s="3"/>
      <c r="N696" s="3"/>
      <c r="O696" s="3"/>
      <c r="P696" s="3"/>
      <c r="Q696" s="3"/>
      <c r="R696" s="3"/>
      <c r="S696" s="3"/>
      <c r="T696" s="3"/>
      <c r="U696" s="3"/>
      <c r="V696" s="3"/>
      <c r="W696" s="3"/>
      <c r="X696" s="3"/>
      <c r="Y696" s="3"/>
      <c r="Z696" s="3"/>
    </row>
    <row r="697" spans="2:26">
      <c r="B697" s="449"/>
      <c r="C697" s="7"/>
      <c r="D697" s="3"/>
      <c r="E697" s="3"/>
      <c r="F697" s="3"/>
      <c r="G697" s="3"/>
      <c r="H697" s="3"/>
      <c r="I697" s="3"/>
      <c r="J697" s="3"/>
      <c r="K697" s="3"/>
      <c r="L697" s="3"/>
      <c r="M697" s="3"/>
      <c r="N697" s="3"/>
      <c r="O697" s="3"/>
      <c r="P697" s="3"/>
      <c r="Q697" s="3"/>
      <c r="R697" s="3"/>
      <c r="S697" s="3"/>
      <c r="T697" s="3"/>
      <c r="U697" s="3"/>
      <c r="V697" s="3"/>
      <c r="W697" s="3"/>
      <c r="X697" s="3"/>
      <c r="Y697" s="3"/>
      <c r="Z697" s="3"/>
    </row>
    <row r="698" spans="2:26">
      <c r="B698" s="449"/>
      <c r="C698" s="7"/>
      <c r="D698" s="3"/>
      <c r="E698" s="3"/>
      <c r="F698" s="3"/>
      <c r="G698" s="3"/>
      <c r="H698" s="3"/>
      <c r="I698" s="3"/>
      <c r="J698" s="3"/>
      <c r="K698" s="3"/>
      <c r="L698" s="3"/>
      <c r="M698" s="3"/>
      <c r="N698" s="3"/>
      <c r="O698" s="3"/>
      <c r="P698" s="3"/>
      <c r="Q698" s="3"/>
      <c r="R698" s="3"/>
      <c r="S698" s="3"/>
      <c r="T698" s="3"/>
      <c r="U698" s="3"/>
      <c r="V698" s="3"/>
      <c r="W698" s="3"/>
      <c r="X698" s="3"/>
      <c r="Y698" s="3"/>
      <c r="Z698" s="3"/>
    </row>
    <row r="699" spans="2:26">
      <c r="B699" s="449"/>
      <c r="C699" s="7"/>
      <c r="D699" s="3"/>
      <c r="E699" s="3"/>
      <c r="F699" s="3"/>
      <c r="G699" s="3"/>
      <c r="H699" s="3"/>
      <c r="I699" s="3"/>
      <c r="J699" s="3"/>
      <c r="K699" s="3"/>
      <c r="L699" s="3"/>
      <c r="M699" s="3"/>
      <c r="N699" s="3"/>
      <c r="O699" s="3"/>
      <c r="P699" s="3"/>
      <c r="Q699" s="3"/>
      <c r="R699" s="3"/>
      <c r="S699" s="3"/>
      <c r="T699" s="3"/>
      <c r="U699" s="3"/>
      <c r="V699" s="3"/>
      <c r="W699" s="3"/>
      <c r="X699" s="3"/>
      <c r="Y699" s="3"/>
      <c r="Z699" s="3"/>
    </row>
    <row r="700" spans="2:26">
      <c r="B700" s="449"/>
      <c r="C700" s="7"/>
      <c r="D700" s="3"/>
      <c r="E700" s="3"/>
      <c r="F700" s="3"/>
      <c r="G700" s="3"/>
      <c r="H700" s="3"/>
      <c r="I700" s="3"/>
      <c r="J700" s="3"/>
      <c r="K700" s="3"/>
      <c r="L700" s="3"/>
      <c r="M700" s="3"/>
      <c r="N700" s="3"/>
      <c r="O700" s="3"/>
      <c r="P700" s="3"/>
      <c r="Q700" s="3"/>
      <c r="R700" s="3"/>
      <c r="S700" s="3"/>
      <c r="T700" s="3"/>
      <c r="U700" s="3"/>
      <c r="V700" s="3"/>
      <c r="W700" s="3"/>
      <c r="X700" s="3"/>
      <c r="Y700" s="3"/>
      <c r="Z700" s="3"/>
    </row>
    <row r="701" spans="2:26">
      <c r="B701" s="449"/>
      <c r="C701" s="7"/>
      <c r="D701" s="3"/>
      <c r="E701" s="3"/>
      <c r="F701" s="3"/>
      <c r="G701" s="3"/>
      <c r="H701" s="3"/>
      <c r="I701" s="3"/>
      <c r="J701" s="3"/>
      <c r="K701" s="3"/>
      <c r="L701" s="3"/>
      <c r="M701" s="3"/>
      <c r="N701" s="3"/>
      <c r="O701" s="3"/>
      <c r="P701" s="3"/>
      <c r="Q701" s="3"/>
      <c r="R701" s="3"/>
      <c r="S701" s="3"/>
      <c r="T701" s="3"/>
      <c r="U701" s="3"/>
      <c r="V701" s="3"/>
      <c r="W701" s="3"/>
      <c r="X701" s="3"/>
      <c r="Y701" s="3"/>
      <c r="Z701" s="3"/>
    </row>
    <row r="702" spans="2:26">
      <c r="B702" s="449"/>
      <c r="C702" s="7"/>
      <c r="D702" s="3"/>
      <c r="E702" s="3"/>
      <c r="F702" s="3"/>
      <c r="G702" s="3"/>
      <c r="H702" s="3"/>
      <c r="I702" s="3"/>
      <c r="J702" s="3"/>
      <c r="K702" s="3"/>
      <c r="L702" s="3"/>
      <c r="M702" s="3"/>
      <c r="N702" s="3"/>
      <c r="O702" s="3"/>
      <c r="P702" s="3"/>
      <c r="Q702" s="3"/>
      <c r="R702" s="3"/>
      <c r="S702" s="3"/>
      <c r="T702" s="3"/>
      <c r="U702" s="3"/>
      <c r="V702" s="3"/>
      <c r="W702" s="3"/>
      <c r="X702" s="3"/>
      <c r="Y702" s="3"/>
      <c r="Z702" s="3"/>
    </row>
    <row r="703" spans="2:26">
      <c r="B703" s="449"/>
      <c r="C703" s="7"/>
      <c r="D703" s="3"/>
      <c r="E703" s="3"/>
      <c r="F703" s="3"/>
      <c r="G703" s="3"/>
      <c r="H703" s="3"/>
      <c r="I703" s="3"/>
      <c r="J703" s="3"/>
      <c r="K703" s="3"/>
      <c r="L703" s="3"/>
      <c r="M703" s="3"/>
      <c r="N703" s="3"/>
      <c r="O703" s="3"/>
      <c r="P703" s="3"/>
      <c r="Q703" s="3"/>
      <c r="R703" s="3"/>
      <c r="S703" s="3"/>
      <c r="T703" s="3"/>
      <c r="U703" s="3"/>
      <c r="V703" s="3"/>
      <c r="W703" s="3"/>
      <c r="X703" s="3"/>
      <c r="Y703" s="3"/>
      <c r="Z703" s="3"/>
    </row>
    <row r="704" spans="2:26">
      <c r="B704" s="449"/>
      <c r="C704" s="7"/>
      <c r="D704" s="3"/>
      <c r="E704" s="3"/>
      <c r="F704" s="3"/>
      <c r="G704" s="3"/>
      <c r="H704" s="3"/>
      <c r="I704" s="3"/>
      <c r="J704" s="3"/>
      <c r="K704" s="3"/>
      <c r="L704" s="3"/>
      <c r="M704" s="3"/>
      <c r="N704" s="3"/>
      <c r="O704" s="3"/>
      <c r="P704" s="3"/>
      <c r="Q704" s="3"/>
      <c r="R704" s="3"/>
      <c r="S704" s="3"/>
      <c r="T704" s="3"/>
      <c r="U704" s="3"/>
      <c r="V704" s="3"/>
      <c r="W704" s="3"/>
      <c r="X704" s="3"/>
      <c r="Y704" s="3"/>
      <c r="Z704" s="3"/>
    </row>
    <row r="705" spans="2:26">
      <c r="B705" s="449"/>
      <c r="C705" s="7"/>
      <c r="D705" s="3"/>
      <c r="E705" s="3"/>
      <c r="F705" s="3"/>
      <c r="G705" s="3"/>
      <c r="H705" s="3"/>
      <c r="I705" s="3"/>
      <c r="J705" s="3"/>
      <c r="K705" s="3"/>
      <c r="L705" s="3"/>
      <c r="M705" s="3"/>
      <c r="N705" s="3"/>
      <c r="O705" s="3"/>
      <c r="P705" s="3"/>
      <c r="Q705" s="3"/>
      <c r="R705" s="3"/>
      <c r="S705" s="3"/>
      <c r="T705" s="3"/>
      <c r="U705" s="3"/>
      <c r="V705" s="3"/>
      <c r="W705" s="3"/>
      <c r="X705" s="3"/>
      <c r="Y705" s="3"/>
      <c r="Z705" s="3"/>
    </row>
    <row r="706" spans="2:26">
      <c r="B706" s="449"/>
      <c r="C706" s="7"/>
      <c r="D706" s="3"/>
      <c r="E706" s="3"/>
      <c r="F706" s="3"/>
      <c r="G706" s="3"/>
      <c r="H706" s="3"/>
      <c r="I706" s="3"/>
      <c r="J706" s="3"/>
      <c r="K706" s="3"/>
      <c r="L706" s="3"/>
      <c r="M706" s="3"/>
      <c r="N706" s="3"/>
      <c r="O706" s="3"/>
      <c r="P706" s="3"/>
      <c r="Q706" s="3"/>
      <c r="R706" s="3"/>
      <c r="S706" s="3"/>
      <c r="T706" s="3"/>
      <c r="U706" s="3"/>
      <c r="V706" s="3"/>
      <c r="W706" s="3"/>
      <c r="X706" s="3"/>
      <c r="Y706" s="3"/>
      <c r="Z706" s="3"/>
    </row>
    <row r="707" spans="2:26">
      <c r="B707" s="449"/>
      <c r="C707" s="7"/>
      <c r="D707" s="3"/>
      <c r="E707" s="3"/>
      <c r="F707" s="3"/>
      <c r="G707" s="3"/>
      <c r="H707" s="3"/>
      <c r="I707" s="3"/>
      <c r="J707" s="3"/>
      <c r="K707" s="3"/>
      <c r="L707" s="3"/>
      <c r="M707" s="3"/>
      <c r="N707" s="3"/>
      <c r="O707" s="3"/>
      <c r="P707" s="3"/>
      <c r="Q707" s="3"/>
      <c r="R707" s="3"/>
      <c r="S707" s="3"/>
      <c r="T707" s="3"/>
      <c r="U707" s="3"/>
      <c r="V707" s="3"/>
      <c r="W707" s="3"/>
      <c r="X707" s="3"/>
      <c r="Y707" s="3"/>
      <c r="Z707" s="3"/>
    </row>
    <row r="708" spans="2:26">
      <c r="B708" s="449"/>
      <c r="C708" s="7"/>
      <c r="D708" s="3"/>
      <c r="E708" s="3"/>
      <c r="F708" s="3"/>
      <c r="G708" s="3"/>
      <c r="H708" s="3"/>
      <c r="I708" s="3"/>
      <c r="J708" s="3"/>
      <c r="K708" s="3"/>
      <c r="L708" s="3"/>
      <c r="M708" s="3"/>
      <c r="N708" s="3"/>
      <c r="O708" s="3"/>
      <c r="P708" s="3"/>
      <c r="Q708" s="3"/>
      <c r="R708" s="3"/>
      <c r="S708" s="3"/>
      <c r="T708" s="3"/>
      <c r="U708" s="3"/>
      <c r="V708" s="3"/>
      <c r="W708" s="3"/>
      <c r="X708" s="3"/>
      <c r="Y708" s="3"/>
      <c r="Z708" s="3"/>
    </row>
    <row r="709" spans="2:26">
      <c r="B709" s="449"/>
      <c r="C709" s="7"/>
      <c r="D709" s="3"/>
      <c r="E709" s="3"/>
      <c r="F709" s="3"/>
      <c r="G709" s="3"/>
      <c r="H709" s="3"/>
      <c r="I709" s="3"/>
      <c r="J709" s="3"/>
      <c r="K709" s="3"/>
      <c r="L709" s="3"/>
      <c r="M709" s="3"/>
      <c r="N709" s="3"/>
      <c r="O709" s="3"/>
      <c r="P709" s="3"/>
      <c r="Q709" s="3"/>
      <c r="R709" s="3"/>
      <c r="S709" s="3"/>
      <c r="T709" s="3"/>
      <c r="U709" s="3"/>
      <c r="V709" s="3"/>
      <c r="W709" s="3"/>
      <c r="X709" s="3"/>
      <c r="Y709" s="3"/>
      <c r="Z709" s="3"/>
    </row>
    <row r="710" spans="2:26">
      <c r="B710" s="449"/>
      <c r="C710" s="7"/>
      <c r="D710" s="3"/>
      <c r="E710" s="3"/>
      <c r="F710" s="3"/>
      <c r="G710" s="3"/>
      <c r="H710" s="3"/>
      <c r="I710" s="3"/>
      <c r="J710" s="3"/>
      <c r="K710" s="3"/>
      <c r="L710" s="3"/>
      <c r="M710" s="3"/>
      <c r="N710" s="3"/>
      <c r="O710" s="3"/>
      <c r="P710" s="3"/>
      <c r="Q710" s="3"/>
      <c r="R710" s="3"/>
      <c r="S710" s="3"/>
      <c r="T710" s="3"/>
      <c r="U710" s="3"/>
      <c r="V710" s="3"/>
      <c r="W710" s="3"/>
      <c r="X710" s="3"/>
      <c r="Y710" s="3"/>
      <c r="Z710" s="3"/>
    </row>
    <row r="711" spans="2:26">
      <c r="B711" s="449"/>
      <c r="C711" s="7"/>
      <c r="D711" s="3"/>
      <c r="E711" s="3"/>
      <c r="F711" s="3"/>
      <c r="G711" s="3"/>
      <c r="H711" s="3"/>
      <c r="I711" s="3"/>
      <c r="J711" s="3"/>
      <c r="K711" s="3"/>
      <c r="L711" s="3"/>
      <c r="M711" s="3"/>
      <c r="N711" s="3"/>
      <c r="O711" s="3"/>
      <c r="P711" s="3"/>
      <c r="Q711" s="3"/>
      <c r="R711" s="3"/>
      <c r="S711" s="3"/>
      <c r="T711" s="3"/>
      <c r="U711" s="3"/>
      <c r="V711" s="3"/>
      <c r="W711" s="3"/>
      <c r="X711" s="3"/>
      <c r="Y711" s="3"/>
      <c r="Z711" s="3"/>
    </row>
    <row r="712" spans="2:26">
      <c r="B712" s="449"/>
      <c r="C712" s="7"/>
      <c r="D712" s="3"/>
      <c r="E712" s="3"/>
      <c r="F712" s="3"/>
      <c r="G712" s="3"/>
      <c r="H712" s="3"/>
      <c r="I712" s="3"/>
      <c r="J712" s="3"/>
      <c r="K712" s="3"/>
      <c r="L712" s="3"/>
      <c r="M712" s="3"/>
      <c r="N712" s="3"/>
      <c r="O712" s="3"/>
      <c r="P712" s="3"/>
      <c r="Q712" s="3"/>
      <c r="R712" s="3"/>
      <c r="S712" s="3"/>
      <c r="T712" s="3"/>
      <c r="U712" s="3"/>
      <c r="V712" s="3"/>
      <c r="W712" s="3"/>
      <c r="X712" s="3"/>
      <c r="Y712" s="3"/>
      <c r="Z712" s="3"/>
    </row>
    <row r="713" spans="2:26">
      <c r="B713" s="449"/>
      <c r="C713" s="7"/>
      <c r="D713" s="3"/>
      <c r="E713" s="3"/>
      <c r="F713" s="3"/>
      <c r="G713" s="3"/>
      <c r="H713" s="3"/>
      <c r="I713" s="3"/>
      <c r="J713" s="3"/>
      <c r="K713" s="3"/>
      <c r="L713" s="3"/>
      <c r="M713" s="3"/>
      <c r="N713" s="3"/>
      <c r="O713" s="3"/>
      <c r="P713" s="3"/>
      <c r="Q713" s="3"/>
      <c r="R713" s="3"/>
      <c r="S713" s="3"/>
      <c r="T713" s="3"/>
      <c r="U713" s="3"/>
      <c r="V713" s="3"/>
      <c r="W713" s="3"/>
      <c r="X713" s="3"/>
      <c r="Y713" s="3"/>
      <c r="Z713" s="3"/>
    </row>
    <row r="714" spans="2:26">
      <c r="B714" s="449"/>
      <c r="C714" s="7"/>
      <c r="D714" s="3"/>
      <c r="E714" s="3"/>
      <c r="F714" s="3"/>
      <c r="G714" s="3"/>
      <c r="H714" s="3"/>
      <c r="I714" s="3"/>
      <c r="J714" s="3"/>
      <c r="K714" s="3"/>
      <c r="L714" s="3"/>
      <c r="M714" s="3"/>
      <c r="N714" s="3"/>
      <c r="O714" s="3"/>
      <c r="P714" s="3"/>
      <c r="Q714" s="3"/>
      <c r="R714" s="3"/>
      <c r="S714" s="3"/>
      <c r="T714" s="3"/>
      <c r="U714" s="3"/>
      <c r="V714" s="3"/>
      <c r="W714" s="3"/>
      <c r="X714" s="3"/>
      <c r="Y714" s="3"/>
      <c r="Z714" s="3"/>
    </row>
    <row r="715" spans="2:26">
      <c r="B715" s="449"/>
      <c r="C715" s="7"/>
      <c r="D715" s="3"/>
      <c r="E715" s="3"/>
      <c r="F715" s="3"/>
      <c r="G715" s="3"/>
      <c r="H715" s="3"/>
      <c r="I715" s="3"/>
      <c r="J715" s="3"/>
      <c r="K715" s="3"/>
      <c r="L715" s="3"/>
      <c r="M715" s="3"/>
      <c r="N715" s="3"/>
      <c r="O715" s="3"/>
      <c r="P715" s="3"/>
      <c r="Q715" s="3"/>
      <c r="R715" s="3"/>
      <c r="S715" s="3"/>
      <c r="T715" s="3"/>
      <c r="U715" s="3"/>
      <c r="V715" s="3"/>
      <c r="W715" s="3"/>
      <c r="X715" s="3"/>
      <c r="Y715" s="3"/>
      <c r="Z715" s="3"/>
    </row>
    <row r="716" spans="2:26">
      <c r="B716" s="449"/>
      <c r="C716" s="7"/>
      <c r="D716" s="3"/>
      <c r="E716" s="3"/>
      <c r="F716" s="3"/>
      <c r="G716" s="3"/>
      <c r="H716" s="3"/>
      <c r="I716" s="3"/>
      <c r="J716" s="3"/>
      <c r="K716" s="3"/>
      <c r="L716" s="3"/>
      <c r="M716" s="3"/>
      <c r="N716" s="3"/>
      <c r="O716" s="3"/>
      <c r="P716" s="3"/>
      <c r="Q716" s="3"/>
      <c r="R716" s="3"/>
      <c r="S716" s="3"/>
      <c r="T716" s="3"/>
      <c r="U716" s="3"/>
      <c r="V716" s="3"/>
      <c r="W716" s="3"/>
      <c r="X716" s="3"/>
      <c r="Y716" s="3"/>
      <c r="Z716" s="3"/>
    </row>
    <row r="717" spans="2:26">
      <c r="B717" s="449"/>
      <c r="C717" s="7"/>
      <c r="D717" s="3"/>
      <c r="E717" s="3"/>
      <c r="F717" s="3"/>
      <c r="G717" s="3"/>
      <c r="H717" s="3"/>
      <c r="I717" s="3"/>
      <c r="J717" s="3"/>
      <c r="K717" s="3"/>
      <c r="L717" s="3"/>
      <c r="M717" s="3"/>
      <c r="N717" s="3"/>
      <c r="O717" s="3"/>
      <c r="P717" s="3"/>
      <c r="Q717" s="3"/>
      <c r="R717" s="3"/>
      <c r="S717" s="3"/>
      <c r="T717" s="3"/>
      <c r="U717" s="3"/>
      <c r="V717" s="3"/>
      <c r="W717" s="3"/>
      <c r="X717" s="3"/>
      <c r="Y717" s="3"/>
      <c r="Z717" s="3"/>
    </row>
    <row r="718" spans="2:26">
      <c r="B718" s="449"/>
      <c r="C718" s="7"/>
      <c r="D718" s="3"/>
      <c r="E718" s="3"/>
      <c r="F718" s="3"/>
      <c r="G718" s="3"/>
      <c r="H718" s="3"/>
      <c r="I718" s="3"/>
      <c r="J718" s="3"/>
      <c r="K718" s="3"/>
      <c r="L718" s="3"/>
      <c r="M718" s="3"/>
      <c r="N718" s="3"/>
      <c r="O718" s="3"/>
      <c r="P718" s="3"/>
      <c r="Q718" s="3"/>
      <c r="R718" s="3"/>
      <c r="S718" s="3"/>
      <c r="T718" s="3"/>
      <c r="U718" s="3"/>
      <c r="V718" s="3"/>
      <c r="W718" s="3"/>
      <c r="X718" s="3"/>
      <c r="Y718" s="3"/>
      <c r="Z718" s="3"/>
    </row>
    <row r="719" spans="2:26">
      <c r="B719" s="449"/>
      <c r="C719" s="7"/>
      <c r="D719" s="3"/>
      <c r="E719" s="3"/>
      <c r="F719" s="3"/>
      <c r="G719" s="3"/>
      <c r="H719" s="3"/>
      <c r="I719" s="3"/>
      <c r="J719" s="3"/>
      <c r="K719" s="3"/>
      <c r="L719" s="3"/>
      <c r="M719" s="3"/>
      <c r="N719" s="3"/>
      <c r="O719" s="3"/>
      <c r="P719" s="3"/>
      <c r="Q719" s="3"/>
      <c r="R719" s="3"/>
      <c r="S719" s="3"/>
      <c r="T719" s="3"/>
      <c r="U719" s="3"/>
      <c r="V719" s="3"/>
      <c r="W719" s="3"/>
      <c r="X719" s="3"/>
      <c r="Y719" s="3"/>
      <c r="Z719" s="3"/>
    </row>
    <row r="720" spans="2:26">
      <c r="B720" s="449"/>
      <c r="C720" s="7"/>
      <c r="D720" s="3"/>
      <c r="E720" s="3"/>
      <c r="F720" s="3"/>
      <c r="G720" s="3"/>
      <c r="H720" s="3"/>
      <c r="I720" s="3"/>
      <c r="J720" s="3"/>
      <c r="K720" s="3"/>
      <c r="L720" s="3"/>
      <c r="M720" s="3"/>
      <c r="N720" s="3"/>
      <c r="O720" s="3"/>
      <c r="P720" s="3"/>
      <c r="Q720" s="3"/>
      <c r="R720" s="3"/>
      <c r="S720" s="3"/>
      <c r="T720" s="3"/>
      <c r="U720" s="3"/>
      <c r="V720" s="3"/>
      <c r="W720" s="3"/>
      <c r="X720" s="3"/>
      <c r="Y720" s="3"/>
      <c r="Z720" s="3"/>
    </row>
    <row r="721" spans="2:26">
      <c r="B721" s="449"/>
      <c r="C721" s="7"/>
      <c r="D721" s="3"/>
      <c r="E721" s="3"/>
      <c r="F721" s="3"/>
      <c r="G721" s="3"/>
      <c r="H721" s="3"/>
      <c r="I721" s="3"/>
      <c r="J721" s="3"/>
      <c r="K721" s="3"/>
      <c r="L721" s="3"/>
      <c r="M721" s="3"/>
      <c r="N721" s="3"/>
      <c r="O721" s="3"/>
      <c r="P721" s="3"/>
      <c r="Q721" s="3"/>
      <c r="R721" s="3"/>
      <c r="S721" s="3"/>
      <c r="T721" s="3"/>
      <c r="U721" s="3"/>
      <c r="V721" s="3"/>
      <c r="W721" s="3"/>
      <c r="X721" s="3"/>
      <c r="Y721" s="3"/>
      <c r="Z721" s="3"/>
    </row>
    <row r="722" spans="2:26">
      <c r="B722" s="449"/>
      <c r="C722" s="7"/>
      <c r="D722" s="3"/>
      <c r="E722" s="3"/>
      <c r="F722" s="3"/>
      <c r="G722" s="3"/>
      <c r="H722" s="3"/>
      <c r="I722" s="3"/>
      <c r="J722" s="3"/>
      <c r="K722" s="3"/>
      <c r="L722" s="3"/>
      <c r="M722" s="3"/>
      <c r="N722" s="3"/>
      <c r="O722" s="3"/>
      <c r="P722" s="3"/>
      <c r="Q722" s="3"/>
      <c r="R722" s="3"/>
      <c r="S722" s="3"/>
      <c r="T722" s="3"/>
      <c r="U722" s="3"/>
      <c r="V722" s="3"/>
      <c r="W722" s="3"/>
      <c r="X722" s="3"/>
      <c r="Y722" s="3"/>
      <c r="Z722" s="3"/>
    </row>
    <row r="723" spans="2:26">
      <c r="B723" s="449"/>
      <c r="C723" s="7"/>
      <c r="D723" s="3"/>
      <c r="E723" s="3"/>
      <c r="F723" s="3"/>
      <c r="G723" s="3"/>
      <c r="H723" s="3"/>
      <c r="I723" s="3"/>
      <c r="J723" s="3"/>
      <c r="K723" s="3"/>
      <c r="L723" s="3"/>
      <c r="M723" s="3"/>
      <c r="N723" s="3"/>
      <c r="O723" s="3"/>
      <c r="P723" s="3"/>
      <c r="Q723" s="3"/>
      <c r="R723" s="3"/>
      <c r="S723" s="3"/>
      <c r="T723" s="3"/>
      <c r="U723" s="3"/>
      <c r="V723" s="3"/>
      <c r="W723" s="3"/>
      <c r="X723" s="3"/>
      <c r="Y723" s="3"/>
      <c r="Z723" s="3"/>
    </row>
    <row r="724" spans="2:26">
      <c r="B724" s="449"/>
      <c r="C724" s="7"/>
      <c r="D724" s="3"/>
      <c r="E724" s="3"/>
      <c r="F724" s="3"/>
      <c r="G724" s="3"/>
      <c r="H724" s="3"/>
      <c r="I724" s="3"/>
      <c r="J724" s="3"/>
      <c r="K724" s="3"/>
      <c r="L724" s="3"/>
      <c r="M724" s="3"/>
      <c r="N724" s="3"/>
      <c r="O724" s="3"/>
      <c r="P724" s="3"/>
      <c r="Q724" s="3"/>
      <c r="R724" s="3"/>
      <c r="S724" s="3"/>
      <c r="T724" s="3"/>
      <c r="U724" s="3"/>
      <c r="V724" s="3"/>
      <c r="W724" s="3"/>
      <c r="X724" s="3"/>
      <c r="Y724" s="3"/>
      <c r="Z724" s="3"/>
    </row>
    <row r="725" spans="2:26">
      <c r="B725" s="449"/>
      <c r="C725" s="7"/>
      <c r="D725" s="3"/>
      <c r="E725" s="3"/>
      <c r="F725" s="3"/>
      <c r="G725" s="3"/>
      <c r="H725" s="3"/>
      <c r="I725" s="3"/>
      <c r="J725" s="3"/>
      <c r="K725" s="3"/>
      <c r="L725" s="3"/>
      <c r="M725" s="3"/>
      <c r="N725" s="3"/>
      <c r="O725" s="3"/>
      <c r="P725" s="3"/>
      <c r="Q725" s="3"/>
      <c r="R725" s="3"/>
      <c r="S725" s="3"/>
      <c r="T725" s="3"/>
      <c r="U725" s="3"/>
      <c r="V725" s="3"/>
      <c r="W725" s="3"/>
      <c r="X725" s="3"/>
      <c r="Y725" s="3"/>
      <c r="Z725" s="3"/>
    </row>
    <row r="726" spans="2:26">
      <c r="B726" s="449"/>
      <c r="C726" s="7"/>
      <c r="D726" s="3"/>
      <c r="E726" s="3"/>
      <c r="F726" s="3"/>
      <c r="G726" s="3"/>
      <c r="H726" s="3"/>
      <c r="I726" s="3"/>
      <c r="J726" s="3"/>
      <c r="K726" s="3"/>
      <c r="L726" s="3"/>
      <c r="M726" s="3"/>
      <c r="N726" s="3"/>
      <c r="O726" s="3"/>
      <c r="P726" s="3"/>
      <c r="Q726" s="3"/>
      <c r="R726" s="3"/>
      <c r="S726" s="3"/>
      <c r="T726" s="3"/>
      <c r="U726" s="3"/>
      <c r="V726" s="3"/>
      <c r="W726" s="3"/>
      <c r="X726" s="3"/>
      <c r="Y726" s="3"/>
      <c r="Z726" s="3"/>
    </row>
    <row r="727" spans="2:26">
      <c r="B727" s="449"/>
      <c r="C727" s="7"/>
      <c r="D727" s="3"/>
      <c r="E727" s="3"/>
      <c r="F727" s="3"/>
      <c r="G727" s="3"/>
      <c r="H727" s="3"/>
      <c r="I727" s="3"/>
      <c r="J727" s="3"/>
      <c r="K727" s="3"/>
      <c r="L727" s="3"/>
      <c r="M727" s="3"/>
      <c r="N727" s="3"/>
      <c r="O727" s="3"/>
      <c r="P727" s="3"/>
      <c r="Q727" s="3"/>
      <c r="R727" s="3"/>
      <c r="S727" s="3"/>
      <c r="T727" s="3"/>
      <c r="U727" s="3"/>
      <c r="V727" s="3"/>
      <c r="W727" s="3"/>
      <c r="X727" s="3"/>
      <c r="Y727" s="3"/>
      <c r="Z727" s="3"/>
    </row>
    <row r="728" spans="2:26">
      <c r="B728" s="449"/>
      <c r="C728" s="7"/>
      <c r="D728" s="3"/>
      <c r="E728" s="3"/>
      <c r="F728" s="3"/>
      <c r="G728" s="3"/>
      <c r="H728" s="3"/>
      <c r="I728" s="3"/>
      <c r="J728" s="3"/>
      <c r="K728" s="3"/>
      <c r="L728" s="3"/>
      <c r="M728" s="3"/>
      <c r="N728" s="3"/>
      <c r="O728" s="3"/>
      <c r="P728" s="3"/>
      <c r="Q728" s="3"/>
      <c r="R728" s="3"/>
      <c r="S728" s="3"/>
      <c r="T728" s="3"/>
      <c r="U728" s="3"/>
      <c r="V728" s="3"/>
      <c r="W728" s="3"/>
      <c r="X728" s="3"/>
      <c r="Y728" s="3"/>
      <c r="Z728" s="3"/>
    </row>
    <row r="729" spans="2:26">
      <c r="B729" s="449"/>
      <c r="C729" s="7"/>
      <c r="D729" s="3"/>
      <c r="E729" s="3"/>
      <c r="F729" s="3"/>
      <c r="G729" s="3"/>
      <c r="H729" s="3"/>
      <c r="I729" s="3"/>
      <c r="J729" s="3"/>
      <c r="K729" s="3"/>
      <c r="L729" s="3"/>
      <c r="M729" s="3"/>
      <c r="N729" s="3"/>
      <c r="O729" s="3"/>
      <c r="P729" s="3"/>
      <c r="Q729" s="3"/>
      <c r="R729" s="3"/>
      <c r="S729" s="3"/>
      <c r="T729" s="3"/>
      <c r="U729" s="3"/>
      <c r="V729" s="3"/>
      <c r="W729" s="3"/>
      <c r="X729" s="3"/>
      <c r="Y729" s="3"/>
      <c r="Z729" s="3"/>
    </row>
    <row r="730" spans="2:26">
      <c r="B730" s="449"/>
      <c r="C730" s="7"/>
      <c r="D730" s="3"/>
      <c r="E730" s="3"/>
      <c r="F730" s="3"/>
      <c r="G730" s="3"/>
      <c r="H730" s="3"/>
      <c r="I730" s="3"/>
      <c r="J730" s="3"/>
      <c r="K730" s="3"/>
      <c r="L730" s="3"/>
      <c r="M730" s="3"/>
      <c r="N730" s="3"/>
      <c r="O730" s="3"/>
      <c r="P730" s="3"/>
      <c r="Q730" s="3"/>
      <c r="R730" s="3"/>
      <c r="S730" s="3"/>
      <c r="T730" s="3"/>
      <c r="U730" s="3"/>
      <c r="V730" s="3"/>
      <c r="W730" s="3"/>
      <c r="X730" s="3"/>
      <c r="Y730" s="3"/>
      <c r="Z730" s="3"/>
    </row>
    <row r="731" spans="2:26">
      <c r="B731" s="449"/>
      <c r="C731" s="7"/>
      <c r="D731" s="3"/>
      <c r="E731" s="3"/>
      <c r="F731" s="3"/>
      <c r="G731" s="3"/>
      <c r="H731" s="3"/>
      <c r="I731" s="3"/>
      <c r="J731" s="3"/>
      <c r="K731" s="3"/>
      <c r="L731" s="3"/>
      <c r="M731" s="3"/>
      <c r="N731" s="3"/>
      <c r="O731" s="3"/>
      <c r="P731" s="3"/>
      <c r="Q731" s="3"/>
      <c r="R731" s="3"/>
      <c r="S731" s="3"/>
      <c r="T731" s="3"/>
      <c r="U731" s="3"/>
      <c r="V731" s="3"/>
      <c r="W731" s="3"/>
      <c r="X731" s="3"/>
      <c r="Y731" s="3"/>
      <c r="Z731" s="3"/>
    </row>
    <row r="732" spans="2:26">
      <c r="B732" s="449"/>
      <c r="C732" s="7"/>
      <c r="D732" s="3"/>
      <c r="E732" s="3"/>
      <c r="F732" s="3"/>
      <c r="G732" s="3"/>
      <c r="H732" s="3"/>
      <c r="I732" s="3"/>
      <c r="J732" s="3"/>
      <c r="K732" s="3"/>
      <c r="L732" s="3"/>
      <c r="M732" s="3"/>
      <c r="N732" s="3"/>
      <c r="O732" s="3"/>
      <c r="P732" s="3"/>
      <c r="Q732" s="3"/>
      <c r="R732" s="3"/>
      <c r="S732" s="3"/>
      <c r="T732" s="3"/>
      <c r="U732" s="3"/>
      <c r="V732" s="3"/>
      <c r="W732" s="3"/>
      <c r="X732" s="3"/>
      <c r="Y732" s="3"/>
      <c r="Z732" s="3"/>
    </row>
    <row r="733" spans="2:26">
      <c r="B733" s="449"/>
      <c r="C733" s="7"/>
      <c r="D733" s="3"/>
      <c r="E733" s="3"/>
      <c r="F733" s="3"/>
      <c r="G733" s="3"/>
      <c r="H733" s="3"/>
      <c r="I733" s="3"/>
      <c r="J733" s="3"/>
      <c r="K733" s="3"/>
      <c r="L733" s="3"/>
      <c r="M733" s="3"/>
      <c r="N733" s="3"/>
      <c r="O733" s="3"/>
      <c r="P733" s="3"/>
      <c r="Q733" s="3"/>
      <c r="R733" s="3"/>
      <c r="S733" s="3"/>
      <c r="T733" s="3"/>
      <c r="U733" s="3"/>
      <c r="V733" s="3"/>
      <c r="W733" s="3"/>
      <c r="X733" s="3"/>
      <c r="Y733" s="3"/>
      <c r="Z733" s="3"/>
    </row>
    <row r="734" spans="2:26">
      <c r="B734" s="449"/>
      <c r="C734" s="7"/>
      <c r="D734" s="3"/>
      <c r="E734" s="3"/>
      <c r="F734" s="3"/>
      <c r="G734" s="3"/>
      <c r="H734" s="3"/>
      <c r="I734" s="3"/>
      <c r="J734" s="3"/>
      <c r="K734" s="3"/>
      <c r="L734" s="3"/>
      <c r="M734" s="3"/>
      <c r="N734" s="3"/>
      <c r="O734" s="3"/>
      <c r="P734" s="3"/>
      <c r="Q734" s="3"/>
      <c r="R734" s="3"/>
      <c r="S734" s="3"/>
      <c r="T734" s="3"/>
      <c r="U734" s="3"/>
      <c r="V734" s="3"/>
      <c r="W734" s="3"/>
      <c r="X734" s="3"/>
      <c r="Y734" s="3"/>
      <c r="Z734" s="3"/>
    </row>
    <row r="735" spans="2:26">
      <c r="B735" s="449"/>
      <c r="C735" s="7"/>
      <c r="D735" s="3"/>
      <c r="E735" s="3"/>
      <c r="F735" s="3"/>
      <c r="G735" s="3"/>
      <c r="H735" s="3"/>
      <c r="I735" s="3"/>
      <c r="J735" s="3"/>
      <c r="K735" s="3"/>
      <c r="L735" s="3"/>
      <c r="M735" s="3"/>
      <c r="N735" s="3"/>
      <c r="O735" s="3"/>
      <c r="P735" s="3"/>
      <c r="Q735" s="3"/>
      <c r="R735" s="3"/>
      <c r="S735" s="3"/>
      <c r="T735" s="3"/>
      <c r="U735" s="3"/>
      <c r="V735" s="3"/>
      <c r="W735" s="3"/>
      <c r="X735" s="3"/>
      <c r="Y735" s="3"/>
      <c r="Z735" s="3"/>
    </row>
    <row r="736" spans="2:26">
      <c r="B736" s="449"/>
      <c r="C736" s="7"/>
      <c r="D736" s="3"/>
      <c r="E736" s="3"/>
      <c r="F736" s="3"/>
      <c r="G736" s="3"/>
      <c r="H736" s="3"/>
      <c r="I736" s="3"/>
      <c r="J736" s="3"/>
      <c r="K736" s="3"/>
      <c r="L736" s="3"/>
      <c r="M736" s="3"/>
      <c r="N736" s="3"/>
      <c r="O736" s="3"/>
      <c r="P736" s="3"/>
      <c r="Q736" s="3"/>
      <c r="R736" s="3"/>
      <c r="S736" s="3"/>
      <c r="T736" s="3"/>
      <c r="U736" s="3"/>
      <c r="V736" s="3"/>
      <c r="W736" s="3"/>
      <c r="X736" s="3"/>
      <c r="Y736" s="3"/>
      <c r="Z736" s="3"/>
    </row>
    <row r="737" spans="2:26">
      <c r="B737" s="449"/>
      <c r="C737" s="7"/>
      <c r="D737" s="3"/>
      <c r="E737" s="3"/>
      <c r="F737" s="3"/>
      <c r="G737" s="3"/>
      <c r="H737" s="3"/>
      <c r="I737" s="3"/>
      <c r="J737" s="3"/>
      <c r="K737" s="3"/>
      <c r="L737" s="3"/>
      <c r="M737" s="3"/>
      <c r="N737" s="3"/>
      <c r="O737" s="3"/>
      <c r="P737" s="3"/>
      <c r="Q737" s="3"/>
      <c r="R737" s="3"/>
      <c r="S737" s="3"/>
      <c r="T737" s="3"/>
      <c r="U737" s="3"/>
      <c r="V737" s="3"/>
      <c r="W737" s="3"/>
      <c r="X737" s="3"/>
      <c r="Y737" s="3"/>
      <c r="Z737" s="3"/>
    </row>
    <row r="738" spans="2:26">
      <c r="B738" s="449"/>
      <c r="C738" s="7"/>
      <c r="D738" s="3"/>
      <c r="E738" s="3"/>
      <c r="F738" s="3"/>
      <c r="G738" s="3"/>
      <c r="H738" s="3"/>
      <c r="I738" s="3"/>
      <c r="J738" s="3"/>
      <c r="K738" s="3"/>
      <c r="L738" s="3"/>
      <c r="M738" s="3"/>
      <c r="N738" s="3"/>
      <c r="O738" s="3"/>
      <c r="P738" s="3"/>
      <c r="Q738" s="3"/>
      <c r="R738" s="3"/>
      <c r="S738" s="3"/>
      <c r="T738" s="3"/>
      <c r="U738" s="3"/>
      <c r="V738" s="3"/>
      <c r="W738" s="3"/>
      <c r="X738" s="3"/>
      <c r="Y738" s="3"/>
      <c r="Z738" s="3"/>
    </row>
    <row r="739" spans="2:26">
      <c r="B739" s="449"/>
      <c r="C739" s="7"/>
      <c r="D739" s="3"/>
      <c r="E739" s="3"/>
      <c r="F739" s="3"/>
      <c r="G739" s="3"/>
      <c r="H739" s="3"/>
      <c r="I739" s="3"/>
      <c r="J739" s="3"/>
      <c r="K739" s="3"/>
      <c r="L739" s="3"/>
      <c r="M739" s="3"/>
      <c r="N739" s="3"/>
      <c r="O739" s="3"/>
      <c r="P739" s="3"/>
      <c r="Q739" s="3"/>
      <c r="R739" s="3"/>
      <c r="S739" s="3"/>
      <c r="T739" s="3"/>
      <c r="U739" s="3"/>
      <c r="V739" s="3"/>
      <c r="W739" s="3"/>
      <c r="X739" s="3"/>
      <c r="Y739" s="3"/>
      <c r="Z739" s="3"/>
    </row>
    <row r="740" spans="2:26">
      <c r="B740" s="449"/>
      <c r="C740" s="7"/>
      <c r="D740" s="3"/>
      <c r="E740" s="3"/>
      <c r="F740" s="3"/>
      <c r="G740" s="3"/>
      <c r="H740" s="3"/>
      <c r="I740" s="3"/>
      <c r="J740" s="3"/>
      <c r="K740" s="3"/>
      <c r="L740" s="3"/>
      <c r="M740" s="3"/>
      <c r="N740" s="3"/>
      <c r="O740" s="3"/>
      <c r="P740" s="3"/>
      <c r="Q740" s="3"/>
      <c r="R740" s="3"/>
      <c r="S740" s="3"/>
      <c r="T740" s="3"/>
      <c r="U740" s="3"/>
      <c r="V740" s="3"/>
      <c r="W740" s="3"/>
      <c r="X740" s="3"/>
      <c r="Y740" s="3"/>
      <c r="Z740" s="3"/>
    </row>
    <row r="741" spans="2:26">
      <c r="B741" s="449"/>
      <c r="C741" s="7"/>
      <c r="D741" s="3"/>
      <c r="E741" s="3"/>
      <c r="F741" s="3"/>
      <c r="G741" s="3"/>
      <c r="H741" s="3"/>
      <c r="I741" s="3"/>
      <c r="J741" s="3"/>
      <c r="K741" s="3"/>
      <c r="L741" s="3"/>
      <c r="M741" s="3"/>
      <c r="N741" s="3"/>
      <c r="O741" s="3"/>
      <c r="P741" s="3"/>
      <c r="Q741" s="3"/>
      <c r="R741" s="3"/>
      <c r="S741" s="3"/>
      <c r="T741" s="3"/>
      <c r="U741" s="3"/>
      <c r="V741" s="3"/>
      <c r="W741" s="3"/>
      <c r="X741" s="3"/>
      <c r="Y741" s="3"/>
      <c r="Z741" s="3"/>
    </row>
    <row r="742" spans="2:26">
      <c r="B742" s="449"/>
      <c r="C742" s="7"/>
      <c r="D742" s="3"/>
      <c r="E742" s="3"/>
      <c r="F742" s="3"/>
      <c r="G742" s="3"/>
      <c r="H742" s="3"/>
      <c r="I742" s="3"/>
      <c r="J742" s="3"/>
      <c r="K742" s="3"/>
      <c r="L742" s="3"/>
      <c r="M742" s="3"/>
      <c r="N742" s="3"/>
      <c r="O742" s="3"/>
      <c r="P742" s="3"/>
      <c r="Q742" s="3"/>
      <c r="R742" s="3"/>
      <c r="S742" s="3"/>
      <c r="T742" s="3"/>
      <c r="U742" s="3"/>
      <c r="V742" s="3"/>
      <c r="W742" s="3"/>
      <c r="X742" s="3"/>
      <c r="Y742" s="3"/>
      <c r="Z742" s="3"/>
    </row>
    <row r="743" spans="2:26">
      <c r="B743" s="449"/>
      <c r="C743" s="7"/>
      <c r="D743" s="3"/>
      <c r="E743" s="3"/>
      <c r="F743" s="3"/>
      <c r="G743" s="3"/>
      <c r="H743" s="3"/>
      <c r="I743" s="3"/>
      <c r="J743" s="3"/>
      <c r="K743" s="3"/>
      <c r="L743" s="3"/>
      <c r="M743" s="3"/>
      <c r="N743" s="3"/>
      <c r="O743" s="3"/>
      <c r="P743" s="3"/>
      <c r="Q743" s="3"/>
      <c r="R743" s="3"/>
      <c r="S743" s="3"/>
      <c r="T743" s="3"/>
      <c r="U743" s="3"/>
      <c r="V743" s="3"/>
      <c r="W743" s="3"/>
      <c r="X743" s="3"/>
      <c r="Y743" s="3"/>
      <c r="Z743" s="3"/>
    </row>
    <row r="744" spans="2:26">
      <c r="B744" s="449"/>
      <c r="C744" s="7"/>
      <c r="D744" s="3"/>
      <c r="E744" s="3"/>
      <c r="F744" s="3"/>
      <c r="G744" s="3"/>
      <c r="H744" s="3"/>
      <c r="I744" s="3"/>
      <c r="J744" s="3"/>
      <c r="K744" s="3"/>
      <c r="L744" s="3"/>
      <c r="M744" s="3"/>
      <c r="N744" s="3"/>
      <c r="O744" s="3"/>
      <c r="P744" s="3"/>
      <c r="Q744" s="3"/>
      <c r="R744" s="3"/>
      <c r="S744" s="3"/>
      <c r="T744" s="3"/>
      <c r="U744" s="3"/>
      <c r="V744" s="3"/>
      <c r="W744" s="3"/>
      <c r="X744" s="3"/>
      <c r="Y744" s="3"/>
      <c r="Z744" s="3"/>
    </row>
    <row r="745" spans="2:26">
      <c r="B745" s="449"/>
      <c r="C745" s="7"/>
      <c r="D745" s="3"/>
      <c r="E745" s="3"/>
      <c r="F745" s="3"/>
      <c r="G745" s="3"/>
      <c r="H745" s="3"/>
      <c r="I745" s="3"/>
      <c r="J745" s="3"/>
      <c r="K745" s="3"/>
      <c r="L745" s="3"/>
      <c r="M745" s="3"/>
      <c r="N745" s="3"/>
      <c r="O745" s="3"/>
      <c r="P745" s="3"/>
      <c r="Q745" s="3"/>
      <c r="R745" s="3"/>
      <c r="S745" s="3"/>
      <c r="T745" s="3"/>
      <c r="U745" s="3"/>
      <c r="V745" s="3"/>
      <c r="W745" s="3"/>
      <c r="X745" s="3"/>
      <c r="Y745" s="3"/>
      <c r="Z745" s="3"/>
    </row>
    <row r="746" spans="2:26">
      <c r="B746" s="449"/>
      <c r="C746" s="7"/>
      <c r="D746" s="3"/>
      <c r="E746" s="3"/>
      <c r="F746" s="3"/>
      <c r="G746" s="3"/>
      <c r="H746" s="3"/>
      <c r="I746" s="3"/>
      <c r="J746" s="3"/>
      <c r="K746" s="3"/>
      <c r="L746" s="3"/>
      <c r="M746" s="3"/>
      <c r="N746" s="3"/>
      <c r="O746" s="3"/>
      <c r="P746" s="3"/>
      <c r="Q746" s="3"/>
      <c r="R746" s="3"/>
      <c r="S746" s="3"/>
      <c r="T746" s="3"/>
      <c r="U746" s="3"/>
      <c r="V746" s="3"/>
      <c r="W746" s="3"/>
      <c r="X746" s="3"/>
      <c r="Y746" s="3"/>
      <c r="Z746" s="3"/>
    </row>
    <row r="747" spans="2:26">
      <c r="B747" s="449"/>
      <c r="C747" s="7"/>
      <c r="D747" s="3"/>
      <c r="E747" s="3"/>
      <c r="F747" s="3"/>
      <c r="G747" s="3"/>
      <c r="H747" s="3"/>
      <c r="I747" s="3"/>
      <c r="J747" s="3"/>
      <c r="K747" s="3"/>
      <c r="L747" s="3"/>
      <c r="M747" s="3"/>
      <c r="N747" s="3"/>
      <c r="O747" s="3"/>
      <c r="P747" s="3"/>
      <c r="Q747" s="3"/>
      <c r="R747" s="3"/>
      <c r="S747" s="3"/>
      <c r="T747" s="3"/>
      <c r="U747" s="3"/>
      <c r="V747" s="3"/>
      <c r="W747" s="3"/>
      <c r="X747" s="3"/>
      <c r="Y747" s="3"/>
      <c r="Z747" s="3"/>
    </row>
    <row r="748" spans="2:26">
      <c r="B748" s="449"/>
      <c r="C748" s="7"/>
      <c r="D748" s="3"/>
      <c r="E748" s="3"/>
      <c r="F748" s="3"/>
      <c r="G748" s="3"/>
      <c r="H748" s="3"/>
      <c r="I748" s="3"/>
      <c r="J748" s="3"/>
      <c r="K748" s="3"/>
      <c r="L748" s="3"/>
      <c r="M748" s="3"/>
      <c r="N748" s="3"/>
      <c r="O748" s="3"/>
      <c r="P748" s="3"/>
      <c r="Q748" s="3"/>
      <c r="R748" s="3"/>
      <c r="S748" s="3"/>
      <c r="T748" s="3"/>
      <c r="U748" s="3"/>
      <c r="V748" s="3"/>
      <c r="W748" s="3"/>
      <c r="X748" s="3"/>
      <c r="Y748" s="3"/>
      <c r="Z748" s="3"/>
    </row>
    <row r="749" spans="2:26">
      <c r="B749" s="449"/>
      <c r="C749" s="7"/>
      <c r="D749" s="3"/>
      <c r="E749" s="3"/>
      <c r="F749" s="3"/>
      <c r="G749" s="3"/>
      <c r="H749" s="3"/>
      <c r="I749" s="3"/>
      <c r="J749" s="3"/>
      <c r="K749" s="3"/>
      <c r="L749" s="3"/>
      <c r="M749" s="3"/>
      <c r="N749" s="3"/>
      <c r="O749" s="3"/>
      <c r="P749" s="3"/>
      <c r="Q749" s="3"/>
      <c r="R749" s="3"/>
      <c r="S749" s="3"/>
      <c r="T749" s="3"/>
      <c r="U749" s="3"/>
      <c r="V749" s="3"/>
      <c r="W749" s="3"/>
      <c r="X749" s="3"/>
      <c r="Y749" s="3"/>
      <c r="Z749" s="3"/>
    </row>
    <row r="750" spans="2:26">
      <c r="B750" s="449"/>
      <c r="C750" s="7"/>
      <c r="D750" s="3"/>
      <c r="E750" s="3"/>
      <c r="F750" s="3"/>
      <c r="G750" s="3"/>
      <c r="H750" s="3"/>
      <c r="I750" s="3"/>
      <c r="J750" s="3"/>
      <c r="K750" s="3"/>
      <c r="L750" s="3"/>
      <c r="M750" s="3"/>
      <c r="N750" s="3"/>
      <c r="O750" s="3"/>
      <c r="P750" s="3"/>
      <c r="Q750" s="3"/>
      <c r="R750" s="3"/>
      <c r="S750" s="3"/>
      <c r="T750" s="3"/>
      <c r="U750" s="3"/>
      <c r="V750" s="3"/>
      <c r="W750" s="3"/>
      <c r="X750" s="3"/>
      <c r="Y750" s="3"/>
      <c r="Z750" s="3"/>
    </row>
    <row r="751" spans="2:26">
      <c r="B751" s="449"/>
      <c r="C751" s="7"/>
      <c r="D751" s="3"/>
      <c r="E751" s="3"/>
      <c r="F751" s="3"/>
      <c r="G751" s="3"/>
      <c r="H751" s="3"/>
      <c r="I751" s="3"/>
      <c r="J751" s="3"/>
      <c r="K751" s="3"/>
      <c r="L751" s="3"/>
      <c r="M751" s="3"/>
      <c r="N751" s="3"/>
      <c r="O751" s="3"/>
      <c r="P751" s="3"/>
      <c r="Q751" s="3"/>
      <c r="R751" s="3"/>
      <c r="S751" s="3"/>
      <c r="T751" s="3"/>
      <c r="U751" s="3"/>
      <c r="V751" s="3"/>
      <c r="W751" s="3"/>
      <c r="X751" s="3"/>
      <c r="Y751" s="3"/>
      <c r="Z751" s="3"/>
    </row>
    <row r="752" spans="2:26">
      <c r="B752" s="449"/>
      <c r="C752" s="7"/>
      <c r="D752" s="3"/>
      <c r="E752" s="3"/>
      <c r="F752" s="3"/>
      <c r="G752" s="3"/>
      <c r="H752" s="3"/>
      <c r="I752" s="3"/>
      <c r="J752" s="3"/>
      <c r="K752" s="3"/>
      <c r="L752" s="3"/>
      <c r="M752" s="3"/>
      <c r="N752" s="3"/>
      <c r="O752" s="3"/>
      <c r="P752" s="3"/>
      <c r="Q752" s="3"/>
      <c r="R752" s="3"/>
      <c r="S752" s="3"/>
      <c r="T752" s="3"/>
      <c r="U752" s="3"/>
      <c r="V752" s="3"/>
      <c r="W752" s="3"/>
      <c r="X752" s="3"/>
      <c r="Y752" s="3"/>
      <c r="Z752" s="3"/>
    </row>
    <row r="753" spans="2:26">
      <c r="B753" s="449"/>
      <c r="C753" s="7"/>
      <c r="D753" s="3"/>
      <c r="E753" s="3"/>
      <c r="F753" s="3"/>
      <c r="G753" s="3"/>
      <c r="H753" s="3"/>
      <c r="I753" s="3"/>
      <c r="J753" s="3"/>
      <c r="K753" s="3"/>
      <c r="L753" s="3"/>
      <c r="M753" s="3"/>
      <c r="N753" s="3"/>
      <c r="O753" s="3"/>
      <c r="P753" s="3"/>
      <c r="Q753" s="3"/>
      <c r="R753" s="3"/>
      <c r="S753" s="3"/>
      <c r="T753" s="3"/>
      <c r="U753" s="3"/>
      <c r="V753" s="3"/>
      <c r="W753" s="3"/>
      <c r="X753" s="3"/>
      <c r="Y753" s="3"/>
      <c r="Z753" s="3"/>
    </row>
    <row r="754" spans="2:26">
      <c r="B754" s="449"/>
      <c r="C754" s="7"/>
      <c r="D754" s="3"/>
      <c r="E754" s="3"/>
      <c r="F754" s="3"/>
      <c r="G754" s="3"/>
      <c r="H754" s="3"/>
      <c r="I754" s="3"/>
      <c r="J754" s="3"/>
      <c r="K754" s="3"/>
      <c r="L754" s="3"/>
      <c r="M754" s="3"/>
      <c r="N754" s="3"/>
      <c r="O754" s="3"/>
      <c r="P754" s="3"/>
      <c r="Q754" s="3"/>
      <c r="R754" s="3"/>
      <c r="S754" s="3"/>
      <c r="T754" s="3"/>
      <c r="U754" s="3"/>
      <c r="V754" s="3"/>
      <c r="W754" s="3"/>
      <c r="X754" s="3"/>
      <c r="Y754" s="3"/>
      <c r="Z754" s="3"/>
    </row>
    <row r="755" spans="2:26">
      <c r="B755" s="449"/>
      <c r="C755" s="7"/>
      <c r="D755" s="3"/>
      <c r="E755" s="3"/>
      <c r="F755" s="3"/>
      <c r="G755" s="3"/>
      <c r="H755" s="3"/>
      <c r="I755" s="3"/>
      <c r="J755" s="3"/>
      <c r="K755" s="3"/>
      <c r="L755" s="3"/>
      <c r="M755" s="3"/>
      <c r="N755" s="3"/>
      <c r="O755" s="3"/>
      <c r="P755" s="3"/>
      <c r="Q755" s="3"/>
      <c r="R755" s="3"/>
      <c r="S755" s="3"/>
      <c r="T755" s="3"/>
      <c r="U755" s="3"/>
      <c r="V755" s="3"/>
      <c r="W755" s="3"/>
      <c r="X755" s="3"/>
      <c r="Y755" s="3"/>
      <c r="Z755" s="3"/>
    </row>
    <row r="756" spans="2:26">
      <c r="B756" s="449"/>
      <c r="C756" s="7"/>
      <c r="D756" s="3"/>
      <c r="E756" s="3"/>
      <c r="F756" s="3"/>
      <c r="G756" s="3"/>
      <c r="H756" s="3"/>
      <c r="I756" s="3"/>
      <c r="J756" s="3"/>
      <c r="K756" s="3"/>
      <c r="L756" s="3"/>
      <c r="M756" s="3"/>
      <c r="N756" s="3"/>
      <c r="O756" s="3"/>
      <c r="P756" s="3"/>
      <c r="Q756" s="3"/>
      <c r="R756" s="3"/>
      <c r="S756" s="3"/>
      <c r="T756" s="3"/>
      <c r="U756" s="3"/>
      <c r="V756" s="3"/>
      <c r="W756" s="3"/>
      <c r="X756" s="3"/>
      <c r="Y756" s="3"/>
      <c r="Z756" s="3"/>
    </row>
    <row r="757" spans="2:26">
      <c r="B757" s="449"/>
      <c r="C757" s="7"/>
      <c r="D757" s="3"/>
      <c r="E757" s="3"/>
      <c r="F757" s="3"/>
      <c r="G757" s="3"/>
      <c r="H757" s="3"/>
      <c r="I757" s="3"/>
      <c r="J757" s="3"/>
      <c r="K757" s="3"/>
      <c r="L757" s="3"/>
      <c r="M757" s="3"/>
      <c r="N757" s="3"/>
      <c r="O757" s="3"/>
      <c r="P757" s="3"/>
      <c r="Q757" s="3"/>
      <c r="R757" s="3"/>
      <c r="S757" s="3"/>
      <c r="T757" s="3"/>
      <c r="U757" s="3"/>
      <c r="V757" s="3"/>
      <c r="W757" s="3"/>
      <c r="X757" s="3"/>
      <c r="Y757" s="3"/>
      <c r="Z757" s="3"/>
    </row>
    <row r="758" spans="2:26">
      <c r="B758" s="449"/>
      <c r="C758" s="7"/>
      <c r="D758" s="3"/>
      <c r="E758" s="3"/>
      <c r="F758" s="3"/>
      <c r="G758" s="3"/>
      <c r="H758" s="3"/>
      <c r="I758" s="3"/>
      <c r="J758" s="3"/>
      <c r="K758" s="3"/>
      <c r="L758" s="3"/>
      <c r="M758" s="3"/>
      <c r="N758" s="3"/>
      <c r="O758" s="3"/>
      <c r="P758" s="3"/>
      <c r="Q758" s="3"/>
      <c r="R758" s="3"/>
      <c r="S758" s="3"/>
      <c r="T758" s="3"/>
      <c r="U758" s="3"/>
      <c r="V758" s="3"/>
      <c r="W758" s="3"/>
      <c r="X758" s="3"/>
      <c r="Y758" s="3"/>
      <c r="Z758" s="3"/>
    </row>
    <row r="759" spans="2:26">
      <c r="B759" s="449"/>
      <c r="C759" s="7"/>
      <c r="D759" s="3"/>
      <c r="E759" s="3"/>
      <c r="F759" s="3"/>
      <c r="G759" s="3"/>
      <c r="H759" s="3"/>
      <c r="I759" s="3"/>
      <c r="J759" s="3"/>
      <c r="K759" s="3"/>
      <c r="L759" s="3"/>
      <c r="M759" s="3"/>
      <c r="N759" s="3"/>
      <c r="O759" s="3"/>
      <c r="P759" s="3"/>
      <c r="Q759" s="3"/>
      <c r="R759" s="3"/>
      <c r="S759" s="3"/>
      <c r="T759" s="3"/>
      <c r="U759" s="3"/>
      <c r="V759" s="3"/>
      <c r="W759" s="3"/>
      <c r="X759" s="3"/>
      <c r="Y759" s="3"/>
      <c r="Z759" s="3"/>
    </row>
    <row r="760" spans="2:26">
      <c r="B760" s="449"/>
      <c r="C760" s="7"/>
      <c r="D760" s="3"/>
      <c r="E760" s="3"/>
      <c r="F760" s="3"/>
      <c r="G760" s="3"/>
      <c r="H760" s="3"/>
      <c r="I760" s="3"/>
      <c r="J760" s="3"/>
      <c r="K760" s="3"/>
      <c r="L760" s="3"/>
      <c r="M760" s="3"/>
      <c r="N760" s="3"/>
      <c r="O760" s="3"/>
      <c r="P760" s="3"/>
      <c r="Q760" s="3"/>
      <c r="R760" s="3"/>
      <c r="S760" s="3"/>
      <c r="T760" s="3"/>
      <c r="U760" s="3"/>
      <c r="V760" s="3"/>
      <c r="W760" s="3"/>
      <c r="X760" s="3"/>
      <c r="Y760" s="3"/>
      <c r="Z760" s="3"/>
    </row>
    <row r="761" spans="2:26">
      <c r="B761" s="449"/>
      <c r="C761" s="7"/>
      <c r="D761" s="3"/>
      <c r="E761" s="3"/>
      <c r="F761" s="3"/>
      <c r="G761" s="3"/>
      <c r="H761" s="3"/>
      <c r="I761" s="3"/>
      <c r="J761" s="3"/>
      <c r="K761" s="3"/>
      <c r="L761" s="3"/>
      <c r="M761" s="3"/>
      <c r="N761" s="3"/>
      <c r="O761" s="3"/>
      <c r="P761" s="3"/>
      <c r="Q761" s="3"/>
      <c r="R761" s="3"/>
      <c r="S761" s="3"/>
      <c r="T761" s="3"/>
      <c r="U761" s="3"/>
      <c r="V761" s="3"/>
      <c r="W761" s="3"/>
      <c r="X761" s="3"/>
      <c r="Y761" s="3"/>
      <c r="Z761" s="3"/>
    </row>
    <row r="762" spans="2:26">
      <c r="B762" s="449"/>
      <c r="C762" s="7"/>
      <c r="D762" s="3"/>
      <c r="E762" s="3"/>
      <c r="F762" s="3"/>
      <c r="G762" s="3"/>
      <c r="H762" s="3"/>
      <c r="I762" s="3"/>
      <c r="J762" s="3"/>
      <c r="K762" s="3"/>
      <c r="L762" s="3"/>
      <c r="M762" s="3"/>
      <c r="N762" s="3"/>
      <c r="O762" s="3"/>
      <c r="P762" s="3"/>
      <c r="Q762" s="3"/>
      <c r="R762" s="3"/>
      <c r="S762" s="3"/>
      <c r="T762" s="3"/>
      <c r="U762" s="3"/>
      <c r="V762" s="3"/>
      <c r="W762" s="3"/>
      <c r="X762" s="3"/>
      <c r="Y762" s="3"/>
      <c r="Z762" s="3"/>
    </row>
    <row r="763" spans="2:26">
      <c r="B763" s="449"/>
      <c r="C763" s="7"/>
      <c r="D763" s="3"/>
      <c r="E763" s="3"/>
      <c r="F763" s="3"/>
      <c r="G763" s="3"/>
      <c r="H763" s="3"/>
      <c r="I763" s="3"/>
      <c r="J763" s="3"/>
      <c r="K763" s="3"/>
      <c r="L763" s="3"/>
      <c r="M763" s="3"/>
      <c r="N763" s="3"/>
      <c r="O763" s="3"/>
      <c r="P763" s="3"/>
      <c r="Q763" s="3"/>
      <c r="R763" s="3"/>
      <c r="S763" s="3"/>
      <c r="T763" s="3"/>
      <c r="U763" s="3"/>
      <c r="V763" s="3"/>
      <c r="W763" s="3"/>
      <c r="X763" s="3"/>
      <c r="Y763" s="3"/>
      <c r="Z763" s="3"/>
    </row>
    <row r="764" spans="2:26">
      <c r="B764" s="449"/>
      <c r="C764" s="7"/>
      <c r="D764" s="3"/>
      <c r="E764" s="3"/>
      <c r="F764" s="3"/>
      <c r="G764" s="3"/>
      <c r="H764" s="3"/>
      <c r="I764" s="3"/>
      <c r="J764" s="3"/>
      <c r="K764" s="3"/>
      <c r="L764" s="3"/>
      <c r="M764" s="3"/>
      <c r="N764" s="3"/>
      <c r="O764" s="3"/>
      <c r="P764" s="3"/>
      <c r="Q764" s="3"/>
      <c r="R764" s="3"/>
      <c r="S764" s="3"/>
      <c r="T764" s="3"/>
      <c r="U764" s="3"/>
      <c r="V764" s="3"/>
      <c r="W764" s="3"/>
      <c r="X764" s="3"/>
      <c r="Y764" s="3"/>
      <c r="Z764" s="3"/>
    </row>
    <row r="765" spans="2:26">
      <c r="B765" s="449"/>
      <c r="C765" s="7"/>
      <c r="D765" s="3"/>
      <c r="E765" s="3"/>
      <c r="F765" s="3"/>
      <c r="G765" s="3"/>
      <c r="H765" s="3"/>
      <c r="I765" s="3"/>
      <c r="J765" s="3"/>
      <c r="K765" s="3"/>
      <c r="L765" s="3"/>
      <c r="M765" s="3"/>
      <c r="N765" s="3"/>
      <c r="O765" s="3"/>
      <c r="P765" s="3"/>
      <c r="Q765" s="3"/>
      <c r="R765" s="3"/>
      <c r="S765" s="3"/>
      <c r="T765" s="3"/>
      <c r="U765" s="3"/>
      <c r="V765" s="3"/>
      <c r="W765" s="3"/>
      <c r="X765" s="3"/>
      <c r="Y765" s="3"/>
      <c r="Z765" s="3"/>
    </row>
    <row r="766" spans="2:26">
      <c r="B766" s="449"/>
      <c r="C766" s="7"/>
      <c r="D766" s="3"/>
      <c r="E766" s="3"/>
      <c r="F766" s="3"/>
      <c r="G766" s="3"/>
      <c r="H766" s="3"/>
      <c r="I766" s="3"/>
      <c r="J766" s="3"/>
      <c r="K766" s="3"/>
      <c r="L766" s="3"/>
      <c r="M766" s="3"/>
      <c r="N766" s="3"/>
      <c r="O766" s="3"/>
      <c r="P766" s="3"/>
      <c r="Q766" s="3"/>
      <c r="R766" s="3"/>
      <c r="S766" s="3"/>
      <c r="T766" s="3"/>
      <c r="U766" s="3"/>
      <c r="V766" s="3"/>
      <c r="W766" s="3"/>
      <c r="X766" s="3"/>
      <c r="Y766" s="3"/>
      <c r="Z766" s="3"/>
    </row>
    <row r="767" spans="2:26">
      <c r="B767" s="449"/>
      <c r="C767" s="7"/>
      <c r="D767" s="3"/>
      <c r="E767" s="3"/>
      <c r="F767" s="3"/>
      <c r="G767" s="3"/>
      <c r="H767" s="3"/>
      <c r="I767" s="3"/>
      <c r="J767" s="3"/>
      <c r="K767" s="3"/>
      <c r="L767" s="3"/>
      <c r="M767" s="3"/>
      <c r="N767" s="3"/>
      <c r="O767" s="3"/>
      <c r="P767" s="3"/>
      <c r="Q767" s="3"/>
      <c r="R767" s="3"/>
      <c r="S767" s="3"/>
      <c r="T767" s="3"/>
      <c r="U767" s="3"/>
      <c r="V767" s="3"/>
      <c r="W767" s="3"/>
      <c r="X767" s="3"/>
      <c r="Y767" s="3"/>
      <c r="Z767" s="3"/>
    </row>
    <row r="768" spans="2:26">
      <c r="B768" s="449"/>
      <c r="C768" s="7"/>
      <c r="D768" s="3"/>
      <c r="E768" s="3"/>
      <c r="F768" s="3"/>
      <c r="G768" s="3"/>
      <c r="H768" s="3"/>
      <c r="I768" s="3"/>
      <c r="J768" s="3"/>
      <c r="K768" s="3"/>
      <c r="L768" s="3"/>
      <c r="M768" s="3"/>
      <c r="N768" s="3"/>
      <c r="O768" s="3"/>
      <c r="P768" s="3"/>
      <c r="Q768" s="3"/>
      <c r="R768" s="3"/>
      <c r="S768" s="3"/>
      <c r="T768" s="3"/>
      <c r="U768" s="3"/>
      <c r="V768" s="3"/>
      <c r="W768" s="3"/>
      <c r="X768" s="3"/>
      <c r="Y768" s="3"/>
      <c r="Z768" s="3"/>
    </row>
    <row r="769" spans="2:26">
      <c r="B769" s="449"/>
      <c r="C769" s="7"/>
      <c r="D769" s="3"/>
      <c r="E769" s="3"/>
      <c r="F769" s="3"/>
      <c r="G769" s="3"/>
      <c r="H769" s="3"/>
      <c r="I769" s="3"/>
      <c r="J769" s="3"/>
      <c r="K769" s="3"/>
      <c r="L769" s="3"/>
      <c r="M769" s="3"/>
      <c r="N769" s="3"/>
      <c r="O769" s="3"/>
      <c r="P769" s="3"/>
      <c r="Q769" s="3"/>
      <c r="R769" s="3"/>
      <c r="S769" s="3"/>
      <c r="T769" s="3"/>
      <c r="U769" s="3"/>
      <c r="V769" s="3"/>
      <c r="W769" s="3"/>
      <c r="X769" s="3"/>
      <c r="Y769" s="3"/>
      <c r="Z769" s="3"/>
    </row>
    <row r="770" spans="2:26">
      <c r="B770" s="449"/>
      <c r="C770" s="7"/>
      <c r="D770" s="3"/>
      <c r="E770" s="3"/>
      <c r="F770" s="3"/>
      <c r="G770" s="3"/>
      <c r="H770" s="3"/>
      <c r="I770" s="3"/>
      <c r="J770" s="3"/>
      <c r="K770" s="3"/>
      <c r="L770" s="3"/>
      <c r="M770" s="3"/>
      <c r="N770" s="3"/>
      <c r="O770" s="3"/>
      <c r="P770" s="3"/>
      <c r="Q770" s="3"/>
      <c r="R770" s="3"/>
      <c r="S770" s="3"/>
      <c r="T770" s="3"/>
      <c r="U770" s="3"/>
      <c r="V770" s="3"/>
      <c r="W770" s="3"/>
      <c r="X770" s="3"/>
      <c r="Y770" s="3"/>
      <c r="Z770" s="3"/>
    </row>
    <row r="771" spans="2:26">
      <c r="B771" s="449"/>
      <c r="C771" s="7"/>
      <c r="D771" s="3"/>
      <c r="E771" s="3"/>
      <c r="F771" s="3"/>
      <c r="G771" s="3"/>
      <c r="H771" s="3"/>
      <c r="I771" s="3"/>
      <c r="J771" s="3"/>
      <c r="K771" s="3"/>
      <c r="L771" s="3"/>
      <c r="M771" s="3"/>
      <c r="N771" s="3"/>
      <c r="O771" s="3"/>
      <c r="P771" s="3"/>
      <c r="Q771" s="3"/>
      <c r="R771" s="3"/>
      <c r="S771" s="3"/>
      <c r="T771" s="3"/>
      <c r="U771" s="3"/>
      <c r="V771" s="3"/>
      <c r="W771" s="3"/>
      <c r="X771" s="3"/>
      <c r="Y771" s="3"/>
      <c r="Z771" s="3"/>
    </row>
    <row r="772" spans="2:26">
      <c r="B772" s="449"/>
      <c r="C772" s="7"/>
      <c r="D772" s="3"/>
      <c r="E772" s="3"/>
      <c r="F772" s="3"/>
      <c r="G772" s="3"/>
      <c r="H772" s="3"/>
      <c r="I772" s="3"/>
      <c r="J772" s="3"/>
      <c r="K772" s="3"/>
      <c r="L772" s="3"/>
      <c r="M772" s="3"/>
      <c r="N772" s="3"/>
      <c r="O772" s="3"/>
      <c r="P772" s="3"/>
      <c r="Q772" s="3"/>
      <c r="R772" s="3"/>
      <c r="S772" s="3"/>
      <c r="T772" s="3"/>
      <c r="U772" s="3"/>
      <c r="V772" s="3"/>
      <c r="W772" s="3"/>
      <c r="X772" s="3"/>
      <c r="Y772" s="3"/>
      <c r="Z772" s="3"/>
    </row>
    <row r="773" spans="2:26">
      <c r="B773" s="449"/>
      <c r="C773" s="7"/>
      <c r="D773" s="3"/>
      <c r="E773" s="3"/>
      <c r="F773" s="3"/>
      <c r="G773" s="3"/>
      <c r="H773" s="3"/>
      <c r="I773" s="3"/>
      <c r="J773" s="3"/>
      <c r="K773" s="3"/>
      <c r="L773" s="3"/>
      <c r="M773" s="3"/>
      <c r="N773" s="3"/>
      <c r="O773" s="3"/>
      <c r="P773" s="3"/>
      <c r="Q773" s="3"/>
      <c r="R773" s="3"/>
      <c r="S773" s="3"/>
      <c r="T773" s="3"/>
      <c r="U773" s="3"/>
      <c r="V773" s="3"/>
      <c r="W773" s="3"/>
      <c r="X773" s="3"/>
      <c r="Y773" s="3"/>
      <c r="Z773" s="3"/>
    </row>
    <row r="774" spans="2:26">
      <c r="B774" s="449"/>
      <c r="C774" s="7"/>
      <c r="D774" s="3"/>
      <c r="E774" s="3"/>
      <c r="F774" s="3"/>
      <c r="G774" s="3"/>
      <c r="H774" s="3"/>
      <c r="I774" s="3"/>
      <c r="J774" s="3"/>
      <c r="K774" s="3"/>
      <c r="L774" s="3"/>
      <c r="M774" s="3"/>
      <c r="N774" s="3"/>
      <c r="O774" s="3"/>
      <c r="P774" s="3"/>
      <c r="Q774" s="3"/>
      <c r="R774" s="3"/>
      <c r="S774" s="3"/>
      <c r="T774" s="3"/>
      <c r="U774" s="3"/>
      <c r="V774" s="3"/>
      <c r="W774" s="3"/>
      <c r="X774" s="3"/>
      <c r="Y774" s="3"/>
      <c r="Z774" s="3"/>
    </row>
    <row r="775" spans="2:26">
      <c r="B775" s="449"/>
      <c r="C775" s="7"/>
      <c r="D775" s="3"/>
      <c r="E775" s="3"/>
      <c r="F775" s="3"/>
      <c r="G775" s="3"/>
      <c r="H775" s="3"/>
      <c r="I775" s="3"/>
      <c r="J775" s="3"/>
      <c r="K775" s="3"/>
      <c r="L775" s="3"/>
      <c r="M775" s="3"/>
      <c r="N775" s="3"/>
      <c r="O775" s="3"/>
      <c r="P775" s="3"/>
      <c r="Q775" s="3"/>
      <c r="R775" s="3"/>
      <c r="S775" s="3"/>
      <c r="T775" s="3"/>
      <c r="U775" s="3"/>
      <c r="V775" s="3"/>
      <c r="W775" s="3"/>
      <c r="X775" s="3"/>
      <c r="Y775" s="3"/>
      <c r="Z775" s="3"/>
    </row>
    <row r="776" spans="2:26">
      <c r="B776" s="449"/>
      <c r="C776" s="7"/>
      <c r="D776" s="3"/>
      <c r="E776" s="3"/>
      <c r="F776" s="3"/>
      <c r="G776" s="3"/>
      <c r="H776" s="3"/>
      <c r="I776" s="3"/>
      <c r="J776" s="3"/>
      <c r="K776" s="3"/>
      <c r="L776" s="3"/>
      <c r="M776" s="3"/>
      <c r="N776" s="3"/>
      <c r="O776" s="3"/>
      <c r="P776" s="3"/>
      <c r="Q776" s="3"/>
      <c r="R776" s="3"/>
      <c r="S776" s="3"/>
      <c r="T776" s="3"/>
      <c r="U776" s="3"/>
      <c r="V776" s="3"/>
      <c r="W776" s="3"/>
      <c r="X776" s="3"/>
      <c r="Y776" s="3"/>
      <c r="Z776" s="3"/>
    </row>
    <row r="777" spans="2:26">
      <c r="B777" s="449"/>
      <c r="C777" s="7"/>
      <c r="D777" s="3"/>
      <c r="E777" s="3"/>
      <c r="F777" s="3"/>
      <c r="G777" s="3"/>
      <c r="H777" s="3"/>
      <c r="I777" s="3"/>
      <c r="J777" s="3"/>
      <c r="K777" s="3"/>
      <c r="L777" s="3"/>
      <c r="M777" s="3"/>
      <c r="N777" s="3"/>
      <c r="O777" s="3"/>
      <c r="P777" s="3"/>
      <c r="Q777" s="3"/>
      <c r="R777" s="3"/>
      <c r="S777" s="3"/>
      <c r="T777" s="3"/>
      <c r="U777" s="3"/>
      <c r="V777" s="3"/>
      <c r="W777" s="3"/>
      <c r="X777" s="3"/>
      <c r="Y777" s="3"/>
      <c r="Z777" s="3"/>
    </row>
    <row r="778" spans="2:26">
      <c r="B778" s="449"/>
      <c r="C778" s="7"/>
      <c r="D778" s="3"/>
      <c r="E778" s="3"/>
      <c r="F778" s="3"/>
      <c r="G778" s="3"/>
      <c r="H778" s="3"/>
      <c r="I778" s="3"/>
      <c r="J778" s="3"/>
      <c r="K778" s="3"/>
      <c r="L778" s="3"/>
      <c r="M778" s="3"/>
      <c r="N778" s="3"/>
      <c r="O778" s="3"/>
      <c r="P778" s="3"/>
      <c r="Q778" s="3"/>
      <c r="R778" s="3"/>
      <c r="S778" s="3"/>
      <c r="T778" s="3"/>
      <c r="U778" s="3"/>
      <c r="V778" s="3"/>
      <c r="W778" s="3"/>
      <c r="X778" s="3"/>
      <c r="Y778" s="3"/>
      <c r="Z778" s="3"/>
    </row>
    <row r="779" spans="2:26">
      <c r="B779" s="449"/>
      <c r="C779" s="7"/>
      <c r="D779" s="3"/>
      <c r="E779" s="3"/>
      <c r="F779" s="3"/>
      <c r="G779" s="3"/>
      <c r="H779" s="3"/>
      <c r="I779" s="3"/>
      <c r="J779" s="3"/>
      <c r="K779" s="3"/>
      <c r="L779" s="3"/>
      <c r="M779" s="3"/>
      <c r="N779" s="3"/>
      <c r="O779" s="3"/>
      <c r="P779" s="3"/>
      <c r="Q779" s="3"/>
      <c r="R779" s="3"/>
      <c r="S779" s="3"/>
      <c r="T779" s="3"/>
      <c r="U779" s="3"/>
      <c r="V779" s="3"/>
      <c r="W779" s="3"/>
      <c r="X779" s="3"/>
      <c r="Y779" s="3"/>
      <c r="Z779" s="3"/>
    </row>
    <row r="780" spans="2:26">
      <c r="B780" s="449"/>
      <c r="C780" s="7"/>
      <c r="D780" s="3"/>
      <c r="E780" s="3"/>
      <c r="F780" s="3"/>
      <c r="G780" s="3"/>
      <c r="H780" s="3"/>
      <c r="I780" s="3"/>
      <c r="J780" s="3"/>
      <c r="K780" s="3"/>
      <c r="L780" s="3"/>
      <c r="M780" s="3"/>
      <c r="N780" s="3"/>
      <c r="O780" s="3"/>
      <c r="P780" s="3"/>
      <c r="Q780" s="3"/>
      <c r="R780" s="3"/>
      <c r="S780" s="3"/>
      <c r="T780" s="3"/>
      <c r="U780" s="3"/>
      <c r="V780" s="3"/>
      <c r="W780" s="3"/>
      <c r="X780" s="3"/>
      <c r="Y780" s="3"/>
      <c r="Z780" s="3"/>
    </row>
    <row r="781" spans="2:26">
      <c r="B781" s="449"/>
      <c r="C781" s="7"/>
      <c r="D781" s="3"/>
      <c r="E781" s="3"/>
      <c r="F781" s="3"/>
      <c r="G781" s="3"/>
      <c r="H781" s="3"/>
      <c r="I781" s="3"/>
      <c r="J781" s="3"/>
      <c r="K781" s="3"/>
      <c r="L781" s="3"/>
      <c r="M781" s="3"/>
      <c r="N781" s="3"/>
      <c r="O781" s="3"/>
      <c r="P781" s="3"/>
      <c r="Q781" s="3"/>
      <c r="R781" s="3"/>
      <c r="S781" s="3"/>
      <c r="T781" s="3"/>
      <c r="U781" s="3"/>
      <c r="V781" s="3"/>
      <c r="W781" s="3"/>
      <c r="X781" s="3"/>
      <c r="Y781" s="3"/>
      <c r="Z781" s="3"/>
    </row>
    <row r="782" spans="2:26">
      <c r="B782" s="449"/>
      <c r="C782" s="7"/>
      <c r="D782" s="3"/>
      <c r="E782" s="3"/>
      <c r="F782" s="3"/>
      <c r="G782" s="3"/>
      <c r="H782" s="3"/>
      <c r="I782" s="3"/>
      <c r="J782" s="3"/>
      <c r="K782" s="3"/>
      <c r="L782" s="3"/>
      <c r="M782" s="3"/>
      <c r="N782" s="3"/>
      <c r="O782" s="3"/>
      <c r="P782" s="3"/>
      <c r="Q782" s="3"/>
      <c r="R782" s="3"/>
      <c r="S782" s="3"/>
      <c r="T782" s="3"/>
      <c r="U782" s="3"/>
      <c r="V782" s="3"/>
      <c r="W782" s="3"/>
      <c r="X782" s="3"/>
      <c r="Y782" s="3"/>
      <c r="Z782" s="3"/>
    </row>
    <row r="783" spans="2:26">
      <c r="B783" s="449"/>
      <c r="C783" s="7"/>
      <c r="D783" s="3"/>
      <c r="E783" s="3"/>
      <c r="F783" s="3"/>
      <c r="G783" s="3"/>
      <c r="H783" s="3"/>
      <c r="I783" s="3"/>
      <c r="J783" s="3"/>
      <c r="K783" s="3"/>
      <c r="L783" s="3"/>
      <c r="M783" s="3"/>
      <c r="N783" s="3"/>
      <c r="O783" s="3"/>
      <c r="P783" s="3"/>
      <c r="Q783" s="3"/>
      <c r="R783" s="3"/>
      <c r="S783" s="3"/>
      <c r="T783" s="3"/>
      <c r="U783" s="3"/>
      <c r="V783" s="3"/>
      <c r="W783" s="3"/>
      <c r="X783" s="3"/>
      <c r="Y783" s="3"/>
      <c r="Z783" s="3"/>
    </row>
    <row r="784" spans="2:26">
      <c r="B784" s="449"/>
      <c r="C784" s="7"/>
      <c r="D784" s="3"/>
      <c r="E784" s="3"/>
      <c r="F784" s="3"/>
      <c r="G784" s="3"/>
      <c r="H784" s="3"/>
      <c r="I784" s="3"/>
      <c r="J784" s="3"/>
      <c r="K784" s="3"/>
      <c r="L784" s="3"/>
      <c r="M784" s="3"/>
      <c r="N784" s="3"/>
      <c r="O784" s="3"/>
      <c r="P784" s="3"/>
      <c r="Q784" s="3"/>
      <c r="R784" s="3"/>
      <c r="S784" s="3"/>
      <c r="T784" s="3"/>
      <c r="U784" s="3"/>
      <c r="V784" s="3"/>
      <c r="W784" s="3"/>
      <c r="X784" s="3"/>
      <c r="Y784" s="3"/>
      <c r="Z784" s="3"/>
    </row>
    <row r="785" spans="2:26">
      <c r="B785" s="449"/>
      <c r="C785" s="7"/>
      <c r="D785" s="3"/>
      <c r="E785" s="3"/>
      <c r="F785" s="3"/>
      <c r="G785" s="3"/>
      <c r="H785" s="3"/>
      <c r="I785" s="3"/>
      <c r="J785" s="3"/>
      <c r="K785" s="3"/>
      <c r="L785" s="3"/>
      <c r="M785" s="3"/>
      <c r="N785" s="3"/>
      <c r="O785" s="3"/>
      <c r="P785" s="3"/>
      <c r="Q785" s="3"/>
      <c r="R785" s="3"/>
      <c r="S785" s="3"/>
      <c r="T785" s="3"/>
      <c r="U785" s="3"/>
      <c r="V785" s="3"/>
      <c r="W785" s="3"/>
      <c r="X785" s="3"/>
      <c r="Y785" s="3"/>
      <c r="Z785" s="3"/>
    </row>
    <row r="786" spans="2:26">
      <c r="B786" s="449"/>
      <c r="C786" s="7"/>
      <c r="D786" s="3"/>
      <c r="E786" s="3"/>
      <c r="F786" s="3"/>
      <c r="G786" s="3"/>
      <c r="H786" s="3"/>
      <c r="I786" s="3"/>
      <c r="J786" s="3"/>
      <c r="K786" s="3"/>
      <c r="L786" s="3"/>
      <c r="M786" s="3"/>
      <c r="N786" s="3"/>
      <c r="O786" s="3"/>
      <c r="P786" s="3"/>
      <c r="Q786" s="3"/>
      <c r="R786" s="3"/>
      <c r="S786" s="3"/>
      <c r="T786" s="3"/>
      <c r="U786" s="3"/>
      <c r="V786" s="3"/>
      <c r="W786" s="3"/>
      <c r="X786" s="3"/>
      <c r="Y786" s="3"/>
      <c r="Z786" s="3"/>
    </row>
    <row r="787" spans="2:26">
      <c r="B787" s="449"/>
      <c r="C787" s="7"/>
      <c r="D787" s="3"/>
      <c r="E787" s="3"/>
      <c r="F787" s="3"/>
      <c r="G787" s="3"/>
      <c r="H787" s="3"/>
      <c r="I787" s="3"/>
      <c r="J787" s="3"/>
      <c r="K787" s="3"/>
      <c r="L787" s="3"/>
      <c r="M787" s="3"/>
      <c r="N787" s="3"/>
      <c r="O787" s="3"/>
      <c r="P787" s="3"/>
      <c r="Q787" s="3"/>
      <c r="R787" s="3"/>
      <c r="S787" s="3"/>
      <c r="T787" s="3"/>
      <c r="U787" s="3"/>
      <c r="V787" s="3"/>
      <c r="W787" s="3"/>
      <c r="X787" s="3"/>
      <c r="Y787" s="3"/>
      <c r="Z787" s="3"/>
    </row>
    <row r="788" spans="2:26">
      <c r="B788" s="449"/>
      <c r="C788" s="7"/>
      <c r="D788" s="3"/>
      <c r="E788" s="3"/>
      <c r="F788" s="3"/>
      <c r="G788" s="3"/>
      <c r="H788" s="3"/>
      <c r="I788" s="3"/>
      <c r="J788" s="3"/>
      <c r="K788" s="3"/>
      <c r="L788" s="3"/>
      <c r="M788" s="3"/>
      <c r="N788" s="3"/>
      <c r="O788" s="3"/>
      <c r="P788" s="3"/>
      <c r="Q788" s="3"/>
      <c r="R788" s="3"/>
      <c r="S788" s="3"/>
      <c r="T788" s="3"/>
      <c r="U788" s="3"/>
      <c r="V788" s="3"/>
      <c r="W788" s="3"/>
      <c r="X788" s="3"/>
      <c r="Y788" s="3"/>
      <c r="Z788" s="3"/>
    </row>
    <row r="789" spans="2:26">
      <c r="B789" s="449"/>
      <c r="C789" s="7"/>
      <c r="D789" s="3"/>
      <c r="E789" s="3"/>
      <c r="F789" s="3"/>
      <c r="G789" s="3"/>
      <c r="H789" s="3"/>
      <c r="I789" s="3"/>
      <c r="J789" s="3"/>
      <c r="K789" s="3"/>
      <c r="L789" s="3"/>
      <c r="M789" s="3"/>
      <c r="N789" s="3"/>
      <c r="O789" s="3"/>
      <c r="P789" s="3"/>
      <c r="Q789" s="3"/>
      <c r="R789" s="3"/>
      <c r="S789" s="3"/>
      <c r="T789" s="3"/>
      <c r="U789" s="3"/>
      <c r="V789" s="3"/>
      <c r="W789" s="3"/>
      <c r="X789" s="3"/>
      <c r="Y789" s="3"/>
      <c r="Z789" s="3"/>
    </row>
    <row r="790" spans="2:26">
      <c r="B790" s="449"/>
      <c r="C790" s="7"/>
      <c r="D790" s="3"/>
      <c r="E790" s="3"/>
      <c r="F790" s="3"/>
      <c r="G790" s="3"/>
      <c r="H790" s="3"/>
      <c r="I790" s="3"/>
      <c r="J790" s="3"/>
      <c r="K790" s="3"/>
      <c r="L790" s="3"/>
      <c r="M790" s="3"/>
      <c r="N790" s="3"/>
      <c r="O790" s="3"/>
      <c r="P790" s="3"/>
      <c r="Q790" s="3"/>
      <c r="R790" s="3"/>
      <c r="S790" s="3"/>
      <c r="T790" s="3"/>
      <c r="U790" s="3"/>
      <c r="V790" s="3"/>
      <c r="W790" s="3"/>
      <c r="X790" s="3"/>
      <c r="Y790" s="3"/>
      <c r="Z790" s="3"/>
    </row>
    <row r="791" spans="2:26">
      <c r="B791" s="449"/>
      <c r="C791" s="7"/>
      <c r="D791" s="3"/>
      <c r="E791" s="3"/>
      <c r="F791" s="3"/>
      <c r="G791" s="3"/>
      <c r="H791" s="3"/>
      <c r="I791" s="3"/>
      <c r="J791" s="3"/>
      <c r="K791" s="3"/>
      <c r="L791" s="3"/>
      <c r="M791" s="3"/>
      <c r="N791" s="3"/>
      <c r="O791" s="3"/>
      <c r="P791" s="3"/>
      <c r="Q791" s="3"/>
      <c r="R791" s="3"/>
      <c r="S791" s="3"/>
      <c r="T791" s="3"/>
      <c r="U791" s="3"/>
      <c r="V791" s="3"/>
      <c r="W791" s="3"/>
      <c r="X791" s="3"/>
      <c r="Y791" s="3"/>
      <c r="Z791" s="3"/>
    </row>
    <row r="792" spans="2:26">
      <c r="B792" s="449"/>
      <c r="C792" s="7"/>
      <c r="D792" s="3"/>
      <c r="E792" s="3"/>
      <c r="F792" s="3"/>
      <c r="G792" s="3"/>
      <c r="H792" s="3"/>
      <c r="I792" s="3"/>
      <c r="J792" s="3"/>
      <c r="K792" s="3"/>
      <c r="L792" s="3"/>
      <c r="M792" s="3"/>
      <c r="N792" s="3"/>
      <c r="O792" s="3"/>
      <c r="P792" s="3"/>
      <c r="Q792" s="3"/>
      <c r="R792" s="3"/>
      <c r="S792" s="3"/>
      <c r="T792" s="3"/>
      <c r="U792" s="3"/>
      <c r="V792" s="3"/>
      <c r="W792" s="3"/>
      <c r="X792" s="3"/>
      <c r="Y792" s="3"/>
      <c r="Z792" s="3"/>
    </row>
    <row r="793" spans="2:26">
      <c r="B793" s="449"/>
      <c r="C793" s="7"/>
      <c r="D793" s="3"/>
      <c r="E793" s="3"/>
      <c r="F793" s="3"/>
      <c r="G793" s="3"/>
      <c r="H793" s="3"/>
      <c r="I793" s="3"/>
      <c r="J793" s="3"/>
      <c r="K793" s="3"/>
      <c r="L793" s="3"/>
      <c r="M793" s="3"/>
      <c r="N793" s="3"/>
      <c r="O793" s="3"/>
      <c r="P793" s="3"/>
      <c r="Q793" s="3"/>
      <c r="R793" s="3"/>
      <c r="S793" s="3"/>
      <c r="T793" s="3"/>
      <c r="U793" s="3"/>
      <c r="V793" s="3"/>
      <c r="W793" s="3"/>
      <c r="X793" s="3"/>
      <c r="Y793" s="3"/>
      <c r="Z793" s="3"/>
    </row>
    <row r="794" spans="2:26">
      <c r="B794" s="449"/>
      <c r="C794" s="7"/>
      <c r="D794" s="3"/>
      <c r="E794" s="3"/>
      <c r="F794" s="3"/>
      <c r="G794" s="3"/>
      <c r="H794" s="3"/>
      <c r="I794" s="3"/>
      <c r="J794" s="3"/>
      <c r="K794" s="3"/>
      <c r="L794" s="3"/>
      <c r="M794" s="3"/>
      <c r="N794" s="3"/>
      <c r="O794" s="3"/>
      <c r="P794" s="3"/>
      <c r="Q794" s="3"/>
      <c r="R794" s="3"/>
      <c r="S794" s="3"/>
      <c r="T794" s="3"/>
      <c r="U794" s="3"/>
      <c r="V794" s="3"/>
      <c r="W794" s="3"/>
      <c r="X794" s="3"/>
      <c r="Y794" s="3"/>
      <c r="Z794" s="3"/>
    </row>
    <row r="795" spans="2:26">
      <c r="B795" s="449"/>
      <c r="C795" s="7"/>
      <c r="D795" s="3"/>
      <c r="E795" s="3"/>
      <c r="F795" s="3"/>
      <c r="G795" s="3"/>
      <c r="H795" s="3"/>
      <c r="I795" s="3"/>
      <c r="J795" s="3"/>
      <c r="K795" s="3"/>
      <c r="L795" s="3"/>
      <c r="M795" s="3"/>
      <c r="N795" s="3"/>
      <c r="O795" s="3"/>
      <c r="P795" s="3"/>
      <c r="Q795" s="3"/>
      <c r="R795" s="3"/>
      <c r="S795" s="3"/>
      <c r="T795" s="3"/>
      <c r="U795" s="3"/>
      <c r="V795" s="3"/>
      <c r="W795" s="3"/>
      <c r="X795" s="3"/>
      <c r="Y795" s="3"/>
      <c r="Z795" s="3"/>
    </row>
    <row r="796" spans="2:26">
      <c r="B796" s="449"/>
      <c r="C796" s="7"/>
      <c r="D796" s="3"/>
      <c r="E796" s="3"/>
      <c r="F796" s="3"/>
      <c r="G796" s="3"/>
      <c r="H796" s="3"/>
      <c r="I796" s="3"/>
      <c r="J796" s="3"/>
      <c r="K796" s="3"/>
      <c r="L796" s="3"/>
      <c r="M796" s="3"/>
      <c r="N796" s="3"/>
      <c r="O796" s="3"/>
      <c r="P796" s="3"/>
      <c r="Q796" s="3"/>
      <c r="R796" s="3"/>
      <c r="S796" s="3"/>
      <c r="T796" s="3"/>
      <c r="U796" s="3"/>
      <c r="V796" s="3"/>
      <c r="W796" s="3"/>
      <c r="X796" s="3"/>
      <c r="Y796" s="3"/>
      <c r="Z796" s="3"/>
    </row>
    <row r="797" spans="2:26">
      <c r="B797" s="449"/>
      <c r="C797" s="7"/>
      <c r="D797" s="3"/>
      <c r="E797" s="3"/>
      <c r="F797" s="3"/>
      <c r="G797" s="3"/>
      <c r="H797" s="3"/>
      <c r="I797" s="3"/>
      <c r="J797" s="3"/>
      <c r="K797" s="3"/>
      <c r="L797" s="3"/>
      <c r="M797" s="3"/>
      <c r="N797" s="3"/>
      <c r="O797" s="3"/>
      <c r="P797" s="3"/>
      <c r="Q797" s="3"/>
      <c r="R797" s="3"/>
      <c r="S797" s="3"/>
      <c r="T797" s="3"/>
      <c r="U797" s="3"/>
      <c r="V797" s="3"/>
      <c r="W797" s="3"/>
      <c r="X797" s="3"/>
      <c r="Y797" s="3"/>
      <c r="Z797" s="3"/>
    </row>
    <row r="798" spans="2:26">
      <c r="B798" s="449"/>
      <c r="C798" s="7"/>
      <c r="D798" s="3"/>
      <c r="E798" s="3"/>
      <c r="F798" s="3"/>
      <c r="G798" s="3"/>
      <c r="H798" s="3"/>
      <c r="I798" s="3"/>
      <c r="J798" s="3"/>
      <c r="K798" s="3"/>
      <c r="L798" s="3"/>
      <c r="M798" s="3"/>
      <c r="N798" s="3"/>
      <c r="O798" s="3"/>
      <c r="P798" s="3"/>
      <c r="Q798" s="3"/>
      <c r="R798" s="3"/>
      <c r="S798" s="3"/>
      <c r="T798" s="3"/>
      <c r="U798" s="3"/>
      <c r="V798" s="3"/>
      <c r="W798" s="3"/>
      <c r="X798" s="3"/>
      <c r="Y798" s="3"/>
      <c r="Z798" s="3"/>
    </row>
    <row r="799" spans="2:26">
      <c r="B799" s="449"/>
      <c r="C799" s="7"/>
      <c r="D799" s="3"/>
      <c r="E799" s="3"/>
      <c r="F799" s="3"/>
      <c r="G799" s="3"/>
      <c r="H799" s="3"/>
      <c r="I799" s="3"/>
      <c r="J799" s="3"/>
      <c r="K799" s="3"/>
      <c r="L799" s="3"/>
      <c r="M799" s="3"/>
      <c r="N799" s="3"/>
      <c r="O799" s="3"/>
      <c r="P799" s="3"/>
      <c r="Q799" s="3"/>
      <c r="R799" s="3"/>
      <c r="S799" s="3"/>
      <c r="T799" s="3"/>
      <c r="U799" s="3"/>
      <c r="V799" s="3"/>
      <c r="W799" s="3"/>
      <c r="X799" s="3"/>
      <c r="Y799" s="3"/>
      <c r="Z799" s="3"/>
    </row>
    <row r="800" spans="2:26">
      <c r="B800" s="449"/>
      <c r="C800" s="7"/>
      <c r="D800" s="3"/>
      <c r="E800" s="3"/>
      <c r="F800" s="3"/>
      <c r="G800" s="3"/>
      <c r="H800" s="3"/>
      <c r="I800" s="3"/>
      <c r="J800" s="3"/>
      <c r="K800" s="3"/>
      <c r="L800" s="3"/>
      <c r="M800" s="3"/>
      <c r="N800" s="3"/>
      <c r="O800" s="3"/>
      <c r="P800" s="3"/>
      <c r="Q800" s="3"/>
      <c r="R800" s="3"/>
      <c r="S800" s="3"/>
      <c r="T800" s="3"/>
      <c r="U800" s="3"/>
      <c r="V800" s="3"/>
      <c r="W800" s="3"/>
      <c r="X800" s="3"/>
      <c r="Y800" s="3"/>
      <c r="Z800" s="3"/>
    </row>
    <row r="801" spans="2:26">
      <c r="B801" s="449"/>
      <c r="C801" s="7"/>
      <c r="D801" s="3"/>
      <c r="E801" s="3"/>
      <c r="F801" s="3"/>
      <c r="G801" s="3"/>
      <c r="H801" s="3"/>
      <c r="I801" s="3"/>
      <c r="J801" s="3"/>
      <c r="K801" s="3"/>
      <c r="L801" s="3"/>
      <c r="M801" s="3"/>
      <c r="N801" s="3"/>
      <c r="O801" s="3"/>
      <c r="P801" s="3"/>
      <c r="Q801" s="3"/>
      <c r="R801" s="3"/>
      <c r="S801" s="3"/>
      <c r="T801" s="3"/>
      <c r="U801" s="3"/>
      <c r="V801" s="3"/>
      <c r="W801" s="3"/>
      <c r="X801" s="3"/>
      <c r="Y801" s="3"/>
      <c r="Z801" s="3"/>
    </row>
    <row r="802" spans="2:26">
      <c r="B802" s="449"/>
      <c r="C802" s="7"/>
      <c r="D802" s="3"/>
      <c r="E802" s="3"/>
      <c r="F802" s="3"/>
      <c r="G802" s="3"/>
      <c r="H802" s="3"/>
      <c r="I802" s="3"/>
      <c r="J802" s="3"/>
      <c r="K802" s="3"/>
      <c r="L802" s="3"/>
      <c r="M802" s="3"/>
      <c r="N802" s="3"/>
      <c r="O802" s="3"/>
      <c r="P802" s="3"/>
      <c r="Q802" s="3"/>
      <c r="R802" s="3"/>
      <c r="S802" s="3"/>
      <c r="T802" s="3"/>
      <c r="U802" s="3"/>
      <c r="V802" s="3"/>
      <c r="W802" s="3"/>
      <c r="X802" s="3"/>
      <c r="Y802" s="3"/>
      <c r="Z802" s="3"/>
    </row>
    <row r="803" spans="2:26">
      <c r="B803" s="449"/>
      <c r="C803" s="7"/>
      <c r="D803" s="3"/>
      <c r="E803" s="3"/>
      <c r="F803" s="3"/>
      <c r="G803" s="3"/>
      <c r="H803" s="3"/>
      <c r="I803" s="3"/>
      <c r="J803" s="3"/>
      <c r="K803" s="3"/>
      <c r="L803" s="3"/>
      <c r="M803" s="3"/>
      <c r="N803" s="3"/>
      <c r="O803" s="3"/>
      <c r="P803" s="3"/>
      <c r="Q803" s="3"/>
      <c r="R803" s="3"/>
      <c r="S803" s="3"/>
      <c r="T803" s="3"/>
      <c r="U803" s="3"/>
      <c r="V803" s="3"/>
      <c r="W803" s="3"/>
      <c r="X803" s="3"/>
      <c r="Y803" s="3"/>
      <c r="Z803" s="3"/>
    </row>
    <row r="804" spans="2:26">
      <c r="B804" s="449"/>
      <c r="C804" s="7"/>
      <c r="D804" s="3"/>
      <c r="E804" s="3"/>
      <c r="F804" s="3"/>
      <c r="G804" s="3"/>
      <c r="H804" s="3"/>
      <c r="I804" s="3"/>
      <c r="J804" s="3"/>
      <c r="K804" s="3"/>
      <c r="L804" s="3"/>
      <c r="M804" s="3"/>
      <c r="N804" s="3"/>
      <c r="O804" s="3"/>
      <c r="P804" s="3"/>
      <c r="Q804" s="3"/>
      <c r="R804" s="3"/>
      <c r="S804" s="3"/>
      <c r="T804" s="3"/>
      <c r="U804" s="3"/>
      <c r="V804" s="3"/>
      <c r="W804" s="3"/>
      <c r="X804" s="3"/>
      <c r="Y804" s="3"/>
      <c r="Z804" s="3"/>
    </row>
    <row r="805" spans="2:26">
      <c r="B805" s="449"/>
      <c r="C805" s="7"/>
      <c r="D805" s="3"/>
      <c r="E805" s="3"/>
      <c r="F805" s="3"/>
      <c r="G805" s="3"/>
      <c r="H805" s="3"/>
      <c r="I805" s="3"/>
      <c r="J805" s="3"/>
      <c r="K805" s="3"/>
      <c r="L805" s="3"/>
      <c r="M805" s="3"/>
      <c r="N805" s="3"/>
      <c r="O805" s="3"/>
      <c r="P805" s="3"/>
      <c r="Q805" s="3"/>
      <c r="R805" s="3"/>
      <c r="S805" s="3"/>
      <c r="T805" s="3"/>
      <c r="U805" s="3"/>
      <c r="V805" s="3"/>
      <c r="W805" s="3"/>
      <c r="X805" s="3"/>
      <c r="Y805" s="3"/>
      <c r="Z805" s="3"/>
    </row>
    <row r="806" spans="2:26">
      <c r="B806" s="449"/>
      <c r="C806" s="7"/>
      <c r="D806" s="3"/>
      <c r="E806" s="3"/>
      <c r="F806" s="3"/>
      <c r="G806" s="3"/>
      <c r="H806" s="3"/>
      <c r="I806" s="3"/>
      <c r="J806" s="3"/>
      <c r="K806" s="3"/>
      <c r="L806" s="3"/>
      <c r="M806" s="3"/>
      <c r="N806" s="3"/>
      <c r="O806" s="3"/>
      <c r="P806" s="3"/>
      <c r="Q806" s="3"/>
      <c r="R806" s="3"/>
      <c r="S806" s="3"/>
      <c r="T806" s="3"/>
      <c r="U806" s="3"/>
      <c r="V806" s="3"/>
      <c r="W806" s="3"/>
      <c r="X806" s="3"/>
      <c r="Y806" s="3"/>
      <c r="Z806" s="3"/>
    </row>
    <row r="807" spans="2:26">
      <c r="B807" s="449"/>
      <c r="C807" s="7"/>
      <c r="D807" s="3"/>
      <c r="E807" s="3"/>
      <c r="F807" s="3"/>
      <c r="G807" s="3"/>
      <c r="H807" s="3"/>
      <c r="I807" s="3"/>
      <c r="J807" s="3"/>
      <c r="K807" s="3"/>
      <c r="L807" s="3"/>
      <c r="M807" s="3"/>
      <c r="N807" s="3"/>
      <c r="O807" s="3"/>
      <c r="P807" s="3"/>
      <c r="Q807" s="3"/>
      <c r="R807" s="3"/>
      <c r="S807" s="3"/>
      <c r="T807" s="3"/>
      <c r="U807" s="3"/>
      <c r="V807" s="3"/>
      <c r="W807" s="3"/>
      <c r="X807" s="3"/>
      <c r="Y807" s="3"/>
      <c r="Z807" s="3"/>
    </row>
    <row r="808" spans="2:26">
      <c r="B808" s="449"/>
      <c r="C808" s="7"/>
      <c r="D808" s="3"/>
      <c r="E808" s="3"/>
      <c r="F808" s="3"/>
      <c r="G808" s="3"/>
      <c r="H808" s="3"/>
      <c r="I808" s="3"/>
      <c r="J808" s="3"/>
      <c r="K808" s="3"/>
      <c r="L808" s="3"/>
      <c r="M808" s="3"/>
      <c r="N808" s="3"/>
      <c r="O808" s="3"/>
      <c r="P808" s="3"/>
      <c r="Q808" s="3"/>
      <c r="R808" s="3"/>
      <c r="S808" s="3"/>
      <c r="T808" s="3"/>
      <c r="U808" s="3"/>
      <c r="V808" s="3"/>
      <c r="W808" s="3"/>
      <c r="X808" s="3"/>
      <c r="Y808" s="3"/>
      <c r="Z808" s="3"/>
    </row>
    <row r="809" spans="2:26">
      <c r="B809" s="449"/>
      <c r="C809" s="7"/>
      <c r="D809" s="3"/>
      <c r="E809" s="3"/>
      <c r="F809" s="3"/>
      <c r="G809" s="3"/>
      <c r="H809" s="3"/>
      <c r="I809" s="3"/>
      <c r="J809" s="3"/>
      <c r="K809" s="3"/>
      <c r="L809" s="3"/>
      <c r="M809" s="3"/>
      <c r="N809" s="3"/>
      <c r="O809" s="3"/>
      <c r="P809" s="3"/>
      <c r="Q809" s="3"/>
      <c r="R809" s="3"/>
      <c r="S809" s="3"/>
      <c r="T809" s="3"/>
      <c r="U809" s="3"/>
      <c r="V809" s="3"/>
      <c r="W809" s="3"/>
      <c r="X809" s="3"/>
      <c r="Y809" s="3"/>
      <c r="Z809" s="3"/>
    </row>
    <row r="810" spans="2:26">
      <c r="B810" s="449"/>
      <c r="C810" s="7"/>
      <c r="D810" s="3"/>
      <c r="E810" s="3"/>
      <c r="F810" s="3"/>
      <c r="G810" s="3"/>
      <c r="H810" s="3"/>
      <c r="I810" s="3"/>
      <c r="J810" s="3"/>
      <c r="K810" s="3"/>
      <c r="L810" s="3"/>
      <c r="M810" s="3"/>
      <c r="N810" s="3"/>
      <c r="O810" s="3"/>
      <c r="P810" s="3"/>
      <c r="Q810" s="3"/>
      <c r="R810" s="3"/>
      <c r="S810" s="3"/>
      <c r="T810" s="3"/>
      <c r="U810" s="3"/>
      <c r="V810" s="3"/>
      <c r="W810" s="3"/>
      <c r="X810" s="3"/>
      <c r="Y810" s="3"/>
      <c r="Z810" s="3"/>
    </row>
    <row r="811" spans="2:26">
      <c r="B811" s="449"/>
      <c r="C811" s="7"/>
      <c r="D811" s="3"/>
      <c r="E811" s="3"/>
      <c r="F811" s="3"/>
      <c r="G811" s="3"/>
      <c r="H811" s="3"/>
      <c r="I811" s="3"/>
      <c r="J811" s="3"/>
      <c r="K811" s="3"/>
      <c r="L811" s="3"/>
      <c r="M811" s="3"/>
      <c r="N811" s="3"/>
      <c r="O811" s="3"/>
      <c r="P811" s="3"/>
      <c r="Q811" s="3"/>
      <c r="R811" s="3"/>
      <c r="S811" s="3"/>
      <c r="T811" s="3"/>
      <c r="U811" s="3"/>
      <c r="V811" s="3"/>
      <c r="W811" s="3"/>
      <c r="X811" s="3"/>
      <c r="Y811" s="3"/>
      <c r="Z811" s="3"/>
    </row>
    <row r="812" spans="2:26">
      <c r="B812" s="449"/>
      <c r="C812" s="7"/>
      <c r="D812" s="3"/>
      <c r="E812" s="3"/>
      <c r="F812" s="3"/>
      <c r="G812" s="3"/>
      <c r="H812" s="3"/>
      <c r="I812" s="3"/>
      <c r="J812" s="3"/>
      <c r="K812" s="3"/>
      <c r="L812" s="3"/>
      <c r="M812" s="3"/>
      <c r="N812" s="3"/>
      <c r="O812" s="3"/>
      <c r="P812" s="3"/>
      <c r="Q812" s="3"/>
      <c r="R812" s="3"/>
      <c r="S812" s="3"/>
      <c r="T812" s="3"/>
      <c r="U812" s="3"/>
      <c r="V812" s="3"/>
      <c r="W812" s="3"/>
      <c r="X812" s="3"/>
      <c r="Y812" s="3"/>
      <c r="Z812" s="3"/>
    </row>
    <row r="813" spans="2:26">
      <c r="B813" s="449"/>
      <c r="C813" s="7"/>
      <c r="D813" s="3"/>
      <c r="E813" s="3"/>
      <c r="F813" s="3"/>
      <c r="G813" s="3"/>
      <c r="H813" s="3"/>
      <c r="I813" s="3"/>
      <c r="J813" s="3"/>
      <c r="K813" s="3"/>
      <c r="L813" s="3"/>
      <c r="M813" s="3"/>
      <c r="N813" s="3"/>
      <c r="O813" s="3"/>
      <c r="P813" s="3"/>
      <c r="Q813" s="3"/>
      <c r="R813" s="3"/>
      <c r="S813" s="3"/>
      <c r="T813" s="3"/>
      <c r="U813" s="3"/>
      <c r="V813" s="3"/>
      <c r="W813" s="3"/>
      <c r="X813" s="3"/>
      <c r="Y813" s="3"/>
      <c r="Z813" s="3"/>
    </row>
    <row r="814" spans="2:26">
      <c r="B814" s="449"/>
      <c r="C814" s="7"/>
      <c r="D814" s="3"/>
      <c r="E814" s="3"/>
      <c r="F814" s="3"/>
      <c r="G814" s="3"/>
      <c r="H814" s="3"/>
      <c r="I814" s="3"/>
      <c r="J814" s="3"/>
      <c r="K814" s="3"/>
      <c r="L814" s="3"/>
      <c r="M814" s="3"/>
      <c r="N814" s="3"/>
      <c r="O814" s="3"/>
      <c r="P814" s="3"/>
      <c r="Q814" s="3"/>
      <c r="R814" s="3"/>
      <c r="S814" s="3"/>
      <c r="T814" s="3"/>
      <c r="U814" s="3"/>
      <c r="V814" s="3"/>
      <c r="W814" s="3"/>
      <c r="X814" s="3"/>
      <c r="Y814" s="3"/>
      <c r="Z814" s="3"/>
    </row>
    <row r="815" spans="2:26">
      <c r="B815" s="449"/>
      <c r="C815" s="7"/>
      <c r="D815" s="3"/>
      <c r="E815" s="3"/>
      <c r="F815" s="3"/>
      <c r="G815" s="3"/>
      <c r="H815" s="3"/>
      <c r="I815" s="3"/>
      <c r="J815" s="3"/>
      <c r="K815" s="3"/>
      <c r="L815" s="3"/>
      <c r="M815" s="3"/>
      <c r="N815" s="3"/>
      <c r="O815" s="3"/>
      <c r="P815" s="3"/>
      <c r="Q815" s="3"/>
      <c r="R815" s="3"/>
      <c r="S815" s="3"/>
      <c r="T815" s="3"/>
      <c r="U815" s="3"/>
      <c r="V815" s="3"/>
      <c r="W815" s="3"/>
      <c r="X815" s="3"/>
      <c r="Y815" s="3"/>
      <c r="Z815" s="3"/>
    </row>
    <row r="816" spans="2:26">
      <c r="B816" s="449"/>
      <c r="C816" s="7"/>
      <c r="D816" s="3"/>
      <c r="E816" s="3"/>
      <c r="F816" s="3"/>
      <c r="G816" s="3"/>
      <c r="H816" s="3"/>
      <c r="I816" s="3"/>
      <c r="J816" s="3"/>
      <c r="K816" s="3"/>
      <c r="L816" s="3"/>
      <c r="M816" s="3"/>
      <c r="N816" s="3"/>
      <c r="O816" s="3"/>
      <c r="P816" s="3"/>
      <c r="Q816" s="3"/>
      <c r="R816" s="3"/>
      <c r="S816" s="3"/>
      <c r="T816" s="3"/>
      <c r="U816" s="3"/>
      <c r="V816" s="3"/>
      <c r="W816" s="3"/>
      <c r="X816" s="3"/>
      <c r="Y816" s="3"/>
      <c r="Z816" s="3"/>
    </row>
    <row r="817" spans="2:26">
      <c r="B817" s="449"/>
      <c r="C817" s="7"/>
      <c r="D817" s="3"/>
      <c r="E817" s="3"/>
      <c r="F817" s="3"/>
      <c r="G817" s="3"/>
      <c r="H817" s="3"/>
      <c r="I817" s="3"/>
      <c r="J817" s="3"/>
      <c r="K817" s="3"/>
      <c r="L817" s="3"/>
      <c r="M817" s="3"/>
      <c r="N817" s="3"/>
      <c r="O817" s="3"/>
      <c r="P817" s="3"/>
      <c r="Q817" s="3"/>
      <c r="R817" s="3"/>
      <c r="S817" s="3"/>
      <c r="T817" s="3"/>
      <c r="U817" s="3"/>
      <c r="V817" s="3"/>
      <c r="W817" s="3"/>
      <c r="X817" s="3"/>
      <c r="Y817" s="3"/>
      <c r="Z817" s="3"/>
    </row>
    <row r="818" spans="2:26">
      <c r="B818" s="449"/>
      <c r="C818" s="7"/>
      <c r="D818" s="3"/>
      <c r="E818" s="3"/>
      <c r="F818" s="3"/>
      <c r="G818" s="3"/>
      <c r="H818" s="3"/>
      <c r="I818" s="3"/>
      <c r="J818" s="3"/>
      <c r="K818" s="3"/>
      <c r="L818" s="3"/>
      <c r="M818" s="3"/>
      <c r="N818" s="3"/>
      <c r="O818" s="3"/>
      <c r="P818" s="3"/>
      <c r="Q818" s="3"/>
      <c r="R818" s="3"/>
      <c r="S818" s="3"/>
      <c r="T818" s="3"/>
      <c r="U818" s="3"/>
      <c r="V818" s="3"/>
      <c r="W818" s="3"/>
      <c r="X818" s="3"/>
      <c r="Y818" s="3"/>
      <c r="Z818" s="3"/>
    </row>
    <row r="819" spans="2:26">
      <c r="B819" s="449"/>
      <c r="C819" s="7"/>
      <c r="D819" s="3"/>
      <c r="E819" s="3"/>
      <c r="F819" s="3"/>
      <c r="G819" s="3"/>
      <c r="H819" s="3"/>
      <c r="I819" s="3"/>
      <c r="J819" s="3"/>
      <c r="K819" s="3"/>
      <c r="L819" s="3"/>
      <c r="M819" s="3"/>
      <c r="N819" s="3"/>
      <c r="O819" s="3"/>
      <c r="P819" s="3"/>
      <c r="Q819" s="3"/>
      <c r="R819" s="3"/>
      <c r="S819" s="3"/>
      <c r="T819" s="3"/>
      <c r="U819" s="3"/>
      <c r="V819" s="3"/>
      <c r="W819" s="3"/>
      <c r="X819" s="3"/>
      <c r="Y819" s="3"/>
      <c r="Z819" s="3"/>
    </row>
    <row r="820" spans="2:26">
      <c r="B820" s="449"/>
      <c r="C820" s="7"/>
      <c r="D820" s="3"/>
      <c r="E820" s="3"/>
      <c r="F820" s="3"/>
      <c r="G820" s="3"/>
      <c r="H820" s="3"/>
      <c r="I820" s="3"/>
      <c r="J820" s="3"/>
      <c r="K820" s="3"/>
      <c r="L820" s="3"/>
      <c r="M820" s="3"/>
      <c r="N820" s="3"/>
      <c r="O820" s="3"/>
      <c r="P820" s="3"/>
      <c r="Q820" s="3"/>
      <c r="R820" s="3"/>
      <c r="S820" s="3"/>
      <c r="T820" s="3"/>
      <c r="U820" s="3"/>
      <c r="V820" s="3"/>
      <c r="W820" s="3"/>
      <c r="X820" s="3"/>
      <c r="Y820" s="3"/>
      <c r="Z820" s="3"/>
    </row>
    <row r="821" spans="2:26">
      <c r="B821" s="449"/>
      <c r="C821" s="7"/>
      <c r="D821" s="3"/>
      <c r="E821" s="3"/>
      <c r="F821" s="3"/>
      <c r="G821" s="3"/>
      <c r="H821" s="3"/>
      <c r="I821" s="3"/>
      <c r="J821" s="3"/>
      <c r="K821" s="3"/>
      <c r="L821" s="3"/>
      <c r="M821" s="3"/>
      <c r="N821" s="3"/>
      <c r="O821" s="3"/>
      <c r="P821" s="3"/>
      <c r="Q821" s="3"/>
      <c r="R821" s="3"/>
      <c r="S821" s="3"/>
      <c r="T821" s="3"/>
      <c r="U821" s="3"/>
      <c r="V821" s="3"/>
      <c r="W821" s="3"/>
      <c r="X821" s="3"/>
      <c r="Y821" s="3"/>
      <c r="Z821" s="3"/>
    </row>
    <row r="822" spans="2:26">
      <c r="B822" s="449"/>
      <c r="C822" s="7"/>
      <c r="D822" s="3"/>
      <c r="E822" s="3"/>
      <c r="F822" s="3"/>
      <c r="G822" s="3"/>
      <c r="H822" s="3"/>
      <c r="I822" s="3"/>
      <c r="J822" s="3"/>
      <c r="K822" s="3"/>
      <c r="L822" s="3"/>
      <c r="M822" s="3"/>
      <c r="N822" s="3"/>
      <c r="O822" s="3"/>
      <c r="P822" s="3"/>
      <c r="Q822" s="3"/>
      <c r="R822" s="3"/>
      <c r="S822" s="3"/>
      <c r="T822" s="3"/>
      <c r="U822" s="3"/>
      <c r="V822" s="3"/>
      <c r="W822" s="3"/>
      <c r="X822" s="3"/>
      <c r="Y822" s="3"/>
      <c r="Z822" s="3"/>
    </row>
    <row r="823" spans="2:26">
      <c r="B823" s="449"/>
      <c r="C823" s="7"/>
      <c r="D823" s="3"/>
      <c r="E823" s="3"/>
      <c r="F823" s="3"/>
      <c r="G823" s="3"/>
      <c r="H823" s="3"/>
      <c r="I823" s="3"/>
      <c r="J823" s="3"/>
      <c r="K823" s="3"/>
      <c r="L823" s="3"/>
      <c r="M823" s="3"/>
      <c r="N823" s="3"/>
      <c r="O823" s="3"/>
      <c r="P823" s="3"/>
      <c r="Q823" s="3"/>
      <c r="R823" s="3"/>
      <c r="S823" s="3"/>
      <c r="T823" s="3"/>
      <c r="U823" s="3"/>
      <c r="V823" s="3"/>
      <c r="W823" s="3"/>
      <c r="X823" s="3"/>
      <c r="Y823" s="3"/>
      <c r="Z823" s="3"/>
    </row>
    <row r="824" spans="2:26">
      <c r="B824" s="449"/>
      <c r="C824" s="7"/>
      <c r="D824" s="3"/>
      <c r="E824" s="3"/>
      <c r="F824" s="3"/>
      <c r="G824" s="3"/>
      <c r="H824" s="3"/>
      <c r="I824" s="3"/>
      <c r="J824" s="3"/>
      <c r="K824" s="3"/>
      <c r="L824" s="3"/>
      <c r="M824" s="3"/>
      <c r="N824" s="3"/>
      <c r="O824" s="3"/>
      <c r="P824" s="3"/>
      <c r="Q824" s="3"/>
      <c r="R824" s="3"/>
      <c r="S824" s="3"/>
      <c r="T824" s="3"/>
      <c r="U824" s="3"/>
      <c r="V824" s="3"/>
      <c r="W824" s="3"/>
      <c r="X824" s="3"/>
      <c r="Y824" s="3"/>
      <c r="Z824" s="3"/>
    </row>
    <row r="825" spans="2:26">
      <c r="B825" s="449"/>
      <c r="C825" s="7"/>
      <c r="D825" s="3"/>
      <c r="E825" s="3"/>
      <c r="F825" s="3"/>
      <c r="G825" s="3"/>
      <c r="H825" s="3"/>
      <c r="I825" s="3"/>
      <c r="J825" s="3"/>
      <c r="K825" s="3"/>
      <c r="L825" s="3"/>
      <c r="M825" s="3"/>
      <c r="N825" s="3"/>
      <c r="O825" s="3"/>
      <c r="P825" s="3"/>
      <c r="Q825" s="3"/>
      <c r="R825" s="3"/>
      <c r="S825" s="3"/>
      <c r="T825" s="3"/>
      <c r="U825" s="3"/>
      <c r="V825" s="3"/>
      <c r="W825" s="3"/>
      <c r="X825" s="3"/>
      <c r="Y825" s="3"/>
      <c r="Z825" s="3"/>
    </row>
    <row r="826" spans="2:26">
      <c r="B826" s="449"/>
      <c r="C826" s="7"/>
      <c r="D826" s="3"/>
      <c r="E826" s="3"/>
      <c r="F826" s="3"/>
      <c r="G826" s="3"/>
      <c r="H826" s="3"/>
      <c r="I826" s="3"/>
      <c r="J826" s="3"/>
      <c r="K826" s="3"/>
      <c r="L826" s="3"/>
      <c r="M826" s="3"/>
      <c r="N826" s="3"/>
      <c r="O826" s="3"/>
      <c r="P826" s="3"/>
      <c r="Q826" s="3"/>
      <c r="R826" s="3"/>
      <c r="S826" s="3"/>
      <c r="T826" s="3"/>
      <c r="U826" s="3"/>
      <c r="V826" s="3"/>
      <c r="W826" s="3"/>
      <c r="X826" s="3"/>
      <c r="Y826" s="3"/>
      <c r="Z826" s="3"/>
    </row>
    <row r="827" spans="2:26">
      <c r="B827" s="449"/>
      <c r="C827" s="7"/>
      <c r="D827" s="3"/>
      <c r="E827" s="3"/>
      <c r="F827" s="3"/>
      <c r="G827" s="3"/>
      <c r="H827" s="3"/>
      <c r="I827" s="3"/>
      <c r="J827" s="3"/>
      <c r="K827" s="3"/>
      <c r="L827" s="3"/>
      <c r="M827" s="3"/>
      <c r="N827" s="3"/>
      <c r="O827" s="3"/>
      <c r="P827" s="3"/>
      <c r="Q827" s="3"/>
      <c r="R827" s="3"/>
      <c r="S827" s="3"/>
      <c r="T827" s="3"/>
      <c r="U827" s="3"/>
      <c r="V827" s="3"/>
      <c r="W827" s="3"/>
      <c r="X827" s="3"/>
      <c r="Y827" s="3"/>
      <c r="Z827" s="3"/>
    </row>
    <row r="828" spans="2:26">
      <c r="B828" s="449"/>
      <c r="C828" s="7"/>
      <c r="D828" s="3"/>
      <c r="E828" s="3"/>
      <c r="F828" s="3"/>
      <c r="G828" s="3"/>
      <c r="H828" s="3"/>
      <c r="I828" s="3"/>
      <c r="J828" s="3"/>
      <c r="K828" s="3"/>
      <c r="L828" s="3"/>
      <c r="M828" s="3"/>
      <c r="N828" s="3"/>
      <c r="O828" s="3"/>
      <c r="P828" s="3"/>
      <c r="Q828" s="3"/>
      <c r="R828" s="3"/>
      <c r="S828" s="3"/>
      <c r="T828" s="3"/>
      <c r="U828" s="3"/>
      <c r="V828" s="3"/>
      <c r="W828" s="3"/>
      <c r="X828" s="3"/>
      <c r="Y828" s="3"/>
      <c r="Z828" s="3"/>
    </row>
    <row r="829" spans="2:26">
      <c r="B829" s="449"/>
      <c r="C829" s="7"/>
      <c r="D829" s="3"/>
      <c r="E829" s="3"/>
      <c r="F829" s="3"/>
      <c r="G829" s="3"/>
      <c r="H829" s="3"/>
      <c r="I829" s="3"/>
      <c r="J829" s="3"/>
      <c r="K829" s="3"/>
      <c r="L829" s="3"/>
      <c r="M829" s="3"/>
      <c r="N829" s="3"/>
      <c r="O829" s="3"/>
      <c r="P829" s="3"/>
      <c r="Q829" s="3"/>
      <c r="R829" s="3"/>
      <c r="S829" s="3"/>
      <c r="T829" s="3"/>
      <c r="U829" s="3"/>
      <c r="V829" s="3"/>
      <c r="W829" s="3"/>
      <c r="X829" s="3"/>
      <c r="Y829" s="3"/>
      <c r="Z829" s="3"/>
    </row>
    <row r="830" spans="2:26">
      <c r="B830" s="449"/>
      <c r="C830" s="7"/>
      <c r="D830" s="3"/>
      <c r="E830" s="3"/>
      <c r="F830" s="3"/>
      <c r="G830" s="3"/>
      <c r="H830" s="3"/>
      <c r="I830" s="3"/>
      <c r="J830" s="3"/>
      <c r="K830" s="3"/>
      <c r="L830" s="3"/>
      <c r="M830" s="3"/>
      <c r="N830" s="3"/>
      <c r="O830" s="3"/>
      <c r="P830" s="3"/>
      <c r="Q830" s="3"/>
      <c r="R830" s="3"/>
      <c r="S830" s="3"/>
      <c r="T830" s="3"/>
      <c r="U830" s="3"/>
      <c r="V830" s="3"/>
      <c r="W830" s="3"/>
      <c r="X830" s="3"/>
      <c r="Y830" s="3"/>
      <c r="Z830" s="3"/>
    </row>
    <row r="831" spans="2:26">
      <c r="B831" s="449"/>
      <c r="C831" s="7"/>
      <c r="D831" s="3"/>
      <c r="E831" s="3"/>
      <c r="F831" s="3"/>
      <c r="G831" s="3"/>
      <c r="H831" s="3"/>
      <c r="I831" s="3"/>
      <c r="J831" s="3"/>
      <c r="K831" s="3"/>
      <c r="L831" s="3"/>
      <c r="M831" s="3"/>
      <c r="N831" s="3"/>
      <c r="O831" s="3"/>
      <c r="P831" s="3"/>
      <c r="Q831" s="3"/>
      <c r="R831" s="3"/>
      <c r="S831" s="3"/>
      <c r="T831" s="3"/>
      <c r="U831" s="3"/>
      <c r="V831" s="3"/>
      <c r="W831" s="3"/>
      <c r="X831" s="3"/>
      <c r="Y831" s="3"/>
      <c r="Z831" s="3"/>
    </row>
    <row r="832" spans="2:26">
      <c r="B832" s="449"/>
      <c r="C832" s="7"/>
      <c r="D832" s="3"/>
      <c r="E832" s="3"/>
      <c r="F832" s="3"/>
      <c r="G832" s="3"/>
      <c r="H832" s="3"/>
      <c r="I832" s="3"/>
      <c r="J832" s="3"/>
      <c r="K832" s="3"/>
      <c r="L832" s="3"/>
      <c r="M832" s="3"/>
      <c r="N832" s="3"/>
      <c r="O832" s="3"/>
      <c r="P832" s="3"/>
      <c r="Q832" s="3"/>
      <c r="R832" s="3"/>
      <c r="S832" s="3"/>
      <c r="T832" s="3"/>
      <c r="U832" s="3"/>
      <c r="V832" s="3"/>
      <c r="W832" s="3"/>
      <c r="X832" s="3"/>
      <c r="Y832" s="3"/>
      <c r="Z832" s="3"/>
    </row>
    <row r="833" spans="2:26">
      <c r="B833" s="449"/>
      <c r="C833" s="7"/>
      <c r="D833" s="3"/>
      <c r="E833" s="3"/>
      <c r="F833" s="3"/>
      <c r="G833" s="3"/>
      <c r="H833" s="3"/>
      <c r="I833" s="3"/>
      <c r="J833" s="3"/>
      <c r="K833" s="3"/>
      <c r="L833" s="3"/>
      <c r="M833" s="3"/>
      <c r="N833" s="3"/>
      <c r="O833" s="3"/>
      <c r="P833" s="3"/>
      <c r="Q833" s="3"/>
      <c r="R833" s="3"/>
      <c r="S833" s="3"/>
      <c r="T833" s="3"/>
      <c r="U833" s="3"/>
      <c r="V833" s="3"/>
      <c r="W833" s="3"/>
      <c r="X833" s="3"/>
      <c r="Y833" s="3"/>
      <c r="Z833" s="3"/>
    </row>
    <row r="834" spans="2:26">
      <c r="B834" s="449"/>
      <c r="C834" s="7"/>
      <c r="D834" s="3"/>
      <c r="E834" s="3"/>
      <c r="F834" s="3"/>
      <c r="G834" s="3"/>
      <c r="H834" s="3"/>
      <c r="I834" s="3"/>
      <c r="J834" s="3"/>
      <c r="K834" s="3"/>
      <c r="L834" s="3"/>
      <c r="M834" s="3"/>
      <c r="N834" s="3"/>
      <c r="O834" s="3"/>
      <c r="P834" s="3"/>
      <c r="Q834" s="3"/>
      <c r="R834" s="3"/>
      <c r="S834" s="3"/>
      <c r="T834" s="3"/>
      <c r="U834" s="3"/>
      <c r="V834" s="3"/>
      <c r="W834" s="3"/>
      <c r="X834" s="3"/>
      <c r="Y834" s="3"/>
      <c r="Z834" s="3"/>
    </row>
    <row r="835" spans="2:26">
      <c r="B835" s="449"/>
      <c r="C835" s="7"/>
      <c r="D835" s="3"/>
      <c r="E835" s="3"/>
      <c r="F835" s="3"/>
      <c r="G835" s="3"/>
      <c r="H835" s="3"/>
      <c r="I835" s="3"/>
      <c r="J835" s="3"/>
      <c r="K835" s="3"/>
      <c r="L835" s="3"/>
      <c r="M835" s="3"/>
      <c r="N835" s="3"/>
      <c r="O835" s="3"/>
      <c r="P835" s="3"/>
      <c r="Q835" s="3"/>
      <c r="R835" s="3"/>
      <c r="S835" s="3"/>
      <c r="T835" s="3"/>
      <c r="U835" s="3"/>
      <c r="V835" s="3"/>
      <c r="W835" s="3"/>
      <c r="X835" s="3"/>
      <c r="Y835" s="3"/>
      <c r="Z835" s="3"/>
    </row>
    <row r="836" spans="2:26">
      <c r="B836" s="449"/>
      <c r="C836" s="7"/>
      <c r="D836" s="3"/>
      <c r="E836" s="3"/>
      <c r="F836" s="3"/>
      <c r="G836" s="3"/>
      <c r="H836" s="3"/>
      <c r="I836" s="3"/>
      <c r="J836" s="3"/>
      <c r="K836" s="3"/>
      <c r="L836" s="3"/>
      <c r="M836" s="3"/>
      <c r="N836" s="3"/>
      <c r="O836" s="3"/>
      <c r="P836" s="3"/>
      <c r="Q836" s="3"/>
      <c r="R836" s="3"/>
      <c r="S836" s="3"/>
      <c r="T836" s="3"/>
      <c r="U836" s="3"/>
      <c r="V836" s="3"/>
      <c r="W836" s="3"/>
      <c r="X836" s="3"/>
      <c r="Y836" s="3"/>
      <c r="Z836" s="3"/>
    </row>
    <row r="837" spans="2:26">
      <c r="B837" s="449"/>
      <c r="C837" s="7"/>
      <c r="D837" s="3"/>
      <c r="E837" s="3"/>
      <c r="F837" s="3"/>
      <c r="G837" s="3"/>
      <c r="H837" s="3"/>
      <c r="I837" s="3"/>
      <c r="J837" s="3"/>
      <c r="K837" s="3"/>
      <c r="L837" s="3"/>
      <c r="M837" s="3"/>
      <c r="N837" s="3"/>
      <c r="O837" s="3"/>
      <c r="P837" s="3"/>
      <c r="Q837" s="3"/>
      <c r="R837" s="3"/>
      <c r="S837" s="3"/>
      <c r="T837" s="3"/>
      <c r="U837" s="3"/>
      <c r="V837" s="3"/>
      <c r="W837" s="3"/>
      <c r="X837" s="3"/>
      <c r="Y837" s="3"/>
      <c r="Z837" s="3"/>
    </row>
    <row r="838" spans="2:26">
      <c r="B838" s="449"/>
      <c r="C838" s="7"/>
      <c r="D838" s="3"/>
      <c r="E838" s="3"/>
      <c r="F838" s="3"/>
      <c r="G838" s="3"/>
      <c r="H838" s="3"/>
      <c r="I838" s="3"/>
      <c r="J838" s="3"/>
      <c r="K838" s="3"/>
      <c r="L838" s="3"/>
      <c r="M838" s="3"/>
      <c r="N838" s="3"/>
      <c r="O838" s="3"/>
      <c r="P838" s="3"/>
      <c r="Q838" s="3"/>
      <c r="R838" s="3"/>
      <c r="S838" s="3"/>
      <c r="T838" s="3"/>
      <c r="U838" s="3"/>
      <c r="V838" s="3"/>
      <c r="W838" s="3"/>
      <c r="X838" s="3"/>
      <c r="Y838" s="3"/>
      <c r="Z838" s="3"/>
    </row>
    <row r="839" spans="2:26">
      <c r="B839" s="449"/>
      <c r="C839" s="7"/>
      <c r="D839" s="3"/>
      <c r="E839" s="3"/>
      <c r="F839" s="3"/>
      <c r="G839" s="3"/>
      <c r="H839" s="3"/>
      <c r="I839" s="3"/>
      <c r="J839" s="3"/>
      <c r="K839" s="3"/>
      <c r="L839" s="3"/>
      <c r="M839" s="3"/>
      <c r="N839" s="3"/>
      <c r="O839" s="3"/>
      <c r="P839" s="3"/>
      <c r="Q839" s="3"/>
      <c r="R839" s="3"/>
      <c r="S839" s="3"/>
      <c r="T839" s="3"/>
      <c r="U839" s="3"/>
      <c r="V839" s="3"/>
      <c r="W839" s="3"/>
      <c r="X839" s="3"/>
      <c r="Y839" s="3"/>
      <c r="Z839" s="3"/>
    </row>
    <row r="840" spans="2:26">
      <c r="B840" s="449"/>
      <c r="C840" s="7"/>
      <c r="D840" s="3"/>
      <c r="E840" s="3"/>
      <c r="F840" s="3"/>
      <c r="G840" s="3"/>
      <c r="H840" s="3"/>
      <c r="I840" s="3"/>
      <c r="J840" s="3"/>
      <c r="K840" s="3"/>
      <c r="L840" s="3"/>
      <c r="M840" s="3"/>
      <c r="N840" s="3"/>
      <c r="O840" s="3"/>
      <c r="P840" s="3"/>
      <c r="Q840" s="3"/>
      <c r="R840" s="3"/>
      <c r="S840" s="3"/>
      <c r="T840" s="3"/>
      <c r="U840" s="3"/>
      <c r="V840" s="3"/>
      <c r="W840" s="3"/>
      <c r="X840" s="3"/>
      <c r="Y840" s="3"/>
      <c r="Z840" s="3"/>
    </row>
    <row r="841" spans="2:26">
      <c r="B841" s="449"/>
      <c r="C841" s="7"/>
      <c r="D841" s="3"/>
      <c r="E841" s="3"/>
      <c r="F841" s="3"/>
      <c r="G841" s="3"/>
      <c r="H841" s="3"/>
      <c r="I841" s="3"/>
      <c r="J841" s="3"/>
      <c r="K841" s="3"/>
      <c r="L841" s="3"/>
      <c r="M841" s="3"/>
      <c r="N841" s="3"/>
      <c r="O841" s="3"/>
      <c r="P841" s="3"/>
      <c r="Q841" s="3"/>
      <c r="R841" s="3"/>
      <c r="S841" s="3"/>
      <c r="T841" s="3"/>
      <c r="U841" s="3"/>
      <c r="V841" s="3"/>
      <c r="W841" s="3"/>
      <c r="X841" s="3"/>
      <c r="Y841" s="3"/>
      <c r="Z841" s="3"/>
    </row>
    <row r="842" spans="2:26">
      <c r="B842" s="449"/>
      <c r="C842" s="7"/>
      <c r="D842" s="3"/>
      <c r="E842" s="3"/>
      <c r="F842" s="3"/>
      <c r="G842" s="3"/>
      <c r="H842" s="3"/>
      <c r="I842" s="3"/>
      <c r="J842" s="3"/>
      <c r="K842" s="3"/>
      <c r="L842" s="3"/>
      <c r="M842" s="3"/>
      <c r="N842" s="3"/>
      <c r="O842" s="3"/>
      <c r="P842" s="3"/>
      <c r="Q842" s="3"/>
      <c r="R842" s="3"/>
      <c r="S842" s="3"/>
      <c r="T842" s="3"/>
      <c r="U842" s="3"/>
      <c r="V842" s="3"/>
      <c r="W842" s="3"/>
      <c r="X842" s="3"/>
      <c r="Y842" s="3"/>
      <c r="Z842" s="3"/>
    </row>
    <row r="843" spans="2:26">
      <c r="B843" s="449"/>
      <c r="C843" s="7"/>
      <c r="D843" s="3"/>
      <c r="E843" s="3"/>
      <c r="F843" s="3"/>
      <c r="G843" s="3"/>
      <c r="H843" s="3"/>
      <c r="I843" s="3"/>
      <c r="J843" s="3"/>
      <c r="K843" s="3"/>
      <c r="L843" s="3"/>
      <c r="M843" s="3"/>
      <c r="N843" s="3"/>
      <c r="O843" s="3"/>
      <c r="P843" s="3"/>
      <c r="Q843" s="3"/>
      <c r="R843" s="3"/>
      <c r="S843" s="3"/>
      <c r="T843" s="3"/>
      <c r="U843" s="3"/>
      <c r="V843" s="3"/>
      <c r="W843" s="3"/>
      <c r="X843" s="3"/>
      <c r="Y843" s="3"/>
      <c r="Z843" s="3"/>
    </row>
    <row r="844" spans="2:26">
      <c r="B844" s="449"/>
      <c r="C844" s="7"/>
      <c r="D844" s="3"/>
      <c r="E844" s="3"/>
      <c r="F844" s="3"/>
      <c r="G844" s="3"/>
      <c r="H844" s="3"/>
      <c r="I844" s="3"/>
      <c r="J844" s="3"/>
      <c r="K844" s="3"/>
      <c r="L844" s="3"/>
      <c r="M844" s="3"/>
      <c r="N844" s="3"/>
      <c r="O844" s="3"/>
      <c r="P844" s="3"/>
      <c r="Q844" s="3"/>
      <c r="R844" s="3"/>
      <c r="S844" s="3"/>
      <c r="T844" s="3"/>
      <c r="U844" s="3"/>
      <c r="V844" s="3"/>
      <c r="W844" s="3"/>
      <c r="X844" s="3"/>
      <c r="Y844" s="3"/>
      <c r="Z844" s="3"/>
    </row>
    <row r="845" spans="2:26">
      <c r="B845" s="449"/>
      <c r="C845" s="7"/>
      <c r="D845" s="3"/>
      <c r="E845" s="3"/>
      <c r="F845" s="3"/>
      <c r="G845" s="3"/>
      <c r="H845" s="3"/>
      <c r="I845" s="3"/>
      <c r="J845" s="3"/>
      <c r="K845" s="3"/>
      <c r="L845" s="3"/>
      <c r="M845" s="3"/>
      <c r="N845" s="3"/>
      <c r="O845" s="3"/>
      <c r="P845" s="3"/>
      <c r="Q845" s="3"/>
      <c r="R845" s="3"/>
      <c r="S845" s="3"/>
      <c r="T845" s="3"/>
      <c r="U845" s="3"/>
      <c r="V845" s="3"/>
      <c r="W845" s="3"/>
      <c r="X845" s="3"/>
      <c r="Y845" s="3"/>
      <c r="Z845" s="3"/>
    </row>
    <row r="846" spans="2:26">
      <c r="B846" s="449"/>
      <c r="C846" s="7"/>
      <c r="D846" s="3"/>
      <c r="E846" s="3"/>
      <c r="F846" s="3"/>
      <c r="G846" s="3"/>
      <c r="H846" s="3"/>
      <c r="I846" s="3"/>
      <c r="J846" s="3"/>
      <c r="K846" s="3"/>
      <c r="L846" s="3"/>
      <c r="M846" s="3"/>
      <c r="N846" s="3"/>
      <c r="O846" s="3"/>
      <c r="P846" s="3"/>
      <c r="Q846" s="3"/>
      <c r="R846" s="3"/>
      <c r="S846" s="3"/>
      <c r="T846" s="3"/>
      <c r="U846" s="3"/>
      <c r="V846" s="3"/>
      <c r="W846" s="3"/>
      <c r="X846" s="3"/>
      <c r="Y846" s="3"/>
      <c r="Z846" s="3"/>
    </row>
    <row r="847" spans="2:26">
      <c r="B847" s="449"/>
      <c r="C847" s="7"/>
      <c r="D847" s="3"/>
      <c r="E847" s="3"/>
      <c r="F847" s="3"/>
      <c r="G847" s="3"/>
      <c r="H847" s="3"/>
      <c r="I847" s="3"/>
      <c r="J847" s="3"/>
      <c r="K847" s="3"/>
      <c r="L847" s="3"/>
      <c r="M847" s="3"/>
      <c r="N847" s="3"/>
      <c r="O847" s="3"/>
      <c r="P847" s="3"/>
      <c r="Q847" s="3"/>
      <c r="R847" s="3"/>
      <c r="S847" s="3"/>
      <c r="T847" s="3"/>
      <c r="U847" s="3"/>
      <c r="V847" s="3"/>
      <c r="W847" s="3"/>
      <c r="X847" s="3"/>
      <c r="Y847" s="3"/>
      <c r="Z847" s="3"/>
    </row>
    <row r="848" spans="2:26">
      <c r="B848" s="449"/>
      <c r="C848" s="7"/>
      <c r="D848" s="3"/>
      <c r="E848" s="3"/>
      <c r="F848" s="3"/>
      <c r="G848" s="3"/>
      <c r="H848" s="3"/>
      <c r="I848" s="3"/>
      <c r="J848" s="3"/>
      <c r="K848" s="3"/>
      <c r="L848" s="3"/>
      <c r="M848" s="3"/>
      <c r="N848" s="3"/>
      <c r="O848" s="3"/>
      <c r="P848" s="3"/>
      <c r="Q848" s="3"/>
      <c r="R848" s="3"/>
      <c r="S848" s="3"/>
      <c r="T848" s="3"/>
      <c r="U848" s="3"/>
      <c r="V848" s="3"/>
      <c r="W848" s="3"/>
      <c r="X848" s="3"/>
      <c r="Y848" s="3"/>
      <c r="Z848" s="3"/>
    </row>
    <row r="849" spans="2:26">
      <c r="B849" s="449"/>
      <c r="C849" s="7"/>
      <c r="D849" s="3"/>
      <c r="E849" s="3"/>
      <c r="F849" s="3"/>
      <c r="G849" s="3"/>
      <c r="H849" s="3"/>
      <c r="I849" s="3"/>
      <c r="J849" s="3"/>
      <c r="K849" s="3"/>
      <c r="L849" s="3"/>
      <c r="M849" s="3"/>
      <c r="N849" s="3"/>
      <c r="O849" s="3"/>
      <c r="P849" s="3"/>
      <c r="Q849" s="3"/>
      <c r="R849" s="3"/>
      <c r="S849" s="3"/>
      <c r="T849" s="3"/>
      <c r="U849" s="3"/>
      <c r="V849" s="3"/>
      <c r="W849" s="3"/>
      <c r="X849" s="3"/>
      <c r="Y849" s="3"/>
      <c r="Z849" s="3"/>
    </row>
    <row r="850" spans="2:26">
      <c r="B850" s="449"/>
      <c r="C850" s="7"/>
      <c r="D850" s="3"/>
      <c r="E850" s="3"/>
      <c r="F850" s="3"/>
      <c r="G850" s="3"/>
      <c r="H850" s="3"/>
      <c r="I850" s="3"/>
      <c r="J850" s="3"/>
      <c r="K850" s="3"/>
      <c r="L850" s="3"/>
      <c r="M850" s="3"/>
      <c r="N850" s="3"/>
      <c r="O850" s="3"/>
      <c r="P850" s="3"/>
      <c r="Q850" s="3"/>
      <c r="R850" s="3"/>
      <c r="S850" s="3"/>
      <c r="T850" s="3"/>
      <c r="U850" s="3"/>
      <c r="V850" s="3"/>
      <c r="W850" s="3"/>
      <c r="X850" s="3"/>
      <c r="Y850" s="3"/>
      <c r="Z850" s="3"/>
    </row>
    <row r="851" spans="2:26">
      <c r="B851" s="449"/>
      <c r="C851" s="7"/>
      <c r="D851" s="3"/>
      <c r="E851" s="3"/>
      <c r="F851" s="3"/>
      <c r="G851" s="3"/>
      <c r="H851" s="3"/>
      <c r="I851" s="3"/>
      <c r="J851" s="3"/>
      <c r="K851" s="3"/>
      <c r="L851" s="3"/>
      <c r="M851" s="3"/>
      <c r="N851" s="3"/>
      <c r="O851" s="3"/>
      <c r="P851" s="3"/>
      <c r="Q851" s="3"/>
      <c r="R851" s="3"/>
      <c r="S851" s="3"/>
      <c r="T851" s="3"/>
      <c r="U851" s="3"/>
      <c r="V851" s="3"/>
      <c r="W851" s="3"/>
      <c r="X851" s="3"/>
      <c r="Y851" s="3"/>
      <c r="Z851" s="3"/>
    </row>
    <row r="852" spans="2:26">
      <c r="B852" s="449"/>
      <c r="C852" s="7"/>
      <c r="D852" s="3"/>
      <c r="E852" s="3"/>
      <c r="F852" s="3"/>
      <c r="G852" s="3"/>
      <c r="H852" s="3"/>
      <c r="I852" s="3"/>
      <c r="J852" s="3"/>
      <c r="K852" s="3"/>
      <c r="L852" s="3"/>
      <c r="M852" s="3"/>
      <c r="N852" s="3"/>
      <c r="O852" s="3"/>
      <c r="P852" s="3"/>
      <c r="Q852" s="3"/>
      <c r="R852" s="3"/>
      <c r="S852" s="3"/>
      <c r="T852" s="3"/>
      <c r="U852" s="3"/>
      <c r="V852" s="3"/>
      <c r="W852" s="3"/>
      <c r="X852" s="3"/>
      <c r="Y852" s="3"/>
      <c r="Z852" s="3"/>
    </row>
    <row r="853" spans="2:26">
      <c r="B853" s="449"/>
      <c r="C853" s="7"/>
      <c r="D853" s="3"/>
      <c r="E853" s="3"/>
      <c r="F853" s="3"/>
      <c r="G853" s="3"/>
      <c r="H853" s="3"/>
      <c r="I853" s="3"/>
      <c r="J853" s="3"/>
      <c r="K853" s="3"/>
      <c r="L853" s="3"/>
      <c r="M853" s="3"/>
      <c r="N853" s="3"/>
      <c r="O853" s="3"/>
      <c r="P853" s="3"/>
      <c r="Q853" s="3"/>
      <c r="R853" s="3"/>
      <c r="S853" s="3"/>
      <c r="T853" s="3"/>
      <c r="U853" s="3"/>
      <c r="V853" s="3"/>
      <c r="W853" s="3"/>
      <c r="X853" s="3"/>
      <c r="Y853" s="3"/>
      <c r="Z853" s="3"/>
    </row>
    <row r="854" spans="2:26">
      <c r="B854" s="449"/>
      <c r="C854" s="7"/>
      <c r="D854" s="3"/>
      <c r="E854" s="3"/>
      <c r="F854" s="3"/>
      <c r="G854" s="3"/>
      <c r="H854" s="3"/>
      <c r="I854" s="3"/>
      <c r="J854" s="3"/>
      <c r="K854" s="3"/>
      <c r="L854" s="3"/>
      <c r="M854" s="3"/>
      <c r="N854" s="3"/>
      <c r="O854" s="3"/>
      <c r="P854" s="3"/>
      <c r="Q854" s="3"/>
      <c r="R854" s="3"/>
      <c r="S854" s="3"/>
      <c r="T854" s="3"/>
      <c r="U854" s="3"/>
      <c r="V854" s="3"/>
      <c r="W854" s="3"/>
      <c r="X854" s="3"/>
      <c r="Y854" s="3"/>
      <c r="Z854" s="3"/>
    </row>
    <row r="855" spans="2:26">
      <c r="B855" s="449"/>
      <c r="C855" s="7"/>
      <c r="D855" s="3"/>
      <c r="E855" s="3"/>
      <c r="F855" s="3"/>
      <c r="G855" s="3"/>
      <c r="H855" s="3"/>
      <c r="I855" s="3"/>
      <c r="J855" s="3"/>
      <c r="K855" s="3"/>
      <c r="L855" s="3"/>
      <c r="M855" s="3"/>
      <c r="N855" s="3"/>
      <c r="O855" s="3"/>
      <c r="P855" s="3"/>
      <c r="Q855" s="3"/>
      <c r="R855" s="3"/>
      <c r="S855" s="3"/>
      <c r="T855" s="3"/>
      <c r="U855" s="3"/>
      <c r="V855" s="3"/>
      <c r="W855" s="3"/>
      <c r="X855" s="3"/>
      <c r="Y855" s="3"/>
      <c r="Z855" s="3"/>
    </row>
    <row r="856" spans="2:26">
      <c r="B856" s="449"/>
      <c r="C856" s="7"/>
      <c r="D856" s="3"/>
      <c r="E856" s="3"/>
      <c r="F856" s="3"/>
      <c r="G856" s="3"/>
      <c r="H856" s="3"/>
      <c r="I856" s="3"/>
      <c r="J856" s="3"/>
      <c r="K856" s="3"/>
      <c r="L856" s="3"/>
      <c r="M856" s="3"/>
      <c r="N856" s="3"/>
      <c r="O856" s="3"/>
      <c r="P856" s="3"/>
      <c r="Q856" s="3"/>
      <c r="R856" s="3"/>
      <c r="S856" s="3"/>
      <c r="T856" s="3"/>
      <c r="U856" s="3"/>
      <c r="V856" s="3"/>
      <c r="W856" s="3"/>
      <c r="X856" s="3"/>
      <c r="Y856" s="3"/>
      <c r="Z856" s="3"/>
    </row>
    <row r="857" spans="2:26">
      <c r="B857" s="449"/>
      <c r="C857" s="7"/>
      <c r="D857" s="3"/>
      <c r="E857" s="3"/>
      <c r="F857" s="3"/>
      <c r="G857" s="3"/>
      <c r="H857" s="3"/>
      <c r="I857" s="3"/>
      <c r="J857" s="3"/>
      <c r="K857" s="3"/>
      <c r="L857" s="3"/>
      <c r="M857" s="3"/>
      <c r="N857" s="3"/>
      <c r="O857" s="3"/>
      <c r="P857" s="3"/>
      <c r="Q857" s="3"/>
      <c r="R857" s="3"/>
      <c r="S857" s="3"/>
      <c r="T857" s="3"/>
      <c r="U857" s="3"/>
      <c r="V857" s="3"/>
      <c r="W857" s="3"/>
      <c r="X857" s="3"/>
      <c r="Y857" s="3"/>
      <c r="Z857" s="3"/>
    </row>
    <row r="858" spans="2:26">
      <c r="B858" s="449"/>
      <c r="C858" s="7"/>
      <c r="D858" s="3"/>
      <c r="E858" s="3"/>
      <c r="F858" s="3"/>
      <c r="G858" s="3"/>
      <c r="H858" s="3"/>
      <c r="I858" s="3"/>
      <c r="J858" s="3"/>
      <c r="K858" s="3"/>
      <c r="L858" s="3"/>
      <c r="M858" s="3"/>
      <c r="N858" s="3"/>
      <c r="O858" s="3"/>
      <c r="P858" s="3"/>
      <c r="Q858" s="3"/>
      <c r="R858" s="3"/>
      <c r="S858" s="3"/>
      <c r="T858" s="3"/>
      <c r="U858" s="3"/>
      <c r="V858" s="3"/>
      <c r="W858" s="3"/>
      <c r="X858" s="3"/>
      <c r="Y858" s="3"/>
      <c r="Z858" s="3"/>
    </row>
    <row r="859" spans="2:26">
      <c r="B859" s="449"/>
      <c r="C859" s="7"/>
      <c r="D859" s="3"/>
      <c r="E859" s="3"/>
      <c r="F859" s="3"/>
      <c r="G859" s="3"/>
      <c r="H859" s="3"/>
      <c r="I859" s="3"/>
      <c r="J859" s="3"/>
      <c r="K859" s="3"/>
      <c r="L859" s="3"/>
      <c r="M859" s="3"/>
      <c r="N859" s="3"/>
      <c r="O859" s="3"/>
      <c r="P859" s="3"/>
      <c r="Q859" s="3"/>
      <c r="R859" s="3"/>
      <c r="S859" s="3"/>
      <c r="T859" s="3"/>
      <c r="U859" s="3"/>
      <c r="V859" s="3"/>
      <c r="W859" s="3"/>
      <c r="X859" s="3"/>
      <c r="Y859" s="3"/>
      <c r="Z859" s="3"/>
    </row>
    <row r="860" spans="2:26">
      <c r="B860" s="449"/>
      <c r="C860" s="7"/>
      <c r="D860" s="3"/>
      <c r="E860" s="3"/>
      <c r="F860" s="3"/>
      <c r="G860" s="3"/>
      <c r="H860" s="3"/>
      <c r="I860" s="3"/>
      <c r="J860" s="3"/>
      <c r="K860" s="3"/>
      <c r="L860" s="3"/>
      <c r="M860" s="3"/>
      <c r="N860" s="3"/>
      <c r="O860" s="3"/>
      <c r="P860" s="3"/>
      <c r="Q860" s="3"/>
      <c r="R860" s="3"/>
      <c r="S860" s="3"/>
      <c r="T860" s="3"/>
      <c r="U860" s="3"/>
      <c r="V860" s="3"/>
      <c r="W860" s="3"/>
      <c r="X860" s="3"/>
      <c r="Y860" s="3"/>
      <c r="Z860" s="3"/>
    </row>
    <row r="861" spans="2:26">
      <c r="B861" s="449"/>
      <c r="C861" s="7"/>
      <c r="D861" s="3"/>
      <c r="E861" s="3"/>
      <c r="F861" s="3"/>
      <c r="G861" s="3"/>
      <c r="H861" s="3"/>
      <c r="I861" s="3"/>
      <c r="J861" s="3"/>
      <c r="K861" s="3"/>
      <c r="L861" s="3"/>
      <c r="M861" s="3"/>
      <c r="N861" s="3"/>
      <c r="O861" s="3"/>
      <c r="P861" s="3"/>
      <c r="Q861" s="3"/>
      <c r="R861" s="3"/>
      <c r="S861" s="3"/>
      <c r="T861" s="3"/>
      <c r="U861" s="3"/>
      <c r="V861" s="3"/>
      <c r="W861" s="3"/>
      <c r="X861" s="3"/>
      <c r="Y861" s="3"/>
      <c r="Z861" s="3"/>
    </row>
    <row r="862" spans="2:26">
      <c r="B862" s="449"/>
      <c r="C862" s="7"/>
      <c r="D862" s="3"/>
      <c r="E862" s="3"/>
      <c r="F862" s="3"/>
      <c r="G862" s="3"/>
      <c r="H862" s="3"/>
      <c r="I862" s="3"/>
      <c r="J862" s="3"/>
      <c r="K862" s="3"/>
      <c r="L862" s="3"/>
      <c r="M862" s="3"/>
      <c r="N862" s="3"/>
      <c r="O862" s="3"/>
      <c r="P862" s="3"/>
      <c r="Q862" s="3"/>
      <c r="R862" s="3"/>
      <c r="S862" s="3"/>
      <c r="T862" s="3"/>
      <c r="U862" s="3"/>
      <c r="V862" s="3"/>
      <c r="W862" s="3"/>
      <c r="X862" s="3"/>
      <c r="Y862" s="3"/>
      <c r="Z862" s="3"/>
    </row>
    <row r="863" spans="2:26">
      <c r="B863" s="449"/>
      <c r="C863" s="7"/>
      <c r="D863" s="3"/>
      <c r="E863" s="3"/>
      <c r="F863" s="3"/>
      <c r="G863" s="3"/>
      <c r="H863" s="3"/>
      <c r="I863" s="3"/>
      <c r="J863" s="3"/>
      <c r="K863" s="3"/>
      <c r="L863" s="3"/>
      <c r="M863" s="3"/>
      <c r="N863" s="3"/>
      <c r="O863" s="3"/>
      <c r="P863" s="3"/>
      <c r="Q863" s="3"/>
      <c r="R863" s="3"/>
      <c r="S863" s="3"/>
      <c r="T863" s="3"/>
      <c r="U863" s="3"/>
      <c r="V863" s="3"/>
      <c r="W863" s="3"/>
      <c r="X863" s="3"/>
      <c r="Y863" s="3"/>
      <c r="Z863" s="3"/>
    </row>
    <row r="864" spans="2:26">
      <c r="B864" s="449"/>
      <c r="C864" s="7"/>
      <c r="D864" s="3"/>
      <c r="E864" s="3"/>
      <c r="F864" s="3"/>
      <c r="G864" s="3"/>
      <c r="H864" s="3"/>
      <c r="I864" s="3"/>
      <c r="J864" s="3"/>
      <c r="K864" s="3"/>
      <c r="L864" s="3"/>
      <c r="M864" s="3"/>
      <c r="N864" s="3"/>
      <c r="O864" s="3"/>
      <c r="P864" s="3"/>
      <c r="Q864" s="3"/>
      <c r="R864" s="3"/>
      <c r="S864" s="3"/>
      <c r="T864" s="3"/>
      <c r="U864" s="3"/>
      <c r="V864" s="3"/>
      <c r="W864" s="3"/>
      <c r="X864" s="3"/>
      <c r="Y864" s="3"/>
      <c r="Z864" s="3"/>
    </row>
    <row r="865" spans="2:26">
      <c r="B865" s="449"/>
      <c r="C865" s="7"/>
      <c r="D865" s="3"/>
      <c r="E865" s="3"/>
      <c r="F865" s="3"/>
      <c r="G865" s="3"/>
      <c r="H865" s="3"/>
      <c r="I865" s="3"/>
      <c r="J865" s="3"/>
      <c r="K865" s="3"/>
      <c r="L865" s="3"/>
      <c r="M865" s="3"/>
      <c r="N865" s="3"/>
      <c r="O865" s="3"/>
      <c r="P865" s="3"/>
      <c r="Q865" s="3"/>
      <c r="R865" s="3"/>
      <c r="S865" s="3"/>
      <c r="T865" s="3"/>
      <c r="U865" s="3"/>
      <c r="V865" s="3"/>
      <c r="W865" s="3"/>
      <c r="X865" s="3"/>
      <c r="Y865" s="3"/>
      <c r="Z865" s="3"/>
    </row>
    <row r="866" spans="2:26">
      <c r="B866" s="449"/>
      <c r="C866" s="7"/>
      <c r="D866" s="3"/>
      <c r="E866" s="3"/>
      <c r="F866" s="3"/>
      <c r="G866" s="3"/>
      <c r="H866" s="3"/>
      <c r="I866" s="3"/>
      <c r="J866" s="3"/>
      <c r="K866" s="3"/>
      <c r="L866" s="3"/>
      <c r="M866" s="3"/>
      <c r="N866" s="3"/>
      <c r="O866" s="3"/>
      <c r="P866" s="3"/>
      <c r="Q866" s="3"/>
      <c r="R866" s="3"/>
      <c r="S866" s="3"/>
      <c r="T866" s="3"/>
      <c r="U866" s="3"/>
      <c r="V866" s="3"/>
      <c r="W866" s="3"/>
      <c r="X866" s="3"/>
      <c r="Y866" s="3"/>
      <c r="Z866" s="3"/>
    </row>
    <row r="867" spans="2:26">
      <c r="B867" s="449"/>
      <c r="C867" s="7"/>
      <c r="D867" s="3"/>
      <c r="E867" s="3"/>
      <c r="F867" s="3"/>
      <c r="G867" s="3"/>
      <c r="H867" s="3"/>
      <c r="I867" s="3"/>
      <c r="J867" s="3"/>
      <c r="K867" s="3"/>
      <c r="L867" s="3"/>
      <c r="M867" s="3"/>
      <c r="N867" s="3"/>
      <c r="O867" s="3"/>
      <c r="P867" s="3"/>
      <c r="Q867" s="3"/>
      <c r="R867" s="3"/>
      <c r="S867" s="3"/>
      <c r="T867" s="3"/>
      <c r="U867" s="3"/>
      <c r="V867" s="3"/>
      <c r="W867" s="3"/>
      <c r="X867" s="3"/>
      <c r="Y867" s="3"/>
      <c r="Z867" s="3"/>
    </row>
    <row r="868" spans="2:26">
      <c r="B868" s="449"/>
      <c r="C868" s="7"/>
      <c r="D868" s="3"/>
      <c r="E868" s="3"/>
      <c r="F868" s="3"/>
      <c r="G868" s="3"/>
      <c r="H868" s="3"/>
      <c r="I868" s="3"/>
      <c r="J868" s="3"/>
      <c r="K868" s="3"/>
      <c r="L868" s="3"/>
      <c r="M868" s="3"/>
      <c r="N868" s="3"/>
      <c r="O868" s="3"/>
      <c r="P868" s="3"/>
      <c r="Q868" s="3"/>
      <c r="R868" s="3"/>
      <c r="S868" s="3"/>
      <c r="T868" s="3"/>
      <c r="U868" s="3"/>
      <c r="V868" s="3"/>
      <c r="W868" s="3"/>
      <c r="X868" s="3"/>
      <c r="Y868" s="3"/>
      <c r="Z868" s="3"/>
    </row>
    <row r="869" spans="2:26">
      <c r="B869" s="449"/>
      <c r="C869" s="7"/>
      <c r="D869" s="3"/>
      <c r="E869" s="3"/>
      <c r="F869" s="3"/>
      <c r="G869" s="3"/>
      <c r="H869" s="3"/>
      <c r="I869" s="3"/>
      <c r="J869" s="3"/>
      <c r="K869" s="3"/>
      <c r="L869" s="3"/>
      <c r="M869" s="3"/>
      <c r="N869" s="3"/>
      <c r="O869" s="3"/>
      <c r="P869" s="3"/>
      <c r="Q869" s="3"/>
      <c r="R869" s="3"/>
      <c r="S869" s="3"/>
      <c r="T869" s="3"/>
      <c r="U869" s="3"/>
      <c r="V869" s="3"/>
      <c r="W869" s="3"/>
      <c r="X869" s="3"/>
      <c r="Y869" s="3"/>
      <c r="Z869" s="3"/>
    </row>
    <row r="870" spans="2:26">
      <c r="B870" s="449"/>
      <c r="C870" s="7"/>
      <c r="D870" s="3"/>
      <c r="E870" s="3"/>
      <c r="F870" s="3"/>
      <c r="G870" s="3"/>
      <c r="H870" s="3"/>
      <c r="I870" s="3"/>
      <c r="J870" s="3"/>
      <c r="K870" s="3"/>
      <c r="L870" s="3"/>
      <c r="M870" s="3"/>
      <c r="N870" s="3"/>
      <c r="O870" s="3"/>
      <c r="P870" s="3"/>
      <c r="Q870" s="3"/>
      <c r="R870" s="3"/>
      <c r="S870" s="3"/>
      <c r="T870" s="3"/>
      <c r="U870" s="3"/>
      <c r="V870" s="3"/>
      <c r="W870" s="3"/>
      <c r="X870" s="3"/>
      <c r="Y870" s="3"/>
      <c r="Z870" s="3"/>
    </row>
    <row r="871" spans="2:26">
      <c r="B871" s="449"/>
      <c r="C871" s="7"/>
      <c r="D871" s="3"/>
      <c r="E871" s="3"/>
      <c r="F871" s="3"/>
      <c r="G871" s="3"/>
      <c r="H871" s="3"/>
      <c r="I871" s="3"/>
      <c r="J871" s="3"/>
      <c r="K871" s="3"/>
      <c r="L871" s="3"/>
      <c r="M871" s="3"/>
      <c r="N871" s="3"/>
      <c r="O871" s="3"/>
      <c r="P871" s="3"/>
      <c r="Q871" s="3"/>
      <c r="R871" s="3"/>
      <c r="S871" s="3"/>
      <c r="T871" s="3"/>
      <c r="U871" s="3"/>
      <c r="V871" s="3"/>
      <c r="W871" s="3"/>
      <c r="X871" s="3"/>
      <c r="Y871" s="3"/>
      <c r="Z871" s="3"/>
    </row>
    <row r="872" spans="2:26">
      <c r="B872" s="449"/>
      <c r="C872" s="7"/>
      <c r="D872" s="3"/>
      <c r="E872" s="3"/>
      <c r="F872" s="3"/>
      <c r="G872" s="3"/>
      <c r="H872" s="3"/>
      <c r="I872" s="3"/>
      <c r="J872" s="3"/>
      <c r="K872" s="3"/>
      <c r="L872" s="3"/>
      <c r="M872" s="3"/>
      <c r="N872" s="3"/>
      <c r="O872" s="3"/>
      <c r="P872" s="3"/>
      <c r="Q872" s="3"/>
      <c r="R872" s="3"/>
      <c r="S872" s="3"/>
      <c r="T872" s="3"/>
      <c r="U872" s="3"/>
      <c r="V872" s="3"/>
      <c r="W872" s="3"/>
      <c r="X872" s="3"/>
      <c r="Y872" s="3"/>
      <c r="Z872" s="3"/>
    </row>
    <row r="873" spans="2:26">
      <c r="B873" s="449"/>
      <c r="C873" s="7"/>
      <c r="D873" s="3"/>
      <c r="E873" s="3"/>
      <c r="F873" s="3"/>
      <c r="G873" s="3"/>
      <c r="H873" s="3"/>
      <c r="I873" s="3"/>
      <c r="J873" s="3"/>
      <c r="K873" s="3"/>
      <c r="L873" s="3"/>
      <c r="M873" s="3"/>
      <c r="N873" s="3"/>
      <c r="O873" s="3"/>
      <c r="P873" s="3"/>
      <c r="Q873" s="3"/>
      <c r="R873" s="3"/>
      <c r="S873" s="3"/>
      <c r="T873" s="3"/>
      <c r="U873" s="3"/>
      <c r="V873" s="3"/>
      <c r="W873" s="3"/>
      <c r="X873" s="3"/>
      <c r="Y873" s="3"/>
      <c r="Z873" s="3"/>
    </row>
    <row r="874" spans="2:26">
      <c r="B874" s="449"/>
      <c r="C874" s="7"/>
      <c r="D874" s="3"/>
      <c r="E874" s="3"/>
      <c r="F874" s="3"/>
      <c r="G874" s="3"/>
      <c r="H874" s="3"/>
      <c r="I874" s="3"/>
      <c r="J874" s="3"/>
      <c r="K874" s="3"/>
      <c r="L874" s="3"/>
      <c r="M874" s="3"/>
      <c r="N874" s="3"/>
      <c r="O874" s="3"/>
      <c r="P874" s="3"/>
      <c r="Q874" s="3"/>
      <c r="R874" s="3"/>
      <c r="S874" s="3"/>
      <c r="T874" s="3"/>
      <c r="U874" s="3"/>
      <c r="V874" s="3"/>
      <c r="W874" s="3"/>
      <c r="X874" s="3"/>
      <c r="Y874" s="3"/>
      <c r="Z874" s="3"/>
    </row>
    <row r="875" spans="2:26">
      <c r="B875" s="449"/>
      <c r="C875" s="7"/>
      <c r="D875" s="3"/>
      <c r="E875" s="3"/>
      <c r="F875" s="3"/>
      <c r="G875" s="3"/>
      <c r="H875" s="3"/>
      <c r="I875" s="3"/>
      <c r="J875" s="3"/>
      <c r="K875" s="3"/>
      <c r="L875" s="3"/>
      <c r="M875" s="3"/>
      <c r="N875" s="3"/>
      <c r="O875" s="3"/>
      <c r="P875" s="3"/>
      <c r="Q875" s="3"/>
      <c r="R875" s="3"/>
      <c r="S875" s="3"/>
      <c r="T875" s="3"/>
      <c r="U875" s="3"/>
      <c r="V875" s="3"/>
      <c r="W875" s="3"/>
      <c r="X875" s="3"/>
      <c r="Y875" s="3"/>
      <c r="Z875" s="3"/>
    </row>
    <row r="876" spans="2:26">
      <c r="B876" s="449"/>
      <c r="C876" s="7"/>
      <c r="D876" s="3"/>
      <c r="E876" s="3"/>
      <c r="F876" s="3"/>
      <c r="G876" s="3"/>
      <c r="H876" s="3"/>
      <c r="I876" s="3"/>
      <c r="J876" s="3"/>
      <c r="K876" s="3"/>
      <c r="L876" s="3"/>
      <c r="M876" s="3"/>
      <c r="N876" s="3"/>
      <c r="O876" s="3"/>
      <c r="P876" s="3"/>
      <c r="Q876" s="3"/>
      <c r="R876" s="3"/>
      <c r="S876" s="3"/>
      <c r="T876" s="3"/>
      <c r="U876" s="3"/>
      <c r="V876" s="3"/>
      <c r="W876" s="3"/>
      <c r="X876" s="3"/>
      <c r="Y876" s="3"/>
      <c r="Z876" s="3"/>
    </row>
    <row r="877" spans="2:26">
      <c r="B877" s="449"/>
      <c r="C877" s="7"/>
      <c r="D877" s="3"/>
      <c r="E877" s="3"/>
      <c r="F877" s="3"/>
      <c r="G877" s="3"/>
      <c r="H877" s="3"/>
      <c r="I877" s="3"/>
      <c r="J877" s="3"/>
      <c r="K877" s="3"/>
      <c r="L877" s="3"/>
      <c r="M877" s="3"/>
      <c r="N877" s="3"/>
      <c r="O877" s="3"/>
      <c r="P877" s="3"/>
      <c r="Q877" s="3"/>
      <c r="R877" s="3"/>
      <c r="S877" s="3"/>
      <c r="T877" s="3"/>
      <c r="U877" s="3"/>
      <c r="V877" s="3"/>
      <c r="W877" s="3"/>
      <c r="X877" s="3"/>
      <c r="Y877" s="3"/>
      <c r="Z877" s="3"/>
    </row>
    <row r="878" spans="2:26">
      <c r="B878" s="449"/>
      <c r="C878" s="7"/>
      <c r="D878" s="3"/>
      <c r="E878" s="3"/>
      <c r="F878" s="3"/>
      <c r="G878" s="3"/>
      <c r="H878" s="3"/>
      <c r="I878" s="3"/>
      <c r="J878" s="3"/>
      <c r="K878" s="3"/>
      <c r="L878" s="3"/>
      <c r="M878" s="3"/>
      <c r="N878" s="3"/>
      <c r="O878" s="3"/>
      <c r="P878" s="3"/>
      <c r="Q878" s="3"/>
      <c r="R878" s="3"/>
      <c r="S878" s="3"/>
      <c r="T878" s="3"/>
      <c r="U878" s="3"/>
      <c r="V878" s="3"/>
      <c r="W878" s="3"/>
      <c r="X878" s="3"/>
      <c r="Y878" s="3"/>
      <c r="Z878" s="3"/>
    </row>
    <row r="879" spans="2:26">
      <c r="B879" s="449"/>
      <c r="C879" s="7"/>
      <c r="D879" s="3"/>
      <c r="E879" s="3"/>
      <c r="F879" s="3"/>
      <c r="G879" s="3"/>
      <c r="H879" s="3"/>
      <c r="I879" s="3"/>
      <c r="J879" s="3"/>
      <c r="K879" s="3"/>
      <c r="L879" s="3"/>
      <c r="M879" s="3"/>
      <c r="N879" s="3"/>
      <c r="O879" s="3"/>
      <c r="P879" s="3"/>
      <c r="Q879" s="3"/>
      <c r="R879" s="3"/>
      <c r="S879" s="3"/>
      <c r="T879" s="3"/>
      <c r="U879" s="3"/>
      <c r="V879" s="3"/>
      <c r="W879" s="3"/>
      <c r="X879" s="3"/>
      <c r="Y879" s="3"/>
      <c r="Z879" s="3"/>
    </row>
    <row r="880" spans="2:26">
      <c r="B880" s="449"/>
      <c r="C880" s="7"/>
      <c r="D880" s="3"/>
      <c r="E880" s="3"/>
      <c r="F880" s="3"/>
      <c r="G880" s="3"/>
      <c r="H880" s="3"/>
      <c r="I880" s="3"/>
      <c r="J880" s="3"/>
      <c r="K880" s="3"/>
      <c r="L880" s="3"/>
      <c r="M880" s="3"/>
      <c r="N880" s="3"/>
      <c r="O880" s="3"/>
      <c r="P880" s="3"/>
      <c r="Q880" s="3"/>
      <c r="R880" s="3"/>
      <c r="S880" s="3"/>
      <c r="T880" s="3"/>
      <c r="U880" s="3"/>
      <c r="V880" s="3"/>
      <c r="W880" s="3"/>
      <c r="X880" s="3"/>
      <c r="Y880" s="3"/>
      <c r="Z880" s="3"/>
    </row>
    <row r="881" spans="2:26">
      <c r="B881" s="449"/>
      <c r="C881" s="7"/>
      <c r="D881" s="3"/>
      <c r="E881" s="3"/>
      <c r="F881" s="3"/>
      <c r="G881" s="3"/>
      <c r="H881" s="3"/>
      <c r="I881" s="3"/>
      <c r="J881" s="3"/>
      <c r="K881" s="3"/>
      <c r="L881" s="3"/>
      <c r="M881" s="3"/>
      <c r="N881" s="3"/>
      <c r="O881" s="3"/>
      <c r="P881" s="3"/>
      <c r="Q881" s="3"/>
      <c r="R881" s="3"/>
      <c r="S881" s="3"/>
      <c r="T881" s="3"/>
      <c r="U881" s="3"/>
      <c r="V881" s="3"/>
      <c r="W881" s="3"/>
      <c r="X881" s="3"/>
      <c r="Y881" s="3"/>
      <c r="Z881" s="3"/>
    </row>
    <row r="882" spans="2:26">
      <c r="B882" s="449"/>
      <c r="C882" s="7"/>
      <c r="D882" s="3"/>
      <c r="E882" s="3"/>
      <c r="F882" s="3"/>
      <c r="G882" s="3"/>
      <c r="H882" s="3"/>
      <c r="I882" s="3"/>
      <c r="J882" s="3"/>
      <c r="K882" s="3"/>
      <c r="L882" s="3"/>
      <c r="M882" s="3"/>
      <c r="N882" s="3"/>
      <c r="O882" s="3"/>
      <c r="P882" s="3"/>
      <c r="Q882" s="3"/>
      <c r="R882" s="3"/>
      <c r="S882" s="3"/>
      <c r="T882" s="3"/>
      <c r="U882" s="3"/>
      <c r="V882" s="3"/>
      <c r="W882" s="3"/>
      <c r="X882" s="3"/>
      <c r="Y882" s="3"/>
      <c r="Z882" s="3"/>
    </row>
    <row r="883" spans="2:26">
      <c r="B883" s="449"/>
      <c r="C883" s="7"/>
      <c r="D883" s="3"/>
      <c r="E883" s="3"/>
      <c r="F883" s="3"/>
      <c r="G883" s="3"/>
      <c r="H883" s="3"/>
      <c r="I883" s="3"/>
      <c r="J883" s="3"/>
      <c r="K883" s="3"/>
      <c r="L883" s="3"/>
      <c r="M883" s="3"/>
      <c r="N883" s="3"/>
      <c r="O883" s="3"/>
      <c r="P883" s="3"/>
      <c r="Q883" s="3"/>
      <c r="R883" s="3"/>
      <c r="S883" s="3"/>
      <c r="T883" s="3"/>
      <c r="U883" s="3"/>
      <c r="V883" s="3"/>
      <c r="W883" s="3"/>
      <c r="X883" s="3"/>
      <c r="Y883" s="3"/>
      <c r="Z883" s="3"/>
    </row>
    <row r="884" spans="2:26">
      <c r="B884" s="449"/>
      <c r="C884" s="7"/>
      <c r="D884" s="3"/>
      <c r="E884" s="3"/>
      <c r="F884" s="3"/>
      <c r="G884" s="3"/>
      <c r="H884" s="3"/>
      <c r="I884" s="3"/>
      <c r="J884" s="3"/>
      <c r="K884" s="3"/>
      <c r="L884" s="3"/>
      <c r="M884" s="3"/>
      <c r="N884" s="3"/>
      <c r="O884" s="3"/>
      <c r="P884" s="3"/>
      <c r="Q884" s="3"/>
      <c r="R884" s="3"/>
      <c r="S884" s="3"/>
      <c r="T884" s="3"/>
      <c r="U884" s="3"/>
      <c r="V884" s="3"/>
      <c r="W884" s="3"/>
      <c r="X884" s="3"/>
      <c r="Y884" s="3"/>
      <c r="Z884" s="3"/>
    </row>
    <row r="885" spans="2:26">
      <c r="B885" s="449"/>
      <c r="C885" s="7"/>
      <c r="D885" s="3"/>
      <c r="E885" s="3"/>
      <c r="F885" s="3"/>
      <c r="G885" s="3"/>
      <c r="H885" s="3"/>
      <c r="I885" s="3"/>
      <c r="J885" s="3"/>
      <c r="K885" s="3"/>
      <c r="L885" s="3"/>
      <c r="M885" s="3"/>
      <c r="N885" s="3"/>
      <c r="O885" s="3"/>
      <c r="P885" s="3"/>
      <c r="Q885" s="3"/>
      <c r="R885" s="3"/>
      <c r="S885" s="3"/>
      <c r="T885" s="3"/>
      <c r="U885" s="3"/>
      <c r="V885" s="3"/>
      <c r="W885" s="3"/>
      <c r="X885" s="3"/>
      <c r="Y885" s="3"/>
      <c r="Z885" s="3"/>
    </row>
    <row r="886" spans="2:26">
      <c r="B886" s="449"/>
      <c r="C886" s="7"/>
      <c r="D886" s="3"/>
      <c r="E886" s="3"/>
      <c r="F886" s="3"/>
      <c r="G886" s="3"/>
      <c r="H886" s="3"/>
      <c r="I886" s="3"/>
      <c r="J886" s="3"/>
      <c r="K886" s="3"/>
      <c r="L886" s="3"/>
      <c r="M886" s="3"/>
      <c r="N886" s="3"/>
      <c r="O886" s="3"/>
      <c r="P886" s="3"/>
      <c r="Q886" s="3"/>
      <c r="R886" s="3"/>
      <c r="S886" s="3"/>
      <c r="T886" s="3"/>
      <c r="U886" s="3"/>
      <c r="V886" s="3"/>
      <c r="W886" s="3"/>
      <c r="X886" s="3"/>
      <c r="Y886" s="3"/>
      <c r="Z886" s="3"/>
    </row>
    <row r="887" spans="2:26">
      <c r="B887" s="449"/>
      <c r="C887" s="7"/>
      <c r="D887" s="3"/>
      <c r="E887" s="3"/>
      <c r="F887" s="3"/>
      <c r="G887" s="3"/>
      <c r="H887" s="3"/>
      <c r="I887" s="3"/>
      <c r="J887" s="3"/>
      <c r="K887" s="3"/>
      <c r="L887" s="3"/>
      <c r="M887" s="3"/>
      <c r="N887" s="3"/>
      <c r="O887" s="3"/>
      <c r="P887" s="3"/>
      <c r="Q887" s="3"/>
      <c r="R887" s="3"/>
      <c r="S887" s="3"/>
      <c r="T887" s="3"/>
      <c r="U887" s="3"/>
      <c r="V887" s="3"/>
      <c r="W887" s="3"/>
      <c r="X887" s="3"/>
      <c r="Y887" s="3"/>
      <c r="Z887" s="3"/>
    </row>
    <row r="888" spans="2:26">
      <c r="B888" s="449"/>
      <c r="C888" s="7"/>
      <c r="D888" s="3"/>
      <c r="E888" s="3"/>
      <c r="F888" s="3"/>
      <c r="G888" s="3"/>
      <c r="H888" s="3"/>
      <c r="I888" s="3"/>
      <c r="J888" s="3"/>
      <c r="K888" s="3"/>
      <c r="L888" s="3"/>
      <c r="M888" s="3"/>
      <c r="N888" s="3"/>
      <c r="O888" s="3"/>
      <c r="P888" s="3"/>
      <c r="Q888" s="3"/>
      <c r="R888" s="3"/>
      <c r="S888" s="3"/>
      <c r="T888" s="3"/>
      <c r="U888" s="3"/>
      <c r="V888" s="3"/>
      <c r="W888" s="3"/>
      <c r="X888" s="3"/>
      <c r="Y888" s="3"/>
      <c r="Z888" s="3"/>
    </row>
    <row r="889" spans="2:26">
      <c r="B889" s="449"/>
      <c r="C889" s="7"/>
      <c r="D889" s="3"/>
      <c r="E889" s="3"/>
      <c r="F889" s="3"/>
      <c r="G889" s="3"/>
      <c r="H889" s="3"/>
      <c r="I889" s="3"/>
      <c r="J889" s="3"/>
      <c r="K889" s="3"/>
      <c r="L889" s="3"/>
      <c r="M889" s="3"/>
      <c r="N889" s="3"/>
      <c r="O889" s="3"/>
      <c r="P889" s="3"/>
      <c r="Q889" s="3"/>
      <c r="R889" s="3"/>
      <c r="S889" s="3"/>
      <c r="T889" s="3"/>
      <c r="U889" s="3"/>
      <c r="V889" s="3"/>
      <c r="W889" s="3"/>
      <c r="X889" s="3"/>
      <c r="Y889" s="3"/>
      <c r="Z889" s="3"/>
    </row>
    <row r="890" spans="2:26">
      <c r="B890" s="449"/>
      <c r="C890" s="7"/>
      <c r="D890" s="3"/>
      <c r="E890" s="3"/>
      <c r="F890" s="3"/>
      <c r="G890" s="3"/>
      <c r="H890" s="3"/>
      <c r="I890" s="3"/>
      <c r="J890" s="3"/>
      <c r="K890" s="3"/>
      <c r="L890" s="3"/>
      <c r="M890" s="3"/>
      <c r="N890" s="3"/>
      <c r="O890" s="3"/>
      <c r="P890" s="3"/>
      <c r="Q890" s="3"/>
      <c r="R890" s="3"/>
      <c r="S890" s="3"/>
      <c r="T890" s="3"/>
      <c r="U890" s="3"/>
      <c r="V890" s="3"/>
      <c r="W890" s="3"/>
      <c r="X890" s="3"/>
      <c r="Y890" s="3"/>
      <c r="Z890" s="3"/>
    </row>
    <row r="891" spans="2:26">
      <c r="B891" s="449"/>
      <c r="C891" s="7"/>
      <c r="D891" s="3"/>
      <c r="E891" s="3"/>
      <c r="F891" s="3"/>
      <c r="G891" s="3"/>
      <c r="H891" s="3"/>
      <c r="I891" s="3"/>
      <c r="J891" s="3"/>
      <c r="K891" s="3"/>
      <c r="L891" s="3"/>
      <c r="M891" s="3"/>
      <c r="N891" s="3"/>
      <c r="O891" s="3"/>
      <c r="P891" s="3"/>
      <c r="Q891" s="3"/>
      <c r="R891" s="3"/>
      <c r="S891" s="3"/>
      <c r="T891" s="3"/>
      <c r="U891" s="3"/>
      <c r="V891" s="3"/>
      <c r="W891" s="3"/>
      <c r="X891" s="3"/>
      <c r="Y891" s="3"/>
      <c r="Z891" s="3"/>
    </row>
    <row r="892" spans="2:26">
      <c r="B892" s="449"/>
      <c r="C892" s="7"/>
      <c r="D892" s="3"/>
      <c r="E892" s="3"/>
      <c r="F892" s="3"/>
      <c r="G892" s="3"/>
      <c r="H892" s="3"/>
      <c r="I892" s="3"/>
      <c r="J892" s="3"/>
      <c r="K892" s="3"/>
      <c r="L892" s="3"/>
      <c r="M892" s="3"/>
      <c r="N892" s="3"/>
      <c r="O892" s="3"/>
      <c r="P892" s="3"/>
      <c r="Q892" s="3"/>
      <c r="R892" s="3"/>
      <c r="S892" s="3"/>
      <c r="T892" s="3"/>
      <c r="U892" s="3"/>
      <c r="V892" s="3"/>
      <c r="W892" s="3"/>
      <c r="X892" s="3"/>
      <c r="Y892" s="3"/>
      <c r="Z892" s="3"/>
    </row>
    <row r="893" spans="2:26">
      <c r="B893" s="449"/>
      <c r="C893" s="7"/>
      <c r="D893" s="3"/>
      <c r="E893" s="3"/>
      <c r="F893" s="3"/>
      <c r="G893" s="3"/>
      <c r="H893" s="3"/>
      <c r="I893" s="3"/>
      <c r="J893" s="3"/>
      <c r="K893" s="3"/>
      <c r="L893" s="3"/>
      <c r="M893" s="3"/>
      <c r="N893" s="3"/>
      <c r="O893" s="3"/>
      <c r="P893" s="3"/>
      <c r="Q893" s="3"/>
      <c r="R893" s="3"/>
      <c r="S893" s="3"/>
      <c r="T893" s="3"/>
      <c r="U893" s="3"/>
      <c r="V893" s="3"/>
      <c r="W893" s="3"/>
      <c r="X893" s="3"/>
      <c r="Y893" s="3"/>
      <c r="Z893" s="3"/>
    </row>
    <row r="894" spans="2:26">
      <c r="B894" s="449"/>
      <c r="C894" s="7"/>
      <c r="D894" s="3"/>
      <c r="E894" s="3"/>
      <c r="F894" s="3"/>
      <c r="G894" s="3"/>
      <c r="H894" s="3"/>
      <c r="I894" s="3"/>
      <c r="J894" s="3"/>
      <c r="K894" s="3"/>
      <c r="L894" s="3"/>
      <c r="M894" s="3"/>
      <c r="N894" s="3"/>
      <c r="O894" s="3"/>
      <c r="P894" s="3"/>
      <c r="Q894" s="3"/>
      <c r="R894" s="3"/>
      <c r="S894" s="3"/>
      <c r="T894" s="3"/>
      <c r="U894" s="3"/>
      <c r="V894" s="3"/>
      <c r="W894" s="3"/>
      <c r="X894" s="3"/>
      <c r="Y894" s="3"/>
      <c r="Z894" s="3"/>
    </row>
    <row r="895" spans="2:26">
      <c r="B895" s="449"/>
      <c r="C895" s="7"/>
      <c r="D895" s="3"/>
      <c r="E895" s="3"/>
      <c r="F895" s="3"/>
      <c r="G895" s="3"/>
      <c r="H895" s="3"/>
      <c r="I895" s="3"/>
      <c r="J895" s="3"/>
      <c r="K895" s="3"/>
      <c r="L895" s="3"/>
      <c r="M895" s="3"/>
      <c r="N895" s="3"/>
      <c r="O895" s="3"/>
      <c r="P895" s="3"/>
      <c r="Q895" s="3"/>
      <c r="R895" s="3"/>
      <c r="S895" s="3"/>
      <c r="T895" s="3"/>
      <c r="U895" s="3"/>
      <c r="V895" s="3"/>
      <c r="W895" s="3"/>
      <c r="X895" s="3"/>
      <c r="Y895" s="3"/>
      <c r="Z895" s="3"/>
    </row>
    <row r="896" spans="2:26">
      <c r="B896" s="449"/>
      <c r="C896" s="7"/>
      <c r="D896" s="3"/>
      <c r="E896" s="3"/>
      <c r="F896" s="3"/>
      <c r="G896" s="3"/>
      <c r="H896" s="3"/>
      <c r="I896" s="3"/>
      <c r="J896" s="3"/>
      <c r="K896" s="3"/>
      <c r="L896" s="3"/>
      <c r="M896" s="3"/>
      <c r="N896" s="3"/>
      <c r="O896" s="3"/>
      <c r="P896" s="3"/>
      <c r="Q896" s="3"/>
      <c r="R896" s="3"/>
      <c r="S896" s="3"/>
      <c r="T896" s="3"/>
      <c r="U896" s="3"/>
      <c r="V896" s="3"/>
      <c r="W896" s="3"/>
      <c r="X896" s="3"/>
      <c r="Y896" s="3"/>
      <c r="Z896" s="3"/>
    </row>
    <row r="897" spans="2:26">
      <c r="B897" s="449"/>
      <c r="C897" s="7"/>
      <c r="D897" s="3"/>
      <c r="E897" s="3"/>
      <c r="F897" s="3"/>
      <c r="G897" s="3"/>
      <c r="H897" s="3"/>
      <c r="I897" s="3"/>
      <c r="J897" s="3"/>
      <c r="K897" s="3"/>
      <c r="L897" s="3"/>
      <c r="M897" s="3"/>
      <c r="N897" s="3"/>
      <c r="O897" s="3"/>
      <c r="P897" s="3"/>
      <c r="Q897" s="3"/>
      <c r="R897" s="3"/>
      <c r="S897" s="3"/>
      <c r="T897" s="3"/>
      <c r="U897" s="3"/>
      <c r="V897" s="3"/>
      <c r="W897" s="3"/>
      <c r="X897" s="3"/>
      <c r="Y897" s="3"/>
      <c r="Z897" s="3"/>
    </row>
    <row r="898" spans="2:26">
      <c r="B898" s="449"/>
      <c r="C898" s="7"/>
      <c r="D898" s="3"/>
      <c r="E898" s="3"/>
      <c r="F898" s="3"/>
      <c r="G898" s="3"/>
      <c r="H898" s="3"/>
      <c r="I898" s="3"/>
      <c r="J898" s="3"/>
      <c r="K898" s="3"/>
      <c r="L898" s="3"/>
      <c r="M898" s="3"/>
      <c r="N898" s="3"/>
      <c r="O898" s="3"/>
      <c r="P898" s="3"/>
      <c r="Q898" s="3"/>
      <c r="R898" s="3"/>
      <c r="S898" s="3"/>
      <c r="T898" s="3"/>
      <c r="U898" s="3"/>
      <c r="V898" s="3"/>
      <c r="W898" s="3"/>
      <c r="X898" s="3"/>
      <c r="Y898" s="3"/>
      <c r="Z898" s="3"/>
    </row>
    <row r="899" spans="2:26">
      <c r="B899" s="449"/>
      <c r="C899" s="7"/>
      <c r="D899" s="3"/>
      <c r="E899" s="3"/>
      <c r="F899" s="3"/>
      <c r="G899" s="3"/>
      <c r="H899" s="3"/>
      <c r="I899" s="3"/>
      <c r="J899" s="3"/>
      <c r="K899" s="3"/>
      <c r="L899" s="3"/>
      <c r="M899" s="3"/>
      <c r="N899" s="3"/>
      <c r="O899" s="3"/>
      <c r="P899" s="3"/>
      <c r="Q899" s="3"/>
      <c r="R899" s="3"/>
      <c r="S899" s="3"/>
      <c r="T899" s="3"/>
      <c r="U899" s="3"/>
      <c r="V899" s="3"/>
      <c r="W899" s="3"/>
      <c r="X899" s="3"/>
      <c r="Y899" s="3"/>
      <c r="Z899" s="3"/>
    </row>
    <row r="900" spans="2:26">
      <c r="B900" s="449"/>
      <c r="C900" s="7"/>
      <c r="D900" s="3"/>
      <c r="E900" s="3"/>
      <c r="F900" s="3"/>
      <c r="G900" s="3"/>
      <c r="H900" s="3"/>
      <c r="I900" s="3"/>
      <c r="J900" s="3"/>
      <c r="K900" s="3"/>
      <c r="L900" s="3"/>
      <c r="M900" s="3"/>
      <c r="N900" s="3"/>
      <c r="O900" s="3"/>
      <c r="P900" s="3"/>
      <c r="Q900" s="3"/>
      <c r="R900" s="3"/>
      <c r="S900" s="3"/>
      <c r="T900" s="3"/>
      <c r="U900" s="3"/>
      <c r="V900" s="3"/>
      <c r="W900" s="3"/>
      <c r="X900" s="3"/>
      <c r="Y900" s="3"/>
      <c r="Z900" s="3"/>
    </row>
    <row r="901" spans="2:26">
      <c r="B901" s="449"/>
      <c r="C901" s="7"/>
      <c r="D901" s="3"/>
      <c r="E901" s="3"/>
      <c r="F901" s="3"/>
      <c r="G901" s="3"/>
      <c r="H901" s="3"/>
      <c r="I901" s="3"/>
      <c r="J901" s="3"/>
      <c r="K901" s="3"/>
      <c r="L901" s="3"/>
      <c r="M901" s="3"/>
      <c r="N901" s="3"/>
      <c r="O901" s="3"/>
      <c r="P901" s="3"/>
      <c r="Q901" s="3"/>
      <c r="R901" s="3"/>
      <c r="S901" s="3"/>
      <c r="T901" s="3"/>
      <c r="U901" s="3"/>
      <c r="V901" s="3"/>
      <c r="W901" s="3"/>
      <c r="X901" s="3"/>
      <c r="Y901" s="3"/>
      <c r="Z901" s="3"/>
    </row>
    <row r="902" spans="2:26">
      <c r="B902" s="449"/>
      <c r="C902" s="7"/>
      <c r="D902" s="3"/>
      <c r="E902" s="3"/>
      <c r="F902" s="3"/>
      <c r="G902" s="3"/>
      <c r="H902" s="3"/>
      <c r="I902" s="3"/>
      <c r="J902" s="3"/>
      <c r="K902" s="3"/>
      <c r="L902" s="3"/>
      <c r="M902" s="3"/>
      <c r="N902" s="3"/>
      <c r="O902" s="3"/>
      <c r="P902" s="3"/>
      <c r="Q902" s="3"/>
      <c r="R902" s="3"/>
      <c r="S902" s="3"/>
      <c r="T902" s="3"/>
      <c r="U902" s="3"/>
      <c r="V902" s="3"/>
      <c r="W902" s="3"/>
      <c r="X902" s="3"/>
      <c r="Y902" s="3"/>
      <c r="Z902" s="3"/>
    </row>
    <row r="903" spans="2:26">
      <c r="B903" s="449"/>
      <c r="C903" s="7"/>
      <c r="D903" s="3"/>
      <c r="E903" s="3"/>
      <c r="F903" s="3"/>
      <c r="G903" s="3"/>
      <c r="H903" s="3"/>
      <c r="I903" s="3"/>
      <c r="J903" s="3"/>
      <c r="K903" s="3"/>
      <c r="L903" s="3"/>
      <c r="M903" s="3"/>
      <c r="N903" s="3"/>
      <c r="O903" s="3"/>
      <c r="P903" s="3"/>
      <c r="Q903" s="3"/>
      <c r="R903" s="3"/>
      <c r="S903" s="3"/>
      <c r="T903" s="3"/>
      <c r="U903" s="3"/>
      <c r="V903" s="3"/>
      <c r="W903" s="3"/>
      <c r="X903" s="3"/>
      <c r="Y903" s="3"/>
      <c r="Z903" s="3"/>
    </row>
    <row r="904" spans="2:26">
      <c r="B904" s="449"/>
      <c r="C904" s="7"/>
      <c r="D904" s="3"/>
      <c r="E904" s="3"/>
      <c r="F904" s="3"/>
      <c r="G904" s="3"/>
      <c r="H904" s="3"/>
      <c r="I904" s="3"/>
      <c r="J904" s="3"/>
      <c r="K904" s="3"/>
      <c r="L904" s="3"/>
      <c r="M904" s="3"/>
      <c r="N904" s="3"/>
      <c r="O904" s="3"/>
      <c r="P904" s="3"/>
      <c r="Q904" s="3"/>
      <c r="R904" s="3"/>
      <c r="S904" s="3"/>
      <c r="T904" s="3"/>
      <c r="U904" s="3"/>
      <c r="V904" s="3"/>
      <c r="W904" s="3"/>
      <c r="X904" s="3"/>
      <c r="Y904" s="3"/>
      <c r="Z904" s="3"/>
    </row>
    <row r="905" spans="2:26">
      <c r="B905" s="449"/>
      <c r="C905" s="7"/>
      <c r="D905" s="3"/>
      <c r="E905" s="3"/>
      <c r="F905" s="3"/>
      <c r="G905" s="3"/>
      <c r="H905" s="3"/>
      <c r="I905" s="3"/>
      <c r="J905" s="3"/>
      <c r="K905" s="3"/>
      <c r="L905" s="3"/>
      <c r="M905" s="3"/>
      <c r="N905" s="3"/>
      <c r="O905" s="3"/>
      <c r="P905" s="3"/>
      <c r="Q905" s="3"/>
      <c r="R905" s="3"/>
      <c r="S905" s="3"/>
      <c r="T905" s="3"/>
      <c r="U905" s="3"/>
      <c r="V905" s="3"/>
      <c r="W905" s="3"/>
      <c r="X905" s="3"/>
      <c r="Y905" s="3"/>
      <c r="Z905" s="3"/>
    </row>
    <row r="906" spans="2:26">
      <c r="B906" s="449"/>
      <c r="C906" s="7"/>
      <c r="D906" s="3"/>
      <c r="E906" s="3"/>
      <c r="F906" s="3"/>
      <c r="G906" s="3"/>
      <c r="H906" s="3"/>
      <c r="I906" s="3"/>
      <c r="J906" s="3"/>
      <c r="K906" s="3"/>
      <c r="L906" s="3"/>
      <c r="M906" s="3"/>
      <c r="N906" s="3"/>
      <c r="O906" s="3"/>
      <c r="P906" s="3"/>
      <c r="Q906" s="3"/>
      <c r="R906" s="3"/>
      <c r="S906" s="3"/>
      <c r="T906" s="3"/>
      <c r="U906" s="3"/>
      <c r="V906" s="3"/>
      <c r="W906" s="3"/>
      <c r="X906" s="3"/>
      <c r="Y906" s="3"/>
      <c r="Z906" s="3"/>
    </row>
    <row r="907" spans="2:26">
      <c r="B907" s="449"/>
      <c r="C907" s="7"/>
      <c r="D907" s="3"/>
      <c r="E907" s="3"/>
      <c r="F907" s="3"/>
      <c r="G907" s="3"/>
      <c r="H907" s="3"/>
      <c r="I907" s="3"/>
      <c r="J907" s="3"/>
      <c r="K907" s="3"/>
      <c r="L907" s="3"/>
      <c r="M907" s="3"/>
      <c r="N907" s="3"/>
      <c r="O907" s="3"/>
      <c r="P907" s="3"/>
      <c r="Q907" s="3"/>
      <c r="R907" s="3"/>
      <c r="S907" s="3"/>
      <c r="T907" s="3"/>
      <c r="U907" s="3"/>
      <c r="V907" s="3"/>
      <c r="W907" s="3"/>
      <c r="X907" s="3"/>
      <c r="Y907" s="3"/>
      <c r="Z907" s="3"/>
    </row>
    <row r="908" spans="2:26">
      <c r="B908" s="449"/>
      <c r="C908" s="7"/>
      <c r="D908" s="3"/>
      <c r="E908" s="3"/>
      <c r="F908" s="3"/>
      <c r="G908" s="3"/>
      <c r="H908" s="3"/>
      <c r="I908" s="3"/>
      <c r="J908" s="3"/>
      <c r="K908" s="3"/>
      <c r="L908" s="3"/>
      <c r="M908" s="3"/>
      <c r="N908" s="3"/>
      <c r="O908" s="3"/>
      <c r="P908" s="3"/>
      <c r="Q908" s="3"/>
      <c r="R908" s="3"/>
      <c r="S908" s="3"/>
      <c r="T908" s="3"/>
      <c r="U908" s="3"/>
      <c r="V908" s="3"/>
      <c r="W908" s="3"/>
      <c r="X908" s="3"/>
      <c r="Y908" s="3"/>
      <c r="Z908" s="3"/>
    </row>
    <row r="909" spans="2:26">
      <c r="B909" s="449"/>
      <c r="C909" s="7"/>
      <c r="D909" s="3"/>
      <c r="E909" s="3"/>
      <c r="F909" s="3"/>
      <c r="G909" s="3"/>
      <c r="H909" s="3"/>
      <c r="I909" s="3"/>
      <c r="J909" s="3"/>
      <c r="K909" s="3"/>
      <c r="L909" s="3"/>
      <c r="M909" s="3"/>
      <c r="N909" s="3"/>
      <c r="O909" s="3"/>
      <c r="P909" s="3"/>
      <c r="Q909" s="3"/>
      <c r="R909" s="3"/>
      <c r="S909" s="3"/>
      <c r="T909" s="3"/>
      <c r="U909" s="3"/>
      <c r="V909" s="3"/>
      <c r="W909" s="3"/>
      <c r="X909" s="3"/>
      <c r="Y909" s="3"/>
      <c r="Z909" s="3"/>
    </row>
    <row r="910" spans="2:26">
      <c r="B910" s="449"/>
      <c r="C910" s="7"/>
      <c r="D910" s="3"/>
      <c r="E910" s="3"/>
      <c r="F910" s="3"/>
      <c r="G910" s="3"/>
      <c r="H910" s="3"/>
      <c r="I910" s="3"/>
      <c r="J910" s="3"/>
      <c r="K910" s="3"/>
      <c r="L910" s="3"/>
      <c r="M910" s="3"/>
      <c r="N910" s="3"/>
      <c r="O910" s="3"/>
      <c r="P910" s="3"/>
      <c r="Q910" s="3"/>
      <c r="R910" s="3"/>
      <c r="S910" s="3"/>
      <c r="T910" s="3"/>
      <c r="U910" s="3"/>
      <c r="V910" s="3"/>
      <c r="W910" s="3"/>
      <c r="X910" s="3"/>
      <c r="Y910" s="3"/>
      <c r="Z910" s="3"/>
    </row>
    <row r="911" spans="2:26">
      <c r="B911" s="449"/>
      <c r="C911" s="7"/>
      <c r="D911" s="3"/>
      <c r="E911" s="3"/>
      <c r="F911" s="3"/>
      <c r="G911" s="3"/>
      <c r="H911" s="3"/>
      <c r="I911" s="3"/>
      <c r="J911" s="3"/>
      <c r="K911" s="3"/>
      <c r="L911" s="3"/>
      <c r="M911" s="3"/>
      <c r="N911" s="3"/>
      <c r="O911" s="3"/>
      <c r="P911" s="3"/>
      <c r="Q911" s="3"/>
      <c r="R911" s="3"/>
      <c r="S911" s="3"/>
      <c r="T911" s="3"/>
      <c r="U911" s="3"/>
      <c r="V911" s="3"/>
      <c r="W911" s="3"/>
      <c r="X911" s="3"/>
      <c r="Y911" s="3"/>
      <c r="Z911" s="3"/>
    </row>
    <row r="912" spans="2:26">
      <c r="B912" s="449"/>
      <c r="C912" s="7"/>
      <c r="D912" s="3"/>
      <c r="E912" s="3"/>
      <c r="F912" s="3"/>
      <c r="G912" s="3"/>
      <c r="H912" s="3"/>
      <c r="I912" s="3"/>
      <c r="J912" s="3"/>
      <c r="K912" s="3"/>
      <c r="L912" s="3"/>
      <c r="M912" s="3"/>
      <c r="N912" s="3"/>
      <c r="O912" s="3"/>
      <c r="P912" s="3"/>
      <c r="Q912" s="3"/>
      <c r="R912" s="3"/>
      <c r="S912" s="3"/>
      <c r="T912" s="3"/>
      <c r="U912" s="3"/>
      <c r="V912" s="3"/>
      <c r="W912" s="3"/>
      <c r="X912" s="3"/>
      <c r="Y912" s="3"/>
      <c r="Z912" s="3"/>
    </row>
    <row r="913" spans="2:26">
      <c r="B913" s="449"/>
      <c r="C913" s="7"/>
      <c r="D913" s="3"/>
      <c r="E913" s="3"/>
      <c r="F913" s="3"/>
      <c r="G913" s="3"/>
      <c r="H913" s="3"/>
      <c r="I913" s="3"/>
      <c r="J913" s="3"/>
      <c r="K913" s="3"/>
      <c r="L913" s="3"/>
      <c r="M913" s="3"/>
      <c r="N913" s="3"/>
      <c r="O913" s="3"/>
      <c r="P913" s="3"/>
      <c r="Q913" s="3"/>
      <c r="R913" s="3"/>
      <c r="S913" s="3"/>
      <c r="T913" s="3"/>
      <c r="U913" s="3"/>
      <c r="V913" s="3"/>
      <c r="W913" s="3"/>
      <c r="X913" s="3"/>
      <c r="Y913" s="3"/>
      <c r="Z913" s="3"/>
    </row>
    <row r="914" spans="2:26">
      <c r="B914" s="449"/>
      <c r="C914" s="7"/>
      <c r="D914" s="3"/>
      <c r="E914" s="3"/>
      <c r="F914" s="3"/>
      <c r="G914" s="3"/>
      <c r="H914" s="3"/>
      <c r="I914" s="3"/>
      <c r="J914" s="3"/>
      <c r="K914" s="3"/>
      <c r="L914" s="3"/>
      <c r="M914" s="3"/>
      <c r="N914" s="3"/>
      <c r="O914" s="3"/>
      <c r="P914" s="3"/>
      <c r="Q914" s="3"/>
      <c r="R914" s="3"/>
      <c r="S914" s="3"/>
      <c r="T914" s="3"/>
      <c r="U914" s="3"/>
      <c r="V914" s="3"/>
      <c r="W914" s="3"/>
      <c r="X914" s="3"/>
      <c r="Y914" s="3"/>
      <c r="Z914" s="3"/>
    </row>
    <row r="915" spans="2:26">
      <c r="B915" s="449"/>
      <c r="C915" s="7"/>
      <c r="D915" s="3"/>
      <c r="E915" s="3"/>
      <c r="F915" s="3"/>
      <c r="G915" s="3"/>
      <c r="H915" s="3"/>
      <c r="I915" s="3"/>
      <c r="J915" s="3"/>
      <c r="K915" s="3"/>
      <c r="L915" s="3"/>
      <c r="M915" s="3"/>
      <c r="N915" s="3"/>
      <c r="O915" s="3"/>
      <c r="P915" s="3"/>
      <c r="Q915" s="3"/>
      <c r="R915" s="3"/>
      <c r="S915" s="3"/>
      <c r="T915" s="3"/>
      <c r="U915" s="3"/>
      <c r="V915" s="3"/>
      <c r="W915" s="3"/>
      <c r="X915" s="3"/>
      <c r="Y915" s="3"/>
      <c r="Z915" s="3"/>
    </row>
    <row r="916" spans="2:26">
      <c r="B916" s="449"/>
      <c r="C916" s="7"/>
      <c r="D916" s="3"/>
      <c r="E916" s="3"/>
      <c r="F916" s="3"/>
      <c r="G916" s="3"/>
      <c r="H916" s="3"/>
      <c r="I916" s="3"/>
      <c r="J916" s="3"/>
      <c r="K916" s="3"/>
      <c r="L916" s="3"/>
      <c r="M916" s="3"/>
      <c r="N916" s="3"/>
      <c r="O916" s="3"/>
      <c r="P916" s="3"/>
      <c r="Q916" s="3"/>
      <c r="R916" s="3"/>
      <c r="S916" s="3"/>
      <c r="T916" s="3"/>
      <c r="U916" s="3"/>
      <c r="V916" s="3"/>
      <c r="W916" s="3"/>
      <c r="X916" s="3"/>
      <c r="Y916" s="3"/>
      <c r="Z916" s="3"/>
    </row>
    <row r="917" spans="2:26">
      <c r="B917" s="449"/>
      <c r="C917" s="7"/>
      <c r="D917" s="3"/>
      <c r="E917" s="3"/>
      <c r="F917" s="3"/>
      <c r="G917" s="3"/>
      <c r="H917" s="3"/>
      <c r="I917" s="3"/>
      <c r="J917" s="3"/>
      <c r="K917" s="3"/>
      <c r="L917" s="3"/>
      <c r="M917" s="3"/>
      <c r="N917" s="3"/>
      <c r="O917" s="3"/>
      <c r="P917" s="3"/>
      <c r="Q917" s="3"/>
      <c r="R917" s="3"/>
      <c r="S917" s="3"/>
      <c r="T917" s="3"/>
      <c r="U917" s="3"/>
      <c r="V917" s="3"/>
      <c r="W917" s="3"/>
      <c r="X917" s="3"/>
      <c r="Y917" s="3"/>
      <c r="Z917" s="3"/>
    </row>
    <row r="918" spans="2:26">
      <c r="B918" s="449"/>
      <c r="C918" s="7"/>
      <c r="D918" s="3"/>
      <c r="E918" s="3"/>
      <c r="F918" s="3"/>
      <c r="G918" s="3"/>
      <c r="H918" s="3"/>
      <c r="I918" s="3"/>
      <c r="J918" s="3"/>
      <c r="K918" s="3"/>
      <c r="L918" s="3"/>
      <c r="M918" s="3"/>
      <c r="N918" s="3"/>
      <c r="O918" s="3"/>
      <c r="P918" s="3"/>
      <c r="Q918" s="3"/>
      <c r="R918" s="3"/>
      <c r="S918" s="3"/>
      <c r="T918" s="3"/>
      <c r="U918" s="3"/>
      <c r="V918" s="3"/>
      <c r="W918" s="3"/>
      <c r="X918" s="3"/>
      <c r="Y918" s="3"/>
      <c r="Z918" s="3"/>
    </row>
    <row r="919" spans="2:26">
      <c r="B919" s="449"/>
      <c r="C919" s="7"/>
      <c r="D919" s="3"/>
      <c r="E919" s="3"/>
      <c r="F919" s="3"/>
      <c r="G919" s="3"/>
      <c r="H919" s="3"/>
      <c r="I919" s="3"/>
      <c r="J919" s="3"/>
      <c r="K919" s="3"/>
      <c r="L919" s="3"/>
      <c r="M919" s="3"/>
      <c r="N919" s="3"/>
      <c r="O919" s="3"/>
      <c r="P919" s="3"/>
      <c r="Q919" s="3"/>
      <c r="R919" s="3"/>
      <c r="S919" s="3"/>
      <c r="T919" s="3"/>
      <c r="U919" s="3"/>
      <c r="V919" s="3"/>
      <c r="W919" s="3"/>
      <c r="X919" s="3"/>
      <c r="Y919" s="3"/>
      <c r="Z919" s="3"/>
    </row>
    <row r="920" spans="2:26">
      <c r="B920" s="449"/>
      <c r="C920" s="7"/>
      <c r="D920" s="3"/>
      <c r="E920" s="3"/>
      <c r="F920" s="3"/>
      <c r="G920" s="3"/>
      <c r="H920" s="3"/>
      <c r="I920" s="3"/>
      <c r="J920" s="3"/>
      <c r="K920" s="3"/>
      <c r="L920" s="3"/>
      <c r="M920" s="3"/>
      <c r="N920" s="3"/>
      <c r="O920" s="3"/>
      <c r="P920" s="3"/>
      <c r="Q920" s="3"/>
      <c r="R920" s="3"/>
      <c r="S920" s="3"/>
      <c r="T920" s="3"/>
      <c r="U920" s="3"/>
      <c r="V920" s="3"/>
      <c r="W920" s="3"/>
      <c r="X920" s="3"/>
      <c r="Y920" s="3"/>
      <c r="Z920" s="3"/>
    </row>
    <row r="921" spans="2:26">
      <c r="B921" s="449"/>
      <c r="C921" s="7"/>
      <c r="D921" s="3"/>
      <c r="E921" s="3"/>
      <c r="F921" s="3"/>
      <c r="G921" s="3"/>
      <c r="H921" s="3"/>
      <c r="I921" s="3"/>
      <c r="J921" s="3"/>
      <c r="K921" s="3"/>
      <c r="L921" s="3"/>
      <c r="M921" s="3"/>
      <c r="N921" s="3"/>
      <c r="O921" s="3"/>
      <c r="P921" s="3"/>
      <c r="Q921" s="3"/>
      <c r="R921" s="3"/>
      <c r="S921" s="3"/>
      <c r="T921" s="3"/>
      <c r="U921" s="3"/>
      <c r="V921" s="3"/>
      <c r="W921" s="3"/>
      <c r="X921" s="3"/>
      <c r="Y921" s="3"/>
      <c r="Z921" s="3"/>
    </row>
    <row r="922" spans="2:26">
      <c r="B922" s="449"/>
      <c r="C922" s="7"/>
      <c r="D922" s="3"/>
      <c r="E922" s="3"/>
      <c r="F922" s="3"/>
      <c r="G922" s="3"/>
      <c r="H922" s="3"/>
      <c r="I922" s="3"/>
      <c r="J922" s="3"/>
      <c r="K922" s="3"/>
      <c r="L922" s="3"/>
      <c r="M922" s="3"/>
      <c r="N922" s="3"/>
      <c r="O922" s="3"/>
      <c r="P922" s="3"/>
      <c r="Q922" s="3"/>
      <c r="R922" s="3"/>
      <c r="S922" s="3"/>
      <c r="T922" s="3"/>
      <c r="U922" s="3"/>
      <c r="V922" s="3"/>
      <c r="W922" s="3"/>
      <c r="X922" s="3"/>
      <c r="Y922" s="3"/>
      <c r="Z922" s="3"/>
    </row>
    <row r="923" spans="2:26">
      <c r="B923" s="449"/>
      <c r="C923" s="7"/>
      <c r="D923" s="3"/>
      <c r="E923" s="3"/>
      <c r="F923" s="3"/>
      <c r="G923" s="3"/>
      <c r="H923" s="3"/>
      <c r="I923" s="3"/>
      <c r="J923" s="3"/>
      <c r="K923" s="3"/>
      <c r="L923" s="3"/>
      <c r="M923" s="3"/>
      <c r="N923" s="3"/>
      <c r="O923" s="3"/>
      <c r="P923" s="3"/>
      <c r="Q923" s="3"/>
      <c r="R923" s="3"/>
      <c r="S923" s="3"/>
      <c r="T923" s="3"/>
      <c r="U923" s="3"/>
      <c r="V923" s="3"/>
      <c r="W923" s="3"/>
      <c r="X923" s="3"/>
      <c r="Y923" s="3"/>
      <c r="Z923" s="3"/>
    </row>
    <row r="924" spans="2:26">
      <c r="B924" s="449"/>
      <c r="C924" s="7"/>
      <c r="D924" s="3"/>
      <c r="E924" s="3"/>
      <c r="F924" s="3"/>
      <c r="G924" s="3"/>
      <c r="H924" s="3"/>
      <c r="I924" s="3"/>
      <c r="J924" s="3"/>
      <c r="K924" s="3"/>
      <c r="L924" s="3"/>
      <c r="M924" s="3"/>
      <c r="N924" s="3"/>
      <c r="O924" s="3"/>
      <c r="P924" s="3"/>
      <c r="Q924" s="3"/>
      <c r="R924" s="3"/>
      <c r="S924" s="3"/>
      <c r="T924" s="3"/>
      <c r="U924" s="3"/>
      <c r="V924" s="3"/>
      <c r="W924" s="3"/>
      <c r="X924" s="3"/>
      <c r="Y924" s="3"/>
      <c r="Z924" s="3"/>
    </row>
    <row r="925" spans="2:26">
      <c r="B925" s="449"/>
      <c r="C925" s="7"/>
      <c r="D925" s="3"/>
      <c r="E925" s="3"/>
      <c r="F925" s="3"/>
      <c r="G925" s="3"/>
      <c r="H925" s="3"/>
      <c r="I925" s="3"/>
      <c r="J925" s="3"/>
      <c r="K925" s="3"/>
      <c r="L925" s="3"/>
      <c r="M925" s="3"/>
      <c r="N925" s="3"/>
      <c r="O925" s="3"/>
      <c r="P925" s="3"/>
      <c r="Q925" s="3"/>
      <c r="R925" s="3"/>
      <c r="S925" s="3"/>
      <c r="T925" s="3"/>
      <c r="U925" s="3"/>
      <c r="V925" s="3"/>
      <c r="W925" s="3"/>
      <c r="X925" s="3"/>
      <c r="Y925" s="3"/>
      <c r="Z925" s="3"/>
    </row>
    <row r="926" spans="2:26">
      <c r="B926" s="449"/>
      <c r="C926" s="7"/>
      <c r="D926" s="3"/>
      <c r="E926" s="3"/>
      <c r="F926" s="3"/>
      <c r="G926" s="3"/>
      <c r="H926" s="3"/>
      <c r="I926" s="3"/>
      <c r="J926" s="3"/>
      <c r="K926" s="3"/>
      <c r="L926" s="3"/>
      <c r="M926" s="3"/>
      <c r="N926" s="3"/>
      <c r="O926" s="3"/>
      <c r="P926" s="3"/>
      <c r="Q926" s="3"/>
      <c r="R926" s="3"/>
      <c r="S926" s="3"/>
      <c r="T926" s="3"/>
      <c r="U926" s="3"/>
      <c r="V926" s="3"/>
      <c r="W926" s="3"/>
      <c r="X926" s="3"/>
      <c r="Y926" s="3"/>
      <c r="Z926" s="3"/>
    </row>
    <row r="927" spans="2:26">
      <c r="B927" s="449"/>
      <c r="C927" s="7"/>
      <c r="D927" s="3"/>
      <c r="E927" s="3"/>
      <c r="F927" s="3"/>
      <c r="G927" s="3"/>
      <c r="H927" s="3"/>
      <c r="I927" s="3"/>
      <c r="J927" s="3"/>
      <c r="K927" s="3"/>
      <c r="L927" s="3"/>
      <c r="M927" s="3"/>
      <c r="N927" s="3"/>
      <c r="O927" s="3"/>
      <c r="P927" s="3"/>
      <c r="Q927" s="3"/>
      <c r="R927" s="3"/>
      <c r="S927" s="3"/>
      <c r="T927" s="3"/>
      <c r="U927" s="3"/>
      <c r="V927" s="3"/>
      <c r="W927" s="3"/>
      <c r="X927" s="3"/>
      <c r="Y927" s="3"/>
      <c r="Z927" s="3"/>
    </row>
    <row r="928" spans="2:26">
      <c r="B928" s="449"/>
      <c r="C928" s="7"/>
      <c r="D928" s="3"/>
      <c r="E928" s="3"/>
      <c r="F928" s="3"/>
      <c r="G928" s="3"/>
      <c r="H928" s="3"/>
      <c r="I928" s="3"/>
      <c r="J928" s="3"/>
      <c r="K928" s="3"/>
      <c r="L928" s="3"/>
      <c r="M928" s="3"/>
      <c r="N928" s="3"/>
      <c r="O928" s="3"/>
      <c r="P928" s="3"/>
      <c r="Q928" s="3"/>
      <c r="R928" s="3"/>
      <c r="S928" s="3"/>
      <c r="T928" s="3"/>
      <c r="U928" s="3"/>
      <c r="V928" s="3"/>
      <c r="W928" s="3"/>
      <c r="X928" s="3"/>
      <c r="Y928" s="3"/>
      <c r="Z928" s="3"/>
    </row>
    <row r="929" spans="2:26">
      <c r="B929" s="449"/>
      <c r="C929" s="7"/>
      <c r="D929" s="3"/>
      <c r="E929" s="3"/>
      <c r="F929" s="3"/>
      <c r="G929" s="3"/>
      <c r="H929" s="3"/>
      <c r="I929" s="3"/>
      <c r="J929" s="3"/>
      <c r="K929" s="3"/>
      <c r="L929" s="3"/>
      <c r="M929" s="3"/>
      <c r="N929" s="3"/>
      <c r="O929" s="3"/>
      <c r="P929" s="3"/>
      <c r="Q929" s="3"/>
      <c r="R929" s="3"/>
      <c r="S929" s="3"/>
      <c r="T929" s="3"/>
      <c r="U929" s="3"/>
      <c r="V929" s="3"/>
      <c r="W929" s="3"/>
      <c r="X929" s="3"/>
      <c r="Y929" s="3"/>
      <c r="Z929" s="3"/>
    </row>
    <row r="930" spans="2:26">
      <c r="B930" s="449"/>
      <c r="C930" s="7"/>
      <c r="D930" s="3"/>
      <c r="E930" s="3"/>
      <c r="F930" s="3"/>
      <c r="G930" s="3"/>
      <c r="H930" s="3"/>
      <c r="I930" s="3"/>
      <c r="J930" s="3"/>
      <c r="K930" s="3"/>
      <c r="L930" s="3"/>
      <c r="M930" s="3"/>
      <c r="N930" s="3"/>
      <c r="O930" s="3"/>
      <c r="P930" s="3"/>
      <c r="Q930" s="3"/>
      <c r="R930" s="3"/>
      <c r="S930" s="3"/>
      <c r="T930" s="3"/>
      <c r="U930" s="3"/>
      <c r="V930" s="3"/>
      <c r="W930" s="3"/>
      <c r="X930" s="3"/>
      <c r="Y930" s="3"/>
      <c r="Z930" s="3"/>
    </row>
    <row r="931" spans="2:26">
      <c r="B931" s="449"/>
      <c r="C931" s="7"/>
      <c r="D931" s="3"/>
      <c r="E931" s="3"/>
      <c r="F931" s="3"/>
      <c r="G931" s="3"/>
      <c r="H931" s="3"/>
      <c r="I931" s="3"/>
      <c r="J931" s="3"/>
      <c r="K931" s="3"/>
      <c r="L931" s="3"/>
      <c r="M931" s="3"/>
      <c r="N931" s="3"/>
      <c r="O931" s="3"/>
      <c r="P931" s="3"/>
      <c r="Q931" s="3"/>
      <c r="R931" s="3"/>
      <c r="S931" s="3"/>
      <c r="T931" s="3"/>
      <c r="U931" s="3"/>
      <c r="V931" s="3"/>
      <c r="W931" s="3"/>
      <c r="X931" s="3"/>
      <c r="Y931" s="3"/>
      <c r="Z931" s="3"/>
    </row>
    <row r="932" spans="2:26">
      <c r="B932" s="449"/>
      <c r="C932" s="7"/>
      <c r="D932" s="3"/>
      <c r="E932" s="3"/>
      <c r="F932" s="3"/>
      <c r="G932" s="3"/>
      <c r="H932" s="3"/>
      <c r="I932" s="3"/>
      <c r="J932" s="3"/>
      <c r="K932" s="3"/>
      <c r="L932" s="3"/>
      <c r="M932" s="3"/>
      <c r="N932" s="3"/>
      <c r="O932" s="3"/>
      <c r="P932" s="3"/>
      <c r="Q932" s="3"/>
      <c r="R932" s="3"/>
      <c r="S932" s="3"/>
      <c r="T932" s="3"/>
      <c r="U932" s="3"/>
      <c r="V932" s="3"/>
      <c r="W932" s="3"/>
      <c r="X932" s="3"/>
      <c r="Y932" s="3"/>
      <c r="Z932" s="3"/>
    </row>
    <row r="933" spans="2:26">
      <c r="B933" s="449"/>
      <c r="C933" s="7"/>
      <c r="D933" s="3"/>
      <c r="E933" s="3"/>
      <c r="F933" s="3"/>
      <c r="G933" s="3"/>
      <c r="H933" s="3"/>
      <c r="I933" s="3"/>
      <c r="J933" s="3"/>
      <c r="K933" s="3"/>
      <c r="L933" s="3"/>
      <c r="M933" s="3"/>
      <c r="N933" s="3"/>
      <c r="O933" s="3"/>
      <c r="P933" s="3"/>
      <c r="Q933" s="3"/>
      <c r="R933" s="3"/>
      <c r="S933" s="3"/>
      <c r="T933" s="3"/>
      <c r="U933" s="3"/>
      <c r="V933" s="3"/>
      <c r="W933" s="3"/>
      <c r="X933" s="3"/>
      <c r="Y933" s="3"/>
      <c r="Z933" s="3"/>
    </row>
    <row r="934" spans="2:26">
      <c r="B934" s="449"/>
      <c r="C934" s="7"/>
      <c r="D934" s="3"/>
      <c r="E934" s="3"/>
      <c r="F934" s="3"/>
      <c r="G934" s="3"/>
      <c r="H934" s="3"/>
      <c r="I934" s="3"/>
      <c r="J934" s="3"/>
      <c r="K934" s="3"/>
      <c r="L934" s="3"/>
      <c r="M934" s="3"/>
      <c r="N934" s="3"/>
      <c r="O934" s="3"/>
      <c r="P934" s="3"/>
      <c r="Q934" s="3"/>
      <c r="R934" s="3"/>
      <c r="S934" s="3"/>
      <c r="T934" s="3"/>
      <c r="U934" s="3"/>
      <c r="V934" s="3"/>
      <c r="W934" s="3"/>
      <c r="X934" s="3"/>
      <c r="Y934" s="3"/>
      <c r="Z934" s="3"/>
    </row>
    <row r="935" spans="2:26">
      <c r="B935" s="449"/>
      <c r="C935" s="7"/>
      <c r="D935" s="3"/>
      <c r="E935" s="3"/>
      <c r="F935" s="3"/>
      <c r="G935" s="3"/>
      <c r="H935" s="3"/>
      <c r="I935" s="3"/>
      <c r="J935" s="3"/>
      <c r="K935" s="3"/>
      <c r="L935" s="3"/>
      <c r="M935" s="3"/>
      <c r="N935" s="3"/>
      <c r="O935" s="3"/>
      <c r="P935" s="3"/>
      <c r="Q935" s="3"/>
      <c r="R935" s="3"/>
      <c r="S935" s="3"/>
      <c r="T935" s="3"/>
      <c r="U935" s="3"/>
      <c r="V935" s="3"/>
      <c r="W935" s="3"/>
      <c r="X935" s="3"/>
      <c r="Y935" s="3"/>
      <c r="Z935" s="3"/>
    </row>
    <row r="936" spans="2:26">
      <c r="B936" s="449"/>
      <c r="C936" s="7"/>
      <c r="D936" s="3"/>
      <c r="E936" s="3"/>
      <c r="F936" s="3"/>
      <c r="G936" s="3"/>
      <c r="H936" s="3"/>
      <c r="I936" s="3"/>
      <c r="J936" s="3"/>
      <c r="K936" s="3"/>
      <c r="L936" s="3"/>
      <c r="M936" s="3"/>
      <c r="N936" s="3"/>
      <c r="O936" s="3"/>
      <c r="P936" s="3"/>
      <c r="Q936" s="3"/>
      <c r="R936" s="3"/>
      <c r="S936" s="3"/>
      <c r="T936" s="3"/>
      <c r="U936" s="3"/>
      <c r="V936" s="3"/>
      <c r="W936" s="3"/>
      <c r="X936" s="3"/>
      <c r="Y936" s="3"/>
      <c r="Z936" s="3"/>
    </row>
    <row r="937" spans="2:26">
      <c r="B937" s="449"/>
      <c r="C937" s="7"/>
      <c r="D937" s="3"/>
      <c r="E937" s="3"/>
      <c r="F937" s="3"/>
      <c r="G937" s="3"/>
      <c r="H937" s="3"/>
      <c r="I937" s="3"/>
      <c r="J937" s="3"/>
      <c r="K937" s="3"/>
      <c r="L937" s="3"/>
      <c r="M937" s="3"/>
      <c r="N937" s="3"/>
      <c r="O937" s="3"/>
      <c r="P937" s="3"/>
      <c r="Q937" s="3"/>
      <c r="R937" s="3"/>
      <c r="S937" s="3"/>
      <c r="T937" s="3"/>
      <c r="U937" s="3"/>
      <c r="V937" s="3"/>
      <c r="W937" s="3"/>
      <c r="X937" s="3"/>
      <c r="Y937" s="3"/>
      <c r="Z937" s="3"/>
    </row>
    <row r="938" spans="2:26">
      <c r="B938" s="449"/>
      <c r="C938" s="7"/>
      <c r="D938" s="3"/>
      <c r="E938" s="3"/>
      <c r="F938" s="3"/>
      <c r="G938" s="3"/>
      <c r="H938" s="3"/>
      <c r="I938" s="3"/>
      <c r="J938" s="3"/>
      <c r="K938" s="3"/>
      <c r="L938" s="3"/>
      <c r="M938" s="3"/>
      <c r="N938" s="3"/>
      <c r="O938" s="3"/>
      <c r="P938" s="3"/>
      <c r="Q938" s="3"/>
      <c r="R938" s="3"/>
      <c r="S938" s="3"/>
      <c r="T938" s="3"/>
      <c r="U938" s="3"/>
      <c r="V938" s="3"/>
      <c r="W938" s="3"/>
      <c r="X938" s="3"/>
      <c r="Y938" s="3"/>
      <c r="Z938" s="3"/>
    </row>
    <row r="939" spans="2:26">
      <c r="B939" s="449"/>
      <c r="C939" s="7"/>
      <c r="D939" s="3"/>
      <c r="E939" s="3"/>
      <c r="F939" s="3"/>
      <c r="G939" s="3"/>
      <c r="H939" s="3"/>
      <c r="I939" s="3"/>
      <c r="J939" s="3"/>
      <c r="K939" s="3"/>
      <c r="L939" s="3"/>
      <c r="M939" s="3"/>
      <c r="N939" s="3"/>
      <c r="O939" s="3"/>
      <c r="P939" s="3"/>
      <c r="Q939" s="3"/>
      <c r="R939" s="3"/>
      <c r="S939" s="3"/>
      <c r="T939" s="3"/>
      <c r="U939" s="3"/>
      <c r="V939" s="3"/>
      <c r="W939" s="3"/>
      <c r="X939" s="3"/>
      <c r="Y939" s="3"/>
      <c r="Z939" s="3"/>
    </row>
    <row r="940" spans="2:26">
      <c r="B940" s="449"/>
      <c r="C940" s="7"/>
      <c r="D940" s="3"/>
      <c r="E940" s="3"/>
      <c r="F940" s="3"/>
      <c r="G940" s="3"/>
      <c r="H940" s="3"/>
      <c r="I940" s="3"/>
      <c r="J940" s="3"/>
      <c r="K940" s="3"/>
      <c r="L940" s="3"/>
      <c r="M940" s="3"/>
      <c r="N940" s="3"/>
      <c r="O940" s="3"/>
      <c r="P940" s="3"/>
      <c r="Q940" s="3"/>
      <c r="R940" s="3"/>
      <c r="S940" s="3"/>
      <c r="T940" s="3"/>
      <c r="U940" s="3"/>
      <c r="V940" s="3"/>
      <c r="W940" s="3"/>
      <c r="X940" s="3"/>
      <c r="Y940" s="3"/>
      <c r="Z940" s="3"/>
    </row>
    <row r="941" spans="2:26">
      <c r="B941" s="449"/>
      <c r="C941" s="7"/>
      <c r="D941" s="3"/>
      <c r="E941" s="3"/>
      <c r="F941" s="3"/>
      <c r="G941" s="3"/>
      <c r="H941" s="3"/>
      <c r="I941" s="3"/>
      <c r="J941" s="3"/>
      <c r="K941" s="3"/>
      <c r="L941" s="3"/>
      <c r="M941" s="3"/>
      <c r="N941" s="3"/>
      <c r="O941" s="3"/>
      <c r="P941" s="3"/>
      <c r="Q941" s="3"/>
      <c r="R941" s="3"/>
      <c r="S941" s="3"/>
      <c r="T941" s="3"/>
      <c r="U941" s="3"/>
      <c r="V941" s="3"/>
      <c r="W941" s="3"/>
      <c r="X941" s="3"/>
      <c r="Y941" s="3"/>
      <c r="Z941" s="3"/>
    </row>
    <row r="942" spans="2:26">
      <c r="B942" s="449"/>
      <c r="C942" s="7"/>
      <c r="D942" s="3"/>
      <c r="E942" s="3"/>
      <c r="F942" s="3"/>
      <c r="G942" s="3"/>
      <c r="H942" s="3"/>
      <c r="I942" s="3"/>
      <c r="J942" s="3"/>
      <c r="K942" s="3"/>
      <c r="L942" s="3"/>
      <c r="M942" s="3"/>
      <c r="N942" s="3"/>
      <c r="O942" s="3"/>
      <c r="P942" s="3"/>
      <c r="Q942" s="3"/>
      <c r="R942" s="3"/>
      <c r="S942" s="3"/>
      <c r="T942" s="3"/>
      <c r="U942" s="3"/>
      <c r="V942" s="3"/>
      <c r="W942" s="3"/>
      <c r="X942" s="3"/>
      <c r="Y942" s="3"/>
      <c r="Z942" s="3"/>
    </row>
    <row r="943" spans="2:26">
      <c r="B943" s="449"/>
      <c r="C943" s="7"/>
      <c r="D943" s="3"/>
      <c r="E943" s="3"/>
      <c r="F943" s="3"/>
      <c r="G943" s="3"/>
      <c r="H943" s="3"/>
      <c r="I943" s="3"/>
      <c r="J943" s="3"/>
      <c r="K943" s="3"/>
      <c r="L943" s="3"/>
      <c r="M943" s="3"/>
      <c r="N943" s="3"/>
      <c r="O943" s="3"/>
      <c r="P943" s="3"/>
      <c r="Q943" s="3"/>
      <c r="R943" s="3"/>
      <c r="S943" s="3"/>
      <c r="T943" s="3"/>
      <c r="U943" s="3"/>
      <c r="V943" s="3"/>
      <c r="W943" s="3"/>
      <c r="X943" s="3"/>
      <c r="Y943" s="3"/>
      <c r="Z943" s="3"/>
    </row>
    <row r="944" spans="2:26">
      <c r="B944" s="449"/>
      <c r="C944" s="7"/>
      <c r="D944" s="3"/>
      <c r="E944" s="3"/>
      <c r="F944" s="3"/>
      <c r="G944" s="3"/>
      <c r="H944" s="3"/>
      <c r="I944" s="3"/>
      <c r="J944" s="3"/>
      <c r="K944" s="3"/>
      <c r="L944" s="3"/>
      <c r="M944" s="3"/>
      <c r="N944" s="3"/>
      <c r="O944" s="3"/>
      <c r="P944" s="3"/>
      <c r="Q944" s="3"/>
      <c r="R944" s="3"/>
      <c r="S944" s="3"/>
      <c r="T944" s="3"/>
      <c r="U944" s="3"/>
      <c r="V944" s="3"/>
      <c r="W944" s="3"/>
      <c r="X944" s="3"/>
      <c r="Y944" s="3"/>
      <c r="Z944" s="3"/>
    </row>
    <row r="945" spans="2:26">
      <c r="B945" s="449"/>
      <c r="C945" s="7"/>
      <c r="D945" s="3"/>
      <c r="E945" s="3"/>
      <c r="F945" s="3"/>
      <c r="G945" s="3"/>
      <c r="H945" s="3"/>
      <c r="I945" s="3"/>
      <c r="J945" s="3"/>
      <c r="K945" s="3"/>
      <c r="L945" s="3"/>
      <c r="M945" s="3"/>
      <c r="N945" s="3"/>
      <c r="O945" s="3"/>
      <c r="P945" s="3"/>
      <c r="Q945" s="3"/>
      <c r="R945" s="3"/>
      <c r="S945" s="3"/>
      <c r="T945" s="3"/>
      <c r="U945" s="3"/>
      <c r="V945" s="3"/>
      <c r="W945" s="3"/>
      <c r="X945" s="3"/>
      <c r="Y945" s="3"/>
      <c r="Z945" s="3"/>
    </row>
    <row r="946" spans="2:26">
      <c r="B946" s="449"/>
      <c r="C946" s="7"/>
      <c r="D946" s="3"/>
      <c r="E946" s="3"/>
      <c r="F946" s="3"/>
      <c r="G946" s="3"/>
      <c r="H946" s="3"/>
      <c r="I946" s="3"/>
      <c r="J946" s="3"/>
      <c r="K946" s="3"/>
      <c r="L946" s="3"/>
      <c r="M946" s="3"/>
      <c r="N946" s="3"/>
      <c r="O946" s="3"/>
      <c r="P946" s="3"/>
      <c r="Q946" s="3"/>
      <c r="R946" s="3"/>
      <c r="S946" s="3"/>
      <c r="T946" s="3"/>
      <c r="U946" s="3"/>
      <c r="V946" s="3"/>
      <c r="W946" s="3"/>
      <c r="X946" s="3"/>
      <c r="Y946" s="3"/>
      <c r="Z946" s="3"/>
    </row>
    <row r="947" spans="2:26">
      <c r="B947" s="449"/>
      <c r="C947" s="7"/>
      <c r="D947" s="3"/>
      <c r="E947" s="3"/>
      <c r="F947" s="3"/>
      <c r="G947" s="3"/>
      <c r="H947" s="3"/>
      <c r="I947" s="3"/>
      <c r="J947" s="3"/>
      <c r="K947" s="3"/>
      <c r="L947" s="3"/>
      <c r="M947" s="3"/>
      <c r="N947" s="3"/>
      <c r="O947" s="3"/>
      <c r="P947" s="3"/>
      <c r="Q947" s="3"/>
      <c r="R947" s="3"/>
      <c r="S947" s="3"/>
      <c r="T947" s="3"/>
      <c r="U947" s="3"/>
      <c r="V947" s="3"/>
      <c r="W947" s="3"/>
      <c r="X947" s="3"/>
      <c r="Y947" s="3"/>
      <c r="Z947" s="3"/>
    </row>
    <row r="948" spans="2:26">
      <c r="B948" s="449"/>
      <c r="C948" s="7"/>
      <c r="D948" s="3"/>
      <c r="E948" s="3"/>
      <c r="F948" s="3"/>
      <c r="G948" s="3"/>
      <c r="H948" s="3"/>
      <c r="I948" s="3"/>
      <c r="J948" s="3"/>
      <c r="K948" s="3"/>
      <c r="L948" s="3"/>
      <c r="M948" s="3"/>
      <c r="N948" s="3"/>
      <c r="O948" s="3"/>
      <c r="P948" s="3"/>
      <c r="Q948" s="3"/>
      <c r="R948" s="3"/>
      <c r="S948" s="3"/>
      <c r="T948" s="3"/>
      <c r="U948" s="3"/>
      <c r="V948" s="3"/>
      <c r="W948" s="3"/>
      <c r="X948" s="3"/>
      <c r="Y948" s="3"/>
      <c r="Z948" s="3"/>
    </row>
    <row r="949" spans="2:26">
      <c r="B949" s="449"/>
      <c r="C949" s="7"/>
      <c r="D949" s="3"/>
      <c r="E949" s="3"/>
      <c r="F949" s="3"/>
      <c r="G949" s="3"/>
      <c r="H949" s="3"/>
      <c r="I949" s="3"/>
      <c r="J949" s="3"/>
      <c r="K949" s="3"/>
      <c r="L949" s="3"/>
      <c r="M949" s="3"/>
      <c r="N949" s="3"/>
      <c r="O949" s="3"/>
      <c r="P949" s="3"/>
      <c r="Q949" s="3"/>
      <c r="R949" s="3"/>
      <c r="S949" s="3"/>
      <c r="T949" s="3"/>
      <c r="U949" s="3"/>
      <c r="V949" s="3"/>
      <c r="W949" s="3"/>
      <c r="X949" s="3"/>
      <c r="Y949" s="3"/>
      <c r="Z949" s="3"/>
    </row>
    <row r="950" spans="2:26">
      <c r="B950" s="449"/>
      <c r="C950" s="7"/>
      <c r="D950" s="3"/>
      <c r="E950" s="3"/>
      <c r="F950" s="3"/>
      <c r="G950" s="3"/>
      <c r="H950" s="3"/>
      <c r="I950" s="3"/>
      <c r="J950" s="3"/>
      <c r="K950" s="3"/>
      <c r="L950" s="3"/>
      <c r="M950" s="3"/>
      <c r="N950" s="3"/>
      <c r="O950" s="3"/>
      <c r="P950" s="3"/>
      <c r="Q950" s="3"/>
      <c r="R950" s="3"/>
      <c r="S950" s="3"/>
      <c r="T950" s="3"/>
      <c r="U950" s="3"/>
      <c r="V950" s="3"/>
      <c r="W950" s="3"/>
      <c r="X950" s="3"/>
      <c r="Y950" s="3"/>
      <c r="Z950" s="3"/>
    </row>
    <row r="951" spans="2:26">
      <c r="B951" s="449"/>
      <c r="C951" s="7"/>
      <c r="D951" s="3"/>
      <c r="E951" s="3"/>
      <c r="F951" s="3"/>
      <c r="G951" s="3"/>
      <c r="H951" s="3"/>
      <c r="I951" s="3"/>
      <c r="J951" s="3"/>
      <c r="K951" s="3"/>
      <c r="L951" s="3"/>
      <c r="M951" s="3"/>
      <c r="N951" s="3"/>
      <c r="O951" s="3"/>
      <c r="P951" s="3"/>
      <c r="Q951" s="3"/>
      <c r="R951" s="3"/>
      <c r="S951" s="3"/>
      <c r="T951" s="3"/>
      <c r="U951" s="3"/>
      <c r="V951" s="3"/>
      <c r="W951" s="3"/>
      <c r="X951" s="3"/>
      <c r="Y951" s="3"/>
      <c r="Z951" s="3"/>
    </row>
    <row r="952" spans="2:26">
      <c r="B952" s="449"/>
      <c r="C952" s="7"/>
      <c r="D952" s="3"/>
      <c r="E952" s="3"/>
      <c r="F952" s="3"/>
      <c r="G952" s="3"/>
      <c r="H952" s="3"/>
      <c r="I952" s="3"/>
      <c r="J952" s="3"/>
      <c r="K952" s="3"/>
      <c r="L952" s="3"/>
      <c r="M952" s="3"/>
      <c r="N952" s="3"/>
      <c r="O952" s="3"/>
      <c r="P952" s="3"/>
      <c r="Q952" s="3"/>
      <c r="R952" s="3"/>
      <c r="S952" s="3"/>
      <c r="T952" s="3"/>
      <c r="U952" s="3"/>
      <c r="V952" s="3"/>
      <c r="W952" s="3"/>
      <c r="X952" s="3"/>
      <c r="Y952" s="3"/>
      <c r="Z952" s="3"/>
    </row>
    <row r="953" spans="2:26">
      <c r="B953" s="449"/>
      <c r="C953" s="7"/>
      <c r="D953" s="3"/>
      <c r="E953" s="3"/>
      <c r="F953" s="3"/>
      <c r="G953" s="3"/>
      <c r="H953" s="3"/>
      <c r="I953" s="3"/>
      <c r="J953" s="3"/>
      <c r="K953" s="3"/>
      <c r="L953" s="3"/>
      <c r="M953" s="3"/>
      <c r="N953" s="3"/>
      <c r="O953" s="3"/>
      <c r="P953" s="3"/>
      <c r="Q953" s="3"/>
      <c r="R953" s="3"/>
      <c r="S953" s="3"/>
      <c r="T953" s="3"/>
      <c r="U953" s="3"/>
      <c r="V953" s="3"/>
      <c r="W953" s="3"/>
      <c r="X953" s="3"/>
      <c r="Y953" s="3"/>
      <c r="Z953" s="3"/>
    </row>
    <row r="954" spans="2:26">
      <c r="B954" s="449"/>
      <c r="C954" s="7"/>
      <c r="D954" s="3"/>
      <c r="E954" s="3"/>
      <c r="F954" s="3"/>
      <c r="G954" s="3"/>
      <c r="H954" s="3"/>
      <c r="I954" s="3"/>
      <c r="J954" s="3"/>
      <c r="K954" s="3"/>
      <c r="L954" s="3"/>
      <c r="M954" s="3"/>
      <c r="N954" s="3"/>
      <c r="O954" s="3"/>
      <c r="P954" s="3"/>
      <c r="Q954" s="3"/>
      <c r="R954" s="3"/>
      <c r="S954" s="3"/>
      <c r="T954" s="3"/>
      <c r="U954" s="3"/>
      <c r="V954" s="3"/>
      <c r="W954" s="3"/>
      <c r="X954" s="3"/>
      <c r="Y954" s="3"/>
      <c r="Z954" s="3"/>
    </row>
    <row r="955" spans="2:26">
      <c r="B955" s="449"/>
      <c r="C955" s="7"/>
      <c r="D955" s="3"/>
      <c r="E955" s="3"/>
      <c r="F955" s="3"/>
      <c r="G955" s="3"/>
      <c r="H955" s="3"/>
      <c r="I955" s="3"/>
      <c r="J955" s="3"/>
      <c r="K955" s="3"/>
      <c r="L955" s="3"/>
      <c r="M955" s="3"/>
      <c r="N955" s="3"/>
      <c r="O955" s="3"/>
      <c r="P955" s="3"/>
      <c r="Q955" s="3"/>
      <c r="R955" s="3"/>
      <c r="S955" s="3"/>
      <c r="T955" s="3"/>
      <c r="U955" s="3"/>
      <c r="V955" s="3"/>
      <c r="W955" s="3"/>
      <c r="X955" s="3"/>
      <c r="Y955" s="3"/>
      <c r="Z955" s="3"/>
    </row>
    <row r="956" spans="2:26">
      <c r="B956" s="449"/>
      <c r="C956" s="7"/>
      <c r="D956" s="3"/>
      <c r="E956" s="3"/>
      <c r="F956" s="3"/>
      <c r="G956" s="3"/>
      <c r="H956" s="3"/>
      <c r="I956" s="3"/>
      <c r="J956" s="3"/>
      <c r="K956" s="3"/>
      <c r="L956" s="3"/>
      <c r="M956" s="3"/>
      <c r="N956" s="3"/>
      <c r="O956" s="3"/>
      <c r="P956" s="3"/>
      <c r="Q956" s="3"/>
      <c r="R956" s="3"/>
      <c r="S956" s="3"/>
      <c r="T956" s="3"/>
      <c r="U956" s="3"/>
      <c r="V956" s="3"/>
      <c r="W956" s="3"/>
      <c r="X956" s="3"/>
      <c r="Y956" s="3"/>
      <c r="Z956" s="3"/>
    </row>
    <row r="957" spans="2:26">
      <c r="B957" s="449"/>
      <c r="C957" s="7"/>
      <c r="D957" s="3"/>
      <c r="E957" s="3"/>
      <c r="F957" s="3"/>
      <c r="G957" s="3"/>
      <c r="H957" s="3"/>
      <c r="I957" s="3"/>
      <c r="J957" s="3"/>
      <c r="K957" s="3"/>
      <c r="L957" s="3"/>
      <c r="M957" s="3"/>
      <c r="N957" s="3"/>
      <c r="O957" s="3"/>
      <c r="P957" s="3"/>
      <c r="Q957" s="3"/>
      <c r="R957" s="3"/>
      <c r="S957" s="3"/>
      <c r="T957" s="3"/>
      <c r="U957" s="3"/>
      <c r="V957" s="3"/>
      <c r="W957" s="3"/>
      <c r="X957" s="3"/>
      <c r="Y957" s="3"/>
      <c r="Z957" s="3"/>
    </row>
    <row r="958" spans="2:26">
      <c r="B958" s="449"/>
      <c r="C958" s="7"/>
      <c r="D958" s="3"/>
      <c r="E958" s="3"/>
      <c r="F958" s="3"/>
      <c r="G958" s="3"/>
      <c r="H958" s="3"/>
      <c r="I958" s="3"/>
      <c r="J958" s="3"/>
      <c r="K958" s="3"/>
      <c r="L958" s="3"/>
      <c r="M958" s="3"/>
      <c r="N958" s="3"/>
      <c r="O958" s="3"/>
      <c r="P958" s="3"/>
      <c r="Q958" s="3"/>
      <c r="R958" s="3"/>
      <c r="S958" s="3"/>
      <c r="T958" s="3"/>
      <c r="U958" s="3"/>
      <c r="V958" s="3"/>
      <c r="W958" s="3"/>
      <c r="X958" s="3"/>
      <c r="Y958" s="3"/>
      <c r="Z958" s="3"/>
    </row>
    <row r="959" spans="2:26">
      <c r="B959" s="449"/>
      <c r="C959" s="7"/>
      <c r="D959" s="3"/>
      <c r="E959" s="3"/>
      <c r="F959" s="3"/>
      <c r="G959" s="3"/>
      <c r="H959" s="3"/>
      <c r="I959" s="3"/>
      <c r="J959" s="3"/>
      <c r="K959" s="3"/>
      <c r="L959" s="3"/>
      <c r="M959" s="3"/>
      <c r="N959" s="3"/>
      <c r="O959" s="3"/>
      <c r="P959" s="3"/>
      <c r="Q959" s="3"/>
      <c r="R959" s="3"/>
      <c r="S959" s="3"/>
      <c r="T959" s="3"/>
      <c r="U959" s="3"/>
      <c r="V959" s="3"/>
      <c r="W959" s="3"/>
      <c r="X959" s="3"/>
      <c r="Y959" s="3"/>
      <c r="Z959" s="3"/>
    </row>
    <row r="960" spans="2:26">
      <c r="B960" s="449"/>
      <c r="C960" s="7"/>
      <c r="D960" s="3"/>
      <c r="E960" s="3"/>
      <c r="F960" s="3"/>
      <c r="G960" s="3"/>
      <c r="H960" s="3"/>
      <c r="I960" s="3"/>
      <c r="J960" s="3"/>
      <c r="K960" s="3"/>
      <c r="L960" s="3"/>
      <c r="M960" s="3"/>
      <c r="N960" s="3"/>
      <c r="O960" s="3"/>
      <c r="P960" s="3"/>
      <c r="Q960" s="3"/>
      <c r="R960" s="3"/>
      <c r="S960" s="3"/>
      <c r="T960" s="3"/>
      <c r="U960" s="3"/>
      <c r="V960" s="3"/>
      <c r="W960" s="3"/>
      <c r="X960" s="3"/>
      <c r="Y960" s="3"/>
      <c r="Z960" s="3"/>
    </row>
    <row r="961" spans="2:26">
      <c r="B961" s="449"/>
      <c r="C961" s="7"/>
      <c r="D961" s="3"/>
      <c r="E961" s="3"/>
      <c r="F961" s="3"/>
      <c r="G961" s="3"/>
      <c r="H961" s="3"/>
      <c r="I961" s="3"/>
      <c r="J961" s="3"/>
      <c r="K961" s="3"/>
      <c r="L961" s="3"/>
      <c r="M961" s="3"/>
      <c r="N961" s="3"/>
      <c r="O961" s="3"/>
      <c r="P961" s="3"/>
      <c r="Q961" s="3"/>
      <c r="R961" s="3"/>
      <c r="S961" s="3"/>
      <c r="T961" s="3"/>
      <c r="U961" s="3"/>
      <c r="V961" s="3"/>
      <c r="W961" s="3"/>
      <c r="X961" s="3"/>
      <c r="Y961" s="3"/>
      <c r="Z961" s="3"/>
    </row>
    <row r="962" spans="2:26">
      <c r="B962" s="449"/>
      <c r="C962" s="7"/>
      <c r="D962" s="3"/>
      <c r="E962" s="3"/>
      <c r="F962" s="3"/>
      <c r="G962" s="3"/>
      <c r="H962" s="3"/>
      <c r="I962" s="3"/>
      <c r="J962" s="3"/>
      <c r="K962" s="3"/>
      <c r="L962" s="3"/>
      <c r="M962" s="3"/>
      <c r="N962" s="3"/>
      <c r="O962" s="3"/>
      <c r="P962" s="3"/>
      <c r="Q962" s="3"/>
      <c r="R962" s="3"/>
      <c r="S962" s="3"/>
      <c r="T962" s="3"/>
      <c r="U962" s="3"/>
      <c r="V962" s="3"/>
      <c r="W962" s="3"/>
      <c r="X962" s="3"/>
      <c r="Y962" s="3"/>
      <c r="Z962" s="3"/>
    </row>
    <row r="963" spans="2:26">
      <c r="B963" s="449"/>
      <c r="C963" s="7"/>
      <c r="D963" s="3"/>
      <c r="E963" s="3"/>
      <c r="F963" s="3"/>
      <c r="G963" s="3"/>
      <c r="H963" s="3"/>
      <c r="I963" s="3"/>
      <c r="J963" s="3"/>
      <c r="K963" s="3"/>
      <c r="L963" s="3"/>
      <c r="M963" s="3"/>
      <c r="N963" s="3"/>
      <c r="O963" s="3"/>
      <c r="P963" s="3"/>
      <c r="Q963" s="3"/>
      <c r="R963" s="3"/>
      <c r="S963" s="3"/>
      <c r="T963" s="3"/>
      <c r="U963" s="3"/>
      <c r="V963" s="3"/>
      <c r="W963" s="3"/>
      <c r="X963" s="3"/>
      <c r="Y963" s="3"/>
      <c r="Z963" s="3"/>
    </row>
    <row r="964" spans="2:26">
      <c r="B964" s="449"/>
      <c r="C964" s="7"/>
      <c r="D964" s="3"/>
      <c r="E964" s="3"/>
      <c r="F964" s="3"/>
      <c r="G964" s="3"/>
      <c r="H964" s="3"/>
      <c r="I964" s="3"/>
      <c r="J964" s="3"/>
      <c r="K964" s="3"/>
      <c r="L964" s="3"/>
      <c r="M964" s="3"/>
      <c r="N964" s="3"/>
      <c r="O964" s="3"/>
      <c r="P964" s="3"/>
      <c r="Q964" s="3"/>
      <c r="R964" s="3"/>
      <c r="S964" s="3"/>
      <c r="T964" s="3"/>
      <c r="U964" s="3"/>
      <c r="V964" s="3"/>
      <c r="W964" s="3"/>
      <c r="X964" s="3"/>
      <c r="Y964" s="3"/>
      <c r="Z964" s="3"/>
    </row>
    <row r="965" spans="2:26">
      <c r="B965" s="449"/>
      <c r="C965" s="7"/>
      <c r="D965" s="3"/>
      <c r="E965" s="3"/>
      <c r="F965" s="3"/>
      <c r="G965" s="3"/>
      <c r="H965" s="3"/>
      <c r="I965" s="3"/>
      <c r="J965" s="3"/>
      <c r="K965" s="3"/>
      <c r="L965" s="3"/>
      <c r="M965" s="3"/>
      <c r="N965" s="3"/>
      <c r="O965" s="3"/>
      <c r="P965" s="3"/>
      <c r="Q965" s="3"/>
      <c r="R965" s="3"/>
      <c r="S965" s="3"/>
      <c r="T965" s="3"/>
      <c r="U965" s="3"/>
      <c r="V965" s="3"/>
      <c r="W965" s="3"/>
      <c r="X965" s="3"/>
      <c r="Y965" s="3"/>
      <c r="Z965" s="3"/>
    </row>
    <row r="966" spans="2:26">
      <c r="B966" s="449"/>
      <c r="C966" s="7"/>
      <c r="D966" s="3"/>
      <c r="E966" s="3"/>
      <c r="F966" s="3"/>
      <c r="G966" s="3"/>
      <c r="H966" s="3"/>
      <c r="I966" s="3"/>
      <c r="J966" s="3"/>
      <c r="K966" s="3"/>
      <c r="L966" s="3"/>
      <c r="M966" s="3"/>
      <c r="N966" s="3"/>
      <c r="O966" s="3"/>
      <c r="P966" s="3"/>
      <c r="Q966" s="3"/>
      <c r="R966" s="3"/>
      <c r="S966" s="3"/>
      <c r="T966" s="3"/>
      <c r="U966" s="3"/>
      <c r="V966" s="3"/>
      <c r="W966" s="3"/>
      <c r="X966" s="3"/>
      <c r="Y966" s="3"/>
      <c r="Z966" s="3"/>
    </row>
    <row r="967" spans="2:26">
      <c r="B967" s="449"/>
      <c r="C967" s="7"/>
      <c r="D967" s="3"/>
      <c r="E967" s="3"/>
      <c r="F967" s="3"/>
      <c r="G967" s="3"/>
      <c r="H967" s="3"/>
      <c r="I967" s="3"/>
      <c r="J967" s="3"/>
      <c r="K967" s="3"/>
      <c r="L967" s="3"/>
      <c r="M967" s="3"/>
      <c r="N967" s="3"/>
      <c r="O967" s="3"/>
      <c r="P967" s="3"/>
      <c r="Q967" s="3"/>
      <c r="R967" s="3"/>
      <c r="S967" s="3"/>
      <c r="T967" s="3"/>
      <c r="U967" s="3"/>
      <c r="V967" s="3"/>
      <c r="W967" s="3"/>
      <c r="X967" s="3"/>
      <c r="Y967" s="3"/>
      <c r="Z967" s="3"/>
    </row>
    <row r="968" spans="2:26">
      <c r="B968" s="449"/>
      <c r="C968" s="7"/>
      <c r="D968" s="3"/>
      <c r="E968" s="3"/>
      <c r="F968" s="3"/>
      <c r="G968" s="3"/>
      <c r="H968" s="3"/>
      <c r="I968" s="3"/>
      <c r="J968" s="3"/>
      <c r="K968" s="3"/>
      <c r="L968" s="3"/>
      <c r="M968" s="3"/>
      <c r="N968" s="3"/>
      <c r="O968" s="3"/>
      <c r="P968" s="3"/>
      <c r="Q968" s="3"/>
      <c r="R968" s="3"/>
      <c r="S968" s="3"/>
      <c r="T968" s="3"/>
      <c r="U968" s="3"/>
      <c r="V968" s="3"/>
      <c r="W968" s="3"/>
      <c r="X968" s="3"/>
      <c r="Y968" s="3"/>
      <c r="Z968" s="3"/>
    </row>
    <row r="969" spans="2:26">
      <c r="B969" s="449"/>
      <c r="C969" s="7"/>
      <c r="D969" s="3"/>
      <c r="E969" s="3"/>
      <c r="F969" s="3"/>
      <c r="G969" s="3"/>
      <c r="H969" s="3"/>
      <c r="I969" s="3"/>
      <c r="J969" s="3"/>
      <c r="K969" s="3"/>
      <c r="L969" s="3"/>
      <c r="M969" s="3"/>
      <c r="N969" s="3"/>
      <c r="O969" s="3"/>
      <c r="P969" s="3"/>
      <c r="Q969" s="3"/>
      <c r="R969" s="3"/>
      <c r="S969" s="3"/>
      <c r="T969" s="3"/>
      <c r="U969" s="3"/>
      <c r="V969" s="3"/>
      <c r="W969" s="3"/>
      <c r="X969" s="3"/>
      <c r="Y969" s="3"/>
      <c r="Z969" s="3"/>
    </row>
    <row r="970" spans="2:26">
      <c r="B970" s="449"/>
      <c r="C970" s="7"/>
      <c r="D970" s="3"/>
      <c r="E970" s="3"/>
      <c r="F970" s="3"/>
      <c r="G970" s="3"/>
      <c r="H970" s="3"/>
      <c r="I970" s="3"/>
      <c r="J970" s="3"/>
      <c r="K970" s="3"/>
      <c r="L970" s="3"/>
      <c r="M970" s="3"/>
      <c r="N970" s="3"/>
      <c r="O970" s="3"/>
      <c r="P970" s="3"/>
      <c r="Q970" s="3"/>
      <c r="R970" s="3"/>
      <c r="S970" s="3"/>
      <c r="T970" s="3"/>
      <c r="U970" s="3"/>
      <c r="V970" s="3"/>
      <c r="W970" s="3"/>
      <c r="X970" s="3"/>
      <c r="Y970" s="3"/>
      <c r="Z970" s="3"/>
    </row>
    <row r="971" spans="2:26">
      <c r="B971" s="449"/>
      <c r="C971" s="7"/>
      <c r="D971" s="3"/>
      <c r="E971" s="3"/>
      <c r="F971" s="3"/>
      <c r="G971" s="3"/>
      <c r="H971" s="3"/>
      <c r="I971" s="3"/>
      <c r="J971" s="3"/>
      <c r="K971" s="3"/>
      <c r="L971" s="3"/>
      <c r="M971" s="3"/>
      <c r="N971" s="3"/>
      <c r="O971" s="3"/>
      <c r="P971" s="3"/>
      <c r="Q971" s="3"/>
      <c r="R971" s="3"/>
      <c r="S971" s="3"/>
      <c r="T971" s="3"/>
      <c r="U971" s="3"/>
      <c r="V971" s="3"/>
      <c r="W971" s="3"/>
      <c r="X971" s="3"/>
      <c r="Y971" s="3"/>
      <c r="Z971" s="3"/>
    </row>
    <row r="972" spans="2:26">
      <c r="B972" s="449"/>
      <c r="C972" s="7"/>
      <c r="D972" s="3"/>
      <c r="E972" s="3"/>
      <c r="F972" s="3"/>
      <c r="G972" s="3"/>
      <c r="H972" s="3"/>
      <c r="I972" s="3"/>
      <c r="J972" s="3"/>
      <c r="K972" s="3"/>
      <c r="L972" s="3"/>
      <c r="M972" s="3"/>
      <c r="N972" s="3"/>
      <c r="O972" s="3"/>
      <c r="P972" s="3"/>
      <c r="Q972" s="3"/>
      <c r="R972" s="3"/>
      <c r="S972" s="3"/>
      <c r="T972" s="3"/>
      <c r="U972" s="3"/>
      <c r="V972" s="3"/>
      <c r="W972" s="3"/>
      <c r="X972" s="3"/>
      <c r="Y972" s="3"/>
      <c r="Z972" s="3"/>
    </row>
    <row r="973" spans="2:26">
      <c r="B973" s="449"/>
      <c r="C973" s="7"/>
      <c r="D973" s="3"/>
      <c r="E973" s="3"/>
      <c r="F973" s="3"/>
      <c r="G973" s="3"/>
      <c r="H973" s="3"/>
      <c r="I973" s="3"/>
      <c r="J973" s="3"/>
      <c r="K973" s="3"/>
      <c r="L973" s="3"/>
      <c r="M973" s="3"/>
      <c r="N973" s="3"/>
      <c r="O973" s="3"/>
      <c r="P973" s="3"/>
      <c r="Q973" s="3"/>
      <c r="R973" s="3"/>
      <c r="S973" s="3"/>
      <c r="T973" s="3"/>
      <c r="U973" s="3"/>
      <c r="V973" s="3"/>
      <c r="W973" s="3"/>
      <c r="X973" s="3"/>
      <c r="Y973" s="3"/>
      <c r="Z973" s="3"/>
    </row>
    <row r="974" spans="2:26">
      <c r="B974" s="449"/>
      <c r="C974" s="7"/>
      <c r="D974" s="3"/>
      <c r="E974" s="3"/>
      <c r="F974" s="3"/>
      <c r="G974" s="3"/>
      <c r="H974" s="3"/>
      <c r="I974" s="3"/>
      <c r="J974" s="3"/>
      <c r="K974" s="3"/>
      <c r="L974" s="3"/>
      <c r="M974" s="3"/>
      <c r="N974" s="3"/>
      <c r="O974" s="3"/>
      <c r="P974" s="3"/>
      <c r="Q974" s="3"/>
      <c r="R974" s="3"/>
      <c r="S974" s="3"/>
      <c r="T974" s="3"/>
      <c r="U974" s="3"/>
      <c r="V974" s="3"/>
      <c r="W974" s="3"/>
      <c r="X974" s="3"/>
      <c r="Y974" s="3"/>
      <c r="Z974" s="3"/>
    </row>
    <row r="975" spans="2:26">
      <c r="B975" s="449"/>
      <c r="C975" s="7"/>
      <c r="D975" s="3"/>
      <c r="E975" s="3"/>
      <c r="F975" s="3"/>
      <c r="G975" s="3"/>
      <c r="H975" s="3"/>
      <c r="I975" s="3"/>
      <c r="J975" s="3"/>
      <c r="K975" s="3"/>
      <c r="L975" s="3"/>
      <c r="M975" s="3"/>
      <c r="N975" s="3"/>
      <c r="O975" s="3"/>
      <c r="P975" s="3"/>
      <c r="Q975" s="3"/>
      <c r="R975" s="3"/>
      <c r="S975" s="3"/>
      <c r="T975" s="3"/>
      <c r="U975" s="3"/>
      <c r="V975" s="3"/>
      <c r="W975" s="3"/>
      <c r="X975" s="3"/>
      <c r="Y975" s="3"/>
      <c r="Z975" s="3"/>
    </row>
    <row r="976" spans="2:26">
      <c r="B976" s="449"/>
      <c r="C976" s="7"/>
      <c r="D976" s="3"/>
      <c r="E976" s="3"/>
      <c r="F976" s="3"/>
      <c r="G976" s="3"/>
      <c r="H976" s="3"/>
      <c r="I976" s="3"/>
      <c r="J976" s="3"/>
      <c r="K976" s="3"/>
      <c r="L976" s="3"/>
      <c r="M976" s="3"/>
      <c r="N976" s="3"/>
      <c r="O976" s="3"/>
      <c r="P976" s="3"/>
      <c r="Q976" s="3"/>
      <c r="R976" s="3"/>
      <c r="S976" s="3"/>
      <c r="T976" s="3"/>
      <c r="U976" s="3"/>
      <c r="V976" s="3"/>
      <c r="W976" s="3"/>
      <c r="X976" s="3"/>
      <c r="Y976" s="3"/>
      <c r="Z976" s="3"/>
    </row>
    <row r="977" spans="2:26">
      <c r="B977" s="449"/>
      <c r="C977" s="7"/>
      <c r="D977" s="3"/>
      <c r="E977" s="3"/>
      <c r="F977" s="3"/>
      <c r="G977" s="3"/>
      <c r="H977" s="3"/>
      <c r="I977" s="3"/>
      <c r="J977" s="3"/>
      <c r="K977" s="3"/>
      <c r="L977" s="3"/>
      <c r="M977" s="3"/>
      <c r="N977" s="3"/>
      <c r="O977" s="3"/>
      <c r="P977" s="3"/>
      <c r="Q977" s="3"/>
      <c r="R977" s="3"/>
      <c r="S977" s="3"/>
      <c r="T977" s="3"/>
      <c r="U977" s="3"/>
      <c r="V977" s="3"/>
      <c r="W977" s="3"/>
      <c r="X977" s="3"/>
      <c r="Y977" s="3"/>
      <c r="Z977" s="3"/>
    </row>
    <row r="978" spans="2:26">
      <c r="B978" s="449"/>
      <c r="C978" s="7"/>
      <c r="D978" s="3"/>
      <c r="E978" s="3"/>
      <c r="F978" s="3"/>
      <c r="G978" s="3"/>
      <c r="H978" s="3"/>
      <c r="I978" s="3"/>
      <c r="J978" s="3"/>
      <c r="K978" s="3"/>
      <c r="L978" s="3"/>
      <c r="M978" s="3"/>
      <c r="N978" s="3"/>
      <c r="O978" s="3"/>
      <c r="P978" s="3"/>
      <c r="Q978" s="3"/>
      <c r="R978" s="3"/>
      <c r="S978" s="3"/>
      <c r="T978" s="3"/>
      <c r="U978" s="3"/>
      <c r="V978" s="3"/>
      <c r="W978" s="3"/>
      <c r="X978" s="3"/>
      <c r="Y978" s="3"/>
      <c r="Z978" s="3"/>
    </row>
    <row r="979" spans="2:26">
      <c r="B979" s="449"/>
      <c r="C979" s="7"/>
      <c r="D979" s="3"/>
      <c r="E979" s="3"/>
      <c r="F979" s="3"/>
      <c r="G979" s="3"/>
      <c r="H979" s="3"/>
      <c r="I979" s="3"/>
      <c r="J979" s="3"/>
      <c r="K979" s="3"/>
      <c r="L979" s="3"/>
      <c r="M979" s="3"/>
      <c r="N979" s="3"/>
      <c r="O979" s="3"/>
      <c r="P979" s="3"/>
      <c r="Q979" s="3"/>
      <c r="R979" s="3"/>
      <c r="S979" s="3"/>
      <c r="T979" s="3"/>
      <c r="U979" s="3"/>
      <c r="V979" s="3"/>
      <c r="W979" s="3"/>
      <c r="X979" s="3"/>
      <c r="Y979" s="3"/>
      <c r="Z979" s="3"/>
    </row>
    <row r="980" spans="2:26">
      <c r="B980" s="449"/>
      <c r="C980" s="7"/>
      <c r="D980" s="3"/>
      <c r="E980" s="3"/>
      <c r="F980" s="3"/>
      <c r="G980" s="3"/>
      <c r="H980" s="3"/>
      <c r="I980" s="3"/>
      <c r="J980" s="3"/>
      <c r="K980" s="3"/>
      <c r="L980" s="3"/>
      <c r="M980" s="3"/>
      <c r="N980" s="3"/>
      <c r="O980" s="3"/>
      <c r="P980" s="3"/>
      <c r="Q980" s="3"/>
      <c r="R980" s="3"/>
      <c r="S980" s="3"/>
      <c r="T980" s="3"/>
      <c r="U980" s="3"/>
      <c r="V980" s="3"/>
      <c r="W980" s="3"/>
      <c r="X980" s="3"/>
      <c r="Y980" s="3"/>
      <c r="Z980" s="3"/>
    </row>
    <row r="981" spans="2:26">
      <c r="B981" s="449"/>
      <c r="C981" s="7"/>
      <c r="D981" s="3"/>
      <c r="E981" s="3"/>
      <c r="F981" s="3"/>
      <c r="G981" s="3"/>
      <c r="H981" s="3"/>
      <c r="I981" s="3"/>
      <c r="J981" s="3"/>
      <c r="K981" s="3"/>
      <c r="L981" s="3"/>
      <c r="M981" s="3"/>
      <c r="N981" s="3"/>
      <c r="O981" s="3"/>
      <c r="P981" s="3"/>
      <c r="Q981" s="3"/>
      <c r="R981" s="3"/>
      <c r="S981" s="3"/>
      <c r="T981" s="3"/>
      <c r="U981" s="3"/>
      <c r="V981" s="3"/>
      <c r="W981" s="3"/>
      <c r="X981" s="3"/>
      <c r="Y981" s="3"/>
      <c r="Z981" s="3"/>
    </row>
    <row r="982" spans="2:26">
      <c r="B982" s="449"/>
      <c r="C982" s="7"/>
      <c r="D982" s="3"/>
      <c r="E982" s="3"/>
      <c r="F982" s="3"/>
      <c r="G982" s="3"/>
      <c r="H982" s="3"/>
      <c r="I982" s="3"/>
      <c r="J982" s="3"/>
      <c r="K982" s="3"/>
      <c r="L982" s="3"/>
      <c r="M982" s="3"/>
      <c r="N982" s="3"/>
      <c r="O982" s="3"/>
      <c r="P982" s="3"/>
      <c r="Q982" s="3"/>
      <c r="R982" s="3"/>
      <c r="S982" s="3"/>
      <c r="T982" s="3"/>
      <c r="U982" s="3"/>
      <c r="V982" s="3"/>
      <c r="W982" s="3"/>
      <c r="X982" s="3"/>
      <c r="Y982" s="3"/>
      <c r="Z982" s="3"/>
    </row>
    <row r="983" spans="2:26">
      <c r="B983" s="449"/>
      <c r="C983" s="7"/>
      <c r="D983" s="3"/>
      <c r="E983" s="3"/>
      <c r="F983" s="3"/>
      <c r="G983" s="3"/>
      <c r="H983" s="3"/>
      <c r="I983" s="3"/>
      <c r="J983" s="3"/>
      <c r="K983" s="3"/>
      <c r="L983" s="3"/>
      <c r="M983" s="3"/>
      <c r="N983" s="3"/>
      <c r="O983" s="3"/>
      <c r="P983" s="3"/>
      <c r="Q983" s="3"/>
      <c r="R983" s="3"/>
      <c r="S983" s="3"/>
      <c r="T983" s="3"/>
      <c r="U983" s="3"/>
      <c r="V983" s="3"/>
      <c r="W983" s="3"/>
      <c r="X983" s="3"/>
      <c r="Y983" s="3"/>
      <c r="Z983" s="3"/>
    </row>
    <row r="984" spans="2:26">
      <c r="B984" s="449"/>
      <c r="C984" s="7"/>
      <c r="D984" s="3"/>
      <c r="E984" s="3"/>
      <c r="F984" s="3"/>
      <c r="G984" s="3"/>
      <c r="H984" s="3"/>
      <c r="I984" s="3"/>
      <c r="J984" s="3"/>
      <c r="K984" s="3"/>
      <c r="L984" s="3"/>
      <c r="M984" s="3"/>
      <c r="N984" s="3"/>
      <c r="O984" s="3"/>
      <c r="P984" s="3"/>
      <c r="Q984" s="3"/>
      <c r="R984" s="3"/>
      <c r="S984" s="3"/>
      <c r="T984" s="3"/>
      <c r="U984" s="3"/>
      <c r="V984" s="3"/>
      <c r="W984" s="3"/>
      <c r="X984" s="3"/>
      <c r="Y984" s="3"/>
      <c r="Z984" s="3"/>
    </row>
    <row r="985" spans="2:26">
      <c r="B985" s="449"/>
      <c r="C985" s="7"/>
      <c r="D985" s="3"/>
      <c r="E985" s="3"/>
      <c r="F985" s="3"/>
      <c r="G985" s="3"/>
      <c r="H985" s="3"/>
      <c r="I985" s="3"/>
      <c r="J985" s="3"/>
      <c r="K985" s="3"/>
      <c r="L985" s="3"/>
      <c r="M985" s="3"/>
      <c r="N985" s="3"/>
      <c r="O985" s="3"/>
      <c r="P985" s="3"/>
      <c r="Q985" s="3"/>
      <c r="R985" s="3"/>
      <c r="S985" s="3"/>
      <c r="T985" s="3"/>
      <c r="U985" s="3"/>
      <c r="V985" s="3"/>
      <c r="W985" s="3"/>
      <c r="X985" s="3"/>
      <c r="Y985" s="3"/>
      <c r="Z985" s="3"/>
    </row>
    <row r="986" spans="2:26">
      <c r="B986" s="449"/>
      <c r="C986" s="7"/>
      <c r="D986" s="3"/>
      <c r="E986" s="3"/>
      <c r="F986" s="3"/>
      <c r="G986" s="3"/>
      <c r="H986" s="3"/>
      <c r="I986" s="3"/>
      <c r="J986" s="3"/>
      <c r="K986" s="3"/>
      <c r="L986" s="3"/>
      <c r="M986" s="3"/>
      <c r="N986" s="3"/>
      <c r="O986" s="3"/>
      <c r="P986" s="3"/>
      <c r="Q986" s="3"/>
      <c r="R986" s="3"/>
      <c r="S986" s="3"/>
      <c r="T986" s="3"/>
      <c r="U986" s="3"/>
      <c r="V986" s="3"/>
      <c r="W986" s="3"/>
      <c r="X986" s="3"/>
      <c r="Y986" s="3"/>
      <c r="Z986" s="3"/>
    </row>
    <row r="987" spans="2:26">
      <c r="B987" s="449"/>
      <c r="C987" s="7"/>
      <c r="D987" s="3"/>
      <c r="E987" s="3"/>
      <c r="F987" s="3"/>
      <c r="G987" s="3"/>
      <c r="H987" s="3"/>
      <c r="I987" s="3"/>
      <c r="J987" s="3"/>
      <c r="K987" s="3"/>
      <c r="L987" s="3"/>
      <c r="M987" s="3"/>
      <c r="N987" s="3"/>
      <c r="O987" s="3"/>
      <c r="P987" s="3"/>
      <c r="Q987" s="3"/>
      <c r="R987" s="3"/>
      <c r="S987" s="3"/>
      <c r="T987" s="3"/>
      <c r="U987" s="3"/>
      <c r="V987" s="3"/>
      <c r="W987" s="3"/>
      <c r="X987" s="3"/>
      <c r="Y987" s="3"/>
      <c r="Z987" s="3"/>
    </row>
    <row r="988" spans="2:26">
      <c r="B988" s="449"/>
      <c r="C988" s="7"/>
      <c r="D988" s="3"/>
      <c r="E988" s="3"/>
      <c r="F988" s="3"/>
      <c r="G988" s="3"/>
      <c r="H988" s="3"/>
      <c r="I988" s="3"/>
      <c r="J988" s="3"/>
      <c r="K988" s="3"/>
      <c r="L988" s="3"/>
      <c r="M988" s="3"/>
      <c r="N988" s="3"/>
      <c r="O988" s="3"/>
      <c r="P988" s="3"/>
      <c r="Q988" s="3"/>
      <c r="R988" s="3"/>
      <c r="S988" s="3"/>
      <c r="T988" s="3"/>
      <c r="U988" s="3"/>
      <c r="V988" s="3"/>
      <c r="W988" s="3"/>
      <c r="X988" s="3"/>
      <c r="Y988" s="3"/>
      <c r="Z988" s="3"/>
    </row>
    <row r="989" spans="2:26">
      <c r="B989" s="449"/>
      <c r="C989" s="7"/>
      <c r="D989" s="3"/>
      <c r="E989" s="3"/>
      <c r="F989" s="3"/>
      <c r="G989" s="3"/>
      <c r="H989" s="3"/>
      <c r="I989" s="3"/>
      <c r="J989" s="3"/>
      <c r="K989" s="3"/>
      <c r="L989" s="3"/>
      <c r="M989" s="3"/>
      <c r="N989" s="3"/>
      <c r="O989" s="3"/>
      <c r="P989" s="3"/>
      <c r="Q989" s="3"/>
      <c r="R989" s="3"/>
      <c r="S989" s="3"/>
      <c r="T989" s="3"/>
      <c r="U989" s="3"/>
      <c r="V989" s="3"/>
      <c r="W989" s="3"/>
      <c r="X989" s="3"/>
      <c r="Y989" s="3"/>
      <c r="Z989" s="3"/>
    </row>
    <row r="990" spans="2:26">
      <c r="B990" s="449"/>
      <c r="C990" s="7"/>
      <c r="D990" s="3"/>
      <c r="E990" s="3"/>
      <c r="F990" s="3"/>
      <c r="G990" s="3"/>
      <c r="H990" s="3"/>
      <c r="I990" s="3"/>
      <c r="J990" s="3"/>
      <c r="K990" s="3"/>
      <c r="L990" s="3"/>
      <c r="M990" s="3"/>
      <c r="N990" s="3"/>
      <c r="O990" s="3"/>
      <c r="P990" s="3"/>
      <c r="Q990" s="3"/>
      <c r="R990" s="3"/>
      <c r="S990" s="3"/>
      <c r="T990" s="3"/>
      <c r="U990" s="3"/>
      <c r="V990" s="3"/>
      <c r="W990" s="3"/>
      <c r="X990" s="3"/>
      <c r="Y990" s="3"/>
      <c r="Z990" s="3"/>
    </row>
    <row r="991" spans="2:26">
      <c r="B991" s="449"/>
      <c r="C991" s="7"/>
      <c r="D991" s="3"/>
      <c r="E991" s="3"/>
      <c r="F991" s="3"/>
      <c r="G991" s="3"/>
      <c r="H991" s="3"/>
      <c r="I991" s="3"/>
      <c r="J991" s="3"/>
      <c r="K991" s="3"/>
      <c r="L991" s="3"/>
      <c r="M991" s="3"/>
      <c r="N991" s="3"/>
      <c r="O991" s="3"/>
      <c r="P991" s="3"/>
      <c r="Q991" s="3"/>
      <c r="R991" s="3"/>
      <c r="S991" s="3"/>
      <c r="T991" s="3"/>
      <c r="U991" s="3"/>
      <c r="V991" s="3"/>
      <c r="W991" s="3"/>
      <c r="X991" s="3"/>
      <c r="Y991" s="3"/>
      <c r="Z991" s="3"/>
    </row>
    <row r="992" spans="2:26">
      <c r="B992" s="449"/>
      <c r="C992" s="7"/>
      <c r="D992" s="3"/>
      <c r="E992" s="3"/>
      <c r="F992" s="3"/>
      <c r="G992" s="3"/>
      <c r="H992" s="3"/>
      <c r="I992" s="3"/>
      <c r="J992" s="3"/>
      <c r="K992" s="3"/>
      <c r="L992" s="3"/>
      <c r="M992" s="3"/>
      <c r="N992" s="3"/>
      <c r="O992" s="3"/>
      <c r="P992" s="3"/>
      <c r="Q992" s="3"/>
      <c r="R992" s="3"/>
      <c r="S992" s="3"/>
      <c r="T992" s="3"/>
      <c r="U992" s="3"/>
      <c r="V992" s="3"/>
      <c r="W992" s="3"/>
      <c r="X992" s="3"/>
      <c r="Y992" s="3"/>
      <c r="Z992" s="3"/>
    </row>
    <row r="993" spans="2:26">
      <c r="B993" s="449"/>
      <c r="C993" s="7"/>
      <c r="D993" s="3"/>
      <c r="E993" s="3"/>
      <c r="F993" s="3"/>
      <c r="G993" s="3"/>
      <c r="H993" s="3"/>
      <c r="I993" s="3"/>
      <c r="J993" s="3"/>
      <c r="K993" s="3"/>
      <c r="L993" s="3"/>
      <c r="M993" s="3"/>
      <c r="N993" s="3"/>
      <c r="O993" s="3"/>
      <c r="P993" s="3"/>
      <c r="Q993" s="3"/>
      <c r="R993" s="3"/>
      <c r="S993" s="3"/>
      <c r="T993" s="3"/>
      <c r="U993" s="3"/>
      <c r="V993" s="3"/>
      <c r="W993" s="3"/>
      <c r="X993" s="3"/>
      <c r="Y993" s="3"/>
      <c r="Z993" s="3"/>
    </row>
    <row r="994" spans="2:26">
      <c r="B994" s="449"/>
      <c r="C994" s="7"/>
      <c r="D994" s="3"/>
      <c r="E994" s="3"/>
      <c r="F994" s="3"/>
      <c r="G994" s="3"/>
      <c r="H994" s="3"/>
      <c r="I994" s="3"/>
      <c r="J994" s="3"/>
      <c r="K994" s="3"/>
      <c r="L994" s="3"/>
      <c r="M994" s="3"/>
      <c r="N994" s="3"/>
      <c r="O994" s="3"/>
      <c r="P994" s="3"/>
      <c r="Q994" s="3"/>
      <c r="R994" s="3"/>
      <c r="S994" s="3"/>
      <c r="T994" s="3"/>
      <c r="U994" s="3"/>
      <c r="V994" s="3"/>
      <c r="W994" s="3"/>
      <c r="X994" s="3"/>
      <c r="Y994" s="3"/>
      <c r="Z994" s="3"/>
    </row>
    <row r="995" spans="2:26">
      <c r="B995" s="449"/>
      <c r="C995" s="7"/>
      <c r="D995" s="3"/>
      <c r="E995" s="3"/>
      <c r="F995" s="3"/>
      <c r="G995" s="3"/>
      <c r="H995" s="3"/>
      <c r="I995" s="3"/>
      <c r="J995" s="3"/>
      <c r="K995" s="3"/>
      <c r="L995" s="3"/>
      <c r="M995" s="3"/>
      <c r="N995" s="3"/>
      <c r="O995" s="3"/>
      <c r="P995" s="3"/>
      <c r="Q995" s="3"/>
      <c r="R995" s="3"/>
      <c r="S995" s="3"/>
      <c r="T995" s="3"/>
      <c r="U995" s="3"/>
      <c r="V995" s="3"/>
      <c r="W995" s="3"/>
      <c r="X995" s="3"/>
      <c r="Y995" s="3"/>
      <c r="Z995" s="3"/>
    </row>
    <row r="996" spans="2:26">
      <c r="B996" s="449"/>
      <c r="C996" s="7"/>
      <c r="D996" s="3"/>
      <c r="E996" s="3"/>
      <c r="F996" s="3"/>
      <c r="G996" s="3"/>
      <c r="H996" s="3"/>
      <c r="I996" s="3"/>
      <c r="J996" s="3"/>
      <c r="K996" s="3"/>
      <c r="L996" s="3"/>
      <c r="M996" s="3"/>
      <c r="N996" s="3"/>
      <c r="O996" s="3"/>
      <c r="P996" s="3"/>
      <c r="Q996" s="3"/>
      <c r="R996" s="3"/>
      <c r="S996" s="3"/>
      <c r="T996" s="3"/>
      <c r="U996" s="3"/>
      <c r="V996" s="3"/>
      <c r="W996" s="3"/>
      <c r="X996" s="3"/>
      <c r="Y996" s="3"/>
      <c r="Z996" s="3"/>
    </row>
    <row r="997" spans="2:26">
      <c r="B997" s="449"/>
      <c r="C997" s="7"/>
      <c r="D997" s="3"/>
      <c r="E997" s="3"/>
      <c r="F997" s="3"/>
      <c r="G997" s="3"/>
      <c r="H997" s="3"/>
      <c r="I997" s="3"/>
      <c r="J997" s="3"/>
      <c r="K997" s="3"/>
      <c r="L997" s="3"/>
      <c r="M997" s="3"/>
      <c r="N997" s="3"/>
      <c r="O997" s="3"/>
      <c r="P997" s="3"/>
      <c r="Q997" s="3"/>
      <c r="R997" s="3"/>
      <c r="S997" s="3"/>
      <c r="T997" s="3"/>
      <c r="U997" s="3"/>
      <c r="V997" s="3"/>
      <c r="W997" s="3"/>
      <c r="X997" s="3"/>
      <c r="Y997" s="3"/>
      <c r="Z997" s="3"/>
    </row>
    <row r="998" spans="2:26">
      <c r="B998" s="449"/>
      <c r="C998" s="7"/>
      <c r="D998" s="3"/>
      <c r="E998" s="3"/>
      <c r="F998" s="3"/>
      <c r="G998" s="3"/>
      <c r="H998" s="3"/>
      <c r="I998" s="3"/>
      <c r="J998" s="3"/>
      <c r="K998" s="3"/>
      <c r="L998" s="3"/>
      <c r="M998" s="3"/>
      <c r="N998" s="3"/>
      <c r="O998" s="3"/>
      <c r="P998" s="3"/>
      <c r="Q998" s="3"/>
      <c r="R998" s="3"/>
      <c r="S998" s="3"/>
      <c r="T998" s="3"/>
      <c r="U998" s="3"/>
      <c r="V998" s="3"/>
      <c r="W998" s="3"/>
      <c r="X998" s="3"/>
      <c r="Y998" s="3"/>
      <c r="Z998" s="3"/>
    </row>
    <row r="999" spans="2:26">
      <c r="B999" s="449"/>
      <c r="C999" s="7"/>
      <c r="D999" s="3"/>
      <c r="E999" s="3"/>
      <c r="F999" s="3"/>
      <c r="G999" s="3"/>
      <c r="H999" s="3"/>
      <c r="I999" s="3"/>
      <c r="J999" s="3"/>
      <c r="K999" s="3"/>
      <c r="L999" s="3"/>
      <c r="M999" s="3"/>
      <c r="N999" s="3"/>
      <c r="O999" s="3"/>
      <c r="P999" s="3"/>
      <c r="Q999" s="3"/>
      <c r="R999" s="3"/>
      <c r="S999" s="3"/>
      <c r="T999" s="3"/>
      <c r="U999" s="3"/>
      <c r="V999" s="3"/>
      <c r="W999" s="3"/>
      <c r="X999" s="3"/>
      <c r="Y999" s="3"/>
      <c r="Z999" s="3"/>
    </row>
    <row r="1000" spans="2:26">
      <c r="B1000" s="449"/>
      <c r="C1000" s="7"/>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row r="1001" spans="2:26">
      <c r="B1001" s="449"/>
      <c r="C1001" s="7"/>
      <c r="D1001" s="3"/>
      <c r="E1001" s="3"/>
      <c r="F1001" s="3"/>
      <c r="G1001" s="3"/>
      <c r="H1001" s="3"/>
      <c r="I1001" s="3"/>
      <c r="J1001" s="3"/>
      <c r="K1001" s="3"/>
      <c r="L1001" s="3"/>
      <c r="M1001" s="3"/>
      <c r="N1001" s="3"/>
      <c r="O1001" s="3"/>
      <c r="P1001" s="3"/>
      <c r="Q1001" s="3"/>
      <c r="R1001" s="3"/>
      <c r="S1001" s="3"/>
      <c r="T1001" s="3"/>
      <c r="U1001" s="3"/>
      <c r="V1001" s="3"/>
      <c r="W1001" s="3"/>
      <c r="X1001" s="3"/>
      <c r="Y1001" s="3"/>
      <c r="Z1001" s="3"/>
    </row>
    <row r="1002" spans="2:26">
      <c r="B1002" s="449"/>
      <c r="C1002" s="7"/>
      <c r="D1002" s="3"/>
      <c r="E1002" s="3"/>
      <c r="F1002" s="3"/>
      <c r="G1002" s="3"/>
      <c r="H1002" s="3"/>
      <c r="I1002" s="3"/>
      <c r="J1002" s="3"/>
      <c r="K1002" s="3"/>
      <c r="L1002" s="3"/>
      <c r="M1002" s="3"/>
      <c r="N1002" s="3"/>
      <c r="O1002" s="3"/>
      <c r="P1002" s="3"/>
      <c r="Q1002" s="3"/>
      <c r="R1002" s="3"/>
      <c r="S1002" s="3"/>
      <c r="T1002" s="3"/>
      <c r="U1002" s="3"/>
      <c r="V1002" s="3"/>
      <c r="W1002" s="3"/>
      <c r="X1002" s="3"/>
      <c r="Y1002" s="3"/>
      <c r="Z1002" s="3"/>
    </row>
    <row r="1003" spans="2:26">
      <c r="B1003" s="449"/>
      <c r="C1003" s="7"/>
      <c r="D1003" s="3"/>
      <c r="E1003" s="3"/>
      <c r="F1003" s="3"/>
      <c r="G1003" s="3"/>
      <c r="H1003" s="3"/>
      <c r="I1003" s="3"/>
      <c r="J1003" s="3"/>
      <c r="K1003" s="3"/>
      <c r="L1003" s="3"/>
      <c r="M1003" s="3"/>
      <c r="N1003" s="3"/>
      <c r="O1003" s="3"/>
      <c r="P1003" s="3"/>
      <c r="Q1003" s="3"/>
      <c r="R1003" s="3"/>
      <c r="S1003" s="3"/>
      <c r="T1003" s="3"/>
      <c r="U1003" s="3"/>
      <c r="V1003" s="3"/>
      <c r="W1003" s="3"/>
      <c r="X1003" s="3"/>
      <c r="Y1003" s="3"/>
      <c r="Z1003" s="3"/>
    </row>
    <row r="1004" spans="2:26">
      <c r="B1004" s="449"/>
      <c r="C1004" s="7"/>
      <c r="D1004" s="3"/>
      <c r="E1004" s="3"/>
      <c r="F1004" s="3"/>
      <c r="G1004" s="3"/>
      <c r="H1004" s="3"/>
      <c r="I1004" s="3"/>
      <c r="J1004" s="3"/>
      <c r="K1004" s="3"/>
      <c r="L1004" s="3"/>
      <c r="M1004" s="3"/>
      <c r="N1004" s="3"/>
      <c r="O1004" s="3"/>
      <c r="P1004" s="3"/>
      <c r="Q1004" s="3"/>
      <c r="R1004" s="3"/>
      <c r="S1004" s="3"/>
      <c r="T1004" s="3"/>
      <c r="U1004" s="3"/>
      <c r="V1004" s="3"/>
      <c r="W1004" s="3"/>
      <c r="X1004" s="3"/>
      <c r="Y1004" s="3"/>
      <c r="Z1004" s="3"/>
    </row>
    <row r="1005" spans="2:26">
      <c r="B1005" s="449"/>
      <c r="C1005" s="7"/>
      <c r="D1005" s="3"/>
      <c r="E1005" s="3"/>
      <c r="F1005" s="3"/>
      <c r="G1005" s="3"/>
      <c r="H1005" s="3"/>
      <c r="I1005" s="3"/>
      <c r="J1005" s="3"/>
      <c r="K1005" s="3"/>
      <c r="L1005" s="3"/>
      <c r="M1005" s="3"/>
      <c r="N1005" s="3"/>
      <c r="O1005" s="3"/>
      <c r="P1005" s="3"/>
      <c r="Q1005" s="3"/>
      <c r="R1005" s="3"/>
      <c r="S1005" s="3"/>
      <c r="T1005" s="3"/>
      <c r="U1005" s="3"/>
      <c r="V1005" s="3"/>
      <c r="W1005" s="3"/>
      <c r="X1005" s="3"/>
      <c r="Y1005" s="3"/>
      <c r="Z1005" s="3"/>
    </row>
    <row r="1006" spans="2:26">
      <c r="B1006" s="449"/>
      <c r="C1006" s="7"/>
      <c r="D1006" s="3"/>
      <c r="E1006" s="3"/>
      <c r="F1006" s="3"/>
      <c r="G1006" s="3"/>
      <c r="H1006" s="3"/>
      <c r="I1006" s="3"/>
      <c r="J1006" s="3"/>
      <c r="K1006" s="3"/>
      <c r="L1006" s="3"/>
      <c r="M1006" s="3"/>
      <c r="N1006" s="3"/>
      <c r="O1006" s="3"/>
      <c r="P1006" s="3"/>
      <c r="Q1006" s="3"/>
      <c r="R1006" s="3"/>
      <c r="S1006" s="3"/>
      <c r="T1006" s="3"/>
      <c r="U1006" s="3"/>
      <c r="V1006" s="3"/>
      <c r="W1006" s="3"/>
      <c r="X1006" s="3"/>
      <c r="Y1006" s="3"/>
      <c r="Z1006" s="3"/>
    </row>
    <row r="1007" spans="2:26">
      <c r="B1007" s="449"/>
      <c r="C1007" s="7"/>
      <c r="D1007" s="3"/>
      <c r="E1007" s="3"/>
      <c r="F1007" s="3"/>
      <c r="G1007" s="3"/>
      <c r="H1007" s="3"/>
      <c r="I1007" s="3"/>
      <c r="J1007" s="3"/>
      <c r="K1007" s="3"/>
      <c r="L1007" s="3"/>
      <c r="M1007" s="3"/>
      <c r="N1007" s="3"/>
      <c r="O1007" s="3"/>
      <c r="P1007" s="3"/>
      <c r="Q1007" s="3"/>
      <c r="R1007" s="3"/>
      <c r="S1007" s="3"/>
      <c r="T1007" s="3"/>
      <c r="U1007" s="3"/>
      <c r="V1007" s="3"/>
      <c r="W1007" s="3"/>
      <c r="X1007" s="3"/>
      <c r="Y1007" s="3"/>
      <c r="Z1007" s="3"/>
    </row>
    <row r="1008" spans="2:26">
      <c r="B1008" s="449"/>
      <c r="C1008" s="7"/>
      <c r="D1008" s="3"/>
      <c r="E1008" s="3"/>
      <c r="F1008" s="3"/>
      <c r="G1008" s="3"/>
      <c r="H1008" s="3"/>
      <c r="I1008" s="3"/>
      <c r="J1008" s="3"/>
      <c r="K1008" s="3"/>
      <c r="L1008" s="3"/>
      <c r="M1008" s="3"/>
      <c r="N1008" s="3"/>
      <c r="O1008" s="3"/>
      <c r="P1008" s="3"/>
      <c r="Q1008" s="3"/>
      <c r="R1008" s="3"/>
      <c r="S1008" s="3"/>
      <c r="T1008" s="3"/>
      <c r="U1008" s="3"/>
      <c r="V1008" s="3"/>
      <c r="W1008" s="3"/>
      <c r="X1008" s="3"/>
      <c r="Y1008" s="3"/>
      <c r="Z1008" s="3"/>
    </row>
    <row r="1009" spans="2:26">
      <c r="B1009" s="449"/>
      <c r="C1009" s="7"/>
      <c r="D1009" s="3"/>
      <c r="E1009" s="3"/>
      <c r="F1009" s="3"/>
      <c r="G1009" s="3"/>
      <c r="H1009" s="3"/>
      <c r="I1009" s="3"/>
      <c r="J1009" s="3"/>
      <c r="K1009" s="3"/>
      <c r="L1009" s="3"/>
      <c r="M1009" s="3"/>
      <c r="N1009" s="3"/>
      <c r="O1009" s="3"/>
      <c r="P1009" s="3"/>
      <c r="Q1009" s="3"/>
      <c r="R1009" s="3"/>
      <c r="S1009" s="3"/>
      <c r="T1009" s="3"/>
      <c r="U1009" s="3"/>
      <c r="V1009" s="3"/>
      <c r="W1009" s="3"/>
      <c r="X1009" s="3"/>
      <c r="Y1009" s="3"/>
      <c r="Z1009" s="3"/>
    </row>
    <row r="1010" spans="2:26">
      <c r="B1010" s="449"/>
      <c r="C1010" s="7"/>
      <c r="D1010" s="3"/>
      <c r="E1010" s="3"/>
      <c r="F1010" s="3"/>
      <c r="G1010" s="3"/>
      <c r="H1010" s="3"/>
      <c r="I1010" s="3"/>
      <c r="J1010" s="3"/>
      <c r="K1010" s="3"/>
      <c r="L1010" s="3"/>
      <c r="M1010" s="3"/>
      <c r="N1010" s="3"/>
      <c r="O1010" s="3"/>
      <c r="P1010" s="3"/>
      <c r="Q1010" s="3"/>
      <c r="R1010" s="3"/>
      <c r="S1010" s="3"/>
      <c r="T1010" s="3"/>
      <c r="U1010" s="3"/>
      <c r="V1010" s="3"/>
      <c r="W1010" s="3"/>
      <c r="X1010" s="3"/>
      <c r="Y1010" s="3"/>
      <c r="Z1010" s="3"/>
    </row>
    <row r="1011" spans="2:26">
      <c r="B1011" s="449"/>
      <c r="C1011" s="7"/>
      <c r="D1011" s="3"/>
      <c r="E1011" s="3"/>
      <c r="F1011" s="3"/>
      <c r="G1011" s="3"/>
      <c r="H1011" s="3"/>
      <c r="I1011" s="3"/>
      <c r="J1011" s="3"/>
      <c r="K1011" s="3"/>
      <c r="L1011" s="3"/>
      <c r="M1011" s="3"/>
      <c r="N1011" s="3"/>
      <c r="O1011" s="3"/>
      <c r="P1011" s="3"/>
      <c r="Q1011" s="3"/>
      <c r="R1011" s="3"/>
      <c r="S1011" s="3"/>
      <c r="T1011" s="3"/>
      <c r="U1011" s="3"/>
      <c r="V1011" s="3"/>
      <c r="W1011" s="3"/>
      <c r="X1011" s="3"/>
      <c r="Y1011" s="3"/>
      <c r="Z1011" s="3"/>
    </row>
    <row r="1012" spans="2:26">
      <c r="B1012" s="449"/>
      <c r="C1012" s="7"/>
      <c r="D1012" s="3"/>
      <c r="E1012" s="3"/>
      <c r="F1012" s="3"/>
      <c r="G1012" s="3"/>
      <c r="H1012" s="3"/>
      <c r="I1012" s="3"/>
      <c r="J1012" s="3"/>
      <c r="K1012" s="3"/>
      <c r="L1012" s="3"/>
      <c r="M1012" s="3"/>
      <c r="N1012" s="3"/>
      <c r="O1012" s="3"/>
      <c r="P1012" s="3"/>
      <c r="Q1012" s="3"/>
      <c r="R1012" s="3"/>
      <c r="S1012" s="3"/>
      <c r="T1012" s="3"/>
      <c r="U1012" s="3"/>
      <c r="V1012" s="3"/>
      <c r="W1012" s="3"/>
      <c r="X1012" s="3"/>
      <c r="Y1012" s="3"/>
      <c r="Z1012" s="3"/>
    </row>
    <row r="1013" spans="2:26">
      <c r="B1013" s="449"/>
      <c r="C1013" s="7"/>
      <c r="D1013" s="3"/>
      <c r="E1013" s="3"/>
      <c r="F1013" s="3"/>
      <c r="G1013" s="3"/>
      <c r="H1013" s="3"/>
      <c r="I1013" s="3"/>
      <c r="J1013" s="3"/>
      <c r="K1013" s="3"/>
      <c r="L1013" s="3"/>
      <c r="M1013" s="3"/>
      <c r="N1013" s="3"/>
      <c r="O1013" s="3"/>
      <c r="P1013" s="3"/>
      <c r="Q1013" s="3"/>
      <c r="R1013" s="3"/>
      <c r="S1013" s="3"/>
      <c r="T1013" s="3"/>
      <c r="U1013" s="3"/>
      <c r="V1013" s="3"/>
      <c r="W1013" s="3"/>
      <c r="X1013" s="3"/>
      <c r="Y1013" s="3"/>
      <c r="Z1013" s="3"/>
    </row>
    <row r="1014" spans="2:26">
      <c r="B1014" s="449"/>
      <c r="C1014" s="7"/>
      <c r="D1014" s="3"/>
      <c r="E1014" s="3"/>
      <c r="F1014" s="3"/>
      <c r="G1014" s="3"/>
      <c r="H1014" s="3"/>
      <c r="I1014" s="3"/>
      <c r="J1014" s="3"/>
      <c r="K1014" s="3"/>
      <c r="L1014" s="3"/>
      <c r="M1014" s="3"/>
      <c r="N1014" s="3"/>
      <c r="O1014" s="3"/>
      <c r="P1014" s="3"/>
      <c r="Q1014" s="3"/>
      <c r="R1014" s="3"/>
      <c r="S1014" s="3"/>
      <c r="T1014" s="3"/>
      <c r="U1014" s="3"/>
      <c r="V1014" s="3"/>
      <c r="W1014" s="3"/>
      <c r="X1014" s="3"/>
      <c r="Y1014" s="3"/>
      <c r="Z1014" s="3"/>
    </row>
    <row r="1015" spans="2:26">
      <c r="B1015" s="449"/>
      <c r="C1015" s="7"/>
      <c r="D1015" s="3"/>
      <c r="E1015" s="3"/>
      <c r="F1015" s="3"/>
      <c r="G1015" s="3"/>
      <c r="H1015" s="3"/>
      <c r="I1015" s="3"/>
      <c r="J1015" s="3"/>
      <c r="K1015" s="3"/>
      <c r="L1015" s="3"/>
      <c r="M1015" s="3"/>
      <c r="N1015" s="3"/>
      <c r="O1015" s="3"/>
      <c r="P1015" s="3"/>
      <c r="Q1015" s="3"/>
      <c r="R1015" s="3"/>
      <c r="S1015" s="3"/>
      <c r="T1015" s="3"/>
      <c r="U1015" s="3"/>
      <c r="V1015" s="3"/>
      <c r="W1015" s="3"/>
      <c r="X1015" s="3"/>
      <c r="Y1015" s="3"/>
      <c r="Z1015" s="3"/>
    </row>
    <row r="1016" spans="2:26">
      <c r="B1016" s="449"/>
      <c r="C1016" s="7"/>
      <c r="D1016" s="3"/>
      <c r="E1016" s="3"/>
      <c r="F1016" s="3"/>
      <c r="G1016" s="3"/>
      <c r="H1016" s="3"/>
      <c r="I1016" s="3"/>
      <c r="J1016" s="3"/>
      <c r="K1016" s="3"/>
      <c r="L1016" s="3"/>
      <c r="M1016" s="3"/>
      <c r="N1016" s="3"/>
      <c r="O1016" s="3"/>
      <c r="P1016" s="3"/>
      <c r="Q1016" s="3"/>
      <c r="R1016" s="3"/>
      <c r="S1016" s="3"/>
      <c r="T1016" s="3"/>
      <c r="U1016" s="3"/>
      <c r="V1016" s="3"/>
      <c r="W1016" s="3"/>
      <c r="X1016" s="3"/>
      <c r="Y1016" s="3"/>
      <c r="Z1016" s="3"/>
    </row>
    <row r="1017" spans="2:26">
      <c r="B1017" s="449"/>
      <c r="C1017" s="7"/>
      <c r="D1017" s="3"/>
      <c r="E1017" s="3"/>
      <c r="F1017" s="3"/>
      <c r="G1017" s="3"/>
      <c r="H1017" s="3"/>
      <c r="I1017" s="3"/>
      <c r="J1017" s="3"/>
      <c r="K1017" s="3"/>
      <c r="L1017" s="3"/>
      <c r="M1017" s="3"/>
      <c r="N1017" s="3"/>
      <c r="O1017" s="3"/>
      <c r="P1017" s="3"/>
      <c r="Q1017" s="3"/>
      <c r="R1017" s="3"/>
      <c r="S1017" s="3"/>
      <c r="T1017" s="3"/>
      <c r="U1017" s="3"/>
      <c r="V1017" s="3"/>
      <c r="W1017" s="3"/>
      <c r="X1017" s="3"/>
      <c r="Y1017" s="3"/>
      <c r="Z1017" s="3"/>
    </row>
    <row r="1018" spans="2:26">
      <c r="B1018" s="449"/>
      <c r="C1018" s="7"/>
      <c r="D1018" s="3"/>
      <c r="E1018" s="3"/>
      <c r="F1018" s="3"/>
      <c r="G1018" s="3"/>
      <c r="H1018" s="3"/>
      <c r="I1018" s="3"/>
      <c r="J1018" s="3"/>
      <c r="K1018" s="3"/>
      <c r="L1018" s="3"/>
      <c r="M1018" s="3"/>
      <c r="N1018" s="3"/>
      <c r="O1018" s="3"/>
      <c r="P1018" s="3"/>
      <c r="Q1018" s="3"/>
      <c r="R1018" s="3"/>
      <c r="S1018" s="3"/>
      <c r="T1018" s="3"/>
      <c r="U1018" s="3"/>
      <c r="V1018" s="3"/>
      <c r="W1018" s="3"/>
      <c r="X1018" s="3"/>
      <c r="Y1018" s="3"/>
      <c r="Z1018" s="3"/>
    </row>
    <row r="1019" spans="2:26">
      <c r="B1019" s="449"/>
      <c r="C1019" s="7"/>
      <c r="D1019" s="3"/>
      <c r="E1019" s="3"/>
      <c r="F1019" s="3"/>
      <c r="G1019" s="3"/>
      <c r="H1019" s="3"/>
      <c r="I1019" s="3"/>
      <c r="J1019" s="3"/>
      <c r="K1019" s="3"/>
      <c r="L1019" s="3"/>
      <c r="M1019" s="3"/>
      <c r="N1019" s="3"/>
      <c r="O1019" s="3"/>
      <c r="P1019" s="3"/>
      <c r="Q1019" s="3"/>
      <c r="R1019" s="3"/>
      <c r="S1019" s="3"/>
      <c r="T1019" s="3"/>
      <c r="U1019" s="3"/>
      <c r="V1019" s="3"/>
      <c r="W1019" s="3"/>
      <c r="X1019" s="3"/>
      <c r="Y1019" s="3"/>
      <c r="Z1019" s="3"/>
    </row>
    <row r="1020" spans="2:26">
      <c r="B1020" s="449"/>
      <c r="C1020" s="7"/>
      <c r="D1020" s="3"/>
      <c r="E1020" s="3"/>
      <c r="F1020" s="3"/>
      <c r="G1020" s="3"/>
      <c r="H1020" s="3"/>
      <c r="I1020" s="3"/>
      <c r="J1020" s="3"/>
      <c r="K1020" s="3"/>
      <c r="L1020" s="3"/>
      <c r="M1020" s="3"/>
      <c r="N1020" s="3"/>
      <c r="O1020" s="3"/>
      <c r="P1020" s="3"/>
      <c r="Q1020" s="3"/>
      <c r="R1020" s="3"/>
      <c r="S1020" s="3"/>
      <c r="T1020" s="3"/>
      <c r="U1020" s="3"/>
      <c r="V1020" s="3"/>
      <c r="W1020" s="3"/>
      <c r="X1020" s="3"/>
      <c r="Y1020" s="3"/>
      <c r="Z1020" s="3"/>
    </row>
    <row r="1021" spans="2:26">
      <c r="B1021" s="449"/>
      <c r="C1021" s="7"/>
      <c r="D1021" s="3"/>
      <c r="E1021" s="3"/>
      <c r="F1021" s="3"/>
      <c r="G1021" s="3"/>
      <c r="H1021" s="3"/>
      <c r="I1021" s="3"/>
      <c r="J1021" s="3"/>
      <c r="K1021" s="3"/>
      <c r="L1021" s="3"/>
      <c r="M1021" s="3"/>
      <c r="N1021" s="3"/>
      <c r="O1021" s="3"/>
      <c r="P1021" s="3"/>
      <c r="Q1021" s="3"/>
      <c r="R1021" s="3"/>
      <c r="S1021" s="3"/>
      <c r="T1021" s="3"/>
      <c r="U1021" s="3"/>
      <c r="V1021" s="3"/>
      <c r="W1021" s="3"/>
      <c r="X1021" s="3"/>
      <c r="Y1021" s="3"/>
      <c r="Z1021" s="3"/>
    </row>
    <row r="1022" spans="2:26">
      <c r="B1022" s="449"/>
      <c r="C1022" s="7"/>
      <c r="D1022" s="3"/>
      <c r="E1022" s="3"/>
      <c r="F1022" s="3"/>
      <c r="G1022" s="3"/>
      <c r="H1022" s="3"/>
      <c r="I1022" s="3"/>
      <c r="J1022" s="3"/>
      <c r="K1022" s="3"/>
      <c r="L1022" s="3"/>
      <c r="M1022" s="3"/>
      <c r="N1022" s="3"/>
      <c r="O1022" s="3"/>
      <c r="P1022" s="3"/>
      <c r="Q1022" s="3"/>
      <c r="R1022" s="3"/>
      <c r="S1022" s="3"/>
      <c r="T1022" s="3"/>
      <c r="U1022" s="3"/>
      <c r="V1022" s="3"/>
      <c r="W1022" s="3"/>
      <c r="X1022" s="3"/>
      <c r="Y1022" s="3"/>
      <c r="Z1022" s="3"/>
    </row>
    <row r="1023" spans="2:26">
      <c r="B1023" s="449"/>
      <c r="C1023" s="7"/>
      <c r="D1023" s="3"/>
      <c r="E1023" s="3"/>
      <c r="F1023" s="3"/>
      <c r="G1023" s="3"/>
      <c r="H1023" s="3"/>
      <c r="I1023" s="3"/>
      <c r="J1023" s="3"/>
      <c r="K1023" s="3"/>
      <c r="L1023" s="3"/>
      <c r="M1023" s="3"/>
      <c r="N1023" s="3"/>
      <c r="O1023" s="3"/>
      <c r="P1023" s="3"/>
      <c r="Q1023" s="3"/>
      <c r="R1023" s="3"/>
      <c r="S1023" s="3"/>
      <c r="T1023" s="3"/>
      <c r="U1023" s="3"/>
      <c r="V1023" s="3"/>
      <c r="W1023" s="3"/>
      <c r="X1023" s="3"/>
      <c r="Y1023" s="3"/>
      <c r="Z1023" s="3"/>
    </row>
    <row r="1024" spans="2:26">
      <c r="B1024" s="449"/>
      <c r="C1024" s="7"/>
      <c r="D1024" s="3"/>
      <c r="E1024" s="3"/>
      <c r="F1024" s="3"/>
      <c r="G1024" s="3"/>
      <c r="H1024" s="3"/>
      <c r="I1024" s="3"/>
      <c r="J1024" s="3"/>
      <c r="K1024" s="3"/>
      <c r="L1024" s="3"/>
      <c r="M1024" s="3"/>
      <c r="N1024" s="3"/>
      <c r="O1024" s="3"/>
      <c r="P1024" s="3"/>
      <c r="Q1024" s="3"/>
      <c r="R1024" s="3"/>
      <c r="S1024" s="3"/>
      <c r="T1024" s="3"/>
      <c r="U1024" s="3"/>
      <c r="V1024" s="3"/>
      <c r="W1024" s="3"/>
      <c r="X1024" s="3"/>
      <c r="Y1024" s="3"/>
      <c r="Z1024" s="3"/>
    </row>
    <row r="1025" spans="2:26">
      <c r="B1025" s="449"/>
      <c r="C1025" s="7"/>
      <c r="D1025" s="3"/>
      <c r="E1025" s="3"/>
      <c r="F1025" s="3"/>
      <c r="G1025" s="3"/>
      <c r="H1025" s="3"/>
      <c r="I1025" s="3"/>
      <c r="J1025" s="3"/>
      <c r="K1025" s="3"/>
      <c r="L1025" s="3"/>
      <c r="M1025" s="3"/>
      <c r="N1025" s="3"/>
      <c r="O1025" s="3"/>
      <c r="P1025" s="3"/>
      <c r="Q1025" s="3"/>
      <c r="R1025" s="3"/>
      <c r="S1025" s="3"/>
      <c r="T1025" s="3"/>
      <c r="U1025" s="3"/>
      <c r="V1025" s="3"/>
      <c r="W1025" s="3"/>
      <c r="X1025" s="3"/>
      <c r="Y1025" s="3"/>
      <c r="Z1025" s="3"/>
    </row>
    <row r="1026" spans="2:26">
      <c r="B1026" s="449"/>
      <c r="C1026" s="7"/>
      <c r="D1026" s="3"/>
      <c r="E1026" s="3"/>
      <c r="F1026" s="3"/>
      <c r="G1026" s="3"/>
      <c r="H1026" s="3"/>
      <c r="I1026" s="3"/>
      <c r="J1026" s="3"/>
      <c r="K1026" s="3"/>
      <c r="L1026" s="3"/>
      <c r="M1026" s="3"/>
      <c r="N1026" s="3"/>
      <c r="O1026" s="3"/>
      <c r="P1026" s="3"/>
      <c r="Q1026" s="3"/>
      <c r="R1026" s="3"/>
      <c r="S1026" s="3"/>
      <c r="T1026" s="3"/>
      <c r="U1026" s="3"/>
      <c r="V1026" s="3"/>
      <c r="W1026" s="3"/>
      <c r="X1026" s="3"/>
      <c r="Y1026" s="3"/>
      <c r="Z1026" s="3"/>
    </row>
    <row r="1027" spans="2:26">
      <c r="B1027" s="449"/>
      <c r="C1027" s="7"/>
      <c r="D1027" s="3"/>
      <c r="E1027" s="3"/>
      <c r="F1027" s="3"/>
      <c r="G1027" s="3"/>
      <c r="H1027" s="3"/>
      <c r="I1027" s="3"/>
      <c r="J1027" s="3"/>
      <c r="K1027" s="3"/>
      <c r="L1027" s="3"/>
      <c r="M1027" s="3"/>
      <c r="N1027" s="3"/>
      <c r="O1027" s="3"/>
      <c r="P1027" s="3"/>
      <c r="Q1027" s="3"/>
      <c r="R1027" s="3"/>
      <c r="S1027" s="3"/>
      <c r="T1027" s="3"/>
      <c r="U1027" s="3"/>
      <c r="V1027" s="3"/>
      <c r="W1027" s="3"/>
      <c r="X1027" s="3"/>
      <c r="Y1027" s="3"/>
      <c r="Z1027" s="3"/>
    </row>
    <row r="1028" spans="2:26">
      <c r="B1028" s="449"/>
      <c r="C1028" s="7"/>
      <c r="D1028" s="3"/>
      <c r="E1028" s="3"/>
      <c r="F1028" s="3"/>
      <c r="G1028" s="3"/>
      <c r="H1028" s="3"/>
      <c r="I1028" s="3"/>
      <c r="J1028" s="3"/>
      <c r="K1028" s="3"/>
      <c r="L1028" s="3"/>
      <c r="M1028" s="3"/>
      <c r="N1028" s="3"/>
      <c r="O1028" s="3"/>
      <c r="P1028" s="3"/>
      <c r="Q1028" s="3"/>
      <c r="R1028" s="3"/>
      <c r="S1028" s="3"/>
      <c r="T1028" s="3"/>
      <c r="U1028" s="3"/>
      <c r="V1028" s="3"/>
      <c r="W1028" s="3"/>
      <c r="X1028" s="3"/>
      <c r="Y1028" s="3"/>
      <c r="Z1028" s="3"/>
    </row>
    <row r="1029" spans="2:26">
      <c r="B1029" s="449"/>
      <c r="C1029" s="7"/>
      <c r="D1029" s="3"/>
      <c r="E1029" s="3"/>
      <c r="F1029" s="3"/>
      <c r="G1029" s="3"/>
      <c r="H1029" s="3"/>
      <c r="I1029" s="3"/>
      <c r="J1029" s="3"/>
      <c r="K1029" s="3"/>
      <c r="L1029" s="3"/>
      <c r="M1029" s="3"/>
      <c r="N1029" s="3"/>
      <c r="O1029" s="3"/>
      <c r="P1029" s="3"/>
      <c r="Q1029" s="3"/>
      <c r="R1029" s="3"/>
      <c r="S1029" s="3"/>
      <c r="T1029" s="3"/>
      <c r="U1029" s="3"/>
      <c r="V1029" s="3"/>
      <c r="W1029" s="3"/>
      <c r="X1029" s="3"/>
      <c r="Y1029" s="3"/>
      <c r="Z1029" s="3"/>
    </row>
    <row r="1030" spans="2:26">
      <c r="B1030" s="449"/>
      <c r="C1030" s="7"/>
      <c r="D1030" s="3"/>
      <c r="E1030" s="3"/>
      <c r="F1030" s="3"/>
      <c r="G1030" s="3"/>
      <c r="H1030" s="3"/>
      <c r="I1030" s="3"/>
      <c r="J1030" s="3"/>
      <c r="K1030" s="3"/>
      <c r="L1030" s="3"/>
      <c r="M1030" s="3"/>
      <c r="N1030" s="3"/>
      <c r="O1030" s="3"/>
      <c r="P1030" s="3"/>
      <c r="Q1030" s="3"/>
      <c r="R1030" s="3"/>
      <c r="S1030" s="3"/>
      <c r="T1030" s="3"/>
      <c r="U1030" s="3"/>
      <c r="V1030" s="3"/>
      <c r="W1030" s="3"/>
      <c r="X1030" s="3"/>
      <c r="Y1030" s="3"/>
      <c r="Z1030" s="3"/>
    </row>
    <row r="1031" spans="2:26">
      <c r="B1031" s="449"/>
      <c r="C1031" s="7"/>
      <c r="D1031" s="3"/>
      <c r="E1031" s="3"/>
      <c r="F1031" s="3"/>
      <c r="G1031" s="3"/>
      <c r="H1031" s="3"/>
      <c r="I1031" s="3"/>
      <c r="J1031" s="3"/>
      <c r="K1031" s="3"/>
      <c r="L1031" s="3"/>
      <c r="M1031" s="3"/>
      <c r="N1031" s="3"/>
      <c r="O1031" s="3"/>
      <c r="P1031" s="3"/>
      <c r="Q1031" s="3"/>
      <c r="R1031" s="3"/>
      <c r="S1031" s="3"/>
      <c r="T1031" s="3"/>
      <c r="U1031" s="3"/>
      <c r="V1031" s="3"/>
      <c r="W1031" s="3"/>
      <c r="X1031" s="3"/>
      <c r="Y1031" s="3"/>
      <c r="Z1031" s="3"/>
    </row>
    <row r="1032" spans="2:26">
      <c r="B1032" s="449"/>
      <c r="C1032" s="7"/>
      <c r="D1032" s="3"/>
      <c r="E1032" s="3"/>
      <c r="F1032" s="3"/>
      <c r="G1032" s="3"/>
      <c r="H1032" s="3"/>
      <c r="I1032" s="3"/>
      <c r="J1032" s="3"/>
      <c r="K1032" s="3"/>
      <c r="L1032" s="3"/>
      <c r="M1032" s="3"/>
      <c r="N1032" s="3"/>
      <c r="O1032" s="3"/>
      <c r="P1032" s="3"/>
      <c r="Q1032" s="3"/>
      <c r="R1032" s="3"/>
      <c r="S1032" s="3"/>
      <c r="T1032" s="3"/>
      <c r="U1032" s="3"/>
      <c r="V1032" s="3"/>
      <c r="W1032" s="3"/>
      <c r="X1032" s="3"/>
      <c r="Y1032" s="3"/>
      <c r="Z1032" s="3"/>
    </row>
    <row r="1033" spans="2:26">
      <c r="B1033" s="449"/>
      <c r="C1033" s="7"/>
      <c r="D1033" s="3"/>
      <c r="E1033" s="3"/>
      <c r="F1033" s="3"/>
      <c r="G1033" s="3"/>
      <c r="H1033" s="3"/>
      <c r="I1033" s="3"/>
      <c r="J1033" s="3"/>
      <c r="K1033" s="3"/>
      <c r="L1033" s="3"/>
      <c r="M1033" s="3"/>
      <c r="N1033" s="3"/>
      <c r="O1033" s="3"/>
      <c r="P1033" s="3"/>
      <c r="Q1033" s="3"/>
      <c r="R1033" s="3"/>
      <c r="S1033" s="3"/>
      <c r="T1033" s="3"/>
      <c r="U1033" s="3"/>
      <c r="V1033" s="3"/>
      <c r="W1033" s="3"/>
      <c r="X1033" s="3"/>
      <c r="Y1033" s="3"/>
      <c r="Z1033" s="3"/>
    </row>
    <row r="1034" spans="2:26">
      <c r="B1034" s="449"/>
      <c r="C1034" s="7"/>
      <c r="D1034" s="3"/>
      <c r="E1034" s="3"/>
      <c r="F1034" s="3"/>
      <c r="G1034" s="3"/>
      <c r="H1034" s="3"/>
      <c r="I1034" s="3"/>
      <c r="J1034" s="3"/>
      <c r="K1034" s="3"/>
      <c r="L1034" s="3"/>
      <c r="M1034" s="3"/>
      <c r="N1034" s="3"/>
      <c r="O1034" s="3"/>
      <c r="P1034" s="3"/>
      <c r="Q1034" s="3"/>
      <c r="R1034" s="3"/>
      <c r="S1034" s="3"/>
      <c r="T1034" s="3"/>
      <c r="U1034" s="3"/>
      <c r="V1034" s="3"/>
      <c r="W1034" s="3"/>
      <c r="X1034" s="3"/>
      <c r="Y1034" s="3"/>
      <c r="Z1034" s="3"/>
    </row>
    <row r="1035" spans="2:26">
      <c r="B1035" s="449"/>
      <c r="C1035" s="7"/>
      <c r="D1035" s="3"/>
      <c r="E1035" s="3"/>
      <c r="F1035" s="3"/>
      <c r="G1035" s="3"/>
      <c r="H1035" s="3"/>
      <c r="I1035" s="3"/>
      <c r="J1035" s="3"/>
      <c r="K1035" s="3"/>
      <c r="L1035" s="3"/>
      <c r="M1035" s="3"/>
      <c r="N1035" s="3"/>
      <c r="O1035" s="3"/>
      <c r="P1035" s="3"/>
      <c r="Q1035" s="3"/>
      <c r="R1035" s="3"/>
      <c r="S1035" s="3"/>
      <c r="T1035" s="3"/>
      <c r="U1035" s="3"/>
      <c r="V1035" s="3"/>
      <c r="W1035" s="3"/>
      <c r="X1035" s="3"/>
      <c r="Y1035" s="3"/>
      <c r="Z1035" s="3"/>
    </row>
    <row r="1036" spans="2:26">
      <c r="B1036" s="449"/>
      <c r="C1036" s="7"/>
      <c r="D1036" s="3"/>
      <c r="E1036" s="3"/>
      <c r="F1036" s="3"/>
      <c r="G1036" s="3"/>
      <c r="H1036" s="3"/>
      <c r="I1036" s="3"/>
      <c r="J1036" s="3"/>
      <c r="K1036" s="3"/>
      <c r="L1036" s="3"/>
      <c r="M1036" s="3"/>
      <c r="N1036" s="3"/>
      <c r="O1036" s="3"/>
      <c r="P1036" s="3"/>
      <c r="Q1036" s="3"/>
      <c r="R1036" s="3"/>
      <c r="S1036" s="3"/>
      <c r="T1036" s="3"/>
      <c r="U1036" s="3"/>
      <c r="V1036" s="3"/>
      <c r="W1036" s="3"/>
      <c r="X1036" s="3"/>
      <c r="Y1036" s="3"/>
      <c r="Z1036" s="3"/>
    </row>
    <row r="1037" spans="2:26">
      <c r="B1037" s="449"/>
      <c r="C1037" s="7"/>
      <c r="D1037" s="3"/>
      <c r="E1037" s="3"/>
      <c r="F1037" s="3"/>
      <c r="G1037" s="3"/>
      <c r="H1037" s="3"/>
      <c r="I1037" s="3"/>
      <c r="J1037" s="3"/>
      <c r="K1037" s="3"/>
      <c r="L1037" s="3"/>
      <c r="M1037" s="3"/>
      <c r="N1037" s="3"/>
      <c r="O1037" s="3"/>
      <c r="P1037" s="3"/>
      <c r="Q1037" s="3"/>
      <c r="R1037" s="3"/>
      <c r="S1037" s="3"/>
      <c r="T1037" s="3"/>
      <c r="U1037" s="3"/>
      <c r="V1037" s="3"/>
      <c r="W1037" s="3"/>
      <c r="X1037" s="3"/>
      <c r="Y1037" s="3"/>
      <c r="Z1037" s="3"/>
    </row>
    <row r="1038" spans="2:26">
      <c r="B1038" s="449"/>
      <c r="C1038" s="7"/>
      <c r="D1038" s="3"/>
      <c r="E1038" s="3"/>
      <c r="F1038" s="3"/>
      <c r="G1038" s="3"/>
      <c r="H1038" s="3"/>
      <c r="I1038" s="3"/>
      <c r="J1038" s="3"/>
      <c r="K1038" s="3"/>
      <c r="L1038" s="3"/>
      <c r="M1038" s="3"/>
      <c r="N1038" s="3"/>
      <c r="O1038" s="3"/>
      <c r="P1038" s="3"/>
      <c r="Q1038" s="3"/>
      <c r="R1038" s="3"/>
      <c r="S1038" s="3"/>
      <c r="T1038" s="3"/>
      <c r="U1038" s="3"/>
      <c r="V1038" s="3"/>
      <c r="W1038" s="3"/>
      <c r="X1038" s="3"/>
      <c r="Y1038" s="3"/>
      <c r="Z1038" s="3"/>
    </row>
    <row r="1039" spans="2:26">
      <c r="B1039" s="449"/>
      <c r="C1039" s="7"/>
      <c r="D1039" s="3"/>
      <c r="E1039" s="3"/>
      <c r="F1039" s="3"/>
      <c r="G1039" s="3"/>
      <c r="H1039" s="3"/>
      <c r="I1039" s="3"/>
      <c r="J1039" s="3"/>
      <c r="K1039" s="3"/>
      <c r="L1039" s="3"/>
      <c r="M1039" s="3"/>
      <c r="N1039" s="3"/>
      <c r="O1039" s="3"/>
      <c r="P1039" s="3"/>
      <c r="Q1039" s="3"/>
      <c r="R1039" s="3"/>
      <c r="S1039" s="3"/>
      <c r="T1039" s="3"/>
      <c r="U1039" s="3"/>
      <c r="V1039" s="3"/>
      <c r="W1039" s="3"/>
      <c r="X1039" s="3"/>
      <c r="Y1039" s="3"/>
      <c r="Z1039" s="3"/>
    </row>
    <row r="1040" spans="2:26">
      <c r="B1040" s="449"/>
      <c r="C1040" s="7"/>
      <c r="D1040" s="3"/>
      <c r="E1040" s="3"/>
      <c r="F1040" s="3"/>
      <c r="G1040" s="3"/>
      <c r="H1040" s="3"/>
      <c r="I1040" s="3"/>
      <c r="J1040" s="3"/>
      <c r="K1040" s="3"/>
      <c r="L1040" s="3"/>
      <c r="M1040" s="3"/>
      <c r="N1040" s="3"/>
      <c r="O1040" s="3"/>
      <c r="P1040" s="3"/>
      <c r="Q1040" s="3"/>
      <c r="R1040" s="3"/>
      <c r="S1040" s="3"/>
      <c r="T1040" s="3"/>
      <c r="U1040" s="3"/>
      <c r="V1040" s="3"/>
      <c r="W1040" s="3"/>
      <c r="X1040" s="3"/>
      <c r="Y1040" s="3"/>
      <c r="Z1040" s="3"/>
    </row>
    <row r="1041" spans="2:26">
      <c r="B1041" s="449"/>
      <c r="C1041" s="7"/>
      <c r="D1041" s="3"/>
      <c r="E1041" s="3"/>
      <c r="F1041" s="3"/>
      <c r="G1041" s="3"/>
      <c r="H1041" s="3"/>
      <c r="I1041" s="3"/>
      <c r="J1041" s="3"/>
      <c r="K1041" s="3"/>
      <c r="L1041" s="3"/>
      <c r="M1041" s="3"/>
      <c r="N1041" s="3"/>
      <c r="O1041" s="3"/>
      <c r="P1041" s="3"/>
      <c r="Q1041" s="3"/>
      <c r="R1041" s="3"/>
      <c r="S1041" s="3"/>
      <c r="T1041" s="3"/>
      <c r="U1041" s="3"/>
      <c r="V1041" s="3"/>
      <c r="W1041" s="3"/>
      <c r="X1041" s="3"/>
      <c r="Y1041" s="3"/>
      <c r="Z1041" s="3"/>
    </row>
    <row r="1042" spans="2:26">
      <c r="B1042" s="449"/>
      <c r="C1042" s="7"/>
      <c r="D1042" s="3"/>
      <c r="E1042" s="3"/>
      <c r="F1042" s="3"/>
      <c r="G1042" s="3"/>
      <c r="H1042" s="3"/>
      <c r="I1042" s="3"/>
      <c r="J1042" s="3"/>
      <c r="K1042" s="3"/>
      <c r="L1042" s="3"/>
      <c r="M1042" s="3"/>
      <c r="N1042" s="3"/>
      <c r="O1042" s="3"/>
      <c r="P1042" s="3"/>
      <c r="Q1042" s="3"/>
      <c r="R1042" s="3"/>
      <c r="S1042" s="3"/>
      <c r="T1042" s="3"/>
      <c r="U1042" s="3"/>
      <c r="V1042" s="3"/>
      <c r="W1042" s="3"/>
      <c r="X1042" s="3"/>
      <c r="Y1042" s="3"/>
      <c r="Z1042" s="3"/>
    </row>
    <row r="1043" spans="2:26">
      <c r="B1043" s="449"/>
      <c r="C1043" s="7"/>
      <c r="D1043" s="3"/>
      <c r="E1043" s="3"/>
      <c r="F1043" s="3"/>
      <c r="G1043" s="3"/>
      <c r="H1043" s="3"/>
      <c r="I1043" s="3"/>
      <c r="J1043" s="3"/>
      <c r="K1043" s="3"/>
      <c r="L1043" s="3"/>
      <c r="M1043" s="3"/>
      <c r="N1043" s="3"/>
      <c r="O1043" s="3"/>
      <c r="P1043" s="3"/>
      <c r="Q1043" s="3"/>
      <c r="R1043" s="3"/>
      <c r="S1043" s="3"/>
      <c r="T1043" s="3"/>
      <c r="U1043" s="3"/>
      <c r="V1043" s="3"/>
      <c r="W1043" s="3"/>
      <c r="X1043" s="3"/>
      <c r="Y1043" s="3"/>
      <c r="Z1043" s="3"/>
    </row>
    <row r="1044" spans="2:26">
      <c r="B1044" s="449"/>
      <c r="C1044" s="7"/>
      <c r="D1044" s="3"/>
      <c r="E1044" s="3"/>
      <c r="F1044" s="3"/>
      <c r="G1044" s="3"/>
      <c r="H1044" s="3"/>
      <c r="I1044" s="3"/>
      <c r="J1044" s="3"/>
      <c r="K1044" s="3"/>
      <c r="L1044" s="3"/>
      <c r="M1044" s="3"/>
      <c r="N1044" s="3"/>
      <c r="O1044" s="3"/>
      <c r="P1044" s="3"/>
      <c r="Q1044" s="3"/>
      <c r="R1044" s="3"/>
      <c r="S1044" s="3"/>
      <c r="T1044" s="3"/>
      <c r="U1044" s="3"/>
      <c r="V1044" s="3"/>
      <c r="W1044" s="3"/>
      <c r="X1044" s="3"/>
      <c r="Y1044" s="3"/>
      <c r="Z1044" s="3"/>
    </row>
    <row r="1045" spans="2:26">
      <c r="B1045" s="449"/>
      <c r="C1045" s="7"/>
      <c r="D1045" s="3"/>
      <c r="E1045" s="3"/>
      <c r="F1045" s="3"/>
      <c r="G1045" s="3"/>
      <c r="H1045" s="3"/>
      <c r="I1045" s="3"/>
      <c r="J1045" s="3"/>
      <c r="K1045" s="3"/>
      <c r="L1045" s="3"/>
      <c r="M1045" s="3"/>
      <c r="N1045" s="3"/>
      <c r="O1045" s="3"/>
      <c r="P1045" s="3"/>
      <c r="Q1045" s="3"/>
      <c r="R1045" s="3"/>
      <c r="S1045" s="3"/>
      <c r="T1045" s="3"/>
      <c r="U1045" s="3"/>
      <c r="V1045" s="3"/>
      <c r="W1045" s="3"/>
      <c r="X1045" s="3"/>
      <c r="Y1045" s="3"/>
      <c r="Z1045" s="3"/>
    </row>
    <row r="1046" spans="2:26">
      <c r="B1046" s="449"/>
      <c r="C1046" s="7"/>
      <c r="D1046" s="3"/>
      <c r="E1046" s="3"/>
      <c r="F1046" s="3"/>
      <c r="G1046" s="3"/>
      <c r="H1046" s="3"/>
      <c r="I1046" s="3"/>
      <c r="J1046" s="3"/>
      <c r="K1046" s="3"/>
      <c r="L1046" s="3"/>
      <c r="M1046" s="3"/>
      <c r="N1046" s="3"/>
      <c r="O1046" s="3"/>
      <c r="P1046" s="3"/>
      <c r="Q1046" s="3"/>
      <c r="R1046" s="3"/>
      <c r="S1046" s="3"/>
      <c r="T1046" s="3"/>
      <c r="U1046" s="3"/>
      <c r="V1046" s="3"/>
      <c r="W1046" s="3"/>
      <c r="X1046" s="3"/>
      <c r="Y1046" s="3"/>
      <c r="Z1046" s="3"/>
    </row>
    <row r="1047" spans="2:26">
      <c r="B1047" s="449"/>
      <c r="C1047" s="7"/>
      <c r="D1047" s="3"/>
      <c r="E1047" s="3"/>
      <c r="F1047" s="3"/>
      <c r="G1047" s="3"/>
      <c r="H1047" s="3"/>
      <c r="I1047" s="3"/>
      <c r="J1047" s="3"/>
      <c r="K1047" s="3"/>
      <c r="L1047" s="3"/>
      <c r="M1047" s="3"/>
      <c r="N1047" s="3"/>
      <c r="O1047" s="3"/>
      <c r="P1047" s="3"/>
      <c r="Q1047" s="3"/>
      <c r="R1047" s="3"/>
      <c r="S1047" s="3"/>
      <c r="T1047" s="3"/>
      <c r="U1047" s="3"/>
      <c r="V1047" s="3"/>
      <c r="W1047" s="3"/>
      <c r="X1047" s="3"/>
      <c r="Y1047" s="3"/>
      <c r="Z1047" s="3"/>
    </row>
    <row r="1048" spans="2:26">
      <c r="B1048" s="449"/>
      <c r="C1048" s="7"/>
      <c r="D1048" s="3"/>
      <c r="E1048" s="3"/>
      <c r="F1048" s="3"/>
      <c r="G1048" s="3"/>
      <c r="H1048" s="3"/>
      <c r="I1048" s="3"/>
      <c r="J1048" s="3"/>
      <c r="K1048" s="3"/>
      <c r="L1048" s="3"/>
      <c r="M1048" s="3"/>
      <c r="N1048" s="3"/>
      <c r="O1048" s="3"/>
      <c r="P1048" s="3"/>
      <c r="Q1048" s="3"/>
      <c r="R1048" s="3"/>
      <c r="S1048" s="3"/>
      <c r="T1048" s="3"/>
      <c r="U1048" s="3"/>
      <c r="V1048" s="3"/>
      <c r="W1048" s="3"/>
      <c r="X1048" s="3"/>
      <c r="Y1048" s="3"/>
      <c r="Z1048" s="3"/>
    </row>
    <row r="1049" spans="2:26">
      <c r="B1049" s="449"/>
      <c r="C1049" s="7"/>
      <c r="D1049" s="3"/>
      <c r="E1049" s="3"/>
      <c r="F1049" s="3"/>
      <c r="G1049" s="3"/>
      <c r="H1049" s="3"/>
      <c r="I1049" s="3"/>
      <c r="J1049" s="3"/>
      <c r="K1049" s="3"/>
      <c r="L1049" s="3"/>
      <c r="M1049" s="3"/>
      <c r="N1049" s="3"/>
      <c r="O1049" s="3"/>
      <c r="P1049" s="3"/>
      <c r="Q1049" s="3"/>
      <c r="R1049" s="3"/>
      <c r="S1049" s="3"/>
      <c r="T1049" s="3"/>
      <c r="U1049" s="3"/>
      <c r="V1049" s="3"/>
      <c r="W1049" s="3"/>
      <c r="X1049" s="3"/>
      <c r="Y1049" s="3"/>
      <c r="Z1049" s="3"/>
    </row>
    <row r="1050" spans="2:26">
      <c r="B1050" s="449"/>
      <c r="C1050" s="7"/>
      <c r="D1050" s="3"/>
      <c r="E1050" s="3"/>
      <c r="F1050" s="3"/>
      <c r="G1050" s="3"/>
      <c r="H1050" s="3"/>
      <c r="I1050" s="3"/>
      <c r="J1050" s="3"/>
      <c r="K1050" s="3"/>
      <c r="L1050" s="3"/>
      <c r="M1050" s="3"/>
      <c r="N1050" s="3"/>
      <c r="O1050" s="3"/>
      <c r="P1050" s="3"/>
      <c r="Q1050" s="3"/>
      <c r="R1050" s="3"/>
      <c r="S1050" s="3"/>
      <c r="T1050" s="3"/>
      <c r="U1050" s="3"/>
      <c r="V1050" s="3"/>
      <c r="W1050" s="3"/>
      <c r="X1050" s="3"/>
      <c r="Y1050" s="3"/>
      <c r="Z1050" s="3"/>
    </row>
    <row r="1051" spans="2:26">
      <c r="B1051" s="449"/>
      <c r="C1051" s="7"/>
      <c r="D1051" s="3"/>
      <c r="E1051" s="3"/>
      <c r="F1051" s="3"/>
      <c r="G1051" s="3"/>
      <c r="H1051" s="3"/>
      <c r="I1051" s="3"/>
      <c r="J1051" s="3"/>
      <c r="K1051" s="3"/>
      <c r="L1051" s="3"/>
      <c r="M1051" s="3"/>
      <c r="N1051" s="3"/>
      <c r="O1051" s="3"/>
      <c r="P1051" s="3"/>
      <c r="Q1051" s="3"/>
      <c r="R1051" s="3"/>
      <c r="S1051" s="3"/>
      <c r="T1051" s="3"/>
      <c r="U1051" s="3"/>
      <c r="V1051" s="3"/>
      <c r="W1051" s="3"/>
      <c r="X1051" s="3"/>
      <c r="Y1051" s="3"/>
      <c r="Z1051" s="3"/>
    </row>
    <row r="1052" spans="2:26">
      <c r="B1052" s="449"/>
      <c r="C1052" s="7"/>
      <c r="D1052" s="3"/>
      <c r="E1052" s="3"/>
      <c r="F1052" s="3"/>
      <c r="G1052" s="3"/>
      <c r="H1052" s="3"/>
      <c r="I1052" s="3"/>
      <c r="J1052" s="3"/>
      <c r="K1052" s="3"/>
      <c r="L1052" s="3"/>
      <c r="M1052" s="3"/>
      <c r="N1052" s="3"/>
      <c r="O1052" s="3"/>
      <c r="P1052" s="3"/>
      <c r="Q1052" s="3"/>
      <c r="R1052" s="3"/>
      <c r="S1052" s="3"/>
      <c r="T1052" s="3"/>
      <c r="U1052" s="3"/>
      <c r="V1052" s="3"/>
      <c r="W1052" s="3"/>
      <c r="X1052" s="3"/>
      <c r="Y1052" s="3"/>
      <c r="Z1052" s="3"/>
    </row>
    <row r="1053" spans="2:26">
      <c r="B1053" s="449"/>
      <c r="C1053" s="7"/>
      <c r="D1053" s="3"/>
      <c r="E1053" s="3"/>
      <c r="F1053" s="3"/>
      <c r="G1053" s="3"/>
      <c r="H1053" s="3"/>
      <c r="I1053" s="3"/>
      <c r="J1053" s="3"/>
      <c r="K1053" s="3"/>
      <c r="L1053" s="3"/>
      <c r="M1053" s="3"/>
      <c r="N1053" s="3"/>
      <c r="O1053" s="3"/>
      <c r="P1053" s="3"/>
      <c r="Q1053" s="3"/>
      <c r="R1053" s="3"/>
      <c r="S1053" s="3"/>
      <c r="T1053" s="3"/>
      <c r="U1053" s="3"/>
      <c r="V1053" s="3"/>
      <c r="W1053" s="3"/>
      <c r="X1053" s="3"/>
      <c r="Y1053" s="3"/>
      <c r="Z1053" s="3"/>
    </row>
    <row r="1054" spans="2:26">
      <c r="B1054" s="449"/>
      <c r="C1054" s="7"/>
      <c r="D1054" s="3"/>
      <c r="E1054" s="3"/>
      <c r="F1054" s="3"/>
      <c r="G1054" s="3"/>
      <c r="H1054" s="3"/>
      <c r="I1054" s="3"/>
      <c r="J1054" s="3"/>
      <c r="K1054" s="3"/>
      <c r="L1054" s="3"/>
      <c r="M1054" s="3"/>
      <c r="N1054" s="3"/>
      <c r="O1054" s="3"/>
      <c r="P1054" s="3"/>
      <c r="Q1054" s="3"/>
      <c r="R1054" s="3"/>
      <c r="S1054" s="3"/>
      <c r="T1054" s="3"/>
      <c r="U1054" s="3"/>
      <c r="V1054" s="3"/>
      <c r="W1054" s="3"/>
      <c r="X1054" s="3"/>
      <c r="Y1054" s="3"/>
      <c r="Z1054" s="3"/>
    </row>
    <row r="1055" spans="2:26">
      <c r="B1055" s="449"/>
      <c r="C1055" s="7"/>
      <c r="D1055" s="3"/>
      <c r="E1055" s="3"/>
      <c r="F1055" s="3"/>
      <c r="G1055" s="3"/>
      <c r="H1055" s="3"/>
      <c r="I1055" s="3"/>
      <c r="J1055" s="3"/>
      <c r="K1055" s="3"/>
      <c r="L1055" s="3"/>
      <c r="M1055" s="3"/>
      <c r="N1055" s="3"/>
      <c r="O1055" s="3"/>
      <c r="P1055" s="3"/>
      <c r="Q1055" s="3"/>
      <c r="R1055" s="3"/>
      <c r="S1055" s="3"/>
      <c r="T1055" s="3"/>
      <c r="U1055" s="3"/>
      <c r="V1055" s="3"/>
      <c r="W1055" s="3"/>
      <c r="X1055" s="3"/>
      <c r="Y1055" s="3"/>
      <c r="Z1055" s="3"/>
    </row>
    <row r="1056" spans="2:26">
      <c r="B1056" s="449"/>
      <c r="C1056" s="7"/>
      <c r="D1056" s="3"/>
      <c r="E1056" s="3"/>
      <c r="F1056" s="3"/>
      <c r="G1056" s="3"/>
      <c r="H1056" s="3"/>
      <c r="I1056" s="3"/>
      <c r="J1056" s="3"/>
      <c r="K1056" s="3"/>
      <c r="L1056" s="3"/>
      <c r="M1056" s="3"/>
      <c r="N1056" s="3"/>
      <c r="O1056" s="3"/>
      <c r="P1056" s="3"/>
      <c r="Q1056" s="3"/>
      <c r="R1056" s="3"/>
      <c r="S1056" s="3"/>
      <c r="T1056" s="3"/>
      <c r="U1056" s="3"/>
      <c r="V1056" s="3"/>
      <c r="W1056" s="3"/>
      <c r="X1056" s="3"/>
      <c r="Y1056" s="3"/>
      <c r="Z1056" s="3"/>
    </row>
    <row r="1057" spans="2:26">
      <c r="B1057" s="449"/>
      <c r="C1057" s="7"/>
      <c r="D1057" s="3"/>
      <c r="E1057" s="3"/>
      <c r="F1057" s="3"/>
      <c r="G1057" s="3"/>
      <c r="H1057" s="3"/>
      <c r="I1057" s="3"/>
      <c r="J1057" s="3"/>
      <c r="K1057" s="3"/>
      <c r="L1057" s="3"/>
      <c r="M1057" s="3"/>
      <c r="N1057" s="3"/>
      <c r="O1057" s="3"/>
      <c r="P1057" s="3"/>
      <c r="Q1057" s="3"/>
      <c r="R1057" s="3"/>
      <c r="S1057" s="3"/>
      <c r="T1057" s="3"/>
      <c r="U1057" s="3"/>
      <c r="V1057" s="3"/>
      <c r="W1057" s="3"/>
      <c r="X1057" s="3"/>
      <c r="Y1057" s="3"/>
      <c r="Z1057" s="3"/>
    </row>
    <row r="1058" spans="2:26">
      <c r="B1058" s="449"/>
      <c r="C1058" s="7"/>
      <c r="D1058" s="3"/>
      <c r="E1058" s="3"/>
      <c r="F1058" s="3"/>
      <c r="G1058" s="3"/>
      <c r="H1058" s="3"/>
      <c r="I1058" s="3"/>
      <c r="J1058" s="3"/>
      <c r="K1058" s="3"/>
      <c r="L1058" s="3"/>
      <c r="M1058" s="3"/>
      <c r="N1058" s="3"/>
      <c r="O1058" s="3"/>
      <c r="P1058" s="3"/>
      <c r="Q1058" s="3"/>
      <c r="R1058" s="3"/>
      <c r="S1058" s="3"/>
      <c r="T1058" s="3"/>
      <c r="U1058" s="3"/>
      <c r="V1058" s="3"/>
      <c r="W1058" s="3"/>
      <c r="X1058" s="3"/>
      <c r="Y1058" s="3"/>
      <c r="Z1058" s="3"/>
    </row>
    <row r="1059" spans="2:26">
      <c r="B1059" s="449"/>
      <c r="C1059" s="7"/>
      <c r="D1059" s="3"/>
      <c r="E1059" s="3"/>
      <c r="F1059" s="3"/>
      <c r="G1059" s="3"/>
      <c r="H1059" s="3"/>
      <c r="I1059" s="3"/>
      <c r="J1059" s="3"/>
      <c r="K1059" s="3"/>
      <c r="L1059" s="3"/>
      <c r="M1059" s="3"/>
      <c r="N1059" s="3"/>
      <c r="O1059" s="3"/>
      <c r="P1059" s="3"/>
      <c r="Q1059" s="3"/>
      <c r="R1059" s="3"/>
      <c r="S1059" s="3"/>
      <c r="T1059" s="3"/>
      <c r="U1059" s="3"/>
      <c r="V1059" s="3"/>
      <c r="W1059" s="3"/>
      <c r="X1059" s="3"/>
      <c r="Y1059" s="3"/>
      <c r="Z1059" s="3"/>
    </row>
    <row r="1060" spans="2:26">
      <c r="B1060" s="449"/>
      <c r="C1060" s="7"/>
      <c r="D1060" s="3"/>
      <c r="E1060" s="3"/>
      <c r="F1060" s="3"/>
      <c r="G1060" s="3"/>
      <c r="H1060" s="3"/>
      <c r="I1060" s="3"/>
      <c r="J1060" s="3"/>
      <c r="K1060" s="3"/>
      <c r="L1060" s="3"/>
      <c r="M1060" s="3"/>
      <c r="N1060" s="3"/>
      <c r="O1060" s="3"/>
      <c r="P1060" s="3"/>
      <c r="Q1060" s="3"/>
      <c r="R1060" s="3"/>
      <c r="S1060" s="3"/>
      <c r="T1060" s="3"/>
      <c r="U1060" s="3"/>
      <c r="V1060" s="3"/>
      <c r="W1060" s="3"/>
      <c r="X1060" s="3"/>
      <c r="Y1060" s="3"/>
      <c r="Z1060" s="3"/>
    </row>
    <row r="1061" spans="2:26">
      <c r="B1061" s="449"/>
      <c r="C1061" s="7"/>
      <c r="D1061" s="3"/>
      <c r="E1061" s="3"/>
      <c r="F1061" s="3"/>
      <c r="G1061" s="3"/>
      <c r="H1061" s="3"/>
      <c r="I1061" s="3"/>
      <c r="J1061" s="3"/>
      <c r="K1061" s="3"/>
      <c r="L1061" s="3"/>
      <c r="M1061" s="3"/>
      <c r="N1061" s="3"/>
      <c r="O1061" s="3"/>
      <c r="P1061" s="3"/>
      <c r="Q1061" s="3"/>
      <c r="R1061" s="3"/>
      <c r="S1061" s="3"/>
      <c r="T1061" s="3"/>
      <c r="U1061" s="3"/>
      <c r="V1061" s="3"/>
      <c r="W1061" s="3"/>
      <c r="X1061" s="3"/>
      <c r="Y1061" s="3"/>
      <c r="Z1061" s="3"/>
    </row>
    <row r="1062" spans="2:26">
      <c r="B1062" s="449"/>
      <c r="C1062" s="7"/>
      <c r="D1062" s="3"/>
      <c r="E1062" s="3"/>
      <c r="F1062" s="3"/>
      <c r="G1062" s="3"/>
      <c r="H1062" s="3"/>
      <c r="I1062" s="3"/>
      <c r="J1062" s="3"/>
      <c r="K1062" s="3"/>
      <c r="L1062" s="3"/>
      <c r="M1062" s="3"/>
      <c r="N1062" s="3"/>
      <c r="O1062" s="3"/>
      <c r="P1062" s="3"/>
      <c r="Q1062" s="3"/>
      <c r="R1062" s="3"/>
      <c r="S1062" s="3"/>
      <c r="T1062" s="3"/>
      <c r="U1062" s="3"/>
      <c r="V1062" s="3"/>
      <c r="W1062" s="3"/>
      <c r="X1062" s="3"/>
      <c r="Y1062" s="3"/>
      <c r="Z1062" s="3"/>
    </row>
    <row r="1063" spans="2:26">
      <c r="B1063" s="449"/>
      <c r="C1063" s="7"/>
      <c r="D1063" s="3"/>
      <c r="E1063" s="3"/>
      <c r="F1063" s="3"/>
      <c r="G1063" s="3"/>
      <c r="H1063" s="3"/>
      <c r="I1063" s="3"/>
      <c r="J1063" s="3"/>
      <c r="K1063" s="3"/>
      <c r="L1063" s="3"/>
      <c r="M1063" s="3"/>
      <c r="N1063" s="3"/>
      <c r="O1063" s="3"/>
      <c r="P1063" s="3"/>
      <c r="Q1063" s="3"/>
      <c r="R1063" s="3"/>
      <c r="S1063" s="3"/>
      <c r="T1063" s="3"/>
      <c r="U1063" s="3"/>
      <c r="V1063" s="3"/>
      <c r="W1063" s="3"/>
      <c r="X1063" s="3"/>
      <c r="Y1063" s="3"/>
      <c r="Z1063" s="3"/>
    </row>
    <row r="1064" spans="2:26">
      <c r="B1064" s="449"/>
      <c r="C1064" s="7"/>
      <c r="D1064" s="3"/>
      <c r="E1064" s="3"/>
      <c r="F1064" s="3"/>
      <c r="G1064" s="3"/>
      <c r="H1064" s="3"/>
      <c r="I1064" s="3"/>
      <c r="J1064" s="3"/>
      <c r="K1064" s="3"/>
      <c r="L1064" s="3"/>
      <c r="M1064" s="3"/>
      <c r="N1064" s="3"/>
      <c r="O1064" s="3"/>
      <c r="P1064" s="3"/>
      <c r="Q1064" s="3"/>
      <c r="R1064" s="3"/>
      <c r="S1064" s="3"/>
      <c r="T1064" s="3"/>
      <c r="U1064" s="3"/>
      <c r="V1064" s="3"/>
      <c r="W1064" s="3"/>
      <c r="X1064" s="3"/>
      <c r="Y1064" s="3"/>
      <c r="Z1064" s="3"/>
    </row>
    <row r="1065" spans="2:26">
      <c r="B1065" s="449"/>
      <c r="C1065" s="7"/>
      <c r="D1065" s="3"/>
      <c r="E1065" s="3"/>
      <c r="F1065" s="3"/>
      <c r="G1065" s="3"/>
      <c r="H1065" s="3"/>
      <c r="I1065" s="3"/>
      <c r="J1065" s="3"/>
      <c r="K1065" s="3"/>
      <c r="L1065" s="3"/>
      <c r="M1065" s="3"/>
      <c r="N1065" s="3"/>
      <c r="O1065" s="3"/>
      <c r="P1065" s="3"/>
      <c r="Q1065" s="3"/>
      <c r="R1065" s="3"/>
      <c r="S1065" s="3"/>
      <c r="T1065" s="3"/>
      <c r="U1065" s="3"/>
      <c r="V1065" s="3"/>
      <c r="W1065" s="3"/>
      <c r="X1065" s="3"/>
      <c r="Y1065" s="3"/>
      <c r="Z1065" s="3"/>
    </row>
    <row r="1066" spans="2:26">
      <c r="B1066" s="449"/>
      <c r="C1066" s="7"/>
      <c r="D1066" s="3"/>
      <c r="E1066" s="3"/>
      <c r="F1066" s="3"/>
      <c r="G1066" s="3"/>
      <c r="H1066" s="3"/>
      <c r="I1066" s="3"/>
      <c r="J1066" s="3"/>
      <c r="K1066" s="3"/>
      <c r="L1066" s="3"/>
      <c r="M1066" s="3"/>
      <c r="N1066" s="3"/>
      <c r="O1066" s="3"/>
      <c r="P1066" s="3"/>
      <c r="Q1066" s="3"/>
      <c r="R1066" s="3"/>
      <c r="S1066" s="3"/>
      <c r="T1066" s="3"/>
      <c r="U1066" s="3"/>
      <c r="V1066" s="3"/>
      <c r="W1066" s="3"/>
      <c r="X1066" s="3"/>
      <c r="Y1066" s="3"/>
      <c r="Z1066" s="3"/>
    </row>
    <row r="1067" spans="2:26">
      <c r="B1067" s="449"/>
      <c r="C1067" s="7"/>
      <c r="D1067" s="3"/>
      <c r="E1067" s="3"/>
      <c r="F1067" s="3"/>
      <c r="G1067" s="3"/>
      <c r="H1067" s="3"/>
      <c r="I1067" s="3"/>
      <c r="J1067" s="3"/>
      <c r="K1067" s="3"/>
      <c r="L1067" s="3"/>
      <c r="M1067" s="3"/>
      <c r="N1067" s="3"/>
      <c r="O1067" s="3"/>
      <c r="P1067" s="3"/>
      <c r="Q1067" s="3"/>
      <c r="R1067" s="3"/>
      <c r="S1067" s="3"/>
      <c r="T1067" s="3"/>
      <c r="U1067" s="3"/>
      <c r="V1067" s="3"/>
      <c r="W1067" s="3"/>
      <c r="X1067" s="3"/>
      <c r="Y1067" s="3"/>
      <c r="Z1067" s="3"/>
    </row>
    <row r="1068" spans="2:26">
      <c r="B1068" s="449"/>
      <c r="C1068" s="7"/>
      <c r="D1068" s="3"/>
      <c r="E1068" s="3"/>
      <c r="F1068" s="3"/>
      <c r="G1068" s="3"/>
      <c r="H1068" s="3"/>
      <c r="I1068" s="3"/>
      <c r="J1068" s="3"/>
      <c r="K1068" s="3"/>
      <c r="L1068" s="3"/>
      <c r="M1068" s="3"/>
      <c r="N1068" s="3"/>
      <c r="O1068" s="3"/>
      <c r="P1068" s="3"/>
      <c r="Q1068" s="3"/>
      <c r="R1068" s="3"/>
      <c r="S1068" s="3"/>
      <c r="T1068" s="3"/>
      <c r="U1068" s="3"/>
      <c r="V1068" s="3"/>
      <c r="W1068" s="3"/>
      <c r="X1068" s="3"/>
      <c r="Y1068" s="3"/>
      <c r="Z1068" s="3"/>
    </row>
    <row r="1069" spans="2:26">
      <c r="B1069" s="449"/>
      <c r="C1069" s="7"/>
      <c r="D1069" s="3"/>
      <c r="E1069" s="3"/>
      <c r="F1069" s="3"/>
      <c r="G1069" s="3"/>
      <c r="H1069" s="3"/>
      <c r="I1069" s="3"/>
      <c r="J1069" s="3"/>
      <c r="K1069" s="3"/>
      <c r="L1069" s="3"/>
      <c r="M1069" s="3"/>
      <c r="N1069" s="3"/>
      <c r="O1069" s="3"/>
      <c r="P1069" s="3"/>
      <c r="Q1069" s="3"/>
      <c r="R1069" s="3"/>
      <c r="S1069" s="3"/>
      <c r="T1069" s="3"/>
      <c r="U1069" s="3"/>
      <c r="V1069" s="3"/>
      <c r="W1069" s="3"/>
      <c r="X1069" s="3"/>
      <c r="Y1069" s="3"/>
      <c r="Z1069" s="3"/>
    </row>
    <row r="1070" spans="2:26">
      <c r="B1070" s="449"/>
      <c r="C1070" s="7"/>
      <c r="D1070" s="3"/>
      <c r="E1070" s="3"/>
      <c r="F1070" s="3"/>
      <c r="G1070" s="3"/>
      <c r="H1070" s="3"/>
      <c r="I1070" s="3"/>
      <c r="J1070" s="3"/>
      <c r="K1070" s="3"/>
      <c r="L1070" s="3"/>
      <c r="M1070" s="3"/>
      <c r="N1070" s="3"/>
      <c r="O1070" s="3"/>
      <c r="P1070" s="3"/>
      <c r="Q1070" s="3"/>
      <c r="R1070" s="3"/>
      <c r="S1070" s="3"/>
      <c r="T1070" s="3"/>
      <c r="U1070" s="3"/>
      <c r="V1070" s="3"/>
      <c r="W1070" s="3"/>
      <c r="X1070" s="3"/>
      <c r="Y1070" s="3"/>
      <c r="Z1070" s="3"/>
    </row>
    <row r="1071" spans="2:26">
      <c r="B1071" s="449"/>
      <c r="C1071" s="7"/>
      <c r="D1071" s="3"/>
      <c r="E1071" s="3"/>
      <c r="F1071" s="3"/>
      <c r="G1071" s="3"/>
      <c r="H1071" s="3"/>
      <c r="I1071" s="3"/>
      <c r="J1071" s="3"/>
      <c r="K1071" s="3"/>
      <c r="L1071" s="3"/>
      <c r="M1071" s="3"/>
      <c r="N1071" s="3"/>
      <c r="O1071" s="3"/>
      <c r="P1071" s="3"/>
      <c r="Q1071" s="3"/>
      <c r="R1071" s="3"/>
      <c r="S1071" s="3"/>
      <c r="T1071" s="3"/>
      <c r="U1071" s="3"/>
      <c r="V1071" s="3"/>
      <c r="W1071" s="3"/>
      <c r="X1071" s="3"/>
      <c r="Y1071" s="3"/>
      <c r="Z1071" s="3"/>
    </row>
    <row r="1072" spans="2:26">
      <c r="B1072" s="449"/>
      <c r="C1072" s="7"/>
      <c r="D1072" s="3"/>
      <c r="E1072" s="3"/>
      <c r="F1072" s="3"/>
      <c r="G1072" s="3"/>
      <c r="H1072" s="3"/>
      <c r="I1072" s="3"/>
      <c r="J1072" s="3"/>
      <c r="K1072" s="3"/>
      <c r="L1072" s="3"/>
      <c r="M1072" s="3"/>
      <c r="N1072" s="3"/>
      <c r="O1072" s="3"/>
      <c r="P1072" s="3"/>
      <c r="Q1072" s="3"/>
      <c r="R1072" s="3"/>
      <c r="S1072" s="3"/>
      <c r="T1072" s="3"/>
      <c r="U1072" s="3"/>
      <c r="V1072" s="3"/>
      <c r="W1072" s="3"/>
      <c r="X1072" s="3"/>
      <c r="Y1072" s="3"/>
      <c r="Z1072" s="3"/>
    </row>
    <row r="1073" spans="2:26">
      <c r="B1073" s="449"/>
      <c r="C1073" s="7"/>
      <c r="D1073" s="3"/>
      <c r="E1073" s="3"/>
      <c r="F1073" s="3"/>
      <c r="G1073" s="3"/>
      <c r="H1073" s="3"/>
      <c r="I1073" s="3"/>
      <c r="J1073" s="3"/>
      <c r="K1073" s="3"/>
      <c r="L1073" s="3"/>
      <c r="M1073" s="3"/>
      <c r="N1073" s="3"/>
      <c r="O1073" s="3"/>
      <c r="P1073" s="3"/>
      <c r="Q1073" s="3"/>
      <c r="R1073" s="3"/>
      <c r="S1073" s="3"/>
      <c r="T1073" s="3"/>
      <c r="U1073" s="3"/>
      <c r="V1073" s="3"/>
      <c r="W1073" s="3"/>
      <c r="X1073" s="3"/>
      <c r="Y1073" s="3"/>
      <c r="Z1073" s="3"/>
    </row>
    <row r="1074" spans="2:26">
      <c r="B1074" s="449"/>
      <c r="C1074" s="7"/>
      <c r="D1074" s="3"/>
      <c r="E1074" s="3"/>
      <c r="F1074" s="3"/>
      <c r="G1074" s="3"/>
      <c r="H1074" s="3"/>
      <c r="I1074" s="3"/>
      <c r="J1074" s="3"/>
      <c r="K1074" s="3"/>
      <c r="L1074" s="3"/>
      <c r="M1074" s="3"/>
      <c r="N1074" s="3"/>
      <c r="O1074" s="3"/>
      <c r="P1074" s="3"/>
      <c r="Q1074" s="3"/>
      <c r="R1074" s="3"/>
      <c r="S1074" s="3"/>
      <c r="T1074" s="3"/>
      <c r="U1074" s="3"/>
      <c r="V1074" s="3"/>
      <c r="W1074" s="3"/>
      <c r="X1074" s="3"/>
      <c r="Y1074" s="3"/>
      <c r="Z1074" s="3"/>
    </row>
    <row r="1075" spans="2:26">
      <c r="B1075" s="449"/>
      <c r="C1075" s="7"/>
      <c r="D1075" s="3"/>
      <c r="E1075" s="3"/>
      <c r="F1075" s="3"/>
      <c r="G1075" s="3"/>
      <c r="H1075" s="3"/>
      <c r="I1075" s="3"/>
      <c r="J1075" s="3"/>
      <c r="K1075" s="3"/>
      <c r="L1075" s="3"/>
      <c r="M1075" s="3"/>
      <c r="N1075" s="3"/>
      <c r="O1075" s="3"/>
      <c r="P1075" s="3"/>
      <c r="Q1075" s="3"/>
      <c r="R1075" s="3"/>
      <c r="S1075" s="3"/>
      <c r="T1075" s="3"/>
      <c r="U1075" s="3"/>
      <c r="V1075" s="3"/>
      <c r="W1075" s="3"/>
      <c r="X1075" s="3"/>
      <c r="Y1075" s="3"/>
      <c r="Z1075" s="3"/>
    </row>
    <row r="1076" spans="2:26">
      <c r="B1076" s="449"/>
      <c r="C1076" s="7"/>
      <c r="D1076" s="3"/>
      <c r="E1076" s="3"/>
      <c r="F1076" s="3"/>
      <c r="G1076" s="3"/>
      <c r="H1076" s="3"/>
      <c r="I1076" s="3"/>
      <c r="J1076" s="3"/>
      <c r="K1076" s="3"/>
      <c r="L1076" s="3"/>
      <c r="M1076" s="3"/>
      <c r="N1076" s="3"/>
      <c r="O1076" s="3"/>
      <c r="P1076" s="3"/>
      <c r="Q1076" s="3"/>
      <c r="R1076" s="3"/>
      <c r="S1076" s="3"/>
      <c r="T1076" s="3"/>
      <c r="U1076" s="3"/>
      <c r="V1076" s="3"/>
      <c r="W1076" s="3"/>
      <c r="X1076" s="3"/>
      <c r="Y1076" s="3"/>
      <c r="Z1076" s="3"/>
    </row>
    <row r="1077" spans="2:26">
      <c r="B1077" s="449"/>
      <c r="C1077" s="7"/>
      <c r="D1077" s="3"/>
      <c r="E1077" s="3"/>
      <c r="F1077" s="3"/>
      <c r="G1077" s="3"/>
      <c r="H1077" s="3"/>
      <c r="I1077" s="3"/>
      <c r="J1077" s="3"/>
      <c r="K1077" s="3"/>
      <c r="L1077" s="3"/>
      <c r="M1077" s="3"/>
      <c r="N1077" s="3"/>
      <c r="O1077" s="3"/>
      <c r="P1077" s="3"/>
      <c r="Q1077" s="3"/>
      <c r="R1077" s="3"/>
      <c r="S1077" s="3"/>
      <c r="T1077" s="3"/>
      <c r="U1077" s="3"/>
      <c r="V1077" s="3"/>
      <c r="W1077" s="3"/>
      <c r="X1077" s="3"/>
      <c r="Y1077" s="3"/>
      <c r="Z1077" s="3"/>
    </row>
    <row r="1078" spans="2:26">
      <c r="B1078" s="449"/>
      <c r="C1078" s="7"/>
      <c r="D1078" s="3"/>
      <c r="E1078" s="3"/>
      <c r="F1078" s="3"/>
      <c r="G1078" s="3"/>
      <c r="H1078" s="3"/>
      <c r="I1078" s="3"/>
      <c r="J1078" s="3"/>
      <c r="K1078" s="3"/>
      <c r="L1078" s="3"/>
      <c r="M1078" s="3"/>
      <c r="N1078" s="3"/>
      <c r="O1078" s="3"/>
      <c r="P1078" s="3"/>
      <c r="Q1078" s="3"/>
      <c r="R1078" s="3"/>
      <c r="S1078" s="3"/>
      <c r="T1078" s="3"/>
      <c r="U1078" s="3"/>
      <c r="V1078" s="3"/>
      <c r="W1078" s="3"/>
      <c r="X1078" s="3"/>
      <c r="Y1078" s="3"/>
      <c r="Z1078" s="3"/>
    </row>
    <row r="1079" spans="2:26">
      <c r="B1079" s="449"/>
      <c r="C1079" s="7"/>
      <c r="D1079" s="3"/>
      <c r="E1079" s="3"/>
      <c r="F1079" s="3"/>
      <c r="G1079" s="3"/>
      <c r="H1079" s="3"/>
      <c r="I1079" s="3"/>
      <c r="J1079" s="3"/>
      <c r="K1079" s="3"/>
      <c r="L1079" s="3"/>
      <c r="M1079" s="3"/>
      <c r="N1079" s="3"/>
      <c r="O1079" s="3"/>
      <c r="P1079" s="3"/>
      <c r="Q1079" s="3"/>
      <c r="R1079" s="3"/>
      <c r="S1079" s="3"/>
      <c r="T1079" s="3"/>
      <c r="U1079" s="3"/>
      <c r="V1079" s="3"/>
      <c r="W1079" s="3"/>
      <c r="X1079" s="3"/>
      <c r="Y1079" s="3"/>
      <c r="Z1079" s="3"/>
    </row>
    <row r="1080" spans="2:26">
      <c r="B1080" s="449"/>
      <c r="C1080" s="7"/>
      <c r="D1080" s="3"/>
      <c r="E1080" s="3"/>
      <c r="F1080" s="3"/>
      <c r="G1080" s="3"/>
      <c r="H1080" s="3"/>
      <c r="I1080" s="3"/>
      <c r="J1080" s="3"/>
      <c r="K1080" s="3"/>
      <c r="L1080" s="3"/>
      <c r="M1080" s="3"/>
      <c r="N1080" s="3"/>
      <c r="O1080" s="3"/>
      <c r="P1080" s="3"/>
      <c r="Q1080" s="3"/>
      <c r="R1080" s="3"/>
      <c r="S1080" s="3"/>
      <c r="T1080" s="3"/>
      <c r="U1080" s="3"/>
      <c r="V1080" s="3"/>
      <c r="W1080" s="3"/>
      <c r="X1080" s="3"/>
      <c r="Y1080" s="3"/>
      <c r="Z1080" s="3"/>
    </row>
    <row r="1081" spans="2:26">
      <c r="B1081" s="449"/>
      <c r="C1081" s="7"/>
      <c r="D1081" s="3"/>
      <c r="E1081" s="3"/>
      <c r="F1081" s="3"/>
      <c r="G1081" s="3"/>
      <c r="H1081" s="3"/>
      <c r="I1081" s="3"/>
      <c r="J1081" s="3"/>
      <c r="K1081" s="3"/>
      <c r="L1081" s="3"/>
      <c r="M1081" s="3"/>
      <c r="N1081" s="3"/>
      <c r="O1081" s="3"/>
      <c r="P1081" s="3"/>
      <c r="Q1081" s="3"/>
      <c r="R1081" s="3"/>
      <c r="S1081" s="3"/>
      <c r="T1081" s="3"/>
      <c r="U1081" s="3"/>
      <c r="V1081" s="3"/>
      <c r="W1081" s="3"/>
      <c r="X1081" s="3"/>
      <c r="Y1081" s="3"/>
      <c r="Z1081" s="3"/>
    </row>
    <row r="1082" spans="2:26">
      <c r="B1082" s="449"/>
      <c r="C1082" s="7"/>
      <c r="D1082" s="3"/>
      <c r="E1082" s="3"/>
      <c r="F1082" s="3"/>
      <c r="G1082" s="3"/>
      <c r="H1082" s="3"/>
      <c r="I1082" s="3"/>
      <c r="J1082" s="3"/>
      <c r="K1082" s="3"/>
      <c r="L1082" s="3"/>
      <c r="M1082" s="3"/>
      <c r="N1082" s="3"/>
      <c r="O1082" s="3"/>
      <c r="P1082" s="3"/>
      <c r="Q1082" s="3"/>
      <c r="R1082" s="3"/>
      <c r="S1082" s="3"/>
      <c r="T1082" s="3"/>
      <c r="U1082" s="3"/>
      <c r="V1082" s="3"/>
      <c r="W1082" s="3"/>
      <c r="X1082" s="3"/>
      <c r="Y1082" s="3"/>
      <c r="Z1082" s="3"/>
    </row>
    <row r="1083" spans="2:26">
      <c r="B1083" s="449"/>
      <c r="C1083" s="7"/>
      <c r="D1083" s="3"/>
      <c r="E1083" s="3"/>
      <c r="F1083" s="3"/>
      <c r="G1083" s="3"/>
      <c r="H1083" s="3"/>
      <c r="I1083" s="3"/>
      <c r="J1083" s="3"/>
      <c r="K1083" s="3"/>
      <c r="L1083" s="3"/>
      <c r="M1083" s="3"/>
      <c r="N1083" s="3"/>
      <c r="O1083" s="3"/>
      <c r="P1083" s="3"/>
      <c r="Q1083" s="3"/>
      <c r="R1083" s="3"/>
      <c r="S1083" s="3"/>
      <c r="T1083" s="3"/>
      <c r="U1083" s="3"/>
      <c r="V1083" s="3"/>
      <c r="W1083" s="3"/>
      <c r="X1083" s="3"/>
      <c r="Y1083" s="3"/>
      <c r="Z1083" s="3"/>
    </row>
    <row r="1084" spans="2:26">
      <c r="B1084" s="449"/>
      <c r="C1084" s="7"/>
      <c r="D1084" s="3"/>
      <c r="E1084" s="3"/>
      <c r="F1084" s="3"/>
      <c r="G1084" s="3"/>
      <c r="H1084" s="3"/>
      <c r="I1084" s="3"/>
      <c r="J1084" s="3"/>
      <c r="K1084" s="3"/>
      <c r="L1084" s="3"/>
      <c r="M1084" s="3"/>
      <c r="N1084" s="3"/>
      <c r="O1084" s="3"/>
      <c r="P1084" s="3"/>
      <c r="Q1084" s="3"/>
      <c r="R1084" s="3"/>
      <c r="S1084" s="3"/>
      <c r="T1084" s="3"/>
      <c r="U1084" s="3"/>
      <c r="V1084" s="3"/>
      <c r="W1084" s="3"/>
      <c r="X1084" s="3"/>
      <c r="Y1084" s="3"/>
      <c r="Z1084" s="3"/>
    </row>
    <row r="1085" spans="2:26">
      <c r="B1085" s="449"/>
      <c r="C1085" s="7"/>
      <c r="D1085" s="3"/>
      <c r="E1085" s="3"/>
      <c r="F1085" s="3"/>
      <c r="G1085" s="3"/>
      <c r="H1085" s="3"/>
      <c r="I1085" s="3"/>
      <c r="J1085" s="3"/>
      <c r="K1085" s="3"/>
      <c r="L1085" s="3"/>
      <c r="M1085" s="3"/>
      <c r="N1085" s="3"/>
      <c r="O1085" s="3"/>
      <c r="P1085" s="3"/>
      <c r="Q1085" s="3"/>
      <c r="R1085" s="3"/>
      <c r="S1085" s="3"/>
      <c r="T1085" s="3"/>
      <c r="U1085" s="3"/>
      <c r="V1085" s="3"/>
      <c r="W1085" s="3"/>
      <c r="X1085" s="3"/>
      <c r="Y1085" s="3"/>
      <c r="Z1085" s="3"/>
    </row>
    <row r="1086" spans="2:26">
      <c r="B1086" s="449"/>
      <c r="C1086" s="7"/>
      <c r="D1086" s="3"/>
      <c r="E1086" s="3"/>
      <c r="F1086" s="3"/>
      <c r="G1086" s="3"/>
      <c r="H1086" s="3"/>
      <c r="I1086" s="3"/>
      <c r="J1086" s="3"/>
      <c r="K1086" s="3"/>
      <c r="L1086" s="3"/>
      <c r="M1086" s="3"/>
      <c r="N1086" s="3"/>
      <c r="O1086" s="3"/>
      <c r="P1086" s="3"/>
      <c r="Q1086" s="3"/>
      <c r="R1086" s="3"/>
      <c r="S1086" s="3"/>
      <c r="T1086" s="3"/>
      <c r="U1086" s="3"/>
      <c r="V1086" s="3"/>
      <c r="W1086" s="3"/>
      <c r="X1086" s="3"/>
      <c r="Y1086" s="3"/>
      <c r="Z1086" s="3"/>
    </row>
    <row r="1087" spans="2:26">
      <c r="B1087" s="449"/>
      <c r="C1087" s="7"/>
      <c r="D1087" s="3"/>
      <c r="E1087" s="3"/>
      <c r="F1087" s="3"/>
      <c r="G1087" s="3"/>
      <c r="H1087" s="3"/>
      <c r="I1087" s="3"/>
      <c r="J1087" s="3"/>
      <c r="K1087" s="3"/>
      <c r="L1087" s="3"/>
      <c r="M1087" s="3"/>
      <c r="N1087" s="3"/>
      <c r="O1087" s="3"/>
      <c r="P1087" s="3"/>
      <c r="Q1087" s="3"/>
      <c r="R1087" s="3"/>
      <c r="S1087" s="3"/>
      <c r="T1087" s="3"/>
      <c r="U1087" s="3"/>
      <c r="V1087" s="3"/>
      <c r="W1087" s="3"/>
      <c r="X1087" s="3"/>
      <c r="Y1087" s="3"/>
      <c r="Z1087" s="3"/>
    </row>
    <row r="1088" spans="2:26">
      <c r="B1088" s="449"/>
      <c r="C1088" s="7"/>
      <c r="D1088" s="3"/>
      <c r="E1088" s="3"/>
      <c r="F1088" s="3"/>
      <c r="G1088" s="3"/>
      <c r="H1088" s="3"/>
      <c r="I1088" s="3"/>
      <c r="J1088" s="3"/>
      <c r="K1088" s="3"/>
      <c r="L1088" s="3"/>
      <c r="M1088" s="3"/>
      <c r="N1088" s="3"/>
      <c r="O1088" s="3"/>
      <c r="P1088" s="3"/>
      <c r="Q1088" s="3"/>
      <c r="R1088" s="3"/>
      <c r="S1088" s="3"/>
      <c r="T1088" s="3"/>
      <c r="U1088" s="3"/>
      <c r="V1088" s="3"/>
      <c r="W1088" s="3"/>
      <c r="X1088" s="3"/>
      <c r="Y1088" s="3"/>
      <c r="Z1088" s="3"/>
    </row>
    <row r="1089" spans="2:26">
      <c r="B1089" s="449"/>
      <c r="C1089" s="7"/>
      <c r="D1089" s="3"/>
      <c r="E1089" s="3"/>
      <c r="F1089" s="3"/>
      <c r="G1089" s="3"/>
      <c r="H1089" s="3"/>
      <c r="I1089" s="3"/>
      <c r="J1089" s="3"/>
      <c r="K1089" s="3"/>
      <c r="L1089" s="3"/>
      <c r="M1089" s="3"/>
      <c r="N1089" s="3"/>
      <c r="O1089" s="3"/>
      <c r="P1089" s="3"/>
      <c r="Q1089" s="3"/>
      <c r="R1089" s="3"/>
      <c r="S1089" s="3"/>
      <c r="T1089" s="3"/>
      <c r="U1089" s="3"/>
      <c r="V1089" s="3"/>
      <c r="W1089" s="3"/>
      <c r="X1089" s="3"/>
      <c r="Y1089" s="3"/>
      <c r="Z1089" s="3"/>
    </row>
    <row r="1090" spans="2:26">
      <c r="B1090" s="449"/>
      <c r="C1090" s="7"/>
      <c r="D1090" s="3"/>
      <c r="E1090" s="3"/>
      <c r="F1090" s="3"/>
      <c r="G1090" s="3"/>
      <c r="H1090" s="3"/>
      <c r="I1090" s="3"/>
      <c r="J1090" s="3"/>
      <c r="K1090" s="3"/>
      <c r="L1090" s="3"/>
      <c r="M1090" s="3"/>
      <c r="N1090" s="3"/>
      <c r="O1090" s="3"/>
      <c r="P1090" s="3"/>
      <c r="Q1090" s="3"/>
      <c r="R1090" s="3"/>
      <c r="S1090" s="3"/>
      <c r="T1090" s="3"/>
      <c r="U1090" s="3"/>
      <c r="V1090" s="3"/>
      <c r="W1090" s="3"/>
      <c r="X1090" s="3"/>
      <c r="Y1090" s="3"/>
      <c r="Z1090" s="3"/>
    </row>
    <row r="1091" spans="2:26">
      <c r="B1091" s="449"/>
      <c r="C1091" s="7"/>
      <c r="D1091" s="3"/>
      <c r="E1091" s="3"/>
      <c r="F1091" s="3"/>
      <c r="G1091" s="3"/>
      <c r="H1091" s="3"/>
      <c r="I1091" s="3"/>
      <c r="J1091" s="3"/>
      <c r="K1091" s="3"/>
      <c r="L1091" s="3"/>
      <c r="M1091" s="3"/>
      <c r="N1091" s="3"/>
      <c r="O1091" s="3"/>
      <c r="P1091" s="3"/>
      <c r="Q1091" s="3"/>
      <c r="R1091" s="3"/>
      <c r="S1091" s="3"/>
      <c r="T1091" s="3"/>
      <c r="U1091" s="3"/>
      <c r="V1091" s="3"/>
      <c r="W1091" s="3"/>
      <c r="X1091" s="3"/>
      <c r="Y1091" s="3"/>
      <c r="Z1091" s="3"/>
    </row>
    <row r="1092" spans="2:26">
      <c r="B1092" s="449"/>
      <c r="C1092" s="7"/>
      <c r="D1092" s="3"/>
      <c r="E1092" s="3"/>
      <c r="H1092" s="3"/>
      <c r="I1092" s="3"/>
      <c r="J1092" s="3"/>
      <c r="K1092" s="3"/>
      <c r="L1092" s="3"/>
      <c r="M1092" s="3"/>
      <c r="N1092" s="3"/>
      <c r="O1092" s="3"/>
      <c r="P1092" s="3"/>
      <c r="Q1092" s="3"/>
      <c r="R1092" s="3"/>
      <c r="S1092" s="3"/>
      <c r="T1092" s="3"/>
      <c r="U1092" s="3"/>
      <c r="V1092" s="3"/>
      <c r="W1092" s="3"/>
      <c r="X1092" s="3"/>
      <c r="Y1092" s="3"/>
      <c r="Z1092" s="3"/>
    </row>
    <row r="1093" spans="2:26">
      <c r="B1093" s="449"/>
      <c r="C1093" s="7"/>
      <c r="D1093" s="3"/>
      <c r="E1093" s="3"/>
      <c r="H1093" s="3"/>
      <c r="I1093" s="3"/>
      <c r="J1093" s="3"/>
      <c r="K1093" s="3"/>
      <c r="L1093" s="3"/>
      <c r="M1093" s="3"/>
      <c r="N1093" s="3"/>
      <c r="O1093" s="3"/>
      <c r="P1093" s="3"/>
      <c r="Q1093" s="3"/>
      <c r="R1093" s="3"/>
      <c r="S1093" s="3"/>
      <c r="T1093" s="3"/>
      <c r="U1093" s="3"/>
      <c r="V1093" s="3"/>
      <c r="W1093" s="3"/>
      <c r="X1093" s="3"/>
      <c r="Y1093" s="3"/>
      <c r="Z1093" s="3"/>
    </row>
    <row r="1094" spans="2:26">
      <c r="B1094" s="449"/>
      <c r="C1094" s="7"/>
      <c r="D1094" s="3"/>
      <c r="E1094" s="3"/>
      <c r="H1094" s="3"/>
      <c r="I1094" s="3"/>
      <c r="J1094" s="3"/>
      <c r="K1094" s="3"/>
      <c r="L1094" s="3"/>
      <c r="M1094" s="3"/>
      <c r="N1094" s="3"/>
      <c r="O1094" s="3"/>
      <c r="P1094" s="3"/>
      <c r="Q1094" s="3"/>
      <c r="R1094" s="3"/>
      <c r="S1094" s="3"/>
      <c r="T1094" s="3"/>
      <c r="U1094" s="3"/>
      <c r="V1094" s="3"/>
      <c r="W1094" s="3"/>
      <c r="X1094" s="3"/>
      <c r="Y1094" s="3"/>
      <c r="Z1094" s="3"/>
    </row>
    <row r="1095" spans="2:26">
      <c r="B1095" s="449"/>
      <c r="C1095" s="7"/>
      <c r="D1095" s="3"/>
      <c r="T1095" s="3"/>
      <c r="U1095" s="3"/>
      <c r="V1095" s="3"/>
      <c r="W1095" s="3"/>
      <c r="X1095" s="3"/>
      <c r="Y1095" s="3"/>
      <c r="Z1095" s="3"/>
    </row>
    <row r="1096" spans="2:26">
      <c r="B1096" s="449"/>
      <c r="C1096" s="7"/>
      <c r="D1096" s="3"/>
      <c r="T1096" s="3"/>
      <c r="U1096" s="3"/>
      <c r="V1096" s="3"/>
      <c r="W1096" s="3"/>
      <c r="X1096" s="3"/>
      <c r="Y1096" s="3"/>
      <c r="Z1096" s="3"/>
    </row>
    <row r="1097" spans="2:26">
      <c r="B1097" s="449"/>
      <c r="C1097" s="7"/>
      <c r="D1097" s="3"/>
      <c r="T1097" s="3"/>
      <c r="U1097" s="3"/>
      <c r="V1097" s="3"/>
      <c r="W1097" s="3"/>
      <c r="X1097" s="3"/>
      <c r="Y1097" s="3"/>
      <c r="Z1097" s="3"/>
    </row>
    <row r="1098" spans="2:26">
      <c r="B1098" s="449"/>
      <c r="C1098" s="7"/>
      <c r="D1098" s="3"/>
      <c r="T1098" s="3"/>
      <c r="U1098" s="3"/>
      <c r="V1098" s="3"/>
      <c r="W1098" s="3"/>
      <c r="X1098" s="3"/>
      <c r="Y1098" s="3"/>
      <c r="Z1098" s="3"/>
    </row>
    <row r="1099" spans="2:26">
      <c r="T1099" s="3"/>
    </row>
    <row r="1100" spans="2:26">
      <c r="T1100" s="3"/>
    </row>
    <row r="1101" spans="2:26">
      <c r="T1101" s="3"/>
    </row>
    <row r="1102" spans="2:26">
      <c r="T1102" s="3"/>
    </row>
    <row r="1103" spans="2:26">
      <c r="T1103" s="3"/>
    </row>
    <row r="1105" spans="3:3">
      <c r="C1105"/>
    </row>
  </sheetData>
  <mergeCells count="10">
    <mergeCell ref="C174:C175"/>
    <mergeCell ref="C176:C177"/>
    <mergeCell ref="C170:C171"/>
    <mergeCell ref="C172:C173"/>
    <mergeCell ref="D1:H1"/>
    <mergeCell ref="G85:G86"/>
    <mergeCell ref="F168:G169"/>
    <mergeCell ref="E85:E86"/>
    <mergeCell ref="E103:E104"/>
    <mergeCell ref="F103:G104"/>
  </mergeCells>
  <conditionalFormatting sqref="H288:T288">
    <cfRule type="cellIs" dxfId="20" priority="5" operator="lessThan">
      <formula>0</formula>
    </cfRule>
  </conditionalFormatting>
  <conditionalFormatting sqref="H283:T283">
    <cfRule type="cellIs" dxfId="19" priority="4" operator="lessThan">
      <formula>0</formula>
    </cfRule>
  </conditionalFormatting>
  <conditionalFormatting sqref="H268:T268">
    <cfRule type="cellIs" dxfId="18" priority="3" operator="lessThan">
      <formula>0</formula>
    </cfRule>
  </conditionalFormatting>
  <conditionalFormatting sqref="H263:T263">
    <cfRule type="cellIs" dxfId="17" priority="2" operator="lessThan">
      <formula>0</formula>
    </cfRule>
  </conditionalFormatting>
  <conditionalFormatting sqref="H257:T257">
    <cfRule type="cellIs" dxfId="16" priority="1" operator="lessThan">
      <formula>0</formula>
    </cfRule>
  </conditionalFormatting>
  <dataValidations count="1">
    <dataValidation type="list" showInputMessage="1" showErrorMessage="1" sqref="E170 E178:E179 E174 E176 E172">
      <formula1>$A$301:$A$304</formula1>
    </dataValidation>
  </dataValidations>
  <hyperlinks>
    <hyperlink ref="B1" location="Introduction!A1" display="Return to Introduction Page"/>
  </hyperlinks>
  <pageMargins left="0.7" right="0.7" top="0.75" bottom="0.75" header="0.3" footer="0.3"/>
  <pageSetup paperSize="9" orientation="portrait" horizontalDpi="0" verticalDpi="0"/>
  <drawing r:id="rId1"/>
  <extLst>
    <ext xmlns:x14="http://schemas.microsoft.com/office/spreadsheetml/2009/9/main" uri="{CCE6A557-97BC-4b89-ADB6-D9C93CAAB3DF}">
      <x14:dataValidations xmlns:xm="http://schemas.microsoft.com/office/excel/2006/main" count="1">
        <x14:dataValidation type="list" showInputMessage="1" showErrorMessage="1">
          <x14:formula1>
            <xm:f>Introduction!$A$301:$A$304</xm:f>
          </x14:formula1>
          <xm:sqref>E181</xm:sqref>
        </x14:dataValidation>
      </x14:dataValidations>
    </ex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105"/>
  <sheetViews>
    <sheetView showGridLines="0" topLeftCell="A13" workbookViewId="0">
      <pane xSplit="7" topLeftCell="H1" activePane="topRight" state="frozen"/>
      <selection pane="topRight" activeCell="E3" sqref="E3"/>
    </sheetView>
  </sheetViews>
  <sheetFormatPr defaultColWidth="11.125" defaultRowHeight="15.75"/>
  <cols>
    <col min="1" max="1" width="7" style="29" customWidth="1"/>
    <col min="2" max="2" width="11" style="450" customWidth="1"/>
    <col min="3" max="3" width="18.875" style="27" customWidth="1"/>
    <col min="4" max="4" width="27.625" customWidth="1"/>
    <col min="5" max="5" width="15.375" customWidth="1"/>
    <col min="6" max="7" width="13.875" customWidth="1"/>
    <col min="8" max="20" width="19.875" customWidth="1"/>
    <col min="21" max="26" width="11" customWidth="1"/>
    <col min="27" max="27" width="13.375" customWidth="1"/>
  </cols>
  <sheetData>
    <row r="1" spans="1:26" ht="25.5">
      <c r="A1" s="71"/>
      <c r="B1" s="139" t="s">
        <v>86</v>
      </c>
      <c r="C1" s="139"/>
      <c r="D1" s="555"/>
      <c r="E1" s="555"/>
      <c r="F1" s="555"/>
      <c r="G1" s="555"/>
      <c r="H1" s="555"/>
      <c r="I1" s="450" t="str">
        <f>"tip: input your assumptions and forecast parameters for "&amp; $E$3&amp;" on the left or in the lightly green highlighted cells below."</f>
        <v>tip: input your assumptions and forecast parameters for Year 3 (2022) on the left or in the lightly green highlighted cells below.</v>
      </c>
      <c r="J1" s="58"/>
      <c r="K1" s="3"/>
      <c r="L1" s="3"/>
      <c r="M1" s="3"/>
      <c r="N1" s="3"/>
      <c r="O1" s="3"/>
      <c r="P1" s="3"/>
      <c r="Q1" s="3"/>
      <c r="R1" s="3"/>
      <c r="S1" s="3"/>
      <c r="T1" s="7"/>
      <c r="U1" s="7"/>
      <c r="V1" s="3"/>
      <c r="W1" s="3"/>
      <c r="X1" s="3"/>
      <c r="Y1" s="3"/>
      <c r="Z1" s="3"/>
    </row>
    <row r="2" spans="1:26">
      <c r="B2" s="344"/>
      <c r="C2" s="139"/>
      <c r="D2" s="3"/>
      <c r="E2" s="3"/>
      <c r="F2" s="3"/>
      <c r="G2" s="3"/>
      <c r="H2" s="3"/>
      <c r="I2" s="3"/>
      <c r="J2" s="3"/>
      <c r="K2" s="3"/>
      <c r="L2" s="3"/>
      <c r="M2" s="3"/>
      <c r="N2" s="3"/>
      <c r="O2" s="3"/>
      <c r="P2" s="3"/>
      <c r="Q2" s="3"/>
      <c r="R2" s="3"/>
      <c r="S2" s="3"/>
      <c r="T2" s="7"/>
      <c r="U2" s="7"/>
      <c r="V2" s="3"/>
      <c r="W2" s="3"/>
      <c r="X2" s="3"/>
      <c r="Y2" s="3"/>
      <c r="Z2" s="3"/>
    </row>
    <row r="3" spans="1:26" ht="20.25">
      <c r="B3" s="149" t="s">
        <v>0</v>
      </c>
      <c r="C3" s="367"/>
      <c r="D3" s="367"/>
      <c r="E3" s="367" t="str">
        <f>"Year 3 ("&amp;'Financing Schedule'!$D$5+2&amp;")"</f>
        <v>Year 3 (2022)</v>
      </c>
      <c r="F3" s="367"/>
      <c r="G3" s="367"/>
      <c r="H3" s="405" t="s">
        <v>126</v>
      </c>
      <c r="I3" s="406" t="s">
        <v>127</v>
      </c>
      <c r="J3" s="406" t="s">
        <v>128</v>
      </c>
      <c r="K3" s="406" t="s">
        <v>129</v>
      </c>
      <c r="L3" s="406" t="s">
        <v>130</v>
      </c>
      <c r="M3" s="406" t="s">
        <v>131</v>
      </c>
      <c r="N3" s="406" t="s">
        <v>132</v>
      </c>
      <c r="O3" s="406" t="s">
        <v>133</v>
      </c>
      <c r="P3" s="406" t="s">
        <v>134</v>
      </c>
      <c r="Q3" s="406" t="s">
        <v>135</v>
      </c>
      <c r="R3" s="406" t="s">
        <v>136</v>
      </c>
      <c r="S3" s="406" t="s">
        <v>137</v>
      </c>
      <c r="T3" s="407" t="s">
        <v>177</v>
      </c>
      <c r="U3" s="7"/>
      <c r="V3" s="3"/>
      <c r="W3" s="3"/>
      <c r="X3" s="3"/>
      <c r="Y3" s="3"/>
      <c r="Z3" s="3"/>
    </row>
    <row r="4" spans="1:26">
      <c r="B4" s="451"/>
      <c r="C4" s="452"/>
      <c r="D4" s="452"/>
      <c r="E4" s="452"/>
      <c r="F4" s="452"/>
      <c r="G4" s="453" t="s">
        <v>57</v>
      </c>
      <c r="H4" s="408">
        <v>25</v>
      </c>
      <c r="I4" s="409">
        <f t="shared" ref="I4:S4" si="0">H4+1</f>
        <v>26</v>
      </c>
      <c r="J4" s="409">
        <f t="shared" si="0"/>
        <v>27</v>
      </c>
      <c r="K4" s="409">
        <f t="shared" si="0"/>
        <v>28</v>
      </c>
      <c r="L4" s="409">
        <f t="shared" si="0"/>
        <v>29</v>
      </c>
      <c r="M4" s="409">
        <f t="shared" si="0"/>
        <v>30</v>
      </c>
      <c r="N4" s="409">
        <f t="shared" si="0"/>
        <v>31</v>
      </c>
      <c r="O4" s="409">
        <f t="shared" si="0"/>
        <v>32</v>
      </c>
      <c r="P4" s="409">
        <f t="shared" si="0"/>
        <v>33</v>
      </c>
      <c r="Q4" s="409">
        <f t="shared" si="0"/>
        <v>34</v>
      </c>
      <c r="R4" s="409">
        <f t="shared" si="0"/>
        <v>35</v>
      </c>
      <c r="S4" s="409">
        <f t="shared" si="0"/>
        <v>36</v>
      </c>
      <c r="T4" s="457" t="str">
        <f>"Total for " &amp; $E$3</f>
        <v>Total for Year 3 (2022)</v>
      </c>
      <c r="U4" s="7"/>
      <c r="V4" s="3"/>
      <c r="W4" s="3"/>
      <c r="X4" s="3"/>
      <c r="Y4" s="3"/>
      <c r="Z4" s="3"/>
    </row>
    <row r="5" spans="1:26">
      <c r="B5" s="454"/>
      <c r="C5" s="7"/>
      <c r="D5" s="7"/>
      <c r="E5" s="7"/>
      <c r="F5" s="7"/>
      <c r="G5" s="7"/>
      <c r="H5" s="410"/>
      <c r="I5" s="411"/>
      <c r="J5" s="411"/>
      <c r="K5" s="411"/>
      <c r="L5" s="411"/>
      <c r="M5" s="411"/>
      <c r="N5" s="411"/>
      <c r="O5" s="411"/>
      <c r="P5" s="411"/>
      <c r="Q5" s="411"/>
      <c r="R5" s="411"/>
      <c r="S5" s="411"/>
      <c r="T5" s="458"/>
      <c r="U5" s="7"/>
      <c r="V5" s="3"/>
      <c r="W5" s="3"/>
      <c r="X5" s="3"/>
      <c r="Y5" s="3"/>
      <c r="Z5" s="3"/>
    </row>
    <row r="6" spans="1:26">
      <c r="B6" s="455" t="str">
        <f>'Year 2'!B6</f>
        <v>Product Revenue</v>
      </c>
      <c r="C6" s="12"/>
      <c r="D6" s="14"/>
      <c r="E6" s="15"/>
      <c r="F6" s="7"/>
      <c r="G6" s="7"/>
      <c r="H6" s="412"/>
      <c r="I6" s="413"/>
      <c r="J6" s="413"/>
      <c r="K6" s="413"/>
      <c r="L6" s="413"/>
      <c r="M6" s="413"/>
      <c r="N6" s="413"/>
      <c r="O6" s="413"/>
      <c r="P6" s="413"/>
      <c r="Q6" s="413"/>
      <c r="R6" s="413"/>
      <c r="S6" s="413"/>
      <c r="T6" s="459"/>
      <c r="U6" s="7"/>
      <c r="V6" s="3"/>
      <c r="W6" s="3"/>
      <c r="X6" s="3"/>
      <c r="Y6" s="3"/>
      <c r="Z6" s="3"/>
    </row>
    <row r="7" spans="1:26">
      <c r="B7" s="454"/>
      <c r="C7" s="7" t="s">
        <v>186</v>
      </c>
      <c r="D7" s="7"/>
      <c r="E7" s="506">
        <f>'Year 2'!E7</f>
        <v>120</v>
      </c>
      <c r="F7" s="7"/>
      <c r="G7" s="16"/>
      <c r="H7" s="414"/>
      <c r="I7" s="415"/>
      <c r="J7" s="415"/>
      <c r="K7" s="415"/>
      <c r="L7" s="415"/>
      <c r="M7" s="415"/>
      <c r="N7" s="415"/>
      <c r="O7" s="415"/>
      <c r="P7" s="415"/>
      <c r="Q7" s="415"/>
      <c r="R7" s="415"/>
      <c r="S7" s="415"/>
      <c r="T7" s="460"/>
      <c r="U7" s="7"/>
      <c r="V7" s="3"/>
      <c r="W7" s="3"/>
      <c r="X7" s="3"/>
      <c r="Y7" s="3"/>
      <c r="Z7" s="3"/>
    </row>
    <row r="8" spans="1:26">
      <c r="B8" s="454"/>
      <c r="C8" s="7" t="s">
        <v>187</v>
      </c>
      <c r="D8" s="7"/>
      <c r="E8" s="507">
        <f>IF('Year 2'!S11="",'Year 2'!S10,'Year 2'!S11)</f>
        <v>161</v>
      </c>
      <c r="F8" s="7"/>
      <c r="G8" s="7"/>
      <c r="H8" s="412"/>
      <c r="I8" s="413"/>
      <c r="J8" s="413"/>
      <c r="K8" s="413"/>
      <c r="L8" s="413"/>
      <c r="M8" s="413"/>
      <c r="N8" s="413"/>
      <c r="O8" s="413"/>
      <c r="P8" s="413"/>
      <c r="Q8" s="413"/>
      <c r="R8" s="413"/>
      <c r="S8" s="413"/>
      <c r="T8" s="461"/>
      <c r="U8" s="7"/>
      <c r="V8" s="3"/>
      <c r="W8" s="3"/>
      <c r="X8" s="3"/>
      <c r="Y8" s="3"/>
      <c r="Z8" s="3"/>
    </row>
    <row r="9" spans="1:26">
      <c r="B9" s="454"/>
      <c r="C9" s="7" t="str">
        <f>$E$3&amp;" Sales Growth"</f>
        <v>Year 3 (2022) Sales Growth</v>
      </c>
      <c r="D9" s="7"/>
      <c r="E9" s="508">
        <v>0.4</v>
      </c>
      <c r="F9" s="7"/>
      <c r="G9" s="16"/>
      <c r="H9" s="416"/>
      <c r="I9" s="417"/>
      <c r="J9" s="417"/>
      <c r="K9" s="417"/>
      <c r="L9" s="417"/>
      <c r="M9" s="417"/>
      <c r="N9" s="417"/>
      <c r="O9" s="417"/>
      <c r="P9" s="417"/>
      <c r="Q9" s="417"/>
      <c r="R9" s="417"/>
      <c r="S9" s="418"/>
      <c r="T9" s="462"/>
      <c r="U9" s="7"/>
      <c r="V9" s="3"/>
      <c r="W9" s="3"/>
      <c r="X9" s="3"/>
      <c r="Y9" s="3"/>
      <c r="Z9" s="3"/>
    </row>
    <row r="10" spans="1:26">
      <c r="B10" s="455" t="s">
        <v>260</v>
      </c>
      <c r="C10" s="7"/>
      <c r="D10" s="7"/>
      <c r="E10" s="7"/>
      <c r="F10" s="7"/>
      <c r="G10" s="16"/>
      <c r="H10" s="509"/>
      <c r="I10" s="510"/>
      <c r="J10" s="510"/>
      <c r="K10" s="510"/>
      <c r="L10" s="510"/>
      <c r="M10" s="510"/>
      <c r="N10" s="510"/>
      <c r="O10" s="510"/>
      <c r="P10" s="510"/>
      <c r="Q10" s="510"/>
      <c r="R10" s="510"/>
      <c r="S10" s="510"/>
      <c r="T10" s="462" t="str">
        <f>IF(SUM(H10:S10)=0,"",SUM(H10:S10))</f>
        <v/>
      </c>
      <c r="U10" s="7"/>
      <c r="V10" s="3"/>
      <c r="W10" s="3"/>
      <c r="X10" s="3"/>
      <c r="Y10" s="3"/>
      <c r="Z10" s="3"/>
    </row>
    <row r="11" spans="1:26" ht="16.5" thickBot="1">
      <c r="B11" s="455" t="s">
        <v>292</v>
      </c>
      <c r="D11" s="27"/>
      <c r="E11" s="27"/>
      <c r="F11" s="27"/>
      <c r="G11" s="27"/>
      <c r="H11" s="416">
        <f>IFERROR(IF(H10="",ROUNDDOWN($E8+((H$4-$H$4+1)/12)*($S11-$E8),0),""),"")</f>
        <v>166</v>
      </c>
      <c r="I11" s="417">
        <f t="shared" ref="I11:R11" si="1">IFERROR(IF(I10="",ROUNDDOWN($E$8+((I$4-$H$4+1)/12)*($S11-$E$8),0),""),"")</f>
        <v>171</v>
      </c>
      <c r="J11" s="417">
        <f t="shared" si="1"/>
        <v>177</v>
      </c>
      <c r="K11" s="417">
        <f t="shared" si="1"/>
        <v>182</v>
      </c>
      <c r="L11" s="417">
        <f t="shared" si="1"/>
        <v>187</v>
      </c>
      <c r="M11" s="417">
        <f t="shared" si="1"/>
        <v>193</v>
      </c>
      <c r="N11" s="417">
        <f t="shared" si="1"/>
        <v>198</v>
      </c>
      <c r="O11" s="417">
        <f t="shared" si="1"/>
        <v>203</v>
      </c>
      <c r="P11" s="417">
        <f t="shared" si="1"/>
        <v>209</v>
      </c>
      <c r="Q11" s="417">
        <f t="shared" si="1"/>
        <v>214</v>
      </c>
      <c r="R11" s="417">
        <f t="shared" si="1"/>
        <v>219</v>
      </c>
      <c r="S11" s="417">
        <f>IFERROR(IF(S10="",ROUNDDOWN($E8*(1+$E9),0),""),"")</f>
        <v>225</v>
      </c>
      <c r="T11" s="462">
        <f>IF(SUM(H11:S11)=0,"",SUM(H11:S11))</f>
        <v>2344</v>
      </c>
      <c r="U11" s="7"/>
      <c r="V11" s="3"/>
      <c r="W11" s="3"/>
      <c r="X11" s="3"/>
      <c r="Y11" s="3"/>
      <c r="Z11" s="3"/>
    </row>
    <row r="12" spans="1:26" ht="16.5" thickTop="1">
      <c r="B12" s="470" t="s">
        <v>255</v>
      </c>
      <c r="C12" s="471"/>
      <c r="D12" s="471"/>
      <c r="E12" s="471"/>
      <c r="F12" s="471"/>
      <c r="G12" s="472"/>
      <c r="H12" s="473">
        <f>IF(H11="",H10*$E7,H11*$E7)</f>
        <v>19920</v>
      </c>
      <c r="I12" s="474">
        <f>IF(I11="",I10*$E7,I11*$E7)</f>
        <v>20520</v>
      </c>
      <c r="J12" s="474">
        <f t="shared" ref="J12:S12" si="2">IF(J11="",J10*$E7,J11*$E7)</f>
        <v>21240</v>
      </c>
      <c r="K12" s="474">
        <f t="shared" si="2"/>
        <v>21840</v>
      </c>
      <c r="L12" s="474">
        <f t="shared" si="2"/>
        <v>22440</v>
      </c>
      <c r="M12" s="474">
        <f t="shared" si="2"/>
        <v>23160</v>
      </c>
      <c r="N12" s="474">
        <f t="shared" si="2"/>
        <v>23760</v>
      </c>
      <c r="O12" s="474">
        <f t="shared" si="2"/>
        <v>24360</v>
      </c>
      <c r="P12" s="474">
        <f t="shared" si="2"/>
        <v>25080</v>
      </c>
      <c r="Q12" s="474">
        <f t="shared" si="2"/>
        <v>25680</v>
      </c>
      <c r="R12" s="474">
        <f t="shared" si="2"/>
        <v>26280</v>
      </c>
      <c r="S12" s="474">
        <f t="shared" si="2"/>
        <v>27000</v>
      </c>
      <c r="T12" s="475">
        <f>SUM(H12:S12)</f>
        <v>281280</v>
      </c>
      <c r="U12" s="7"/>
      <c r="V12" s="3"/>
      <c r="W12" s="3"/>
      <c r="X12" s="3"/>
      <c r="Y12" s="3"/>
      <c r="Z12" s="3"/>
    </row>
    <row r="13" spans="1:26">
      <c r="B13" s="454"/>
      <c r="C13" s="7"/>
      <c r="D13" s="7"/>
      <c r="E13" s="7"/>
      <c r="F13" s="7"/>
      <c r="G13" s="17"/>
      <c r="H13" s="419"/>
      <c r="I13" s="420"/>
      <c r="J13" s="420"/>
      <c r="K13" s="420"/>
      <c r="L13" s="420"/>
      <c r="M13" s="420"/>
      <c r="N13" s="420"/>
      <c r="O13" s="420"/>
      <c r="P13" s="420"/>
      <c r="Q13" s="420"/>
      <c r="R13" s="420"/>
      <c r="S13" s="420"/>
      <c r="T13" s="463"/>
      <c r="U13" s="7"/>
      <c r="V13" s="3"/>
      <c r="W13" s="3"/>
      <c r="X13" s="3"/>
      <c r="Y13" s="3"/>
      <c r="Z13" s="3"/>
    </row>
    <row r="14" spans="1:26">
      <c r="B14" s="455" t="str">
        <f>'Year 2'!B14</f>
        <v>Service Revenue</v>
      </c>
      <c r="C14" s="12"/>
      <c r="D14" s="14"/>
      <c r="E14" s="73"/>
      <c r="F14" s="7"/>
      <c r="G14" s="7"/>
      <c r="H14" s="412"/>
      <c r="I14" s="413"/>
      <c r="J14" s="413"/>
      <c r="K14" s="413"/>
      <c r="L14" s="413"/>
      <c r="M14" s="413"/>
      <c r="N14" s="413"/>
      <c r="O14" s="413"/>
      <c r="P14" s="413"/>
      <c r="Q14" s="413"/>
      <c r="R14" s="413"/>
      <c r="S14" s="413"/>
      <c r="T14" s="459"/>
      <c r="U14" s="7"/>
      <c r="V14" s="3"/>
      <c r="W14" s="3"/>
      <c r="X14" s="3"/>
      <c r="Y14" s="3"/>
      <c r="Z14" s="3"/>
    </row>
    <row r="15" spans="1:26">
      <c r="B15" s="454"/>
      <c r="C15" s="7" t="s">
        <v>253</v>
      </c>
      <c r="D15" s="7"/>
      <c r="E15" s="506">
        <f>'Year 2'!E15</f>
        <v>10</v>
      </c>
      <c r="F15" s="7"/>
      <c r="G15" s="16"/>
      <c r="H15" s="414"/>
      <c r="I15" s="415"/>
      <c r="J15" s="415"/>
      <c r="K15" s="415"/>
      <c r="L15" s="415"/>
      <c r="M15" s="415"/>
      <c r="N15" s="415"/>
      <c r="O15" s="415"/>
      <c r="P15" s="415"/>
      <c r="Q15" s="415"/>
      <c r="R15" s="415"/>
      <c r="S15" s="415"/>
      <c r="T15" s="460"/>
      <c r="U15" s="7"/>
      <c r="V15" s="3"/>
      <c r="W15" s="3"/>
      <c r="X15" s="3"/>
      <c r="Y15" s="3"/>
      <c r="Z15" s="3"/>
    </row>
    <row r="16" spans="1:26">
      <c r="B16" s="454"/>
      <c r="C16" s="7" t="s">
        <v>254</v>
      </c>
      <c r="D16" s="7"/>
      <c r="E16" s="507">
        <f>IF('Year 2'!S19="",'Year 2'!S18,'Year 2'!S19)</f>
        <v>46</v>
      </c>
      <c r="F16" s="7" t="s">
        <v>14</v>
      </c>
      <c r="G16" s="7"/>
      <c r="H16" s="412"/>
      <c r="I16" s="413"/>
      <c r="J16" s="413"/>
      <c r="K16" s="413"/>
      <c r="L16" s="413"/>
      <c r="M16" s="413"/>
      <c r="N16" s="413"/>
      <c r="O16" s="413"/>
      <c r="P16" s="413"/>
      <c r="Q16" s="413"/>
      <c r="R16" s="413"/>
      <c r="S16" s="413"/>
      <c r="T16" s="461"/>
      <c r="U16" s="7"/>
      <c r="V16" s="3"/>
      <c r="W16" s="3"/>
      <c r="X16" s="3"/>
      <c r="Y16" s="3"/>
      <c r="Z16" s="3"/>
    </row>
    <row r="17" spans="1:26">
      <c r="B17" s="454"/>
      <c r="C17" s="7" t="str">
        <f>$E$3&amp;" Sales Growth"</f>
        <v>Year 3 (2022) Sales Growth</v>
      </c>
      <c r="D17" s="7"/>
      <c r="E17" s="508">
        <v>0.6</v>
      </c>
      <c r="F17" s="7"/>
      <c r="G17" s="16"/>
      <c r="H17" s="416"/>
      <c r="I17" s="417"/>
      <c r="J17" s="417"/>
      <c r="K17" s="417"/>
      <c r="L17" s="417"/>
      <c r="M17" s="417"/>
      <c r="N17" s="417"/>
      <c r="O17" s="417"/>
      <c r="P17" s="417"/>
      <c r="Q17" s="417"/>
      <c r="R17" s="417"/>
      <c r="S17" s="418"/>
      <c r="T17" s="462"/>
      <c r="U17" s="7"/>
      <c r="V17" s="3"/>
      <c r="W17" s="3"/>
      <c r="X17" s="3"/>
      <c r="Y17" s="3"/>
      <c r="Z17" s="3"/>
    </row>
    <row r="18" spans="1:26">
      <c r="B18" s="455" t="s">
        <v>258</v>
      </c>
      <c r="C18" s="7"/>
      <c r="D18" s="7"/>
      <c r="E18" s="7"/>
      <c r="F18" s="7"/>
      <c r="G18" s="16"/>
      <c r="H18" s="509"/>
      <c r="I18" s="510"/>
      <c r="J18" s="510"/>
      <c r="K18" s="510"/>
      <c r="L18" s="510"/>
      <c r="M18" s="510"/>
      <c r="N18" s="510"/>
      <c r="O18" s="510"/>
      <c r="P18" s="510"/>
      <c r="Q18" s="510"/>
      <c r="R18" s="510"/>
      <c r="S18" s="510"/>
      <c r="T18" s="462" t="str">
        <f>IF(SUM(H18:S18)=0,"",SUM(H18:S18))</f>
        <v/>
      </c>
      <c r="U18" s="7"/>
      <c r="V18" s="3"/>
      <c r="W18" s="3"/>
      <c r="X18" s="3"/>
      <c r="Y18" s="3"/>
      <c r="Z18" s="3"/>
    </row>
    <row r="19" spans="1:26" ht="16.5" thickBot="1">
      <c r="B19" s="455" t="s">
        <v>261</v>
      </c>
      <c r="D19" s="27"/>
      <c r="E19" s="27"/>
      <c r="F19" s="27"/>
      <c r="G19" s="27"/>
      <c r="H19" s="416">
        <f>IFERROR(IF(H18="",ROUNDDOWN($E16+((H$4-$H$4+1)/12)*($S19-$E16),0),""),"")</f>
        <v>48</v>
      </c>
      <c r="I19" s="417">
        <f t="shared" ref="I19:R19" si="3">IFERROR(IF(I18="",ROUNDDOWN($E16+((I$4-$H$4+1)/12)*($S19-$E16),0),""),"")</f>
        <v>50</v>
      </c>
      <c r="J19" s="417">
        <f t="shared" si="3"/>
        <v>52</v>
      </c>
      <c r="K19" s="417">
        <f t="shared" si="3"/>
        <v>55</v>
      </c>
      <c r="L19" s="417">
        <f t="shared" si="3"/>
        <v>57</v>
      </c>
      <c r="M19" s="417">
        <f t="shared" si="3"/>
        <v>59</v>
      </c>
      <c r="N19" s="417">
        <f t="shared" si="3"/>
        <v>61</v>
      </c>
      <c r="O19" s="417">
        <f t="shared" si="3"/>
        <v>64</v>
      </c>
      <c r="P19" s="417">
        <f t="shared" si="3"/>
        <v>66</v>
      </c>
      <c r="Q19" s="417">
        <f t="shared" si="3"/>
        <v>68</v>
      </c>
      <c r="R19" s="417">
        <f t="shared" si="3"/>
        <v>70</v>
      </c>
      <c r="S19" s="417">
        <f>IFERROR(IF(S18="",ROUNDDOWN($E16*(1+$E17),0),""),"")</f>
        <v>73</v>
      </c>
      <c r="T19" s="462">
        <f>IF(SUM(H19:S19)=0,"",SUM(H19:S19))</f>
        <v>723</v>
      </c>
      <c r="U19" s="7"/>
      <c r="V19" s="3"/>
      <c r="W19" s="3"/>
      <c r="X19" s="3"/>
      <c r="Y19" s="3"/>
      <c r="Z19" s="3"/>
    </row>
    <row r="20" spans="1:26" ht="16.5" thickTop="1">
      <c r="B20" s="470" t="s">
        <v>256</v>
      </c>
      <c r="C20" s="471"/>
      <c r="D20" s="471"/>
      <c r="E20" s="471"/>
      <c r="F20" s="471"/>
      <c r="G20" s="472"/>
      <c r="H20" s="473">
        <f>IF(H19="",H18*$E15,H19*$E15)</f>
        <v>480</v>
      </c>
      <c r="I20" s="474">
        <f>IF(I19="",I18*$E15,I19*$E15)</f>
        <v>500</v>
      </c>
      <c r="J20" s="474">
        <f t="shared" ref="J20:S20" si="4">IF(J19="",J18*$E15,J19*$E15)</f>
        <v>520</v>
      </c>
      <c r="K20" s="474">
        <f t="shared" si="4"/>
        <v>550</v>
      </c>
      <c r="L20" s="474">
        <f t="shared" si="4"/>
        <v>570</v>
      </c>
      <c r="M20" s="474">
        <f t="shared" si="4"/>
        <v>590</v>
      </c>
      <c r="N20" s="474">
        <f t="shared" si="4"/>
        <v>610</v>
      </c>
      <c r="O20" s="474">
        <f t="shared" si="4"/>
        <v>640</v>
      </c>
      <c r="P20" s="474">
        <f t="shared" si="4"/>
        <v>660</v>
      </c>
      <c r="Q20" s="474">
        <f t="shared" si="4"/>
        <v>680</v>
      </c>
      <c r="R20" s="474">
        <f t="shared" si="4"/>
        <v>700</v>
      </c>
      <c r="S20" s="474">
        <f t="shared" si="4"/>
        <v>730</v>
      </c>
      <c r="T20" s="475">
        <f>SUM(H20:S20)</f>
        <v>7230</v>
      </c>
      <c r="U20" s="7"/>
      <c r="V20" s="3"/>
      <c r="W20" s="3"/>
      <c r="X20" s="3"/>
      <c r="Y20" s="3"/>
      <c r="Z20" s="3"/>
    </row>
    <row r="21" spans="1:26" s="27" customFormat="1">
      <c r="A21" s="29"/>
      <c r="B21" s="455"/>
      <c r="C21" s="7"/>
      <c r="D21" s="7"/>
      <c r="E21" s="18"/>
      <c r="F21" s="7"/>
      <c r="G21" s="16"/>
      <c r="H21" s="412"/>
      <c r="I21" s="413"/>
      <c r="J21" s="413"/>
      <c r="K21" s="413"/>
      <c r="L21" s="413"/>
      <c r="M21" s="413"/>
      <c r="N21" s="413"/>
      <c r="O21" s="413"/>
      <c r="P21" s="413"/>
      <c r="Q21" s="413"/>
      <c r="R21" s="413"/>
      <c r="S21" s="413"/>
      <c r="T21" s="464"/>
      <c r="U21" s="7"/>
      <c r="V21" s="7"/>
      <c r="W21" s="7"/>
      <c r="X21" s="7"/>
      <c r="Y21" s="7"/>
      <c r="Z21" s="7"/>
    </row>
    <row r="22" spans="1:26">
      <c r="B22" s="455" t="str">
        <f>'Year 2'!B22</f>
        <v>Billable Hours Revenue</v>
      </c>
      <c r="C22" s="12"/>
      <c r="D22" s="14"/>
      <c r="E22" s="73"/>
      <c r="F22" s="7"/>
      <c r="G22" s="7"/>
      <c r="H22" s="412"/>
      <c r="I22" s="413"/>
      <c r="J22" s="413"/>
      <c r="K22" s="413"/>
      <c r="L22" s="413"/>
      <c r="M22" s="413"/>
      <c r="N22" s="413"/>
      <c r="O22" s="413"/>
      <c r="P22" s="413"/>
      <c r="Q22" s="413"/>
      <c r="R22" s="413"/>
      <c r="S22" s="413"/>
      <c r="T22" s="459"/>
      <c r="U22" s="7"/>
      <c r="V22" s="3"/>
      <c r="W22" s="3"/>
      <c r="X22" s="3"/>
      <c r="Y22" s="3"/>
      <c r="Z22" s="3"/>
    </row>
    <row r="23" spans="1:26">
      <c r="B23" s="454"/>
      <c r="C23" s="7" t="s">
        <v>247</v>
      </c>
      <c r="D23" s="7"/>
      <c r="E23" s="506">
        <f>'Year 2'!E23</f>
        <v>150</v>
      </c>
      <c r="F23" s="7"/>
      <c r="G23" s="16"/>
      <c r="H23" s="414"/>
      <c r="I23" s="415"/>
      <c r="J23" s="415"/>
      <c r="K23" s="415"/>
      <c r="L23" s="415"/>
      <c r="M23" s="415"/>
      <c r="N23" s="415"/>
      <c r="O23" s="415"/>
      <c r="P23" s="415"/>
      <c r="Q23" s="415"/>
      <c r="R23" s="415"/>
      <c r="S23" s="415"/>
      <c r="T23" s="460"/>
      <c r="U23" s="7"/>
      <c r="V23" s="3"/>
      <c r="W23" s="3"/>
      <c r="X23" s="3"/>
      <c r="Y23" s="3"/>
      <c r="Z23" s="3"/>
    </row>
    <row r="24" spans="1:26">
      <c r="B24" s="454"/>
      <c r="C24" s="7" t="s">
        <v>248</v>
      </c>
      <c r="D24" s="7"/>
      <c r="E24" s="507">
        <f>IF('Year 2'!S27="",'Year 2'!S26,'Year 2'!S27)</f>
        <v>93.6</v>
      </c>
      <c r="F24" s="7"/>
      <c r="G24" s="7"/>
      <c r="H24" s="412"/>
      <c r="I24" s="413"/>
      <c r="J24" s="413"/>
      <c r="K24" s="413"/>
      <c r="L24" s="413"/>
      <c r="M24" s="413"/>
      <c r="N24" s="413"/>
      <c r="O24" s="413"/>
      <c r="P24" s="413"/>
      <c r="Q24" s="413"/>
      <c r="R24" s="413"/>
      <c r="S24" s="413"/>
      <c r="T24" s="461"/>
      <c r="U24" s="7"/>
      <c r="V24" s="3"/>
      <c r="W24" s="3"/>
      <c r="X24" s="3"/>
      <c r="Y24" s="3"/>
      <c r="Z24" s="3"/>
    </row>
    <row r="25" spans="1:26">
      <c r="B25" s="454"/>
      <c r="C25" s="7" t="str">
        <f>$E$3&amp;" Billable Hours Growth"</f>
        <v>Year 3 (2022) Billable Hours Growth</v>
      </c>
      <c r="D25" s="7"/>
      <c r="E25" s="508">
        <v>0.6</v>
      </c>
      <c r="F25" s="7"/>
      <c r="G25" s="16"/>
      <c r="H25" s="416"/>
      <c r="I25" s="417"/>
      <c r="J25" s="417"/>
      <c r="K25" s="417"/>
      <c r="L25" s="417"/>
      <c r="M25" s="417"/>
      <c r="N25" s="417"/>
      <c r="O25" s="417"/>
      <c r="P25" s="417"/>
      <c r="Q25" s="417"/>
      <c r="R25" s="417"/>
      <c r="S25" s="418"/>
      <c r="T25" s="462"/>
      <c r="U25" s="7"/>
      <c r="V25" s="3"/>
      <c r="W25" s="3"/>
      <c r="X25" s="3"/>
      <c r="Y25" s="3"/>
      <c r="Z25" s="3"/>
    </row>
    <row r="26" spans="1:26">
      <c r="B26" s="455" t="s">
        <v>259</v>
      </c>
      <c r="C26" s="7"/>
      <c r="D26" s="7"/>
      <c r="E26" s="7"/>
      <c r="F26" s="7"/>
      <c r="G26" s="16"/>
      <c r="H26" s="509"/>
      <c r="I26" s="510"/>
      <c r="J26" s="510"/>
      <c r="K26" s="510"/>
      <c r="L26" s="510"/>
      <c r="M26" s="510"/>
      <c r="N26" s="510"/>
      <c r="O26" s="510"/>
      <c r="P26" s="510"/>
      <c r="Q26" s="510"/>
      <c r="R26" s="510"/>
      <c r="S26" s="510"/>
      <c r="T26" s="462" t="str">
        <f>IF(SUM(H26:S26)=0,"",SUM(H26:S26))</f>
        <v/>
      </c>
      <c r="U26" s="7"/>
      <c r="V26" s="3"/>
      <c r="W26" s="3"/>
      <c r="X26" s="3"/>
      <c r="Y26" s="3"/>
      <c r="Z26" s="3"/>
    </row>
    <row r="27" spans="1:26" ht="16.5" thickBot="1">
      <c r="B27" s="455" t="s">
        <v>249</v>
      </c>
      <c r="D27" s="27"/>
      <c r="E27" s="27"/>
      <c r="F27" s="27"/>
      <c r="G27" s="27"/>
      <c r="H27" s="421">
        <f>IFERROR(IF(H26="",ROUNDDOWN($E24+((H$4-$H$4+1)/12)*($S27-$E24),0),""),"")</f>
        <v>98</v>
      </c>
      <c r="I27" s="422">
        <f t="shared" ref="I27:R27" si="5">IFERROR(IF(I26="",ROUNDDOWN($E24+((I$4-$H$4+1)/12)*($S27-$E24),0),""),"")</f>
        <v>102</v>
      </c>
      <c r="J27" s="422">
        <f t="shared" si="5"/>
        <v>107</v>
      </c>
      <c r="K27" s="422">
        <f t="shared" si="5"/>
        <v>112</v>
      </c>
      <c r="L27" s="422">
        <f t="shared" si="5"/>
        <v>116</v>
      </c>
      <c r="M27" s="422">
        <f t="shared" si="5"/>
        <v>121</v>
      </c>
      <c r="N27" s="422">
        <f t="shared" si="5"/>
        <v>126</v>
      </c>
      <c r="O27" s="422">
        <f t="shared" si="5"/>
        <v>131</v>
      </c>
      <c r="P27" s="422">
        <f t="shared" si="5"/>
        <v>135</v>
      </c>
      <c r="Q27" s="422">
        <f t="shared" si="5"/>
        <v>140</v>
      </c>
      <c r="R27" s="422">
        <f t="shared" si="5"/>
        <v>145</v>
      </c>
      <c r="S27" s="422">
        <f>IFERROR(IF(S26="",ROUNDDOWN($E24*(1+$E25),1),""),"")</f>
        <v>149.69999999999999</v>
      </c>
      <c r="T27" s="462">
        <f>IF(SUM(H27:S27)=0,"",SUM(H27:S27))</f>
        <v>1482.7</v>
      </c>
      <c r="U27" s="7"/>
      <c r="V27" s="3"/>
      <c r="W27" s="3"/>
      <c r="X27" s="3"/>
      <c r="Y27" s="3"/>
      <c r="Z27" s="3"/>
    </row>
    <row r="28" spans="1:26" ht="16.5" thickTop="1">
      <c r="B28" s="470" t="s">
        <v>250</v>
      </c>
      <c r="C28" s="471"/>
      <c r="D28" s="471"/>
      <c r="E28" s="471"/>
      <c r="F28" s="471"/>
      <c r="G28" s="472"/>
      <c r="H28" s="473">
        <f>IF(H27="",H26*$E23,H27*$E23)</f>
        <v>14700</v>
      </c>
      <c r="I28" s="474">
        <f>IF(I27="",I26*$E23,I27*$E23)</f>
        <v>15300</v>
      </c>
      <c r="J28" s="474">
        <f t="shared" ref="J28:S28" si="6">IF(J27="",J26*$E23,J27*$E23)</f>
        <v>16050</v>
      </c>
      <c r="K28" s="474">
        <f t="shared" si="6"/>
        <v>16800</v>
      </c>
      <c r="L28" s="474">
        <f t="shared" si="6"/>
        <v>17400</v>
      </c>
      <c r="M28" s="474">
        <f t="shared" si="6"/>
        <v>18150</v>
      </c>
      <c r="N28" s="474">
        <f t="shared" si="6"/>
        <v>18900</v>
      </c>
      <c r="O28" s="474">
        <f t="shared" si="6"/>
        <v>19650</v>
      </c>
      <c r="P28" s="474">
        <f t="shared" si="6"/>
        <v>20250</v>
      </c>
      <c r="Q28" s="474">
        <f t="shared" si="6"/>
        <v>21000</v>
      </c>
      <c r="R28" s="474">
        <f t="shared" si="6"/>
        <v>21750</v>
      </c>
      <c r="S28" s="474">
        <f t="shared" si="6"/>
        <v>22455</v>
      </c>
      <c r="T28" s="475">
        <f>SUM(H28:S28)</f>
        <v>222405</v>
      </c>
      <c r="U28" s="7"/>
      <c r="V28" s="3"/>
      <c r="W28" s="3"/>
      <c r="X28" s="3"/>
      <c r="Y28" s="3"/>
      <c r="Z28" s="3"/>
    </row>
    <row r="29" spans="1:26">
      <c r="B29" s="454"/>
      <c r="C29" s="7"/>
      <c r="D29" s="7"/>
      <c r="E29" s="74"/>
      <c r="F29" s="7"/>
      <c r="G29" s="16"/>
      <c r="H29" s="412"/>
      <c r="I29" s="413"/>
      <c r="J29" s="413"/>
      <c r="K29" s="413"/>
      <c r="L29" s="413"/>
      <c r="M29" s="413"/>
      <c r="N29" s="413"/>
      <c r="O29" s="413"/>
      <c r="P29" s="413"/>
      <c r="Q29" s="413"/>
      <c r="R29" s="413"/>
      <c r="S29" s="413"/>
      <c r="T29" s="464"/>
      <c r="U29" s="7"/>
      <c r="V29" s="3"/>
      <c r="W29" s="3"/>
      <c r="X29" s="3"/>
      <c r="Y29" s="3"/>
      <c r="Z29" s="3"/>
    </row>
    <row r="30" spans="1:26">
      <c r="B30" s="455" t="str">
        <f>'Year 2'!B30</f>
        <v>Subscription Revenue</v>
      </c>
      <c r="C30" s="12"/>
      <c r="D30" s="14"/>
      <c r="E30" s="73"/>
      <c r="F30" s="7"/>
      <c r="G30" s="7"/>
      <c r="H30" s="412"/>
      <c r="I30" s="413"/>
      <c r="J30" s="413"/>
      <c r="K30" s="413"/>
      <c r="L30" s="413"/>
      <c r="M30" s="413"/>
      <c r="N30" s="413"/>
      <c r="O30" s="413"/>
      <c r="P30" s="413"/>
      <c r="Q30" s="413"/>
      <c r="R30" s="413"/>
      <c r="S30" s="413"/>
      <c r="T30" s="459"/>
      <c r="U30" s="7"/>
      <c r="V30" s="3"/>
      <c r="W30" s="3"/>
      <c r="X30" s="3"/>
      <c r="Y30" s="3"/>
      <c r="Z30" s="3"/>
    </row>
    <row r="31" spans="1:26">
      <c r="B31" s="454"/>
      <c r="C31" s="7" t="s">
        <v>243</v>
      </c>
      <c r="D31" s="7"/>
      <c r="E31" s="506">
        <f>'Year 2'!E31</f>
        <v>20</v>
      </c>
      <c r="F31" s="7"/>
      <c r="G31" s="16"/>
      <c r="H31" s="414"/>
      <c r="I31" s="415"/>
      <c r="J31" s="415"/>
      <c r="K31" s="415"/>
      <c r="L31" s="415"/>
      <c r="M31" s="415"/>
      <c r="N31" s="415"/>
      <c r="O31" s="415"/>
      <c r="P31" s="415"/>
      <c r="Q31" s="415"/>
      <c r="R31" s="415"/>
      <c r="S31" s="415"/>
      <c r="T31" s="460"/>
      <c r="U31" s="7"/>
      <c r="V31" s="3"/>
      <c r="W31" s="3"/>
      <c r="X31" s="3"/>
      <c r="Y31" s="3"/>
      <c r="Z31" s="3"/>
    </row>
    <row r="32" spans="1:26">
      <c r="B32" s="454"/>
      <c r="C32" s="7" t="s">
        <v>242</v>
      </c>
      <c r="D32" s="7"/>
      <c r="E32" s="506">
        <f>'Year 2'!E32</f>
        <v>11</v>
      </c>
      <c r="F32" s="7"/>
      <c r="G32" s="7"/>
      <c r="H32" s="412"/>
      <c r="I32" s="413"/>
      <c r="J32" s="413"/>
      <c r="K32" s="413"/>
      <c r="L32" s="413"/>
      <c r="M32" s="413"/>
      <c r="N32" s="413"/>
      <c r="O32" s="413"/>
      <c r="P32" s="413"/>
      <c r="Q32" s="413"/>
      <c r="R32" s="413"/>
      <c r="S32" s="413"/>
      <c r="T32" s="461"/>
      <c r="U32" s="7"/>
      <c r="V32" s="3"/>
      <c r="W32" s="3"/>
      <c r="X32" s="3"/>
      <c r="Y32" s="3"/>
      <c r="Z32" s="3"/>
    </row>
    <row r="33" spans="2:26">
      <c r="B33" s="454"/>
      <c r="C33" s="7" t="s">
        <v>257</v>
      </c>
      <c r="D33" s="7"/>
      <c r="E33" s="507">
        <f>'Year 2'!S38</f>
        <v>54</v>
      </c>
      <c r="F33" s="7"/>
      <c r="G33" s="7"/>
      <c r="H33" s="412"/>
      <c r="I33" s="413"/>
      <c r="J33" s="413"/>
      <c r="K33" s="413"/>
      <c r="L33" s="413"/>
      <c r="M33" s="413"/>
      <c r="N33" s="413"/>
      <c r="O33" s="413"/>
      <c r="P33" s="413"/>
      <c r="Q33" s="413"/>
      <c r="R33" s="413"/>
      <c r="S33" s="413"/>
      <c r="T33" s="461"/>
      <c r="U33" s="7"/>
      <c r="V33" s="3"/>
      <c r="W33" s="3"/>
      <c r="X33" s="3"/>
      <c r="Y33" s="3"/>
      <c r="Z33" s="3"/>
    </row>
    <row r="34" spans="2:26">
      <c r="B34" s="454"/>
      <c r="C34" s="7" t="str">
        <f>"Number of new customers per month "&amp;$E$3</f>
        <v>Number of new customers per month Year 3 (2022)</v>
      </c>
      <c r="D34" s="7"/>
      <c r="E34" s="507">
        <v>15</v>
      </c>
      <c r="F34" s="7"/>
      <c r="G34" s="16"/>
      <c r="H34" s="416"/>
      <c r="I34" s="417"/>
      <c r="J34" s="417"/>
      <c r="K34" s="417"/>
      <c r="L34" s="417"/>
      <c r="M34" s="417"/>
      <c r="N34" s="417"/>
      <c r="O34" s="417"/>
      <c r="P34" s="417"/>
      <c r="Q34" s="417"/>
      <c r="R34" s="417"/>
      <c r="S34" s="418"/>
      <c r="T34" s="462"/>
      <c r="U34" s="7"/>
      <c r="V34" s="3"/>
      <c r="W34" s="3"/>
      <c r="X34" s="3"/>
      <c r="Y34" s="3"/>
      <c r="Z34" s="3"/>
    </row>
    <row r="35" spans="2:26">
      <c r="B35" s="454"/>
      <c r="C35" s="48" t="str">
        <f>$E$3&amp;" Churn rate"</f>
        <v>Year 3 (2022) Churn rate</v>
      </c>
      <c r="D35" s="7"/>
      <c r="E35" s="508">
        <v>0.26</v>
      </c>
      <c r="F35" s="7"/>
      <c r="G35" s="16"/>
      <c r="H35" s="416"/>
      <c r="I35" s="417"/>
      <c r="J35" s="417"/>
      <c r="K35" s="417"/>
      <c r="L35" s="417"/>
      <c r="M35" s="417"/>
      <c r="N35" s="417"/>
      <c r="O35" s="417"/>
      <c r="P35" s="417"/>
      <c r="Q35" s="417"/>
      <c r="R35" s="417"/>
      <c r="S35" s="418"/>
      <c r="T35" s="462"/>
      <c r="U35" s="7"/>
      <c r="V35" s="3"/>
      <c r="W35" s="3"/>
      <c r="X35" s="3"/>
      <c r="Y35" s="3"/>
      <c r="Z35" s="3"/>
    </row>
    <row r="36" spans="2:26">
      <c r="B36" s="455" t="s">
        <v>271</v>
      </c>
      <c r="C36" s="48"/>
      <c r="D36" s="7"/>
      <c r="E36" s="7"/>
      <c r="F36" s="7"/>
      <c r="G36" s="16"/>
      <c r="H36" s="509"/>
      <c r="I36" s="510"/>
      <c r="J36" s="510"/>
      <c r="K36" s="510"/>
      <c r="L36" s="510"/>
      <c r="M36" s="510"/>
      <c r="N36" s="510"/>
      <c r="O36" s="510"/>
      <c r="P36" s="510"/>
      <c r="Q36" s="510"/>
      <c r="R36" s="510"/>
      <c r="S36" s="510"/>
      <c r="T36" s="462" t="str">
        <f>IF(SUM(H36:S36)=0,"",SUM(H36:S36))</f>
        <v/>
      </c>
      <c r="U36" s="7"/>
      <c r="V36" s="3"/>
      <c r="W36" s="3"/>
      <c r="X36" s="3"/>
      <c r="Y36" s="3"/>
      <c r="Z36" s="3"/>
    </row>
    <row r="37" spans="2:26">
      <c r="B37" s="455" t="s">
        <v>270</v>
      </c>
      <c r="D37" s="27"/>
      <c r="E37" s="27"/>
      <c r="F37" s="27"/>
      <c r="G37" s="27"/>
      <c r="H37" s="416">
        <f>IF(H36="",$E$34,"")</f>
        <v>15</v>
      </c>
      <c r="I37" s="417">
        <f t="shared" ref="I37:S37" si="7">IF(I36="",$E$34,"")</f>
        <v>15</v>
      </c>
      <c r="J37" s="417">
        <f t="shared" si="7"/>
        <v>15</v>
      </c>
      <c r="K37" s="417">
        <f t="shared" si="7"/>
        <v>15</v>
      </c>
      <c r="L37" s="417">
        <f t="shared" si="7"/>
        <v>15</v>
      </c>
      <c r="M37" s="417">
        <f t="shared" si="7"/>
        <v>15</v>
      </c>
      <c r="N37" s="417">
        <f t="shared" si="7"/>
        <v>15</v>
      </c>
      <c r="O37" s="417">
        <f t="shared" si="7"/>
        <v>15</v>
      </c>
      <c r="P37" s="417">
        <f t="shared" si="7"/>
        <v>15</v>
      </c>
      <c r="Q37" s="417">
        <f t="shared" si="7"/>
        <v>15</v>
      </c>
      <c r="R37" s="417">
        <f t="shared" si="7"/>
        <v>15</v>
      </c>
      <c r="S37" s="417">
        <f t="shared" si="7"/>
        <v>15</v>
      </c>
      <c r="T37" s="462">
        <f>IF(SUM(H37:S37)=0,"",SUM(H37:S37))</f>
        <v>180</v>
      </c>
      <c r="U37" s="7"/>
      <c r="V37" s="3"/>
      <c r="W37" s="3"/>
      <c r="X37" s="3"/>
      <c r="Y37" s="3"/>
      <c r="Z37" s="3"/>
    </row>
    <row r="38" spans="2:26" ht="16.5" thickBot="1">
      <c r="B38" s="455" t="s">
        <v>244</v>
      </c>
      <c r="D38" s="27"/>
      <c r="E38" s="27"/>
      <c r="F38" s="27"/>
      <c r="G38" s="27"/>
      <c r="H38" s="416">
        <f>ROUNDDOWN(IF(H$37="",H$36+$E$33-($E$33*$E$35),H$37+$E$33-($E$33*$E$35)),0)</f>
        <v>54</v>
      </c>
      <c r="I38" s="417">
        <f>ROUNDDOWN(IF(I37="",I$36+H$38-(H$38*$E$35),I$37+H$38-(H$38*$E$35)),0)</f>
        <v>54</v>
      </c>
      <c r="J38" s="417">
        <f t="shared" ref="J38:S38" si="8">ROUNDDOWN(IF(J37="",J$36+I$38-(I$38*$E$35),J$37+I$38-(I$38*$E$35)),0)</f>
        <v>54</v>
      </c>
      <c r="K38" s="417">
        <f t="shared" si="8"/>
        <v>54</v>
      </c>
      <c r="L38" s="417">
        <f t="shared" si="8"/>
        <v>54</v>
      </c>
      <c r="M38" s="417">
        <f t="shared" si="8"/>
        <v>54</v>
      </c>
      <c r="N38" s="417">
        <f t="shared" si="8"/>
        <v>54</v>
      </c>
      <c r="O38" s="417">
        <f t="shared" si="8"/>
        <v>54</v>
      </c>
      <c r="P38" s="417">
        <f t="shared" si="8"/>
        <v>54</v>
      </c>
      <c r="Q38" s="417">
        <f t="shared" si="8"/>
        <v>54</v>
      </c>
      <c r="R38" s="417">
        <f t="shared" si="8"/>
        <v>54</v>
      </c>
      <c r="S38" s="417">
        <f t="shared" si="8"/>
        <v>54</v>
      </c>
      <c r="T38" s="462">
        <f>S38</f>
        <v>54</v>
      </c>
      <c r="U38" s="7"/>
      <c r="V38" s="3"/>
      <c r="W38" s="3"/>
      <c r="X38" s="3"/>
      <c r="Y38" s="3"/>
      <c r="Z38" s="3"/>
    </row>
    <row r="39" spans="2:26" ht="16.5" thickTop="1">
      <c r="B39" s="470" t="s">
        <v>245</v>
      </c>
      <c r="C39" s="471"/>
      <c r="D39" s="471"/>
      <c r="E39" s="471"/>
      <c r="F39" s="471"/>
      <c r="G39" s="472"/>
      <c r="H39" s="473">
        <f>IF(H$37="",H$38*$E$32+H$36*$E$31,H$38*$E$32+H$37*$E$31)</f>
        <v>894</v>
      </c>
      <c r="I39" s="474">
        <f t="shared" ref="I39:S39" si="9">IF(I$37="",I$38*$E$32+I$36*$E$31,I$38*$E$32+I$37*$E$31)</f>
        <v>894</v>
      </c>
      <c r="J39" s="474">
        <f t="shared" si="9"/>
        <v>894</v>
      </c>
      <c r="K39" s="474">
        <f t="shared" si="9"/>
        <v>894</v>
      </c>
      <c r="L39" s="474">
        <f t="shared" si="9"/>
        <v>894</v>
      </c>
      <c r="M39" s="474">
        <f t="shared" si="9"/>
        <v>894</v>
      </c>
      <c r="N39" s="474">
        <f t="shared" si="9"/>
        <v>894</v>
      </c>
      <c r="O39" s="474">
        <f t="shared" si="9"/>
        <v>894</v>
      </c>
      <c r="P39" s="474">
        <f t="shared" si="9"/>
        <v>894</v>
      </c>
      <c r="Q39" s="474">
        <f t="shared" si="9"/>
        <v>894</v>
      </c>
      <c r="R39" s="474">
        <f t="shared" si="9"/>
        <v>894</v>
      </c>
      <c r="S39" s="474">
        <f t="shared" si="9"/>
        <v>894</v>
      </c>
      <c r="T39" s="475">
        <f>SUM(H39:S39)</f>
        <v>10728</v>
      </c>
      <c r="U39" s="7"/>
      <c r="V39" s="3"/>
      <c r="W39" s="3"/>
      <c r="X39" s="3"/>
      <c r="Y39" s="3"/>
      <c r="Z39" s="3"/>
    </row>
    <row r="40" spans="2:26" ht="16.5" thickBot="1">
      <c r="B40" s="456"/>
      <c r="C40" s="4"/>
      <c r="D40" s="4"/>
      <c r="E40" s="4"/>
      <c r="F40" s="4"/>
      <c r="G40" s="5"/>
      <c r="H40" s="423"/>
      <c r="I40" s="424"/>
      <c r="J40" s="424"/>
      <c r="K40" s="424"/>
      <c r="L40" s="424"/>
      <c r="M40" s="424"/>
      <c r="N40" s="424"/>
      <c r="O40" s="424"/>
      <c r="P40" s="424"/>
      <c r="Q40" s="424"/>
      <c r="R40" s="424"/>
      <c r="S40" s="413"/>
      <c r="T40" s="465"/>
      <c r="U40" s="7"/>
      <c r="V40" s="3"/>
      <c r="W40" s="3"/>
      <c r="X40" s="3"/>
      <c r="Y40" s="3"/>
      <c r="Z40" s="3"/>
    </row>
    <row r="41" spans="2:26" ht="16.5" thickTop="1">
      <c r="B41" s="271" t="s">
        <v>206</v>
      </c>
      <c r="C41" s="272"/>
      <c r="D41" s="272"/>
      <c r="E41" s="272"/>
      <c r="F41" s="272"/>
      <c r="G41" s="272"/>
      <c r="H41" s="274">
        <f t="shared" ref="H41:S41" si="10">SUM(H12,H20,H28,H39)</f>
        <v>35994</v>
      </c>
      <c r="I41" s="275">
        <f t="shared" si="10"/>
        <v>37214</v>
      </c>
      <c r="J41" s="275">
        <f t="shared" si="10"/>
        <v>38704</v>
      </c>
      <c r="K41" s="275">
        <f t="shared" si="10"/>
        <v>40084</v>
      </c>
      <c r="L41" s="275">
        <f t="shared" si="10"/>
        <v>41304</v>
      </c>
      <c r="M41" s="275">
        <f t="shared" si="10"/>
        <v>42794</v>
      </c>
      <c r="N41" s="275">
        <f t="shared" si="10"/>
        <v>44164</v>
      </c>
      <c r="O41" s="275">
        <f t="shared" si="10"/>
        <v>45544</v>
      </c>
      <c r="P41" s="275">
        <f t="shared" si="10"/>
        <v>46884</v>
      </c>
      <c r="Q41" s="275">
        <f t="shared" si="10"/>
        <v>48254</v>
      </c>
      <c r="R41" s="275">
        <f t="shared" si="10"/>
        <v>49624</v>
      </c>
      <c r="S41" s="275">
        <f t="shared" si="10"/>
        <v>51079</v>
      </c>
      <c r="T41" s="275">
        <f>SUM(H41:S41)</f>
        <v>521643</v>
      </c>
      <c r="U41" s="7"/>
      <c r="V41" s="3"/>
      <c r="W41" s="3"/>
      <c r="X41" s="3"/>
      <c r="Y41" s="3"/>
      <c r="Z41" s="3"/>
    </row>
    <row r="42" spans="2:26">
      <c r="B42" s="447"/>
      <c r="C42" s="8"/>
      <c r="D42" s="8"/>
      <c r="E42" s="8"/>
      <c r="F42" s="8"/>
      <c r="G42" s="8"/>
      <c r="H42" s="466"/>
      <c r="I42" s="467"/>
      <c r="J42" s="467"/>
      <c r="K42" s="467"/>
      <c r="L42" s="467"/>
      <c r="M42" s="467"/>
      <c r="N42" s="467"/>
      <c r="O42" s="467"/>
      <c r="P42" s="467"/>
      <c r="Q42" s="467"/>
      <c r="R42" s="467"/>
      <c r="S42" s="467"/>
      <c r="T42" s="468"/>
      <c r="U42" s="7"/>
      <c r="V42" s="3"/>
      <c r="W42" s="3"/>
      <c r="X42" s="3"/>
      <c r="Y42" s="3"/>
      <c r="Z42" s="3"/>
    </row>
    <row r="43" spans="2:26" ht="20.25">
      <c r="B43" s="149" t="s">
        <v>363</v>
      </c>
      <c r="C43" s="367"/>
      <c r="D43" s="367"/>
      <c r="E43" s="367" t="str">
        <f>$E$3</f>
        <v>Year 3 (2022)</v>
      </c>
      <c r="F43" s="367"/>
      <c r="G43" s="367"/>
      <c r="H43" s="405" t="s">
        <v>126</v>
      </c>
      <c r="I43" s="406" t="s">
        <v>127</v>
      </c>
      <c r="J43" s="406" t="s">
        <v>128</v>
      </c>
      <c r="K43" s="406" t="s">
        <v>129</v>
      </c>
      <c r="L43" s="406" t="s">
        <v>130</v>
      </c>
      <c r="M43" s="406" t="s">
        <v>131</v>
      </c>
      <c r="N43" s="406" t="s">
        <v>132</v>
      </c>
      <c r="O43" s="406" t="s">
        <v>133</v>
      </c>
      <c r="P43" s="406" t="s">
        <v>134</v>
      </c>
      <c r="Q43" s="406" t="s">
        <v>135</v>
      </c>
      <c r="R43" s="406" t="s">
        <v>136</v>
      </c>
      <c r="S43" s="406" t="s">
        <v>137</v>
      </c>
      <c r="T43" s="407" t="s">
        <v>177</v>
      </c>
      <c r="U43" s="7"/>
      <c r="V43" s="3"/>
      <c r="W43" s="3"/>
      <c r="X43" s="3"/>
      <c r="Y43" s="3"/>
      <c r="Z43" s="3"/>
    </row>
    <row r="44" spans="2:26">
      <c r="B44" s="451"/>
      <c r="C44" s="452"/>
      <c r="D44" s="452"/>
      <c r="E44" s="452"/>
      <c r="F44" s="452"/>
      <c r="G44" s="453" t="s">
        <v>57</v>
      </c>
      <c r="H44" s="408">
        <f>H$4</f>
        <v>25</v>
      </c>
      <c r="I44" s="409">
        <f t="shared" ref="I44:S44" si="11">I$4</f>
        <v>26</v>
      </c>
      <c r="J44" s="409">
        <f t="shared" si="11"/>
        <v>27</v>
      </c>
      <c r="K44" s="409">
        <f t="shared" si="11"/>
        <v>28</v>
      </c>
      <c r="L44" s="409">
        <f t="shared" si="11"/>
        <v>29</v>
      </c>
      <c r="M44" s="409">
        <f t="shared" si="11"/>
        <v>30</v>
      </c>
      <c r="N44" s="409">
        <f t="shared" si="11"/>
        <v>31</v>
      </c>
      <c r="O44" s="409">
        <f t="shared" si="11"/>
        <v>32</v>
      </c>
      <c r="P44" s="409">
        <f t="shared" si="11"/>
        <v>33</v>
      </c>
      <c r="Q44" s="409">
        <f t="shared" si="11"/>
        <v>34</v>
      </c>
      <c r="R44" s="409">
        <f t="shared" si="11"/>
        <v>35</v>
      </c>
      <c r="S44" s="409">
        <f t="shared" si="11"/>
        <v>36</v>
      </c>
      <c r="T44" s="457" t="str">
        <f>"Total for " &amp; $E$3</f>
        <v>Total for Year 3 (2022)</v>
      </c>
      <c r="U44" s="7"/>
      <c r="V44" s="3"/>
      <c r="W44" s="3"/>
      <c r="X44" s="3"/>
      <c r="Y44" s="3"/>
      <c r="Z44" s="3"/>
    </row>
    <row r="45" spans="2:26">
      <c r="B45" s="454"/>
      <c r="C45" s="7"/>
      <c r="D45" s="7"/>
      <c r="E45" s="15" t="s">
        <v>310</v>
      </c>
      <c r="F45" s="7"/>
      <c r="G45" s="7"/>
      <c r="H45" s="412"/>
      <c r="I45" s="413"/>
      <c r="J45" s="413"/>
      <c r="K45" s="413"/>
      <c r="L45" s="413"/>
      <c r="M45" s="413"/>
      <c r="N45" s="413"/>
      <c r="O45" s="413"/>
      <c r="P45" s="413"/>
      <c r="Q45" s="413"/>
      <c r="R45" s="413"/>
      <c r="S45" s="413"/>
      <c r="T45" s="459"/>
      <c r="U45" s="7"/>
      <c r="V45" s="3"/>
      <c r="W45" s="3"/>
      <c r="X45" s="3"/>
      <c r="Y45" s="3"/>
      <c r="Z45" s="3"/>
    </row>
    <row r="46" spans="2:26">
      <c r="B46" s="455" t="s">
        <v>365</v>
      </c>
      <c r="C46" s="7"/>
      <c r="D46" s="7"/>
      <c r="E46" s="508">
        <v>0.03</v>
      </c>
      <c r="F46" s="7"/>
      <c r="G46" s="7"/>
      <c r="H46" s="425">
        <f>H$12*$E46</f>
        <v>597.6</v>
      </c>
      <c r="I46" s="426">
        <f t="shared" ref="I46:S46" si="12">I$12*$E46</f>
        <v>615.6</v>
      </c>
      <c r="J46" s="426">
        <f t="shared" si="12"/>
        <v>637.19999999999993</v>
      </c>
      <c r="K46" s="426">
        <f t="shared" si="12"/>
        <v>655.19999999999993</v>
      </c>
      <c r="L46" s="426">
        <f t="shared" si="12"/>
        <v>673.19999999999993</v>
      </c>
      <c r="M46" s="426">
        <f t="shared" si="12"/>
        <v>694.8</v>
      </c>
      <c r="N46" s="426">
        <f t="shared" si="12"/>
        <v>712.8</v>
      </c>
      <c r="O46" s="426">
        <f t="shared" si="12"/>
        <v>730.8</v>
      </c>
      <c r="P46" s="426">
        <f t="shared" si="12"/>
        <v>752.4</v>
      </c>
      <c r="Q46" s="426">
        <f t="shared" si="12"/>
        <v>770.4</v>
      </c>
      <c r="R46" s="426">
        <f t="shared" si="12"/>
        <v>788.4</v>
      </c>
      <c r="S46" s="426">
        <f t="shared" si="12"/>
        <v>810</v>
      </c>
      <c r="T46" s="469">
        <f t="shared" ref="T46:T49" si="13">SUM(H46:S46)</f>
        <v>8438.3999999999978</v>
      </c>
      <c r="U46" s="7"/>
      <c r="V46" s="3"/>
      <c r="W46" s="3"/>
      <c r="X46" s="3"/>
      <c r="Y46" s="3"/>
      <c r="Z46" s="3"/>
    </row>
    <row r="47" spans="2:26">
      <c r="B47" s="455" t="s">
        <v>366</v>
      </c>
      <c r="C47" s="7"/>
      <c r="D47" s="7"/>
      <c r="E47" s="508">
        <v>0.03</v>
      </c>
      <c r="F47" s="7"/>
      <c r="G47" s="7"/>
      <c r="H47" s="425">
        <f>H$20*$E47</f>
        <v>14.399999999999999</v>
      </c>
      <c r="I47" s="426">
        <f t="shared" ref="I47:S47" si="14">I$20*$E47</f>
        <v>15</v>
      </c>
      <c r="J47" s="426">
        <f t="shared" si="14"/>
        <v>15.6</v>
      </c>
      <c r="K47" s="426">
        <f t="shared" si="14"/>
        <v>16.5</v>
      </c>
      <c r="L47" s="426">
        <f t="shared" si="14"/>
        <v>17.099999999999998</v>
      </c>
      <c r="M47" s="426">
        <f t="shared" si="14"/>
        <v>17.7</v>
      </c>
      <c r="N47" s="426">
        <f t="shared" si="14"/>
        <v>18.3</v>
      </c>
      <c r="O47" s="426">
        <f t="shared" si="14"/>
        <v>19.2</v>
      </c>
      <c r="P47" s="426">
        <f t="shared" si="14"/>
        <v>19.8</v>
      </c>
      <c r="Q47" s="426">
        <f t="shared" si="14"/>
        <v>20.399999999999999</v>
      </c>
      <c r="R47" s="426">
        <f t="shared" si="14"/>
        <v>21</v>
      </c>
      <c r="S47" s="426">
        <f t="shared" si="14"/>
        <v>21.9</v>
      </c>
      <c r="T47" s="469">
        <f t="shared" si="13"/>
        <v>216.9</v>
      </c>
      <c r="U47" s="7"/>
      <c r="V47" s="3"/>
      <c r="W47" s="3"/>
      <c r="X47" s="3"/>
      <c r="Y47" s="3"/>
      <c r="Z47" s="3"/>
    </row>
    <row r="48" spans="2:26">
      <c r="B48" s="455" t="s">
        <v>367</v>
      </c>
      <c r="C48" s="7"/>
      <c r="D48" s="7"/>
      <c r="E48" s="508">
        <v>0.05</v>
      </c>
      <c r="F48" s="7"/>
      <c r="G48" s="7"/>
      <c r="H48" s="425">
        <f>H$28*$E48</f>
        <v>735</v>
      </c>
      <c r="I48" s="426">
        <f t="shared" ref="I48:S48" si="15">I$28*$E48</f>
        <v>765</v>
      </c>
      <c r="J48" s="426">
        <f t="shared" si="15"/>
        <v>802.5</v>
      </c>
      <c r="K48" s="426">
        <f t="shared" si="15"/>
        <v>840</v>
      </c>
      <c r="L48" s="426">
        <f t="shared" si="15"/>
        <v>870</v>
      </c>
      <c r="M48" s="426">
        <f t="shared" si="15"/>
        <v>907.5</v>
      </c>
      <c r="N48" s="426">
        <f t="shared" si="15"/>
        <v>945</v>
      </c>
      <c r="O48" s="426">
        <f t="shared" si="15"/>
        <v>982.5</v>
      </c>
      <c r="P48" s="426">
        <f t="shared" si="15"/>
        <v>1012.5</v>
      </c>
      <c r="Q48" s="426">
        <f t="shared" si="15"/>
        <v>1050</v>
      </c>
      <c r="R48" s="426">
        <f t="shared" si="15"/>
        <v>1087.5</v>
      </c>
      <c r="S48" s="426">
        <f t="shared" si="15"/>
        <v>1122.75</v>
      </c>
      <c r="T48" s="469">
        <f t="shared" si="13"/>
        <v>11120.25</v>
      </c>
      <c r="U48" s="7"/>
      <c r="V48" s="3"/>
      <c r="W48" s="3"/>
      <c r="X48" s="3"/>
      <c r="Y48" s="3"/>
      <c r="Z48" s="3"/>
    </row>
    <row r="49" spans="2:26" ht="16.5" thickBot="1">
      <c r="B49" s="455" t="s">
        <v>368</v>
      </c>
      <c r="C49" s="7"/>
      <c r="D49" s="7"/>
      <c r="E49" s="508">
        <v>0.06</v>
      </c>
      <c r="F49" s="7"/>
      <c r="G49" s="7"/>
      <c r="H49" s="425">
        <f>H$39*$E49</f>
        <v>53.64</v>
      </c>
      <c r="I49" s="426">
        <f t="shared" ref="I49:S49" si="16">I$39*$E49</f>
        <v>53.64</v>
      </c>
      <c r="J49" s="426">
        <f t="shared" si="16"/>
        <v>53.64</v>
      </c>
      <c r="K49" s="426">
        <f t="shared" si="16"/>
        <v>53.64</v>
      </c>
      <c r="L49" s="426">
        <f t="shared" si="16"/>
        <v>53.64</v>
      </c>
      <c r="M49" s="426">
        <f t="shared" si="16"/>
        <v>53.64</v>
      </c>
      <c r="N49" s="426">
        <f t="shared" si="16"/>
        <v>53.64</v>
      </c>
      <c r="O49" s="426">
        <f t="shared" si="16"/>
        <v>53.64</v>
      </c>
      <c r="P49" s="426">
        <f t="shared" si="16"/>
        <v>53.64</v>
      </c>
      <c r="Q49" s="426">
        <f t="shared" si="16"/>
        <v>53.64</v>
      </c>
      <c r="R49" s="426">
        <f t="shared" si="16"/>
        <v>53.64</v>
      </c>
      <c r="S49" s="426">
        <f t="shared" si="16"/>
        <v>53.64</v>
      </c>
      <c r="T49" s="469">
        <f t="shared" si="13"/>
        <v>643.67999999999995</v>
      </c>
      <c r="U49" s="7"/>
      <c r="V49" s="3"/>
      <c r="W49" s="3"/>
      <c r="X49" s="3"/>
      <c r="Y49" s="3"/>
      <c r="Z49" s="3"/>
    </row>
    <row r="50" spans="2:26" ht="16.5" thickTop="1">
      <c r="B50" s="285" t="s">
        <v>364</v>
      </c>
      <c r="C50" s="272"/>
      <c r="D50" s="272"/>
      <c r="E50" s="272"/>
      <c r="F50" s="272"/>
      <c r="G50" s="272"/>
      <c r="H50" s="274">
        <f>SUM(H46:H49)</f>
        <v>1400.64</v>
      </c>
      <c r="I50" s="275">
        <f t="shared" ref="I50:S50" si="17">SUM(I46:I49)</f>
        <v>1449.24</v>
      </c>
      <c r="J50" s="275">
        <f t="shared" si="17"/>
        <v>1508.94</v>
      </c>
      <c r="K50" s="275">
        <f t="shared" si="17"/>
        <v>1565.34</v>
      </c>
      <c r="L50" s="275">
        <f t="shared" si="17"/>
        <v>1613.94</v>
      </c>
      <c r="M50" s="275">
        <f t="shared" si="17"/>
        <v>1673.64</v>
      </c>
      <c r="N50" s="275">
        <f t="shared" si="17"/>
        <v>1729.74</v>
      </c>
      <c r="O50" s="275">
        <f t="shared" si="17"/>
        <v>1786.14</v>
      </c>
      <c r="P50" s="275">
        <f t="shared" si="17"/>
        <v>1838.34</v>
      </c>
      <c r="Q50" s="275">
        <f t="shared" si="17"/>
        <v>1894.44</v>
      </c>
      <c r="R50" s="275">
        <f t="shared" si="17"/>
        <v>1950.5400000000002</v>
      </c>
      <c r="S50" s="275">
        <f t="shared" si="17"/>
        <v>2008.2900000000002</v>
      </c>
      <c r="T50" s="286">
        <f>SUM(H50:S50)</f>
        <v>20419.23</v>
      </c>
      <c r="U50" s="7"/>
      <c r="V50" s="3"/>
      <c r="W50" s="3"/>
      <c r="X50" s="3"/>
      <c r="Y50" s="3"/>
      <c r="Z50" s="3"/>
    </row>
    <row r="51" spans="2:26">
      <c r="B51" s="448"/>
      <c r="C51" s="7"/>
      <c r="D51" s="7"/>
      <c r="E51" s="7"/>
      <c r="F51" s="7"/>
      <c r="G51" s="7"/>
      <c r="H51" s="412"/>
      <c r="I51" s="413"/>
      <c r="J51" s="413"/>
      <c r="K51" s="413"/>
      <c r="L51" s="413"/>
      <c r="M51" s="413"/>
      <c r="N51" s="413"/>
      <c r="O51" s="413"/>
      <c r="P51" s="413"/>
      <c r="Q51" s="413"/>
      <c r="R51" s="413"/>
      <c r="S51" s="413"/>
      <c r="T51" s="427"/>
      <c r="U51" s="7"/>
      <c r="V51" s="3"/>
      <c r="W51" s="3"/>
      <c r="X51" s="3"/>
      <c r="Y51" s="3"/>
      <c r="Z51" s="3"/>
    </row>
    <row r="52" spans="2:26" ht="20.25">
      <c r="B52" s="149" t="s">
        <v>11</v>
      </c>
      <c r="C52" s="367"/>
      <c r="D52" s="367"/>
      <c r="E52" s="367" t="str">
        <f>$E$3</f>
        <v>Year 3 (2022)</v>
      </c>
      <c r="F52" s="367"/>
      <c r="G52" s="367"/>
      <c r="H52" s="405" t="s">
        <v>126</v>
      </c>
      <c r="I52" s="406" t="s">
        <v>127</v>
      </c>
      <c r="J52" s="406" t="s">
        <v>128</v>
      </c>
      <c r="K52" s="406" t="s">
        <v>129</v>
      </c>
      <c r="L52" s="406" t="s">
        <v>130</v>
      </c>
      <c r="M52" s="406" t="s">
        <v>131</v>
      </c>
      <c r="N52" s="406" t="s">
        <v>132</v>
      </c>
      <c r="O52" s="406" t="s">
        <v>133</v>
      </c>
      <c r="P52" s="406" t="s">
        <v>134</v>
      </c>
      <c r="Q52" s="406" t="s">
        <v>135</v>
      </c>
      <c r="R52" s="406" t="s">
        <v>136</v>
      </c>
      <c r="S52" s="406" t="s">
        <v>137</v>
      </c>
      <c r="T52" s="407" t="s">
        <v>177</v>
      </c>
      <c r="U52" s="7"/>
      <c r="V52" s="3"/>
      <c r="W52" s="3"/>
      <c r="X52" s="3"/>
      <c r="Y52" s="3"/>
      <c r="Z52" s="3"/>
    </row>
    <row r="53" spans="2:26">
      <c r="B53" s="451"/>
      <c r="C53" s="452"/>
      <c r="D53" s="452"/>
      <c r="E53" s="452"/>
      <c r="F53" s="452"/>
      <c r="G53" s="453" t="s">
        <v>57</v>
      </c>
      <c r="H53" s="408">
        <f>H$4</f>
        <v>25</v>
      </c>
      <c r="I53" s="409">
        <f t="shared" ref="I53:S53" si="18">I$4</f>
        <v>26</v>
      </c>
      <c r="J53" s="409">
        <f t="shared" si="18"/>
        <v>27</v>
      </c>
      <c r="K53" s="409">
        <f t="shared" si="18"/>
        <v>28</v>
      </c>
      <c r="L53" s="409">
        <f t="shared" si="18"/>
        <v>29</v>
      </c>
      <c r="M53" s="409">
        <f t="shared" si="18"/>
        <v>30</v>
      </c>
      <c r="N53" s="409">
        <f t="shared" si="18"/>
        <v>31</v>
      </c>
      <c r="O53" s="409">
        <f t="shared" si="18"/>
        <v>32</v>
      </c>
      <c r="P53" s="409">
        <f t="shared" si="18"/>
        <v>33</v>
      </c>
      <c r="Q53" s="409">
        <f t="shared" si="18"/>
        <v>34</v>
      </c>
      <c r="R53" s="409">
        <f t="shared" si="18"/>
        <v>35</v>
      </c>
      <c r="S53" s="409">
        <f t="shared" si="18"/>
        <v>36</v>
      </c>
      <c r="T53" s="457" t="str">
        <f>"Total for " &amp; $E$3</f>
        <v>Total for Year 3 (2022)</v>
      </c>
      <c r="U53" s="7"/>
      <c r="V53" s="3"/>
      <c r="W53" s="3"/>
      <c r="X53" s="3"/>
      <c r="Y53" s="3"/>
      <c r="Z53" s="3"/>
    </row>
    <row r="54" spans="2:26">
      <c r="B54" s="454"/>
      <c r="C54" s="7"/>
      <c r="D54" s="7"/>
      <c r="E54" s="7"/>
      <c r="F54" s="7"/>
      <c r="G54" s="7"/>
      <c r="H54" s="412"/>
      <c r="I54" s="413"/>
      <c r="J54" s="413"/>
      <c r="K54" s="413"/>
      <c r="L54" s="413"/>
      <c r="M54" s="413"/>
      <c r="N54" s="413"/>
      <c r="O54" s="413"/>
      <c r="P54" s="413"/>
      <c r="Q54" s="413"/>
      <c r="R54" s="413"/>
      <c r="S54" s="413"/>
      <c r="T54" s="459"/>
      <c r="U54" s="7"/>
      <c r="V54" s="3"/>
      <c r="W54" s="3"/>
      <c r="X54" s="3"/>
      <c r="Y54" s="3"/>
      <c r="Z54" s="3"/>
    </row>
    <row r="55" spans="2:26">
      <c r="B55" s="455" t="s">
        <v>265</v>
      </c>
      <c r="C55" s="13"/>
      <c r="D55" s="14"/>
      <c r="E55" s="15" t="s">
        <v>310</v>
      </c>
      <c r="F55" s="7"/>
      <c r="G55" s="7"/>
      <c r="H55" s="412"/>
      <c r="I55" s="413"/>
      <c r="J55" s="413"/>
      <c r="K55" s="413"/>
      <c r="L55" s="413"/>
      <c r="M55" s="413"/>
      <c r="N55" s="413"/>
      <c r="O55" s="413"/>
      <c r="P55" s="413"/>
      <c r="Q55" s="413"/>
      <c r="R55" s="413"/>
      <c r="S55" s="413"/>
      <c r="T55" s="459"/>
      <c r="U55" s="7"/>
      <c r="V55" s="3"/>
      <c r="W55" s="3"/>
      <c r="X55" s="3"/>
      <c r="Y55" s="3"/>
      <c r="Z55" s="3"/>
    </row>
    <row r="56" spans="2:26">
      <c r="B56" s="455"/>
      <c r="C56" s="7" t="s">
        <v>262</v>
      </c>
      <c r="D56" s="14"/>
      <c r="E56" s="508">
        <f>'Year 2'!E56</f>
        <v>0.03</v>
      </c>
      <c r="F56" s="7"/>
      <c r="G56" s="7"/>
      <c r="H56" s="425">
        <f>H$12*$E56</f>
        <v>597.6</v>
      </c>
      <c r="I56" s="426">
        <f t="shared" ref="I56:S56" si="19">I$12*$E56</f>
        <v>615.6</v>
      </c>
      <c r="J56" s="426">
        <f t="shared" si="19"/>
        <v>637.19999999999993</v>
      </c>
      <c r="K56" s="426">
        <f t="shared" si="19"/>
        <v>655.19999999999993</v>
      </c>
      <c r="L56" s="426">
        <f t="shared" si="19"/>
        <v>673.19999999999993</v>
      </c>
      <c r="M56" s="426">
        <f t="shared" si="19"/>
        <v>694.8</v>
      </c>
      <c r="N56" s="426">
        <f t="shared" si="19"/>
        <v>712.8</v>
      </c>
      <c r="O56" s="426">
        <f t="shared" si="19"/>
        <v>730.8</v>
      </c>
      <c r="P56" s="426">
        <f t="shared" si="19"/>
        <v>752.4</v>
      </c>
      <c r="Q56" s="426">
        <f t="shared" si="19"/>
        <v>770.4</v>
      </c>
      <c r="R56" s="426">
        <f t="shared" si="19"/>
        <v>788.4</v>
      </c>
      <c r="S56" s="426">
        <f t="shared" si="19"/>
        <v>810</v>
      </c>
      <c r="T56" s="469">
        <f t="shared" ref="T56" si="20">SUM(H56:S56)</f>
        <v>8438.3999999999978</v>
      </c>
      <c r="U56" s="7"/>
      <c r="V56" s="3"/>
      <c r="W56" s="3"/>
      <c r="X56" s="3"/>
      <c r="Y56" s="3"/>
      <c r="Z56" s="3"/>
    </row>
    <row r="57" spans="2:26">
      <c r="B57" s="455"/>
      <c r="C57" s="7" t="s">
        <v>263</v>
      </c>
      <c r="D57" s="14"/>
      <c r="E57" s="508">
        <f>'Year 2'!E57</f>
        <v>0.02</v>
      </c>
      <c r="F57" s="7"/>
      <c r="G57" s="7"/>
      <c r="H57" s="425">
        <f>H$20*$E57</f>
        <v>9.6</v>
      </c>
      <c r="I57" s="426">
        <f t="shared" ref="I57:S57" si="21">I$20*$E57</f>
        <v>10</v>
      </c>
      <c r="J57" s="426">
        <f t="shared" si="21"/>
        <v>10.4</v>
      </c>
      <c r="K57" s="426">
        <f t="shared" si="21"/>
        <v>11</v>
      </c>
      <c r="L57" s="426">
        <f t="shared" si="21"/>
        <v>11.4</v>
      </c>
      <c r="M57" s="426">
        <f t="shared" si="21"/>
        <v>11.8</v>
      </c>
      <c r="N57" s="426">
        <f t="shared" si="21"/>
        <v>12.200000000000001</v>
      </c>
      <c r="O57" s="426">
        <f t="shared" si="21"/>
        <v>12.8</v>
      </c>
      <c r="P57" s="426">
        <f t="shared" si="21"/>
        <v>13.200000000000001</v>
      </c>
      <c r="Q57" s="426">
        <f t="shared" si="21"/>
        <v>13.6</v>
      </c>
      <c r="R57" s="426">
        <f t="shared" si="21"/>
        <v>14</v>
      </c>
      <c r="S57" s="426">
        <f t="shared" si="21"/>
        <v>14.6</v>
      </c>
      <c r="T57" s="469">
        <f t="shared" ref="T57:T60" si="22">SUM(H57:S57)</f>
        <v>144.6</v>
      </c>
      <c r="U57" s="7"/>
      <c r="V57" s="3"/>
      <c r="W57" s="3"/>
      <c r="X57" s="3"/>
      <c r="Y57" s="3"/>
      <c r="Z57" s="3"/>
    </row>
    <row r="58" spans="2:26">
      <c r="B58" s="455"/>
      <c r="C58" s="7" t="s">
        <v>283</v>
      </c>
      <c r="D58" s="14"/>
      <c r="E58" s="508">
        <f>'Year 2'!E58</f>
        <v>0.01</v>
      </c>
      <c r="F58" s="7"/>
      <c r="G58" s="7"/>
      <c r="H58" s="425">
        <f>H$28*$E58</f>
        <v>147</v>
      </c>
      <c r="I58" s="426">
        <f t="shared" ref="I58:S58" si="23">I$28*$E58</f>
        <v>153</v>
      </c>
      <c r="J58" s="426">
        <f t="shared" si="23"/>
        <v>160.5</v>
      </c>
      <c r="K58" s="426">
        <f t="shared" si="23"/>
        <v>168</v>
      </c>
      <c r="L58" s="426">
        <f t="shared" si="23"/>
        <v>174</v>
      </c>
      <c r="M58" s="426">
        <f t="shared" si="23"/>
        <v>181.5</v>
      </c>
      <c r="N58" s="426">
        <f t="shared" si="23"/>
        <v>189</v>
      </c>
      <c r="O58" s="426">
        <f t="shared" si="23"/>
        <v>196.5</v>
      </c>
      <c r="P58" s="426">
        <f t="shared" si="23"/>
        <v>202.5</v>
      </c>
      <c r="Q58" s="426">
        <f t="shared" si="23"/>
        <v>210</v>
      </c>
      <c r="R58" s="426">
        <f t="shared" si="23"/>
        <v>217.5</v>
      </c>
      <c r="S58" s="426">
        <f t="shared" si="23"/>
        <v>224.55</v>
      </c>
      <c r="T58" s="469">
        <f t="shared" si="22"/>
        <v>2224.0500000000002</v>
      </c>
      <c r="U58" s="7"/>
      <c r="V58" s="3"/>
      <c r="W58" s="3"/>
      <c r="X58" s="3"/>
      <c r="Y58" s="3"/>
      <c r="Z58" s="3"/>
    </row>
    <row r="59" spans="2:26" ht="16.5" thickBot="1">
      <c r="B59" s="348"/>
      <c r="C59" s="7" t="s">
        <v>264</v>
      </c>
      <c r="D59" s="14"/>
      <c r="E59" s="508">
        <f>'Year 2'!E59</f>
        <v>0.04</v>
      </c>
      <c r="F59" s="7"/>
      <c r="G59" s="7"/>
      <c r="H59" s="425">
        <f>H$39*$E59</f>
        <v>35.76</v>
      </c>
      <c r="I59" s="426">
        <f t="shared" ref="I59:S59" si="24">I$39*$E59</f>
        <v>35.76</v>
      </c>
      <c r="J59" s="426">
        <f t="shared" si="24"/>
        <v>35.76</v>
      </c>
      <c r="K59" s="426">
        <f t="shared" si="24"/>
        <v>35.76</v>
      </c>
      <c r="L59" s="426">
        <f t="shared" si="24"/>
        <v>35.76</v>
      </c>
      <c r="M59" s="426">
        <f t="shared" si="24"/>
        <v>35.76</v>
      </c>
      <c r="N59" s="426">
        <f t="shared" si="24"/>
        <v>35.76</v>
      </c>
      <c r="O59" s="426">
        <f t="shared" si="24"/>
        <v>35.76</v>
      </c>
      <c r="P59" s="426">
        <f t="shared" si="24"/>
        <v>35.76</v>
      </c>
      <c r="Q59" s="426">
        <f t="shared" si="24"/>
        <v>35.76</v>
      </c>
      <c r="R59" s="426">
        <f t="shared" si="24"/>
        <v>35.76</v>
      </c>
      <c r="S59" s="426">
        <f t="shared" si="24"/>
        <v>35.76</v>
      </c>
      <c r="T59" s="469">
        <f t="shared" si="22"/>
        <v>429.11999999999995</v>
      </c>
      <c r="U59" s="7"/>
      <c r="V59" s="3"/>
      <c r="W59" s="3"/>
      <c r="X59" s="3"/>
      <c r="Y59" s="3"/>
      <c r="Z59" s="3"/>
    </row>
    <row r="60" spans="2:26" ht="16.5" thickTop="1">
      <c r="B60" s="470" t="s">
        <v>272</v>
      </c>
      <c r="C60" s="471"/>
      <c r="D60" s="471"/>
      <c r="E60" s="471"/>
      <c r="F60" s="471"/>
      <c r="G60" s="472"/>
      <c r="H60" s="473">
        <f>SUM(H56:H59)</f>
        <v>789.96</v>
      </c>
      <c r="I60" s="474">
        <f t="shared" ref="I60:S60" si="25">SUM(I56:I59)</f>
        <v>814.36</v>
      </c>
      <c r="J60" s="474">
        <f t="shared" si="25"/>
        <v>843.8599999999999</v>
      </c>
      <c r="K60" s="474">
        <f t="shared" si="25"/>
        <v>869.95999999999992</v>
      </c>
      <c r="L60" s="474">
        <f t="shared" si="25"/>
        <v>894.3599999999999</v>
      </c>
      <c r="M60" s="474">
        <f t="shared" si="25"/>
        <v>923.8599999999999</v>
      </c>
      <c r="N60" s="474">
        <f t="shared" si="25"/>
        <v>949.76</v>
      </c>
      <c r="O60" s="474">
        <f t="shared" si="25"/>
        <v>975.8599999999999</v>
      </c>
      <c r="P60" s="474">
        <f t="shared" si="25"/>
        <v>1003.86</v>
      </c>
      <c r="Q60" s="474">
        <f t="shared" si="25"/>
        <v>1029.76</v>
      </c>
      <c r="R60" s="474">
        <f t="shared" si="25"/>
        <v>1055.6600000000001</v>
      </c>
      <c r="S60" s="474">
        <f t="shared" si="25"/>
        <v>1084.9100000000001</v>
      </c>
      <c r="T60" s="475">
        <f t="shared" si="22"/>
        <v>11236.169999999998</v>
      </c>
      <c r="U60" s="7"/>
      <c r="V60" s="3"/>
      <c r="W60" s="3"/>
      <c r="X60" s="3"/>
      <c r="Y60" s="3"/>
      <c r="Z60" s="3"/>
    </row>
    <row r="61" spans="2:26">
      <c r="B61" s="476"/>
      <c r="C61" s="13"/>
      <c r="D61" s="14"/>
      <c r="E61" s="19"/>
      <c r="F61" s="72"/>
      <c r="G61" s="72"/>
      <c r="H61" s="428"/>
      <c r="I61" s="429"/>
      <c r="J61" s="429"/>
      <c r="K61" s="429"/>
      <c r="L61" s="429"/>
      <c r="M61" s="429"/>
      <c r="N61" s="429"/>
      <c r="O61" s="429"/>
      <c r="P61" s="429"/>
      <c r="Q61" s="429"/>
      <c r="R61" s="429"/>
      <c r="S61" s="429"/>
      <c r="T61" s="459"/>
      <c r="U61" s="7"/>
      <c r="V61" s="3"/>
      <c r="W61" s="3"/>
      <c r="X61" s="3"/>
      <c r="Y61" s="3"/>
      <c r="Z61" s="3"/>
    </row>
    <row r="62" spans="2:26">
      <c r="B62" s="455" t="s">
        <v>207</v>
      </c>
      <c r="C62" s="13"/>
      <c r="D62" s="14"/>
      <c r="E62" s="477" t="s">
        <v>310</v>
      </c>
      <c r="F62" s="72"/>
      <c r="G62" s="72"/>
      <c r="H62" s="412"/>
      <c r="I62" s="413"/>
      <c r="J62" s="413"/>
      <c r="K62" s="413"/>
      <c r="L62" s="413" t="s">
        <v>14</v>
      </c>
      <c r="M62" s="413"/>
      <c r="N62" s="413"/>
      <c r="O62" s="413"/>
      <c r="P62" s="413"/>
      <c r="Q62" s="413"/>
      <c r="R62" s="413"/>
      <c r="S62" s="413"/>
      <c r="T62" s="459"/>
      <c r="U62" s="7"/>
      <c r="V62" s="3"/>
      <c r="W62" s="3"/>
      <c r="X62" s="3"/>
      <c r="Y62" s="3"/>
      <c r="Z62" s="3"/>
    </row>
    <row r="63" spans="2:26">
      <c r="B63" s="455"/>
      <c r="C63" s="7" t="s">
        <v>266</v>
      </c>
      <c r="D63" s="14"/>
      <c r="E63" s="508">
        <f>'Year 2'!E63</f>
        <v>0.02</v>
      </c>
      <c r="F63" s="44"/>
      <c r="G63" s="48"/>
      <c r="H63" s="428">
        <f>$E63*H$12</f>
        <v>398.40000000000003</v>
      </c>
      <c r="I63" s="429">
        <f t="shared" ref="I63:S63" si="26">$E63*I$12</f>
        <v>410.40000000000003</v>
      </c>
      <c r="J63" s="429">
        <f t="shared" si="26"/>
        <v>424.8</v>
      </c>
      <c r="K63" s="429">
        <f t="shared" si="26"/>
        <v>436.8</v>
      </c>
      <c r="L63" s="429">
        <f t="shared" si="26"/>
        <v>448.8</v>
      </c>
      <c r="M63" s="429">
        <f t="shared" si="26"/>
        <v>463.2</v>
      </c>
      <c r="N63" s="429">
        <f t="shared" si="26"/>
        <v>475.2</v>
      </c>
      <c r="O63" s="429">
        <f t="shared" si="26"/>
        <v>487.2</v>
      </c>
      <c r="P63" s="429">
        <f t="shared" si="26"/>
        <v>501.6</v>
      </c>
      <c r="Q63" s="429">
        <f t="shared" si="26"/>
        <v>513.6</v>
      </c>
      <c r="R63" s="429">
        <f t="shared" si="26"/>
        <v>525.6</v>
      </c>
      <c r="S63" s="429">
        <f t="shared" si="26"/>
        <v>540</v>
      </c>
      <c r="T63" s="469">
        <f t="shared" ref="T63:T67" si="27">SUM(H63:S63)</f>
        <v>5625.6</v>
      </c>
      <c r="U63" s="7"/>
      <c r="V63" s="3"/>
      <c r="W63" s="3"/>
      <c r="X63" s="3"/>
      <c r="Y63" s="3"/>
      <c r="Z63" s="3"/>
    </row>
    <row r="64" spans="2:26">
      <c r="B64" s="455"/>
      <c r="C64" s="7" t="s">
        <v>267</v>
      </c>
      <c r="D64" s="14"/>
      <c r="E64" s="508">
        <f>'Year 2'!E64</f>
        <v>0</v>
      </c>
      <c r="F64" s="44"/>
      <c r="G64" s="48"/>
      <c r="H64" s="428">
        <f>$E64*H$20</f>
        <v>0</v>
      </c>
      <c r="I64" s="429">
        <f t="shared" ref="I64:S64" si="28">$E64*I$20</f>
        <v>0</v>
      </c>
      <c r="J64" s="429">
        <f t="shared" si="28"/>
        <v>0</v>
      </c>
      <c r="K64" s="429">
        <f t="shared" si="28"/>
        <v>0</v>
      </c>
      <c r="L64" s="429">
        <f t="shared" si="28"/>
        <v>0</v>
      </c>
      <c r="M64" s="429">
        <f t="shared" si="28"/>
        <v>0</v>
      </c>
      <c r="N64" s="429">
        <f t="shared" si="28"/>
        <v>0</v>
      </c>
      <c r="O64" s="429">
        <f t="shared" si="28"/>
        <v>0</v>
      </c>
      <c r="P64" s="429">
        <f t="shared" si="28"/>
        <v>0</v>
      </c>
      <c r="Q64" s="429">
        <f t="shared" si="28"/>
        <v>0</v>
      </c>
      <c r="R64" s="429">
        <f t="shared" si="28"/>
        <v>0</v>
      </c>
      <c r="S64" s="429">
        <f t="shared" si="28"/>
        <v>0</v>
      </c>
      <c r="T64" s="469">
        <f t="shared" si="27"/>
        <v>0</v>
      </c>
      <c r="U64" s="7"/>
      <c r="V64" s="3"/>
      <c r="W64" s="3"/>
      <c r="X64" s="3"/>
      <c r="Y64" s="3"/>
      <c r="Z64" s="3"/>
    </row>
    <row r="65" spans="2:26">
      <c r="B65" s="455"/>
      <c r="C65" s="7" t="s">
        <v>268</v>
      </c>
      <c r="D65" s="14"/>
      <c r="E65" s="508">
        <f>'Year 2'!E65</f>
        <v>0.3</v>
      </c>
      <c r="F65" s="44"/>
      <c r="G65" s="48"/>
      <c r="H65" s="428">
        <f>$E65*H$28</f>
        <v>4410</v>
      </c>
      <c r="I65" s="429">
        <f t="shared" ref="I65:S65" si="29">$E65*I$28</f>
        <v>4590</v>
      </c>
      <c r="J65" s="429">
        <f t="shared" si="29"/>
        <v>4815</v>
      </c>
      <c r="K65" s="429">
        <f t="shared" si="29"/>
        <v>5040</v>
      </c>
      <c r="L65" s="429">
        <f t="shared" si="29"/>
        <v>5220</v>
      </c>
      <c r="M65" s="429">
        <f t="shared" si="29"/>
        <v>5445</v>
      </c>
      <c r="N65" s="429">
        <f t="shared" si="29"/>
        <v>5670</v>
      </c>
      <c r="O65" s="429">
        <f t="shared" si="29"/>
        <v>5895</v>
      </c>
      <c r="P65" s="429">
        <f t="shared" si="29"/>
        <v>6075</v>
      </c>
      <c r="Q65" s="429">
        <f t="shared" si="29"/>
        <v>6300</v>
      </c>
      <c r="R65" s="429">
        <f t="shared" si="29"/>
        <v>6525</v>
      </c>
      <c r="S65" s="429">
        <f t="shared" si="29"/>
        <v>6736.5</v>
      </c>
      <c r="T65" s="469">
        <f t="shared" si="27"/>
        <v>66721.5</v>
      </c>
      <c r="U65" s="7"/>
      <c r="V65" s="3"/>
      <c r="W65" s="3"/>
      <c r="X65" s="3"/>
      <c r="Y65" s="3"/>
      <c r="Z65" s="3"/>
    </row>
    <row r="66" spans="2:26" ht="16.5" thickBot="1">
      <c r="B66" s="455"/>
      <c r="C66" s="7" t="s">
        <v>269</v>
      </c>
      <c r="D66" s="14"/>
      <c r="E66" s="508">
        <f>'Year 2'!E66</f>
        <v>0.12</v>
      </c>
      <c r="F66" s="44"/>
      <c r="G66" s="48"/>
      <c r="H66" s="428">
        <f>IF(H$37="",$E66*H$36*($E$31+$E$32),$E66*$E$34*($E$31+$E$32))</f>
        <v>55.8</v>
      </c>
      <c r="I66" s="429">
        <f t="shared" ref="I66:S66" si="30">IF(I$37="",$E66*I$36*($E$31+$E$32),$E66*$E$34*($E$31+$E$32))</f>
        <v>55.8</v>
      </c>
      <c r="J66" s="429">
        <f t="shared" si="30"/>
        <v>55.8</v>
      </c>
      <c r="K66" s="429">
        <f t="shared" si="30"/>
        <v>55.8</v>
      </c>
      <c r="L66" s="429">
        <f t="shared" si="30"/>
        <v>55.8</v>
      </c>
      <c r="M66" s="429">
        <f t="shared" si="30"/>
        <v>55.8</v>
      </c>
      <c r="N66" s="429">
        <f t="shared" si="30"/>
        <v>55.8</v>
      </c>
      <c r="O66" s="429">
        <f t="shared" si="30"/>
        <v>55.8</v>
      </c>
      <c r="P66" s="429">
        <f t="shared" si="30"/>
        <v>55.8</v>
      </c>
      <c r="Q66" s="429">
        <f t="shared" si="30"/>
        <v>55.8</v>
      </c>
      <c r="R66" s="429">
        <f t="shared" si="30"/>
        <v>55.8</v>
      </c>
      <c r="S66" s="429">
        <f t="shared" si="30"/>
        <v>55.8</v>
      </c>
      <c r="T66" s="469">
        <f t="shared" si="27"/>
        <v>669.59999999999991</v>
      </c>
      <c r="U66" s="7"/>
      <c r="V66" s="3"/>
      <c r="W66" s="3"/>
      <c r="X66" s="3"/>
      <c r="Y66" s="3"/>
      <c r="Z66" s="3"/>
    </row>
    <row r="67" spans="2:26" ht="16.5" thickTop="1">
      <c r="B67" s="470" t="s">
        <v>273</v>
      </c>
      <c r="C67" s="471"/>
      <c r="D67" s="471"/>
      <c r="E67" s="471"/>
      <c r="F67" s="471"/>
      <c r="G67" s="472"/>
      <c r="H67" s="473">
        <f t="shared" ref="H67:S67" si="31">SUM(H63:H66)</f>
        <v>4864.2</v>
      </c>
      <c r="I67" s="474">
        <f t="shared" si="31"/>
        <v>5056.2</v>
      </c>
      <c r="J67" s="474">
        <f t="shared" si="31"/>
        <v>5295.6</v>
      </c>
      <c r="K67" s="474">
        <f t="shared" si="31"/>
        <v>5532.6</v>
      </c>
      <c r="L67" s="474">
        <f t="shared" si="31"/>
        <v>5724.6</v>
      </c>
      <c r="M67" s="474">
        <f t="shared" si="31"/>
        <v>5964</v>
      </c>
      <c r="N67" s="474">
        <f t="shared" si="31"/>
        <v>6201</v>
      </c>
      <c r="O67" s="474">
        <f t="shared" si="31"/>
        <v>6438</v>
      </c>
      <c r="P67" s="474">
        <f t="shared" si="31"/>
        <v>6632.4000000000005</v>
      </c>
      <c r="Q67" s="474">
        <f t="shared" si="31"/>
        <v>6869.4000000000005</v>
      </c>
      <c r="R67" s="474">
        <f t="shared" si="31"/>
        <v>7106.4000000000005</v>
      </c>
      <c r="S67" s="474">
        <f t="shared" si="31"/>
        <v>7332.3</v>
      </c>
      <c r="T67" s="475">
        <f t="shared" si="27"/>
        <v>73016.7</v>
      </c>
      <c r="U67" s="7"/>
      <c r="V67" s="3"/>
      <c r="W67" s="3"/>
      <c r="X67" s="3"/>
      <c r="Y67" s="3"/>
      <c r="Z67" s="3"/>
    </row>
    <row r="68" spans="2:26">
      <c r="B68" s="455"/>
      <c r="C68" s="13"/>
      <c r="D68" s="14"/>
      <c r="E68" s="19"/>
      <c r="F68" s="7"/>
      <c r="G68" s="7"/>
      <c r="H68" s="428"/>
      <c r="I68" s="430"/>
      <c r="J68" s="430"/>
      <c r="K68" s="430"/>
      <c r="L68" s="430"/>
      <c r="M68" s="430"/>
      <c r="N68" s="430"/>
      <c r="O68" s="430"/>
      <c r="P68" s="430"/>
      <c r="Q68" s="430"/>
      <c r="R68" s="430"/>
      <c r="S68" s="429"/>
      <c r="T68" s="459"/>
      <c r="U68" s="7"/>
      <c r="V68" s="3"/>
      <c r="W68" s="3"/>
      <c r="X68" s="3"/>
      <c r="Y68" s="3"/>
      <c r="Z68" s="3"/>
    </row>
    <row r="69" spans="2:26">
      <c r="B69" s="455" t="s">
        <v>275</v>
      </c>
      <c r="C69" s="13"/>
      <c r="D69" s="14"/>
      <c r="E69" s="19" t="s">
        <v>178</v>
      </c>
      <c r="F69" s="19" t="s">
        <v>281</v>
      </c>
      <c r="G69" s="20" t="s">
        <v>16</v>
      </c>
      <c r="H69" s="412"/>
      <c r="I69" s="413"/>
      <c r="J69" s="413"/>
      <c r="K69" s="413"/>
      <c r="L69" s="413"/>
      <c r="M69" s="413"/>
      <c r="N69" s="413"/>
      <c r="O69" s="413"/>
      <c r="P69" s="413"/>
      <c r="Q69" s="413"/>
      <c r="R69" s="413"/>
      <c r="S69" s="413"/>
      <c r="T69" s="459"/>
      <c r="U69" s="7"/>
      <c r="V69" s="3"/>
      <c r="W69" s="3"/>
      <c r="X69" s="3"/>
      <c r="Y69" s="3"/>
      <c r="Z69" s="3"/>
    </row>
    <row r="70" spans="2:26">
      <c r="B70" s="454"/>
      <c r="C70" s="7" t="s">
        <v>276</v>
      </c>
      <c r="D70" s="7"/>
      <c r="E70" s="507" t="str">
        <f>IF(AND('Year 2'!$F70&lt;&gt;"",'Year 2'!$F70&gt;'Year 2'!$S$53),'Year 3'!$H$53,"")</f>
        <v/>
      </c>
      <c r="F70" s="507" t="str">
        <f>IF(AND('Year 2'!$F70&lt;&gt;"",'Year 2'!$F70&gt;'Year 2'!$S$53),'Year 2'!$F70,"")</f>
        <v/>
      </c>
      <c r="G70" s="506" t="str">
        <f>IF(AND('Year 2'!$F70&lt;&gt;"",'Year 2'!$F70&gt;'Year 2'!$S$53),'Year 2'!$G70,"")</f>
        <v/>
      </c>
      <c r="H70" s="428">
        <f>IF(AND($E70&lt;=H$53,$F70&gt;=H$53),$G70,0)</f>
        <v>0</v>
      </c>
      <c r="I70" s="429">
        <f t="shared" ref="I70:S70" si="32">IF(AND($E70&lt;=I$53,$F70&gt;=I$53),$G70,0)</f>
        <v>0</v>
      </c>
      <c r="J70" s="429">
        <f t="shared" si="32"/>
        <v>0</v>
      </c>
      <c r="K70" s="429">
        <f t="shared" si="32"/>
        <v>0</v>
      </c>
      <c r="L70" s="429">
        <f t="shared" si="32"/>
        <v>0</v>
      </c>
      <c r="M70" s="429">
        <f t="shared" si="32"/>
        <v>0</v>
      </c>
      <c r="N70" s="429">
        <f t="shared" si="32"/>
        <v>0</v>
      </c>
      <c r="O70" s="429">
        <f t="shared" si="32"/>
        <v>0</v>
      </c>
      <c r="P70" s="429">
        <f t="shared" si="32"/>
        <v>0</v>
      </c>
      <c r="Q70" s="429">
        <f t="shared" si="32"/>
        <v>0</v>
      </c>
      <c r="R70" s="429">
        <f t="shared" si="32"/>
        <v>0</v>
      </c>
      <c r="S70" s="429">
        <f t="shared" si="32"/>
        <v>0</v>
      </c>
      <c r="T70" s="469">
        <f t="shared" ref="T70:T73" si="33">SUM(H70:S70)</f>
        <v>0</v>
      </c>
      <c r="U70" s="7"/>
      <c r="V70" s="3"/>
      <c r="W70" s="3"/>
      <c r="X70" s="3"/>
      <c r="Y70" s="3"/>
      <c r="Z70" s="3"/>
    </row>
    <row r="71" spans="2:26">
      <c r="B71" s="454"/>
      <c r="C71" s="7" t="s">
        <v>277</v>
      </c>
      <c r="D71" s="7"/>
      <c r="E71" s="507" t="str">
        <f>IF(AND('Year 2'!$F71&lt;&gt;"",'Year 2'!$F71&gt;'Year 2'!$S$53),'Year 3'!$H$53,"")</f>
        <v/>
      </c>
      <c r="F71" s="507" t="str">
        <f>IF(AND('Year 2'!$F71&lt;&gt;"",'Year 2'!$F71&gt;'Year 2'!$S$53),'Year 2'!$F71,"")</f>
        <v/>
      </c>
      <c r="G71" s="506" t="str">
        <f>IF(AND('Year 2'!$F71&lt;&gt;"",'Year 2'!$F71&gt;'Year 2'!$S$53),'Year 2'!$G71,"")</f>
        <v/>
      </c>
      <c r="H71" s="428">
        <f t="shared" ref="H71:S73" si="34">IF(AND($E71&lt;=H$53,$F71&gt;=H$53),$G71,0)</f>
        <v>0</v>
      </c>
      <c r="I71" s="429">
        <f t="shared" si="34"/>
        <v>0</v>
      </c>
      <c r="J71" s="429">
        <f t="shared" si="34"/>
        <v>0</v>
      </c>
      <c r="K71" s="429">
        <f t="shared" si="34"/>
        <v>0</v>
      </c>
      <c r="L71" s="429">
        <f t="shared" si="34"/>
        <v>0</v>
      </c>
      <c r="M71" s="429">
        <f t="shared" si="34"/>
        <v>0</v>
      </c>
      <c r="N71" s="429">
        <f t="shared" si="34"/>
        <v>0</v>
      </c>
      <c r="O71" s="429">
        <f t="shared" si="34"/>
        <v>0</v>
      </c>
      <c r="P71" s="429">
        <f t="shared" si="34"/>
        <v>0</v>
      </c>
      <c r="Q71" s="429">
        <f t="shared" si="34"/>
        <v>0</v>
      </c>
      <c r="R71" s="429">
        <f t="shared" si="34"/>
        <v>0</v>
      </c>
      <c r="S71" s="429">
        <f t="shared" si="34"/>
        <v>0</v>
      </c>
      <c r="T71" s="469">
        <f t="shared" si="33"/>
        <v>0</v>
      </c>
      <c r="U71" s="7"/>
      <c r="V71" s="3"/>
      <c r="W71" s="3"/>
      <c r="X71" s="3"/>
      <c r="Y71" s="3"/>
      <c r="Z71" s="3"/>
    </row>
    <row r="72" spans="2:26">
      <c r="B72" s="454"/>
      <c r="C72" s="7" t="s">
        <v>278</v>
      </c>
      <c r="D72" s="7"/>
      <c r="E72" s="507">
        <f>IF(AND('Year 2'!$F72&lt;&gt;"",'Year 2'!$F72&gt;'Year 2'!$S$53),'Year 3'!$H$53,"")</f>
        <v>25</v>
      </c>
      <c r="F72" s="507">
        <f>IF(AND('Year 2'!$F72&lt;&gt;"",'Year 2'!$F72&gt;'Year 2'!$S$53),'Year 2'!$F72,"")</f>
        <v>45</v>
      </c>
      <c r="G72" s="506">
        <f>IF(AND('Year 2'!$F72&lt;&gt;"",'Year 2'!$F72&gt;'Year 2'!$S$53),'Year 2'!$G72,"")</f>
        <v>20</v>
      </c>
      <c r="H72" s="428">
        <f t="shared" si="34"/>
        <v>20</v>
      </c>
      <c r="I72" s="429">
        <f t="shared" si="34"/>
        <v>20</v>
      </c>
      <c r="J72" s="429">
        <f t="shared" si="34"/>
        <v>20</v>
      </c>
      <c r="K72" s="429">
        <f t="shared" si="34"/>
        <v>20</v>
      </c>
      <c r="L72" s="429">
        <f t="shared" si="34"/>
        <v>20</v>
      </c>
      <c r="M72" s="429">
        <f t="shared" si="34"/>
        <v>20</v>
      </c>
      <c r="N72" s="429">
        <f t="shared" si="34"/>
        <v>20</v>
      </c>
      <c r="O72" s="429">
        <f t="shared" si="34"/>
        <v>20</v>
      </c>
      <c r="P72" s="429">
        <f t="shared" si="34"/>
        <v>20</v>
      </c>
      <c r="Q72" s="429">
        <f t="shared" si="34"/>
        <v>20</v>
      </c>
      <c r="R72" s="429">
        <f t="shared" si="34"/>
        <v>20</v>
      </c>
      <c r="S72" s="429">
        <f t="shared" si="34"/>
        <v>20</v>
      </c>
      <c r="T72" s="469">
        <f t="shared" si="33"/>
        <v>240</v>
      </c>
      <c r="U72" s="7"/>
      <c r="V72" s="3"/>
      <c r="W72" s="3"/>
      <c r="X72" s="3"/>
      <c r="Y72" s="3"/>
      <c r="Z72" s="3"/>
    </row>
    <row r="73" spans="2:26" ht="16.5" thickBot="1">
      <c r="B73" s="454"/>
      <c r="C73" s="7" t="s">
        <v>279</v>
      </c>
      <c r="D73" s="7"/>
      <c r="E73" s="507">
        <f>IF(AND('Year 2'!$F73&lt;&gt;"",'Year 2'!$F73&gt;'Year 2'!$S$53),'Year 3'!$H$53,"")</f>
        <v>25</v>
      </c>
      <c r="F73" s="507">
        <f>IF(AND('Year 2'!$F73&lt;&gt;"",'Year 2'!$F73&gt;'Year 2'!$S$53),'Year 2'!$F73,"")</f>
        <v>27</v>
      </c>
      <c r="G73" s="506">
        <f>IF(AND('Year 2'!$F73&lt;&gt;"",'Year 2'!$F73&gt;'Year 2'!$S$53),'Year 2'!$G73,"")</f>
        <v>400</v>
      </c>
      <c r="H73" s="428">
        <f t="shared" si="34"/>
        <v>400</v>
      </c>
      <c r="I73" s="429">
        <f t="shared" si="34"/>
        <v>400</v>
      </c>
      <c r="J73" s="429">
        <f t="shared" si="34"/>
        <v>400</v>
      </c>
      <c r="K73" s="429">
        <f t="shared" si="34"/>
        <v>0</v>
      </c>
      <c r="L73" s="429">
        <f t="shared" si="34"/>
        <v>0</v>
      </c>
      <c r="M73" s="429">
        <f t="shared" si="34"/>
        <v>0</v>
      </c>
      <c r="N73" s="429">
        <f t="shared" si="34"/>
        <v>0</v>
      </c>
      <c r="O73" s="429">
        <f t="shared" si="34"/>
        <v>0</v>
      </c>
      <c r="P73" s="429">
        <f t="shared" si="34"/>
        <v>0</v>
      </c>
      <c r="Q73" s="429">
        <f t="shared" si="34"/>
        <v>0</v>
      </c>
      <c r="R73" s="429">
        <f t="shared" si="34"/>
        <v>0</v>
      </c>
      <c r="S73" s="429">
        <f t="shared" si="34"/>
        <v>0</v>
      </c>
      <c r="T73" s="469">
        <f t="shared" si="33"/>
        <v>1200</v>
      </c>
      <c r="U73" s="7"/>
      <c r="V73" s="3"/>
      <c r="W73" s="3"/>
      <c r="X73" s="3"/>
      <c r="Y73" s="3"/>
      <c r="Z73" s="3"/>
    </row>
    <row r="74" spans="2:26" ht="16.5" thickTop="1">
      <c r="B74" s="470" t="s">
        <v>280</v>
      </c>
      <c r="C74" s="471"/>
      <c r="D74" s="471"/>
      <c r="E74" s="471"/>
      <c r="F74" s="471"/>
      <c r="G74" s="472"/>
      <c r="H74" s="473">
        <f>SUM(H70:H73)</f>
        <v>420</v>
      </c>
      <c r="I74" s="474">
        <f t="shared" ref="I74:S74" si="35">SUM(I70:I73)</f>
        <v>420</v>
      </c>
      <c r="J74" s="474">
        <f t="shared" si="35"/>
        <v>420</v>
      </c>
      <c r="K74" s="474">
        <f t="shared" si="35"/>
        <v>20</v>
      </c>
      <c r="L74" s="474">
        <f t="shared" si="35"/>
        <v>20</v>
      </c>
      <c r="M74" s="474">
        <f t="shared" si="35"/>
        <v>20</v>
      </c>
      <c r="N74" s="474">
        <f t="shared" si="35"/>
        <v>20</v>
      </c>
      <c r="O74" s="474">
        <f t="shared" si="35"/>
        <v>20</v>
      </c>
      <c r="P74" s="474">
        <f t="shared" si="35"/>
        <v>20</v>
      </c>
      <c r="Q74" s="474">
        <f t="shared" si="35"/>
        <v>20</v>
      </c>
      <c r="R74" s="474">
        <f t="shared" si="35"/>
        <v>20</v>
      </c>
      <c r="S74" s="474">
        <f t="shared" si="35"/>
        <v>20</v>
      </c>
      <c r="T74" s="475">
        <f>SUM(H74:S74)</f>
        <v>1440</v>
      </c>
      <c r="U74" s="7"/>
      <c r="V74" s="3"/>
      <c r="W74" s="3"/>
      <c r="X74" s="3"/>
      <c r="Y74" s="3"/>
      <c r="Z74" s="3"/>
    </row>
    <row r="75" spans="2:26">
      <c r="B75" s="454"/>
      <c r="C75" s="7"/>
      <c r="D75" s="7"/>
      <c r="E75" s="7"/>
      <c r="F75" s="7"/>
      <c r="G75" s="7"/>
      <c r="H75" s="412"/>
      <c r="I75" s="429"/>
      <c r="J75" s="429"/>
      <c r="K75" s="429"/>
      <c r="L75" s="429"/>
      <c r="M75" s="429"/>
      <c r="N75" s="429"/>
      <c r="O75" s="429"/>
      <c r="P75" s="429"/>
      <c r="Q75" s="429"/>
      <c r="R75" s="429"/>
      <c r="S75" s="429"/>
      <c r="T75" s="459"/>
      <c r="U75" s="7"/>
      <c r="V75" s="3"/>
      <c r="W75" s="3"/>
      <c r="X75" s="3"/>
      <c r="Y75" s="3"/>
      <c r="Z75" s="3"/>
    </row>
    <row r="76" spans="2:26">
      <c r="B76" s="455" t="s">
        <v>25</v>
      </c>
      <c r="C76" s="13"/>
      <c r="D76" s="14"/>
      <c r="E76" s="20" t="s">
        <v>12</v>
      </c>
      <c r="F76" s="7"/>
      <c r="G76" s="37"/>
      <c r="H76" s="412"/>
      <c r="I76" s="413"/>
      <c r="J76" s="413"/>
      <c r="K76" s="413"/>
      <c r="L76" s="413"/>
      <c r="M76" s="413"/>
      <c r="N76" s="413"/>
      <c r="O76" s="413"/>
      <c r="P76" s="413"/>
      <c r="Q76" s="413"/>
      <c r="R76" s="413"/>
      <c r="S76" s="413"/>
      <c r="T76" s="459"/>
      <c r="U76" s="7"/>
      <c r="V76" s="3"/>
      <c r="W76" s="3"/>
      <c r="X76" s="3"/>
      <c r="Y76" s="3"/>
      <c r="Z76" s="3"/>
    </row>
    <row r="77" spans="2:26">
      <c r="B77" s="348"/>
      <c r="C77" s="7" t="s">
        <v>26</v>
      </c>
      <c r="D77" s="14"/>
      <c r="E77" s="508">
        <v>3.4000000000000002E-2</v>
      </c>
      <c r="F77" s="7"/>
      <c r="G77" s="7"/>
      <c r="H77" s="425">
        <f t="shared" ref="H77:S78" si="36">H$41*$E77</f>
        <v>1223.796</v>
      </c>
      <c r="I77" s="426">
        <f t="shared" si="36"/>
        <v>1265.2760000000001</v>
      </c>
      <c r="J77" s="426">
        <f t="shared" si="36"/>
        <v>1315.9360000000001</v>
      </c>
      <c r="K77" s="426">
        <f t="shared" si="36"/>
        <v>1362.856</v>
      </c>
      <c r="L77" s="426">
        <f t="shared" si="36"/>
        <v>1404.336</v>
      </c>
      <c r="M77" s="426">
        <f t="shared" si="36"/>
        <v>1454.9960000000001</v>
      </c>
      <c r="N77" s="426">
        <f t="shared" si="36"/>
        <v>1501.576</v>
      </c>
      <c r="O77" s="426">
        <f t="shared" si="36"/>
        <v>1548.4960000000001</v>
      </c>
      <c r="P77" s="426">
        <f t="shared" si="36"/>
        <v>1594.056</v>
      </c>
      <c r="Q77" s="426">
        <f t="shared" si="36"/>
        <v>1640.6360000000002</v>
      </c>
      <c r="R77" s="426">
        <f t="shared" si="36"/>
        <v>1687.2160000000001</v>
      </c>
      <c r="S77" s="426">
        <f t="shared" si="36"/>
        <v>1736.6860000000001</v>
      </c>
      <c r="T77" s="469"/>
      <c r="U77" s="7"/>
      <c r="V77" s="3"/>
      <c r="W77" s="3"/>
      <c r="X77" s="3"/>
      <c r="Y77" s="3"/>
      <c r="Z77" s="3"/>
    </row>
    <row r="78" spans="2:26" ht="16.5" thickBot="1">
      <c r="B78" s="456"/>
      <c r="C78" s="4" t="s">
        <v>27</v>
      </c>
      <c r="D78" s="6"/>
      <c r="E78" s="508">
        <v>0.05</v>
      </c>
      <c r="F78" s="4"/>
      <c r="G78" s="4"/>
      <c r="H78" s="425">
        <f t="shared" si="36"/>
        <v>1799.7</v>
      </c>
      <c r="I78" s="426">
        <f t="shared" si="36"/>
        <v>1860.7</v>
      </c>
      <c r="J78" s="426">
        <f t="shared" si="36"/>
        <v>1935.2</v>
      </c>
      <c r="K78" s="426">
        <f t="shared" si="36"/>
        <v>2004.2</v>
      </c>
      <c r="L78" s="426">
        <f t="shared" si="36"/>
        <v>2065.2000000000003</v>
      </c>
      <c r="M78" s="426">
        <f t="shared" si="36"/>
        <v>2139.7000000000003</v>
      </c>
      <c r="N78" s="426">
        <f t="shared" si="36"/>
        <v>2208.2000000000003</v>
      </c>
      <c r="O78" s="426">
        <f t="shared" si="36"/>
        <v>2277.2000000000003</v>
      </c>
      <c r="P78" s="426">
        <f t="shared" si="36"/>
        <v>2344.2000000000003</v>
      </c>
      <c r="Q78" s="426">
        <f t="shared" si="36"/>
        <v>2412.7000000000003</v>
      </c>
      <c r="R78" s="426">
        <f t="shared" si="36"/>
        <v>2481.2000000000003</v>
      </c>
      <c r="S78" s="426">
        <f t="shared" si="36"/>
        <v>2553.9500000000003</v>
      </c>
      <c r="T78" s="469"/>
      <c r="U78" s="7"/>
      <c r="V78" s="3"/>
      <c r="W78" s="3"/>
      <c r="X78" s="3"/>
      <c r="Y78" s="3"/>
      <c r="Z78" s="3"/>
    </row>
    <row r="79" spans="2:26" ht="16.5" thickTop="1">
      <c r="B79" s="470" t="s">
        <v>13</v>
      </c>
      <c r="C79" s="471"/>
      <c r="D79" s="471"/>
      <c r="E79" s="471"/>
      <c r="F79" s="471"/>
      <c r="G79" s="472"/>
      <c r="H79" s="473">
        <f t="shared" ref="H79:S79" si="37">SUM(H77:H78)</f>
        <v>3023.4960000000001</v>
      </c>
      <c r="I79" s="474">
        <f t="shared" si="37"/>
        <v>3125.9760000000001</v>
      </c>
      <c r="J79" s="474">
        <f t="shared" si="37"/>
        <v>3251.1360000000004</v>
      </c>
      <c r="K79" s="474">
        <f t="shared" si="37"/>
        <v>3367.056</v>
      </c>
      <c r="L79" s="474">
        <f t="shared" si="37"/>
        <v>3469.5360000000001</v>
      </c>
      <c r="M79" s="474">
        <f t="shared" si="37"/>
        <v>3594.6960000000004</v>
      </c>
      <c r="N79" s="474">
        <f t="shared" si="37"/>
        <v>3709.7760000000003</v>
      </c>
      <c r="O79" s="474">
        <f t="shared" si="37"/>
        <v>3825.6960000000004</v>
      </c>
      <c r="P79" s="474">
        <f t="shared" si="37"/>
        <v>3938.2560000000003</v>
      </c>
      <c r="Q79" s="474">
        <f t="shared" si="37"/>
        <v>4053.3360000000002</v>
      </c>
      <c r="R79" s="474">
        <f t="shared" si="37"/>
        <v>4168.4160000000002</v>
      </c>
      <c r="S79" s="474">
        <f t="shared" si="37"/>
        <v>4290.6360000000004</v>
      </c>
      <c r="T79" s="475">
        <f>SUM(H79:S79)</f>
        <v>43818.012000000002</v>
      </c>
      <c r="U79" s="7"/>
      <c r="V79" s="3"/>
      <c r="W79" s="3"/>
      <c r="X79" s="3"/>
      <c r="Y79" s="3"/>
      <c r="Z79" s="3"/>
    </row>
    <row r="80" spans="2:26" ht="16.5" thickBot="1">
      <c r="B80" s="454"/>
      <c r="C80" s="13"/>
      <c r="D80" s="14"/>
      <c r="E80" s="19"/>
      <c r="F80" s="7"/>
      <c r="G80" s="7"/>
      <c r="H80" s="431"/>
      <c r="I80" s="432"/>
      <c r="J80" s="432"/>
      <c r="K80" s="432"/>
      <c r="L80" s="432"/>
      <c r="M80" s="432"/>
      <c r="N80" s="432"/>
      <c r="O80" s="432"/>
      <c r="P80" s="432"/>
      <c r="Q80" s="432"/>
      <c r="R80" s="432"/>
      <c r="S80" s="432"/>
      <c r="T80" s="478"/>
      <c r="U80" s="7"/>
      <c r="V80" s="3"/>
      <c r="W80" s="3"/>
      <c r="X80" s="3"/>
      <c r="Y80" s="3"/>
      <c r="Z80" s="3"/>
    </row>
    <row r="81" spans="2:26" ht="16.5" thickTop="1">
      <c r="B81" s="285" t="s">
        <v>28</v>
      </c>
      <c r="C81" s="272"/>
      <c r="D81" s="272"/>
      <c r="E81" s="272"/>
      <c r="F81" s="272"/>
      <c r="G81" s="272"/>
      <c r="H81" s="274">
        <f>SUM(H60,H67,H74,H79)</f>
        <v>9097.655999999999</v>
      </c>
      <c r="I81" s="275">
        <f t="shared" ref="I81:S81" si="38">SUM(I60,I67,I74,I79)</f>
        <v>9416.5360000000001</v>
      </c>
      <c r="J81" s="275">
        <f t="shared" si="38"/>
        <v>9810.5960000000014</v>
      </c>
      <c r="K81" s="275">
        <f t="shared" si="38"/>
        <v>9789.616</v>
      </c>
      <c r="L81" s="275">
        <f t="shared" si="38"/>
        <v>10108.495999999999</v>
      </c>
      <c r="M81" s="275">
        <f t="shared" si="38"/>
        <v>10502.556</v>
      </c>
      <c r="N81" s="275">
        <f t="shared" si="38"/>
        <v>10880.536</v>
      </c>
      <c r="O81" s="275">
        <f t="shared" si="38"/>
        <v>11259.556</v>
      </c>
      <c r="P81" s="275">
        <f t="shared" si="38"/>
        <v>11594.516</v>
      </c>
      <c r="Q81" s="275">
        <f t="shared" si="38"/>
        <v>11972.496000000001</v>
      </c>
      <c r="R81" s="275">
        <f t="shared" si="38"/>
        <v>12350.476000000001</v>
      </c>
      <c r="S81" s="275">
        <f t="shared" si="38"/>
        <v>12727.846000000001</v>
      </c>
      <c r="T81" s="286">
        <f>SUM(H81:S81)</f>
        <v>129510.882</v>
      </c>
      <c r="U81" s="7"/>
      <c r="V81" s="3"/>
      <c r="W81" s="3"/>
      <c r="X81" s="3"/>
      <c r="Y81" s="3"/>
      <c r="Z81" s="3"/>
    </row>
    <row r="82" spans="2:26">
      <c r="B82" s="448"/>
      <c r="C82" s="7"/>
      <c r="D82" s="7"/>
      <c r="E82" s="7"/>
      <c r="F82" s="7"/>
      <c r="G82" s="7"/>
      <c r="H82" s="412"/>
      <c r="I82" s="413"/>
      <c r="J82" s="413"/>
      <c r="K82" s="413"/>
      <c r="L82" s="413"/>
      <c r="M82" s="413"/>
      <c r="N82" s="413"/>
      <c r="O82" s="413"/>
      <c r="P82" s="413"/>
      <c r="Q82" s="413"/>
      <c r="R82" s="413"/>
      <c r="S82" s="413"/>
      <c r="T82" s="427"/>
      <c r="U82" s="7"/>
      <c r="V82" s="3"/>
      <c r="W82" s="3"/>
      <c r="X82" s="3"/>
      <c r="Y82" s="3"/>
      <c r="Z82" s="3"/>
    </row>
    <row r="83" spans="2:26" ht="20.25">
      <c r="B83" s="149" t="s">
        <v>235</v>
      </c>
      <c r="C83" s="367"/>
      <c r="D83" s="367"/>
      <c r="E83" s="367" t="str">
        <f>$E$3</f>
        <v>Year 3 (2022)</v>
      </c>
      <c r="F83" s="367"/>
      <c r="G83" s="367"/>
      <c r="H83" s="405" t="s">
        <v>126</v>
      </c>
      <c r="I83" s="406" t="s">
        <v>127</v>
      </c>
      <c r="J83" s="406" t="s">
        <v>128</v>
      </c>
      <c r="K83" s="406" t="s">
        <v>129</v>
      </c>
      <c r="L83" s="406" t="s">
        <v>130</v>
      </c>
      <c r="M83" s="406" t="s">
        <v>131</v>
      </c>
      <c r="N83" s="406" t="s">
        <v>132</v>
      </c>
      <c r="O83" s="406" t="s">
        <v>133</v>
      </c>
      <c r="P83" s="406" t="s">
        <v>134</v>
      </c>
      <c r="Q83" s="406" t="s">
        <v>135</v>
      </c>
      <c r="R83" s="406" t="s">
        <v>136</v>
      </c>
      <c r="S83" s="406" t="s">
        <v>137</v>
      </c>
      <c r="T83" s="407" t="s">
        <v>177</v>
      </c>
      <c r="U83" s="7"/>
      <c r="V83" s="3"/>
      <c r="W83" s="3"/>
      <c r="X83" s="3"/>
      <c r="Y83" s="3"/>
      <c r="Z83" s="3"/>
    </row>
    <row r="84" spans="2:26">
      <c r="B84" s="451"/>
      <c r="C84" s="452"/>
      <c r="D84" s="452"/>
      <c r="E84" s="452"/>
      <c r="F84" s="452"/>
      <c r="G84" s="453" t="s">
        <v>57</v>
      </c>
      <c r="H84" s="408">
        <f>H$4</f>
        <v>25</v>
      </c>
      <c r="I84" s="409">
        <f t="shared" ref="I84:S84" si="39">I$4</f>
        <v>26</v>
      </c>
      <c r="J84" s="409">
        <f t="shared" si="39"/>
        <v>27</v>
      </c>
      <c r="K84" s="409">
        <f t="shared" si="39"/>
        <v>28</v>
      </c>
      <c r="L84" s="409">
        <f t="shared" si="39"/>
        <v>29</v>
      </c>
      <c r="M84" s="409">
        <f t="shared" si="39"/>
        <v>30</v>
      </c>
      <c r="N84" s="409">
        <f t="shared" si="39"/>
        <v>31</v>
      </c>
      <c r="O84" s="409">
        <f t="shared" si="39"/>
        <v>32</v>
      </c>
      <c r="P84" s="409">
        <f t="shared" si="39"/>
        <v>33</v>
      </c>
      <c r="Q84" s="409">
        <f t="shared" si="39"/>
        <v>34</v>
      </c>
      <c r="R84" s="409">
        <f t="shared" si="39"/>
        <v>35</v>
      </c>
      <c r="S84" s="409">
        <f t="shared" si="39"/>
        <v>36</v>
      </c>
      <c r="T84" s="457" t="str">
        <f>"Total for " &amp; $E$3</f>
        <v>Total for Year 3 (2022)</v>
      </c>
      <c r="U84" s="7"/>
      <c r="V84" s="3"/>
      <c r="W84" s="3"/>
      <c r="X84" s="3"/>
      <c r="Y84" s="3"/>
      <c r="Z84" s="3"/>
    </row>
    <row r="85" spans="2:26">
      <c r="B85" s="454"/>
      <c r="C85" s="7"/>
      <c r="D85" s="7"/>
      <c r="E85" s="554" t="s">
        <v>289</v>
      </c>
      <c r="F85" s="7"/>
      <c r="G85" s="552" t="s">
        <v>290</v>
      </c>
      <c r="H85" s="412"/>
      <c r="I85" s="413"/>
      <c r="J85" s="413"/>
      <c r="K85" s="413"/>
      <c r="L85" s="413"/>
      <c r="M85" s="413"/>
      <c r="N85" s="413"/>
      <c r="O85" s="413"/>
      <c r="P85" s="413"/>
      <c r="Q85" s="413"/>
      <c r="R85" s="413"/>
      <c r="S85" s="413"/>
      <c r="T85" s="459"/>
      <c r="U85" s="7"/>
      <c r="V85" s="3"/>
      <c r="W85" s="3"/>
      <c r="X85" s="3"/>
      <c r="Y85" s="3"/>
      <c r="Z85" s="3"/>
    </row>
    <row r="86" spans="2:26">
      <c r="B86" s="455" t="s">
        <v>222</v>
      </c>
      <c r="C86" s="13"/>
      <c r="D86" s="14"/>
      <c r="E86" s="554"/>
      <c r="F86" s="21" t="s">
        <v>274</v>
      </c>
      <c r="G86" s="552"/>
      <c r="H86" s="412"/>
      <c r="I86" s="413"/>
      <c r="J86" s="413"/>
      <c r="K86" s="413"/>
      <c r="L86" s="413"/>
      <c r="M86" s="413"/>
      <c r="N86" s="413"/>
      <c r="O86" s="413"/>
      <c r="P86" s="413"/>
      <c r="Q86" s="413"/>
      <c r="R86" s="413"/>
      <c r="S86" s="413"/>
      <c r="T86" s="459"/>
      <c r="U86" s="7"/>
      <c r="V86" s="3"/>
      <c r="W86" s="3"/>
      <c r="X86" s="3"/>
      <c r="Y86" s="3"/>
      <c r="Z86" s="3"/>
    </row>
    <row r="87" spans="2:26">
      <c r="B87" s="348"/>
      <c r="C87" s="7" t="s">
        <v>208</v>
      </c>
      <c r="D87" s="14"/>
      <c r="E87" s="506">
        <f>(1+'Year 2'!$G87)*'Year 2'!$E87</f>
        <v>7056</v>
      </c>
      <c r="F87" s="507">
        <f>'Year 2'!$F87</f>
        <v>2</v>
      </c>
      <c r="G87" s="508">
        <f>'Year 2'!$G87</f>
        <v>0.05</v>
      </c>
      <c r="H87" s="425">
        <f t="shared" ref="H87:S95" si="40">$E87*$F87</f>
        <v>14112</v>
      </c>
      <c r="I87" s="426">
        <f t="shared" si="40"/>
        <v>14112</v>
      </c>
      <c r="J87" s="426">
        <f t="shared" si="40"/>
        <v>14112</v>
      </c>
      <c r="K87" s="426">
        <f t="shared" si="40"/>
        <v>14112</v>
      </c>
      <c r="L87" s="426">
        <f t="shared" si="40"/>
        <v>14112</v>
      </c>
      <c r="M87" s="426">
        <f t="shared" si="40"/>
        <v>14112</v>
      </c>
      <c r="N87" s="426">
        <f t="shared" si="40"/>
        <v>14112</v>
      </c>
      <c r="O87" s="426">
        <f t="shared" si="40"/>
        <v>14112</v>
      </c>
      <c r="P87" s="426">
        <f t="shared" si="40"/>
        <v>14112</v>
      </c>
      <c r="Q87" s="426">
        <f t="shared" si="40"/>
        <v>14112</v>
      </c>
      <c r="R87" s="426">
        <f t="shared" si="40"/>
        <v>14112</v>
      </c>
      <c r="S87" s="426">
        <f t="shared" si="40"/>
        <v>14112</v>
      </c>
      <c r="T87" s="469">
        <f t="shared" ref="T87:T100" si="41">SUM(H87:S87)</f>
        <v>169344</v>
      </c>
      <c r="U87" s="7"/>
      <c r="V87" s="3"/>
      <c r="W87" s="3"/>
      <c r="X87" s="3"/>
      <c r="Y87" s="3"/>
      <c r="Z87" s="3"/>
    </row>
    <row r="88" spans="2:26">
      <c r="B88" s="348"/>
      <c r="C88" s="7" t="s">
        <v>209</v>
      </c>
      <c r="D88" s="14"/>
      <c r="E88" s="506">
        <f>(1+'Year 2'!$G88)*'Year 2'!$E88</f>
        <v>0</v>
      </c>
      <c r="F88" s="507">
        <f>'Year 2'!$F88</f>
        <v>0</v>
      </c>
      <c r="G88" s="508">
        <f>'Year 2'!$G88</f>
        <v>0.02</v>
      </c>
      <c r="H88" s="425">
        <f t="shared" si="40"/>
        <v>0</v>
      </c>
      <c r="I88" s="426">
        <f t="shared" si="40"/>
        <v>0</v>
      </c>
      <c r="J88" s="426">
        <f t="shared" si="40"/>
        <v>0</v>
      </c>
      <c r="K88" s="426">
        <f t="shared" si="40"/>
        <v>0</v>
      </c>
      <c r="L88" s="426">
        <f t="shared" si="40"/>
        <v>0</v>
      </c>
      <c r="M88" s="426">
        <f t="shared" si="40"/>
        <v>0</v>
      </c>
      <c r="N88" s="426">
        <f t="shared" si="40"/>
        <v>0</v>
      </c>
      <c r="O88" s="426">
        <f t="shared" si="40"/>
        <v>0</v>
      </c>
      <c r="P88" s="426">
        <f t="shared" si="40"/>
        <v>0</v>
      </c>
      <c r="Q88" s="426">
        <f t="shared" si="40"/>
        <v>0</v>
      </c>
      <c r="R88" s="426">
        <f t="shared" si="40"/>
        <v>0</v>
      </c>
      <c r="S88" s="426">
        <f t="shared" si="40"/>
        <v>0</v>
      </c>
      <c r="T88" s="469">
        <f t="shared" si="41"/>
        <v>0</v>
      </c>
      <c r="U88" s="7"/>
      <c r="V88" s="3"/>
      <c r="W88" s="3"/>
      <c r="X88" s="3"/>
      <c r="Y88" s="3"/>
      <c r="Z88" s="3"/>
    </row>
    <row r="89" spans="2:26">
      <c r="B89" s="348"/>
      <c r="C89" s="7" t="s">
        <v>210</v>
      </c>
      <c r="D89" s="14"/>
      <c r="E89" s="506">
        <f>(1+'Year 2'!$G89)*'Year 2'!$E89</f>
        <v>0</v>
      </c>
      <c r="F89" s="507">
        <f>'Year 2'!$F89</f>
        <v>0</v>
      </c>
      <c r="G89" s="508">
        <f>'Year 2'!$G89</f>
        <v>0.02</v>
      </c>
      <c r="H89" s="425">
        <f t="shared" si="40"/>
        <v>0</v>
      </c>
      <c r="I89" s="426">
        <f t="shared" si="40"/>
        <v>0</v>
      </c>
      <c r="J89" s="426">
        <f t="shared" si="40"/>
        <v>0</v>
      </c>
      <c r="K89" s="426">
        <f t="shared" si="40"/>
        <v>0</v>
      </c>
      <c r="L89" s="426">
        <f t="shared" si="40"/>
        <v>0</v>
      </c>
      <c r="M89" s="426">
        <f t="shared" si="40"/>
        <v>0</v>
      </c>
      <c r="N89" s="426">
        <f t="shared" si="40"/>
        <v>0</v>
      </c>
      <c r="O89" s="426">
        <f t="shared" si="40"/>
        <v>0</v>
      </c>
      <c r="P89" s="426">
        <f t="shared" si="40"/>
        <v>0</v>
      </c>
      <c r="Q89" s="426">
        <f t="shared" si="40"/>
        <v>0</v>
      </c>
      <c r="R89" s="426">
        <f t="shared" si="40"/>
        <v>0</v>
      </c>
      <c r="S89" s="426">
        <f t="shared" si="40"/>
        <v>0</v>
      </c>
      <c r="T89" s="469">
        <f t="shared" si="41"/>
        <v>0</v>
      </c>
      <c r="U89" s="7"/>
      <c r="V89" s="3"/>
      <c r="W89" s="3"/>
      <c r="X89" s="3"/>
      <c r="Y89" s="3"/>
      <c r="Z89" s="3"/>
    </row>
    <row r="90" spans="2:26">
      <c r="B90" s="348"/>
      <c r="C90" s="48" t="s">
        <v>211</v>
      </c>
      <c r="D90" s="14"/>
      <c r="E90" s="506">
        <f>(1+'Year 2'!$G90)*'Year 2'!$E90</f>
        <v>3329.28</v>
      </c>
      <c r="F90" s="507">
        <f>'Year 2'!$F90</f>
        <v>1</v>
      </c>
      <c r="G90" s="508">
        <f>'Year 2'!$G90</f>
        <v>0.02</v>
      </c>
      <c r="H90" s="425">
        <f t="shared" si="40"/>
        <v>3329.28</v>
      </c>
      <c r="I90" s="426">
        <f t="shared" si="40"/>
        <v>3329.28</v>
      </c>
      <c r="J90" s="426">
        <f t="shared" si="40"/>
        <v>3329.28</v>
      </c>
      <c r="K90" s="426">
        <f t="shared" si="40"/>
        <v>3329.28</v>
      </c>
      <c r="L90" s="426">
        <f t="shared" si="40"/>
        <v>3329.28</v>
      </c>
      <c r="M90" s="426">
        <f t="shared" si="40"/>
        <v>3329.28</v>
      </c>
      <c r="N90" s="426">
        <f t="shared" si="40"/>
        <v>3329.28</v>
      </c>
      <c r="O90" s="426">
        <f t="shared" si="40"/>
        <v>3329.28</v>
      </c>
      <c r="P90" s="426">
        <f t="shared" si="40"/>
        <v>3329.28</v>
      </c>
      <c r="Q90" s="426">
        <f t="shared" si="40"/>
        <v>3329.28</v>
      </c>
      <c r="R90" s="426">
        <f t="shared" si="40"/>
        <v>3329.28</v>
      </c>
      <c r="S90" s="426">
        <f t="shared" si="40"/>
        <v>3329.28</v>
      </c>
      <c r="T90" s="469">
        <f t="shared" si="41"/>
        <v>39951.359999999993</v>
      </c>
      <c r="U90" s="7"/>
      <c r="V90" s="3"/>
      <c r="W90" s="3"/>
      <c r="X90" s="3"/>
      <c r="Y90" s="3"/>
      <c r="Z90" s="3"/>
    </row>
    <row r="91" spans="2:26">
      <c r="B91" s="348"/>
      <c r="C91" s="43" t="s">
        <v>234</v>
      </c>
      <c r="D91" s="14"/>
      <c r="E91" s="506">
        <f>(1+'Year 2'!$G91)*'Year 2'!$E91</f>
        <v>0</v>
      </c>
      <c r="F91" s="507">
        <f>'Year 2'!$F91</f>
        <v>0</v>
      </c>
      <c r="G91" s="508">
        <f>'Year 2'!$G91</f>
        <v>0.02</v>
      </c>
      <c r="H91" s="425">
        <f t="shared" si="40"/>
        <v>0</v>
      </c>
      <c r="I91" s="426">
        <f t="shared" si="40"/>
        <v>0</v>
      </c>
      <c r="J91" s="426">
        <f t="shared" si="40"/>
        <v>0</v>
      </c>
      <c r="K91" s="426">
        <f t="shared" si="40"/>
        <v>0</v>
      </c>
      <c r="L91" s="426">
        <f t="shared" si="40"/>
        <v>0</v>
      </c>
      <c r="M91" s="426">
        <f t="shared" si="40"/>
        <v>0</v>
      </c>
      <c r="N91" s="426">
        <f t="shared" si="40"/>
        <v>0</v>
      </c>
      <c r="O91" s="426">
        <f t="shared" si="40"/>
        <v>0</v>
      </c>
      <c r="P91" s="426">
        <f t="shared" si="40"/>
        <v>0</v>
      </c>
      <c r="Q91" s="426">
        <f t="shared" si="40"/>
        <v>0</v>
      </c>
      <c r="R91" s="426">
        <f t="shared" si="40"/>
        <v>0</v>
      </c>
      <c r="S91" s="426">
        <f t="shared" si="40"/>
        <v>0</v>
      </c>
      <c r="T91" s="469">
        <f t="shared" si="41"/>
        <v>0</v>
      </c>
      <c r="U91" s="7"/>
      <c r="V91" s="3"/>
      <c r="W91" s="3"/>
      <c r="X91" s="3"/>
      <c r="Y91" s="3"/>
      <c r="Z91" s="3"/>
    </row>
    <row r="92" spans="2:26">
      <c r="B92" s="348"/>
      <c r="C92" s="48" t="s">
        <v>215</v>
      </c>
      <c r="D92" s="14"/>
      <c r="E92" s="506">
        <f>(1+'Year 2'!$G92)*'Year 2'!$E92</f>
        <v>1800</v>
      </c>
      <c r="F92" s="507">
        <f>'Year 2'!$F92</f>
        <v>1</v>
      </c>
      <c r="G92" s="508">
        <f>'Year 2'!$G92</f>
        <v>0</v>
      </c>
      <c r="H92" s="425">
        <f t="shared" si="40"/>
        <v>1800</v>
      </c>
      <c r="I92" s="426">
        <f t="shared" si="40"/>
        <v>1800</v>
      </c>
      <c r="J92" s="426">
        <f t="shared" si="40"/>
        <v>1800</v>
      </c>
      <c r="K92" s="426">
        <f t="shared" si="40"/>
        <v>1800</v>
      </c>
      <c r="L92" s="426">
        <f t="shared" si="40"/>
        <v>1800</v>
      </c>
      <c r="M92" s="426">
        <f t="shared" si="40"/>
        <v>1800</v>
      </c>
      <c r="N92" s="426">
        <f t="shared" si="40"/>
        <v>1800</v>
      </c>
      <c r="O92" s="426">
        <f t="shared" si="40"/>
        <v>1800</v>
      </c>
      <c r="P92" s="426">
        <f t="shared" si="40"/>
        <v>1800</v>
      </c>
      <c r="Q92" s="426">
        <f t="shared" si="40"/>
        <v>1800</v>
      </c>
      <c r="R92" s="426">
        <f t="shared" si="40"/>
        <v>1800</v>
      </c>
      <c r="S92" s="426">
        <f t="shared" si="40"/>
        <v>1800</v>
      </c>
      <c r="T92" s="469">
        <f t="shared" si="41"/>
        <v>21600</v>
      </c>
      <c r="U92" s="7"/>
      <c r="V92" s="3"/>
      <c r="W92" s="3"/>
      <c r="X92" s="3"/>
      <c r="Y92" s="3"/>
      <c r="Z92" s="3"/>
    </row>
    <row r="93" spans="2:26">
      <c r="B93" s="348"/>
      <c r="C93" s="48" t="s">
        <v>216</v>
      </c>
      <c r="D93" s="14"/>
      <c r="E93" s="506">
        <f>(1+'Year 2'!$G93)*'Year 2'!$E93</f>
        <v>0</v>
      </c>
      <c r="F93" s="507">
        <f>'Year 2'!$F93</f>
        <v>0</v>
      </c>
      <c r="G93" s="508">
        <f>'Year 2'!$G93</f>
        <v>0</v>
      </c>
      <c r="H93" s="425">
        <f t="shared" si="40"/>
        <v>0</v>
      </c>
      <c r="I93" s="426">
        <f t="shared" si="40"/>
        <v>0</v>
      </c>
      <c r="J93" s="426">
        <f t="shared" si="40"/>
        <v>0</v>
      </c>
      <c r="K93" s="426">
        <f t="shared" si="40"/>
        <v>0</v>
      </c>
      <c r="L93" s="426">
        <f t="shared" si="40"/>
        <v>0</v>
      </c>
      <c r="M93" s="426">
        <f t="shared" si="40"/>
        <v>0</v>
      </c>
      <c r="N93" s="426">
        <f t="shared" si="40"/>
        <v>0</v>
      </c>
      <c r="O93" s="426">
        <f t="shared" si="40"/>
        <v>0</v>
      </c>
      <c r="P93" s="426">
        <f t="shared" si="40"/>
        <v>0</v>
      </c>
      <c r="Q93" s="426">
        <f t="shared" si="40"/>
        <v>0</v>
      </c>
      <c r="R93" s="426">
        <f t="shared" si="40"/>
        <v>0</v>
      </c>
      <c r="S93" s="426">
        <f t="shared" si="40"/>
        <v>0</v>
      </c>
      <c r="T93" s="469">
        <f t="shared" si="41"/>
        <v>0</v>
      </c>
      <c r="U93" s="7"/>
      <c r="V93" s="3"/>
      <c r="W93" s="3"/>
      <c r="X93" s="3"/>
      <c r="Y93" s="3"/>
      <c r="Z93" s="3"/>
    </row>
    <row r="94" spans="2:26">
      <c r="B94" s="348"/>
      <c r="C94" s="48" t="s">
        <v>217</v>
      </c>
      <c r="D94" s="61"/>
      <c r="E94" s="506">
        <f>(1+'Year 2'!$G94)*'Year 2'!$E94</f>
        <v>0</v>
      </c>
      <c r="F94" s="507">
        <f>'Year 2'!$F94</f>
        <v>0</v>
      </c>
      <c r="G94" s="508">
        <f>'Year 2'!$G94</f>
        <v>0</v>
      </c>
      <c r="H94" s="425">
        <f t="shared" si="40"/>
        <v>0</v>
      </c>
      <c r="I94" s="426">
        <f t="shared" si="40"/>
        <v>0</v>
      </c>
      <c r="J94" s="426">
        <f t="shared" si="40"/>
        <v>0</v>
      </c>
      <c r="K94" s="426">
        <f t="shared" si="40"/>
        <v>0</v>
      </c>
      <c r="L94" s="426">
        <f t="shared" si="40"/>
        <v>0</v>
      </c>
      <c r="M94" s="426">
        <f t="shared" si="40"/>
        <v>0</v>
      </c>
      <c r="N94" s="426">
        <f t="shared" si="40"/>
        <v>0</v>
      </c>
      <c r="O94" s="426">
        <f t="shared" si="40"/>
        <v>0</v>
      </c>
      <c r="P94" s="426">
        <f t="shared" si="40"/>
        <v>0</v>
      </c>
      <c r="Q94" s="426">
        <f t="shared" si="40"/>
        <v>0</v>
      </c>
      <c r="R94" s="426">
        <f t="shared" si="40"/>
        <v>0</v>
      </c>
      <c r="S94" s="426">
        <f t="shared" si="40"/>
        <v>0</v>
      </c>
      <c r="T94" s="469">
        <f t="shared" si="41"/>
        <v>0</v>
      </c>
      <c r="U94" s="7"/>
      <c r="V94" s="3"/>
      <c r="W94" s="3"/>
      <c r="X94" s="3"/>
      <c r="Y94" s="3"/>
      <c r="Z94" s="3"/>
    </row>
    <row r="95" spans="2:26">
      <c r="B95" s="348"/>
      <c r="C95" s="48" t="s">
        <v>218</v>
      </c>
      <c r="D95" s="61"/>
      <c r="E95" s="506">
        <f>(1+'Year 2'!$G95)*'Year 2'!$E95</f>
        <v>0</v>
      </c>
      <c r="F95" s="507">
        <f>'Year 2'!$F95</f>
        <v>0</v>
      </c>
      <c r="G95" s="508">
        <f>'Year 2'!$G95</f>
        <v>0</v>
      </c>
      <c r="H95" s="425">
        <f t="shared" si="40"/>
        <v>0</v>
      </c>
      <c r="I95" s="426">
        <f t="shared" si="40"/>
        <v>0</v>
      </c>
      <c r="J95" s="426">
        <f t="shared" si="40"/>
        <v>0</v>
      </c>
      <c r="K95" s="426">
        <f t="shared" si="40"/>
        <v>0</v>
      </c>
      <c r="L95" s="426">
        <f t="shared" si="40"/>
        <v>0</v>
      </c>
      <c r="M95" s="426">
        <f t="shared" si="40"/>
        <v>0</v>
      </c>
      <c r="N95" s="426">
        <f t="shared" si="40"/>
        <v>0</v>
      </c>
      <c r="O95" s="426">
        <f t="shared" si="40"/>
        <v>0</v>
      </c>
      <c r="P95" s="426">
        <f t="shared" si="40"/>
        <v>0</v>
      </c>
      <c r="Q95" s="426">
        <f t="shared" si="40"/>
        <v>0</v>
      </c>
      <c r="R95" s="426">
        <f t="shared" si="40"/>
        <v>0</v>
      </c>
      <c r="S95" s="426">
        <f t="shared" si="40"/>
        <v>0</v>
      </c>
      <c r="T95" s="469">
        <f t="shared" si="41"/>
        <v>0</v>
      </c>
      <c r="U95" s="7"/>
      <c r="V95" s="3"/>
      <c r="W95" s="3"/>
      <c r="X95" s="3"/>
      <c r="Y95" s="3"/>
      <c r="Z95" s="3"/>
    </row>
    <row r="96" spans="2:26">
      <c r="B96" s="348"/>
      <c r="C96" s="48"/>
      <c r="D96" s="61"/>
      <c r="E96" s="44"/>
      <c r="F96" s="24">
        <f>SUM(F87:F95)</f>
        <v>4</v>
      </c>
      <c r="G96" s="22"/>
      <c r="H96" s="425"/>
      <c r="I96" s="426"/>
      <c r="J96" s="426"/>
      <c r="K96" s="426"/>
      <c r="L96" s="426"/>
      <c r="M96" s="426"/>
      <c r="N96" s="426"/>
      <c r="O96" s="426"/>
      <c r="P96" s="426"/>
      <c r="Q96" s="426"/>
      <c r="R96" s="426"/>
      <c r="S96" s="426"/>
      <c r="T96" s="469"/>
      <c r="U96" s="7"/>
      <c r="V96" s="3"/>
      <c r="W96" s="3"/>
      <c r="X96" s="3"/>
      <c r="Y96" s="3"/>
      <c r="Z96" s="3"/>
    </row>
    <row r="97" spans="2:26">
      <c r="B97" s="348"/>
      <c r="C97" s="48"/>
      <c r="D97" s="61" t="s">
        <v>220</v>
      </c>
      <c r="E97" s="21" t="s">
        <v>219</v>
      </c>
      <c r="F97" s="62" t="s">
        <v>214</v>
      </c>
      <c r="G97" s="22"/>
      <c r="H97" s="425"/>
      <c r="I97" s="426"/>
      <c r="J97" s="426"/>
      <c r="K97" s="426"/>
      <c r="L97" s="426"/>
      <c r="M97" s="426"/>
      <c r="N97" s="426"/>
      <c r="O97" s="426"/>
      <c r="P97" s="426"/>
      <c r="Q97" s="426"/>
      <c r="R97" s="426"/>
      <c r="S97" s="426"/>
      <c r="T97" s="469"/>
      <c r="U97" s="7"/>
      <c r="V97" s="3"/>
      <c r="W97" s="3"/>
      <c r="X97" s="3"/>
      <c r="Y97" s="3"/>
      <c r="Z97" s="3"/>
    </row>
    <row r="98" spans="2:26">
      <c r="B98" s="348"/>
      <c r="C98" s="7" t="s">
        <v>212</v>
      </c>
      <c r="D98" s="507">
        <f>'Year 2'!D98</f>
        <v>3</v>
      </c>
      <c r="E98" s="506">
        <f>'Year 2'!E98</f>
        <v>10</v>
      </c>
      <c r="F98" s="507">
        <f>'Year 2'!F98</f>
        <v>40</v>
      </c>
      <c r="G98" s="22"/>
      <c r="H98" s="425">
        <f>(($E98*$F98*52)/12)*$D98</f>
        <v>5200</v>
      </c>
      <c r="I98" s="426">
        <f t="shared" ref="I98:S98" si="42">(($E98*$F98*52)/12)*$D98</f>
        <v>5200</v>
      </c>
      <c r="J98" s="426">
        <f t="shared" si="42"/>
        <v>5200</v>
      </c>
      <c r="K98" s="426">
        <f t="shared" si="42"/>
        <v>5200</v>
      </c>
      <c r="L98" s="426">
        <f t="shared" si="42"/>
        <v>5200</v>
      </c>
      <c r="M98" s="426">
        <f t="shared" si="42"/>
        <v>5200</v>
      </c>
      <c r="N98" s="426">
        <f t="shared" si="42"/>
        <v>5200</v>
      </c>
      <c r="O98" s="426">
        <f t="shared" si="42"/>
        <v>5200</v>
      </c>
      <c r="P98" s="426">
        <f t="shared" si="42"/>
        <v>5200</v>
      </c>
      <c r="Q98" s="426">
        <f t="shared" si="42"/>
        <v>5200</v>
      </c>
      <c r="R98" s="426">
        <f t="shared" si="42"/>
        <v>5200</v>
      </c>
      <c r="S98" s="426">
        <f t="shared" si="42"/>
        <v>5200</v>
      </c>
      <c r="T98" s="469">
        <f t="shared" si="41"/>
        <v>62400</v>
      </c>
      <c r="U98" s="7"/>
      <c r="V98" s="3"/>
      <c r="W98" s="3"/>
      <c r="X98" s="3"/>
      <c r="Y98" s="3"/>
      <c r="Z98" s="3"/>
    </row>
    <row r="99" spans="2:26">
      <c r="B99" s="348"/>
      <c r="C99" s="7" t="s">
        <v>213</v>
      </c>
      <c r="D99" s="507">
        <f>'Year 2'!D99</f>
        <v>2</v>
      </c>
      <c r="E99" s="506">
        <f>'Year 2'!E99</f>
        <v>9</v>
      </c>
      <c r="F99" s="507">
        <f>'Year 2'!F99</f>
        <v>20</v>
      </c>
      <c r="G99" s="22"/>
      <c r="H99" s="425">
        <f t="shared" ref="H99:S100" si="43">(($E99*$F99*52)/12)*$D99</f>
        <v>1560</v>
      </c>
      <c r="I99" s="426">
        <f t="shared" si="43"/>
        <v>1560</v>
      </c>
      <c r="J99" s="426">
        <f t="shared" si="43"/>
        <v>1560</v>
      </c>
      <c r="K99" s="426">
        <f t="shared" si="43"/>
        <v>1560</v>
      </c>
      <c r="L99" s="426">
        <f t="shared" si="43"/>
        <v>1560</v>
      </c>
      <c r="M99" s="426">
        <f t="shared" si="43"/>
        <v>1560</v>
      </c>
      <c r="N99" s="426">
        <f t="shared" si="43"/>
        <v>1560</v>
      </c>
      <c r="O99" s="426">
        <f t="shared" si="43"/>
        <v>1560</v>
      </c>
      <c r="P99" s="426">
        <f t="shared" si="43"/>
        <v>1560</v>
      </c>
      <c r="Q99" s="426">
        <f t="shared" si="43"/>
        <v>1560</v>
      </c>
      <c r="R99" s="426">
        <f t="shared" si="43"/>
        <v>1560</v>
      </c>
      <c r="S99" s="426">
        <f t="shared" si="43"/>
        <v>1560</v>
      </c>
      <c r="T99" s="469">
        <f t="shared" si="41"/>
        <v>18720</v>
      </c>
      <c r="U99" s="7"/>
      <c r="V99" s="3"/>
      <c r="W99" s="3"/>
      <c r="X99" s="3"/>
      <c r="Y99" s="3"/>
      <c r="Z99" s="3"/>
    </row>
    <row r="100" spans="2:26">
      <c r="B100" s="348"/>
      <c r="C100" s="7" t="s">
        <v>24</v>
      </c>
      <c r="D100" s="507">
        <f>'Year 2'!D100</f>
        <v>0</v>
      </c>
      <c r="E100" s="506">
        <f>'Year 2'!E100</f>
        <v>0</v>
      </c>
      <c r="F100" s="507">
        <f>'Year 2'!F100</f>
        <v>0</v>
      </c>
      <c r="G100" s="22"/>
      <c r="H100" s="425">
        <f t="shared" si="43"/>
        <v>0</v>
      </c>
      <c r="I100" s="426">
        <f t="shared" si="43"/>
        <v>0</v>
      </c>
      <c r="J100" s="426">
        <f t="shared" si="43"/>
        <v>0</v>
      </c>
      <c r="K100" s="426">
        <f t="shared" si="43"/>
        <v>0</v>
      </c>
      <c r="L100" s="426">
        <f t="shared" si="43"/>
        <v>0</v>
      </c>
      <c r="M100" s="426">
        <f t="shared" si="43"/>
        <v>0</v>
      </c>
      <c r="N100" s="426">
        <f t="shared" si="43"/>
        <v>0</v>
      </c>
      <c r="O100" s="426">
        <f t="shared" si="43"/>
        <v>0</v>
      </c>
      <c r="P100" s="426">
        <f t="shared" si="43"/>
        <v>0</v>
      </c>
      <c r="Q100" s="426">
        <f t="shared" si="43"/>
        <v>0</v>
      </c>
      <c r="R100" s="426">
        <f t="shared" si="43"/>
        <v>0</v>
      </c>
      <c r="S100" s="426">
        <f t="shared" si="43"/>
        <v>0</v>
      </c>
      <c r="T100" s="469">
        <f t="shared" si="41"/>
        <v>0</v>
      </c>
      <c r="U100" s="7"/>
      <c r="V100" s="3"/>
      <c r="W100" s="3"/>
      <c r="X100" s="3"/>
      <c r="Y100" s="3"/>
      <c r="Z100" s="3"/>
    </row>
    <row r="101" spans="2:26" ht="16.5" thickBot="1">
      <c r="B101" s="348"/>
      <c r="C101" s="7"/>
      <c r="D101" s="63">
        <f>SUM(D98:D100)</f>
        <v>5</v>
      </c>
      <c r="E101" s="44"/>
      <c r="F101" s="64"/>
      <c r="G101" s="22"/>
      <c r="H101" s="425"/>
      <c r="I101" s="426"/>
      <c r="J101" s="426"/>
      <c r="K101" s="426"/>
      <c r="L101" s="426"/>
      <c r="M101" s="426"/>
      <c r="N101" s="426"/>
      <c r="O101" s="426"/>
      <c r="P101" s="426"/>
      <c r="Q101" s="426"/>
      <c r="R101" s="426"/>
      <c r="S101" s="426"/>
      <c r="T101" s="469"/>
      <c r="U101" s="7"/>
      <c r="V101" s="3"/>
      <c r="W101" s="3"/>
      <c r="X101" s="3"/>
      <c r="Y101" s="3"/>
      <c r="Z101" s="3"/>
    </row>
    <row r="102" spans="2:26" ht="16.5" thickTop="1">
      <c r="B102" s="470" t="s">
        <v>221</v>
      </c>
      <c r="C102" s="471"/>
      <c r="D102" s="471"/>
      <c r="E102" s="471"/>
      <c r="F102" s="471"/>
      <c r="G102" s="472"/>
      <c r="H102" s="473">
        <f>SUM(H87:H100)</f>
        <v>26001.279999999999</v>
      </c>
      <c r="I102" s="474">
        <f t="shared" ref="I102:S102" si="44">SUM(I87:I100)</f>
        <v>26001.279999999999</v>
      </c>
      <c r="J102" s="474">
        <f t="shared" si="44"/>
        <v>26001.279999999999</v>
      </c>
      <c r="K102" s="474">
        <f t="shared" si="44"/>
        <v>26001.279999999999</v>
      </c>
      <c r="L102" s="474">
        <f t="shared" si="44"/>
        <v>26001.279999999999</v>
      </c>
      <c r="M102" s="474">
        <f t="shared" si="44"/>
        <v>26001.279999999999</v>
      </c>
      <c r="N102" s="474">
        <f t="shared" si="44"/>
        <v>26001.279999999999</v>
      </c>
      <c r="O102" s="474">
        <f t="shared" si="44"/>
        <v>26001.279999999999</v>
      </c>
      <c r="P102" s="474">
        <f t="shared" si="44"/>
        <v>26001.279999999999</v>
      </c>
      <c r="Q102" s="474">
        <f t="shared" si="44"/>
        <v>26001.279999999999</v>
      </c>
      <c r="R102" s="474">
        <f t="shared" si="44"/>
        <v>26001.279999999999</v>
      </c>
      <c r="S102" s="474">
        <f t="shared" si="44"/>
        <v>26001.279999999999</v>
      </c>
      <c r="T102" s="475">
        <f>SUM(H102:S102)</f>
        <v>312015.35999999999</v>
      </c>
      <c r="U102" s="7"/>
      <c r="V102" s="3"/>
      <c r="W102" s="3"/>
      <c r="X102" s="3"/>
      <c r="Y102" s="3"/>
      <c r="Z102" s="3"/>
    </row>
    <row r="103" spans="2:26" ht="15.95" customHeight="1">
      <c r="B103" s="348"/>
      <c r="C103" s="7"/>
      <c r="D103" s="64"/>
      <c r="E103" s="553" t="s">
        <v>315</v>
      </c>
      <c r="F103" s="553" t="s">
        <v>314</v>
      </c>
      <c r="G103" s="553"/>
      <c r="H103" s="425"/>
      <c r="I103" s="426"/>
      <c r="J103" s="426"/>
      <c r="K103" s="426"/>
      <c r="L103" s="426"/>
      <c r="M103" s="426"/>
      <c r="N103" s="426"/>
      <c r="O103" s="426"/>
      <c r="P103" s="426"/>
      <c r="Q103" s="426"/>
      <c r="R103" s="426"/>
      <c r="S103" s="426"/>
      <c r="T103" s="469"/>
      <c r="U103" s="7"/>
      <c r="V103" s="3"/>
      <c r="W103" s="3"/>
      <c r="X103" s="3"/>
      <c r="Y103" s="3"/>
      <c r="Z103" s="3"/>
    </row>
    <row r="104" spans="2:26">
      <c r="B104" s="455" t="s">
        <v>223</v>
      </c>
      <c r="C104" s="70"/>
      <c r="D104" s="70"/>
      <c r="E104" s="553"/>
      <c r="F104" s="553"/>
      <c r="G104" s="553"/>
      <c r="H104" s="425"/>
      <c r="I104" s="426"/>
      <c r="J104" s="426"/>
      <c r="K104" s="426"/>
      <c r="L104" s="426"/>
      <c r="M104" s="426"/>
      <c r="N104" s="426"/>
      <c r="O104" s="426"/>
      <c r="P104" s="426"/>
      <c r="Q104" s="426"/>
      <c r="R104" s="426"/>
      <c r="S104" s="426"/>
      <c r="T104" s="469"/>
      <c r="U104" s="7"/>
      <c r="V104" s="3"/>
      <c r="W104" s="3"/>
      <c r="X104" s="3"/>
      <c r="Y104" s="3"/>
      <c r="Z104" s="3"/>
    </row>
    <row r="105" spans="2:26">
      <c r="B105" s="479"/>
      <c r="C105" s="7" t="s">
        <v>224</v>
      </c>
      <c r="D105" s="70"/>
      <c r="E105" s="508">
        <f>'Year 2'!E105</f>
        <v>6.2E-2</v>
      </c>
      <c r="F105" s="506">
        <f>IF('Year 2'!F105="","",'Year 2'!F105)</f>
        <v>102000</v>
      </c>
      <c r="G105" s="27"/>
      <c r="H105" s="425">
        <f>IF($F105="",$E105*H$102,$E105*$F105)</f>
        <v>6324</v>
      </c>
      <c r="I105" s="426">
        <f t="shared" ref="I105:S105" si="45">IF($F105="",$E105*I$102,$E105*$F105)</f>
        <v>6324</v>
      </c>
      <c r="J105" s="426">
        <f t="shared" si="45"/>
        <v>6324</v>
      </c>
      <c r="K105" s="426">
        <f t="shared" si="45"/>
        <v>6324</v>
      </c>
      <c r="L105" s="426">
        <f t="shared" si="45"/>
        <v>6324</v>
      </c>
      <c r="M105" s="426">
        <f t="shared" si="45"/>
        <v>6324</v>
      </c>
      <c r="N105" s="426">
        <f t="shared" si="45"/>
        <v>6324</v>
      </c>
      <c r="O105" s="426">
        <f t="shared" si="45"/>
        <v>6324</v>
      </c>
      <c r="P105" s="426">
        <f t="shared" si="45"/>
        <v>6324</v>
      </c>
      <c r="Q105" s="426">
        <f t="shared" si="45"/>
        <v>6324</v>
      </c>
      <c r="R105" s="426">
        <f t="shared" si="45"/>
        <v>6324</v>
      </c>
      <c r="S105" s="426">
        <f t="shared" si="45"/>
        <v>6324</v>
      </c>
      <c r="T105" s="469">
        <f t="shared" ref="T105:T112" si="46">SUM(H105:S105)</f>
        <v>75888</v>
      </c>
      <c r="U105" s="7"/>
      <c r="V105" s="3"/>
      <c r="W105" s="3"/>
      <c r="X105" s="3"/>
      <c r="Y105" s="3"/>
      <c r="Z105" s="3"/>
    </row>
    <row r="106" spans="2:26">
      <c r="B106" s="479"/>
      <c r="C106" s="7" t="s">
        <v>225</v>
      </c>
      <c r="D106" s="70"/>
      <c r="E106" s="508">
        <f>'Year 2'!E106</f>
        <v>1.4500000000000001E-2</v>
      </c>
      <c r="F106" s="506" t="str">
        <f>IF('Year 2'!F106="","",'Year 2'!F106)</f>
        <v/>
      </c>
      <c r="G106" s="27"/>
      <c r="H106" s="425">
        <f t="shared" ref="H106:S112" si="47">IF($F106="",$E106*H$102,$E106*$F106)</f>
        <v>377.01855999999998</v>
      </c>
      <c r="I106" s="426">
        <f t="shared" si="47"/>
        <v>377.01855999999998</v>
      </c>
      <c r="J106" s="426">
        <f t="shared" si="47"/>
        <v>377.01855999999998</v>
      </c>
      <c r="K106" s="426">
        <f t="shared" si="47"/>
        <v>377.01855999999998</v>
      </c>
      <c r="L106" s="426">
        <f t="shared" si="47"/>
        <v>377.01855999999998</v>
      </c>
      <c r="M106" s="426">
        <f t="shared" si="47"/>
        <v>377.01855999999998</v>
      </c>
      <c r="N106" s="426">
        <f t="shared" si="47"/>
        <v>377.01855999999998</v>
      </c>
      <c r="O106" s="426">
        <f t="shared" si="47"/>
        <v>377.01855999999998</v>
      </c>
      <c r="P106" s="426">
        <f t="shared" si="47"/>
        <v>377.01855999999998</v>
      </c>
      <c r="Q106" s="426">
        <f t="shared" si="47"/>
        <v>377.01855999999998</v>
      </c>
      <c r="R106" s="426">
        <f t="shared" si="47"/>
        <v>377.01855999999998</v>
      </c>
      <c r="S106" s="426">
        <f t="shared" si="47"/>
        <v>377.01855999999998</v>
      </c>
      <c r="T106" s="469">
        <f t="shared" si="46"/>
        <v>4524.2227199999998</v>
      </c>
      <c r="U106" s="7"/>
      <c r="V106" s="3"/>
      <c r="W106" s="3"/>
      <c r="X106" s="3"/>
      <c r="Y106" s="3"/>
      <c r="Z106" s="3"/>
    </row>
    <row r="107" spans="2:26">
      <c r="B107" s="479"/>
      <c r="C107" s="7" t="s">
        <v>231</v>
      </c>
      <c r="D107" s="70"/>
      <c r="E107" s="508">
        <f>'Year 2'!E107</f>
        <v>8.0000000000000002E-3</v>
      </c>
      <c r="F107" s="506">
        <f>IF('Year 2'!F107="","",'Year 2'!F107)</f>
        <v>7000</v>
      </c>
      <c r="G107" s="27"/>
      <c r="H107" s="425">
        <f t="shared" si="47"/>
        <v>56</v>
      </c>
      <c r="I107" s="426">
        <f t="shared" si="47"/>
        <v>56</v>
      </c>
      <c r="J107" s="426">
        <f t="shared" si="47"/>
        <v>56</v>
      </c>
      <c r="K107" s="426">
        <f t="shared" si="47"/>
        <v>56</v>
      </c>
      <c r="L107" s="426">
        <f t="shared" si="47"/>
        <v>56</v>
      </c>
      <c r="M107" s="426">
        <f t="shared" si="47"/>
        <v>56</v>
      </c>
      <c r="N107" s="426">
        <f t="shared" si="47"/>
        <v>56</v>
      </c>
      <c r="O107" s="426">
        <f t="shared" si="47"/>
        <v>56</v>
      </c>
      <c r="P107" s="426">
        <f t="shared" si="47"/>
        <v>56</v>
      </c>
      <c r="Q107" s="426">
        <f t="shared" si="47"/>
        <v>56</v>
      </c>
      <c r="R107" s="426">
        <f t="shared" si="47"/>
        <v>56</v>
      </c>
      <c r="S107" s="426">
        <f t="shared" si="47"/>
        <v>56</v>
      </c>
      <c r="T107" s="469">
        <f t="shared" si="46"/>
        <v>672</v>
      </c>
      <c r="U107" s="7"/>
      <c r="V107" s="3"/>
      <c r="W107" s="3"/>
      <c r="X107" s="3"/>
      <c r="Y107" s="3"/>
      <c r="Z107" s="3"/>
    </row>
    <row r="108" spans="2:26">
      <c r="B108" s="479"/>
      <c r="C108" s="7" t="s">
        <v>232</v>
      </c>
      <c r="D108" s="70"/>
      <c r="E108" s="508">
        <f>'Year 2'!E108</f>
        <v>2.7E-2</v>
      </c>
      <c r="F108" s="506">
        <f>IF('Year 2'!F108="","",'Year 2'!F108)</f>
        <v>7000</v>
      </c>
      <c r="G108" s="27"/>
      <c r="H108" s="425">
        <f t="shared" si="47"/>
        <v>189</v>
      </c>
      <c r="I108" s="426">
        <f t="shared" si="47"/>
        <v>189</v>
      </c>
      <c r="J108" s="426">
        <f t="shared" si="47"/>
        <v>189</v>
      </c>
      <c r="K108" s="426">
        <f t="shared" si="47"/>
        <v>189</v>
      </c>
      <c r="L108" s="426">
        <f t="shared" si="47"/>
        <v>189</v>
      </c>
      <c r="M108" s="426">
        <f t="shared" si="47"/>
        <v>189</v>
      </c>
      <c r="N108" s="426">
        <f t="shared" si="47"/>
        <v>189</v>
      </c>
      <c r="O108" s="426">
        <f t="shared" si="47"/>
        <v>189</v>
      </c>
      <c r="P108" s="426">
        <f t="shared" si="47"/>
        <v>189</v>
      </c>
      <c r="Q108" s="426">
        <f t="shared" si="47"/>
        <v>189</v>
      </c>
      <c r="R108" s="426">
        <f t="shared" si="47"/>
        <v>189</v>
      </c>
      <c r="S108" s="426">
        <f t="shared" si="47"/>
        <v>189</v>
      </c>
      <c r="T108" s="469">
        <f t="shared" si="46"/>
        <v>2268</v>
      </c>
      <c r="U108" s="7"/>
      <c r="V108" s="3"/>
      <c r="W108" s="3"/>
      <c r="X108" s="3"/>
      <c r="Y108" s="3"/>
      <c r="Z108" s="3"/>
    </row>
    <row r="109" spans="2:26">
      <c r="B109" s="479"/>
      <c r="C109" s="7" t="s">
        <v>226</v>
      </c>
      <c r="D109" s="70"/>
      <c r="E109" s="508">
        <f>'Year 2'!E109</f>
        <v>1.4999999999999999E-2</v>
      </c>
      <c r="F109" s="506" t="str">
        <f>IF('Year 2'!F109="","",'Year 2'!F109)</f>
        <v/>
      </c>
      <c r="G109" s="27"/>
      <c r="H109" s="425">
        <f t="shared" si="47"/>
        <v>390.01919999999996</v>
      </c>
      <c r="I109" s="426">
        <f t="shared" si="47"/>
        <v>390.01919999999996</v>
      </c>
      <c r="J109" s="426">
        <f t="shared" si="47"/>
        <v>390.01919999999996</v>
      </c>
      <c r="K109" s="426">
        <f t="shared" si="47"/>
        <v>390.01919999999996</v>
      </c>
      <c r="L109" s="426">
        <f t="shared" si="47"/>
        <v>390.01919999999996</v>
      </c>
      <c r="M109" s="426">
        <f t="shared" si="47"/>
        <v>390.01919999999996</v>
      </c>
      <c r="N109" s="426">
        <f t="shared" si="47"/>
        <v>390.01919999999996</v>
      </c>
      <c r="O109" s="426">
        <f t="shared" si="47"/>
        <v>390.01919999999996</v>
      </c>
      <c r="P109" s="426">
        <f t="shared" si="47"/>
        <v>390.01919999999996</v>
      </c>
      <c r="Q109" s="426">
        <f t="shared" si="47"/>
        <v>390.01919999999996</v>
      </c>
      <c r="R109" s="426">
        <f t="shared" si="47"/>
        <v>390.01919999999996</v>
      </c>
      <c r="S109" s="426">
        <f t="shared" si="47"/>
        <v>390.01919999999996</v>
      </c>
      <c r="T109" s="469">
        <f t="shared" si="46"/>
        <v>4680.2303999999986</v>
      </c>
      <c r="U109" s="7"/>
      <c r="V109" s="3"/>
      <c r="W109" s="3"/>
      <c r="X109" s="3"/>
      <c r="Y109" s="3"/>
      <c r="Z109" s="3"/>
    </row>
    <row r="110" spans="2:26">
      <c r="B110" s="479"/>
      <c r="C110" s="7" t="s">
        <v>227</v>
      </c>
      <c r="D110" s="70"/>
      <c r="E110" s="508">
        <f>'Year 2'!E110</f>
        <v>0</v>
      </c>
      <c r="F110" s="506" t="str">
        <f>IF('Year 2'!F110="","",'Year 2'!F110)</f>
        <v/>
      </c>
      <c r="G110" s="27"/>
      <c r="H110" s="425">
        <f t="shared" si="47"/>
        <v>0</v>
      </c>
      <c r="I110" s="426">
        <f t="shared" si="47"/>
        <v>0</v>
      </c>
      <c r="J110" s="426">
        <f t="shared" si="47"/>
        <v>0</v>
      </c>
      <c r="K110" s="426">
        <f t="shared" si="47"/>
        <v>0</v>
      </c>
      <c r="L110" s="426">
        <f t="shared" si="47"/>
        <v>0</v>
      </c>
      <c r="M110" s="426">
        <f t="shared" si="47"/>
        <v>0</v>
      </c>
      <c r="N110" s="426">
        <f t="shared" si="47"/>
        <v>0</v>
      </c>
      <c r="O110" s="426">
        <f t="shared" si="47"/>
        <v>0</v>
      </c>
      <c r="P110" s="426">
        <f t="shared" si="47"/>
        <v>0</v>
      </c>
      <c r="Q110" s="426">
        <f t="shared" si="47"/>
        <v>0</v>
      </c>
      <c r="R110" s="426">
        <f t="shared" si="47"/>
        <v>0</v>
      </c>
      <c r="S110" s="426">
        <f t="shared" si="47"/>
        <v>0</v>
      </c>
      <c r="T110" s="469">
        <f t="shared" si="46"/>
        <v>0</v>
      </c>
      <c r="U110" s="7"/>
      <c r="V110" s="3"/>
      <c r="W110" s="3"/>
      <c r="X110" s="3"/>
      <c r="Y110" s="3"/>
      <c r="Z110" s="3"/>
    </row>
    <row r="111" spans="2:26">
      <c r="B111" s="479"/>
      <c r="C111" s="7" t="s">
        <v>228</v>
      </c>
      <c r="D111" s="70"/>
      <c r="E111" s="508">
        <f>'Year 2'!E111</f>
        <v>0</v>
      </c>
      <c r="F111" s="506" t="str">
        <f>IF('Year 2'!F111="","",'Year 2'!F111)</f>
        <v/>
      </c>
      <c r="G111" s="27"/>
      <c r="H111" s="425">
        <f t="shared" si="47"/>
        <v>0</v>
      </c>
      <c r="I111" s="426">
        <f t="shared" si="47"/>
        <v>0</v>
      </c>
      <c r="J111" s="426">
        <f t="shared" si="47"/>
        <v>0</v>
      </c>
      <c r="K111" s="426">
        <f t="shared" si="47"/>
        <v>0</v>
      </c>
      <c r="L111" s="426">
        <f t="shared" si="47"/>
        <v>0</v>
      </c>
      <c r="M111" s="426">
        <f t="shared" si="47"/>
        <v>0</v>
      </c>
      <c r="N111" s="426">
        <f t="shared" si="47"/>
        <v>0</v>
      </c>
      <c r="O111" s="426">
        <f t="shared" si="47"/>
        <v>0</v>
      </c>
      <c r="P111" s="426">
        <f t="shared" si="47"/>
        <v>0</v>
      </c>
      <c r="Q111" s="426">
        <f t="shared" si="47"/>
        <v>0</v>
      </c>
      <c r="R111" s="426">
        <f t="shared" si="47"/>
        <v>0</v>
      </c>
      <c r="S111" s="426">
        <f t="shared" si="47"/>
        <v>0</v>
      </c>
      <c r="T111" s="469">
        <f t="shared" si="46"/>
        <v>0</v>
      </c>
      <c r="U111" s="7"/>
      <c r="V111" s="3"/>
      <c r="W111" s="3"/>
      <c r="X111" s="3"/>
      <c r="Y111" s="3"/>
      <c r="Z111" s="3"/>
    </row>
    <row r="112" spans="2:26" ht="16.5" thickBot="1">
      <c r="B112" s="479"/>
      <c r="C112" s="7" t="s">
        <v>229</v>
      </c>
      <c r="D112" s="70"/>
      <c r="E112" s="508">
        <f>'Year 2'!E112</f>
        <v>0.04</v>
      </c>
      <c r="F112" s="506" t="str">
        <f>IF('Year 2'!F112="","",'Year 2'!F112)</f>
        <v/>
      </c>
      <c r="G112" s="27"/>
      <c r="H112" s="425">
        <f t="shared" si="47"/>
        <v>1040.0511999999999</v>
      </c>
      <c r="I112" s="426">
        <f t="shared" si="47"/>
        <v>1040.0511999999999</v>
      </c>
      <c r="J112" s="426">
        <f t="shared" si="47"/>
        <v>1040.0511999999999</v>
      </c>
      <c r="K112" s="426">
        <f t="shared" si="47"/>
        <v>1040.0511999999999</v>
      </c>
      <c r="L112" s="426">
        <f t="shared" si="47"/>
        <v>1040.0511999999999</v>
      </c>
      <c r="M112" s="426">
        <f t="shared" si="47"/>
        <v>1040.0511999999999</v>
      </c>
      <c r="N112" s="426">
        <f t="shared" si="47"/>
        <v>1040.0511999999999</v>
      </c>
      <c r="O112" s="426">
        <f t="shared" si="47"/>
        <v>1040.0511999999999</v>
      </c>
      <c r="P112" s="426">
        <f t="shared" si="47"/>
        <v>1040.0511999999999</v>
      </c>
      <c r="Q112" s="426">
        <f t="shared" si="47"/>
        <v>1040.0511999999999</v>
      </c>
      <c r="R112" s="426">
        <f t="shared" si="47"/>
        <v>1040.0511999999999</v>
      </c>
      <c r="S112" s="426">
        <f t="shared" si="47"/>
        <v>1040.0511999999999</v>
      </c>
      <c r="T112" s="469">
        <f t="shared" si="46"/>
        <v>12480.614399999999</v>
      </c>
      <c r="U112" s="7"/>
      <c r="V112" s="3"/>
      <c r="W112" s="3"/>
      <c r="X112" s="3"/>
      <c r="Y112" s="3"/>
      <c r="Z112" s="3"/>
    </row>
    <row r="113" spans="2:26" ht="16.5" thickTop="1">
      <c r="B113" s="470" t="s">
        <v>230</v>
      </c>
      <c r="C113" s="471"/>
      <c r="D113" s="471"/>
      <c r="E113" s="471"/>
      <c r="F113" s="471"/>
      <c r="G113" s="472"/>
      <c r="H113" s="473">
        <f>SUM(H105:H112)</f>
        <v>8376.088960000001</v>
      </c>
      <c r="I113" s="474">
        <f t="shared" ref="I113:S113" si="48">SUM(I105:I112)</f>
        <v>8376.088960000001</v>
      </c>
      <c r="J113" s="474">
        <f t="shared" si="48"/>
        <v>8376.088960000001</v>
      </c>
      <c r="K113" s="474">
        <f t="shared" si="48"/>
        <v>8376.088960000001</v>
      </c>
      <c r="L113" s="474">
        <f t="shared" si="48"/>
        <v>8376.088960000001</v>
      </c>
      <c r="M113" s="474">
        <f t="shared" si="48"/>
        <v>8376.088960000001</v>
      </c>
      <c r="N113" s="474">
        <f t="shared" si="48"/>
        <v>8376.088960000001</v>
      </c>
      <c r="O113" s="474">
        <f t="shared" si="48"/>
        <v>8376.088960000001</v>
      </c>
      <c r="P113" s="474">
        <f t="shared" si="48"/>
        <v>8376.088960000001</v>
      </c>
      <c r="Q113" s="474">
        <f t="shared" si="48"/>
        <v>8376.088960000001</v>
      </c>
      <c r="R113" s="474">
        <f t="shared" si="48"/>
        <v>8376.088960000001</v>
      </c>
      <c r="S113" s="474">
        <f t="shared" si="48"/>
        <v>8376.088960000001</v>
      </c>
      <c r="T113" s="475">
        <f>SUM(H113:S113)</f>
        <v>100513.06751999998</v>
      </c>
      <c r="U113" s="7"/>
      <c r="V113" s="3"/>
      <c r="W113" s="3"/>
      <c r="X113" s="3"/>
      <c r="Y113" s="3"/>
      <c r="Z113" s="3"/>
    </row>
    <row r="114" spans="2:26" ht="16.5" thickBot="1">
      <c r="B114" s="454"/>
      <c r="C114" s="13"/>
      <c r="D114" s="27"/>
      <c r="E114" s="23"/>
      <c r="F114" s="27"/>
      <c r="G114" s="22"/>
      <c r="H114" s="428"/>
      <c r="I114" s="429"/>
      <c r="J114" s="429"/>
      <c r="K114" s="429"/>
      <c r="L114" s="429"/>
      <c r="M114" s="429"/>
      <c r="N114" s="429"/>
      <c r="O114" s="429"/>
      <c r="P114" s="429"/>
      <c r="Q114" s="429"/>
      <c r="R114" s="429"/>
      <c r="S114" s="429"/>
      <c r="T114" s="478"/>
      <c r="U114" s="7"/>
      <c r="V114" s="3"/>
      <c r="W114" s="3"/>
      <c r="X114" s="3"/>
      <c r="Y114" s="3"/>
      <c r="Z114" s="3"/>
    </row>
    <row r="115" spans="2:26" ht="16.5" thickTop="1">
      <c r="B115" s="285" t="s">
        <v>233</v>
      </c>
      <c r="C115" s="272"/>
      <c r="D115" s="272"/>
      <c r="E115" s="272"/>
      <c r="F115" s="272"/>
      <c r="G115" s="272"/>
      <c r="H115" s="274">
        <f t="shared" ref="H115:S115" si="49">H102+H113</f>
        <v>34377.36896</v>
      </c>
      <c r="I115" s="275">
        <f t="shared" si="49"/>
        <v>34377.36896</v>
      </c>
      <c r="J115" s="275">
        <f t="shared" si="49"/>
        <v>34377.36896</v>
      </c>
      <c r="K115" s="275">
        <f t="shared" si="49"/>
        <v>34377.36896</v>
      </c>
      <c r="L115" s="275">
        <f t="shared" si="49"/>
        <v>34377.36896</v>
      </c>
      <c r="M115" s="275">
        <f t="shared" si="49"/>
        <v>34377.36896</v>
      </c>
      <c r="N115" s="275">
        <f t="shared" si="49"/>
        <v>34377.36896</v>
      </c>
      <c r="O115" s="275">
        <f t="shared" si="49"/>
        <v>34377.36896</v>
      </c>
      <c r="P115" s="275">
        <f t="shared" si="49"/>
        <v>34377.36896</v>
      </c>
      <c r="Q115" s="275">
        <f t="shared" si="49"/>
        <v>34377.36896</v>
      </c>
      <c r="R115" s="275">
        <f t="shared" si="49"/>
        <v>34377.36896</v>
      </c>
      <c r="S115" s="275">
        <f t="shared" si="49"/>
        <v>34377.36896</v>
      </c>
      <c r="T115" s="286">
        <f>SUM(H115:S115)</f>
        <v>412528.42751999997</v>
      </c>
      <c r="U115" s="7"/>
      <c r="V115" s="3"/>
      <c r="W115" s="3"/>
      <c r="X115" s="3"/>
      <c r="Y115" s="3"/>
      <c r="Z115" s="3"/>
    </row>
    <row r="116" spans="2:26">
      <c r="B116" s="448"/>
      <c r="C116" s="13"/>
      <c r="D116" s="14"/>
      <c r="E116" s="23"/>
      <c r="F116" s="11"/>
      <c r="G116" s="7"/>
      <c r="H116" s="433"/>
      <c r="I116" s="434"/>
      <c r="J116" s="434"/>
      <c r="K116" s="434"/>
      <c r="L116" s="434"/>
      <c r="M116" s="434"/>
      <c r="N116" s="434"/>
      <c r="O116" s="434"/>
      <c r="P116" s="434"/>
      <c r="Q116" s="434"/>
      <c r="R116" s="434"/>
      <c r="S116" s="434"/>
      <c r="T116" s="427"/>
      <c r="U116" s="7"/>
      <c r="V116" s="3"/>
      <c r="W116" s="3"/>
      <c r="X116" s="3"/>
      <c r="Y116" s="3"/>
      <c r="Z116" s="3"/>
    </row>
    <row r="117" spans="2:26" ht="20.25">
      <c r="B117" s="149" t="s">
        <v>17</v>
      </c>
      <c r="C117" s="367"/>
      <c r="D117" s="367"/>
      <c r="E117" s="367" t="str">
        <f>$E$3</f>
        <v>Year 3 (2022)</v>
      </c>
      <c r="F117" s="367"/>
      <c r="G117" s="367"/>
      <c r="H117" s="405" t="s">
        <v>126</v>
      </c>
      <c r="I117" s="406" t="s">
        <v>127</v>
      </c>
      <c r="J117" s="406" t="s">
        <v>128</v>
      </c>
      <c r="K117" s="406" t="s">
        <v>129</v>
      </c>
      <c r="L117" s="406" t="s">
        <v>130</v>
      </c>
      <c r="M117" s="406" t="s">
        <v>131</v>
      </c>
      <c r="N117" s="406" t="s">
        <v>132</v>
      </c>
      <c r="O117" s="406" t="s">
        <v>133</v>
      </c>
      <c r="P117" s="406" t="s">
        <v>134</v>
      </c>
      <c r="Q117" s="406" t="s">
        <v>135</v>
      </c>
      <c r="R117" s="406" t="s">
        <v>136</v>
      </c>
      <c r="S117" s="406" t="s">
        <v>137</v>
      </c>
      <c r="T117" s="407" t="s">
        <v>177</v>
      </c>
      <c r="U117" s="7"/>
      <c r="V117" s="3"/>
      <c r="W117" s="3"/>
      <c r="X117" s="3"/>
      <c r="Y117" s="3"/>
      <c r="Z117" s="3"/>
    </row>
    <row r="118" spans="2:26">
      <c r="B118" s="451"/>
      <c r="C118" s="452"/>
      <c r="D118" s="452"/>
      <c r="E118" s="452"/>
      <c r="F118" s="452"/>
      <c r="G118" s="453" t="s">
        <v>57</v>
      </c>
      <c r="H118" s="408">
        <f>H$4</f>
        <v>25</v>
      </c>
      <c r="I118" s="409">
        <f t="shared" ref="I118:S118" si="50">I$4</f>
        <v>26</v>
      </c>
      <c r="J118" s="409">
        <f t="shared" si="50"/>
        <v>27</v>
      </c>
      <c r="K118" s="409">
        <f t="shared" si="50"/>
        <v>28</v>
      </c>
      <c r="L118" s="409">
        <f t="shared" si="50"/>
        <v>29</v>
      </c>
      <c r="M118" s="409">
        <f t="shared" si="50"/>
        <v>30</v>
      </c>
      <c r="N118" s="409">
        <f t="shared" si="50"/>
        <v>31</v>
      </c>
      <c r="O118" s="409">
        <f t="shared" si="50"/>
        <v>32</v>
      </c>
      <c r="P118" s="409">
        <f t="shared" si="50"/>
        <v>33</v>
      </c>
      <c r="Q118" s="409">
        <f t="shared" si="50"/>
        <v>34</v>
      </c>
      <c r="R118" s="409">
        <f t="shared" si="50"/>
        <v>35</v>
      </c>
      <c r="S118" s="409">
        <f t="shared" si="50"/>
        <v>36</v>
      </c>
      <c r="T118" s="457" t="str">
        <f>"Total for " &amp; $E$3</f>
        <v>Total for Year 3 (2022)</v>
      </c>
      <c r="U118" s="7"/>
      <c r="V118" s="3"/>
      <c r="W118" s="3"/>
      <c r="X118" s="3"/>
      <c r="Y118" s="3"/>
      <c r="Z118" s="3"/>
    </row>
    <row r="119" spans="2:26">
      <c r="B119" s="454"/>
      <c r="C119" s="13"/>
      <c r="D119" s="14"/>
      <c r="E119" s="23"/>
      <c r="F119" s="11"/>
      <c r="G119" s="7"/>
      <c r="H119" s="412"/>
      <c r="I119" s="413"/>
      <c r="J119" s="413"/>
      <c r="K119" s="413"/>
      <c r="L119" s="413"/>
      <c r="M119" s="413"/>
      <c r="N119" s="413"/>
      <c r="O119" s="413"/>
      <c r="P119" s="413"/>
      <c r="Q119" s="413"/>
      <c r="R119" s="413"/>
      <c r="S119" s="413"/>
      <c r="T119" s="459"/>
      <c r="U119" s="7"/>
      <c r="V119" s="3"/>
      <c r="W119" s="3"/>
      <c r="X119" s="3"/>
      <c r="Y119" s="3"/>
      <c r="Z119" s="3"/>
    </row>
    <row r="120" spans="2:26">
      <c r="B120" s="455" t="s">
        <v>31</v>
      </c>
      <c r="C120" s="13"/>
      <c r="D120" s="14"/>
      <c r="E120" s="25" t="s">
        <v>29</v>
      </c>
      <c r="F120" s="11" t="s">
        <v>30</v>
      </c>
      <c r="G120" s="7"/>
      <c r="H120" s="412"/>
      <c r="I120" s="413"/>
      <c r="J120" s="413"/>
      <c r="K120" s="413"/>
      <c r="L120" s="413"/>
      <c r="M120" s="413"/>
      <c r="N120" s="413"/>
      <c r="O120" s="413"/>
      <c r="P120" s="413"/>
      <c r="Q120" s="413"/>
      <c r="R120" s="413"/>
      <c r="S120" s="413"/>
      <c r="T120" s="459"/>
      <c r="U120" s="7"/>
      <c r="V120" s="3"/>
      <c r="W120" s="3"/>
      <c r="X120" s="3"/>
      <c r="Y120" s="3"/>
      <c r="Z120" s="3"/>
    </row>
    <row r="121" spans="2:26">
      <c r="B121" s="348"/>
      <c r="C121" s="7" t="s">
        <v>205</v>
      </c>
      <c r="D121" s="60"/>
      <c r="E121" s="506">
        <f>'Year 2'!E121</f>
        <v>500</v>
      </c>
      <c r="F121" s="507">
        <f>'Year 2'!F121</f>
        <v>1</v>
      </c>
      <c r="G121" s="7"/>
      <c r="H121" s="425">
        <f>$E121*$F121</f>
        <v>500</v>
      </c>
      <c r="I121" s="426">
        <f t="shared" ref="I121:S136" si="51">$E121*$F121</f>
        <v>500</v>
      </c>
      <c r="J121" s="426">
        <f t="shared" si="51"/>
        <v>500</v>
      </c>
      <c r="K121" s="426">
        <f t="shared" si="51"/>
        <v>500</v>
      </c>
      <c r="L121" s="426">
        <f t="shared" si="51"/>
        <v>500</v>
      </c>
      <c r="M121" s="426">
        <f t="shared" si="51"/>
        <v>500</v>
      </c>
      <c r="N121" s="426">
        <f t="shared" si="51"/>
        <v>500</v>
      </c>
      <c r="O121" s="426">
        <f t="shared" si="51"/>
        <v>500</v>
      </c>
      <c r="P121" s="426">
        <f t="shared" si="51"/>
        <v>500</v>
      </c>
      <c r="Q121" s="426">
        <f t="shared" si="51"/>
        <v>500</v>
      </c>
      <c r="R121" s="426">
        <f t="shared" si="51"/>
        <v>500</v>
      </c>
      <c r="S121" s="426">
        <f t="shared" si="51"/>
        <v>500</v>
      </c>
      <c r="T121" s="469">
        <f>SUM(H121:S121)</f>
        <v>6000</v>
      </c>
      <c r="U121" s="7"/>
      <c r="V121" s="3"/>
      <c r="W121" s="3"/>
      <c r="X121" s="3"/>
      <c r="Y121" s="3"/>
      <c r="Z121" s="3"/>
    </row>
    <row r="122" spans="2:26">
      <c r="B122" s="348"/>
      <c r="C122" s="7" t="s">
        <v>188</v>
      </c>
      <c r="D122" s="60"/>
      <c r="E122" s="506">
        <f>'Year 2'!E122</f>
        <v>300</v>
      </c>
      <c r="F122" s="507">
        <f>'Year 2'!F122</f>
        <v>2</v>
      </c>
      <c r="G122" s="7"/>
      <c r="H122" s="425">
        <f t="shared" ref="H122:S139" si="52">$E122*$F122</f>
        <v>600</v>
      </c>
      <c r="I122" s="426">
        <f t="shared" si="51"/>
        <v>600</v>
      </c>
      <c r="J122" s="426">
        <f t="shared" si="51"/>
        <v>600</v>
      </c>
      <c r="K122" s="426">
        <f t="shared" si="51"/>
        <v>600</v>
      </c>
      <c r="L122" s="426">
        <f t="shared" si="51"/>
        <v>600</v>
      </c>
      <c r="M122" s="426">
        <f t="shared" si="51"/>
        <v>600</v>
      </c>
      <c r="N122" s="426">
        <f t="shared" si="51"/>
        <v>600</v>
      </c>
      <c r="O122" s="426">
        <f t="shared" si="51"/>
        <v>600</v>
      </c>
      <c r="P122" s="426">
        <f t="shared" si="51"/>
        <v>600</v>
      </c>
      <c r="Q122" s="426">
        <f t="shared" si="51"/>
        <v>600</v>
      </c>
      <c r="R122" s="426">
        <f t="shared" si="51"/>
        <v>600</v>
      </c>
      <c r="S122" s="426">
        <f t="shared" si="51"/>
        <v>600</v>
      </c>
      <c r="T122" s="469">
        <f t="shared" ref="T122:T139" si="53">SUM(H122:S122)</f>
        <v>7200</v>
      </c>
      <c r="U122" s="7"/>
      <c r="V122" s="3"/>
      <c r="W122" s="3"/>
      <c r="X122" s="3"/>
      <c r="Y122" s="3"/>
      <c r="Z122" s="3"/>
    </row>
    <row r="123" spans="2:26">
      <c r="B123" s="348"/>
      <c r="C123" s="7" t="s">
        <v>189</v>
      </c>
      <c r="D123" s="60"/>
      <c r="E123" s="506">
        <f>'Year 2'!E123</f>
        <v>0</v>
      </c>
      <c r="F123" s="507">
        <f>'Year 2'!F123</f>
        <v>3</v>
      </c>
      <c r="G123" s="7"/>
      <c r="H123" s="425">
        <f t="shared" si="52"/>
        <v>0</v>
      </c>
      <c r="I123" s="426">
        <f t="shared" si="51"/>
        <v>0</v>
      </c>
      <c r="J123" s="426">
        <f t="shared" si="51"/>
        <v>0</v>
      </c>
      <c r="K123" s="426">
        <f t="shared" si="51"/>
        <v>0</v>
      </c>
      <c r="L123" s="426">
        <f t="shared" si="51"/>
        <v>0</v>
      </c>
      <c r="M123" s="426">
        <f t="shared" si="51"/>
        <v>0</v>
      </c>
      <c r="N123" s="426">
        <f t="shared" si="51"/>
        <v>0</v>
      </c>
      <c r="O123" s="426">
        <f t="shared" si="51"/>
        <v>0</v>
      </c>
      <c r="P123" s="426">
        <f t="shared" si="51"/>
        <v>0</v>
      </c>
      <c r="Q123" s="426">
        <f t="shared" si="51"/>
        <v>0</v>
      </c>
      <c r="R123" s="426">
        <f t="shared" si="51"/>
        <v>0</v>
      </c>
      <c r="S123" s="426">
        <f t="shared" si="51"/>
        <v>0</v>
      </c>
      <c r="T123" s="469">
        <f t="shared" si="53"/>
        <v>0</v>
      </c>
      <c r="U123" s="7"/>
      <c r="V123" s="3"/>
      <c r="W123" s="3"/>
      <c r="X123" s="3"/>
      <c r="Y123" s="3"/>
      <c r="Z123" s="3"/>
    </row>
    <row r="124" spans="2:26">
      <c r="B124" s="348"/>
      <c r="C124" s="7" t="s">
        <v>190</v>
      </c>
      <c r="D124" s="60"/>
      <c r="E124" s="506">
        <f>'Year 2'!E124</f>
        <v>0</v>
      </c>
      <c r="F124" s="507">
        <f>'Year 2'!F124</f>
        <v>1</v>
      </c>
      <c r="G124" s="7"/>
      <c r="H124" s="425">
        <f t="shared" si="52"/>
        <v>0</v>
      </c>
      <c r="I124" s="426">
        <f t="shared" si="51"/>
        <v>0</v>
      </c>
      <c r="J124" s="426">
        <f t="shared" si="51"/>
        <v>0</v>
      </c>
      <c r="K124" s="426">
        <f t="shared" si="51"/>
        <v>0</v>
      </c>
      <c r="L124" s="426">
        <f t="shared" si="51"/>
        <v>0</v>
      </c>
      <c r="M124" s="426">
        <f t="shared" si="51"/>
        <v>0</v>
      </c>
      <c r="N124" s="426">
        <f t="shared" si="51"/>
        <v>0</v>
      </c>
      <c r="O124" s="426">
        <f t="shared" si="51"/>
        <v>0</v>
      </c>
      <c r="P124" s="426">
        <f t="shared" si="51"/>
        <v>0</v>
      </c>
      <c r="Q124" s="426">
        <f t="shared" si="51"/>
        <v>0</v>
      </c>
      <c r="R124" s="426">
        <f t="shared" si="51"/>
        <v>0</v>
      </c>
      <c r="S124" s="426">
        <f t="shared" si="51"/>
        <v>0</v>
      </c>
      <c r="T124" s="469">
        <f t="shared" si="53"/>
        <v>0</v>
      </c>
      <c r="U124" s="7"/>
      <c r="V124" s="3"/>
      <c r="W124" s="3"/>
      <c r="X124" s="3"/>
      <c r="Y124" s="3"/>
      <c r="Z124" s="3"/>
    </row>
    <row r="125" spans="2:26">
      <c r="B125" s="348"/>
      <c r="C125" s="7" t="s">
        <v>191</v>
      </c>
      <c r="D125" s="60"/>
      <c r="E125" s="506">
        <f>'Year 2'!E125</f>
        <v>200</v>
      </c>
      <c r="F125" s="507">
        <f>'Year 2'!F125</f>
        <v>1</v>
      </c>
      <c r="G125" s="7"/>
      <c r="H125" s="425">
        <f t="shared" si="52"/>
        <v>200</v>
      </c>
      <c r="I125" s="426">
        <f t="shared" si="51"/>
        <v>200</v>
      </c>
      <c r="J125" s="426">
        <f t="shared" si="51"/>
        <v>200</v>
      </c>
      <c r="K125" s="426">
        <f t="shared" si="51"/>
        <v>200</v>
      </c>
      <c r="L125" s="426">
        <f t="shared" si="51"/>
        <v>200</v>
      </c>
      <c r="M125" s="426">
        <f t="shared" si="51"/>
        <v>200</v>
      </c>
      <c r="N125" s="426">
        <f t="shared" si="51"/>
        <v>200</v>
      </c>
      <c r="O125" s="426">
        <f t="shared" si="51"/>
        <v>200</v>
      </c>
      <c r="P125" s="426">
        <f t="shared" si="51"/>
        <v>200</v>
      </c>
      <c r="Q125" s="426">
        <f t="shared" si="51"/>
        <v>200</v>
      </c>
      <c r="R125" s="426">
        <f t="shared" si="51"/>
        <v>200</v>
      </c>
      <c r="S125" s="426">
        <f t="shared" si="51"/>
        <v>200</v>
      </c>
      <c r="T125" s="469">
        <f t="shared" si="53"/>
        <v>2400</v>
      </c>
      <c r="U125" s="7"/>
      <c r="V125" s="3"/>
      <c r="W125" s="3"/>
      <c r="X125" s="3"/>
      <c r="Y125" s="3"/>
      <c r="Z125" s="3"/>
    </row>
    <row r="126" spans="2:26">
      <c r="B126" s="348"/>
      <c r="C126" s="7" t="s">
        <v>192</v>
      </c>
      <c r="D126" s="60"/>
      <c r="E126" s="506">
        <f>'Year 2'!E126</f>
        <v>0</v>
      </c>
      <c r="F126" s="507">
        <f>'Year 2'!F126</f>
        <v>2</v>
      </c>
      <c r="G126" s="7"/>
      <c r="H126" s="425">
        <f t="shared" si="52"/>
        <v>0</v>
      </c>
      <c r="I126" s="426">
        <f t="shared" si="51"/>
        <v>0</v>
      </c>
      <c r="J126" s="426">
        <f t="shared" si="51"/>
        <v>0</v>
      </c>
      <c r="K126" s="426">
        <f t="shared" si="51"/>
        <v>0</v>
      </c>
      <c r="L126" s="426">
        <f t="shared" si="51"/>
        <v>0</v>
      </c>
      <c r="M126" s="426">
        <f t="shared" si="51"/>
        <v>0</v>
      </c>
      <c r="N126" s="426">
        <f t="shared" si="51"/>
        <v>0</v>
      </c>
      <c r="O126" s="426">
        <f t="shared" si="51"/>
        <v>0</v>
      </c>
      <c r="P126" s="426">
        <f t="shared" si="51"/>
        <v>0</v>
      </c>
      <c r="Q126" s="426">
        <f t="shared" si="51"/>
        <v>0</v>
      </c>
      <c r="R126" s="426">
        <f t="shared" si="51"/>
        <v>0</v>
      </c>
      <c r="S126" s="426">
        <f t="shared" si="51"/>
        <v>0</v>
      </c>
      <c r="T126" s="469">
        <f t="shared" si="53"/>
        <v>0</v>
      </c>
      <c r="U126" s="7"/>
      <c r="V126" s="3"/>
      <c r="W126" s="3"/>
      <c r="X126" s="3"/>
      <c r="Y126" s="3"/>
      <c r="Z126" s="3"/>
    </row>
    <row r="127" spans="2:26">
      <c r="B127" s="348"/>
      <c r="C127" s="7" t="s">
        <v>193</v>
      </c>
      <c r="D127" s="60"/>
      <c r="E127" s="506">
        <f>'Year 2'!E127</f>
        <v>0</v>
      </c>
      <c r="F127" s="507">
        <f>'Year 2'!F127</f>
        <v>1</v>
      </c>
      <c r="G127" s="7"/>
      <c r="H127" s="425">
        <f t="shared" si="52"/>
        <v>0</v>
      </c>
      <c r="I127" s="426">
        <f t="shared" si="51"/>
        <v>0</v>
      </c>
      <c r="J127" s="426">
        <f t="shared" si="51"/>
        <v>0</v>
      </c>
      <c r="K127" s="426">
        <f t="shared" si="51"/>
        <v>0</v>
      </c>
      <c r="L127" s="426">
        <f t="shared" si="51"/>
        <v>0</v>
      </c>
      <c r="M127" s="426">
        <f t="shared" si="51"/>
        <v>0</v>
      </c>
      <c r="N127" s="426">
        <f t="shared" si="51"/>
        <v>0</v>
      </c>
      <c r="O127" s="426">
        <f t="shared" si="51"/>
        <v>0</v>
      </c>
      <c r="P127" s="426">
        <f t="shared" si="51"/>
        <v>0</v>
      </c>
      <c r="Q127" s="426">
        <f t="shared" si="51"/>
        <v>0</v>
      </c>
      <c r="R127" s="426">
        <f t="shared" si="51"/>
        <v>0</v>
      </c>
      <c r="S127" s="426">
        <f t="shared" si="51"/>
        <v>0</v>
      </c>
      <c r="T127" s="469">
        <f t="shared" si="53"/>
        <v>0</v>
      </c>
      <c r="U127" s="7"/>
      <c r="V127" s="3"/>
      <c r="W127" s="3"/>
      <c r="X127" s="3"/>
      <c r="Y127" s="3"/>
      <c r="Z127" s="3"/>
    </row>
    <row r="128" spans="2:26">
      <c r="B128" s="348"/>
      <c r="C128" s="7" t="s">
        <v>194</v>
      </c>
      <c r="D128" s="60"/>
      <c r="E128" s="506">
        <f>'Year 2'!E128</f>
        <v>0</v>
      </c>
      <c r="F128" s="507">
        <f>'Year 2'!F128</f>
        <v>1</v>
      </c>
      <c r="G128" s="7"/>
      <c r="H128" s="425">
        <f t="shared" si="52"/>
        <v>0</v>
      </c>
      <c r="I128" s="426">
        <f t="shared" si="51"/>
        <v>0</v>
      </c>
      <c r="J128" s="426">
        <f t="shared" si="51"/>
        <v>0</v>
      </c>
      <c r="K128" s="426">
        <f t="shared" si="51"/>
        <v>0</v>
      </c>
      <c r="L128" s="426">
        <f t="shared" si="51"/>
        <v>0</v>
      </c>
      <c r="M128" s="426">
        <f t="shared" si="51"/>
        <v>0</v>
      </c>
      <c r="N128" s="426">
        <f t="shared" si="51"/>
        <v>0</v>
      </c>
      <c r="O128" s="426">
        <f t="shared" si="51"/>
        <v>0</v>
      </c>
      <c r="P128" s="426">
        <f t="shared" si="51"/>
        <v>0</v>
      </c>
      <c r="Q128" s="426">
        <f t="shared" si="51"/>
        <v>0</v>
      </c>
      <c r="R128" s="426">
        <f t="shared" si="51"/>
        <v>0</v>
      </c>
      <c r="S128" s="426">
        <f t="shared" si="51"/>
        <v>0</v>
      </c>
      <c r="T128" s="469">
        <f t="shared" si="53"/>
        <v>0</v>
      </c>
      <c r="U128" s="7"/>
      <c r="V128" s="3"/>
      <c r="W128" s="3"/>
      <c r="X128" s="3"/>
      <c r="Y128" s="3"/>
      <c r="Z128" s="3"/>
    </row>
    <row r="129" spans="2:26">
      <c r="B129" s="348"/>
      <c r="C129" s="7" t="s">
        <v>195</v>
      </c>
      <c r="D129" s="60"/>
      <c r="E129" s="506">
        <f>'Year 2'!E129</f>
        <v>0</v>
      </c>
      <c r="F129" s="507">
        <f>'Year 2'!F129</f>
        <v>1</v>
      </c>
      <c r="G129" s="7"/>
      <c r="H129" s="425">
        <f t="shared" si="52"/>
        <v>0</v>
      </c>
      <c r="I129" s="426">
        <f t="shared" si="51"/>
        <v>0</v>
      </c>
      <c r="J129" s="426">
        <f t="shared" si="51"/>
        <v>0</v>
      </c>
      <c r="K129" s="426">
        <f t="shared" si="51"/>
        <v>0</v>
      </c>
      <c r="L129" s="426">
        <f t="shared" si="51"/>
        <v>0</v>
      </c>
      <c r="M129" s="426">
        <f t="shared" si="51"/>
        <v>0</v>
      </c>
      <c r="N129" s="426">
        <f t="shared" si="51"/>
        <v>0</v>
      </c>
      <c r="O129" s="426">
        <f t="shared" si="51"/>
        <v>0</v>
      </c>
      <c r="P129" s="426">
        <f t="shared" si="51"/>
        <v>0</v>
      </c>
      <c r="Q129" s="426">
        <f t="shared" si="51"/>
        <v>0</v>
      </c>
      <c r="R129" s="426">
        <f t="shared" si="51"/>
        <v>0</v>
      </c>
      <c r="S129" s="426">
        <f t="shared" si="51"/>
        <v>0</v>
      </c>
      <c r="T129" s="469">
        <f t="shared" si="53"/>
        <v>0</v>
      </c>
      <c r="U129" s="7"/>
      <c r="V129" s="3"/>
      <c r="W129" s="3"/>
      <c r="X129" s="3"/>
      <c r="Y129" s="3"/>
      <c r="Z129" s="3"/>
    </row>
    <row r="130" spans="2:26">
      <c r="B130" s="348"/>
      <c r="C130" s="7" t="s">
        <v>196</v>
      </c>
      <c r="D130" s="60"/>
      <c r="E130" s="506">
        <f>'Year 2'!E130</f>
        <v>0</v>
      </c>
      <c r="F130" s="507">
        <f>'Year 2'!F130</f>
        <v>1</v>
      </c>
      <c r="G130" s="7"/>
      <c r="H130" s="425">
        <f t="shared" si="52"/>
        <v>0</v>
      </c>
      <c r="I130" s="426">
        <f t="shared" si="51"/>
        <v>0</v>
      </c>
      <c r="J130" s="426">
        <f t="shared" si="51"/>
        <v>0</v>
      </c>
      <c r="K130" s="426">
        <f t="shared" si="51"/>
        <v>0</v>
      </c>
      <c r="L130" s="426">
        <f t="shared" si="51"/>
        <v>0</v>
      </c>
      <c r="M130" s="426">
        <f t="shared" si="51"/>
        <v>0</v>
      </c>
      <c r="N130" s="426">
        <f t="shared" si="51"/>
        <v>0</v>
      </c>
      <c r="O130" s="426">
        <f t="shared" si="51"/>
        <v>0</v>
      </c>
      <c r="P130" s="426">
        <f t="shared" si="51"/>
        <v>0</v>
      </c>
      <c r="Q130" s="426">
        <f t="shared" si="51"/>
        <v>0</v>
      </c>
      <c r="R130" s="426">
        <f t="shared" si="51"/>
        <v>0</v>
      </c>
      <c r="S130" s="426">
        <f t="shared" si="51"/>
        <v>0</v>
      </c>
      <c r="T130" s="469">
        <f t="shared" si="53"/>
        <v>0</v>
      </c>
      <c r="U130" s="7"/>
      <c r="V130" s="3"/>
      <c r="W130" s="3"/>
      <c r="X130" s="3"/>
      <c r="Y130" s="3"/>
      <c r="Z130" s="3"/>
    </row>
    <row r="131" spans="2:26">
      <c r="B131" s="348"/>
      <c r="C131" s="7" t="s">
        <v>32</v>
      </c>
      <c r="D131" s="60"/>
      <c r="E131" s="506">
        <f>'Year 2'!E131</f>
        <v>200</v>
      </c>
      <c r="F131" s="507">
        <f>'Year 2'!F131</f>
        <v>1</v>
      </c>
      <c r="G131" s="7"/>
      <c r="H131" s="425">
        <f t="shared" si="52"/>
        <v>200</v>
      </c>
      <c r="I131" s="426">
        <f t="shared" si="51"/>
        <v>200</v>
      </c>
      <c r="J131" s="426">
        <f t="shared" si="51"/>
        <v>200</v>
      </c>
      <c r="K131" s="426">
        <f t="shared" si="51"/>
        <v>200</v>
      </c>
      <c r="L131" s="426">
        <f t="shared" si="51"/>
        <v>200</v>
      </c>
      <c r="M131" s="426">
        <f t="shared" si="51"/>
        <v>200</v>
      </c>
      <c r="N131" s="426">
        <f t="shared" si="51"/>
        <v>200</v>
      </c>
      <c r="O131" s="426">
        <f t="shared" si="51"/>
        <v>200</v>
      </c>
      <c r="P131" s="426">
        <f t="shared" si="51"/>
        <v>200</v>
      </c>
      <c r="Q131" s="426">
        <f t="shared" si="51"/>
        <v>200</v>
      </c>
      <c r="R131" s="426">
        <f t="shared" si="51"/>
        <v>200</v>
      </c>
      <c r="S131" s="426">
        <f t="shared" si="51"/>
        <v>200</v>
      </c>
      <c r="T131" s="469">
        <f t="shared" si="53"/>
        <v>2400</v>
      </c>
      <c r="U131" s="7"/>
      <c r="V131" s="3"/>
      <c r="W131" s="3"/>
      <c r="X131" s="3"/>
      <c r="Y131" s="3"/>
      <c r="Z131" s="3"/>
    </row>
    <row r="132" spans="2:26">
      <c r="B132" s="348"/>
      <c r="C132" s="7" t="s">
        <v>197</v>
      </c>
      <c r="D132" s="60"/>
      <c r="E132" s="506">
        <f>'Year 2'!E132</f>
        <v>3000</v>
      </c>
      <c r="F132" s="507">
        <f>'Year 2'!F132</f>
        <v>1</v>
      </c>
      <c r="G132" s="7"/>
      <c r="H132" s="425">
        <f t="shared" si="52"/>
        <v>3000</v>
      </c>
      <c r="I132" s="426">
        <f t="shared" si="51"/>
        <v>3000</v>
      </c>
      <c r="J132" s="426">
        <f t="shared" si="51"/>
        <v>3000</v>
      </c>
      <c r="K132" s="426">
        <f t="shared" si="51"/>
        <v>3000</v>
      </c>
      <c r="L132" s="426">
        <f t="shared" si="51"/>
        <v>3000</v>
      </c>
      <c r="M132" s="426">
        <f t="shared" si="51"/>
        <v>3000</v>
      </c>
      <c r="N132" s="426">
        <f t="shared" si="51"/>
        <v>3000</v>
      </c>
      <c r="O132" s="426">
        <f t="shared" si="51"/>
        <v>3000</v>
      </c>
      <c r="P132" s="426">
        <f t="shared" si="51"/>
        <v>3000</v>
      </c>
      <c r="Q132" s="426">
        <f t="shared" si="51"/>
        <v>3000</v>
      </c>
      <c r="R132" s="426">
        <f t="shared" si="51"/>
        <v>3000</v>
      </c>
      <c r="S132" s="426">
        <f t="shared" si="51"/>
        <v>3000</v>
      </c>
      <c r="T132" s="469">
        <f t="shared" si="53"/>
        <v>36000</v>
      </c>
      <c r="U132" s="7"/>
      <c r="V132" s="3"/>
      <c r="W132" s="3"/>
      <c r="X132" s="3"/>
      <c r="Y132" s="3"/>
      <c r="Z132" s="3"/>
    </row>
    <row r="133" spans="2:26">
      <c r="B133" s="348"/>
      <c r="C133" s="7" t="s">
        <v>198</v>
      </c>
      <c r="D133" s="60"/>
      <c r="E133" s="506">
        <f>'Year 2'!E133</f>
        <v>740</v>
      </c>
      <c r="F133" s="507">
        <f>'Year 2'!F133</f>
        <v>1</v>
      </c>
      <c r="G133" s="7"/>
      <c r="H133" s="425">
        <f t="shared" si="52"/>
        <v>740</v>
      </c>
      <c r="I133" s="426">
        <f t="shared" si="51"/>
        <v>740</v>
      </c>
      <c r="J133" s="426">
        <f t="shared" si="51"/>
        <v>740</v>
      </c>
      <c r="K133" s="426">
        <f t="shared" si="51"/>
        <v>740</v>
      </c>
      <c r="L133" s="426">
        <f t="shared" si="51"/>
        <v>740</v>
      </c>
      <c r="M133" s="426">
        <f t="shared" si="51"/>
        <v>740</v>
      </c>
      <c r="N133" s="426">
        <f t="shared" si="51"/>
        <v>740</v>
      </c>
      <c r="O133" s="426">
        <f t="shared" si="51"/>
        <v>740</v>
      </c>
      <c r="P133" s="426">
        <f t="shared" si="51"/>
        <v>740</v>
      </c>
      <c r="Q133" s="426">
        <f t="shared" si="51"/>
        <v>740</v>
      </c>
      <c r="R133" s="426">
        <f t="shared" si="51"/>
        <v>740</v>
      </c>
      <c r="S133" s="426">
        <f t="shared" si="51"/>
        <v>740</v>
      </c>
      <c r="T133" s="469">
        <f t="shared" si="53"/>
        <v>8880</v>
      </c>
      <c r="U133" s="7"/>
      <c r="V133" s="3"/>
      <c r="W133" s="3"/>
      <c r="X133" s="3"/>
      <c r="Y133" s="3"/>
      <c r="Z133" s="3"/>
    </row>
    <row r="134" spans="2:26">
      <c r="B134" s="348"/>
      <c r="C134" s="7" t="s">
        <v>199</v>
      </c>
      <c r="D134" s="60"/>
      <c r="E134" s="506">
        <f>'Year 2'!E134</f>
        <v>0</v>
      </c>
      <c r="F134" s="507">
        <f>'Year 2'!F134</f>
        <v>1</v>
      </c>
      <c r="G134" s="7"/>
      <c r="H134" s="425">
        <f t="shared" si="52"/>
        <v>0</v>
      </c>
      <c r="I134" s="426">
        <f t="shared" si="51"/>
        <v>0</v>
      </c>
      <c r="J134" s="426">
        <f t="shared" si="51"/>
        <v>0</v>
      </c>
      <c r="K134" s="426">
        <f t="shared" si="51"/>
        <v>0</v>
      </c>
      <c r="L134" s="426">
        <f t="shared" si="51"/>
        <v>0</v>
      </c>
      <c r="M134" s="426">
        <f t="shared" si="51"/>
        <v>0</v>
      </c>
      <c r="N134" s="426">
        <f t="shared" si="51"/>
        <v>0</v>
      </c>
      <c r="O134" s="426">
        <f t="shared" si="51"/>
        <v>0</v>
      </c>
      <c r="P134" s="426">
        <f t="shared" si="51"/>
        <v>0</v>
      </c>
      <c r="Q134" s="426">
        <f t="shared" si="51"/>
        <v>0</v>
      </c>
      <c r="R134" s="426">
        <f t="shared" si="51"/>
        <v>0</v>
      </c>
      <c r="S134" s="426">
        <f t="shared" si="51"/>
        <v>0</v>
      </c>
      <c r="T134" s="469">
        <f t="shared" si="53"/>
        <v>0</v>
      </c>
      <c r="U134" s="7"/>
      <c r="V134" s="3"/>
      <c r="W134" s="3"/>
      <c r="X134" s="3"/>
      <c r="Y134" s="3"/>
      <c r="Z134" s="3"/>
    </row>
    <row r="135" spans="2:26">
      <c r="B135" s="348"/>
      <c r="C135" s="7" t="s">
        <v>200</v>
      </c>
      <c r="D135" s="60"/>
      <c r="E135" s="506">
        <f>'Year 2'!E135</f>
        <v>0</v>
      </c>
      <c r="F135" s="507">
        <f>'Year 2'!F135</f>
        <v>1</v>
      </c>
      <c r="G135" s="7"/>
      <c r="H135" s="425">
        <f t="shared" si="52"/>
        <v>0</v>
      </c>
      <c r="I135" s="426">
        <f t="shared" si="51"/>
        <v>0</v>
      </c>
      <c r="J135" s="426">
        <f t="shared" si="51"/>
        <v>0</v>
      </c>
      <c r="K135" s="426">
        <f t="shared" si="51"/>
        <v>0</v>
      </c>
      <c r="L135" s="426">
        <f t="shared" si="51"/>
        <v>0</v>
      </c>
      <c r="M135" s="426">
        <f t="shared" si="51"/>
        <v>0</v>
      </c>
      <c r="N135" s="426">
        <f t="shared" si="51"/>
        <v>0</v>
      </c>
      <c r="O135" s="426">
        <f t="shared" si="51"/>
        <v>0</v>
      </c>
      <c r="P135" s="426">
        <f t="shared" si="51"/>
        <v>0</v>
      </c>
      <c r="Q135" s="426">
        <f t="shared" si="51"/>
        <v>0</v>
      </c>
      <c r="R135" s="426">
        <f t="shared" si="51"/>
        <v>0</v>
      </c>
      <c r="S135" s="426">
        <f t="shared" si="51"/>
        <v>0</v>
      </c>
      <c r="T135" s="469">
        <f t="shared" si="53"/>
        <v>0</v>
      </c>
      <c r="U135" s="7"/>
      <c r="V135" s="3"/>
      <c r="W135" s="3"/>
      <c r="X135" s="3"/>
      <c r="Y135" s="3"/>
      <c r="Z135" s="3"/>
    </row>
    <row r="136" spans="2:26">
      <c r="B136" s="348"/>
      <c r="C136" s="7" t="s">
        <v>201</v>
      </c>
      <c r="D136" s="60"/>
      <c r="E136" s="506">
        <f>'Year 2'!E136</f>
        <v>0</v>
      </c>
      <c r="F136" s="507">
        <f>'Year 2'!F136</f>
        <v>1</v>
      </c>
      <c r="G136" s="7"/>
      <c r="H136" s="425">
        <f t="shared" si="52"/>
        <v>0</v>
      </c>
      <c r="I136" s="426">
        <f t="shared" si="51"/>
        <v>0</v>
      </c>
      <c r="J136" s="426">
        <f t="shared" si="51"/>
        <v>0</v>
      </c>
      <c r="K136" s="426">
        <f t="shared" si="51"/>
        <v>0</v>
      </c>
      <c r="L136" s="426">
        <f t="shared" si="51"/>
        <v>0</v>
      </c>
      <c r="M136" s="426">
        <f t="shared" si="51"/>
        <v>0</v>
      </c>
      <c r="N136" s="426">
        <f t="shared" si="51"/>
        <v>0</v>
      </c>
      <c r="O136" s="426">
        <f t="shared" si="51"/>
        <v>0</v>
      </c>
      <c r="P136" s="426">
        <f t="shared" si="51"/>
        <v>0</v>
      </c>
      <c r="Q136" s="426">
        <f t="shared" si="51"/>
        <v>0</v>
      </c>
      <c r="R136" s="426">
        <f t="shared" si="51"/>
        <v>0</v>
      </c>
      <c r="S136" s="426">
        <f t="shared" si="51"/>
        <v>0</v>
      </c>
      <c r="T136" s="469">
        <f t="shared" si="53"/>
        <v>0</v>
      </c>
      <c r="U136" s="7"/>
      <c r="V136" s="3"/>
      <c r="W136" s="3"/>
      <c r="X136" s="3"/>
      <c r="Y136" s="3"/>
      <c r="Z136" s="3"/>
    </row>
    <row r="137" spans="2:26">
      <c r="B137" s="348"/>
      <c r="C137" s="7" t="s">
        <v>202</v>
      </c>
      <c r="D137" s="60"/>
      <c r="E137" s="506">
        <f>'Year 2'!E137</f>
        <v>0</v>
      </c>
      <c r="F137" s="507">
        <f>'Year 2'!F137</f>
        <v>1</v>
      </c>
      <c r="G137" s="7"/>
      <c r="H137" s="425">
        <f t="shared" si="52"/>
        <v>0</v>
      </c>
      <c r="I137" s="426">
        <f t="shared" si="52"/>
        <v>0</v>
      </c>
      <c r="J137" s="426">
        <f t="shared" si="52"/>
        <v>0</v>
      </c>
      <c r="K137" s="426">
        <f t="shared" si="52"/>
        <v>0</v>
      </c>
      <c r="L137" s="426">
        <f t="shared" si="52"/>
        <v>0</v>
      </c>
      <c r="M137" s="426">
        <f t="shared" si="52"/>
        <v>0</v>
      </c>
      <c r="N137" s="426">
        <f t="shared" si="52"/>
        <v>0</v>
      </c>
      <c r="O137" s="426">
        <f t="shared" si="52"/>
        <v>0</v>
      </c>
      <c r="P137" s="426">
        <f t="shared" si="52"/>
        <v>0</v>
      </c>
      <c r="Q137" s="426">
        <f t="shared" si="52"/>
        <v>0</v>
      </c>
      <c r="R137" s="426">
        <f t="shared" si="52"/>
        <v>0</v>
      </c>
      <c r="S137" s="426">
        <f t="shared" si="52"/>
        <v>0</v>
      </c>
      <c r="T137" s="469">
        <f t="shared" si="53"/>
        <v>0</v>
      </c>
      <c r="U137" s="7"/>
      <c r="V137" s="3"/>
      <c r="W137" s="3"/>
      <c r="X137" s="3"/>
      <c r="Y137" s="3"/>
      <c r="Z137" s="3"/>
    </row>
    <row r="138" spans="2:26">
      <c r="B138" s="348"/>
      <c r="C138" s="7" t="s">
        <v>203</v>
      </c>
      <c r="D138" s="60"/>
      <c r="E138" s="506">
        <f>'Year 2'!E138</f>
        <v>150</v>
      </c>
      <c r="F138" s="507">
        <f>'Year 2'!F138</f>
        <v>1</v>
      </c>
      <c r="G138" s="7"/>
      <c r="H138" s="425">
        <f t="shared" si="52"/>
        <v>150</v>
      </c>
      <c r="I138" s="426">
        <f t="shared" si="52"/>
        <v>150</v>
      </c>
      <c r="J138" s="426">
        <f t="shared" si="52"/>
        <v>150</v>
      </c>
      <c r="K138" s="426">
        <f t="shared" si="52"/>
        <v>150</v>
      </c>
      <c r="L138" s="426">
        <f t="shared" si="52"/>
        <v>150</v>
      </c>
      <c r="M138" s="426">
        <f t="shared" si="52"/>
        <v>150</v>
      </c>
      <c r="N138" s="426">
        <f t="shared" si="52"/>
        <v>150</v>
      </c>
      <c r="O138" s="426">
        <f t="shared" si="52"/>
        <v>150</v>
      </c>
      <c r="P138" s="426">
        <f t="shared" si="52"/>
        <v>150</v>
      </c>
      <c r="Q138" s="426">
        <f t="shared" si="52"/>
        <v>150</v>
      </c>
      <c r="R138" s="426">
        <f t="shared" si="52"/>
        <v>150</v>
      </c>
      <c r="S138" s="426">
        <f t="shared" si="52"/>
        <v>150</v>
      </c>
      <c r="T138" s="469">
        <f t="shared" si="53"/>
        <v>1800</v>
      </c>
      <c r="U138" s="7"/>
      <c r="V138" s="3"/>
      <c r="W138" s="3"/>
      <c r="X138" s="3"/>
      <c r="Y138" s="3"/>
      <c r="Z138" s="3"/>
    </row>
    <row r="139" spans="2:26">
      <c r="B139" s="348"/>
      <c r="C139" s="7" t="s">
        <v>204</v>
      </c>
      <c r="D139" s="60"/>
      <c r="E139" s="506">
        <f>'Year 2'!E139</f>
        <v>0</v>
      </c>
      <c r="F139" s="507">
        <f>'Year 2'!F139</f>
        <v>1</v>
      </c>
      <c r="G139" s="7"/>
      <c r="H139" s="425">
        <f t="shared" si="52"/>
        <v>0</v>
      </c>
      <c r="I139" s="426">
        <f t="shared" si="52"/>
        <v>0</v>
      </c>
      <c r="J139" s="426">
        <f t="shared" si="52"/>
        <v>0</v>
      </c>
      <c r="K139" s="426">
        <f t="shared" si="52"/>
        <v>0</v>
      </c>
      <c r="L139" s="426">
        <f t="shared" si="52"/>
        <v>0</v>
      </c>
      <c r="M139" s="426">
        <f t="shared" si="52"/>
        <v>0</v>
      </c>
      <c r="N139" s="426">
        <f t="shared" si="52"/>
        <v>0</v>
      </c>
      <c r="O139" s="426">
        <f t="shared" si="52"/>
        <v>0</v>
      </c>
      <c r="P139" s="426">
        <f t="shared" si="52"/>
        <v>0</v>
      </c>
      <c r="Q139" s="426">
        <f t="shared" si="52"/>
        <v>0</v>
      </c>
      <c r="R139" s="426">
        <f t="shared" si="52"/>
        <v>0</v>
      </c>
      <c r="S139" s="426">
        <f t="shared" si="52"/>
        <v>0</v>
      </c>
      <c r="T139" s="469">
        <f t="shared" si="53"/>
        <v>0</v>
      </c>
      <c r="U139" s="7"/>
      <c r="V139" s="3"/>
      <c r="W139" s="3"/>
      <c r="X139" s="3"/>
      <c r="Y139" s="3"/>
      <c r="Z139" s="3"/>
    </row>
    <row r="140" spans="2:26" ht="16.5" thickBot="1">
      <c r="B140" s="454"/>
      <c r="C140" s="7"/>
      <c r="D140" s="7"/>
      <c r="E140" s="26"/>
      <c r="F140" s="11"/>
      <c r="G140" s="7"/>
      <c r="H140" s="428"/>
      <c r="I140" s="429"/>
      <c r="J140" s="429"/>
      <c r="K140" s="429"/>
      <c r="L140" s="429"/>
      <c r="M140" s="429"/>
      <c r="N140" s="429"/>
      <c r="O140" s="429"/>
      <c r="P140" s="429"/>
      <c r="Q140" s="429"/>
      <c r="R140" s="429"/>
      <c r="S140" s="429"/>
      <c r="T140" s="478"/>
      <c r="U140" s="7"/>
      <c r="V140" s="3"/>
      <c r="W140" s="3"/>
      <c r="X140" s="3"/>
      <c r="Y140" s="3"/>
      <c r="Z140" s="3"/>
    </row>
    <row r="141" spans="2:26" ht="16.5" thickTop="1">
      <c r="B141" s="285" t="s">
        <v>17</v>
      </c>
      <c r="C141" s="272"/>
      <c r="D141" s="272"/>
      <c r="E141" s="272"/>
      <c r="F141" s="272"/>
      <c r="G141" s="272"/>
      <c r="H141" s="274">
        <f t="shared" ref="H141:S141" si="54">SUM(H121:H139)</f>
        <v>5390</v>
      </c>
      <c r="I141" s="275">
        <f t="shared" si="54"/>
        <v>5390</v>
      </c>
      <c r="J141" s="275">
        <f t="shared" si="54"/>
        <v>5390</v>
      </c>
      <c r="K141" s="275">
        <f t="shared" si="54"/>
        <v>5390</v>
      </c>
      <c r="L141" s="275">
        <f t="shared" si="54"/>
        <v>5390</v>
      </c>
      <c r="M141" s="275">
        <f t="shared" si="54"/>
        <v>5390</v>
      </c>
      <c r="N141" s="275">
        <f t="shared" si="54"/>
        <v>5390</v>
      </c>
      <c r="O141" s="275">
        <f t="shared" si="54"/>
        <v>5390</v>
      </c>
      <c r="P141" s="275">
        <f t="shared" si="54"/>
        <v>5390</v>
      </c>
      <c r="Q141" s="275">
        <f t="shared" si="54"/>
        <v>5390</v>
      </c>
      <c r="R141" s="275">
        <f t="shared" si="54"/>
        <v>5390</v>
      </c>
      <c r="S141" s="275">
        <f t="shared" si="54"/>
        <v>5390</v>
      </c>
      <c r="T141" s="286">
        <f>SUM(H141:S141)</f>
        <v>64680</v>
      </c>
      <c r="U141" s="7"/>
      <c r="V141" s="3"/>
      <c r="W141" s="3"/>
      <c r="X141" s="3"/>
      <c r="Y141" s="3"/>
      <c r="Z141" s="3"/>
    </row>
    <row r="142" spans="2:26">
      <c r="B142" s="448"/>
      <c r="C142" s="13"/>
      <c r="D142" s="14"/>
      <c r="E142" s="23"/>
      <c r="F142" s="11"/>
      <c r="G142" s="7"/>
      <c r="H142" s="433"/>
      <c r="I142" s="434"/>
      <c r="J142" s="434"/>
      <c r="K142" s="434"/>
      <c r="L142" s="434"/>
      <c r="M142" s="434"/>
      <c r="N142" s="434"/>
      <c r="O142" s="434"/>
      <c r="P142" s="434"/>
      <c r="Q142" s="434"/>
      <c r="R142" s="434"/>
      <c r="S142" s="434"/>
      <c r="T142" s="427"/>
      <c r="U142" s="7"/>
      <c r="V142" s="3"/>
      <c r="W142" s="3"/>
      <c r="X142" s="3"/>
      <c r="Y142" s="3"/>
      <c r="Z142" s="3"/>
    </row>
    <row r="143" spans="2:26" ht="20.25">
      <c r="B143" s="149" t="s">
        <v>305</v>
      </c>
      <c r="C143" s="367"/>
      <c r="D143" s="367"/>
      <c r="E143" s="367" t="str">
        <f>$E$3</f>
        <v>Year 3 (2022)</v>
      </c>
      <c r="F143" s="367"/>
      <c r="G143" s="367"/>
      <c r="H143" s="405" t="s">
        <v>126</v>
      </c>
      <c r="I143" s="406" t="s">
        <v>127</v>
      </c>
      <c r="J143" s="406" t="s">
        <v>128</v>
      </c>
      <c r="K143" s="406" t="s">
        <v>129</v>
      </c>
      <c r="L143" s="406" t="s">
        <v>130</v>
      </c>
      <c r="M143" s="406" t="s">
        <v>131</v>
      </c>
      <c r="N143" s="406" t="s">
        <v>132</v>
      </c>
      <c r="O143" s="406" t="s">
        <v>133</v>
      </c>
      <c r="P143" s="406" t="s">
        <v>134</v>
      </c>
      <c r="Q143" s="406" t="s">
        <v>135</v>
      </c>
      <c r="R143" s="406" t="s">
        <v>136</v>
      </c>
      <c r="S143" s="406" t="s">
        <v>137</v>
      </c>
      <c r="T143" s="407" t="s">
        <v>177</v>
      </c>
      <c r="U143" s="7"/>
      <c r="V143" s="3"/>
      <c r="W143" s="3"/>
      <c r="X143" s="3"/>
      <c r="Y143" s="3"/>
      <c r="Z143" s="3"/>
    </row>
    <row r="144" spans="2:26">
      <c r="B144" s="451"/>
      <c r="C144" s="452"/>
      <c r="D144" s="452"/>
      <c r="E144" s="452"/>
      <c r="F144" s="452"/>
      <c r="G144" s="453" t="s">
        <v>57</v>
      </c>
      <c r="H144" s="408">
        <f>H$4</f>
        <v>25</v>
      </c>
      <c r="I144" s="409">
        <f t="shared" ref="I144:S144" si="55">I$4</f>
        <v>26</v>
      </c>
      <c r="J144" s="409">
        <f t="shared" si="55"/>
        <v>27</v>
      </c>
      <c r="K144" s="409">
        <f t="shared" si="55"/>
        <v>28</v>
      </c>
      <c r="L144" s="409">
        <f t="shared" si="55"/>
        <v>29</v>
      </c>
      <c r="M144" s="409">
        <f t="shared" si="55"/>
        <v>30</v>
      </c>
      <c r="N144" s="409">
        <f t="shared" si="55"/>
        <v>31</v>
      </c>
      <c r="O144" s="409">
        <f t="shared" si="55"/>
        <v>32</v>
      </c>
      <c r="P144" s="409">
        <f t="shared" si="55"/>
        <v>33</v>
      </c>
      <c r="Q144" s="409">
        <f t="shared" si="55"/>
        <v>34</v>
      </c>
      <c r="R144" s="409">
        <f t="shared" si="55"/>
        <v>35</v>
      </c>
      <c r="S144" s="409">
        <f t="shared" si="55"/>
        <v>36</v>
      </c>
      <c r="T144" s="457" t="str">
        <f>"Total for " &amp; $E$3</f>
        <v>Total for Year 3 (2022)</v>
      </c>
      <c r="U144" s="7"/>
      <c r="V144" s="3"/>
      <c r="W144" s="3"/>
      <c r="X144" s="3"/>
      <c r="Y144" s="3"/>
      <c r="Z144" s="3"/>
    </row>
    <row r="145" spans="2:26">
      <c r="B145" s="455"/>
      <c r="C145" s="8"/>
      <c r="D145" s="27"/>
      <c r="E145" s="10"/>
      <c r="F145" s="10"/>
      <c r="G145" s="8"/>
      <c r="H145" s="435"/>
      <c r="I145" s="436"/>
      <c r="J145" s="436"/>
      <c r="K145" s="436"/>
      <c r="L145" s="436"/>
      <c r="M145" s="436"/>
      <c r="N145" s="436"/>
      <c r="O145" s="436"/>
      <c r="P145" s="436"/>
      <c r="Q145" s="436"/>
      <c r="R145" s="436"/>
      <c r="S145" s="436"/>
      <c r="T145" s="480"/>
      <c r="U145" s="7"/>
      <c r="V145" s="3"/>
      <c r="W145" s="3"/>
      <c r="X145" s="3"/>
      <c r="Y145" s="3"/>
      <c r="Z145" s="3"/>
    </row>
    <row r="146" spans="2:26">
      <c r="B146" s="455" t="s">
        <v>18</v>
      </c>
      <c r="C146" s="7"/>
      <c r="D146" s="10"/>
      <c r="E146" s="10"/>
      <c r="F146" s="10"/>
      <c r="G146" s="8"/>
      <c r="H146" s="425"/>
      <c r="I146" s="426"/>
      <c r="J146" s="426"/>
      <c r="K146" s="426"/>
      <c r="L146" s="426"/>
      <c r="M146" s="426"/>
      <c r="N146" s="426"/>
      <c r="O146" s="426"/>
      <c r="P146" s="426"/>
      <c r="Q146" s="426"/>
      <c r="R146" s="426"/>
      <c r="S146" s="426"/>
      <c r="T146" s="469"/>
      <c r="U146" s="7"/>
      <c r="V146" s="3"/>
      <c r="W146" s="3"/>
      <c r="X146" s="3"/>
      <c r="Y146" s="3"/>
      <c r="Z146" s="3"/>
    </row>
    <row r="147" spans="2:26">
      <c r="B147" s="481"/>
      <c r="C147" s="7" t="s">
        <v>306</v>
      </c>
      <c r="D147" s="10"/>
      <c r="E147" s="10"/>
      <c r="F147" s="10"/>
      <c r="G147" s="8"/>
      <c r="H147" s="425">
        <f t="shared" ref="H147:S147" si="56">H41</f>
        <v>35994</v>
      </c>
      <c r="I147" s="426">
        <f t="shared" si="56"/>
        <v>37214</v>
      </c>
      <c r="J147" s="426">
        <f t="shared" si="56"/>
        <v>38704</v>
      </c>
      <c r="K147" s="426">
        <f t="shared" si="56"/>
        <v>40084</v>
      </c>
      <c r="L147" s="426">
        <f t="shared" si="56"/>
        <v>41304</v>
      </c>
      <c r="M147" s="426">
        <f t="shared" si="56"/>
        <v>42794</v>
      </c>
      <c r="N147" s="426">
        <f t="shared" si="56"/>
        <v>44164</v>
      </c>
      <c r="O147" s="426">
        <f t="shared" si="56"/>
        <v>45544</v>
      </c>
      <c r="P147" s="426">
        <f t="shared" si="56"/>
        <v>46884</v>
      </c>
      <c r="Q147" s="426">
        <f t="shared" si="56"/>
        <v>48254</v>
      </c>
      <c r="R147" s="426">
        <f t="shared" si="56"/>
        <v>49624</v>
      </c>
      <c r="S147" s="426">
        <f t="shared" si="56"/>
        <v>51079</v>
      </c>
      <c r="T147" s="469">
        <f>SUM(H147:S147)</f>
        <v>521643</v>
      </c>
      <c r="U147" s="7"/>
      <c r="V147" s="3"/>
      <c r="W147" s="3"/>
      <c r="X147" s="3"/>
      <c r="Y147" s="3"/>
      <c r="Z147" s="3"/>
    </row>
    <row r="148" spans="2:26">
      <c r="B148" s="481"/>
      <c r="C148" s="7" t="s">
        <v>364</v>
      </c>
      <c r="D148" s="10"/>
      <c r="E148" s="10"/>
      <c r="F148" s="10"/>
      <c r="G148" s="8"/>
      <c r="H148" s="425">
        <f>H50</f>
        <v>1400.64</v>
      </c>
      <c r="I148" s="426">
        <f t="shared" ref="I148:S148" si="57">I50</f>
        <v>1449.24</v>
      </c>
      <c r="J148" s="426">
        <f t="shared" si="57"/>
        <v>1508.94</v>
      </c>
      <c r="K148" s="426">
        <f t="shared" si="57"/>
        <v>1565.34</v>
      </c>
      <c r="L148" s="426">
        <f t="shared" si="57"/>
        <v>1613.94</v>
      </c>
      <c r="M148" s="426">
        <f t="shared" si="57"/>
        <v>1673.64</v>
      </c>
      <c r="N148" s="426">
        <f t="shared" si="57"/>
        <v>1729.74</v>
      </c>
      <c r="O148" s="426">
        <f t="shared" si="57"/>
        <v>1786.14</v>
      </c>
      <c r="P148" s="426">
        <f t="shared" si="57"/>
        <v>1838.34</v>
      </c>
      <c r="Q148" s="426">
        <f t="shared" si="57"/>
        <v>1894.44</v>
      </c>
      <c r="R148" s="426">
        <f t="shared" si="57"/>
        <v>1950.5400000000002</v>
      </c>
      <c r="S148" s="426">
        <f t="shared" si="57"/>
        <v>2008.2900000000002</v>
      </c>
      <c r="T148" s="469">
        <f>SUM(H148:S148)</f>
        <v>20419.23</v>
      </c>
      <c r="U148" s="7"/>
      <c r="V148" s="3"/>
      <c r="W148" s="3"/>
      <c r="X148" s="3"/>
      <c r="Y148" s="3"/>
      <c r="Z148" s="3"/>
    </row>
    <row r="149" spans="2:26">
      <c r="B149" s="481"/>
      <c r="C149" s="7" t="s">
        <v>28</v>
      </c>
      <c r="D149" s="10"/>
      <c r="E149" s="10"/>
      <c r="F149" s="10"/>
      <c r="G149" s="8"/>
      <c r="H149" s="425">
        <f>H81</f>
        <v>9097.655999999999</v>
      </c>
      <c r="I149" s="426">
        <f t="shared" ref="I149:S149" si="58">I81</f>
        <v>9416.5360000000001</v>
      </c>
      <c r="J149" s="426">
        <f t="shared" si="58"/>
        <v>9810.5960000000014</v>
      </c>
      <c r="K149" s="426">
        <f t="shared" si="58"/>
        <v>9789.616</v>
      </c>
      <c r="L149" s="426">
        <f t="shared" si="58"/>
        <v>10108.495999999999</v>
      </c>
      <c r="M149" s="426">
        <f t="shared" si="58"/>
        <v>10502.556</v>
      </c>
      <c r="N149" s="426">
        <f t="shared" si="58"/>
        <v>10880.536</v>
      </c>
      <c r="O149" s="426">
        <f t="shared" si="58"/>
        <v>11259.556</v>
      </c>
      <c r="P149" s="426">
        <f t="shared" si="58"/>
        <v>11594.516</v>
      </c>
      <c r="Q149" s="426">
        <f t="shared" si="58"/>
        <v>11972.496000000001</v>
      </c>
      <c r="R149" s="426">
        <f t="shared" si="58"/>
        <v>12350.476000000001</v>
      </c>
      <c r="S149" s="426">
        <f t="shared" si="58"/>
        <v>12727.846000000001</v>
      </c>
      <c r="T149" s="469">
        <f t="shared" ref="T149:T151" si="59">SUM(H149:S149)</f>
        <v>129510.882</v>
      </c>
      <c r="U149" s="7"/>
      <c r="V149" s="3"/>
      <c r="W149" s="3"/>
      <c r="X149" s="3"/>
      <c r="Y149" s="3"/>
      <c r="Z149" s="3"/>
    </row>
    <row r="150" spans="2:26">
      <c r="B150" s="481"/>
      <c r="C150" s="7" t="s">
        <v>307</v>
      </c>
      <c r="D150" s="10"/>
      <c r="E150" s="10"/>
      <c r="F150" s="10"/>
      <c r="G150" s="8"/>
      <c r="H150" s="425">
        <f>H115</f>
        <v>34377.36896</v>
      </c>
      <c r="I150" s="426">
        <f t="shared" ref="I150:S150" si="60">I115</f>
        <v>34377.36896</v>
      </c>
      <c r="J150" s="426">
        <f t="shared" si="60"/>
        <v>34377.36896</v>
      </c>
      <c r="K150" s="426">
        <f t="shared" si="60"/>
        <v>34377.36896</v>
      </c>
      <c r="L150" s="426">
        <f t="shared" si="60"/>
        <v>34377.36896</v>
      </c>
      <c r="M150" s="426">
        <f t="shared" si="60"/>
        <v>34377.36896</v>
      </c>
      <c r="N150" s="426">
        <f t="shared" si="60"/>
        <v>34377.36896</v>
      </c>
      <c r="O150" s="426">
        <f t="shared" si="60"/>
        <v>34377.36896</v>
      </c>
      <c r="P150" s="426">
        <f t="shared" si="60"/>
        <v>34377.36896</v>
      </c>
      <c r="Q150" s="426">
        <f t="shared" si="60"/>
        <v>34377.36896</v>
      </c>
      <c r="R150" s="426">
        <f t="shared" si="60"/>
        <v>34377.36896</v>
      </c>
      <c r="S150" s="426">
        <f t="shared" si="60"/>
        <v>34377.36896</v>
      </c>
      <c r="T150" s="469">
        <f t="shared" si="59"/>
        <v>412528.42751999997</v>
      </c>
      <c r="U150" s="7"/>
      <c r="V150" s="3"/>
      <c r="W150" s="3"/>
      <c r="X150" s="3"/>
      <c r="Y150" s="3"/>
      <c r="Z150" s="3"/>
    </row>
    <row r="151" spans="2:26" ht="16.5" thickBot="1">
      <c r="B151" s="481"/>
      <c r="C151" s="48" t="s">
        <v>308</v>
      </c>
      <c r="D151" s="10"/>
      <c r="E151" s="10"/>
      <c r="F151" s="10"/>
      <c r="G151" s="8"/>
      <c r="H151" s="425">
        <f>H141</f>
        <v>5390</v>
      </c>
      <c r="I151" s="426">
        <f t="shared" ref="I151:S151" si="61">I141</f>
        <v>5390</v>
      </c>
      <c r="J151" s="426">
        <f t="shared" si="61"/>
        <v>5390</v>
      </c>
      <c r="K151" s="426">
        <f t="shared" si="61"/>
        <v>5390</v>
      </c>
      <c r="L151" s="426">
        <f t="shared" si="61"/>
        <v>5390</v>
      </c>
      <c r="M151" s="426">
        <f t="shared" si="61"/>
        <v>5390</v>
      </c>
      <c r="N151" s="426">
        <f t="shared" si="61"/>
        <v>5390</v>
      </c>
      <c r="O151" s="426">
        <f t="shared" si="61"/>
        <v>5390</v>
      </c>
      <c r="P151" s="426">
        <f t="shared" si="61"/>
        <v>5390</v>
      </c>
      <c r="Q151" s="426">
        <f t="shared" si="61"/>
        <v>5390</v>
      </c>
      <c r="R151" s="426">
        <f t="shared" si="61"/>
        <v>5390</v>
      </c>
      <c r="S151" s="426">
        <f t="shared" si="61"/>
        <v>5390</v>
      </c>
      <c r="T151" s="469">
        <f t="shared" si="59"/>
        <v>64680</v>
      </c>
      <c r="U151" s="7"/>
      <c r="V151" s="3"/>
      <c r="W151" s="3"/>
      <c r="X151" s="3"/>
      <c r="Y151" s="3"/>
      <c r="Z151" s="3"/>
    </row>
    <row r="152" spans="2:26" ht="16.5" thickTop="1">
      <c r="B152" s="470" t="s">
        <v>18</v>
      </c>
      <c r="C152" s="471"/>
      <c r="D152" s="471"/>
      <c r="E152" s="471"/>
      <c r="F152" s="471"/>
      <c r="G152" s="472"/>
      <c r="H152" s="473">
        <f>H147-SUM(H148:H151)</f>
        <v>-14271.664959999995</v>
      </c>
      <c r="I152" s="474">
        <f t="shared" ref="I152:S152" si="62">I147-SUM(I148:I151)</f>
        <v>-13419.144959999998</v>
      </c>
      <c r="J152" s="474">
        <f t="shared" si="62"/>
        <v>-12382.90496</v>
      </c>
      <c r="K152" s="474">
        <f t="shared" si="62"/>
        <v>-11038.324959999998</v>
      </c>
      <c r="L152" s="474">
        <f t="shared" si="62"/>
        <v>-10185.804960000001</v>
      </c>
      <c r="M152" s="474">
        <f t="shared" si="62"/>
        <v>-9149.5649600000033</v>
      </c>
      <c r="N152" s="474">
        <f t="shared" si="62"/>
        <v>-8213.6449599999978</v>
      </c>
      <c r="O152" s="474">
        <f t="shared" si="62"/>
        <v>-7269.0649600000033</v>
      </c>
      <c r="P152" s="474">
        <f t="shared" si="62"/>
        <v>-6316.2249599999996</v>
      </c>
      <c r="Q152" s="474">
        <f t="shared" si="62"/>
        <v>-5380.3049600000013</v>
      </c>
      <c r="R152" s="474">
        <f t="shared" si="62"/>
        <v>-4444.384960000003</v>
      </c>
      <c r="S152" s="474">
        <f t="shared" si="62"/>
        <v>-3424.5049600000057</v>
      </c>
      <c r="T152" s="475">
        <f>SUM(H152:S152)</f>
        <v>-105495.53952000001</v>
      </c>
      <c r="U152" s="7"/>
      <c r="V152" s="3"/>
      <c r="W152" s="3"/>
      <c r="X152" s="3"/>
      <c r="Y152" s="3"/>
      <c r="Z152" s="3"/>
    </row>
    <row r="153" spans="2:26">
      <c r="B153" s="481"/>
      <c r="C153" s="8"/>
      <c r="D153" s="8"/>
      <c r="E153" s="9"/>
      <c r="F153" s="10"/>
      <c r="G153" s="8"/>
      <c r="H153" s="435"/>
      <c r="I153" s="436"/>
      <c r="J153" s="436"/>
      <c r="K153" s="436"/>
      <c r="L153" s="436"/>
      <c r="M153" s="436"/>
      <c r="N153" s="436"/>
      <c r="O153" s="436"/>
      <c r="P153" s="436"/>
      <c r="Q153" s="436"/>
      <c r="R153" s="436"/>
      <c r="S153" s="436"/>
      <c r="T153" s="482"/>
      <c r="U153" s="7"/>
      <c r="V153" s="3"/>
      <c r="W153" s="3"/>
      <c r="X153" s="3"/>
      <c r="Y153" s="3"/>
      <c r="Z153" s="3"/>
    </row>
    <row r="154" spans="2:26">
      <c r="B154" s="455" t="s">
        <v>22</v>
      </c>
      <c r="C154" s="7"/>
      <c r="D154" s="7"/>
      <c r="E154" s="26" t="s">
        <v>282</v>
      </c>
      <c r="F154" s="11"/>
      <c r="G154" s="7"/>
      <c r="H154" s="428"/>
      <c r="I154" s="429"/>
      <c r="J154" s="429"/>
      <c r="K154" s="429"/>
      <c r="L154" s="429"/>
      <c r="M154" s="429"/>
      <c r="N154" s="429"/>
      <c r="O154" s="429"/>
      <c r="P154" s="429"/>
      <c r="Q154" s="429"/>
      <c r="R154" s="429"/>
      <c r="S154" s="429"/>
      <c r="T154" s="478"/>
      <c r="U154" s="7"/>
      <c r="V154" s="3"/>
      <c r="W154" s="3"/>
      <c r="X154" s="3"/>
      <c r="Y154" s="3"/>
      <c r="Z154" s="3"/>
    </row>
    <row r="155" spans="2:26">
      <c r="B155" s="348"/>
      <c r="C155" s="46" t="s">
        <v>40</v>
      </c>
      <c r="D155" s="7"/>
      <c r="E155" s="508">
        <f>'Year 2'!E155</f>
        <v>0.01</v>
      </c>
      <c r="F155" s="11"/>
      <c r="G155" s="7"/>
      <c r="H155" s="425">
        <f>H$200*$E$155/12</f>
        <v>15.833333333333334</v>
      </c>
      <c r="I155" s="426">
        <f t="shared" ref="I155:S155" si="63">I$200*$E$155/12</f>
        <v>0</v>
      </c>
      <c r="J155" s="426">
        <f t="shared" si="63"/>
        <v>0</v>
      </c>
      <c r="K155" s="426">
        <f t="shared" si="63"/>
        <v>0.83333333333333337</v>
      </c>
      <c r="L155" s="426">
        <f t="shared" si="63"/>
        <v>1</v>
      </c>
      <c r="M155" s="426">
        <f t="shared" si="63"/>
        <v>0</v>
      </c>
      <c r="N155" s="426">
        <f t="shared" si="63"/>
        <v>2.5</v>
      </c>
      <c r="O155" s="426">
        <f t="shared" si="63"/>
        <v>0</v>
      </c>
      <c r="P155" s="426">
        <f t="shared" si="63"/>
        <v>0.83333333333333337</v>
      </c>
      <c r="Q155" s="426">
        <f t="shared" si="63"/>
        <v>0</v>
      </c>
      <c r="R155" s="426">
        <f t="shared" si="63"/>
        <v>0</v>
      </c>
      <c r="S155" s="426">
        <f t="shared" si="63"/>
        <v>1</v>
      </c>
      <c r="T155" s="469">
        <f>SUM(H155:S155)</f>
        <v>22</v>
      </c>
      <c r="U155" s="7"/>
      <c r="V155" s="3"/>
      <c r="W155" s="3"/>
      <c r="X155" s="3"/>
      <c r="Y155" s="3"/>
      <c r="Z155" s="3"/>
    </row>
    <row r="156" spans="2:26" ht="16.5" thickBot="1">
      <c r="B156" s="454"/>
      <c r="C156" s="7"/>
      <c r="D156" s="7"/>
      <c r="E156" s="26"/>
      <c r="F156" s="11"/>
      <c r="G156" s="7"/>
      <c r="H156" s="428"/>
      <c r="I156" s="429"/>
      <c r="J156" s="429"/>
      <c r="K156" s="429"/>
      <c r="L156" s="429"/>
      <c r="M156" s="429"/>
      <c r="N156" s="429"/>
      <c r="O156" s="429"/>
      <c r="P156" s="429"/>
      <c r="Q156" s="429"/>
      <c r="R156" s="429"/>
      <c r="S156" s="429"/>
      <c r="T156" s="478"/>
      <c r="U156" s="7"/>
      <c r="V156" s="3"/>
      <c r="W156" s="3"/>
      <c r="X156" s="3"/>
      <c r="Y156" s="3"/>
      <c r="Z156" s="3"/>
    </row>
    <row r="157" spans="2:26" ht="16.5" thickTop="1">
      <c r="B157" s="470" t="s">
        <v>109</v>
      </c>
      <c r="C157" s="471"/>
      <c r="D157" s="471"/>
      <c r="E157" s="471"/>
      <c r="F157" s="471"/>
      <c r="G157" s="472"/>
      <c r="H157" s="473">
        <f t="shared" ref="H157:S157" si="64">H152-SUM(H155:H155)</f>
        <v>-14287.498293333329</v>
      </c>
      <c r="I157" s="474">
        <f t="shared" si="64"/>
        <v>-13419.144959999998</v>
      </c>
      <c r="J157" s="474">
        <f t="shared" si="64"/>
        <v>-12382.90496</v>
      </c>
      <c r="K157" s="474">
        <f t="shared" si="64"/>
        <v>-11039.158293333332</v>
      </c>
      <c r="L157" s="474">
        <f t="shared" si="64"/>
        <v>-10186.804960000001</v>
      </c>
      <c r="M157" s="474">
        <f t="shared" si="64"/>
        <v>-9149.5649600000033</v>
      </c>
      <c r="N157" s="474">
        <f t="shared" si="64"/>
        <v>-8216.1449599999978</v>
      </c>
      <c r="O157" s="474">
        <f t="shared" si="64"/>
        <v>-7269.0649600000033</v>
      </c>
      <c r="P157" s="474">
        <f t="shared" si="64"/>
        <v>-6317.0582933333326</v>
      </c>
      <c r="Q157" s="474">
        <f t="shared" si="64"/>
        <v>-5380.3049600000013</v>
      </c>
      <c r="R157" s="474">
        <f t="shared" si="64"/>
        <v>-4444.384960000003</v>
      </c>
      <c r="S157" s="474">
        <f t="shared" si="64"/>
        <v>-3425.5049600000057</v>
      </c>
      <c r="T157" s="475">
        <f>SUM(H157:S157)</f>
        <v>-105517.53952000001</v>
      </c>
      <c r="U157" s="7"/>
      <c r="V157" s="3"/>
      <c r="W157" s="3"/>
      <c r="X157" s="3"/>
      <c r="Y157" s="3"/>
      <c r="Z157" s="3"/>
    </row>
    <row r="158" spans="2:26">
      <c r="B158" s="481"/>
      <c r="C158" s="8"/>
      <c r="D158" s="8"/>
      <c r="E158" s="10"/>
      <c r="F158" s="10"/>
      <c r="G158" s="8"/>
      <c r="H158" s="439"/>
      <c r="I158" s="440"/>
      <c r="J158" s="440"/>
      <c r="K158" s="440"/>
      <c r="L158" s="440"/>
      <c r="M158" s="440"/>
      <c r="N158" s="440"/>
      <c r="O158" s="440"/>
      <c r="P158" s="440"/>
      <c r="Q158" s="440"/>
      <c r="R158" s="440"/>
      <c r="S158" s="440"/>
      <c r="T158" s="483"/>
      <c r="U158" s="7"/>
      <c r="V158" s="3"/>
      <c r="W158" s="3"/>
      <c r="X158" s="3"/>
      <c r="Y158" s="3"/>
      <c r="Z158" s="3"/>
    </row>
    <row r="159" spans="2:26">
      <c r="B159" s="455" t="s">
        <v>118</v>
      </c>
      <c r="C159" s="8"/>
      <c r="D159" s="27"/>
      <c r="E159" s="10"/>
      <c r="F159" s="10"/>
      <c r="G159" s="8"/>
      <c r="H159" s="435"/>
      <c r="I159" s="436"/>
      <c r="J159" s="436"/>
      <c r="K159" s="436"/>
      <c r="L159" s="436"/>
      <c r="M159" s="436"/>
      <c r="N159" s="436"/>
      <c r="O159" s="436"/>
      <c r="P159" s="436"/>
      <c r="Q159" s="436"/>
      <c r="R159" s="436"/>
      <c r="S159" s="436"/>
      <c r="T159" s="480"/>
      <c r="U159" s="7"/>
      <c r="V159" s="3"/>
      <c r="W159" s="3"/>
      <c r="X159" s="3"/>
      <c r="Y159" s="3"/>
      <c r="Z159" s="3"/>
    </row>
    <row r="160" spans="2:26">
      <c r="B160" s="454"/>
      <c r="C160" s="511" t="s">
        <v>156</v>
      </c>
      <c r="D160" s="511"/>
      <c r="E160" s="511"/>
      <c r="F160" s="511"/>
      <c r="G160" s="511"/>
      <c r="H160" s="512">
        <v>0</v>
      </c>
      <c r="I160" s="513">
        <v>0</v>
      </c>
      <c r="J160" s="513">
        <v>0</v>
      </c>
      <c r="K160" s="513">
        <v>0</v>
      </c>
      <c r="L160" s="513">
        <v>0</v>
      </c>
      <c r="M160" s="513">
        <v>0</v>
      </c>
      <c r="N160" s="513">
        <v>0</v>
      </c>
      <c r="O160" s="513">
        <v>0</v>
      </c>
      <c r="P160" s="513">
        <v>0</v>
      </c>
      <c r="Q160" s="513">
        <v>0</v>
      </c>
      <c r="R160" s="513">
        <v>0</v>
      </c>
      <c r="S160" s="513">
        <v>0</v>
      </c>
      <c r="T160" s="469">
        <f>SUM(H160:S160)</f>
        <v>0</v>
      </c>
      <c r="U160" s="7"/>
      <c r="V160" s="3"/>
      <c r="W160" s="3"/>
      <c r="X160" s="3"/>
      <c r="Y160" s="3"/>
      <c r="Z160" s="3"/>
    </row>
    <row r="161" spans="2:26">
      <c r="B161" s="481"/>
      <c r="C161" s="7" t="s">
        <v>162</v>
      </c>
      <c r="D161" s="10"/>
      <c r="E161" s="10"/>
      <c r="F161" s="10"/>
      <c r="G161" s="8"/>
      <c r="H161" s="425">
        <f>IFERROR(IF(AND(H$118&gt;'Financing Schedule'!$G13,H$118&lt;='Financing Schedule'!$G13+'Financing Schedule'!$L13),('Financing Schedule'!$K13/12)*('Financing Schedule'!$J13-('Financing Schedule'!$I13*(H$118-'Financing Schedule'!$G13-1))),0),0)</f>
        <v>41.666666666666671</v>
      </c>
      <c r="I161" s="426">
        <f>IFERROR(IF(AND(I$118&gt;'Financing Schedule'!$G13,I$118&lt;='Financing Schedule'!$G13+'Financing Schedule'!$L13),('Financing Schedule'!$K13/12)*('Financing Schedule'!$J13-('Financing Schedule'!$I13*(I$118-'Financing Schedule'!$G13-1))),0),0)</f>
        <v>27.777777777777715</v>
      </c>
      <c r="J161" s="426">
        <f>IFERROR(IF(AND(J$118&gt;'Financing Schedule'!$G13,J$118&lt;='Financing Schedule'!$G13+'Financing Schedule'!$L13),('Financing Schedule'!$K13/12)*('Financing Schedule'!$J13-('Financing Schedule'!$I13*(J$118-'Financing Schedule'!$G13-1))),0),0)</f>
        <v>13.888888888888857</v>
      </c>
      <c r="K161" s="426">
        <f>IFERROR(IF(AND(K$118&gt;'Financing Schedule'!$G13,K$118&lt;='Financing Schedule'!$G13+'Financing Schedule'!$L13),('Financing Schedule'!$K13/12)*('Financing Schedule'!$J13-('Financing Schedule'!$I13*(K$118-'Financing Schedule'!$G13-1))),0),0)</f>
        <v>0</v>
      </c>
      <c r="L161" s="426">
        <f>IFERROR(IF(AND(L$118&gt;'Financing Schedule'!$G13,L$118&lt;='Financing Schedule'!$G13+'Financing Schedule'!$L13),('Financing Schedule'!$K13/12)*('Financing Schedule'!$J13-('Financing Schedule'!$I13*(L$118-'Financing Schedule'!$G13-1))),0),0)</f>
        <v>0</v>
      </c>
      <c r="M161" s="426">
        <f>IFERROR(IF(AND(M$118&gt;'Financing Schedule'!$G13,M$118&lt;='Financing Schedule'!$G13+'Financing Schedule'!$L13),('Financing Schedule'!$K13/12)*('Financing Schedule'!$J13-('Financing Schedule'!$I13*(M$118-'Financing Schedule'!$G13-1))),0),0)</f>
        <v>0</v>
      </c>
      <c r="N161" s="426">
        <f>IFERROR(IF(AND(N$118&gt;'Financing Schedule'!$G13,N$118&lt;='Financing Schedule'!$G13+'Financing Schedule'!$L13),('Financing Schedule'!$K13/12)*('Financing Schedule'!$J13-('Financing Schedule'!$I13*(N$118-'Financing Schedule'!$G13-1))),0),0)</f>
        <v>0</v>
      </c>
      <c r="O161" s="426">
        <f>IFERROR(IF(AND(O$118&gt;'Financing Schedule'!$G13,O$118&lt;='Financing Schedule'!$G13+'Financing Schedule'!$L13),('Financing Schedule'!$K13/12)*('Financing Schedule'!$J13-('Financing Schedule'!$I13*(O$118-'Financing Schedule'!$G13-1))),0),0)</f>
        <v>0</v>
      </c>
      <c r="P161" s="426">
        <f>IFERROR(IF(AND(P$118&gt;'Financing Schedule'!$G13,P$118&lt;='Financing Schedule'!$G13+'Financing Schedule'!$L13),('Financing Schedule'!$K13/12)*('Financing Schedule'!$J13-('Financing Schedule'!$I13*(P$118-'Financing Schedule'!$G13-1))),0),0)</f>
        <v>0</v>
      </c>
      <c r="Q161" s="426">
        <f>IFERROR(IF(AND(Q$118&gt;'Financing Schedule'!$G13,Q$118&lt;='Financing Schedule'!$G13+'Financing Schedule'!$L13),('Financing Schedule'!$K13/12)*('Financing Schedule'!$J13-('Financing Schedule'!$I13*(Q$118-'Financing Schedule'!$G13-1))),0),0)</f>
        <v>0</v>
      </c>
      <c r="R161" s="426">
        <f>IFERROR(IF(AND(R$118&gt;'Financing Schedule'!$G13,R$118&lt;='Financing Schedule'!$G13+'Financing Schedule'!$L13),('Financing Schedule'!$K13/12)*('Financing Schedule'!$J13-('Financing Schedule'!$I13*(R$118-'Financing Schedule'!$G13-1))),0),0)</f>
        <v>0</v>
      </c>
      <c r="S161" s="426">
        <f>IFERROR(IF(AND(S$118&gt;'Financing Schedule'!$G13,S$118&lt;='Financing Schedule'!$G13+'Financing Schedule'!$L13),('Financing Schedule'!$K13/12)*('Financing Schedule'!$J13-('Financing Schedule'!$I13*(S$118-'Financing Schedule'!$G13-1))),0),0)</f>
        <v>0</v>
      </c>
      <c r="T161" s="469">
        <f>SUM(H161:S161)</f>
        <v>83.333333333333243</v>
      </c>
      <c r="U161" s="7"/>
      <c r="V161" s="3"/>
      <c r="W161" s="3"/>
      <c r="X161" s="3"/>
      <c r="Y161" s="3"/>
      <c r="Z161" s="3"/>
    </row>
    <row r="162" spans="2:26">
      <c r="B162" s="481"/>
      <c r="C162" s="7" t="s">
        <v>163</v>
      </c>
      <c r="D162" s="10"/>
      <c r="E162" s="10"/>
      <c r="F162" s="10"/>
      <c r="G162" s="8"/>
      <c r="H162" s="425">
        <f>IFERROR(IF(AND(H$118&gt;'Financing Schedule'!$G14,H$118&lt;='Financing Schedule'!$G14+'Financing Schedule'!$L14),('Financing Schedule'!$K14/12)*('Financing Schedule'!$J14-('Financing Schedule'!$I14*(H$118-'Financing Schedule'!$G14-1))),0),0)</f>
        <v>0</v>
      </c>
      <c r="I162" s="426">
        <f>IFERROR(IF(AND(I$118&gt;'Financing Schedule'!$G14,I$118&lt;='Financing Schedule'!$G14+'Financing Schedule'!$L14),('Financing Schedule'!$K14/12)*('Financing Schedule'!$J14-('Financing Schedule'!$I14*(I$118-'Financing Schedule'!$G14-1))),0),0)</f>
        <v>0</v>
      </c>
      <c r="J162" s="426">
        <f>IFERROR(IF(AND(J$118&gt;'Financing Schedule'!$G14,J$118&lt;='Financing Schedule'!$G14+'Financing Schedule'!$L14),('Financing Schedule'!$K14/12)*('Financing Schedule'!$J14-('Financing Schedule'!$I14*(J$118-'Financing Schedule'!$G14-1))),0),0)</f>
        <v>0</v>
      </c>
      <c r="K162" s="426">
        <f>IFERROR(IF(AND(K$118&gt;'Financing Schedule'!$G14,K$118&lt;='Financing Schedule'!$G14+'Financing Schedule'!$L14),('Financing Schedule'!$K14/12)*('Financing Schedule'!$J14-('Financing Schedule'!$I14*(K$118-'Financing Schedule'!$G14-1))),0),0)</f>
        <v>0</v>
      </c>
      <c r="L162" s="426">
        <f>IFERROR(IF(AND(L$118&gt;'Financing Schedule'!$G14,L$118&lt;='Financing Schedule'!$G14+'Financing Schedule'!$L14),('Financing Schedule'!$K14/12)*('Financing Schedule'!$J14-('Financing Schedule'!$I14*(L$118-'Financing Schedule'!$G14-1))),0),0)</f>
        <v>0</v>
      </c>
      <c r="M162" s="426">
        <f>IFERROR(IF(AND(M$118&gt;'Financing Schedule'!$G14,M$118&lt;='Financing Schedule'!$G14+'Financing Schedule'!$L14),('Financing Schedule'!$K14/12)*('Financing Schedule'!$J14-('Financing Schedule'!$I14*(M$118-'Financing Schedule'!$G14-1))),0),0)</f>
        <v>0</v>
      </c>
      <c r="N162" s="426">
        <f>IFERROR(IF(AND(N$118&gt;'Financing Schedule'!$G14,N$118&lt;='Financing Schedule'!$G14+'Financing Schedule'!$L14),('Financing Schedule'!$K14/12)*('Financing Schedule'!$J14-('Financing Schedule'!$I14*(N$118-'Financing Schedule'!$G14-1))),0),0)</f>
        <v>0</v>
      </c>
      <c r="O162" s="426">
        <f>IFERROR(IF(AND(O$118&gt;'Financing Schedule'!$G14,O$118&lt;='Financing Schedule'!$G14+'Financing Schedule'!$L14),('Financing Schedule'!$K14/12)*('Financing Schedule'!$J14-('Financing Schedule'!$I14*(O$118-'Financing Schedule'!$G14-1))),0),0)</f>
        <v>0</v>
      </c>
      <c r="P162" s="426">
        <f>IFERROR(IF(AND(P$118&gt;'Financing Schedule'!$G14,P$118&lt;='Financing Schedule'!$G14+'Financing Schedule'!$L14),('Financing Schedule'!$K14/12)*('Financing Schedule'!$J14-('Financing Schedule'!$I14*(P$118-'Financing Schedule'!$G14-1))),0),0)</f>
        <v>0</v>
      </c>
      <c r="Q162" s="426">
        <f>IFERROR(IF(AND(Q$118&gt;'Financing Schedule'!$G14,Q$118&lt;='Financing Schedule'!$G14+'Financing Schedule'!$L14),('Financing Schedule'!$K14/12)*('Financing Schedule'!$J14-('Financing Schedule'!$I14*(Q$118-'Financing Schedule'!$G14-1))),0),0)</f>
        <v>0</v>
      </c>
      <c r="R162" s="426">
        <f>IFERROR(IF(AND(R$118&gt;'Financing Schedule'!$G14,R$118&lt;='Financing Schedule'!$G14+'Financing Schedule'!$L14),('Financing Schedule'!$K14/12)*('Financing Schedule'!$J14-('Financing Schedule'!$I14*(R$118-'Financing Schedule'!$G14-1))),0),0)</f>
        <v>0</v>
      </c>
      <c r="S162" s="426">
        <f>IFERROR(IF(AND(S$118&gt;'Financing Schedule'!$G14,S$118&lt;='Financing Schedule'!$G14+'Financing Schedule'!$L14),('Financing Schedule'!$K14/12)*('Financing Schedule'!$J14-('Financing Schedule'!$I14*(S$118-'Financing Schedule'!$G14-1))),0),0)</f>
        <v>0</v>
      </c>
      <c r="T162" s="469">
        <f t="shared" ref="T162:T166" si="65">SUM(H162:S162)</f>
        <v>0</v>
      </c>
      <c r="U162" s="7"/>
      <c r="V162" s="3"/>
      <c r="W162" s="3"/>
      <c r="X162" s="3"/>
      <c r="Y162" s="3"/>
      <c r="Z162" s="3"/>
    </row>
    <row r="163" spans="2:26">
      <c r="B163" s="481"/>
      <c r="C163" s="7" t="s">
        <v>164</v>
      </c>
      <c r="D163" s="10"/>
      <c r="E163" s="10"/>
      <c r="F163" s="10"/>
      <c r="G163" s="8"/>
      <c r="H163" s="425">
        <f>IFERROR(IF(AND(H$118&gt;'Financing Schedule'!$G15,H$118&lt;='Financing Schedule'!$G15+'Financing Schedule'!$L15),('Financing Schedule'!$K15/12)*('Financing Schedule'!$J15-('Financing Schedule'!$I15*(H$118-'Financing Schedule'!$G15-1))),0),0)</f>
        <v>0</v>
      </c>
      <c r="I163" s="426">
        <f>IFERROR(IF(AND(I$118&gt;'Financing Schedule'!$G15,I$118&lt;='Financing Schedule'!$G15+'Financing Schedule'!$L15),('Financing Schedule'!$K15/12)*('Financing Schedule'!$J15-('Financing Schedule'!$I15*(I$118-'Financing Schedule'!$G15-1))),0),0)</f>
        <v>0</v>
      </c>
      <c r="J163" s="426">
        <f>IFERROR(IF(AND(J$118&gt;'Financing Schedule'!$G15,J$118&lt;='Financing Schedule'!$G15+'Financing Schedule'!$L15),('Financing Schedule'!$K15/12)*('Financing Schedule'!$J15-('Financing Schedule'!$I15*(J$118-'Financing Schedule'!$G15-1))),0),0)</f>
        <v>0</v>
      </c>
      <c r="K163" s="426">
        <f>IFERROR(IF(AND(K$118&gt;'Financing Schedule'!$G15,K$118&lt;='Financing Schedule'!$G15+'Financing Schedule'!$L15),('Financing Schedule'!$K15/12)*('Financing Schedule'!$J15-('Financing Schedule'!$I15*(K$118-'Financing Schedule'!$G15-1))),0),0)</f>
        <v>0</v>
      </c>
      <c r="L163" s="426">
        <f>IFERROR(IF(AND(L$118&gt;'Financing Schedule'!$G15,L$118&lt;='Financing Schedule'!$G15+'Financing Schedule'!$L15),('Financing Schedule'!$K15/12)*('Financing Schedule'!$J15-('Financing Schedule'!$I15*(L$118-'Financing Schedule'!$G15-1))),0),0)</f>
        <v>0</v>
      </c>
      <c r="M163" s="426">
        <f>IFERROR(IF(AND(M$118&gt;'Financing Schedule'!$G15,M$118&lt;='Financing Schedule'!$G15+'Financing Schedule'!$L15),('Financing Schedule'!$K15/12)*('Financing Schedule'!$J15-('Financing Schedule'!$I15*(M$118-'Financing Schedule'!$G15-1))),0),0)</f>
        <v>0</v>
      </c>
      <c r="N163" s="426">
        <f>IFERROR(IF(AND(N$118&gt;'Financing Schedule'!$G15,N$118&lt;='Financing Schedule'!$G15+'Financing Schedule'!$L15),('Financing Schedule'!$K15/12)*('Financing Schedule'!$J15-('Financing Schedule'!$I15*(N$118-'Financing Schedule'!$G15-1))),0),0)</f>
        <v>0</v>
      </c>
      <c r="O163" s="426">
        <f>IFERROR(IF(AND(O$118&gt;'Financing Schedule'!$G15,O$118&lt;='Financing Schedule'!$G15+'Financing Schedule'!$L15),('Financing Schedule'!$K15/12)*('Financing Schedule'!$J15-('Financing Schedule'!$I15*(O$118-'Financing Schedule'!$G15-1))),0),0)</f>
        <v>0</v>
      </c>
      <c r="P163" s="426">
        <f>IFERROR(IF(AND(P$118&gt;'Financing Schedule'!$G15,P$118&lt;='Financing Schedule'!$G15+'Financing Schedule'!$L15),('Financing Schedule'!$K15/12)*('Financing Schedule'!$J15-('Financing Schedule'!$I15*(P$118-'Financing Schedule'!$G15-1))),0),0)</f>
        <v>0</v>
      </c>
      <c r="Q163" s="426">
        <f>IFERROR(IF(AND(Q$118&gt;'Financing Schedule'!$G15,Q$118&lt;='Financing Schedule'!$G15+'Financing Schedule'!$L15),('Financing Schedule'!$K15/12)*('Financing Schedule'!$J15-('Financing Schedule'!$I15*(Q$118-'Financing Schedule'!$G15-1))),0),0)</f>
        <v>0</v>
      </c>
      <c r="R163" s="426">
        <f>IFERROR(IF(AND(R$118&gt;'Financing Schedule'!$G15,R$118&lt;='Financing Schedule'!$G15+'Financing Schedule'!$L15),('Financing Schedule'!$K15/12)*('Financing Schedule'!$J15-('Financing Schedule'!$I15*(R$118-'Financing Schedule'!$G15-1))),0),0)</f>
        <v>0</v>
      </c>
      <c r="S163" s="426">
        <f>IFERROR(IF(AND(S$118&gt;'Financing Schedule'!$G15,S$118&lt;='Financing Schedule'!$G15+'Financing Schedule'!$L15),('Financing Schedule'!$K15/12)*('Financing Schedule'!$J15-('Financing Schedule'!$I15*(S$118-'Financing Schedule'!$G15-1))),0),0)</f>
        <v>0</v>
      </c>
      <c r="T163" s="469">
        <f t="shared" si="65"/>
        <v>0</v>
      </c>
      <c r="U163" s="7"/>
      <c r="V163" s="3"/>
      <c r="W163" s="3"/>
      <c r="X163" s="3"/>
      <c r="Y163" s="3"/>
      <c r="Z163" s="3"/>
    </row>
    <row r="164" spans="2:26">
      <c r="B164" s="481"/>
      <c r="C164" s="7" t="s">
        <v>165</v>
      </c>
      <c r="D164" s="10"/>
      <c r="E164" s="10"/>
      <c r="F164" s="10"/>
      <c r="G164" s="8"/>
      <c r="H164" s="425">
        <f>IFERROR(IF(AND(H$118&gt;'Financing Schedule'!$G16,H$118&lt;='Financing Schedule'!$G16+'Financing Schedule'!$L16),('Financing Schedule'!$K16/12)*('Financing Schedule'!$J16-('Financing Schedule'!$I16*(H$118-'Financing Schedule'!$G16-1))),0),0)</f>
        <v>0</v>
      </c>
      <c r="I164" s="426">
        <f>IFERROR(IF(AND(I$118&gt;'Financing Schedule'!$G16,I$118&lt;='Financing Schedule'!$G16+'Financing Schedule'!$L16),('Financing Schedule'!$K16/12)*('Financing Schedule'!$J16-('Financing Schedule'!$I16*(I$118-'Financing Schedule'!$G16-1))),0),0)</f>
        <v>0</v>
      </c>
      <c r="J164" s="426">
        <f>IFERROR(IF(AND(J$118&gt;'Financing Schedule'!$G16,J$118&lt;='Financing Schedule'!$G16+'Financing Schedule'!$L16),('Financing Schedule'!$K16/12)*('Financing Schedule'!$J16-('Financing Schedule'!$I16*(J$118-'Financing Schedule'!$G16-1))),0),0)</f>
        <v>0</v>
      </c>
      <c r="K164" s="426">
        <f>IFERROR(IF(AND(K$118&gt;'Financing Schedule'!$G16,K$118&lt;='Financing Schedule'!$G16+'Financing Schedule'!$L16),('Financing Schedule'!$K16/12)*('Financing Schedule'!$J16-('Financing Schedule'!$I16*(K$118-'Financing Schedule'!$G16-1))),0),0)</f>
        <v>0</v>
      </c>
      <c r="L164" s="426">
        <f>IFERROR(IF(AND(L$118&gt;'Financing Schedule'!$G16,L$118&lt;='Financing Schedule'!$G16+'Financing Schedule'!$L16),('Financing Schedule'!$K16/12)*('Financing Schedule'!$J16-('Financing Schedule'!$I16*(L$118-'Financing Schedule'!$G16-1))),0),0)</f>
        <v>0</v>
      </c>
      <c r="M164" s="426">
        <f>IFERROR(IF(AND(M$118&gt;'Financing Schedule'!$G16,M$118&lt;='Financing Schedule'!$G16+'Financing Schedule'!$L16),('Financing Schedule'!$K16/12)*('Financing Schedule'!$J16-('Financing Schedule'!$I16*(M$118-'Financing Schedule'!$G16-1))),0),0)</f>
        <v>0</v>
      </c>
      <c r="N164" s="426">
        <f>IFERROR(IF(AND(N$118&gt;'Financing Schedule'!$G16,N$118&lt;='Financing Schedule'!$G16+'Financing Schedule'!$L16),('Financing Schedule'!$K16/12)*('Financing Schedule'!$J16-('Financing Schedule'!$I16*(N$118-'Financing Schedule'!$G16-1))),0),0)</f>
        <v>0</v>
      </c>
      <c r="O164" s="426">
        <f>IFERROR(IF(AND(O$118&gt;'Financing Schedule'!$G16,O$118&lt;='Financing Schedule'!$G16+'Financing Schedule'!$L16),('Financing Schedule'!$K16/12)*('Financing Schedule'!$J16-('Financing Schedule'!$I16*(O$118-'Financing Schedule'!$G16-1))),0),0)</f>
        <v>0</v>
      </c>
      <c r="P164" s="426">
        <f>IFERROR(IF(AND(P$118&gt;'Financing Schedule'!$G16,P$118&lt;='Financing Schedule'!$G16+'Financing Schedule'!$L16),('Financing Schedule'!$K16/12)*('Financing Schedule'!$J16-('Financing Schedule'!$I16*(P$118-'Financing Schedule'!$G16-1))),0),0)</f>
        <v>0</v>
      </c>
      <c r="Q164" s="426">
        <f>IFERROR(IF(AND(Q$118&gt;'Financing Schedule'!$G16,Q$118&lt;='Financing Schedule'!$G16+'Financing Schedule'!$L16),('Financing Schedule'!$K16/12)*('Financing Schedule'!$J16-('Financing Schedule'!$I16*(Q$118-'Financing Schedule'!$G16-1))),0),0)</f>
        <v>0</v>
      </c>
      <c r="R164" s="426">
        <f>IFERROR(IF(AND(R$118&gt;'Financing Schedule'!$G16,R$118&lt;='Financing Schedule'!$G16+'Financing Schedule'!$L16),('Financing Schedule'!$K16/12)*('Financing Schedule'!$J16-('Financing Schedule'!$I16*(R$118-'Financing Schedule'!$G16-1))),0),0)</f>
        <v>0</v>
      </c>
      <c r="S164" s="426">
        <f>IFERROR(IF(AND(S$118&gt;'Financing Schedule'!$G16,S$118&lt;='Financing Schedule'!$G16+'Financing Schedule'!$L16),('Financing Schedule'!$K16/12)*('Financing Schedule'!$J16-('Financing Schedule'!$I16*(S$118-'Financing Schedule'!$G16-1))),0),0)</f>
        <v>0</v>
      </c>
      <c r="T164" s="469">
        <f t="shared" si="65"/>
        <v>0</v>
      </c>
      <c r="U164" s="7"/>
      <c r="V164" s="3"/>
      <c r="W164" s="3"/>
      <c r="X164" s="3"/>
      <c r="Y164" s="3"/>
      <c r="Z164" s="3"/>
    </row>
    <row r="165" spans="2:26" ht="16.5" thickBot="1">
      <c r="B165" s="481"/>
      <c r="C165" s="7" t="s">
        <v>166</v>
      </c>
      <c r="D165" s="10"/>
      <c r="E165" s="10"/>
      <c r="F165" s="10"/>
      <c r="G165" s="8"/>
      <c r="H165" s="425">
        <f>IFERROR(IF(AND(H$118&gt;'Financing Schedule'!$G17,H$118&lt;='Financing Schedule'!$G17+'Financing Schedule'!$L17),('Financing Schedule'!$K17/12)*('Financing Schedule'!$J17-('Financing Schedule'!$I17*(H$118-'Financing Schedule'!$G17-1))),0),0)</f>
        <v>0</v>
      </c>
      <c r="I165" s="426">
        <f>IFERROR(IF(AND(I$118&gt;'Financing Schedule'!$G17,I$118&lt;='Financing Schedule'!$G17+'Financing Schedule'!$L17),('Financing Schedule'!$K17/12)*('Financing Schedule'!$J17-('Financing Schedule'!$I17*(I$118-'Financing Schedule'!$G17-1))),0),0)</f>
        <v>0</v>
      </c>
      <c r="J165" s="426">
        <f>IFERROR(IF(AND(J$118&gt;'Financing Schedule'!$G17,J$118&lt;='Financing Schedule'!$G17+'Financing Schedule'!$L17),('Financing Schedule'!$K17/12)*('Financing Schedule'!$J17-('Financing Schedule'!$I17*(J$118-'Financing Schedule'!$G17-1))),0),0)</f>
        <v>0</v>
      </c>
      <c r="K165" s="426">
        <f>IFERROR(IF(AND(K$118&gt;'Financing Schedule'!$G17,K$118&lt;='Financing Schedule'!$G17+'Financing Schedule'!$L17),('Financing Schedule'!$K17/12)*('Financing Schedule'!$J17-('Financing Schedule'!$I17*(K$118-'Financing Schedule'!$G17-1))),0),0)</f>
        <v>0</v>
      </c>
      <c r="L165" s="426">
        <f>IFERROR(IF(AND(L$118&gt;'Financing Schedule'!$G17,L$118&lt;='Financing Schedule'!$G17+'Financing Schedule'!$L17),('Financing Schedule'!$K17/12)*('Financing Schedule'!$J17-('Financing Schedule'!$I17*(L$118-'Financing Schedule'!$G17-1))),0),0)</f>
        <v>0</v>
      </c>
      <c r="M165" s="426">
        <f>IFERROR(IF(AND(M$118&gt;'Financing Schedule'!$G17,M$118&lt;='Financing Schedule'!$G17+'Financing Schedule'!$L17),('Financing Schedule'!$K17/12)*('Financing Schedule'!$J17-('Financing Schedule'!$I17*(M$118-'Financing Schedule'!$G17-1))),0),0)</f>
        <v>0</v>
      </c>
      <c r="N165" s="426">
        <f>IFERROR(IF(AND(N$118&gt;'Financing Schedule'!$G17,N$118&lt;='Financing Schedule'!$G17+'Financing Schedule'!$L17),('Financing Schedule'!$K17/12)*('Financing Schedule'!$J17-('Financing Schedule'!$I17*(N$118-'Financing Schedule'!$G17-1))),0),0)</f>
        <v>0</v>
      </c>
      <c r="O165" s="426">
        <f>IFERROR(IF(AND(O$118&gt;'Financing Schedule'!$G17,O$118&lt;='Financing Schedule'!$G17+'Financing Schedule'!$L17),('Financing Schedule'!$K17/12)*('Financing Schedule'!$J17-('Financing Schedule'!$I17*(O$118-'Financing Schedule'!$G17-1))),0),0)</f>
        <v>0</v>
      </c>
      <c r="P165" s="426">
        <f>IFERROR(IF(AND(P$118&gt;'Financing Schedule'!$G17,P$118&lt;='Financing Schedule'!$G17+'Financing Schedule'!$L17),('Financing Schedule'!$K17/12)*('Financing Schedule'!$J17-('Financing Schedule'!$I17*(P$118-'Financing Schedule'!$G17-1))),0),0)</f>
        <v>0</v>
      </c>
      <c r="Q165" s="426">
        <f>IFERROR(IF(AND(Q$118&gt;'Financing Schedule'!$G17,Q$118&lt;='Financing Schedule'!$G17+'Financing Schedule'!$L17),('Financing Schedule'!$K17/12)*('Financing Schedule'!$J17-('Financing Schedule'!$I17*(Q$118-'Financing Schedule'!$G17-1))),0),0)</f>
        <v>0</v>
      </c>
      <c r="R165" s="426">
        <f>IFERROR(IF(AND(R$118&gt;'Financing Schedule'!$G17,R$118&lt;='Financing Schedule'!$G17+'Financing Schedule'!$L17),('Financing Schedule'!$K17/12)*('Financing Schedule'!$J17-('Financing Schedule'!$I17*(R$118-'Financing Schedule'!$G17-1))),0),0)</f>
        <v>0</v>
      </c>
      <c r="S165" s="426">
        <f>IFERROR(IF(AND(S$118&gt;'Financing Schedule'!$G17,S$118&lt;='Financing Schedule'!$G17+'Financing Schedule'!$L17),('Financing Schedule'!$K17/12)*('Financing Schedule'!$J17-('Financing Schedule'!$I17*(S$118-'Financing Schedule'!$G17-1))),0),0)</f>
        <v>0</v>
      </c>
      <c r="T165" s="469">
        <f t="shared" si="65"/>
        <v>0</v>
      </c>
      <c r="U165" s="7"/>
      <c r="V165" s="3"/>
      <c r="W165" s="3"/>
      <c r="X165" s="3"/>
      <c r="Y165" s="3"/>
      <c r="Z165" s="3"/>
    </row>
    <row r="166" spans="2:26" ht="16.5" thickTop="1">
      <c r="B166" s="470" t="s">
        <v>117</v>
      </c>
      <c r="C166" s="471"/>
      <c r="D166" s="471"/>
      <c r="E166" s="471"/>
      <c r="F166" s="471"/>
      <c r="G166" s="472"/>
      <c r="H166" s="473">
        <f>SUM(H160:H165)</f>
        <v>41.666666666666671</v>
      </c>
      <c r="I166" s="474">
        <f t="shared" ref="I166:S166" si="66">SUM(I160:I165)</f>
        <v>27.777777777777715</v>
      </c>
      <c r="J166" s="474">
        <f t="shared" si="66"/>
        <v>13.888888888888857</v>
      </c>
      <c r="K166" s="474">
        <f t="shared" si="66"/>
        <v>0</v>
      </c>
      <c r="L166" s="474">
        <f t="shared" si="66"/>
        <v>0</v>
      </c>
      <c r="M166" s="474">
        <f t="shared" si="66"/>
        <v>0</v>
      </c>
      <c r="N166" s="474">
        <f t="shared" si="66"/>
        <v>0</v>
      </c>
      <c r="O166" s="474">
        <f t="shared" si="66"/>
        <v>0</v>
      </c>
      <c r="P166" s="474">
        <f t="shared" si="66"/>
        <v>0</v>
      </c>
      <c r="Q166" s="474">
        <f t="shared" si="66"/>
        <v>0</v>
      </c>
      <c r="R166" s="474">
        <f t="shared" si="66"/>
        <v>0</v>
      </c>
      <c r="S166" s="474">
        <f t="shared" si="66"/>
        <v>0</v>
      </c>
      <c r="T166" s="475">
        <f t="shared" si="65"/>
        <v>83.333333333333243</v>
      </c>
      <c r="U166" s="7"/>
      <c r="V166" s="3"/>
      <c r="W166" s="3"/>
      <c r="X166" s="3"/>
      <c r="Y166" s="3"/>
      <c r="Z166" s="3"/>
    </row>
    <row r="167" spans="2:26" ht="78.75">
      <c r="B167" s="454"/>
      <c r="C167" s="8"/>
      <c r="D167" s="8"/>
      <c r="E167" s="68"/>
      <c r="F167" s="41" t="s">
        <v>309</v>
      </c>
      <c r="G167" s="41"/>
      <c r="H167" s="425"/>
      <c r="I167" s="426"/>
      <c r="J167" s="426"/>
      <c r="K167" s="426"/>
      <c r="L167" s="426"/>
      <c r="M167" s="426"/>
      <c r="N167" s="426"/>
      <c r="O167" s="426"/>
      <c r="P167" s="426"/>
      <c r="Q167" s="426"/>
      <c r="R167" s="426"/>
      <c r="S167" s="426"/>
      <c r="T167" s="469"/>
      <c r="U167" s="7"/>
      <c r="V167" s="3"/>
      <c r="W167" s="3"/>
      <c r="X167" s="3"/>
      <c r="Y167" s="3"/>
      <c r="Z167" s="3"/>
    </row>
    <row r="168" spans="2:26">
      <c r="B168" s="455" t="s">
        <v>304</v>
      </c>
      <c r="C168" s="7"/>
      <c r="D168" s="8"/>
      <c r="E168" s="69" t="s">
        <v>291</v>
      </c>
      <c r="F168" s="556" t="s">
        <v>302</v>
      </c>
      <c r="G168" s="556"/>
      <c r="H168" s="425"/>
      <c r="I168" s="426"/>
      <c r="J168" s="426"/>
      <c r="K168" s="426"/>
      <c r="L168" s="426"/>
      <c r="M168" s="426"/>
      <c r="N168" s="426"/>
      <c r="O168" s="426"/>
      <c r="P168" s="426"/>
      <c r="Q168" s="426"/>
      <c r="R168" s="426"/>
      <c r="S168" s="426"/>
      <c r="T168" s="469"/>
      <c r="U168" s="7"/>
      <c r="V168" s="3"/>
      <c r="W168" s="3"/>
      <c r="X168" s="3"/>
      <c r="Y168" s="3"/>
      <c r="Z168" s="3"/>
    </row>
    <row r="169" spans="2:26">
      <c r="B169" s="481"/>
      <c r="D169" s="27" t="s">
        <v>33</v>
      </c>
      <c r="E169" s="68"/>
      <c r="F169" s="556"/>
      <c r="G169" s="556"/>
      <c r="H169" s="425"/>
      <c r="I169" s="426"/>
      <c r="J169" s="426"/>
      <c r="K169" s="426"/>
      <c r="L169" s="426"/>
      <c r="M169" s="426"/>
      <c r="N169" s="426"/>
      <c r="O169" s="426"/>
      <c r="P169" s="426"/>
      <c r="Q169" s="426"/>
      <c r="R169" s="426"/>
      <c r="S169" s="426"/>
      <c r="T169" s="469"/>
      <c r="U169" s="7"/>
      <c r="V169" s="3"/>
      <c r="W169" s="3"/>
      <c r="X169" s="3"/>
      <c r="Y169" s="3"/>
      <c r="Z169" s="3"/>
    </row>
    <row r="170" spans="2:26">
      <c r="B170" s="348"/>
      <c r="C170" s="552" t="str">
        <f>"Sales Tax on "&amp;$B6&amp;" Line"</f>
        <v>Sales Tax on Product Revenue Line</v>
      </c>
      <c r="D170" s="508">
        <f>'Year 2'!D170:D171</f>
        <v>0.02</v>
      </c>
      <c r="E170" s="507" t="str">
        <f>'Year 2'!E170:E171</f>
        <v>Monthly</v>
      </c>
      <c r="F170" s="507">
        <f>IF('Year 2'!F170:F171="","",'Year 1'!F170:F171+'Year 2'!$S$118)</f>
        <v>28</v>
      </c>
      <c r="G170" s="18" t="s">
        <v>301</v>
      </c>
      <c r="H170" s="425">
        <f>IF($E170="n.a.",0,$D170*H$12+IF(H171=0,'Year 2'!S170,0))</f>
        <v>398.40000000000003</v>
      </c>
      <c r="I170" s="426">
        <f>IF($E170="n.a.",0,$D170*I$12+IF(I171=0,H170,0))</f>
        <v>410.40000000000003</v>
      </c>
      <c r="J170" s="426">
        <f t="shared" ref="J170:S170" si="67">IF($E170="n.a.",0,$D170*J$12+IF(J171=0,I170,0))</f>
        <v>424.8</v>
      </c>
      <c r="K170" s="426">
        <f t="shared" si="67"/>
        <v>436.8</v>
      </c>
      <c r="L170" s="426">
        <f t="shared" si="67"/>
        <v>448.8</v>
      </c>
      <c r="M170" s="426">
        <f t="shared" si="67"/>
        <v>463.2</v>
      </c>
      <c r="N170" s="426">
        <f t="shared" si="67"/>
        <v>475.2</v>
      </c>
      <c r="O170" s="426">
        <f t="shared" si="67"/>
        <v>487.2</v>
      </c>
      <c r="P170" s="426">
        <f t="shared" si="67"/>
        <v>501.6</v>
      </c>
      <c r="Q170" s="426">
        <f t="shared" si="67"/>
        <v>513.6</v>
      </c>
      <c r="R170" s="426">
        <f t="shared" si="67"/>
        <v>525.6</v>
      </c>
      <c r="S170" s="426">
        <f t="shared" si="67"/>
        <v>540</v>
      </c>
      <c r="T170" s="469">
        <f>SUM(H170:S170)</f>
        <v>5625.6</v>
      </c>
      <c r="U170" s="7"/>
      <c r="V170" s="3"/>
      <c r="W170" s="3"/>
      <c r="X170" s="3"/>
      <c r="Y170" s="3"/>
      <c r="Z170" s="3"/>
    </row>
    <row r="171" spans="2:26">
      <c r="B171" s="348"/>
      <c r="C171" s="552"/>
      <c r="D171" s="8"/>
      <c r="E171" s="68"/>
      <c r="F171" s="41"/>
      <c r="G171" s="18" t="s">
        <v>291</v>
      </c>
      <c r="H171" s="425">
        <f>IF($E170="Monthly",'Year 2'!S170,IF($E170="Quarterly",IF(AND($E170="Quarterly",OR(H$118=((RIGHT(LEFT($E$3,6),1)-1)*12)+1,H$118=((RIGHT(LEFT($E$3,6),1)-1)*12)+4,H$118=((RIGHT(LEFT($E$3,6),1)-1)*12)+7,H$118=((RIGHT(LEFT($E$3,6),1)-1)*12)+10)),'Year 2'!S170,0),IF(AND($E170="Yearly",$F170=H$118),'Year 2'!S170,0)))</f>
        <v>386.40000000000003</v>
      </c>
      <c r="I171" s="426">
        <f t="shared" ref="I171:S171" si="68">IF($E170="Monthly",H170,IF($E170="Quarterly",IF(AND($E170="Quarterly",OR(I$118=((RIGHT(LEFT($E$3,6),1)-1)*12)+1,I$118=((RIGHT(LEFT($E$3,6),1)-1)*12)+4,I$118=((RIGHT(LEFT($E$3,6),1)-1)*12)+7,I$118=((RIGHT(LEFT($E$3,6),1)-1)*12)+10)),H170,0),IF(AND($E170="Yearly",$F170=I$118),H170,0)))</f>
        <v>398.40000000000003</v>
      </c>
      <c r="J171" s="426">
        <f t="shared" si="68"/>
        <v>410.40000000000003</v>
      </c>
      <c r="K171" s="426">
        <f t="shared" si="68"/>
        <v>424.8</v>
      </c>
      <c r="L171" s="426">
        <f t="shared" si="68"/>
        <v>436.8</v>
      </c>
      <c r="M171" s="426">
        <f t="shared" si="68"/>
        <v>448.8</v>
      </c>
      <c r="N171" s="426">
        <f t="shared" si="68"/>
        <v>463.2</v>
      </c>
      <c r="O171" s="426">
        <f t="shared" si="68"/>
        <v>475.2</v>
      </c>
      <c r="P171" s="426">
        <f t="shared" si="68"/>
        <v>487.2</v>
      </c>
      <c r="Q171" s="426">
        <f t="shared" si="68"/>
        <v>501.6</v>
      </c>
      <c r="R171" s="426">
        <f t="shared" si="68"/>
        <v>513.6</v>
      </c>
      <c r="S171" s="426">
        <f t="shared" si="68"/>
        <v>525.6</v>
      </c>
      <c r="T171" s="469">
        <f t="shared" ref="T171:T177" si="69">SUM(H171:S171)</f>
        <v>5472.0000000000009</v>
      </c>
      <c r="U171" s="7"/>
      <c r="V171" s="3"/>
      <c r="W171" s="3"/>
      <c r="X171" s="3"/>
      <c r="Y171" s="3"/>
      <c r="Z171" s="3"/>
    </row>
    <row r="172" spans="2:26">
      <c r="B172" s="348"/>
      <c r="C172" s="552" t="str">
        <f>"Sales Tax on "&amp;$B14&amp;" Line"</f>
        <v>Sales Tax on Service Revenue Line</v>
      </c>
      <c r="D172" s="508">
        <f>'Year 2'!D172:D173</f>
        <v>0.01</v>
      </c>
      <c r="E172" s="507" t="str">
        <f>'Year 2'!E172:E173</f>
        <v>n.a.</v>
      </c>
      <c r="F172" s="507" t="str">
        <f>IF('Year 2'!F172:F173="","",'Year 1'!F172:F173+'Year 2'!$S$118)</f>
        <v/>
      </c>
      <c r="G172" s="18" t="s">
        <v>301</v>
      </c>
      <c r="H172" s="425">
        <f>IF($E172="n.a.",0,$D172*H$20+IF(H173=0,'Year 2'!S172,0))</f>
        <v>0</v>
      </c>
      <c r="I172" s="426">
        <f>IF($E172="n.a.",0,$D172*I$20+IF(I173=0,H172,0))</f>
        <v>0</v>
      </c>
      <c r="J172" s="426">
        <f t="shared" ref="J172:S172" si="70">IF($E172="n.a.",0,$D172*J$20+IF(J173=0,I172,0))</f>
        <v>0</v>
      </c>
      <c r="K172" s="426">
        <f t="shared" si="70"/>
        <v>0</v>
      </c>
      <c r="L172" s="426">
        <f t="shared" si="70"/>
        <v>0</v>
      </c>
      <c r="M172" s="426">
        <f t="shared" si="70"/>
        <v>0</v>
      </c>
      <c r="N172" s="426">
        <f t="shared" si="70"/>
        <v>0</v>
      </c>
      <c r="O172" s="426">
        <f t="shared" si="70"/>
        <v>0</v>
      </c>
      <c r="P172" s="426">
        <f t="shared" si="70"/>
        <v>0</v>
      </c>
      <c r="Q172" s="426">
        <f t="shared" si="70"/>
        <v>0</v>
      </c>
      <c r="R172" s="426">
        <f t="shared" si="70"/>
        <v>0</v>
      </c>
      <c r="S172" s="426">
        <f t="shared" si="70"/>
        <v>0</v>
      </c>
      <c r="T172" s="469">
        <f t="shared" si="69"/>
        <v>0</v>
      </c>
      <c r="U172" s="7"/>
      <c r="V172" s="3"/>
      <c r="W172" s="3"/>
      <c r="X172" s="3"/>
      <c r="Y172" s="3"/>
      <c r="Z172" s="3"/>
    </row>
    <row r="173" spans="2:26">
      <c r="B173" s="348"/>
      <c r="C173" s="552"/>
      <c r="D173" s="8"/>
      <c r="E173" s="68"/>
      <c r="F173" s="41"/>
      <c r="G173" s="18" t="s">
        <v>291</v>
      </c>
      <c r="H173" s="425">
        <f>IF($E172="Monthly",'Year 2'!S172,IF($E172="Quarterly",IF(AND($E172="Quarterly",OR(H$118=((RIGHT(LEFT($E$3,6),1)-1)*12)+1,H$118=((RIGHT(LEFT($E$3,6),1)-1)*12)+4,H$118=((RIGHT(LEFT($E$3,6),1)-1)*12)+7,H$118=((RIGHT(LEFT($E$3,6),1)-1)*12)+10)),'Year 2'!S172,0),IF(AND($E172="Yearly",$F172=H$118),'Year 2'!S172,0)))</f>
        <v>0</v>
      </c>
      <c r="I173" s="426">
        <f t="shared" ref="I173:S173" si="71">IF($E172="Monthly",H172,IF($E172="Quarterly",IF(AND($E172="Quarterly",OR(I$118=((RIGHT(LEFT($E$3,6),1)-1)*12)+1,I$118=((RIGHT(LEFT($E$3,6),1)-1)*12)+4,I$118=((RIGHT(LEFT($E$3,6),1)-1)*12)+7,I$118=((RIGHT(LEFT($E$3,6),1)-1)*12)+10)),H172,0),IF(AND($E172="Yearly",$F172=I$118),H172,0)))</f>
        <v>0</v>
      </c>
      <c r="J173" s="426">
        <f t="shared" si="71"/>
        <v>0</v>
      </c>
      <c r="K173" s="426">
        <f t="shared" si="71"/>
        <v>0</v>
      </c>
      <c r="L173" s="426">
        <f t="shared" si="71"/>
        <v>0</v>
      </c>
      <c r="M173" s="426">
        <f t="shared" si="71"/>
        <v>0</v>
      </c>
      <c r="N173" s="426">
        <f t="shared" si="71"/>
        <v>0</v>
      </c>
      <c r="O173" s="426">
        <f t="shared" si="71"/>
        <v>0</v>
      </c>
      <c r="P173" s="426">
        <f t="shared" si="71"/>
        <v>0</v>
      </c>
      <c r="Q173" s="426">
        <f t="shared" si="71"/>
        <v>0</v>
      </c>
      <c r="R173" s="426">
        <f t="shared" si="71"/>
        <v>0</v>
      </c>
      <c r="S173" s="426">
        <f t="shared" si="71"/>
        <v>0</v>
      </c>
      <c r="T173" s="469">
        <f t="shared" si="69"/>
        <v>0</v>
      </c>
      <c r="U173" s="7"/>
      <c r="V173" s="3"/>
      <c r="W173" s="3"/>
      <c r="X173" s="3"/>
      <c r="Y173" s="3"/>
      <c r="Z173" s="3"/>
    </row>
    <row r="174" spans="2:26">
      <c r="B174" s="348"/>
      <c r="C174" s="552" t="str">
        <f>"Sales Tax on "&amp;$B22&amp;" Line"</f>
        <v>Sales Tax on Billable Hours Revenue Line</v>
      </c>
      <c r="D174" s="508">
        <f>'Year 2'!D174:D175</f>
        <v>0.01</v>
      </c>
      <c r="E174" s="507" t="str">
        <f>'Year 2'!E174:E175</f>
        <v>Yearly</v>
      </c>
      <c r="F174" s="507">
        <f>IF('Year 2'!F174:F175="","",'Year 1'!F174:F175+'Year 2'!$S$118)</f>
        <v>27</v>
      </c>
      <c r="G174" s="18" t="s">
        <v>301</v>
      </c>
      <c r="H174" s="425">
        <f>IF($E174="n.a.",0,$D174*H$28+IF(H175=0,'Year 2'!S174,0))</f>
        <v>1346.4</v>
      </c>
      <c r="I174" s="426">
        <f>IF($E174="n.a.",0,$D174*I$28+IF(I175=0,H174,0))</f>
        <v>1499.4</v>
      </c>
      <c r="J174" s="426">
        <f t="shared" ref="J174:S174" si="72">IF($E174="n.a.",0,$D174*J$28+IF(J175=0,I174,0))</f>
        <v>160.5</v>
      </c>
      <c r="K174" s="426">
        <f t="shared" si="72"/>
        <v>328.5</v>
      </c>
      <c r="L174" s="426">
        <f t="shared" si="72"/>
        <v>502.5</v>
      </c>
      <c r="M174" s="426">
        <f t="shared" si="72"/>
        <v>684</v>
      </c>
      <c r="N174" s="426">
        <f t="shared" si="72"/>
        <v>873</v>
      </c>
      <c r="O174" s="426">
        <f t="shared" si="72"/>
        <v>1069.5</v>
      </c>
      <c r="P174" s="426">
        <f t="shared" si="72"/>
        <v>1272</v>
      </c>
      <c r="Q174" s="426">
        <f t="shared" si="72"/>
        <v>1482</v>
      </c>
      <c r="R174" s="426">
        <f t="shared" si="72"/>
        <v>1699.5</v>
      </c>
      <c r="S174" s="426">
        <f t="shared" si="72"/>
        <v>1924.05</v>
      </c>
      <c r="T174" s="469">
        <f t="shared" si="69"/>
        <v>12841.349999999999</v>
      </c>
      <c r="U174" s="7"/>
      <c r="V174" s="3"/>
      <c r="W174" s="3"/>
      <c r="X174" s="3"/>
      <c r="Y174" s="3"/>
      <c r="Z174" s="3"/>
    </row>
    <row r="175" spans="2:26">
      <c r="B175" s="348"/>
      <c r="C175" s="552"/>
      <c r="D175" s="8"/>
      <c r="E175" s="68"/>
      <c r="F175" s="41"/>
      <c r="G175" s="18" t="s">
        <v>291</v>
      </c>
      <c r="H175" s="425">
        <f>IF($E174="Monthly",'Year 2'!S174,IF($E174="Quarterly",IF(AND($E174="Quarterly",OR(H$118=((RIGHT(LEFT($E$3,6),1)-1)*12)+1,H$118=((RIGHT(LEFT($E$3,6),1)-1)*12)+4,H$118=((RIGHT(LEFT($E$3,6),1)-1)*12)+7,H$118=((RIGHT(LEFT($E$3,6),1)-1)*12)+10)),'Year 2'!S174,0),IF(AND($E174="Yearly",$F174=H$118),'Year 2'!S174,0)))</f>
        <v>0</v>
      </c>
      <c r="I175" s="426">
        <f t="shared" ref="I175:S175" si="73">IF($E174="Monthly",H174,IF($E174="Quarterly",IF(AND($E174="Quarterly",OR(I$118=((RIGHT(LEFT($E$3,6),1)-1)*12)+1,I$118=((RIGHT(LEFT($E$3,6),1)-1)*12)+4,I$118=((RIGHT(LEFT($E$3,6),1)-1)*12)+7,I$118=((RIGHT(LEFT($E$3,6),1)-1)*12)+10)),H174,0),IF(AND($E174="Yearly",$F174=I$118),H174,0)))</f>
        <v>0</v>
      </c>
      <c r="J175" s="426">
        <f t="shared" si="73"/>
        <v>1499.4</v>
      </c>
      <c r="K175" s="426">
        <f t="shared" si="73"/>
        <v>0</v>
      </c>
      <c r="L175" s="426">
        <f t="shared" si="73"/>
        <v>0</v>
      </c>
      <c r="M175" s="426">
        <f t="shared" si="73"/>
        <v>0</v>
      </c>
      <c r="N175" s="426">
        <f t="shared" si="73"/>
        <v>0</v>
      </c>
      <c r="O175" s="426">
        <f t="shared" si="73"/>
        <v>0</v>
      </c>
      <c r="P175" s="426">
        <f t="shared" si="73"/>
        <v>0</v>
      </c>
      <c r="Q175" s="426">
        <f t="shared" si="73"/>
        <v>0</v>
      </c>
      <c r="R175" s="426">
        <f t="shared" si="73"/>
        <v>0</v>
      </c>
      <c r="S175" s="426">
        <f t="shared" si="73"/>
        <v>0</v>
      </c>
      <c r="T175" s="469">
        <f t="shared" si="69"/>
        <v>1499.4</v>
      </c>
      <c r="U175" s="7"/>
      <c r="V175" s="3"/>
      <c r="W175" s="3"/>
      <c r="X175" s="3"/>
      <c r="Y175" s="3"/>
      <c r="Z175" s="3"/>
    </row>
    <row r="176" spans="2:26">
      <c r="B176" s="348"/>
      <c r="C176" s="552" t="str">
        <f>"Sales Tax on "&amp;$B30&amp;" Line"</f>
        <v>Sales Tax on Subscription Revenue Line</v>
      </c>
      <c r="D176" s="508">
        <f>'Year 2'!D176:D177</f>
        <v>0</v>
      </c>
      <c r="E176" s="507" t="str">
        <f>'Year 2'!E176:E177</f>
        <v>Quarterly</v>
      </c>
      <c r="F176" s="507" t="str">
        <f>IF('Year 2'!F176:F177="","",'Year 1'!F176:F177+'Year 2'!$S$118)</f>
        <v/>
      </c>
      <c r="G176" s="18" t="s">
        <v>301</v>
      </c>
      <c r="H176" s="425">
        <f>IF($E176="n.a.",0,$D176*H$39+IF(H177=0,'Year 2'!S176,0))</f>
        <v>0</v>
      </c>
      <c r="I176" s="426">
        <f>IF($E176="n.a.",0,$D176*I$39+IF(I177=0,H176,0))</f>
        <v>0</v>
      </c>
      <c r="J176" s="426">
        <f t="shared" ref="J176:S176" si="74">IF($E176="n.a.",0,$D176*J$39+IF(J177=0,I176,0))</f>
        <v>0</v>
      </c>
      <c r="K176" s="426">
        <f t="shared" si="74"/>
        <v>0</v>
      </c>
      <c r="L176" s="426">
        <f t="shared" si="74"/>
        <v>0</v>
      </c>
      <c r="M176" s="426">
        <f t="shared" si="74"/>
        <v>0</v>
      </c>
      <c r="N176" s="426">
        <f t="shared" si="74"/>
        <v>0</v>
      </c>
      <c r="O176" s="426">
        <f t="shared" si="74"/>
        <v>0</v>
      </c>
      <c r="P176" s="426">
        <f t="shared" si="74"/>
        <v>0</v>
      </c>
      <c r="Q176" s="426">
        <f t="shared" si="74"/>
        <v>0</v>
      </c>
      <c r="R176" s="426">
        <f t="shared" si="74"/>
        <v>0</v>
      </c>
      <c r="S176" s="426">
        <f t="shared" si="74"/>
        <v>0</v>
      </c>
      <c r="T176" s="469">
        <f t="shared" si="69"/>
        <v>0</v>
      </c>
      <c r="U176" s="7"/>
      <c r="V176" s="3"/>
      <c r="W176" s="3"/>
      <c r="X176" s="3"/>
      <c r="Y176" s="3"/>
      <c r="Z176" s="3"/>
    </row>
    <row r="177" spans="2:26">
      <c r="B177" s="348"/>
      <c r="C177" s="552"/>
      <c r="D177" s="8"/>
      <c r="E177" s="68"/>
      <c r="F177" s="41"/>
      <c r="G177" s="18" t="s">
        <v>291</v>
      </c>
      <c r="H177" s="425">
        <f>IF($E176="Monthly",'Year 2'!S176,IF($E176="Quarterly",IF(AND($E176="Quarterly",OR(H$118=((RIGHT(LEFT($E$3,6),1)-1)*12)+1,H$118=((RIGHT(LEFT($E$3,6),1)-1)*12)+4,H$118=((RIGHT(LEFT($E$3,6),1)-1)*12)+7,H$118=((RIGHT(LEFT($E$3,6),1)-1)*12)+10)),'Year 2'!S176,0),IF(AND($E176="Yearly",$F176=H$118),'Year 2'!S176,0)))</f>
        <v>0</v>
      </c>
      <c r="I177" s="426">
        <f t="shared" ref="I177:S177" si="75">IF($E176="Monthly",H176,IF($E176="Quarterly",IF(AND($E176="Quarterly",OR(I$118=((RIGHT(LEFT($E$3,6),1)-1)*12)+1,I$118=((RIGHT(LEFT($E$3,6),1)-1)*12)+4,I$118=((RIGHT(LEFT($E$3,6),1)-1)*12)+7,I$118=((RIGHT(LEFT($E$3,6),1)-1)*12)+10)),H176,0),IF(AND($E176="Yearly",$F176=I$118),H176,0)))</f>
        <v>0</v>
      </c>
      <c r="J177" s="426">
        <f t="shared" si="75"/>
        <v>0</v>
      </c>
      <c r="K177" s="426">
        <f t="shared" si="75"/>
        <v>0</v>
      </c>
      <c r="L177" s="426">
        <f t="shared" si="75"/>
        <v>0</v>
      </c>
      <c r="M177" s="426">
        <f t="shared" si="75"/>
        <v>0</v>
      </c>
      <c r="N177" s="426">
        <f t="shared" si="75"/>
        <v>0</v>
      </c>
      <c r="O177" s="426">
        <f t="shared" si="75"/>
        <v>0</v>
      </c>
      <c r="P177" s="426">
        <f t="shared" si="75"/>
        <v>0</v>
      </c>
      <c r="Q177" s="426">
        <f t="shared" si="75"/>
        <v>0</v>
      </c>
      <c r="R177" s="426">
        <f t="shared" si="75"/>
        <v>0</v>
      </c>
      <c r="S177" s="426">
        <f t="shared" si="75"/>
        <v>0</v>
      </c>
      <c r="T177" s="469">
        <f t="shared" si="69"/>
        <v>0</v>
      </c>
      <c r="U177" s="7"/>
      <c r="V177" s="3"/>
      <c r="W177" s="3"/>
      <c r="X177" s="3"/>
      <c r="Y177" s="3"/>
      <c r="Z177" s="3"/>
    </row>
    <row r="178" spans="2:26">
      <c r="B178" s="348"/>
      <c r="C178" s="143"/>
      <c r="D178" s="75"/>
      <c r="E178" s="75"/>
      <c r="F178" s="76"/>
      <c r="G178" s="27"/>
      <c r="H178" s="425"/>
      <c r="I178" s="426"/>
      <c r="J178" s="426"/>
      <c r="K178" s="426"/>
      <c r="L178" s="426"/>
      <c r="M178" s="426"/>
      <c r="N178" s="426"/>
      <c r="O178" s="426"/>
      <c r="P178" s="426"/>
      <c r="Q178" s="426"/>
      <c r="R178" s="426"/>
      <c r="S178" s="426"/>
      <c r="T178" s="469"/>
      <c r="U178" s="7"/>
      <c r="V178" s="3"/>
      <c r="W178" s="3"/>
      <c r="X178" s="3"/>
      <c r="Y178" s="3"/>
      <c r="Z178" s="3"/>
    </row>
    <row r="179" spans="2:26">
      <c r="B179" s="348"/>
      <c r="C179" s="143"/>
      <c r="D179" s="508">
        <f>'Year 2'!D179:D180</f>
        <v>0.24</v>
      </c>
      <c r="E179" s="507" t="str">
        <f>'Year 2'!E179:E180</f>
        <v>Quarterly</v>
      </c>
      <c r="F179" s="507" t="str">
        <f>IF('Year 2'!F179:F180="","",'Year 1'!F179:F180+'Year 2'!$S$118)</f>
        <v/>
      </c>
      <c r="G179" s="18" t="s">
        <v>301</v>
      </c>
      <c r="H179" s="425">
        <f>IF($E179="n.a.",0,$D179*H$157+IF(H$180=0,'Year 2'!S179,IF(H$180&lt;0,'Year 2'!S179+($D179*H$157),0)))</f>
        <v>-122965.70167039997</v>
      </c>
      <c r="I179" s="426">
        <f t="shared" ref="I179:J179" si="76">IF($E179="n.a.",0,$D179*I$157+IF(I$180=0,H$179,IF(I$180&lt;0,H$179+($D179*I$157),0)))</f>
        <v>-126186.29646079997</v>
      </c>
      <c r="J179" s="426">
        <f t="shared" si="76"/>
        <v>-129158.19365119998</v>
      </c>
      <c r="K179" s="426">
        <f>IF($E179="n.a.",0,$D179*K$157+IF(K$180=0,J$179,IF(K$180&lt;0,J$179+($D179*K$157),0)))</f>
        <v>-131807.59164159998</v>
      </c>
      <c r="L179" s="426">
        <f t="shared" ref="L179:S179" si="77">IF($E179="n.a.",0,$D179*L$157+IF(L$180=0,K$179,IF(L$180&lt;0,K$179+($D179*L$157),0)))</f>
        <v>-134252.42483199999</v>
      </c>
      <c r="M179" s="426">
        <f t="shared" si="77"/>
        <v>-136448.32042239999</v>
      </c>
      <c r="N179" s="426">
        <f t="shared" si="77"/>
        <v>-138420.1952128</v>
      </c>
      <c r="O179" s="426">
        <f t="shared" si="77"/>
        <v>-140164.77080319999</v>
      </c>
      <c r="P179" s="426">
        <f t="shared" si="77"/>
        <v>-141680.86479359999</v>
      </c>
      <c r="Q179" s="426">
        <f t="shared" si="77"/>
        <v>-142972.137984</v>
      </c>
      <c r="R179" s="426">
        <f t="shared" si="77"/>
        <v>-144038.79037440001</v>
      </c>
      <c r="S179" s="426">
        <f t="shared" si="77"/>
        <v>-144860.91156480002</v>
      </c>
      <c r="T179" s="469">
        <f>SUM(H179:S179)</f>
        <v>-1632956.1994112001</v>
      </c>
      <c r="U179" s="7"/>
      <c r="V179" s="3"/>
      <c r="W179" s="3"/>
      <c r="X179" s="3"/>
      <c r="Y179" s="3"/>
      <c r="Z179" s="3"/>
    </row>
    <row r="180" spans="2:26" ht="16.5" thickBot="1">
      <c r="B180" s="348"/>
      <c r="C180" s="7" t="s">
        <v>288</v>
      </c>
      <c r="D180" s="8"/>
      <c r="E180" s="68"/>
      <c r="F180" s="41"/>
      <c r="G180" s="18" t="s">
        <v>291</v>
      </c>
      <c r="H180" s="425">
        <f>IF(H$157&lt;0,0,IF('Year 2'!S179&lt;0,0,IF($E179="Monthly",'Year 2'!S179,IF($E179="Quarterly",IF(AND($E179="Quarterly",OR(H$118=((RIGHT(LEFT($E$3,6),1)-1)*12)+1,H$118=((RIGHT(LEFT($E$3,6),1)-1)*12)+4,H$118=((RIGHT(LEFT($E$3,6),1)-1)*12)+7,H$118=((RIGHT(LEFT($E$3,6),1)-1)*12)+10)),'Year 2'!S179,0),IF(AND($E179="Yearly",$F179=H$118),'Year 2'!S179,0)))))</f>
        <v>0</v>
      </c>
      <c r="I180" s="426">
        <f t="shared" ref="I180:S180" si="78">IF(I$157&lt;0,0,IF(H179&lt;0,0,IF($E179="Monthly",H179,IF($E179="Quarterly",IF(AND($E179="Quarterly",OR(I$118=((RIGHT(LEFT($E$3,6),1)-1)*12)+1,I$118=((RIGHT(LEFT($E$3,6),1)-1)*12)+4,I$118=((RIGHT(LEFT($E$3,6),1)-1)*12)+7,I$118=((RIGHT(LEFT($E$3,6),1)-1)*12)+10)),H179,0),IF(AND($E179="Yearly",$F179=I$118),H179,0)))))</f>
        <v>0</v>
      </c>
      <c r="J180" s="426">
        <f t="shared" si="78"/>
        <v>0</v>
      </c>
      <c r="K180" s="426">
        <f t="shared" si="78"/>
        <v>0</v>
      </c>
      <c r="L180" s="426">
        <f t="shared" si="78"/>
        <v>0</v>
      </c>
      <c r="M180" s="426">
        <f t="shared" si="78"/>
        <v>0</v>
      </c>
      <c r="N180" s="426">
        <f t="shared" si="78"/>
        <v>0</v>
      </c>
      <c r="O180" s="426">
        <f t="shared" si="78"/>
        <v>0</v>
      </c>
      <c r="P180" s="426">
        <f t="shared" si="78"/>
        <v>0</v>
      </c>
      <c r="Q180" s="426">
        <f t="shared" si="78"/>
        <v>0</v>
      </c>
      <c r="R180" s="426">
        <f t="shared" si="78"/>
        <v>0</v>
      </c>
      <c r="S180" s="426">
        <f t="shared" si="78"/>
        <v>0</v>
      </c>
      <c r="T180" s="469">
        <f>SUM(H180:S180)</f>
        <v>0</v>
      </c>
      <c r="U180" s="7"/>
      <c r="V180" s="3"/>
      <c r="W180" s="3"/>
      <c r="X180" s="3"/>
      <c r="Y180" s="3"/>
      <c r="Z180" s="3"/>
    </row>
    <row r="181" spans="2:26" ht="16.5" thickTop="1">
      <c r="B181" s="470" t="s">
        <v>303</v>
      </c>
      <c r="C181" s="471"/>
      <c r="D181" s="471"/>
      <c r="E181" s="471"/>
      <c r="F181" s="471"/>
      <c r="G181" s="472"/>
      <c r="H181" s="473">
        <f t="shared" ref="H181:S181" si="79">SUM(H171,H173,H175,H177,H180)</f>
        <v>386.40000000000003</v>
      </c>
      <c r="I181" s="474">
        <f t="shared" si="79"/>
        <v>398.40000000000003</v>
      </c>
      <c r="J181" s="474">
        <f t="shared" si="79"/>
        <v>1909.8000000000002</v>
      </c>
      <c r="K181" s="474">
        <f t="shared" si="79"/>
        <v>424.8</v>
      </c>
      <c r="L181" s="474">
        <f t="shared" si="79"/>
        <v>436.8</v>
      </c>
      <c r="M181" s="474">
        <f t="shared" si="79"/>
        <v>448.8</v>
      </c>
      <c r="N181" s="474">
        <f t="shared" si="79"/>
        <v>463.2</v>
      </c>
      <c r="O181" s="474">
        <f t="shared" si="79"/>
        <v>475.2</v>
      </c>
      <c r="P181" s="474">
        <f t="shared" si="79"/>
        <v>487.2</v>
      </c>
      <c r="Q181" s="474">
        <f t="shared" si="79"/>
        <v>501.6</v>
      </c>
      <c r="R181" s="474">
        <f t="shared" si="79"/>
        <v>513.6</v>
      </c>
      <c r="S181" s="474">
        <f t="shared" si="79"/>
        <v>525.6</v>
      </c>
      <c r="T181" s="475">
        <f>SUM(H181:S181)</f>
        <v>6971.4000000000015</v>
      </c>
      <c r="U181" s="7"/>
      <c r="V181" s="3"/>
      <c r="W181" s="3"/>
      <c r="X181" s="3"/>
      <c r="Y181" s="3"/>
      <c r="Z181" s="3"/>
    </row>
    <row r="182" spans="2:26" ht="16.5" thickBot="1">
      <c r="B182" s="484"/>
      <c r="C182" s="7"/>
      <c r="D182" s="7"/>
      <c r="E182" s="11"/>
      <c r="F182" s="11"/>
      <c r="G182" s="7"/>
      <c r="H182" s="428"/>
      <c r="I182" s="429"/>
      <c r="J182" s="429"/>
      <c r="K182" s="429"/>
      <c r="L182" s="429"/>
      <c r="M182" s="429"/>
      <c r="N182" s="429"/>
      <c r="O182" s="429"/>
      <c r="P182" s="429"/>
      <c r="Q182" s="429"/>
      <c r="R182" s="429"/>
      <c r="S182" s="429"/>
      <c r="T182" s="478"/>
      <c r="U182" s="7"/>
      <c r="V182" s="3"/>
      <c r="W182" s="3"/>
      <c r="X182" s="3"/>
      <c r="Y182" s="3"/>
      <c r="Z182" s="3"/>
    </row>
    <row r="183" spans="2:26" ht="16.5" thickTop="1">
      <c r="B183" s="488" t="s">
        <v>23</v>
      </c>
      <c r="C183" s="272"/>
      <c r="D183" s="272"/>
      <c r="E183" s="272"/>
      <c r="F183" s="272"/>
      <c r="G183" s="272"/>
      <c r="H183" s="274">
        <f t="shared" ref="H183:S183" si="80">H157-H166-H181</f>
        <v>-14715.564959999994</v>
      </c>
      <c r="I183" s="275">
        <f t="shared" si="80"/>
        <v>-13845.322737777775</v>
      </c>
      <c r="J183" s="275">
        <f t="shared" si="80"/>
        <v>-14306.59384888889</v>
      </c>
      <c r="K183" s="275">
        <f t="shared" si="80"/>
        <v>-11463.958293333331</v>
      </c>
      <c r="L183" s="275">
        <f t="shared" si="80"/>
        <v>-10623.604960000001</v>
      </c>
      <c r="M183" s="275">
        <f t="shared" si="80"/>
        <v>-9598.3649600000026</v>
      </c>
      <c r="N183" s="275">
        <f t="shared" si="80"/>
        <v>-8679.3449599999985</v>
      </c>
      <c r="O183" s="275">
        <f t="shared" si="80"/>
        <v>-7744.2649600000032</v>
      </c>
      <c r="P183" s="275">
        <f t="shared" si="80"/>
        <v>-6804.2582933333324</v>
      </c>
      <c r="Q183" s="275">
        <f t="shared" si="80"/>
        <v>-5881.9049600000017</v>
      </c>
      <c r="R183" s="275">
        <f t="shared" si="80"/>
        <v>-4957.9849600000034</v>
      </c>
      <c r="S183" s="275">
        <f t="shared" si="80"/>
        <v>-3951.1049600000056</v>
      </c>
      <c r="T183" s="286">
        <f>SUM(H183:S183)</f>
        <v>-112572.27285333334</v>
      </c>
      <c r="U183" s="7"/>
      <c r="V183" s="3"/>
      <c r="W183" s="3"/>
      <c r="X183" s="3"/>
      <c r="Y183" s="3"/>
      <c r="Z183" s="3"/>
    </row>
    <row r="184" spans="2:26">
      <c r="B184" s="448"/>
      <c r="C184" s="7"/>
      <c r="D184" s="7"/>
      <c r="E184" s="11"/>
      <c r="F184" s="11"/>
      <c r="G184" s="7"/>
      <c r="H184" s="428"/>
      <c r="I184" s="429"/>
      <c r="J184" s="429"/>
      <c r="K184" s="429"/>
      <c r="L184" s="429"/>
      <c r="M184" s="429"/>
      <c r="N184" s="429"/>
      <c r="O184" s="429"/>
      <c r="P184" s="429"/>
      <c r="Q184" s="429"/>
      <c r="R184" s="429"/>
      <c r="S184" s="429"/>
      <c r="T184" s="441"/>
      <c r="U184" s="3"/>
      <c r="V184" s="3"/>
      <c r="W184" s="3"/>
      <c r="X184" s="3"/>
      <c r="Y184" s="3"/>
      <c r="Z184" s="3"/>
    </row>
    <row r="185" spans="2:26" ht="20.25">
      <c r="B185" s="149" t="s">
        <v>35</v>
      </c>
      <c r="C185" s="367"/>
      <c r="D185" s="367"/>
      <c r="E185" s="367" t="str">
        <f>$E$3</f>
        <v>Year 3 (2022)</v>
      </c>
      <c r="F185" s="367"/>
      <c r="G185" s="367"/>
      <c r="H185" s="405" t="s">
        <v>126</v>
      </c>
      <c r="I185" s="406" t="s">
        <v>127</v>
      </c>
      <c r="J185" s="406" t="s">
        <v>128</v>
      </c>
      <c r="K185" s="406" t="s">
        <v>129</v>
      </c>
      <c r="L185" s="406" t="s">
        <v>130</v>
      </c>
      <c r="M185" s="406" t="s">
        <v>131</v>
      </c>
      <c r="N185" s="406" t="s">
        <v>132</v>
      </c>
      <c r="O185" s="406" t="s">
        <v>133</v>
      </c>
      <c r="P185" s="406" t="s">
        <v>134</v>
      </c>
      <c r="Q185" s="406" t="s">
        <v>135</v>
      </c>
      <c r="R185" s="406" t="s">
        <v>136</v>
      </c>
      <c r="S185" s="406" t="s">
        <v>137</v>
      </c>
      <c r="T185" s="407" t="s">
        <v>177</v>
      </c>
      <c r="U185" s="3"/>
      <c r="V185" s="3"/>
      <c r="W185" s="3"/>
      <c r="X185" s="3"/>
      <c r="Y185" s="3"/>
      <c r="Z185" s="3"/>
    </row>
    <row r="186" spans="2:26">
      <c r="B186" s="451"/>
      <c r="C186" s="452"/>
      <c r="D186" s="452"/>
      <c r="E186" s="452"/>
      <c r="F186" s="452"/>
      <c r="G186" s="453" t="s">
        <v>57</v>
      </c>
      <c r="H186" s="408">
        <f>H$4</f>
        <v>25</v>
      </c>
      <c r="I186" s="409">
        <f t="shared" ref="I186:S186" si="81">I$4</f>
        <v>26</v>
      </c>
      <c r="J186" s="409">
        <f t="shared" si="81"/>
        <v>27</v>
      </c>
      <c r="K186" s="409">
        <f t="shared" si="81"/>
        <v>28</v>
      </c>
      <c r="L186" s="409">
        <f t="shared" si="81"/>
        <v>29</v>
      </c>
      <c r="M186" s="409">
        <f t="shared" si="81"/>
        <v>30</v>
      </c>
      <c r="N186" s="409">
        <f t="shared" si="81"/>
        <v>31</v>
      </c>
      <c r="O186" s="409">
        <f t="shared" si="81"/>
        <v>32</v>
      </c>
      <c r="P186" s="409">
        <f t="shared" si="81"/>
        <v>33</v>
      </c>
      <c r="Q186" s="409">
        <f t="shared" si="81"/>
        <v>34</v>
      </c>
      <c r="R186" s="409">
        <f t="shared" si="81"/>
        <v>35</v>
      </c>
      <c r="S186" s="409">
        <f t="shared" si="81"/>
        <v>36</v>
      </c>
      <c r="T186" s="457" t="str">
        <f>"Total for " &amp; $E$3</f>
        <v>Total for Year 3 (2022)</v>
      </c>
      <c r="U186" s="3"/>
      <c r="V186" s="3"/>
      <c r="W186" s="3"/>
      <c r="X186" s="3"/>
      <c r="Y186" s="3"/>
      <c r="Z186" s="3"/>
    </row>
    <row r="187" spans="2:26">
      <c r="B187" s="455" t="s">
        <v>287</v>
      </c>
      <c r="C187" s="7"/>
      <c r="D187" s="66" t="s">
        <v>240</v>
      </c>
      <c r="E187" s="65" t="s">
        <v>239</v>
      </c>
      <c r="F187" s="27"/>
      <c r="G187" s="66"/>
      <c r="H187" s="414"/>
      <c r="I187" s="442"/>
      <c r="J187" s="442"/>
      <c r="K187" s="442"/>
      <c r="L187" s="442"/>
      <c r="M187" s="442"/>
      <c r="N187" s="442"/>
      <c r="O187" s="442"/>
      <c r="P187" s="442"/>
      <c r="Q187" s="442"/>
      <c r="R187" s="442"/>
      <c r="S187" s="442"/>
      <c r="T187" s="480"/>
      <c r="U187" s="3"/>
      <c r="V187" s="3"/>
      <c r="W187" s="3"/>
      <c r="X187" s="3"/>
      <c r="Y187" s="3"/>
      <c r="Z187" s="3"/>
    </row>
    <row r="188" spans="2:26">
      <c r="B188" s="481"/>
      <c r="C188" s="7" t="s">
        <v>236</v>
      </c>
      <c r="D188" s="507">
        <f>'Year 2'!D188</f>
        <v>1</v>
      </c>
      <c r="E188" s="506">
        <v>100000</v>
      </c>
      <c r="F188" s="27"/>
      <c r="G188" s="66"/>
      <c r="H188" s="425">
        <f>IFERROR(INDEX($D188:$F188,MATCH(H$186,$D188,FALSE),2),0)</f>
        <v>0</v>
      </c>
      <c r="I188" s="426">
        <f t="shared" ref="I188:S188" si="82">IFERROR(INDEX($D188:$F188,MATCH(I$186,$D188,FALSE),2),0)</f>
        <v>0</v>
      </c>
      <c r="J188" s="426">
        <f t="shared" si="82"/>
        <v>0</v>
      </c>
      <c r="K188" s="426">
        <f t="shared" si="82"/>
        <v>0</v>
      </c>
      <c r="L188" s="426">
        <f t="shared" si="82"/>
        <v>0</v>
      </c>
      <c r="M188" s="426">
        <f t="shared" si="82"/>
        <v>0</v>
      </c>
      <c r="N188" s="426">
        <f t="shared" si="82"/>
        <v>0</v>
      </c>
      <c r="O188" s="426">
        <f t="shared" si="82"/>
        <v>0</v>
      </c>
      <c r="P188" s="426">
        <f t="shared" si="82"/>
        <v>0</v>
      </c>
      <c r="Q188" s="426">
        <f t="shared" si="82"/>
        <v>0</v>
      </c>
      <c r="R188" s="426">
        <f t="shared" si="82"/>
        <v>0</v>
      </c>
      <c r="S188" s="426">
        <f t="shared" si="82"/>
        <v>0</v>
      </c>
      <c r="T188" s="469">
        <f>SUM(H188:S188)</f>
        <v>0</v>
      </c>
      <c r="U188" s="3"/>
      <c r="V188" s="3"/>
      <c r="W188" s="3"/>
      <c r="X188" s="3"/>
      <c r="Y188" s="3"/>
      <c r="Z188" s="3"/>
    </row>
    <row r="189" spans="2:26">
      <c r="B189" s="481"/>
      <c r="C189" s="7" t="s">
        <v>237</v>
      </c>
      <c r="D189" s="507">
        <f>'Year 2'!D189</f>
        <v>1</v>
      </c>
      <c r="E189" s="506">
        <v>1200000</v>
      </c>
      <c r="F189" s="27"/>
      <c r="G189" s="66"/>
      <c r="H189" s="425">
        <f t="shared" ref="H189:S191" si="83">IFERROR(INDEX($D189:$F189,MATCH(H$186,$D189,FALSE),2),0)</f>
        <v>0</v>
      </c>
      <c r="I189" s="426">
        <f t="shared" si="83"/>
        <v>0</v>
      </c>
      <c r="J189" s="426">
        <f t="shared" si="83"/>
        <v>0</v>
      </c>
      <c r="K189" s="426">
        <f t="shared" si="83"/>
        <v>0</v>
      </c>
      <c r="L189" s="426">
        <f t="shared" si="83"/>
        <v>0</v>
      </c>
      <c r="M189" s="426">
        <f t="shared" si="83"/>
        <v>0</v>
      </c>
      <c r="N189" s="426">
        <f t="shared" si="83"/>
        <v>0</v>
      </c>
      <c r="O189" s="426">
        <f t="shared" si="83"/>
        <v>0</v>
      </c>
      <c r="P189" s="426">
        <f t="shared" si="83"/>
        <v>0</v>
      </c>
      <c r="Q189" s="426">
        <f t="shared" si="83"/>
        <v>0</v>
      </c>
      <c r="R189" s="426">
        <f t="shared" si="83"/>
        <v>0</v>
      </c>
      <c r="S189" s="426">
        <f t="shared" si="83"/>
        <v>0</v>
      </c>
      <c r="T189" s="469">
        <f t="shared" ref="T189:T191" si="84">SUM(H189:S189)</f>
        <v>0</v>
      </c>
      <c r="U189" s="3"/>
      <c r="V189" s="3"/>
      <c r="W189" s="3"/>
      <c r="X189" s="3"/>
      <c r="Y189" s="3"/>
      <c r="Z189" s="3"/>
    </row>
    <row r="190" spans="2:26">
      <c r="B190" s="481"/>
      <c r="C190" s="48" t="s">
        <v>238</v>
      </c>
      <c r="D190" s="507">
        <f>'Year 2'!D190</f>
        <v>6</v>
      </c>
      <c r="E190" s="506">
        <v>23000</v>
      </c>
      <c r="F190" s="27"/>
      <c r="G190" s="66"/>
      <c r="H190" s="425">
        <f t="shared" si="83"/>
        <v>0</v>
      </c>
      <c r="I190" s="426">
        <f t="shared" si="83"/>
        <v>0</v>
      </c>
      <c r="J190" s="426">
        <f t="shared" si="83"/>
        <v>0</v>
      </c>
      <c r="K190" s="426">
        <f t="shared" si="83"/>
        <v>0</v>
      </c>
      <c r="L190" s="426">
        <f t="shared" si="83"/>
        <v>0</v>
      </c>
      <c r="M190" s="426">
        <f t="shared" si="83"/>
        <v>0</v>
      </c>
      <c r="N190" s="426">
        <f t="shared" si="83"/>
        <v>0</v>
      </c>
      <c r="O190" s="426">
        <f t="shared" si="83"/>
        <v>0</v>
      </c>
      <c r="P190" s="426">
        <f t="shared" si="83"/>
        <v>0</v>
      </c>
      <c r="Q190" s="426">
        <f t="shared" si="83"/>
        <v>0</v>
      </c>
      <c r="R190" s="426">
        <f t="shared" si="83"/>
        <v>0</v>
      </c>
      <c r="S190" s="426">
        <f t="shared" si="83"/>
        <v>0</v>
      </c>
      <c r="T190" s="469">
        <f t="shared" si="84"/>
        <v>0</v>
      </c>
      <c r="U190" s="3"/>
      <c r="V190" s="3"/>
      <c r="W190" s="3"/>
      <c r="X190" s="3"/>
      <c r="Y190" s="3"/>
      <c r="Z190" s="3"/>
    </row>
    <row r="191" spans="2:26">
      <c r="B191" s="481"/>
      <c r="C191" s="48" t="s">
        <v>24</v>
      </c>
      <c r="D191" s="507">
        <f>'Year 2'!D191</f>
        <v>2</v>
      </c>
      <c r="E191" s="506">
        <v>3000</v>
      </c>
      <c r="F191" s="27"/>
      <c r="G191" s="66"/>
      <c r="H191" s="425">
        <f t="shared" si="83"/>
        <v>0</v>
      </c>
      <c r="I191" s="426">
        <f t="shared" si="83"/>
        <v>0</v>
      </c>
      <c r="J191" s="426">
        <f t="shared" si="83"/>
        <v>0</v>
      </c>
      <c r="K191" s="426">
        <f t="shared" si="83"/>
        <v>0</v>
      </c>
      <c r="L191" s="426">
        <f t="shared" si="83"/>
        <v>0</v>
      </c>
      <c r="M191" s="426">
        <f t="shared" si="83"/>
        <v>0</v>
      </c>
      <c r="N191" s="426">
        <f t="shared" si="83"/>
        <v>0</v>
      </c>
      <c r="O191" s="426">
        <f t="shared" si="83"/>
        <v>0</v>
      </c>
      <c r="P191" s="426">
        <f t="shared" si="83"/>
        <v>0</v>
      </c>
      <c r="Q191" s="426">
        <f t="shared" si="83"/>
        <v>0</v>
      </c>
      <c r="R191" s="426">
        <f t="shared" si="83"/>
        <v>0</v>
      </c>
      <c r="S191" s="426">
        <f t="shared" si="83"/>
        <v>0</v>
      </c>
      <c r="T191" s="469">
        <f t="shared" si="84"/>
        <v>0</v>
      </c>
      <c r="U191" s="3"/>
      <c r="V191" s="3"/>
      <c r="W191" s="3"/>
      <c r="X191" s="3"/>
      <c r="Y191" s="3"/>
      <c r="Z191" s="3"/>
    </row>
    <row r="192" spans="2:26" ht="15.95" customHeight="1">
      <c r="B192" s="481"/>
      <c r="C192" s="7"/>
      <c r="D192" s="44"/>
      <c r="E192" s="67"/>
      <c r="F192" s="27"/>
      <c r="G192" s="66"/>
      <c r="H192" s="414"/>
      <c r="I192" s="442"/>
      <c r="J192" s="442"/>
      <c r="K192" s="443"/>
      <c r="L192" s="442"/>
      <c r="M192" s="442"/>
      <c r="N192" s="444"/>
      <c r="O192" s="442"/>
      <c r="P192" s="442"/>
      <c r="Q192" s="442"/>
      <c r="R192" s="442"/>
      <c r="S192" s="442"/>
      <c r="T192" s="480"/>
      <c r="U192" s="3"/>
      <c r="V192" s="3"/>
      <c r="W192" s="3"/>
      <c r="X192" s="3"/>
      <c r="Y192" s="3"/>
      <c r="Z192" s="3"/>
    </row>
    <row r="193" spans="2:26">
      <c r="B193" s="455" t="s">
        <v>286</v>
      </c>
      <c r="C193" s="7"/>
      <c r="D193" s="65" t="s">
        <v>239</v>
      </c>
      <c r="E193" s="66" t="s">
        <v>240</v>
      </c>
      <c r="F193" s="27" t="s">
        <v>241</v>
      </c>
      <c r="G193" s="66"/>
      <c r="H193" s="414"/>
      <c r="I193" s="442"/>
      <c r="J193" s="442"/>
      <c r="K193" s="442"/>
      <c r="L193" s="442"/>
      <c r="M193" s="442"/>
      <c r="N193" s="442"/>
      <c r="O193" s="442"/>
      <c r="P193" s="442"/>
      <c r="Q193" s="442"/>
      <c r="R193" s="442"/>
      <c r="S193" s="442"/>
      <c r="T193" s="480"/>
      <c r="U193" s="3"/>
      <c r="V193" s="3"/>
      <c r="W193" s="3"/>
      <c r="X193" s="3"/>
      <c r="Y193" s="3"/>
      <c r="Z193" s="3"/>
    </row>
    <row r="194" spans="2:26">
      <c r="B194" s="348"/>
      <c r="C194" s="7" t="s">
        <v>236</v>
      </c>
      <c r="D194" s="506">
        <f>'Year 2'!$D194</f>
        <v>1200</v>
      </c>
      <c r="E194" s="507">
        <f>CEILING('Year 2'!$S$186,$F194)+'Year 2'!$E194-IFERROR(FLOOR('Year 2'!$E194,F194),0)</f>
        <v>29</v>
      </c>
      <c r="F194" s="507">
        <f>'Year 2'!$F194</f>
        <v>7</v>
      </c>
      <c r="G194" s="7"/>
      <c r="H194" s="425">
        <f>IFERROR(IF(INT((H$186-$E194)/$F194)=(H$186-$E194)/$F194,$D194,0),0)</f>
        <v>0</v>
      </c>
      <c r="I194" s="426">
        <f t="shared" ref="I194:S199" si="85">IF(I$186=$E194,$D194,IFERROR(IF(INT((I$186-$E194)/$F194)=(I$186-$E194)/$F194,$D194,0),0))</f>
        <v>0</v>
      </c>
      <c r="J194" s="426">
        <f t="shared" si="85"/>
        <v>0</v>
      </c>
      <c r="K194" s="426">
        <f t="shared" si="85"/>
        <v>0</v>
      </c>
      <c r="L194" s="426">
        <f t="shared" si="85"/>
        <v>1200</v>
      </c>
      <c r="M194" s="426">
        <f t="shared" si="85"/>
        <v>0</v>
      </c>
      <c r="N194" s="426">
        <f t="shared" si="85"/>
        <v>0</v>
      </c>
      <c r="O194" s="426">
        <f t="shared" si="85"/>
        <v>0</v>
      </c>
      <c r="P194" s="426">
        <f t="shared" si="85"/>
        <v>0</v>
      </c>
      <c r="Q194" s="426">
        <f t="shared" si="85"/>
        <v>0</v>
      </c>
      <c r="R194" s="426">
        <f t="shared" si="85"/>
        <v>0</v>
      </c>
      <c r="S194" s="426">
        <f t="shared" si="85"/>
        <v>1200</v>
      </c>
      <c r="T194" s="469">
        <f t="shared" ref="T194:T199" si="86">SUM(H194:S194)</f>
        <v>2400</v>
      </c>
      <c r="U194" s="3"/>
      <c r="V194" s="3"/>
      <c r="W194" s="3"/>
      <c r="X194" s="3"/>
      <c r="Y194" s="3"/>
      <c r="Z194" s="3"/>
    </row>
    <row r="195" spans="2:26">
      <c r="B195" s="348"/>
      <c r="C195" s="7" t="s">
        <v>237</v>
      </c>
      <c r="D195" s="506">
        <f>'Year 2'!$D195</f>
        <v>1000</v>
      </c>
      <c r="E195" s="507">
        <f>CEILING('Year 2'!$S$186,$F195)+'Year 2'!$E195-IFERROR(FLOOR('Year 2'!$E195,F195),0)</f>
        <v>28</v>
      </c>
      <c r="F195" s="507">
        <f>'Year 2'!$F195</f>
        <v>5</v>
      </c>
      <c r="G195" s="7"/>
      <c r="H195" s="425">
        <f t="shared" ref="H195:H199" si="87">IF(H$186=$E195,$D195,IFERROR(IF(INT((H$186-$E195)/$F195)=(H$186-$E195)/$F195,$D195,0),0))</f>
        <v>0</v>
      </c>
      <c r="I195" s="426">
        <f t="shared" si="85"/>
        <v>0</v>
      </c>
      <c r="J195" s="426">
        <f t="shared" si="85"/>
        <v>0</v>
      </c>
      <c r="K195" s="426">
        <f t="shared" si="85"/>
        <v>1000</v>
      </c>
      <c r="L195" s="426">
        <f t="shared" si="85"/>
        <v>0</v>
      </c>
      <c r="M195" s="426">
        <f t="shared" si="85"/>
        <v>0</v>
      </c>
      <c r="N195" s="426">
        <f t="shared" si="85"/>
        <v>0</v>
      </c>
      <c r="O195" s="426">
        <f t="shared" si="85"/>
        <v>0</v>
      </c>
      <c r="P195" s="426">
        <f t="shared" si="85"/>
        <v>1000</v>
      </c>
      <c r="Q195" s="426">
        <f t="shared" si="85"/>
        <v>0</v>
      </c>
      <c r="R195" s="426">
        <f t="shared" si="85"/>
        <v>0</v>
      </c>
      <c r="S195" s="426">
        <f t="shared" si="85"/>
        <v>0</v>
      </c>
      <c r="T195" s="469">
        <f t="shared" si="86"/>
        <v>2000</v>
      </c>
      <c r="U195" s="3"/>
      <c r="V195" s="3"/>
      <c r="W195" s="3"/>
      <c r="X195" s="3"/>
      <c r="Y195" s="3"/>
      <c r="Z195" s="3"/>
    </row>
    <row r="196" spans="2:26">
      <c r="B196" s="348"/>
      <c r="C196" s="7" t="s">
        <v>238</v>
      </c>
      <c r="D196" s="506">
        <f>'Year 2'!$D196</f>
        <v>1000</v>
      </c>
      <c r="E196" s="507">
        <f>CEILING('Year 2'!$S$186,$F196)+'Year 2'!$E196-IFERROR(FLOOR('Year 2'!$E196,F196),0)</f>
        <v>25</v>
      </c>
      <c r="F196" s="507">
        <f>'Year 2'!$F196</f>
        <v>12</v>
      </c>
      <c r="G196" s="7"/>
      <c r="H196" s="425">
        <f t="shared" si="87"/>
        <v>1000</v>
      </c>
      <c r="I196" s="426">
        <f t="shared" si="85"/>
        <v>0</v>
      </c>
      <c r="J196" s="426">
        <f t="shared" si="85"/>
        <v>0</v>
      </c>
      <c r="K196" s="426">
        <f t="shared" si="85"/>
        <v>0</v>
      </c>
      <c r="L196" s="426">
        <f t="shared" si="85"/>
        <v>0</v>
      </c>
      <c r="M196" s="426">
        <f t="shared" si="85"/>
        <v>0</v>
      </c>
      <c r="N196" s="426">
        <f t="shared" si="85"/>
        <v>0</v>
      </c>
      <c r="O196" s="426">
        <f t="shared" si="85"/>
        <v>0</v>
      </c>
      <c r="P196" s="426">
        <f t="shared" si="85"/>
        <v>0</v>
      </c>
      <c r="Q196" s="426">
        <f t="shared" si="85"/>
        <v>0</v>
      </c>
      <c r="R196" s="426">
        <f t="shared" si="85"/>
        <v>0</v>
      </c>
      <c r="S196" s="426">
        <f t="shared" si="85"/>
        <v>0</v>
      </c>
      <c r="T196" s="469">
        <f t="shared" si="86"/>
        <v>1000</v>
      </c>
      <c r="U196" s="3"/>
      <c r="V196" s="3"/>
      <c r="W196" s="3"/>
      <c r="X196" s="3"/>
      <c r="Y196" s="3"/>
      <c r="Z196" s="3"/>
    </row>
    <row r="197" spans="2:26">
      <c r="B197" s="348"/>
      <c r="C197" s="7" t="s">
        <v>36</v>
      </c>
      <c r="D197" s="506">
        <f>'Year 2'!$D197</f>
        <v>3000</v>
      </c>
      <c r="E197" s="507">
        <f>CEILING('Year 2'!$S$186,$F197)+'Year 2'!$E197-IFERROR(FLOOR('Year 2'!$E197,F197),0)</f>
        <v>25</v>
      </c>
      <c r="F197" s="507">
        <f>'Year 2'!$F197</f>
        <v>6</v>
      </c>
      <c r="G197" s="7"/>
      <c r="H197" s="425">
        <f t="shared" si="87"/>
        <v>3000</v>
      </c>
      <c r="I197" s="426">
        <f t="shared" si="85"/>
        <v>0</v>
      </c>
      <c r="J197" s="426">
        <f t="shared" si="85"/>
        <v>0</v>
      </c>
      <c r="K197" s="426">
        <f t="shared" si="85"/>
        <v>0</v>
      </c>
      <c r="L197" s="426">
        <f t="shared" si="85"/>
        <v>0</v>
      </c>
      <c r="M197" s="426">
        <f t="shared" si="85"/>
        <v>0</v>
      </c>
      <c r="N197" s="426">
        <f t="shared" si="85"/>
        <v>3000</v>
      </c>
      <c r="O197" s="426">
        <f t="shared" si="85"/>
        <v>0</v>
      </c>
      <c r="P197" s="426">
        <f t="shared" si="85"/>
        <v>0</v>
      </c>
      <c r="Q197" s="426">
        <f t="shared" si="85"/>
        <v>0</v>
      </c>
      <c r="R197" s="426">
        <f t="shared" si="85"/>
        <v>0</v>
      </c>
      <c r="S197" s="426">
        <f t="shared" si="85"/>
        <v>0</v>
      </c>
      <c r="T197" s="469">
        <f t="shared" si="86"/>
        <v>6000</v>
      </c>
      <c r="U197" s="3"/>
      <c r="V197" s="3"/>
      <c r="W197" s="3"/>
      <c r="X197" s="3"/>
      <c r="Y197" s="3"/>
      <c r="Z197" s="3"/>
    </row>
    <row r="198" spans="2:26">
      <c r="B198" s="348"/>
      <c r="C198" s="7" t="s">
        <v>37</v>
      </c>
      <c r="D198" s="506">
        <f>'Year 2'!$D198</f>
        <v>900</v>
      </c>
      <c r="E198" s="507">
        <f>CEILING('Year 2'!$S$186,$F198)+'Year 2'!$E198-IFERROR(FLOOR('Year 2'!$E198,F198),0)</f>
        <v>1</v>
      </c>
      <c r="F198" s="507">
        <f>'Year 2'!$F198</f>
        <v>0</v>
      </c>
      <c r="G198" s="7"/>
      <c r="H198" s="425">
        <f t="shared" si="87"/>
        <v>0</v>
      </c>
      <c r="I198" s="426">
        <f t="shared" si="85"/>
        <v>0</v>
      </c>
      <c r="J198" s="426">
        <f t="shared" si="85"/>
        <v>0</v>
      </c>
      <c r="K198" s="426">
        <f t="shared" si="85"/>
        <v>0</v>
      </c>
      <c r="L198" s="426">
        <f t="shared" si="85"/>
        <v>0</v>
      </c>
      <c r="M198" s="426">
        <f t="shared" si="85"/>
        <v>0</v>
      </c>
      <c r="N198" s="426">
        <f t="shared" si="85"/>
        <v>0</v>
      </c>
      <c r="O198" s="426">
        <f t="shared" si="85"/>
        <v>0</v>
      </c>
      <c r="P198" s="426">
        <f t="shared" si="85"/>
        <v>0</v>
      </c>
      <c r="Q198" s="426">
        <f t="shared" si="85"/>
        <v>0</v>
      </c>
      <c r="R198" s="426">
        <f t="shared" si="85"/>
        <v>0</v>
      </c>
      <c r="S198" s="426">
        <f t="shared" si="85"/>
        <v>0</v>
      </c>
      <c r="T198" s="469">
        <f t="shared" si="86"/>
        <v>0</v>
      </c>
      <c r="U198" s="3"/>
      <c r="V198" s="3"/>
      <c r="W198" s="3"/>
      <c r="X198" s="3"/>
      <c r="Y198" s="3"/>
      <c r="Z198" s="3"/>
    </row>
    <row r="199" spans="2:26" ht="16.5" thickBot="1">
      <c r="B199" s="348"/>
      <c r="C199" s="28" t="s">
        <v>38</v>
      </c>
      <c r="D199" s="506">
        <f>'Year 2'!$D199</f>
        <v>15000</v>
      </c>
      <c r="E199" s="507">
        <f>CEILING('Year 2'!$S$186,$F199)+'Year 2'!$E199-IFERROR(FLOOR('Year 2'!$E199,F199),0)</f>
        <v>25</v>
      </c>
      <c r="F199" s="507">
        <f>'Year 2'!$F199</f>
        <v>24</v>
      </c>
      <c r="G199" s="7"/>
      <c r="H199" s="425">
        <f t="shared" si="87"/>
        <v>15000</v>
      </c>
      <c r="I199" s="426">
        <f t="shared" si="85"/>
        <v>0</v>
      </c>
      <c r="J199" s="426">
        <f t="shared" si="85"/>
        <v>0</v>
      </c>
      <c r="K199" s="426">
        <f t="shared" si="85"/>
        <v>0</v>
      </c>
      <c r="L199" s="426">
        <f t="shared" si="85"/>
        <v>0</v>
      </c>
      <c r="M199" s="426">
        <f t="shared" si="85"/>
        <v>0</v>
      </c>
      <c r="N199" s="426">
        <f t="shared" si="85"/>
        <v>0</v>
      </c>
      <c r="O199" s="426">
        <f t="shared" si="85"/>
        <v>0</v>
      </c>
      <c r="P199" s="426">
        <f t="shared" si="85"/>
        <v>0</v>
      </c>
      <c r="Q199" s="426">
        <f t="shared" si="85"/>
        <v>0</v>
      </c>
      <c r="R199" s="426">
        <f t="shared" si="85"/>
        <v>0</v>
      </c>
      <c r="S199" s="426">
        <f t="shared" si="85"/>
        <v>0</v>
      </c>
      <c r="T199" s="469">
        <f t="shared" si="86"/>
        <v>15000</v>
      </c>
      <c r="U199" s="3"/>
      <c r="V199" s="3"/>
      <c r="W199" s="3"/>
      <c r="X199" s="3"/>
      <c r="Y199" s="3"/>
      <c r="Z199" s="3"/>
    </row>
    <row r="200" spans="2:26" ht="16.5" thickTop="1">
      <c r="B200" s="285" t="s">
        <v>39</v>
      </c>
      <c r="C200" s="272"/>
      <c r="D200" s="272"/>
      <c r="E200" s="272"/>
      <c r="F200" s="272"/>
      <c r="G200" s="272"/>
      <c r="H200" s="274">
        <f>SUM(H188:H199)</f>
        <v>19000</v>
      </c>
      <c r="I200" s="275">
        <f t="shared" ref="I200:S200" si="88">SUM(I188:I199)</f>
        <v>0</v>
      </c>
      <c r="J200" s="275">
        <f t="shared" si="88"/>
        <v>0</v>
      </c>
      <c r="K200" s="275">
        <f t="shared" si="88"/>
        <v>1000</v>
      </c>
      <c r="L200" s="275">
        <f t="shared" si="88"/>
        <v>1200</v>
      </c>
      <c r="M200" s="275">
        <f t="shared" si="88"/>
        <v>0</v>
      </c>
      <c r="N200" s="275">
        <f t="shared" si="88"/>
        <v>3000</v>
      </c>
      <c r="O200" s="275">
        <f t="shared" si="88"/>
        <v>0</v>
      </c>
      <c r="P200" s="275">
        <f t="shared" si="88"/>
        <v>1000</v>
      </c>
      <c r="Q200" s="275">
        <f t="shared" si="88"/>
        <v>0</v>
      </c>
      <c r="R200" s="275">
        <f t="shared" si="88"/>
        <v>0</v>
      </c>
      <c r="S200" s="275">
        <f t="shared" si="88"/>
        <v>1200</v>
      </c>
      <c r="T200" s="286">
        <f>SUM(H200:S200)</f>
        <v>26400</v>
      </c>
      <c r="U200" s="7"/>
      <c r="V200" s="3"/>
      <c r="W200" s="3"/>
      <c r="X200" s="3"/>
      <c r="Y200" s="3"/>
      <c r="Z200" s="3"/>
    </row>
    <row r="201" spans="2:26">
      <c r="B201" s="448"/>
      <c r="C201" s="7"/>
      <c r="D201" s="7"/>
      <c r="E201" s="7"/>
      <c r="F201" s="7"/>
      <c r="G201" s="7"/>
      <c r="H201" s="412"/>
      <c r="I201" s="413"/>
      <c r="J201" s="413"/>
      <c r="K201" s="413"/>
      <c r="L201" s="413"/>
      <c r="M201" s="413"/>
      <c r="N201" s="413"/>
      <c r="O201" s="413"/>
      <c r="P201" s="413"/>
      <c r="Q201" s="413"/>
      <c r="R201" s="413"/>
      <c r="S201" s="413"/>
      <c r="T201" s="427"/>
      <c r="U201" s="3"/>
      <c r="V201" s="3"/>
      <c r="W201" s="3"/>
      <c r="X201" s="3"/>
      <c r="Y201" s="3"/>
      <c r="Z201" s="3"/>
    </row>
    <row r="202" spans="2:26" ht="20.25">
      <c r="B202" s="149" t="s">
        <v>41</v>
      </c>
      <c r="C202" s="367"/>
      <c r="D202" s="367"/>
      <c r="E202" s="367" t="str">
        <f>$E$3</f>
        <v>Year 3 (2022)</v>
      </c>
      <c r="F202" s="367"/>
      <c r="G202" s="367"/>
      <c r="H202" s="405" t="s">
        <v>126</v>
      </c>
      <c r="I202" s="406" t="s">
        <v>127</v>
      </c>
      <c r="J202" s="406" t="s">
        <v>128</v>
      </c>
      <c r="K202" s="406" t="s">
        <v>129</v>
      </c>
      <c r="L202" s="406" t="s">
        <v>130</v>
      </c>
      <c r="M202" s="406" t="s">
        <v>131</v>
      </c>
      <c r="N202" s="406" t="s">
        <v>132</v>
      </c>
      <c r="O202" s="406" t="s">
        <v>133</v>
      </c>
      <c r="P202" s="406" t="s">
        <v>134</v>
      </c>
      <c r="Q202" s="406" t="s">
        <v>135</v>
      </c>
      <c r="R202" s="406" t="s">
        <v>136</v>
      </c>
      <c r="S202" s="406" t="s">
        <v>137</v>
      </c>
      <c r="T202" s="407" t="s">
        <v>177</v>
      </c>
      <c r="U202" s="3"/>
      <c r="V202" s="3"/>
      <c r="W202" s="3"/>
      <c r="X202" s="3"/>
      <c r="Y202" s="3"/>
      <c r="Z202" s="3"/>
    </row>
    <row r="203" spans="2:26">
      <c r="B203" s="451"/>
      <c r="C203" s="452"/>
      <c r="D203" s="452"/>
      <c r="E203" s="452"/>
      <c r="F203" s="452"/>
      <c r="G203" s="453" t="s">
        <v>57</v>
      </c>
      <c r="H203" s="408">
        <f>H$4</f>
        <v>25</v>
      </c>
      <c r="I203" s="409">
        <f t="shared" ref="I203:S203" si="89">I$4</f>
        <v>26</v>
      </c>
      <c r="J203" s="409">
        <f t="shared" si="89"/>
        <v>27</v>
      </c>
      <c r="K203" s="409">
        <f t="shared" si="89"/>
        <v>28</v>
      </c>
      <c r="L203" s="409">
        <f t="shared" si="89"/>
        <v>29</v>
      </c>
      <c r="M203" s="409">
        <f t="shared" si="89"/>
        <v>30</v>
      </c>
      <c r="N203" s="409">
        <f t="shared" si="89"/>
        <v>31</v>
      </c>
      <c r="O203" s="409">
        <f t="shared" si="89"/>
        <v>32</v>
      </c>
      <c r="P203" s="409">
        <f t="shared" si="89"/>
        <v>33</v>
      </c>
      <c r="Q203" s="409">
        <f t="shared" si="89"/>
        <v>34</v>
      </c>
      <c r="R203" s="409">
        <f t="shared" si="89"/>
        <v>35</v>
      </c>
      <c r="S203" s="409">
        <f t="shared" si="89"/>
        <v>36</v>
      </c>
      <c r="T203" s="457" t="str">
        <f>"Total for " &amp; $E$3</f>
        <v>Total for Year 3 (2022)</v>
      </c>
      <c r="U203" s="3"/>
      <c r="V203" s="3"/>
      <c r="W203" s="3"/>
      <c r="X203" s="3"/>
      <c r="Y203" s="3"/>
      <c r="Z203" s="3"/>
    </row>
    <row r="204" spans="2:26">
      <c r="B204" s="455" t="s">
        <v>148</v>
      </c>
      <c r="C204" s="7"/>
      <c r="D204" s="7"/>
      <c r="E204" s="28" t="s">
        <v>42</v>
      </c>
      <c r="F204" s="7"/>
      <c r="G204" s="7"/>
      <c r="H204" s="412"/>
      <c r="I204" s="413"/>
      <c r="J204" s="413"/>
      <c r="K204" s="413"/>
      <c r="L204" s="413"/>
      <c r="M204" s="413"/>
      <c r="N204" s="413"/>
      <c r="O204" s="413"/>
      <c r="P204" s="413"/>
      <c r="Q204" s="413"/>
      <c r="R204" s="413"/>
      <c r="S204" s="413"/>
      <c r="T204" s="459"/>
      <c r="U204" s="3"/>
      <c r="V204" s="3"/>
      <c r="W204" s="3"/>
      <c r="X204" s="3"/>
      <c r="Y204" s="3"/>
      <c r="Z204" s="3"/>
    </row>
    <row r="205" spans="2:26">
      <c r="B205" s="455"/>
      <c r="C205" s="7" t="str">
        <f>"Receivable days for "&amp;$B6</f>
        <v>Receivable days for Product Revenue</v>
      </c>
      <c r="D205" s="7"/>
      <c r="E205" s="507">
        <f>'Year 2'!E205</f>
        <v>30</v>
      </c>
      <c r="F205" s="7"/>
      <c r="G205" s="7"/>
      <c r="H205" s="425">
        <f t="shared" ref="H205:S205" si="90">H$12*$E205/30</f>
        <v>19920</v>
      </c>
      <c r="I205" s="426">
        <f t="shared" si="90"/>
        <v>20520</v>
      </c>
      <c r="J205" s="426">
        <f t="shared" si="90"/>
        <v>21240</v>
      </c>
      <c r="K205" s="426">
        <f t="shared" si="90"/>
        <v>21840</v>
      </c>
      <c r="L205" s="426">
        <f t="shared" si="90"/>
        <v>22440</v>
      </c>
      <c r="M205" s="426">
        <f t="shared" si="90"/>
        <v>23160</v>
      </c>
      <c r="N205" s="426">
        <f t="shared" si="90"/>
        <v>23760</v>
      </c>
      <c r="O205" s="426">
        <f t="shared" si="90"/>
        <v>24360</v>
      </c>
      <c r="P205" s="426">
        <f t="shared" si="90"/>
        <v>25080</v>
      </c>
      <c r="Q205" s="426">
        <f t="shared" si="90"/>
        <v>25680</v>
      </c>
      <c r="R205" s="426">
        <f t="shared" si="90"/>
        <v>26280</v>
      </c>
      <c r="S205" s="426">
        <f t="shared" si="90"/>
        <v>27000</v>
      </c>
      <c r="T205" s="469">
        <f>SUM(H205:S205)</f>
        <v>281280</v>
      </c>
      <c r="U205" s="3"/>
      <c r="V205" s="3"/>
      <c r="W205" s="3"/>
      <c r="X205" s="3"/>
      <c r="Y205" s="3"/>
      <c r="Z205" s="3"/>
    </row>
    <row r="206" spans="2:26">
      <c r="B206" s="455"/>
      <c r="C206" s="7" t="str">
        <f>"Receivable days for "&amp;$B14</f>
        <v>Receivable days for Service Revenue</v>
      </c>
      <c r="D206" s="7"/>
      <c r="E206" s="507">
        <f>'Year 2'!E206</f>
        <v>0</v>
      </c>
      <c r="F206" s="7"/>
      <c r="G206" s="7"/>
      <c r="H206" s="425">
        <f t="shared" ref="H206:S206" si="91">H$20*$E206/30</f>
        <v>0</v>
      </c>
      <c r="I206" s="426">
        <f t="shared" si="91"/>
        <v>0</v>
      </c>
      <c r="J206" s="426">
        <f t="shared" si="91"/>
        <v>0</v>
      </c>
      <c r="K206" s="426">
        <f t="shared" si="91"/>
        <v>0</v>
      </c>
      <c r="L206" s="426">
        <f t="shared" si="91"/>
        <v>0</v>
      </c>
      <c r="M206" s="426">
        <f t="shared" si="91"/>
        <v>0</v>
      </c>
      <c r="N206" s="426">
        <f t="shared" si="91"/>
        <v>0</v>
      </c>
      <c r="O206" s="426">
        <f t="shared" si="91"/>
        <v>0</v>
      </c>
      <c r="P206" s="426">
        <f t="shared" si="91"/>
        <v>0</v>
      </c>
      <c r="Q206" s="426">
        <f t="shared" si="91"/>
        <v>0</v>
      </c>
      <c r="R206" s="426">
        <f t="shared" si="91"/>
        <v>0</v>
      </c>
      <c r="S206" s="426">
        <f t="shared" si="91"/>
        <v>0</v>
      </c>
      <c r="T206" s="469">
        <f t="shared" ref="T206:T208" si="92">SUM(H206:S206)</f>
        <v>0</v>
      </c>
      <c r="U206" s="3"/>
      <c r="V206" s="3"/>
      <c r="W206" s="3"/>
      <c r="X206" s="3"/>
      <c r="Y206" s="3"/>
      <c r="Z206" s="3"/>
    </row>
    <row r="207" spans="2:26">
      <c r="B207" s="455"/>
      <c r="C207" s="7" t="str">
        <f>"Receivable days for "&amp;$B22</f>
        <v>Receivable days for Billable Hours Revenue</v>
      </c>
      <c r="D207" s="7"/>
      <c r="E207" s="507">
        <f>'Year 2'!E207</f>
        <v>15</v>
      </c>
      <c r="F207" s="7"/>
      <c r="G207" s="7"/>
      <c r="H207" s="425">
        <f t="shared" ref="H207:S207" si="93">H$28*$E207/30</f>
        <v>7350</v>
      </c>
      <c r="I207" s="426">
        <f t="shared" si="93"/>
        <v>7650</v>
      </c>
      <c r="J207" s="426">
        <f t="shared" si="93"/>
        <v>8025</v>
      </c>
      <c r="K207" s="426">
        <f t="shared" si="93"/>
        <v>8400</v>
      </c>
      <c r="L207" s="426">
        <f t="shared" si="93"/>
        <v>8700</v>
      </c>
      <c r="M207" s="426">
        <f t="shared" si="93"/>
        <v>9075</v>
      </c>
      <c r="N207" s="426">
        <f t="shared" si="93"/>
        <v>9450</v>
      </c>
      <c r="O207" s="426">
        <f t="shared" si="93"/>
        <v>9825</v>
      </c>
      <c r="P207" s="426">
        <f t="shared" si="93"/>
        <v>10125</v>
      </c>
      <c r="Q207" s="426">
        <f t="shared" si="93"/>
        <v>10500</v>
      </c>
      <c r="R207" s="426">
        <f t="shared" si="93"/>
        <v>10875</v>
      </c>
      <c r="S207" s="426">
        <f t="shared" si="93"/>
        <v>11227.5</v>
      </c>
      <c r="T207" s="469">
        <f t="shared" si="92"/>
        <v>111202.5</v>
      </c>
      <c r="U207" s="3"/>
      <c r="V207" s="3"/>
      <c r="W207" s="3"/>
      <c r="X207" s="3"/>
      <c r="Y207" s="3"/>
      <c r="Z207" s="3"/>
    </row>
    <row r="208" spans="2:26" ht="16.5" thickBot="1">
      <c r="B208" s="348"/>
      <c r="C208" s="7" t="str">
        <f>"Receivable days for "&amp;$B30</f>
        <v>Receivable days for Subscription Revenue</v>
      </c>
      <c r="D208" s="7"/>
      <c r="E208" s="507">
        <f>'Year 2'!E208</f>
        <v>30</v>
      </c>
      <c r="F208" s="7"/>
      <c r="G208" s="7"/>
      <c r="H208" s="425">
        <f t="shared" ref="H208:S208" si="94">H$39*$E208/30</f>
        <v>894</v>
      </c>
      <c r="I208" s="426">
        <f t="shared" si="94"/>
        <v>894</v>
      </c>
      <c r="J208" s="426">
        <f t="shared" si="94"/>
        <v>894</v>
      </c>
      <c r="K208" s="426">
        <f t="shared" si="94"/>
        <v>894</v>
      </c>
      <c r="L208" s="426">
        <f t="shared" si="94"/>
        <v>894</v>
      </c>
      <c r="M208" s="426">
        <f t="shared" si="94"/>
        <v>894</v>
      </c>
      <c r="N208" s="426">
        <f t="shared" si="94"/>
        <v>894</v>
      </c>
      <c r="O208" s="426">
        <f t="shared" si="94"/>
        <v>894</v>
      </c>
      <c r="P208" s="426">
        <f t="shared" si="94"/>
        <v>894</v>
      </c>
      <c r="Q208" s="426">
        <f t="shared" si="94"/>
        <v>894</v>
      </c>
      <c r="R208" s="426">
        <f t="shared" si="94"/>
        <v>894</v>
      </c>
      <c r="S208" s="426">
        <f t="shared" si="94"/>
        <v>894</v>
      </c>
      <c r="T208" s="469">
        <f t="shared" si="92"/>
        <v>10728</v>
      </c>
      <c r="U208" s="3"/>
      <c r="V208" s="3"/>
      <c r="W208" s="3"/>
      <c r="X208" s="3"/>
      <c r="Y208" s="3"/>
      <c r="Z208" s="3"/>
    </row>
    <row r="209" spans="2:26" ht="16.5" thickTop="1">
      <c r="B209" s="470" t="s">
        <v>150</v>
      </c>
      <c r="C209" s="471"/>
      <c r="D209" s="471"/>
      <c r="E209" s="471"/>
      <c r="F209" s="471"/>
      <c r="G209" s="472"/>
      <c r="H209" s="473">
        <f>SUM(H205:H208)</f>
        <v>28164</v>
      </c>
      <c r="I209" s="474">
        <f t="shared" ref="I209:S209" si="95">SUM(I205:I208)</f>
        <v>29064</v>
      </c>
      <c r="J209" s="474">
        <f t="shared" si="95"/>
        <v>30159</v>
      </c>
      <c r="K209" s="474">
        <f t="shared" si="95"/>
        <v>31134</v>
      </c>
      <c r="L209" s="474">
        <f t="shared" si="95"/>
        <v>32034</v>
      </c>
      <c r="M209" s="474">
        <f t="shared" si="95"/>
        <v>33129</v>
      </c>
      <c r="N209" s="474">
        <f t="shared" si="95"/>
        <v>34104</v>
      </c>
      <c r="O209" s="474">
        <f t="shared" si="95"/>
        <v>35079</v>
      </c>
      <c r="P209" s="474">
        <f t="shared" si="95"/>
        <v>36099</v>
      </c>
      <c r="Q209" s="474">
        <f t="shared" si="95"/>
        <v>37074</v>
      </c>
      <c r="R209" s="474">
        <f t="shared" si="95"/>
        <v>38049</v>
      </c>
      <c r="S209" s="474">
        <f t="shared" si="95"/>
        <v>39121.5</v>
      </c>
      <c r="T209" s="475">
        <f>SUM(H209:S209)</f>
        <v>403210.5</v>
      </c>
      <c r="U209" s="7"/>
      <c r="V209" s="3"/>
      <c r="W209" s="3"/>
      <c r="X209" s="3"/>
      <c r="Y209" s="3"/>
      <c r="Z209" s="3"/>
    </row>
    <row r="210" spans="2:26">
      <c r="B210" s="348"/>
      <c r="C210" s="47"/>
      <c r="D210" s="7"/>
      <c r="E210" s="55"/>
      <c r="F210" s="7"/>
      <c r="G210" s="7"/>
      <c r="H210" s="425"/>
      <c r="I210" s="426"/>
      <c r="J210" s="426"/>
      <c r="K210" s="426"/>
      <c r="L210" s="426"/>
      <c r="M210" s="426"/>
      <c r="N210" s="426"/>
      <c r="O210" s="426"/>
      <c r="P210" s="426"/>
      <c r="Q210" s="426"/>
      <c r="R210" s="426"/>
      <c r="S210" s="426"/>
      <c r="T210" s="469"/>
      <c r="U210" s="3"/>
      <c r="V210" s="3"/>
      <c r="W210" s="3"/>
      <c r="X210" s="3"/>
      <c r="Y210" s="3"/>
      <c r="Z210" s="3"/>
    </row>
    <row r="211" spans="2:26">
      <c r="B211" s="455" t="s">
        <v>369</v>
      </c>
      <c r="C211" s="7"/>
      <c r="D211" s="7"/>
      <c r="E211" s="27" t="s">
        <v>371</v>
      </c>
      <c r="F211" s="7"/>
      <c r="G211" s="16"/>
      <c r="H211" s="416"/>
      <c r="I211" s="417"/>
      <c r="J211" s="417"/>
      <c r="K211" s="417"/>
      <c r="L211" s="417"/>
      <c r="M211" s="417"/>
      <c r="N211" s="417"/>
      <c r="O211" s="417"/>
      <c r="P211" s="417"/>
      <c r="Q211" s="417"/>
      <c r="R211" s="417"/>
      <c r="S211" s="418"/>
      <c r="T211" s="462"/>
      <c r="U211" s="3"/>
      <c r="V211" s="3"/>
      <c r="W211" s="3"/>
      <c r="X211" s="3"/>
      <c r="Y211" s="3"/>
      <c r="Z211" s="3"/>
    </row>
    <row r="212" spans="2:26" ht="16.5" thickBot="1">
      <c r="B212" s="455"/>
      <c r="C212" s="7" t="s">
        <v>370</v>
      </c>
      <c r="D212" s="7"/>
      <c r="E212" s="508">
        <v>0.3</v>
      </c>
      <c r="F212" s="7"/>
      <c r="G212" s="16" t="s">
        <v>373</v>
      </c>
      <c r="H212" s="514"/>
      <c r="I212" s="515"/>
      <c r="J212" s="515"/>
      <c r="K212" s="515"/>
      <c r="L212" s="515"/>
      <c r="M212" s="515"/>
      <c r="N212" s="515"/>
      <c r="O212" s="515"/>
      <c r="P212" s="515"/>
      <c r="Q212" s="515"/>
      <c r="R212" s="515"/>
      <c r="S212" s="515"/>
      <c r="T212" s="469" t="str">
        <f>IF(SUM($H$212:$S$212)=0,"",SUM($H$212:$S$212))</f>
        <v/>
      </c>
      <c r="U212" s="3"/>
      <c r="V212" s="3"/>
      <c r="W212" s="3"/>
      <c r="X212" s="3"/>
      <c r="Y212" s="3"/>
      <c r="Z212" s="3"/>
    </row>
    <row r="213" spans="2:26" ht="16.5" thickTop="1">
      <c r="B213" s="470" t="s">
        <v>372</v>
      </c>
      <c r="C213" s="471"/>
      <c r="D213" s="471"/>
      <c r="E213" s="471"/>
      <c r="F213" s="471"/>
      <c r="G213" s="472"/>
      <c r="H213" s="473">
        <f>IF(H$212="",$E$212*H$12,"")</f>
        <v>5976</v>
      </c>
      <c r="I213" s="474">
        <f t="shared" ref="I213:S213" si="96">IF(I$212="",$E$212*I$12,"")</f>
        <v>6156</v>
      </c>
      <c r="J213" s="474">
        <f t="shared" si="96"/>
        <v>6372</v>
      </c>
      <c r="K213" s="474">
        <f t="shared" si="96"/>
        <v>6552</v>
      </c>
      <c r="L213" s="474">
        <f t="shared" si="96"/>
        <v>6732</v>
      </c>
      <c r="M213" s="474">
        <f t="shared" si="96"/>
        <v>6948</v>
      </c>
      <c r="N213" s="474">
        <f t="shared" si="96"/>
        <v>7128</v>
      </c>
      <c r="O213" s="474">
        <f t="shared" si="96"/>
        <v>7308</v>
      </c>
      <c r="P213" s="474">
        <f t="shared" si="96"/>
        <v>7524</v>
      </c>
      <c r="Q213" s="474">
        <f t="shared" si="96"/>
        <v>7704</v>
      </c>
      <c r="R213" s="474">
        <f t="shared" si="96"/>
        <v>7884</v>
      </c>
      <c r="S213" s="474">
        <f t="shared" si="96"/>
        <v>8100</v>
      </c>
      <c r="T213" s="475">
        <f>IFERROR(SUM(H213:S213)+T212,SUM(H213:S213))</f>
        <v>84384</v>
      </c>
      <c r="U213" s="7"/>
      <c r="V213" s="3"/>
      <c r="W213" s="3"/>
      <c r="X213" s="3"/>
      <c r="Y213" s="3"/>
      <c r="Z213" s="3"/>
    </row>
    <row r="214" spans="2:26">
      <c r="B214" s="348"/>
      <c r="C214" s="47"/>
      <c r="D214" s="7"/>
      <c r="E214" s="55"/>
      <c r="F214" s="7"/>
      <c r="G214" s="7"/>
      <c r="H214" s="425"/>
      <c r="I214" s="426"/>
      <c r="J214" s="426"/>
      <c r="K214" s="426"/>
      <c r="L214" s="426"/>
      <c r="M214" s="426"/>
      <c r="N214" s="426"/>
      <c r="O214" s="426"/>
      <c r="P214" s="426"/>
      <c r="Q214" s="426"/>
      <c r="R214" s="426"/>
      <c r="S214" s="426"/>
      <c r="T214" s="469"/>
      <c r="U214" s="3"/>
      <c r="V214" s="3"/>
      <c r="W214" s="3"/>
      <c r="X214" s="3"/>
      <c r="Y214" s="3"/>
      <c r="Z214" s="3"/>
    </row>
    <row r="215" spans="2:26">
      <c r="B215" s="347" t="s">
        <v>149</v>
      </c>
      <c r="C215" s="47"/>
      <c r="D215" s="7"/>
      <c r="E215" s="28" t="s">
        <v>42</v>
      </c>
      <c r="F215" s="7"/>
      <c r="G215" s="7"/>
      <c r="H215" s="425"/>
      <c r="I215" s="426"/>
      <c r="J215" s="426"/>
      <c r="K215" s="426"/>
      <c r="L215" s="426"/>
      <c r="M215" s="426"/>
      <c r="N215" s="426"/>
      <c r="O215" s="426"/>
      <c r="P215" s="426"/>
      <c r="Q215" s="426"/>
      <c r="R215" s="426"/>
      <c r="S215" s="426"/>
      <c r="T215" s="469"/>
      <c r="U215" s="3"/>
      <c r="V215" s="3"/>
      <c r="W215" s="3"/>
      <c r="X215" s="3"/>
      <c r="Y215" s="3"/>
      <c r="Z215" s="3"/>
    </row>
    <row r="216" spans="2:26">
      <c r="B216" s="347"/>
      <c r="C216" s="27" t="str">
        <f>"Payable Days for "&amp;$C56</f>
        <v>Payable Days for Commission on Product Revenue</v>
      </c>
      <c r="D216" s="7"/>
      <c r="E216" s="507">
        <f>'Year 2'!E216</f>
        <v>14</v>
      </c>
      <c r="F216" s="7"/>
      <c r="G216" s="7"/>
      <c r="H216" s="425">
        <f t="shared" ref="H216:S216" si="97">H56*$E216/30</f>
        <v>278.88</v>
      </c>
      <c r="I216" s="426">
        <f t="shared" si="97"/>
        <v>287.27999999999997</v>
      </c>
      <c r="J216" s="426">
        <f t="shared" si="97"/>
        <v>297.35999999999996</v>
      </c>
      <c r="K216" s="426">
        <f t="shared" si="97"/>
        <v>305.76</v>
      </c>
      <c r="L216" s="426">
        <f t="shared" si="97"/>
        <v>314.15999999999997</v>
      </c>
      <c r="M216" s="426">
        <f t="shared" si="97"/>
        <v>324.23999999999995</v>
      </c>
      <c r="N216" s="426">
        <f t="shared" si="97"/>
        <v>332.64</v>
      </c>
      <c r="O216" s="426">
        <f t="shared" si="97"/>
        <v>341.03999999999996</v>
      </c>
      <c r="P216" s="426">
        <f t="shared" si="97"/>
        <v>351.12</v>
      </c>
      <c r="Q216" s="426">
        <f t="shared" si="97"/>
        <v>359.52000000000004</v>
      </c>
      <c r="R216" s="426">
        <f t="shared" si="97"/>
        <v>367.92</v>
      </c>
      <c r="S216" s="426">
        <f t="shared" si="97"/>
        <v>378</v>
      </c>
      <c r="T216" s="469">
        <f t="shared" ref="T216:T219" si="98">SUM(H216:S216)</f>
        <v>3937.92</v>
      </c>
      <c r="U216" s="3"/>
      <c r="V216" s="3"/>
      <c r="W216" s="3"/>
      <c r="X216" s="3"/>
      <c r="Y216" s="3"/>
      <c r="Z216" s="3"/>
    </row>
    <row r="217" spans="2:26">
      <c r="B217" s="347"/>
      <c r="C217" s="27" t="str">
        <f>"Payable Days for "&amp;$C57</f>
        <v>Payable Days for Commission on Service Revenue</v>
      </c>
      <c r="D217" s="7"/>
      <c r="E217" s="507">
        <f>'Year 2'!E217</f>
        <v>14</v>
      </c>
      <c r="F217" s="7"/>
      <c r="G217" s="7"/>
      <c r="H217" s="425">
        <f t="shared" ref="H217:S217" si="99">H57*$E217/30</f>
        <v>4.4800000000000004</v>
      </c>
      <c r="I217" s="426">
        <f t="shared" si="99"/>
        <v>4.666666666666667</v>
      </c>
      <c r="J217" s="426">
        <f t="shared" si="99"/>
        <v>4.8533333333333335</v>
      </c>
      <c r="K217" s="426">
        <f t="shared" si="99"/>
        <v>5.1333333333333337</v>
      </c>
      <c r="L217" s="426">
        <f t="shared" si="99"/>
        <v>5.3199999999999994</v>
      </c>
      <c r="M217" s="426">
        <f t="shared" si="99"/>
        <v>5.5066666666666668</v>
      </c>
      <c r="N217" s="426">
        <f t="shared" si="99"/>
        <v>5.6933333333333334</v>
      </c>
      <c r="O217" s="426">
        <f t="shared" si="99"/>
        <v>5.9733333333333336</v>
      </c>
      <c r="P217" s="426">
        <f t="shared" si="99"/>
        <v>6.16</v>
      </c>
      <c r="Q217" s="426">
        <f t="shared" si="99"/>
        <v>6.3466666666666667</v>
      </c>
      <c r="R217" s="426">
        <f t="shared" si="99"/>
        <v>6.5333333333333332</v>
      </c>
      <c r="S217" s="426">
        <f t="shared" si="99"/>
        <v>6.8133333333333335</v>
      </c>
      <c r="T217" s="469">
        <f t="shared" si="98"/>
        <v>67.48</v>
      </c>
      <c r="U217" s="3"/>
      <c r="V217" s="3"/>
      <c r="W217" s="3"/>
      <c r="X217" s="3"/>
      <c r="Y217" s="3"/>
      <c r="Z217" s="3"/>
    </row>
    <row r="218" spans="2:26">
      <c r="B218" s="347"/>
      <c r="C218" s="27" t="str">
        <f>"Payable Days for "&amp;$C58</f>
        <v>Payable Days for Commission on Billable Hours Revenue</v>
      </c>
      <c r="D218" s="7"/>
      <c r="E218" s="507">
        <f>'Year 2'!E218</f>
        <v>14</v>
      </c>
      <c r="F218" s="7"/>
      <c r="G218" s="7"/>
      <c r="H218" s="425">
        <f t="shared" ref="H218:S218" si="100">H58*$E218/30</f>
        <v>68.599999999999994</v>
      </c>
      <c r="I218" s="426">
        <f t="shared" si="100"/>
        <v>71.400000000000006</v>
      </c>
      <c r="J218" s="426">
        <f t="shared" si="100"/>
        <v>74.900000000000006</v>
      </c>
      <c r="K218" s="426">
        <f t="shared" si="100"/>
        <v>78.400000000000006</v>
      </c>
      <c r="L218" s="426">
        <f t="shared" si="100"/>
        <v>81.2</v>
      </c>
      <c r="M218" s="426">
        <f t="shared" si="100"/>
        <v>84.7</v>
      </c>
      <c r="N218" s="426">
        <f t="shared" si="100"/>
        <v>88.2</v>
      </c>
      <c r="O218" s="426">
        <f t="shared" si="100"/>
        <v>91.7</v>
      </c>
      <c r="P218" s="426">
        <f t="shared" si="100"/>
        <v>94.5</v>
      </c>
      <c r="Q218" s="426">
        <f t="shared" si="100"/>
        <v>98</v>
      </c>
      <c r="R218" s="426">
        <f t="shared" si="100"/>
        <v>101.5</v>
      </c>
      <c r="S218" s="426">
        <f t="shared" si="100"/>
        <v>104.79</v>
      </c>
      <c r="T218" s="469">
        <f t="shared" si="98"/>
        <v>1037.8900000000001</v>
      </c>
      <c r="U218" s="3"/>
      <c r="V218" s="3"/>
      <c r="W218" s="3"/>
      <c r="X218" s="3"/>
      <c r="Y218" s="3"/>
      <c r="Z218" s="3"/>
    </row>
    <row r="219" spans="2:26">
      <c r="B219" s="347"/>
      <c r="C219" s="27" t="str">
        <f>"Payable Days for "&amp;$C59</f>
        <v>Payable Days for Commission on Subscription Revenue</v>
      </c>
      <c r="D219" s="7"/>
      <c r="E219" s="507">
        <f>'Year 2'!E219</f>
        <v>14</v>
      </c>
      <c r="F219" s="7"/>
      <c r="G219" s="7"/>
      <c r="H219" s="425">
        <f t="shared" ref="H219:S219" si="101">H59*$E219/30</f>
        <v>16.687999999999999</v>
      </c>
      <c r="I219" s="426">
        <f t="shared" si="101"/>
        <v>16.687999999999999</v>
      </c>
      <c r="J219" s="426">
        <f t="shared" si="101"/>
        <v>16.687999999999999</v>
      </c>
      <c r="K219" s="426">
        <f t="shared" si="101"/>
        <v>16.687999999999999</v>
      </c>
      <c r="L219" s="426">
        <f t="shared" si="101"/>
        <v>16.687999999999999</v>
      </c>
      <c r="M219" s="426">
        <f t="shared" si="101"/>
        <v>16.687999999999999</v>
      </c>
      <c r="N219" s="426">
        <f t="shared" si="101"/>
        <v>16.687999999999999</v>
      </c>
      <c r="O219" s="426">
        <f t="shared" si="101"/>
        <v>16.687999999999999</v>
      </c>
      <c r="P219" s="426">
        <f t="shared" si="101"/>
        <v>16.687999999999999</v>
      </c>
      <c r="Q219" s="426">
        <f t="shared" si="101"/>
        <v>16.687999999999999</v>
      </c>
      <c r="R219" s="426">
        <f t="shared" si="101"/>
        <v>16.687999999999999</v>
      </c>
      <c r="S219" s="426">
        <f t="shared" si="101"/>
        <v>16.687999999999999</v>
      </c>
      <c r="T219" s="469">
        <f t="shared" si="98"/>
        <v>200.25599999999994</v>
      </c>
      <c r="U219" s="3"/>
      <c r="V219" s="3"/>
      <c r="W219" s="3"/>
      <c r="X219" s="3"/>
      <c r="Y219" s="3"/>
      <c r="Z219" s="3"/>
    </row>
    <row r="220" spans="2:26">
      <c r="B220" s="348"/>
      <c r="C220" s="27" t="str">
        <f>"Payable Days for "&amp;$C70</f>
        <v>Payable Days for S&amp;M Expenses for Product Line</v>
      </c>
      <c r="D220" s="7"/>
      <c r="E220" s="507">
        <f>'Year 2'!E220</f>
        <v>30</v>
      </c>
      <c r="F220" s="7"/>
      <c r="G220" s="7"/>
      <c r="H220" s="425">
        <f t="shared" ref="H220:S220" si="102">H70*$E220/30</f>
        <v>0</v>
      </c>
      <c r="I220" s="426">
        <f t="shared" si="102"/>
        <v>0</v>
      </c>
      <c r="J220" s="426">
        <f t="shared" si="102"/>
        <v>0</v>
      </c>
      <c r="K220" s="426">
        <f t="shared" si="102"/>
        <v>0</v>
      </c>
      <c r="L220" s="426">
        <f t="shared" si="102"/>
        <v>0</v>
      </c>
      <c r="M220" s="426">
        <f t="shared" si="102"/>
        <v>0</v>
      </c>
      <c r="N220" s="426">
        <f t="shared" si="102"/>
        <v>0</v>
      </c>
      <c r="O220" s="426">
        <f t="shared" si="102"/>
        <v>0</v>
      </c>
      <c r="P220" s="426">
        <f t="shared" si="102"/>
        <v>0</v>
      </c>
      <c r="Q220" s="426">
        <f t="shared" si="102"/>
        <v>0</v>
      </c>
      <c r="R220" s="426">
        <f t="shared" si="102"/>
        <v>0</v>
      </c>
      <c r="S220" s="426">
        <f t="shared" si="102"/>
        <v>0</v>
      </c>
      <c r="T220" s="469">
        <f>SUM(H220:S220)</f>
        <v>0</v>
      </c>
      <c r="U220" s="3"/>
      <c r="V220" s="3"/>
      <c r="W220" s="3"/>
      <c r="X220" s="3"/>
      <c r="Y220" s="3"/>
      <c r="Z220" s="3"/>
    </row>
    <row r="221" spans="2:26">
      <c r="B221" s="348"/>
      <c r="C221" s="27" t="str">
        <f>"Payable Days for "&amp;$C71</f>
        <v>Payable Days for S&amp;M Expenses for Services Line</v>
      </c>
      <c r="D221" s="7"/>
      <c r="E221" s="507">
        <f>'Year 2'!E221</f>
        <v>30</v>
      </c>
      <c r="F221" s="7"/>
      <c r="G221" s="7"/>
      <c r="H221" s="425">
        <f t="shared" ref="H221:S221" si="103">H71*$E221/30</f>
        <v>0</v>
      </c>
      <c r="I221" s="426">
        <f t="shared" si="103"/>
        <v>0</v>
      </c>
      <c r="J221" s="426">
        <f t="shared" si="103"/>
        <v>0</v>
      </c>
      <c r="K221" s="426">
        <f t="shared" si="103"/>
        <v>0</v>
      </c>
      <c r="L221" s="426">
        <f t="shared" si="103"/>
        <v>0</v>
      </c>
      <c r="M221" s="426">
        <f t="shared" si="103"/>
        <v>0</v>
      </c>
      <c r="N221" s="426">
        <f t="shared" si="103"/>
        <v>0</v>
      </c>
      <c r="O221" s="426">
        <f t="shared" si="103"/>
        <v>0</v>
      </c>
      <c r="P221" s="426">
        <f t="shared" si="103"/>
        <v>0</v>
      </c>
      <c r="Q221" s="426">
        <f t="shared" si="103"/>
        <v>0</v>
      </c>
      <c r="R221" s="426">
        <f t="shared" si="103"/>
        <v>0</v>
      </c>
      <c r="S221" s="426">
        <f t="shared" si="103"/>
        <v>0</v>
      </c>
      <c r="T221" s="469">
        <f t="shared" ref="T221:T245" si="104">SUM(H221:S221)</f>
        <v>0</v>
      </c>
      <c r="U221" s="3"/>
      <c r="V221" s="3"/>
      <c r="W221" s="3"/>
      <c r="X221" s="3"/>
      <c r="Y221" s="3"/>
      <c r="Z221" s="3"/>
    </row>
    <row r="222" spans="2:26">
      <c r="B222" s="348"/>
      <c r="C222" s="27" t="str">
        <f>"Payable Days for "&amp;$C72</f>
        <v>Payable Days for S&amp;M Expenses for Billable Hours Line</v>
      </c>
      <c r="D222" s="7"/>
      <c r="E222" s="507">
        <f>'Year 2'!E222</f>
        <v>0</v>
      </c>
      <c r="F222" s="7"/>
      <c r="G222" s="7"/>
      <c r="H222" s="425">
        <f t="shared" ref="H222:S222" si="105">H72*$E222/30</f>
        <v>0</v>
      </c>
      <c r="I222" s="426">
        <f t="shared" si="105"/>
        <v>0</v>
      </c>
      <c r="J222" s="426">
        <f t="shared" si="105"/>
        <v>0</v>
      </c>
      <c r="K222" s="426">
        <f t="shared" si="105"/>
        <v>0</v>
      </c>
      <c r="L222" s="426">
        <f t="shared" si="105"/>
        <v>0</v>
      </c>
      <c r="M222" s="426">
        <f t="shared" si="105"/>
        <v>0</v>
      </c>
      <c r="N222" s="426">
        <f t="shared" si="105"/>
        <v>0</v>
      </c>
      <c r="O222" s="426">
        <f t="shared" si="105"/>
        <v>0</v>
      </c>
      <c r="P222" s="426">
        <f t="shared" si="105"/>
        <v>0</v>
      </c>
      <c r="Q222" s="426">
        <f t="shared" si="105"/>
        <v>0</v>
      </c>
      <c r="R222" s="426">
        <f t="shared" si="105"/>
        <v>0</v>
      </c>
      <c r="S222" s="426">
        <f t="shared" si="105"/>
        <v>0</v>
      </c>
      <c r="T222" s="469">
        <f t="shared" si="104"/>
        <v>0</v>
      </c>
      <c r="U222" s="3"/>
      <c r="V222" s="3"/>
      <c r="W222" s="3"/>
      <c r="X222" s="3"/>
      <c r="Y222" s="3"/>
      <c r="Z222" s="3"/>
    </row>
    <row r="223" spans="2:26">
      <c r="B223" s="348"/>
      <c r="C223" s="27" t="str">
        <f>"Payable Days for "&amp;$C73</f>
        <v>Payable Days for S&amp;M Expenses for Subscriptions Line</v>
      </c>
      <c r="D223" s="7"/>
      <c r="E223" s="507">
        <f>'Year 2'!E223</f>
        <v>14</v>
      </c>
      <c r="F223" s="7"/>
      <c r="G223" s="7"/>
      <c r="H223" s="425">
        <f t="shared" ref="H223:S223" si="106">H73*$E223/30</f>
        <v>186.66666666666666</v>
      </c>
      <c r="I223" s="426">
        <f t="shared" si="106"/>
        <v>186.66666666666666</v>
      </c>
      <c r="J223" s="426">
        <f t="shared" si="106"/>
        <v>186.66666666666666</v>
      </c>
      <c r="K223" s="426">
        <f t="shared" si="106"/>
        <v>0</v>
      </c>
      <c r="L223" s="426">
        <f t="shared" si="106"/>
        <v>0</v>
      </c>
      <c r="M223" s="426">
        <f t="shared" si="106"/>
        <v>0</v>
      </c>
      <c r="N223" s="426">
        <f t="shared" si="106"/>
        <v>0</v>
      </c>
      <c r="O223" s="426">
        <f t="shared" si="106"/>
        <v>0</v>
      </c>
      <c r="P223" s="426">
        <f t="shared" si="106"/>
        <v>0</v>
      </c>
      <c r="Q223" s="426">
        <f t="shared" si="106"/>
        <v>0</v>
      </c>
      <c r="R223" s="426">
        <f t="shared" si="106"/>
        <v>0</v>
      </c>
      <c r="S223" s="426">
        <f t="shared" si="106"/>
        <v>0</v>
      </c>
      <c r="T223" s="469">
        <f t="shared" si="104"/>
        <v>560</v>
      </c>
      <c r="U223" s="3"/>
      <c r="V223" s="3"/>
      <c r="W223" s="3"/>
      <c r="X223" s="3"/>
      <c r="Y223" s="3"/>
      <c r="Z223" s="3"/>
    </row>
    <row r="224" spans="2:26">
      <c r="B224" s="348"/>
      <c r="C224" s="27" t="str">
        <f t="shared" ref="C224:C242" si="107">"Payable Days for "&amp;$C121</f>
        <v>Payable Days for Advertising Campaigns</v>
      </c>
      <c r="D224" s="7"/>
      <c r="E224" s="507">
        <f>'Year 2'!E224</f>
        <v>12</v>
      </c>
      <c r="F224" s="7"/>
      <c r="G224" s="7"/>
      <c r="H224" s="425">
        <f t="shared" ref="H224:S224" si="108">H121*$E224/30</f>
        <v>200</v>
      </c>
      <c r="I224" s="426">
        <f t="shared" si="108"/>
        <v>200</v>
      </c>
      <c r="J224" s="426">
        <f t="shared" si="108"/>
        <v>200</v>
      </c>
      <c r="K224" s="426">
        <f t="shared" si="108"/>
        <v>200</v>
      </c>
      <c r="L224" s="426">
        <f t="shared" si="108"/>
        <v>200</v>
      </c>
      <c r="M224" s="426">
        <f t="shared" si="108"/>
        <v>200</v>
      </c>
      <c r="N224" s="426">
        <f t="shared" si="108"/>
        <v>200</v>
      </c>
      <c r="O224" s="426">
        <f t="shared" si="108"/>
        <v>200</v>
      </c>
      <c r="P224" s="426">
        <f t="shared" si="108"/>
        <v>200</v>
      </c>
      <c r="Q224" s="426">
        <f t="shared" si="108"/>
        <v>200</v>
      </c>
      <c r="R224" s="426">
        <f t="shared" si="108"/>
        <v>200</v>
      </c>
      <c r="S224" s="426">
        <f t="shared" si="108"/>
        <v>200</v>
      </c>
      <c r="T224" s="469">
        <f t="shared" si="104"/>
        <v>2400</v>
      </c>
      <c r="U224" s="3"/>
      <c r="V224" s="3"/>
      <c r="W224" s="3"/>
      <c r="X224" s="3"/>
      <c r="Y224" s="3"/>
      <c r="Z224" s="3"/>
    </row>
    <row r="225" spans="2:26">
      <c r="B225" s="348"/>
      <c r="C225" s="27" t="str">
        <f t="shared" si="107"/>
        <v>Payable Days for Car and Truck Expenses</v>
      </c>
      <c r="D225" s="7"/>
      <c r="E225" s="507">
        <f>'Year 2'!E225</f>
        <v>12</v>
      </c>
      <c r="F225" s="7"/>
      <c r="G225" s="7"/>
      <c r="H225" s="425">
        <f t="shared" ref="H225:S225" si="109">H122*$E225/30</f>
        <v>240</v>
      </c>
      <c r="I225" s="426">
        <f t="shared" si="109"/>
        <v>240</v>
      </c>
      <c r="J225" s="426">
        <f t="shared" si="109"/>
        <v>240</v>
      </c>
      <c r="K225" s="426">
        <f t="shared" si="109"/>
        <v>240</v>
      </c>
      <c r="L225" s="426">
        <f t="shared" si="109"/>
        <v>240</v>
      </c>
      <c r="M225" s="426">
        <f t="shared" si="109"/>
        <v>240</v>
      </c>
      <c r="N225" s="426">
        <f t="shared" si="109"/>
        <v>240</v>
      </c>
      <c r="O225" s="426">
        <f t="shared" si="109"/>
        <v>240</v>
      </c>
      <c r="P225" s="426">
        <f t="shared" si="109"/>
        <v>240</v>
      </c>
      <c r="Q225" s="426">
        <f t="shared" si="109"/>
        <v>240</v>
      </c>
      <c r="R225" s="426">
        <f t="shared" si="109"/>
        <v>240</v>
      </c>
      <c r="S225" s="426">
        <f t="shared" si="109"/>
        <v>240</v>
      </c>
      <c r="T225" s="469">
        <f t="shared" si="104"/>
        <v>2880</v>
      </c>
      <c r="U225" s="3"/>
      <c r="V225" s="3"/>
      <c r="W225" s="3"/>
      <c r="X225" s="3"/>
      <c r="Y225" s="3"/>
      <c r="Z225" s="3"/>
    </row>
    <row r="226" spans="2:26">
      <c r="B226" s="348"/>
      <c r="C226" s="27" t="str">
        <f t="shared" si="107"/>
        <v>Payable Days for Bank &amp; Merchant Fees</v>
      </c>
      <c r="D226" s="7"/>
      <c r="E226" s="507">
        <f>'Year 2'!E226</f>
        <v>12</v>
      </c>
      <c r="F226" s="7"/>
      <c r="G226" s="7"/>
      <c r="H226" s="425">
        <f t="shared" ref="H226:S226" si="110">H123*$E226/30</f>
        <v>0</v>
      </c>
      <c r="I226" s="426">
        <f t="shared" si="110"/>
        <v>0</v>
      </c>
      <c r="J226" s="426">
        <f t="shared" si="110"/>
        <v>0</v>
      </c>
      <c r="K226" s="426">
        <f t="shared" si="110"/>
        <v>0</v>
      </c>
      <c r="L226" s="426">
        <f t="shared" si="110"/>
        <v>0</v>
      </c>
      <c r="M226" s="426">
        <f t="shared" si="110"/>
        <v>0</v>
      </c>
      <c r="N226" s="426">
        <f t="shared" si="110"/>
        <v>0</v>
      </c>
      <c r="O226" s="426">
        <f t="shared" si="110"/>
        <v>0</v>
      </c>
      <c r="P226" s="426">
        <f t="shared" si="110"/>
        <v>0</v>
      </c>
      <c r="Q226" s="426">
        <f t="shared" si="110"/>
        <v>0</v>
      </c>
      <c r="R226" s="426">
        <f t="shared" si="110"/>
        <v>0</v>
      </c>
      <c r="S226" s="426">
        <f t="shared" si="110"/>
        <v>0</v>
      </c>
      <c r="T226" s="469">
        <f t="shared" si="104"/>
        <v>0</v>
      </c>
      <c r="U226" s="3"/>
      <c r="V226" s="3"/>
      <c r="W226" s="3"/>
      <c r="X226" s="3"/>
      <c r="Y226" s="3"/>
      <c r="Z226" s="3"/>
    </row>
    <row r="227" spans="2:26">
      <c r="B227" s="348"/>
      <c r="C227" s="27" t="str">
        <f t="shared" si="107"/>
        <v>Payable Days for Conferences &amp; Seminars</v>
      </c>
      <c r="D227" s="7"/>
      <c r="E227" s="507">
        <f>'Year 2'!E227</f>
        <v>12</v>
      </c>
      <c r="F227" s="7"/>
      <c r="G227" s="7"/>
      <c r="H227" s="425">
        <f t="shared" ref="H227:S227" si="111">H124*$E227/30</f>
        <v>0</v>
      </c>
      <c r="I227" s="426">
        <f t="shared" si="111"/>
        <v>0</v>
      </c>
      <c r="J227" s="426">
        <f t="shared" si="111"/>
        <v>0</v>
      </c>
      <c r="K227" s="426">
        <f t="shared" si="111"/>
        <v>0</v>
      </c>
      <c r="L227" s="426">
        <f t="shared" si="111"/>
        <v>0</v>
      </c>
      <c r="M227" s="426">
        <f t="shared" si="111"/>
        <v>0</v>
      </c>
      <c r="N227" s="426">
        <f t="shared" si="111"/>
        <v>0</v>
      </c>
      <c r="O227" s="426">
        <f t="shared" si="111"/>
        <v>0</v>
      </c>
      <c r="P227" s="426">
        <f t="shared" si="111"/>
        <v>0</v>
      </c>
      <c r="Q227" s="426">
        <f t="shared" si="111"/>
        <v>0</v>
      </c>
      <c r="R227" s="426">
        <f t="shared" si="111"/>
        <v>0</v>
      </c>
      <c r="S227" s="426">
        <f t="shared" si="111"/>
        <v>0</v>
      </c>
      <c r="T227" s="469">
        <f t="shared" si="104"/>
        <v>0</v>
      </c>
      <c r="U227" s="3"/>
      <c r="V227" s="3"/>
      <c r="W227" s="3"/>
      <c r="X227" s="3"/>
      <c r="Y227" s="3"/>
      <c r="Z227" s="3"/>
    </row>
    <row r="228" spans="2:26">
      <c r="B228" s="348"/>
      <c r="C228" s="27" t="str">
        <f t="shared" si="107"/>
        <v>Payable Days for Dues and Subscriptions</v>
      </c>
      <c r="D228" s="7"/>
      <c r="E228" s="507">
        <f>'Year 2'!E228</f>
        <v>12</v>
      </c>
      <c r="F228" s="7"/>
      <c r="G228" s="7"/>
      <c r="H228" s="425">
        <f t="shared" ref="H228:S228" si="112">H125*$E228/30</f>
        <v>80</v>
      </c>
      <c r="I228" s="426">
        <f t="shared" si="112"/>
        <v>80</v>
      </c>
      <c r="J228" s="426">
        <f t="shared" si="112"/>
        <v>80</v>
      </c>
      <c r="K228" s="426">
        <f t="shared" si="112"/>
        <v>80</v>
      </c>
      <c r="L228" s="426">
        <f t="shared" si="112"/>
        <v>80</v>
      </c>
      <c r="M228" s="426">
        <f t="shared" si="112"/>
        <v>80</v>
      </c>
      <c r="N228" s="426">
        <f t="shared" si="112"/>
        <v>80</v>
      </c>
      <c r="O228" s="426">
        <f t="shared" si="112"/>
        <v>80</v>
      </c>
      <c r="P228" s="426">
        <f t="shared" si="112"/>
        <v>80</v>
      </c>
      <c r="Q228" s="426">
        <f t="shared" si="112"/>
        <v>80</v>
      </c>
      <c r="R228" s="426">
        <f t="shared" si="112"/>
        <v>80</v>
      </c>
      <c r="S228" s="426">
        <f t="shared" si="112"/>
        <v>80</v>
      </c>
      <c r="T228" s="469">
        <f t="shared" si="104"/>
        <v>960</v>
      </c>
      <c r="U228" s="3"/>
      <c r="V228" s="3"/>
      <c r="W228" s="3"/>
      <c r="X228" s="3"/>
      <c r="Y228" s="3"/>
      <c r="Z228" s="3"/>
    </row>
    <row r="229" spans="2:26">
      <c r="B229" s="348"/>
      <c r="C229" s="27" t="str">
        <f t="shared" si="107"/>
        <v>Payable Days for Miscellaneous</v>
      </c>
      <c r="D229" s="7"/>
      <c r="E229" s="507">
        <f>'Year 2'!E229</f>
        <v>12</v>
      </c>
      <c r="F229" s="7"/>
      <c r="G229" s="7"/>
      <c r="H229" s="425">
        <f t="shared" ref="H229:S229" si="113">H126*$E229/30</f>
        <v>0</v>
      </c>
      <c r="I229" s="426">
        <f t="shared" si="113"/>
        <v>0</v>
      </c>
      <c r="J229" s="426">
        <f t="shared" si="113"/>
        <v>0</v>
      </c>
      <c r="K229" s="426">
        <f t="shared" si="113"/>
        <v>0</v>
      </c>
      <c r="L229" s="426">
        <f t="shared" si="113"/>
        <v>0</v>
      </c>
      <c r="M229" s="426">
        <f t="shared" si="113"/>
        <v>0</v>
      </c>
      <c r="N229" s="426">
        <f t="shared" si="113"/>
        <v>0</v>
      </c>
      <c r="O229" s="426">
        <f t="shared" si="113"/>
        <v>0</v>
      </c>
      <c r="P229" s="426">
        <f t="shared" si="113"/>
        <v>0</v>
      </c>
      <c r="Q229" s="426">
        <f t="shared" si="113"/>
        <v>0</v>
      </c>
      <c r="R229" s="426">
        <f t="shared" si="113"/>
        <v>0</v>
      </c>
      <c r="S229" s="426">
        <f t="shared" si="113"/>
        <v>0</v>
      </c>
      <c r="T229" s="469">
        <f t="shared" si="104"/>
        <v>0</v>
      </c>
      <c r="U229" s="3"/>
      <c r="V229" s="3"/>
      <c r="W229" s="3"/>
      <c r="X229" s="3"/>
      <c r="Y229" s="3"/>
      <c r="Z229" s="3"/>
    </row>
    <row r="230" spans="2:26">
      <c r="B230" s="348"/>
      <c r="C230" s="27" t="str">
        <f t="shared" si="107"/>
        <v>Payable Days for Insurance (Liability and Property)</v>
      </c>
      <c r="D230" s="7"/>
      <c r="E230" s="507">
        <f>'Year 2'!E230</f>
        <v>12</v>
      </c>
      <c r="F230" s="7"/>
      <c r="G230" s="7"/>
      <c r="H230" s="425">
        <f t="shared" ref="H230:S230" si="114">H127*$E230/30</f>
        <v>0</v>
      </c>
      <c r="I230" s="426">
        <f t="shared" si="114"/>
        <v>0</v>
      </c>
      <c r="J230" s="426">
        <f t="shared" si="114"/>
        <v>0</v>
      </c>
      <c r="K230" s="426">
        <f t="shared" si="114"/>
        <v>0</v>
      </c>
      <c r="L230" s="426">
        <f t="shared" si="114"/>
        <v>0</v>
      </c>
      <c r="M230" s="426">
        <f t="shared" si="114"/>
        <v>0</v>
      </c>
      <c r="N230" s="426">
        <f t="shared" si="114"/>
        <v>0</v>
      </c>
      <c r="O230" s="426">
        <f t="shared" si="114"/>
        <v>0</v>
      </c>
      <c r="P230" s="426">
        <f t="shared" si="114"/>
        <v>0</v>
      </c>
      <c r="Q230" s="426">
        <f t="shared" si="114"/>
        <v>0</v>
      </c>
      <c r="R230" s="426">
        <f t="shared" si="114"/>
        <v>0</v>
      </c>
      <c r="S230" s="426">
        <f t="shared" si="114"/>
        <v>0</v>
      </c>
      <c r="T230" s="469">
        <f t="shared" si="104"/>
        <v>0</v>
      </c>
      <c r="U230" s="3"/>
      <c r="V230" s="3"/>
      <c r="W230" s="3"/>
      <c r="X230" s="3"/>
      <c r="Y230" s="3"/>
      <c r="Z230" s="3"/>
    </row>
    <row r="231" spans="2:26">
      <c r="B231" s="348"/>
      <c r="C231" s="27" t="str">
        <f t="shared" si="107"/>
        <v>Payable Days for Licenses/Fees/Permits</v>
      </c>
      <c r="D231" s="7"/>
      <c r="E231" s="507">
        <f>'Year 2'!E231</f>
        <v>12</v>
      </c>
      <c r="F231" s="7"/>
      <c r="G231" s="7"/>
      <c r="H231" s="425">
        <f t="shared" ref="H231:S231" si="115">H128*$E231/30</f>
        <v>0</v>
      </c>
      <c r="I231" s="426">
        <f t="shared" si="115"/>
        <v>0</v>
      </c>
      <c r="J231" s="426">
        <f t="shared" si="115"/>
        <v>0</v>
      </c>
      <c r="K231" s="426">
        <f t="shared" si="115"/>
        <v>0</v>
      </c>
      <c r="L231" s="426">
        <f t="shared" si="115"/>
        <v>0</v>
      </c>
      <c r="M231" s="426">
        <f t="shared" si="115"/>
        <v>0</v>
      </c>
      <c r="N231" s="426">
        <f t="shared" si="115"/>
        <v>0</v>
      </c>
      <c r="O231" s="426">
        <f t="shared" si="115"/>
        <v>0</v>
      </c>
      <c r="P231" s="426">
        <f t="shared" si="115"/>
        <v>0</v>
      </c>
      <c r="Q231" s="426">
        <f t="shared" si="115"/>
        <v>0</v>
      </c>
      <c r="R231" s="426">
        <f t="shared" si="115"/>
        <v>0</v>
      </c>
      <c r="S231" s="426">
        <f t="shared" si="115"/>
        <v>0</v>
      </c>
      <c r="T231" s="469">
        <f t="shared" si="104"/>
        <v>0</v>
      </c>
      <c r="U231" s="3"/>
      <c r="V231" s="3"/>
      <c r="W231" s="3"/>
      <c r="X231" s="3"/>
      <c r="Y231" s="3"/>
      <c r="Z231" s="3"/>
    </row>
    <row r="232" spans="2:26">
      <c r="B232" s="348"/>
      <c r="C232" s="27" t="str">
        <f t="shared" si="107"/>
        <v>Payable Days for Legal and Professional Fees</v>
      </c>
      <c r="D232" s="7"/>
      <c r="E232" s="507">
        <f>'Year 2'!E232</f>
        <v>12</v>
      </c>
      <c r="F232" s="7"/>
      <c r="G232" s="7"/>
      <c r="H232" s="425">
        <f t="shared" ref="H232:S232" si="116">H129*$E232/30</f>
        <v>0</v>
      </c>
      <c r="I232" s="426">
        <f t="shared" si="116"/>
        <v>0</v>
      </c>
      <c r="J232" s="426">
        <f t="shared" si="116"/>
        <v>0</v>
      </c>
      <c r="K232" s="426">
        <f t="shared" si="116"/>
        <v>0</v>
      </c>
      <c r="L232" s="426">
        <f t="shared" si="116"/>
        <v>0</v>
      </c>
      <c r="M232" s="426">
        <f t="shared" si="116"/>
        <v>0</v>
      </c>
      <c r="N232" s="426">
        <f t="shared" si="116"/>
        <v>0</v>
      </c>
      <c r="O232" s="426">
        <f t="shared" si="116"/>
        <v>0</v>
      </c>
      <c r="P232" s="426">
        <f t="shared" si="116"/>
        <v>0</v>
      </c>
      <c r="Q232" s="426">
        <f t="shared" si="116"/>
        <v>0</v>
      </c>
      <c r="R232" s="426">
        <f t="shared" si="116"/>
        <v>0</v>
      </c>
      <c r="S232" s="426">
        <f t="shared" si="116"/>
        <v>0</v>
      </c>
      <c r="T232" s="469">
        <f t="shared" si="104"/>
        <v>0</v>
      </c>
      <c r="U232" s="3"/>
      <c r="V232" s="3"/>
      <c r="W232" s="3"/>
      <c r="X232" s="3"/>
      <c r="Y232" s="3"/>
      <c r="Z232" s="3"/>
    </row>
    <row r="233" spans="2:26">
      <c r="B233" s="348"/>
      <c r="C233" s="27" t="str">
        <f t="shared" si="107"/>
        <v>Payable Days for Office Expenses &amp; Supplies</v>
      </c>
      <c r="D233" s="7"/>
      <c r="E233" s="507">
        <f>'Year 2'!E233</f>
        <v>12</v>
      </c>
      <c r="F233" s="7"/>
      <c r="G233" s="7"/>
      <c r="H233" s="425">
        <f t="shared" ref="H233:S233" si="117">H130*$E233/30</f>
        <v>0</v>
      </c>
      <c r="I233" s="426">
        <f t="shared" si="117"/>
        <v>0</v>
      </c>
      <c r="J233" s="426">
        <f t="shared" si="117"/>
        <v>0</v>
      </c>
      <c r="K233" s="426">
        <f t="shared" si="117"/>
        <v>0</v>
      </c>
      <c r="L233" s="426">
        <f t="shared" si="117"/>
        <v>0</v>
      </c>
      <c r="M233" s="426">
        <f t="shared" si="117"/>
        <v>0</v>
      </c>
      <c r="N233" s="426">
        <f t="shared" si="117"/>
        <v>0</v>
      </c>
      <c r="O233" s="426">
        <f t="shared" si="117"/>
        <v>0</v>
      </c>
      <c r="P233" s="426">
        <f t="shared" si="117"/>
        <v>0</v>
      </c>
      <c r="Q233" s="426">
        <f t="shared" si="117"/>
        <v>0</v>
      </c>
      <c r="R233" s="426">
        <f t="shared" si="117"/>
        <v>0</v>
      </c>
      <c r="S233" s="426">
        <f t="shared" si="117"/>
        <v>0</v>
      </c>
      <c r="T233" s="469">
        <f t="shared" si="104"/>
        <v>0</v>
      </c>
      <c r="U233" s="3"/>
      <c r="V233" s="3"/>
      <c r="W233" s="3"/>
      <c r="X233" s="3"/>
      <c r="Y233" s="3"/>
      <c r="Z233" s="3"/>
    </row>
    <row r="234" spans="2:26">
      <c r="B234" s="348"/>
      <c r="C234" s="27" t="str">
        <f t="shared" si="107"/>
        <v>Payable Days for Postage and Delivery</v>
      </c>
      <c r="D234" s="7"/>
      <c r="E234" s="507">
        <f>'Year 2'!E234</f>
        <v>12</v>
      </c>
      <c r="F234" s="7"/>
      <c r="G234" s="7"/>
      <c r="H234" s="425">
        <f t="shared" ref="H234:S234" si="118">H131*$E234/30</f>
        <v>80</v>
      </c>
      <c r="I234" s="426">
        <f t="shared" si="118"/>
        <v>80</v>
      </c>
      <c r="J234" s="426">
        <f t="shared" si="118"/>
        <v>80</v>
      </c>
      <c r="K234" s="426">
        <f t="shared" si="118"/>
        <v>80</v>
      </c>
      <c r="L234" s="426">
        <f t="shared" si="118"/>
        <v>80</v>
      </c>
      <c r="M234" s="426">
        <f t="shared" si="118"/>
        <v>80</v>
      </c>
      <c r="N234" s="426">
        <f t="shared" si="118"/>
        <v>80</v>
      </c>
      <c r="O234" s="426">
        <f t="shared" si="118"/>
        <v>80</v>
      </c>
      <c r="P234" s="426">
        <f t="shared" si="118"/>
        <v>80</v>
      </c>
      <c r="Q234" s="426">
        <f t="shared" si="118"/>
        <v>80</v>
      </c>
      <c r="R234" s="426">
        <f t="shared" si="118"/>
        <v>80</v>
      </c>
      <c r="S234" s="426">
        <f t="shared" si="118"/>
        <v>80</v>
      </c>
      <c r="T234" s="469">
        <f t="shared" si="104"/>
        <v>960</v>
      </c>
      <c r="U234" s="3"/>
      <c r="V234" s="3"/>
      <c r="W234" s="3"/>
      <c r="X234" s="3"/>
      <c r="Y234" s="3"/>
      <c r="Z234" s="3"/>
    </row>
    <row r="235" spans="2:26">
      <c r="B235" s="348"/>
      <c r="C235" s="27" t="str">
        <f t="shared" si="107"/>
        <v>Payable Days for Rent (on business property)</v>
      </c>
      <c r="D235" s="7"/>
      <c r="E235" s="507">
        <f>'Year 2'!E235</f>
        <v>12</v>
      </c>
      <c r="F235" s="7"/>
      <c r="G235" s="7"/>
      <c r="H235" s="425">
        <f t="shared" ref="H235:S235" si="119">H132*$E235/30</f>
        <v>1200</v>
      </c>
      <c r="I235" s="426">
        <f t="shared" si="119"/>
        <v>1200</v>
      </c>
      <c r="J235" s="426">
        <f t="shared" si="119"/>
        <v>1200</v>
      </c>
      <c r="K235" s="426">
        <f t="shared" si="119"/>
        <v>1200</v>
      </c>
      <c r="L235" s="426">
        <f t="shared" si="119"/>
        <v>1200</v>
      </c>
      <c r="M235" s="426">
        <f t="shared" si="119"/>
        <v>1200</v>
      </c>
      <c r="N235" s="426">
        <f t="shared" si="119"/>
        <v>1200</v>
      </c>
      <c r="O235" s="426">
        <f t="shared" si="119"/>
        <v>1200</v>
      </c>
      <c r="P235" s="426">
        <f t="shared" si="119"/>
        <v>1200</v>
      </c>
      <c r="Q235" s="426">
        <f t="shared" si="119"/>
        <v>1200</v>
      </c>
      <c r="R235" s="426">
        <f t="shared" si="119"/>
        <v>1200</v>
      </c>
      <c r="S235" s="426">
        <f t="shared" si="119"/>
        <v>1200</v>
      </c>
      <c r="T235" s="469">
        <f t="shared" si="104"/>
        <v>14400</v>
      </c>
      <c r="U235" s="3"/>
      <c r="V235" s="3"/>
      <c r="W235" s="3"/>
      <c r="X235" s="3"/>
      <c r="Y235" s="3"/>
      <c r="Z235" s="3"/>
    </row>
    <row r="236" spans="2:26">
      <c r="B236" s="348"/>
      <c r="C236" s="27" t="str">
        <f t="shared" si="107"/>
        <v>Payable Days for Rent of Vehicles and Equipment</v>
      </c>
      <c r="D236" s="7"/>
      <c r="E236" s="507">
        <f>'Year 2'!E236</f>
        <v>12</v>
      </c>
      <c r="F236" s="7"/>
      <c r="G236" s="7"/>
      <c r="H236" s="425">
        <f t="shared" ref="H236:S236" si="120">H133*$E236/30</f>
        <v>296</v>
      </c>
      <c r="I236" s="426">
        <f t="shared" si="120"/>
        <v>296</v>
      </c>
      <c r="J236" s="426">
        <f t="shared" si="120"/>
        <v>296</v>
      </c>
      <c r="K236" s="426">
        <f t="shared" si="120"/>
        <v>296</v>
      </c>
      <c r="L236" s="426">
        <f t="shared" si="120"/>
        <v>296</v>
      </c>
      <c r="M236" s="426">
        <f t="shared" si="120"/>
        <v>296</v>
      </c>
      <c r="N236" s="426">
        <f t="shared" si="120"/>
        <v>296</v>
      </c>
      <c r="O236" s="426">
        <f t="shared" si="120"/>
        <v>296</v>
      </c>
      <c r="P236" s="426">
        <f t="shared" si="120"/>
        <v>296</v>
      </c>
      <c r="Q236" s="426">
        <f t="shared" si="120"/>
        <v>296</v>
      </c>
      <c r="R236" s="426">
        <f t="shared" si="120"/>
        <v>296</v>
      </c>
      <c r="S236" s="426">
        <f t="shared" si="120"/>
        <v>296</v>
      </c>
      <c r="T236" s="469">
        <f t="shared" si="104"/>
        <v>3552</v>
      </c>
      <c r="U236" s="3"/>
      <c r="V236" s="3"/>
      <c r="W236" s="3"/>
      <c r="X236" s="3"/>
      <c r="Y236" s="3"/>
      <c r="Z236" s="3"/>
    </row>
    <row r="237" spans="2:26">
      <c r="B237" s="348"/>
      <c r="C237" s="27" t="str">
        <f t="shared" si="107"/>
        <v>Payable Days for Taxes-Other</v>
      </c>
      <c r="D237" s="7"/>
      <c r="E237" s="507">
        <f>'Year 2'!E237</f>
        <v>12</v>
      </c>
      <c r="F237" s="7"/>
      <c r="G237" s="7"/>
      <c r="H237" s="425">
        <f t="shared" ref="H237:S237" si="121">H134*$E237/30</f>
        <v>0</v>
      </c>
      <c r="I237" s="426">
        <f t="shared" si="121"/>
        <v>0</v>
      </c>
      <c r="J237" s="426">
        <f t="shared" si="121"/>
        <v>0</v>
      </c>
      <c r="K237" s="426">
        <f t="shared" si="121"/>
        <v>0</v>
      </c>
      <c r="L237" s="426">
        <f t="shared" si="121"/>
        <v>0</v>
      </c>
      <c r="M237" s="426">
        <f t="shared" si="121"/>
        <v>0</v>
      </c>
      <c r="N237" s="426">
        <f t="shared" si="121"/>
        <v>0</v>
      </c>
      <c r="O237" s="426">
        <f t="shared" si="121"/>
        <v>0</v>
      </c>
      <c r="P237" s="426">
        <f t="shared" si="121"/>
        <v>0</v>
      </c>
      <c r="Q237" s="426">
        <f t="shared" si="121"/>
        <v>0</v>
      </c>
      <c r="R237" s="426">
        <f t="shared" si="121"/>
        <v>0</v>
      </c>
      <c r="S237" s="426">
        <f t="shared" si="121"/>
        <v>0</v>
      </c>
      <c r="T237" s="469">
        <f t="shared" si="104"/>
        <v>0</v>
      </c>
      <c r="U237" s="3"/>
      <c r="V237" s="3"/>
      <c r="W237" s="3"/>
      <c r="X237" s="3"/>
      <c r="Y237" s="3"/>
      <c r="Z237" s="3"/>
    </row>
    <row r="238" spans="2:26">
      <c r="B238" s="348"/>
      <c r="C238" s="27" t="str">
        <f t="shared" si="107"/>
        <v>Payable Days for Telephone and Communications</v>
      </c>
      <c r="D238" s="7"/>
      <c r="E238" s="507">
        <f>'Year 2'!E238</f>
        <v>12</v>
      </c>
      <c r="F238" s="7"/>
      <c r="G238" s="7"/>
      <c r="H238" s="425">
        <f t="shared" ref="H238:S238" si="122">H135*$E238/30</f>
        <v>0</v>
      </c>
      <c r="I238" s="426">
        <f t="shared" si="122"/>
        <v>0</v>
      </c>
      <c r="J238" s="426">
        <f t="shared" si="122"/>
        <v>0</v>
      </c>
      <c r="K238" s="426">
        <f t="shared" si="122"/>
        <v>0</v>
      </c>
      <c r="L238" s="426">
        <f t="shared" si="122"/>
        <v>0</v>
      </c>
      <c r="M238" s="426">
        <f t="shared" si="122"/>
        <v>0</v>
      </c>
      <c r="N238" s="426">
        <f t="shared" si="122"/>
        <v>0</v>
      </c>
      <c r="O238" s="426">
        <f t="shared" si="122"/>
        <v>0</v>
      </c>
      <c r="P238" s="426">
        <f t="shared" si="122"/>
        <v>0</v>
      </c>
      <c r="Q238" s="426">
        <f t="shared" si="122"/>
        <v>0</v>
      </c>
      <c r="R238" s="426">
        <f t="shared" si="122"/>
        <v>0</v>
      </c>
      <c r="S238" s="426">
        <f t="shared" si="122"/>
        <v>0</v>
      </c>
      <c r="T238" s="469">
        <f t="shared" si="104"/>
        <v>0</v>
      </c>
      <c r="U238" s="3"/>
      <c r="V238" s="3"/>
      <c r="W238" s="3"/>
      <c r="X238" s="3"/>
      <c r="Y238" s="3"/>
      <c r="Z238" s="3"/>
    </row>
    <row r="239" spans="2:26">
      <c r="B239" s="348"/>
      <c r="C239" s="27" t="str">
        <f t="shared" si="107"/>
        <v>Payable Days for Travel</v>
      </c>
      <c r="D239" s="7"/>
      <c r="E239" s="507">
        <f>'Year 2'!E239</f>
        <v>12</v>
      </c>
      <c r="F239" s="7"/>
      <c r="G239" s="7"/>
      <c r="H239" s="425">
        <f t="shared" ref="H239:S239" si="123">H136*$E239/30</f>
        <v>0</v>
      </c>
      <c r="I239" s="426">
        <f t="shared" si="123"/>
        <v>0</v>
      </c>
      <c r="J239" s="426">
        <f t="shared" si="123"/>
        <v>0</v>
      </c>
      <c r="K239" s="426">
        <f t="shared" si="123"/>
        <v>0</v>
      </c>
      <c r="L239" s="426">
        <f t="shared" si="123"/>
        <v>0</v>
      </c>
      <c r="M239" s="426">
        <f t="shared" si="123"/>
        <v>0</v>
      </c>
      <c r="N239" s="426">
        <f t="shared" si="123"/>
        <v>0</v>
      </c>
      <c r="O239" s="426">
        <f t="shared" si="123"/>
        <v>0</v>
      </c>
      <c r="P239" s="426">
        <f t="shared" si="123"/>
        <v>0</v>
      </c>
      <c r="Q239" s="426">
        <f t="shared" si="123"/>
        <v>0</v>
      </c>
      <c r="R239" s="426">
        <f t="shared" si="123"/>
        <v>0</v>
      </c>
      <c r="S239" s="426">
        <f t="shared" si="123"/>
        <v>0</v>
      </c>
      <c r="T239" s="469">
        <f t="shared" si="104"/>
        <v>0</v>
      </c>
      <c r="U239" s="3"/>
      <c r="V239" s="3"/>
      <c r="W239" s="3"/>
      <c r="X239" s="3"/>
      <c r="Y239" s="3"/>
      <c r="Z239" s="3"/>
    </row>
    <row r="240" spans="2:26">
      <c r="B240" s="348"/>
      <c r="C240" s="27" t="str">
        <f t="shared" si="107"/>
        <v>Payable Days for IT services (infrastructure, security etc)</v>
      </c>
      <c r="D240" s="7"/>
      <c r="E240" s="507">
        <f>'Year 2'!E240</f>
        <v>12</v>
      </c>
      <c r="F240" s="7"/>
      <c r="G240" s="7"/>
      <c r="H240" s="425">
        <f t="shared" ref="H240:S240" si="124">H137*$E240/30</f>
        <v>0</v>
      </c>
      <c r="I240" s="426">
        <f t="shared" si="124"/>
        <v>0</v>
      </c>
      <c r="J240" s="426">
        <f t="shared" si="124"/>
        <v>0</v>
      </c>
      <c r="K240" s="426">
        <f t="shared" si="124"/>
        <v>0</v>
      </c>
      <c r="L240" s="426">
        <f t="shared" si="124"/>
        <v>0</v>
      </c>
      <c r="M240" s="426">
        <f t="shared" si="124"/>
        <v>0</v>
      </c>
      <c r="N240" s="426">
        <f t="shared" si="124"/>
        <v>0</v>
      </c>
      <c r="O240" s="426">
        <f t="shared" si="124"/>
        <v>0</v>
      </c>
      <c r="P240" s="426">
        <f t="shared" si="124"/>
        <v>0</v>
      </c>
      <c r="Q240" s="426">
        <f t="shared" si="124"/>
        <v>0</v>
      </c>
      <c r="R240" s="426">
        <f t="shared" si="124"/>
        <v>0</v>
      </c>
      <c r="S240" s="426">
        <f t="shared" si="124"/>
        <v>0</v>
      </c>
      <c r="T240" s="469">
        <f t="shared" si="104"/>
        <v>0</v>
      </c>
      <c r="U240" s="3"/>
      <c r="V240" s="3"/>
      <c r="W240" s="3"/>
      <c r="X240" s="3"/>
      <c r="Y240" s="3"/>
      <c r="Z240" s="3"/>
    </row>
    <row r="241" spans="1:26">
      <c r="B241" s="348"/>
      <c r="C241" s="27" t="str">
        <f t="shared" si="107"/>
        <v>Payable Days for Utilities</v>
      </c>
      <c r="D241" s="7"/>
      <c r="E241" s="507">
        <f>'Year 2'!E241</f>
        <v>12</v>
      </c>
      <c r="F241" s="7"/>
      <c r="G241" s="7"/>
      <c r="H241" s="425">
        <f t="shared" ref="H241:S241" si="125">H138*$E241/30</f>
        <v>60</v>
      </c>
      <c r="I241" s="426">
        <f t="shared" si="125"/>
        <v>60</v>
      </c>
      <c r="J241" s="426">
        <f t="shared" si="125"/>
        <v>60</v>
      </c>
      <c r="K241" s="426">
        <f t="shared" si="125"/>
        <v>60</v>
      </c>
      <c r="L241" s="426">
        <f t="shared" si="125"/>
        <v>60</v>
      </c>
      <c r="M241" s="426">
        <f t="shared" si="125"/>
        <v>60</v>
      </c>
      <c r="N241" s="426">
        <f t="shared" si="125"/>
        <v>60</v>
      </c>
      <c r="O241" s="426">
        <f t="shared" si="125"/>
        <v>60</v>
      </c>
      <c r="P241" s="426">
        <f t="shared" si="125"/>
        <v>60</v>
      </c>
      <c r="Q241" s="426">
        <f t="shared" si="125"/>
        <v>60</v>
      </c>
      <c r="R241" s="426">
        <f t="shared" si="125"/>
        <v>60</v>
      </c>
      <c r="S241" s="426">
        <f t="shared" si="125"/>
        <v>60</v>
      </c>
      <c r="T241" s="469">
        <f t="shared" si="104"/>
        <v>720</v>
      </c>
      <c r="U241" s="3"/>
      <c r="V241" s="3"/>
      <c r="W241" s="3"/>
      <c r="X241" s="3"/>
      <c r="Y241" s="3"/>
      <c r="Z241" s="3"/>
    </row>
    <row r="242" spans="1:26">
      <c r="B242" s="348"/>
      <c r="C242" s="27" t="str">
        <f t="shared" si="107"/>
        <v>Payable Days for Others</v>
      </c>
      <c r="D242" s="7"/>
      <c r="E242" s="507">
        <f>'Year 2'!E242</f>
        <v>12</v>
      </c>
      <c r="F242" s="7"/>
      <c r="G242" s="7"/>
      <c r="H242" s="425">
        <f t="shared" ref="H242:S242" si="126">H139*$E242/30</f>
        <v>0</v>
      </c>
      <c r="I242" s="426">
        <f t="shared" si="126"/>
        <v>0</v>
      </c>
      <c r="J242" s="426">
        <f t="shared" si="126"/>
        <v>0</v>
      </c>
      <c r="K242" s="426">
        <f t="shared" si="126"/>
        <v>0</v>
      </c>
      <c r="L242" s="426">
        <f t="shared" si="126"/>
        <v>0</v>
      </c>
      <c r="M242" s="426">
        <f t="shared" si="126"/>
        <v>0</v>
      </c>
      <c r="N242" s="426">
        <f t="shared" si="126"/>
        <v>0</v>
      </c>
      <c r="O242" s="426">
        <f t="shared" si="126"/>
        <v>0</v>
      </c>
      <c r="P242" s="426">
        <f t="shared" si="126"/>
        <v>0</v>
      </c>
      <c r="Q242" s="426">
        <f t="shared" si="126"/>
        <v>0</v>
      </c>
      <c r="R242" s="426">
        <f t="shared" si="126"/>
        <v>0</v>
      </c>
      <c r="S242" s="426">
        <f t="shared" si="126"/>
        <v>0</v>
      </c>
      <c r="T242" s="469">
        <f t="shared" si="104"/>
        <v>0</v>
      </c>
      <c r="U242" s="3"/>
      <c r="V242" s="3"/>
      <c r="W242" s="3"/>
      <c r="X242" s="3"/>
      <c r="Y242" s="3"/>
      <c r="Z242" s="3"/>
    </row>
    <row r="243" spans="1:26">
      <c r="B243" s="348"/>
      <c r="C243" s="27" t="str">
        <f>"Payable Days for "&amp;$B86</f>
        <v>Payable Days for Employee Wages</v>
      </c>
      <c r="D243" s="7"/>
      <c r="E243" s="507">
        <f>'Year 2'!E243</f>
        <v>30</v>
      </c>
      <c r="F243" s="7"/>
      <c r="G243" s="7"/>
      <c r="H243" s="425">
        <f t="shared" ref="H243:S243" si="127">H$102*$E243/30</f>
        <v>26001.279999999995</v>
      </c>
      <c r="I243" s="426">
        <f t="shared" si="127"/>
        <v>26001.279999999995</v>
      </c>
      <c r="J243" s="426">
        <f t="shared" si="127"/>
        <v>26001.279999999995</v>
      </c>
      <c r="K243" s="426">
        <f t="shared" si="127"/>
        <v>26001.279999999995</v>
      </c>
      <c r="L243" s="426">
        <f t="shared" si="127"/>
        <v>26001.279999999995</v>
      </c>
      <c r="M243" s="426">
        <f t="shared" si="127"/>
        <v>26001.279999999995</v>
      </c>
      <c r="N243" s="426">
        <f t="shared" si="127"/>
        <v>26001.279999999995</v>
      </c>
      <c r="O243" s="426">
        <f t="shared" si="127"/>
        <v>26001.279999999995</v>
      </c>
      <c r="P243" s="426">
        <f t="shared" si="127"/>
        <v>26001.279999999995</v>
      </c>
      <c r="Q243" s="426">
        <f t="shared" si="127"/>
        <v>26001.279999999995</v>
      </c>
      <c r="R243" s="426">
        <f t="shared" si="127"/>
        <v>26001.279999999995</v>
      </c>
      <c r="S243" s="426">
        <f t="shared" si="127"/>
        <v>26001.279999999995</v>
      </c>
      <c r="T243" s="469">
        <f t="shared" si="104"/>
        <v>312015.35999999993</v>
      </c>
      <c r="U243" s="3"/>
      <c r="V243" s="3"/>
      <c r="W243" s="3"/>
      <c r="X243" s="3"/>
      <c r="Y243" s="3"/>
      <c r="Z243" s="3"/>
    </row>
    <row r="244" spans="1:26">
      <c r="B244" s="348"/>
      <c r="C244" s="27" t="str">
        <f>"Payable Days for "&amp;$B104</f>
        <v>Payable Days for Payroll Taxes and Benefits</v>
      </c>
      <c r="D244" s="7"/>
      <c r="E244" s="507">
        <f>'Year 2'!E244</f>
        <v>60</v>
      </c>
      <c r="F244" s="7"/>
      <c r="G244" s="7"/>
      <c r="H244" s="425">
        <f t="shared" ref="H244:S244" si="128">H$113*$E244/30</f>
        <v>16752.177920000002</v>
      </c>
      <c r="I244" s="426">
        <f t="shared" si="128"/>
        <v>16752.177920000002</v>
      </c>
      <c r="J244" s="426">
        <f t="shared" si="128"/>
        <v>16752.177920000002</v>
      </c>
      <c r="K244" s="426">
        <f t="shared" si="128"/>
        <v>16752.177920000002</v>
      </c>
      <c r="L244" s="426">
        <f t="shared" si="128"/>
        <v>16752.177920000002</v>
      </c>
      <c r="M244" s="426">
        <f t="shared" si="128"/>
        <v>16752.177920000002</v>
      </c>
      <c r="N244" s="426">
        <f t="shared" si="128"/>
        <v>16752.177920000002</v>
      </c>
      <c r="O244" s="426">
        <f t="shared" si="128"/>
        <v>16752.177920000002</v>
      </c>
      <c r="P244" s="426">
        <f t="shared" si="128"/>
        <v>16752.177920000002</v>
      </c>
      <c r="Q244" s="426">
        <f t="shared" si="128"/>
        <v>16752.177920000002</v>
      </c>
      <c r="R244" s="426">
        <f t="shared" si="128"/>
        <v>16752.177920000002</v>
      </c>
      <c r="S244" s="426">
        <f t="shared" si="128"/>
        <v>16752.177920000002</v>
      </c>
      <c r="T244" s="469">
        <f t="shared" si="104"/>
        <v>201026.13503999996</v>
      </c>
      <c r="U244" s="3"/>
      <c r="V244" s="3"/>
      <c r="W244" s="3"/>
      <c r="X244" s="3"/>
      <c r="Y244" s="3"/>
      <c r="Z244" s="3"/>
    </row>
    <row r="245" spans="1:26" ht="16.5" thickBot="1">
      <c r="B245" s="348"/>
      <c r="C245" s="27" t="str">
        <f>"Payable Days for "&amp;$C159</f>
        <v xml:space="preserve">Payable Days for </v>
      </c>
      <c r="D245" s="7"/>
      <c r="E245" s="507">
        <f>'Year 2'!E245</f>
        <v>90</v>
      </c>
      <c r="F245" s="7"/>
      <c r="G245" s="7"/>
      <c r="H245" s="425">
        <f t="shared" ref="H245:S245" si="129">H$166*$E245/30</f>
        <v>125.00000000000001</v>
      </c>
      <c r="I245" s="426">
        <f t="shared" si="129"/>
        <v>83.333333333333158</v>
      </c>
      <c r="J245" s="426">
        <f t="shared" si="129"/>
        <v>41.666666666666579</v>
      </c>
      <c r="K245" s="426">
        <f t="shared" si="129"/>
        <v>0</v>
      </c>
      <c r="L245" s="426">
        <f t="shared" si="129"/>
        <v>0</v>
      </c>
      <c r="M245" s="426">
        <f t="shared" si="129"/>
        <v>0</v>
      </c>
      <c r="N245" s="426">
        <f t="shared" si="129"/>
        <v>0</v>
      </c>
      <c r="O245" s="426">
        <f t="shared" si="129"/>
        <v>0</v>
      </c>
      <c r="P245" s="426">
        <f t="shared" si="129"/>
        <v>0</v>
      </c>
      <c r="Q245" s="426">
        <f t="shared" si="129"/>
        <v>0</v>
      </c>
      <c r="R245" s="426">
        <f t="shared" si="129"/>
        <v>0</v>
      </c>
      <c r="S245" s="426">
        <f t="shared" si="129"/>
        <v>0</v>
      </c>
      <c r="T245" s="469">
        <f t="shared" si="104"/>
        <v>249.99999999999974</v>
      </c>
      <c r="U245" s="3"/>
      <c r="V245" s="3"/>
      <c r="W245" s="3"/>
      <c r="X245" s="3"/>
      <c r="Y245" s="3"/>
      <c r="Z245" s="3"/>
    </row>
    <row r="246" spans="1:26" ht="16.5" thickTop="1">
      <c r="B246" s="470" t="s">
        <v>151</v>
      </c>
      <c r="C246" s="471"/>
      <c r="D246" s="471"/>
      <c r="E246" s="471"/>
      <c r="F246" s="471"/>
      <c r="G246" s="472"/>
      <c r="H246" s="473">
        <f>SUM(H216:H245)</f>
        <v>45589.772586666659</v>
      </c>
      <c r="I246" s="474">
        <f t="shared" ref="I246:S246" si="130">SUM(I216:I245)</f>
        <v>45559.492586666667</v>
      </c>
      <c r="J246" s="474">
        <f t="shared" si="130"/>
        <v>45531.592586666658</v>
      </c>
      <c r="K246" s="474">
        <f t="shared" si="130"/>
        <v>45315.43925333333</v>
      </c>
      <c r="L246" s="474">
        <f t="shared" si="130"/>
        <v>45326.825919999996</v>
      </c>
      <c r="M246" s="474">
        <f t="shared" si="130"/>
        <v>45340.592586666666</v>
      </c>
      <c r="N246" s="474">
        <f t="shared" si="130"/>
        <v>45352.679253333336</v>
      </c>
      <c r="O246" s="474">
        <f t="shared" si="130"/>
        <v>45364.859253333329</v>
      </c>
      <c r="P246" s="474">
        <f t="shared" si="130"/>
        <v>45377.925919999994</v>
      </c>
      <c r="Q246" s="474">
        <f t="shared" si="130"/>
        <v>45390.012586666664</v>
      </c>
      <c r="R246" s="474">
        <f t="shared" si="130"/>
        <v>45402.099253333334</v>
      </c>
      <c r="S246" s="474">
        <f t="shared" si="130"/>
        <v>45415.749253333328</v>
      </c>
      <c r="T246" s="475">
        <f>SUM(H246:S246)</f>
        <v>544967.04104000004</v>
      </c>
      <c r="U246" s="7"/>
      <c r="V246" s="3"/>
      <c r="W246" s="3"/>
      <c r="X246" s="3"/>
      <c r="Y246" s="3"/>
      <c r="Z246" s="3"/>
    </row>
    <row r="247" spans="1:26" ht="16.5" thickBot="1">
      <c r="B247" s="454"/>
      <c r="C247" s="7"/>
      <c r="D247" s="7"/>
      <c r="E247" s="7"/>
      <c r="F247" s="7"/>
      <c r="G247" s="7"/>
      <c r="H247" s="412"/>
      <c r="I247" s="413"/>
      <c r="J247" s="413"/>
      <c r="K247" s="413"/>
      <c r="L247" s="413"/>
      <c r="M247" s="413"/>
      <c r="N247" s="413"/>
      <c r="O247" s="413"/>
      <c r="P247" s="413"/>
      <c r="Q247" s="413"/>
      <c r="R247" s="413"/>
      <c r="S247" s="413"/>
      <c r="T247" s="459"/>
      <c r="U247" s="3"/>
      <c r="V247" s="3"/>
      <c r="W247" s="3"/>
      <c r="X247" s="3"/>
      <c r="Y247" s="3"/>
      <c r="Z247" s="3"/>
    </row>
    <row r="248" spans="1:26" ht="16.5" thickTop="1">
      <c r="B248" s="285" t="s">
        <v>41</v>
      </c>
      <c r="C248" s="272"/>
      <c r="D248" s="272"/>
      <c r="E248" s="272"/>
      <c r="F248" s="272"/>
      <c r="G248" s="272"/>
      <c r="H248" s="274">
        <f>H209+IF(H212="",H213,H212)-H246</f>
        <v>-11449.772586666659</v>
      </c>
      <c r="I248" s="275">
        <f t="shared" ref="I248:S248" si="131">I209+IF(I212="",I213,I212)-I246</f>
        <v>-10339.492586666667</v>
      </c>
      <c r="J248" s="275">
        <f t="shared" si="131"/>
        <v>-9000.5925866666585</v>
      </c>
      <c r="K248" s="275">
        <f t="shared" si="131"/>
        <v>-7629.4392533333303</v>
      </c>
      <c r="L248" s="275">
        <f t="shared" si="131"/>
        <v>-6560.8259199999957</v>
      </c>
      <c r="M248" s="275">
        <f t="shared" si="131"/>
        <v>-5263.5925866666657</v>
      </c>
      <c r="N248" s="275">
        <f t="shared" si="131"/>
        <v>-4120.6792533333355</v>
      </c>
      <c r="O248" s="275">
        <f t="shared" si="131"/>
        <v>-2977.8592533333285</v>
      </c>
      <c r="P248" s="275">
        <f t="shared" si="131"/>
        <v>-1754.9259199999942</v>
      </c>
      <c r="Q248" s="275">
        <f t="shared" si="131"/>
        <v>-612.01258666666399</v>
      </c>
      <c r="R248" s="275">
        <f t="shared" si="131"/>
        <v>530.90074666666624</v>
      </c>
      <c r="S248" s="275">
        <f t="shared" si="131"/>
        <v>1805.7507466666721</v>
      </c>
      <c r="T248" s="286">
        <f>SUM(H248:S248)</f>
        <v>-57372.54103999996</v>
      </c>
      <c r="U248" s="7"/>
      <c r="V248" s="3"/>
      <c r="W248" s="3"/>
      <c r="X248" s="3"/>
      <c r="Y248" s="3"/>
      <c r="Z248" s="3"/>
    </row>
    <row r="249" spans="1:26">
      <c r="B249" s="448"/>
      <c r="C249" s="7"/>
      <c r="D249" s="7"/>
      <c r="E249" s="7"/>
      <c r="F249" s="7"/>
      <c r="G249" s="7"/>
      <c r="H249" s="412"/>
      <c r="I249" s="413"/>
      <c r="J249" s="413"/>
      <c r="K249" s="413"/>
      <c r="L249" s="413"/>
      <c r="M249" s="413"/>
      <c r="N249" s="413"/>
      <c r="O249" s="413"/>
      <c r="P249" s="413"/>
      <c r="Q249" s="413"/>
      <c r="R249" s="413"/>
      <c r="S249" s="413"/>
      <c r="T249" s="427"/>
      <c r="U249" s="3"/>
      <c r="V249" s="3"/>
      <c r="W249" s="3"/>
      <c r="X249" s="3"/>
      <c r="Y249" s="3"/>
      <c r="Z249" s="3"/>
    </row>
    <row r="250" spans="1:26" ht="20.25">
      <c r="B250" s="149" t="s">
        <v>52</v>
      </c>
      <c r="C250" s="367"/>
      <c r="D250" s="367"/>
      <c r="E250" s="367" t="str">
        <f>$E$3</f>
        <v>Year 3 (2022)</v>
      </c>
      <c r="F250" s="367"/>
      <c r="G250" s="367"/>
      <c r="H250" s="405" t="s">
        <v>126</v>
      </c>
      <c r="I250" s="406" t="s">
        <v>127</v>
      </c>
      <c r="J250" s="406" t="s">
        <v>128</v>
      </c>
      <c r="K250" s="406" t="s">
        <v>129</v>
      </c>
      <c r="L250" s="406" t="s">
        <v>130</v>
      </c>
      <c r="M250" s="406" t="s">
        <v>131</v>
      </c>
      <c r="N250" s="406" t="s">
        <v>132</v>
      </c>
      <c r="O250" s="406" t="s">
        <v>133</v>
      </c>
      <c r="P250" s="406" t="s">
        <v>134</v>
      </c>
      <c r="Q250" s="406" t="s">
        <v>135</v>
      </c>
      <c r="R250" s="406" t="s">
        <v>136</v>
      </c>
      <c r="S250" s="406" t="s">
        <v>137</v>
      </c>
      <c r="T250" s="407" t="s">
        <v>177</v>
      </c>
      <c r="U250" s="3"/>
      <c r="V250" s="3"/>
      <c r="W250" s="3"/>
      <c r="X250" s="3"/>
      <c r="Y250" s="3"/>
      <c r="Z250" s="3"/>
    </row>
    <row r="251" spans="1:26">
      <c r="B251" s="451"/>
      <c r="C251" s="452"/>
      <c r="D251" s="452"/>
      <c r="E251" s="452"/>
      <c r="F251" s="452"/>
      <c r="G251" s="453" t="s">
        <v>57</v>
      </c>
      <c r="H251" s="408">
        <f>H$4</f>
        <v>25</v>
      </c>
      <c r="I251" s="409">
        <f t="shared" ref="I251:S251" si="132">I$4</f>
        <v>26</v>
      </c>
      <c r="J251" s="409">
        <f t="shared" si="132"/>
        <v>27</v>
      </c>
      <c r="K251" s="409">
        <f t="shared" si="132"/>
        <v>28</v>
      </c>
      <c r="L251" s="409">
        <f t="shared" si="132"/>
        <v>29</v>
      </c>
      <c r="M251" s="409">
        <f t="shared" si="132"/>
        <v>30</v>
      </c>
      <c r="N251" s="409">
        <f t="shared" si="132"/>
        <v>31</v>
      </c>
      <c r="O251" s="409">
        <f t="shared" si="132"/>
        <v>32</v>
      </c>
      <c r="P251" s="409">
        <f t="shared" si="132"/>
        <v>33</v>
      </c>
      <c r="Q251" s="409">
        <f t="shared" si="132"/>
        <v>34</v>
      </c>
      <c r="R251" s="409">
        <f t="shared" si="132"/>
        <v>35</v>
      </c>
      <c r="S251" s="409">
        <f t="shared" si="132"/>
        <v>36</v>
      </c>
      <c r="T251" s="457" t="str">
        <f>"Total for " &amp; $E$3</f>
        <v>Total for Year 3 (2022)</v>
      </c>
      <c r="U251" s="3"/>
      <c r="V251" s="3"/>
      <c r="W251" s="3"/>
      <c r="X251" s="3"/>
      <c r="Y251" s="3"/>
      <c r="Z251" s="3"/>
    </row>
    <row r="252" spans="1:26" s="42" customFormat="1">
      <c r="A252" s="29"/>
      <c r="B252" s="485" t="s">
        <v>145</v>
      </c>
      <c r="C252" s="48"/>
      <c r="D252" s="48"/>
      <c r="E252" s="48"/>
      <c r="F252" s="48"/>
      <c r="G252" s="54"/>
      <c r="H252" s="445"/>
      <c r="I252" s="446"/>
      <c r="J252" s="446"/>
      <c r="K252" s="446"/>
      <c r="L252" s="446"/>
      <c r="M252" s="446"/>
      <c r="N252" s="446"/>
      <c r="O252" s="446"/>
      <c r="P252" s="446"/>
      <c r="Q252" s="446"/>
      <c r="R252" s="446"/>
      <c r="S252" s="446"/>
      <c r="T252" s="486"/>
      <c r="U252" s="53"/>
      <c r="V252" s="53"/>
      <c r="W252" s="53"/>
      <c r="X252" s="53"/>
      <c r="Y252" s="53"/>
      <c r="Z252" s="53"/>
    </row>
    <row r="253" spans="1:26">
      <c r="B253" s="348"/>
      <c r="C253" s="7" t="s">
        <v>23</v>
      </c>
      <c r="D253" s="8"/>
      <c r="E253" s="10"/>
      <c r="F253" s="10"/>
      <c r="G253" s="8"/>
      <c r="H253" s="425">
        <f>H$183</f>
        <v>-14715.564959999994</v>
      </c>
      <c r="I253" s="426">
        <f t="shared" ref="I253:S253" si="133">I$183</f>
        <v>-13845.322737777775</v>
      </c>
      <c r="J253" s="426">
        <f t="shared" si="133"/>
        <v>-14306.59384888889</v>
      </c>
      <c r="K253" s="426">
        <f t="shared" si="133"/>
        <v>-11463.958293333331</v>
      </c>
      <c r="L253" s="426">
        <f>L$183</f>
        <v>-10623.604960000001</v>
      </c>
      <c r="M253" s="426">
        <f t="shared" si="133"/>
        <v>-9598.3649600000026</v>
      </c>
      <c r="N253" s="426">
        <f t="shared" si="133"/>
        <v>-8679.3449599999985</v>
      </c>
      <c r="O253" s="426">
        <f t="shared" si="133"/>
        <v>-7744.2649600000032</v>
      </c>
      <c r="P253" s="426">
        <f t="shared" si="133"/>
        <v>-6804.2582933333324</v>
      </c>
      <c r="Q253" s="426">
        <f t="shared" si="133"/>
        <v>-5881.9049600000017</v>
      </c>
      <c r="R253" s="426">
        <f t="shared" si="133"/>
        <v>-4957.9849600000034</v>
      </c>
      <c r="S253" s="426">
        <f t="shared" si="133"/>
        <v>-3951.1049600000056</v>
      </c>
      <c r="T253" s="469">
        <f t="shared" ref="T253:T257" si="134">SUM(H253:S253)</f>
        <v>-112572.27285333334</v>
      </c>
      <c r="U253" s="3"/>
      <c r="V253" s="3"/>
      <c r="W253" s="3"/>
      <c r="X253" s="3"/>
      <c r="Y253" s="3"/>
      <c r="Z253" s="3"/>
    </row>
    <row r="254" spans="1:26">
      <c r="B254" s="348"/>
      <c r="C254" s="7" t="s">
        <v>146</v>
      </c>
      <c r="D254" s="8"/>
      <c r="E254" s="10"/>
      <c r="F254" s="10"/>
      <c r="G254" s="8"/>
      <c r="H254" s="425">
        <f>H$155</f>
        <v>15.833333333333334</v>
      </c>
      <c r="I254" s="426">
        <f t="shared" ref="I254:S254" si="135">I$155</f>
        <v>0</v>
      </c>
      <c r="J254" s="426">
        <f t="shared" si="135"/>
        <v>0</v>
      </c>
      <c r="K254" s="426">
        <f t="shared" si="135"/>
        <v>0.83333333333333337</v>
      </c>
      <c r="L254" s="426">
        <f t="shared" si="135"/>
        <v>1</v>
      </c>
      <c r="M254" s="426">
        <f t="shared" si="135"/>
        <v>0</v>
      </c>
      <c r="N254" s="426">
        <f t="shared" si="135"/>
        <v>2.5</v>
      </c>
      <c r="O254" s="426">
        <f t="shared" si="135"/>
        <v>0</v>
      </c>
      <c r="P254" s="426">
        <f t="shared" si="135"/>
        <v>0.83333333333333337</v>
      </c>
      <c r="Q254" s="426">
        <f t="shared" si="135"/>
        <v>0</v>
      </c>
      <c r="R254" s="426">
        <f t="shared" si="135"/>
        <v>0</v>
      </c>
      <c r="S254" s="426">
        <f t="shared" si="135"/>
        <v>1</v>
      </c>
      <c r="T254" s="469">
        <f t="shared" si="134"/>
        <v>22</v>
      </c>
      <c r="U254" s="3"/>
      <c r="V254" s="3"/>
      <c r="W254" s="3"/>
      <c r="X254" s="3"/>
      <c r="Y254" s="3"/>
      <c r="Z254" s="3"/>
    </row>
    <row r="255" spans="1:26">
      <c r="B255" s="348"/>
      <c r="C255" s="7" t="s">
        <v>152</v>
      </c>
      <c r="D255" s="8"/>
      <c r="E255" s="10"/>
      <c r="F255" s="10"/>
      <c r="G255" s="8"/>
      <c r="H255" s="425">
        <f>H246-G246</f>
        <v>45589.772586666659</v>
      </c>
      <c r="I255" s="426">
        <f t="shared" ref="I255:S255" si="136">I246-H246</f>
        <v>-30.27999999999156</v>
      </c>
      <c r="J255" s="426">
        <f t="shared" si="136"/>
        <v>-27.900000000008731</v>
      </c>
      <c r="K255" s="426">
        <f t="shared" si="136"/>
        <v>-216.15333333332819</v>
      </c>
      <c r="L255" s="426">
        <f t="shared" si="136"/>
        <v>11.386666666665406</v>
      </c>
      <c r="M255" s="426">
        <f t="shared" si="136"/>
        <v>13.766666666670062</v>
      </c>
      <c r="N255" s="426">
        <f t="shared" si="136"/>
        <v>12.086666666669771</v>
      </c>
      <c r="O255" s="426">
        <f t="shared" si="136"/>
        <v>12.179999999993015</v>
      </c>
      <c r="P255" s="426">
        <f t="shared" si="136"/>
        <v>13.066666666665697</v>
      </c>
      <c r="Q255" s="426">
        <f t="shared" si="136"/>
        <v>12.086666666669771</v>
      </c>
      <c r="R255" s="426">
        <f t="shared" si="136"/>
        <v>12.086666666669771</v>
      </c>
      <c r="S255" s="426">
        <f t="shared" si="136"/>
        <v>13.649999999994179</v>
      </c>
      <c r="T255" s="469">
        <f t="shared" si="134"/>
        <v>45415.749253333328</v>
      </c>
      <c r="U255" s="3"/>
      <c r="V255" s="3"/>
      <c r="W255" s="3"/>
      <c r="X255" s="3"/>
      <c r="Y255" s="3"/>
      <c r="Z255" s="3"/>
    </row>
    <row r="256" spans="1:26" ht="16.5" thickBot="1">
      <c r="B256" s="348"/>
      <c r="C256" s="7" t="s">
        <v>147</v>
      </c>
      <c r="D256" s="7"/>
      <c r="E256" s="7"/>
      <c r="F256" s="7"/>
      <c r="G256" s="7"/>
      <c r="H256" s="425">
        <f>H200</f>
        <v>19000</v>
      </c>
      <c r="I256" s="426">
        <f t="shared" ref="I256:S256" si="137">I200</f>
        <v>0</v>
      </c>
      <c r="J256" s="426">
        <f t="shared" si="137"/>
        <v>0</v>
      </c>
      <c r="K256" s="426">
        <f t="shared" si="137"/>
        <v>1000</v>
      </c>
      <c r="L256" s="426">
        <f t="shared" si="137"/>
        <v>1200</v>
      </c>
      <c r="M256" s="426">
        <f t="shared" si="137"/>
        <v>0</v>
      </c>
      <c r="N256" s="426">
        <f t="shared" si="137"/>
        <v>3000</v>
      </c>
      <c r="O256" s="426">
        <f t="shared" si="137"/>
        <v>0</v>
      </c>
      <c r="P256" s="426">
        <f t="shared" si="137"/>
        <v>1000</v>
      </c>
      <c r="Q256" s="426">
        <f t="shared" si="137"/>
        <v>0</v>
      </c>
      <c r="R256" s="426">
        <f t="shared" si="137"/>
        <v>0</v>
      </c>
      <c r="S256" s="426">
        <f t="shared" si="137"/>
        <v>1200</v>
      </c>
      <c r="T256" s="469">
        <f t="shared" si="134"/>
        <v>26400</v>
      </c>
      <c r="U256" s="3"/>
      <c r="V256" s="3"/>
      <c r="W256" s="3"/>
      <c r="X256" s="3"/>
      <c r="Y256" s="3"/>
      <c r="Z256" s="3"/>
    </row>
    <row r="257" spans="1:16384" ht="16.5" thickTop="1">
      <c r="B257" s="285" t="s">
        <v>145</v>
      </c>
      <c r="C257" s="272"/>
      <c r="D257" s="272"/>
      <c r="E257" s="272"/>
      <c r="F257" s="272"/>
      <c r="G257" s="272"/>
      <c r="H257" s="202">
        <f>H253+H254+H255-H256</f>
        <v>11890.040959999998</v>
      </c>
      <c r="I257" s="202">
        <f t="shared" ref="I257:S257" si="138">I253+I254+I255-I256</f>
        <v>-13875.602737777766</v>
      </c>
      <c r="J257" s="202">
        <f t="shared" si="138"/>
        <v>-14334.493848888898</v>
      </c>
      <c r="K257" s="202">
        <f t="shared" si="138"/>
        <v>-12679.278293333326</v>
      </c>
      <c r="L257" s="202">
        <f t="shared" si="138"/>
        <v>-11811.218293333335</v>
      </c>
      <c r="M257" s="202">
        <f t="shared" si="138"/>
        <v>-9584.5982933333325</v>
      </c>
      <c r="N257" s="202">
        <f t="shared" si="138"/>
        <v>-11664.758293333329</v>
      </c>
      <c r="O257" s="202">
        <f t="shared" si="138"/>
        <v>-7732.0849600000101</v>
      </c>
      <c r="P257" s="202">
        <f t="shared" si="138"/>
        <v>-7790.3582933333337</v>
      </c>
      <c r="Q257" s="202">
        <f t="shared" si="138"/>
        <v>-5869.8182933333319</v>
      </c>
      <c r="R257" s="202">
        <f t="shared" si="138"/>
        <v>-4945.8982933333336</v>
      </c>
      <c r="S257" s="202">
        <f t="shared" si="138"/>
        <v>-5136.4549600000119</v>
      </c>
      <c r="T257" s="202">
        <f t="shared" si="134"/>
        <v>-93534.523600000015</v>
      </c>
      <c r="U257" s="7"/>
      <c r="V257" s="3"/>
      <c r="W257" s="3"/>
      <c r="X257" s="3"/>
      <c r="Y257" s="3"/>
      <c r="Z257" s="3"/>
    </row>
    <row r="258" spans="1:16384" s="40" customFormat="1">
      <c r="A258" s="29"/>
      <c r="B258" s="481"/>
      <c r="C258" s="8"/>
      <c r="D258" s="8"/>
      <c r="E258" s="10"/>
      <c r="F258" s="10"/>
      <c r="G258" s="8"/>
      <c r="H258" s="439"/>
      <c r="I258" s="440"/>
      <c r="J258" s="440"/>
      <c r="K258" s="440"/>
      <c r="L258" s="440"/>
      <c r="M258" s="440"/>
      <c r="N258" s="440"/>
      <c r="O258" s="440"/>
      <c r="P258" s="440"/>
      <c r="Q258" s="440"/>
      <c r="R258" s="440"/>
      <c r="S258" s="440"/>
      <c r="T258" s="483"/>
      <c r="U258" s="7"/>
      <c r="V258" s="7"/>
      <c r="W258" s="7"/>
      <c r="X258" s="7"/>
      <c r="Y258" s="7"/>
      <c r="Z258" s="7"/>
      <c r="AA258" s="27"/>
      <c r="AB258" s="27"/>
      <c r="AC258" s="27"/>
      <c r="AD258" s="27"/>
      <c r="AE258" s="27"/>
      <c r="AF258" s="27"/>
      <c r="AG258" s="27"/>
      <c r="AH258" s="27"/>
      <c r="AI258" s="27"/>
      <c r="AJ258" s="27"/>
      <c r="AK258" s="27"/>
      <c r="AL258" s="27"/>
      <c r="AM258" s="27"/>
      <c r="AN258" s="27"/>
      <c r="AO258" s="27"/>
      <c r="AP258" s="27"/>
      <c r="AQ258" s="27"/>
      <c r="AR258" s="27"/>
      <c r="AS258" s="27"/>
      <c r="AT258" s="27"/>
      <c r="AU258" s="27"/>
      <c r="AV258" s="27"/>
      <c r="AW258" s="27"/>
      <c r="AX258" s="27"/>
      <c r="AY258" s="27"/>
      <c r="AZ258" s="27"/>
      <c r="BA258" s="27"/>
      <c r="BB258" s="27"/>
      <c r="BC258" s="27"/>
      <c r="BD258" s="27"/>
      <c r="BE258" s="27"/>
      <c r="BF258" s="27"/>
      <c r="BG258" s="27"/>
      <c r="BH258" s="27"/>
      <c r="BI258" s="27"/>
      <c r="BJ258" s="27"/>
      <c r="BK258" s="27"/>
      <c r="BL258" s="27"/>
      <c r="BM258" s="27"/>
      <c r="BN258" s="27"/>
      <c r="BO258" s="27"/>
      <c r="BP258" s="27"/>
      <c r="BQ258" s="27"/>
      <c r="BR258" s="27"/>
      <c r="BS258" s="27"/>
      <c r="BT258" s="27"/>
      <c r="BU258" s="27"/>
      <c r="BV258" s="27"/>
      <c r="BW258" s="27"/>
      <c r="BX258" s="27"/>
      <c r="BY258" s="27"/>
      <c r="BZ258" s="27"/>
      <c r="CA258" s="27"/>
      <c r="CB258" s="27"/>
      <c r="CC258" s="27"/>
      <c r="CD258" s="27"/>
      <c r="CE258" s="27"/>
      <c r="CF258" s="27"/>
      <c r="CG258" s="27"/>
      <c r="CH258" s="27"/>
      <c r="CI258" s="27"/>
      <c r="CJ258" s="27"/>
      <c r="CK258" s="27"/>
      <c r="CL258" s="27"/>
      <c r="CM258" s="27"/>
      <c r="CN258" s="27"/>
      <c r="CO258" s="27"/>
      <c r="CP258" s="27"/>
      <c r="CQ258" s="27"/>
      <c r="CR258" s="27"/>
      <c r="CS258" s="27"/>
      <c r="CT258" s="27"/>
      <c r="CU258" s="27"/>
      <c r="CV258" s="27"/>
      <c r="CW258" s="27"/>
      <c r="CX258" s="27"/>
      <c r="CY258" s="27"/>
      <c r="CZ258" s="27"/>
      <c r="DA258" s="27"/>
      <c r="DB258" s="27"/>
      <c r="DC258" s="27"/>
      <c r="DD258" s="27"/>
      <c r="DE258" s="27"/>
      <c r="DF258" s="27"/>
      <c r="DG258" s="27"/>
      <c r="DH258" s="27"/>
      <c r="DI258" s="27"/>
      <c r="DJ258" s="27"/>
      <c r="DK258" s="27"/>
      <c r="DL258" s="27"/>
      <c r="DM258" s="27"/>
      <c r="DN258" s="27"/>
      <c r="DO258" s="27"/>
      <c r="DP258" s="27"/>
      <c r="DQ258" s="27"/>
      <c r="DR258" s="27"/>
      <c r="DS258" s="27"/>
      <c r="DT258" s="27"/>
      <c r="DU258" s="27"/>
      <c r="DV258" s="27"/>
      <c r="DW258" s="27"/>
      <c r="DX258" s="27"/>
      <c r="DY258" s="27"/>
      <c r="DZ258" s="27"/>
      <c r="EA258" s="27"/>
      <c r="EB258" s="27"/>
      <c r="EC258" s="27"/>
      <c r="ED258" s="27"/>
      <c r="EE258" s="27"/>
      <c r="EF258" s="27"/>
      <c r="EG258" s="27"/>
      <c r="EH258" s="27"/>
      <c r="EI258" s="27"/>
      <c r="EJ258" s="27"/>
      <c r="EK258" s="27"/>
      <c r="EL258" s="27"/>
      <c r="EM258" s="27"/>
      <c r="EN258" s="27"/>
      <c r="EO258" s="27"/>
      <c r="EP258" s="27"/>
      <c r="EQ258" s="27"/>
      <c r="ER258" s="27"/>
      <c r="ES258" s="27"/>
      <c r="ET258" s="27"/>
      <c r="EU258" s="27"/>
      <c r="EV258" s="27"/>
      <c r="EW258" s="27"/>
      <c r="EX258" s="27"/>
      <c r="EY258" s="27"/>
      <c r="EZ258" s="27"/>
      <c r="FA258" s="27"/>
      <c r="FB258" s="27"/>
      <c r="FC258" s="27"/>
      <c r="FD258" s="27"/>
      <c r="FE258" s="27"/>
      <c r="FF258" s="27"/>
      <c r="FG258" s="27"/>
      <c r="FH258" s="27"/>
      <c r="FI258" s="27"/>
      <c r="FJ258" s="27"/>
      <c r="FK258" s="27"/>
      <c r="FL258" s="27"/>
      <c r="FM258" s="27"/>
      <c r="FN258" s="27"/>
      <c r="FO258" s="27"/>
      <c r="FP258" s="27"/>
      <c r="FQ258" s="27"/>
      <c r="FR258" s="27"/>
      <c r="FS258" s="27"/>
      <c r="FT258" s="27"/>
      <c r="FU258" s="27"/>
      <c r="FV258" s="27"/>
      <c r="FW258" s="27"/>
      <c r="FX258" s="27"/>
      <c r="FY258" s="27"/>
      <c r="FZ258" s="27"/>
      <c r="GA258" s="27"/>
      <c r="GB258" s="27"/>
      <c r="GC258" s="27"/>
      <c r="GD258" s="27"/>
      <c r="GE258" s="27"/>
      <c r="GF258" s="27"/>
      <c r="GG258" s="27"/>
      <c r="GH258" s="27"/>
      <c r="GI258" s="27"/>
      <c r="GJ258" s="27"/>
      <c r="GK258" s="27"/>
      <c r="GL258" s="27"/>
      <c r="GM258" s="27"/>
      <c r="GN258" s="27"/>
      <c r="GO258" s="27"/>
      <c r="GP258" s="27"/>
      <c r="GQ258" s="27"/>
      <c r="GR258" s="27"/>
      <c r="GS258" s="27"/>
      <c r="GT258" s="27"/>
      <c r="GU258" s="27"/>
      <c r="GV258" s="27"/>
      <c r="GW258" s="27"/>
      <c r="GX258" s="27"/>
      <c r="GY258" s="27"/>
      <c r="GZ258" s="27"/>
      <c r="HA258" s="27"/>
      <c r="HB258" s="27"/>
      <c r="HC258" s="27"/>
      <c r="HD258" s="27"/>
      <c r="HE258" s="27"/>
      <c r="HF258" s="27"/>
      <c r="HG258" s="27"/>
      <c r="HH258" s="27"/>
      <c r="HI258" s="27"/>
      <c r="HJ258" s="27"/>
      <c r="HK258" s="27"/>
      <c r="HL258" s="27"/>
      <c r="HM258" s="27"/>
      <c r="HN258" s="27"/>
      <c r="HO258" s="27"/>
      <c r="HP258" s="27"/>
      <c r="HQ258" s="27"/>
      <c r="HR258" s="27"/>
      <c r="HS258" s="27"/>
      <c r="HT258" s="27"/>
      <c r="HU258" s="27"/>
      <c r="HV258" s="27"/>
      <c r="HW258" s="27"/>
      <c r="HX258" s="27"/>
      <c r="HY258" s="27"/>
      <c r="HZ258" s="27"/>
      <c r="IA258" s="27"/>
      <c r="IB258" s="27"/>
      <c r="IC258" s="27"/>
      <c r="ID258" s="27"/>
      <c r="IE258" s="27"/>
      <c r="IF258" s="27"/>
      <c r="IG258" s="27"/>
      <c r="IH258" s="27"/>
      <c r="II258" s="27"/>
      <c r="IJ258" s="27"/>
      <c r="IK258" s="27"/>
      <c r="IL258" s="27"/>
      <c r="IM258" s="27"/>
      <c r="IN258" s="27"/>
      <c r="IO258" s="27"/>
      <c r="IP258" s="27"/>
      <c r="IQ258" s="27"/>
      <c r="IR258" s="27"/>
      <c r="IS258" s="27"/>
      <c r="IT258" s="27"/>
      <c r="IU258" s="27"/>
      <c r="IV258" s="27"/>
      <c r="IW258" s="27"/>
      <c r="IX258" s="27"/>
      <c r="IY258" s="27"/>
      <c r="IZ258" s="27"/>
      <c r="JA258" s="27"/>
      <c r="JB258" s="27"/>
      <c r="JC258" s="27"/>
      <c r="JD258" s="27"/>
      <c r="JE258" s="27"/>
      <c r="JF258" s="27"/>
      <c r="JG258" s="27"/>
      <c r="JH258" s="27"/>
      <c r="JI258" s="27"/>
      <c r="JJ258" s="27"/>
      <c r="JK258" s="27"/>
      <c r="JL258" s="27"/>
      <c r="JM258" s="27"/>
      <c r="JN258" s="27"/>
      <c r="JO258" s="27"/>
      <c r="JP258" s="27"/>
      <c r="JQ258" s="27"/>
      <c r="JR258" s="27"/>
      <c r="JS258" s="27"/>
      <c r="JT258" s="27"/>
      <c r="JU258" s="27"/>
      <c r="JV258" s="27"/>
      <c r="JW258" s="27"/>
      <c r="JX258" s="27"/>
      <c r="JY258" s="27"/>
      <c r="JZ258" s="27"/>
      <c r="KA258" s="27"/>
      <c r="KB258" s="27"/>
      <c r="KC258" s="27"/>
      <c r="KD258" s="27"/>
      <c r="KE258" s="27"/>
      <c r="KF258" s="27"/>
      <c r="KG258" s="27"/>
      <c r="KH258" s="27"/>
      <c r="KI258" s="27"/>
      <c r="KJ258" s="27"/>
      <c r="KK258" s="27"/>
      <c r="KL258" s="27"/>
      <c r="KM258" s="27"/>
      <c r="KN258" s="27"/>
      <c r="KO258" s="27"/>
      <c r="KP258" s="27"/>
      <c r="KQ258" s="27"/>
      <c r="KR258" s="27"/>
      <c r="KS258" s="27"/>
      <c r="KT258" s="27"/>
      <c r="KU258" s="27"/>
      <c r="KV258" s="27"/>
      <c r="KW258" s="27"/>
      <c r="KX258" s="27"/>
      <c r="KY258" s="27"/>
      <c r="KZ258" s="27"/>
      <c r="LA258" s="27"/>
      <c r="LB258" s="27"/>
      <c r="LC258" s="27"/>
      <c r="LD258" s="27"/>
      <c r="LE258" s="27"/>
      <c r="LF258" s="27"/>
      <c r="LG258" s="27"/>
      <c r="LH258" s="27"/>
      <c r="LI258" s="27"/>
      <c r="LJ258" s="27"/>
      <c r="LK258" s="27"/>
      <c r="LL258" s="27"/>
      <c r="LM258" s="27"/>
      <c r="LN258" s="27"/>
      <c r="LO258" s="27"/>
      <c r="LP258" s="27"/>
      <c r="LQ258" s="27"/>
      <c r="LR258" s="27"/>
      <c r="LS258" s="27"/>
      <c r="LT258" s="27"/>
      <c r="LU258" s="27"/>
      <c r="LV258" s="27"/>
      <c r="LW258" s="27"/>
      <c r="LX258" s="27"/>
      <c r="LY258" s="27"/>
      <c r="LZ258" s="27"/>
      <c r="MA258" s="27"/>
      <c r="MB258" s="27"/>
      <c r="MC258" s="27"/>
      <c r="MD258" s="27"/>
      <c r="ME258" s="27"/>
      <c r="MF258" s="27"/>
      <c r="MG258" s="27"/>
      <c r="MH258" s="27"/>
      <c r="MI258" s="27"/>
      <c r="MJ258" s="27"/>
      <c r="MK258" s="27"/>
      <c r="ML258" s="27"/>
      <c r="MM258" s="27"/>
      <c r="MN258" s="27"/>
      <c r="MO258" s="27"/>
      <c r="MP258" s="27"/>
      <c r="MQ258" s="27"/>
      <c r="MR258" s="27"/>
      <c r="MS258" s="27"/>
      <c r="MT258" s="27"/>
      <c r="MU258" s="27"/>
      <c r="MV258" s="27"/>
      <c r="MW258" s="27"/>
      <c r="MX258" s="27"/>
      <c r="MY258" s="27"/>
      <c r="MZ258" s="27"/>
      <c r="NA258" s="27"/>
      <c r="NB258" s="27"/>
      <c r="NC258" s="27"/>
      <c r="ND258" s="27"/>
      <c r="NE258" s="27"/>
      <c r="NF258" s="27"/>
      <c r="NG258" s="27"/>
      <c r="NH258" s="27"/>
      <c r="NI258" s="27"/>
      <c r="NJ258" s="27"/>
      <c r="NK258" s="27"/>
      <c r="NL258" s="27"/>
      <c r="NM258" s="27"/>
      <c r="NN258" s="27"/>
      <c r="NO258" s="27"/>
      <c r="NP258" s="27"/>
      <c r="NQ258" s="27"/>
      <c r="NR258" s="27"/>
      <c r="NS258" s="27"/>
      <c r="NT258" s="27"/>
      <c r="NU258" s="27"/>
      <c r="NV258" s="27"/>
      <c r="NW258" s="27"/>
      <c r="NX258" s="27"/>
      <c r="NY258" s="27"/>
      <c r="NZ258" s="27"/>
      <c r="OA258" s="27"/>
      <c r="OB258" s="27"/>
      <c r="OC258" s="27"/>
      <c r="OD258" s="27"/>
      <c r="OE258" s="27"/>
      <c r="OF258" s="27"/>
      <c r="OG258" s="27"/>
      <c r="OH258" s="27"/>
      <c r="OI258" s="27"/>
      <c r="OJ258" s="27"/>
      <c r="OK258" s="27"/>
      <c r="OL258" s="27"/>
      <c r="OM258" s="27"/>
      <c r="ON258" s="27"/>
      <c r="OO258" s="27"/>
      <c r="OP258" s="27"/>
      <c r="OQ258" s="27"/>
      <c r="OR258" s="27"/>
      <c r="OS258" s="27"/>
      <c r="OT258" s="27"/>
      <c r="OU258" s="27"/>
      <c r="OV258" s="27"/>
      <c r="OW258" s="27"/>
      <c r="OX258" s="27"/>
      <c r="OY258" s="27"/>
      <c r="OZ258" s="27"/>
      <c r="PA258" s="27"/>
      <c r="PB258" s="27"/>
      <c r="PC258" s="27"/>
      <c r="PD258" s="27"/>
      <c r="PE258" s="27"/>
      <c r="PF258" s="27"/>
      <c r="PG258" s="27"/>
      <c r="PH258" s="27"/>
      <c r="PI258" s="27"/>
      <c r="PJ258" s="27"/>
      <c r="PK258" s="27"/>
      <c r="PL258" s="27"/>
      <c r="PM258" s="27"/>
      <c r="PN258" s="27"/>
      <c r="PO258" s="27"/>
      <c r="PP258" s="27"/>
      <c r="PQ258" s="27"/>
      <c r="PR258" s="27"/>
      <c r="PS258" s="27"/>
      <c r="PT258" s="27"/>
      <c r="PU258" s="27"/>
      <c r="PV258" s="27"/>
      <c r="PW258" s="27"/>
      <c r="PX258" s="27"/>
      <c r="PY258" s="27"/>
      <c r="PZ258" s="27"/>
      <c r="QA258" s="27"/>
      <c r="QB258" s="27"/>
      <c r="QC258" s="27"/>
      <c r="QD258" s="27"/>
      <c r="QE258" s="27"/>
      <c r="QF258" s="27"/>
      <c r="QG258" s="27"/>
      <c r="QH258" s="27"/>
      <c r="QI258" s="27"/>
      <c r="QJ258" s="27"/>
      <c r="QK258" s="27"/>
      <c r="QL258" s="27"/>
      <c r="QM258" s="27"/>
      <c r="QN258" s="27"/>
      <c r="QO258" s="27"/>
      <c r="QP258" s="27"/>
      <c r="QQ258" s="27"/>
      <c r="QR258" s="27"/>
      <c r="QS258" s="27"/>
      <c r="QT258" s="27"/>
      <c r="QU258" s="27"/>
      <c r="QV258" s="27"/>
      <c r="QW258" s="27"/>
      <c r="QX258" s="27"/>
      <c r="QY258" s="27"/>
      <c r="QZ258" s="27"/>
      <c r="RA258" s="27"/>
      <c r="RB258" s="27"/>
      <c r="RC258" s="27"/>
      <c r="RD258" s="27"/>
      <c r="RE258" s="27"/>
      <c r="RF258" s="27"/>
      <c r="RG258" s="27"/>
      <c r="RH258" s="27"/>
      <c r="RI258" s="27"/>
      <c r="RJ258" s="27"/>
      <c r="RK258" s="27"/>
      <c r="RL258" s="27"/>
      <c r="RM258" s="27"/>
      <c r="RN258" s="27"/>
      <c r="RO258" s="27"/>
      <c r="RP258" s="27"/>
      <c r="RQ258" s="27"/>
      <c r="RR258" s="27"/>
      <c r="RS258" s="27"/>
      <c r="RT258" s="27"/>
      <c r="RU258" s="27"/>
      <c r="RV258" s="27"/>
      <c r="RW258" s="27"/>
      <c r="RX258" s="27"/>
      <c r="RY258" s="27"/>
      <c r="RZ258" s="27"/>
      <c r="SA258" s="27"/>
      <c r="SB258" s="27"/>
      <c r="SC258" s="27"/>
      <c r="SD258" s="27"/>
      <c r="SE258" s="27"/>
      <c r="SF258" s="27"/>
      <c r="SG258" s="27"/>
      <c r="SH258" s="27"/>
      <c r="SI258" s="27"/>
      <c r="SJ258" s="27"/>
      <c r="SK258" s="27"/>
      <c r="SL258" s="27"/>
      <c r="SM258" s="27"/>
      <c r="SN258" s="27"/>
      <c r="SO258" s="27"/>
      <c r="SP258" s="27"/>
      <c r="SQ258" s="27"/>
      <c r="SR258" s="27"/>
      <c r="SS258" s="27"/>
      <c r="ST258" s="27"/>
      <c r="SU258" s="27"/>
      <c r="SV258" s="27"/>
      <c r="SW258" s="27"/>
      <c r="SX258" s="27"/>
      <c r="SY258" s="27"/>
      <c r="SZ258" s="27"/>
      <c r="TA258" s="27"/>
      <c r="TB258" s="27"/>
      <c r="TC258" s="27"/>
      <c r="TD258" s="27"/>
      <c r="TE258" s="27"/>
      <c r="TF258" s="27"/>
      <c r="TG258" s="27"/>
      <c r="TH258" s="27"/>
      <c r="TI258" s="27"/>
      <c r="TJ258" s="27"/>
      <c r="TK258" s="27"/>
      <c r="TL258" s="27"/>
      <c r="TM258" s="27"/>
      <c r="TN258" s="27"/>
      <c r="TO258" s="27"/>
      <c r="TP258" s="27"/>
      <c r="TQ258" s="27"/>
      <c r="TR258" s="27"/>
      <c r="TS258" s="27"/>
      <c r="TT258" s="27"/>
      <c r="TU258" s="27"/>
      <c r="TV258" s="27"/>
      <c r="TW258" s="27"/>
      <c r="TX258" s="27"/>
      <c r="TY258" s="27"/>
      <c r="TZ258" s="27"/>
      <c r="UA258" s="27"/>
      <c r="UB258" s="27"/>
      <c r="UC258" s="27"/>
      <c r="UD258" s="27"/>
      <c r="UE258" s="27"/>
      <c r="UF258" s="27"/>
      <c r="UG258" s="27"/>
      <c r="UH258" s="27"/>
      <c r="UI258" s="27"/>
      <c r="UJ258" s="27"/>
      <c r="UK258" s="27"/>
      <c r="UL258" s="27"/>
      <c r="UM258" s="27"/>
      <c r="UN258" s="27"/>
      <c r="UO258" s="27"/>
      <c r="UP258" s="27"/>
      <c r="UQ258" s="27"/>
      <c r="UR258" s="27"/>
      <c r="US258" s="27"/>
      <c r="UT258" s="27"/>
      <c r="UU258" s="27"/>
      <c r="UV258" s="27"/>
      <c r="UW258" s="27"/>
      <c r="UX258" s="27"/>
      <c r="UY258" s="27"/>
      <c r="UZ258" s="27"/>
      <c r="VA258" s="27"/>
      <c r="VB258" s="27"/>
      <c r="VC258" s="27"/>
      <c r="VD258" s="27"/>
      <c r="VE258" s="27"/>
      <c r="VF258" s="27"/>
      <c r="VG258" s="27"/>
      <c r="VH258" s="27"/>
      <c r="VI258" s="27"/>
      <c r="VJ258" s="27"/>
      <c r="VK258" s="27"/>
      <c r="VL258" s="27"/>
      <c r="VM258" s="27"/>
      <c r="VN258" s="27"/>
      <c r="VO258" s="27"/>
      <c r="VP258" s="27"/>
      <c r="VQ258" s="27"/>
      <c r="VR258" s="27"/>
      <c r="VS258" s="27"/>
      <c r="VT258" s="27"/>
      <c r="VU258" s="27"/>
      <c r="VV258" s="27"/>
      <c r="VW258" s="27"/>
      <c r="VX258" s="27"/>
      <c r="VY258" s="27"/>
      <c r="VZ258" s="27"/>
      <c r="WA258" s="27"/>
      <c r="WB258" s="27"/>
      <c r="WC258" s="27"/>
      <c r="WD258" s="27"/>
      <c r="WE258" s="27"/>
      <c r="WF258" s="27"/>
      <c r="WG258" s="27"/>
      <c r="WH258" s="27"/>
      <c r="WI258" s="27"/>
      <c r="WJ258" s="27"/>
      <c r="WK258" s="27"/>
      <c r="WL258" s="27"/>
      <c r="WM258" s="27"/>
      <c r="WN258" s="27"/>
      <c r="WO258" s="27"/>
      <c r="WP258" s="27"/>
      <c r="WQ258" s="27"/>
      <c r="WR258" s="27"/>
      <c r="WS258" s="27"/>
      <c r="WT258" s="27"/>
      <c r="WU258" s="27"/>
      <c r="WV258" s="27"/>
      <c r="WW258" s="27"/>
      <c r="WX258" s="27"/>
      <c r="WY258" s="27"/>
      <c r="WZ258" s="27"/>
      <c r="XA258" s="27"/>
      <c r="XB258" s="27"/>
      <c r="XC258" s="27"/>
      <c r="XD258" s="27"/>
      <c r="XE258" s="27"/>
      <c r="XF258" s="27"/>
      <c r="XG258" s="27"/>
      <c r="XH258" s="27"/>
      <c r="XI258" s="27"/>
      <c r="XJ258" s="27"/>
      <c r="XK258" s="27"/>
      <c r="XL258" s="27"/>
      <c r="XM258" s="27"/>
      <c r="XN258" s="27"/>
      <c r="XO258" s="27"/>
      <c r="XP258" s="27"/>
      <c r="XQ258" s="27"/>
      <c r="XR258" s="27"/>
      <c r="XS258" s="27"/>
      <c r="XT258" s="27"/>
      <c r="XU258" s="27"/>
      <c r="XV258" s="27"/>
      <c r="XW258" s="27"/>
      <c r="XX258" s="27"/>
      <c r="XY258" s="27"/>
      <c r="XZ258" s="27"/>
      <c r="YA258" s="27"/>
      <c r="YB258" s="27"/>
      <c r="YC258" s="27"/>
      <c r="YD258" s="27"/>
      <c r="YE258" s="27"/>
      <c r="YF258" s="27"/>
      <c r="YG258" s="27"/>
      <c r="YH258" s="27"/>
      <c r="YI258" s="27"/>
      <c r="YJ258" s="27"/>
      <c r="YK258" s="27"/>
      <c r="YL258" s="27"/>
      <c r="YM258" s="27"/>
      <c r="YN258" s="27"/>
      <c r="YO258" s="27"/>
      <c r="YP258" s="27"/>
      <c r="YQ258" s="27"/>
      <c r="YR258" s="27"/>
      <c r="YS258" s="27"/>
      <c r="YT258" s="27"/>
      <c r="YU258" s="27"/>
      <c r="YV258" s="27"/>
      <c r="YW258" s="27"/>
      <c r="YX258" s="27"/>
      <c r="YY258" s="27"/>
      <c r="YZ258" s="27"/>
      <c r="ZA258" s="27"/>
      <c r="ZB258" s="27"/>
      <c r="ZC258" s="27"/>
      <c r="ZD258" s="27"/>
      <c r="ZE258" s="27"/>
      <c r="ZF258" s="27"/>
      <c r="ZG258" s="27"/>
      <c r="ZH258" s="27"/>
      <c r="ZI258" s="27"/>
      <c r="ZJ258" s="27"/>
      <c r="ZK258" s="27"/>
      <c r="ZL258" s="27"/>
      <c r="ZM258" s="27"/>
      <c r="ZN258" s="27"/>
      <c r="ZO258" s="27"/>
      <c r="ZP258" s="27"/>
      <c r="ZQ258" s="27"/>
      <c r="ZR258" s="27"/>
      <c r="ZS258" s="27"/>
      <c r="ZT258" s="27"/>
      <c r="ZU258" s="27"/>
      <c r="ZV258" s="27"/>
      <c r="ZW258" s="27"/>
      <c r="ZX258" s="27"/>
      <c r="ZY258" s="27"/>
      <c r="ZZ258" s="27"/>
      <c r="AAA258" s="27"/>
      <c r="AAB258" s="27"/>
      <c r="AAC258" s="27"/>
      <c r="AAD258" s="27"/>
      <c r="AAE258" s="27"/>
      <c r="AAF258" s="27"/>
      <c r="AAG258" s="27"/>
      <c r="AAH258" s="27"/>
      <c r="AAI258" s="27"/>
      <c r="AAJ258" s="27"/>
      <c r="AAK258" s="27"/>
      <c r="AAL258" s="27"/>
      <c r="AAM258" s="27"/>
      <c r="AAN258" s="27"/>
      <c r="AAO258" s="27"/>
      <c r="AAP258" s="27"/>
      <c r="AAQ258" s="27"/>
      <c r="AAR258" s="27"/>
      <c r="AAS258" s="27"/>
      <c r="AAT258" s="27"/>
      <c r="AAU258" s="27"/>
      <c r="AAV258" s="27"/>
      <c r="AAW258" s="27"/>
      <c r="AAX258" s="27"/>
      <c r="AAY258" s="27"/>
      <c r="AAZ258" s="27"/>
      <c r="ABA258" s="27"/>
      <c r="ABB258" s="27"/>
      <c r="ABC258" s="27"/>
      <c r="ABD258" s="27"/>
      <c r="ABE258" s="27"/>
      <c r="ABF258" s="27"/>
      <c r="ABG258" s="27"/>
      <c r="ABH258" s="27"/>
      <c r="ABI258" s="27"/>
      <c r="ABJ258" s="27"/>
      <c r="ABK258" s="27"/>
      <c r="ABL258" s="27"/>
      <c r="ABM258" s="27"/>
      <c r="ABN258" s="27"/>
      <c r="ABO258" s="27"/>
      <c r="ABP258" s="27"/>
      <c r="ABQ258" s="27"/>
      <c r="ABR258" s="27"/>
      <c r="ABS258" s="27"/>
      <c r="ABT258" s="27"/>
      <c r="ABU258" s="27"/>
      <c r="ABV258" s="27"/>
      <c r="ABW258" s="27"/>
      <c r="ABX258" s="27"/>
      <c r="ABY258" s="27"/>
      <c r="ABZ258" s="27"/>
      <c r="ACA258" s="27"/>
      <c r="ACB258" s="27"/>
      <c r="ACC258" s="27"/>
      <c r="ACD258" s="27"/>
      <c r="ACE258" s="27"/>
      <c r="ACF258" s="27"/>
      <c r="ACG258" s="27"/>
      <c r="ACH258" s="27"/>
      <c r="ACI258" s="27"/>
      <c r="ACJ258" s="27"/>
      <c r="ACK258" s="27"/>
      <c r="ACL258" s="27"/>
      <c r="ACM258" s="27"/>
      <c r="ACN258" s="27"/>
      <c r="ACO258" s="27"/>
      <c r="ACP258" s="27"/>
      <c r="ACQ258" s="27"/>
      <c r="ACR258" s="27"/>
      <c r="ACS258" s="27"/>
      <c r="ACT258" s="27"/>
      <c r="ACU258" s="27"/>
      <c r="ACV258" s="27"/>
      <c r="ACW258" s="27"/>
      <c r="ACX258" s="27"/>
      <c r="ACY258" s="27"/>
      <c r="ACZ258" s="27"/>
      <c r="ADA258" s="27"/>
      <c r="ADB258" s="27"/>
      <c r="ADC258" s="27"/>
      <c r="ADD258" s="27"/>
      <c r="ADE258" s="27"/>
      <c r="ADF258" s="27"/>
      <c r="ADG258" s="27"/>
      <c r="ADH258" s="27"/>
      <c r="ADI258" s="27"/>
      <c r="ADJ258" s="27"/>
      <c r="ADK258" s="27"/>
      <c r="ADL258" s="27"/>
      <c r="ADM258" s="27"/>
      <c r="ADN258" s="27"/>
      <c r="ADO258" s="27"/>
      <c r="ADP258" s="27"/>
      <c r="ADQ258" s="27"/>
      <c r="ADR258" s="27"/>
      <c r="ADS258" s="27"/>
      <c r="ADT258" s="27"/>
      <c r="ADU258" s="27"/>
      <c r="ADV258" s="27"/>
      <c r="ADW258" s="27"/>
      <c r="ADX258" s="27"/>
      <c r="ADY258" s="27"/>
      <c r="ADZ258" s="27"/>
      <c r="AEA258" s="27"/>
      <c r="AEB258" s="27"/>
      <c r="AEC258" s="27"/>
      <c r="AED258" s="27"/>
      <c r="AEE258" s="27"/>
      <c r="AEF258" s="27"/>
      <c r="AEG258" s="27"/>
      <c r="AEH258" s="27"/>
      <c r="AEI258" s="27"/>
      <c r="AEJ258" s="27"/>
      <c r="AEK258" s="27"/>
      <c r="AEL258" s="27"/>
      <c r="AEM258" s="27"/>
      <c r="AEN258" s="27"/>
      <c r="AEO258" s="27"/>
      <c r="AEP258" s="27"/>
      <c r="AEQ258" s="27"/>
      <c r="AER258" s="27"/>
      <c r="AES258" s="27"/>
      <c r="AET258" s="27"/>
      <c r="AEU258" s="27"/>
      <c r="AEV258" s="27"/>
      <c r="AEW258" s="27"/>
      <c r="AEX258" s="27"/>
      <c r="AEY258" s="27"/>
      <c r="AEZ258" s="27"/>
      <c r="AFA258" s="27"/>
      <c r="AFB258" s="27"/>
      <c r="AFC258" s="27"/>
      <c r="AFD258" s="27"/>
      <c r="AFE258" s="27"/>
      <c r="AFF258" s="27"/>
      <c r="AFG258" s="27"/>
      <c r="AFH258" s="27"/>
      <c r="AFI258" s="27"/>
      <c r="AFJ258" s="27"/>
      <c r="AFK258" s="27"/>
      <c r="AFL258" s="27"/>
      <c r="AFM258" s="27"/>
      <c r="AFN258" s="27"/>
      <c r="AFO258" s="27"/>
      <c r="AFP258" s="27"/>
      <c r="AFQ258" s="27"/>
      <c r="AFR258" s="27"/>
      <c r="AFS258" s="27"/>
      <c r="AFT258" s="27"/>
      <c r="AFU258" s="27"/>
      <c r="AFV258" s="27"/>
      <c r="AFW258" s="27"/>
      <c r="AFX258" s="27"/>
      <c r="AFY258" s="27"/>
      <c r="AFZ258" s="27"/>
      <c r="AGA258" s="27"/>
      <c r="AGB258" s="27"/>
      <c r="AGC258" s="27"/>
      <c r="AGD258" s="27"/>
      <c r="AGE258" s="27"/>
      <c r="AGF258" s="27"/>
      <c r="AGG258" s="27"/>
      <c r="AGH258" s="27"/>
      <c r="AGI258" s="27"/>
      <c r="AGJ258" s="27"/>
      <c r="AGK258" s="27"/>
      <c r="AGL258" s="27"/>
      <c r="AGM258" s="27"/>
      <c r="AGN258" s="27"/>
      <c r="AGO258" s="27"/>
      <c r="AGP258" s="27"/>
      <c r="AGQ258" s="27"/>
      <c r="AGR258" s="27"/>
      <c r="AGS258" s="27"/>
      <c r="AGT258" s="27"/>
      <c r="AGU258" s="27"/>
      <c r="AGV258" s="27"/>
      <c r="AGW258" s="27"/>
      <c r="AGX258" s="27"/>
      <c r="AGY258" s="27"/>
      <c r="AGZ258" s="27"/>
      <c r="AHA258" s="27"/>
      <c r="AHB258" s="27"/>
      <c r="AHC258" s="27"/>
      <c r="AHD258" s="27"/>
      <c r="AHE258" s="27"/>
      <c r="AHF258" s="27"/>
      <c r="AHG258" s="27"/>
      <c r="AHH258" s="27"/>
      <c r="AHI258" s="27"/>
      <c r="AHJ258" s="27"/>
      <c r="AHK258" s="27"/>
      <c r="AHL258" s="27"/>
      <c r="AHM258" s="27"/>
      <c r="AHN258" s="27"/>
      <c r="AHO258" s="27"/>
      <c r="AHP258" s="27"/>
      <c r="AHQ258" s="27"/>
      <c r="AHR258" s="27"/>
      <c r="AHS258" s="27"/>
      <c r="AHT258" s="27"/>
      <c r="AHU258" s="27"/>
      <c r="AHV258" s="27"/>
      <c r="AHW258" s="27"/>
      <c r="AHX258" s="27"/>
      <c r="AHY258" s="27"/>
      <c r="AHZ258" s="27"/>
      <c r="AIA258" s="27"/>
      <c r="AIB258" s="27"/>
      <c r="AIC258" s="27"/>
      <c r="AID258" s="27"/>
      <c r="AIE258" s="27"/>
      <c r="AIF258" s="27"/>
      <c r="AIG258" s="27"/>
      <c r="AIH258" s="27"/>
      <c r="AII258" s="27"/>
      <c r="AIJ258" s="27"/>
      <c r="AIK258" s="27"/>
      <c r="AIL258" s="27"/>
      <c r="AIM258" s="27"/>
      <c r="AIN258" s="27"/>
      <c r="AIO258" s="27"/>
      <c r="AIP258" s="27"/>
      <c r="AIQ258" s="27"/>
      <c r="AIR258" s="27"/>
      <c r="AIS258" s="27"/>
      <c r="AIT258" s="27"/>
      <c r="AIU258" s="27"/>
      <c r="AIV258" s="27"/>
      <c r="AIW258" s="27"/>
      <c r="AIX258" s="27"/>
      <c r="AIY258" s="27"/>
      <c r="AIZ258" s="27"/>
      <c r="AJA258" s="27"/>
      <c r="AJB258" s="27"/>
      <c r="AJC258" s="27"/>
      <c r="AJD258" s="27"/>
      <c r="AJE258" s="27"/>
      <c r="AJF258" s="27"/>
      <c r="AJG258" s="27"/>
      <c r="AJH258" s="27"/>
      <c r="AJI258" s="27"/>
      <c r="AJJ258" s="27"/>
      <c r="AJK258" s="27"/>
      <c r="AJL258" s="27"/>
      <c r="AJM258" s="27"/>
      <c r="AJN258" s="27"/>
      <c r="AJO258" s="27"/>
      <c r="AJP258" s="27"/>
      <c r="AJQ258" s="27"/>
      <c r="AJR258" s="27"/>
      <c r="AJS258" s="27"/>
      <c r="AJT258" s="27"/>
      <c r="AJU258" s="27"/>
      <c r="AJV258" s="27"/>
      <c r="AJW258" s="27"/>
      <c r="AJX258" s="27"/>
      <c r="AJY258" s="27"/>
      <c r="AJZ258" s="27"/>
      <c r="AKA258" s="27"/>
      <c r="AKB258" s="27"/>
      <c r="AKC258" s="27"/>
      <c r="AKD258" s="27"/>
      <c r="AKE258" s="27"/>
      <c r="AKF258" s="27"/>
      <c r="AKG258" s="27"/>
      <c r="AKH258" s="27"/>
      <c r="AKI258" s="27"/>
      <c r="AKJ258" s="27"/>
      <c r="AKK258" s="27"/>
      <c r="AKL258" s="27"/>
      <c r="AKM258" s="27"/>
      <c r="AKN258" s="27"/>
      <c r="AKO258" s="27"/>
      <c r="AKP258" s="27"/>
      <c r="AKQ258" s="27"/>
      <c r="AKR258" s="27"/>
      <c r="AKS258" s="27"/>
      <c r="AKT258" s="27"/>
      <c r="AKU258" s="27"/>
      <c r="AKV258" s="27"/>
      <c r="AKW258" s="27"/>
      <c r="AKX258" s="27"/>
      <c r="AKY258" s="27"/>
      <c r="AKZ258" s="27"/>
      <c r="ALA258" s="27"/>
      <c r="ALB258" s="27"/>
      <c r="ALC258" s="27"/>
      <c r="ALD258" s="27"/>
      <c r="ALE258" s="27"/>
      <c r="ALF258" s="27"/>
      <c r="ALG258" s="27"/>
      <c r="ALH258" s="27"/>
      <c r="ALI258" s="27"/>
      <c r="ALJ258" s="27"/>
      <c r="ALK258" s="27"/>
      <c r="ALL258" s="27"/>
      <c r="ALM258" s="27"/>
      <c r="ALN258" s="27"/>
      <c r="ALO258" s="27"/>
      <c r="ALP258" s="27"/>
      <c r="ALQ258" s="27"/>
      <c r="ALR258" s="27"/>
      <c r="ALS258" s="27"/>
      <c r="ALT258" s="27"/>
      <c r="ALU258" s="27"/>
      <c r="ALV258" s="27"/>
      <c r="ALW258" s="27"/>
      <c r="ALX258" s="27"/>
      <c r="ALY258" s="27"/>
      <c r="ALZ258" s="27"/>
      <c r="AMA258" s="27"/>
      <c r="AMB258" s="27"/>
      <c r="AMC258" s="27"/>
      <c r="AMD258" s="27"/>
      <c r="AME258" s="27"/>
      <c r="AMF258" s="27"/>
      <c r="AMG258" s="27"/>
      <c r="AMH258" s="27"/>
      <c r="AMI258" s="27"/>
      <c r="AMJ258" s="27"/>
      <c r="AMK258" s="27"/>
      <c r="AML258" s="27"/>
      <c r="AMM258" s="27"/>
      <c r="AMN258" s="27"/>
      <c r="AMO258" s="27"/>
      <c r="AMP258" s="27"/>
      <c r="AMQ258" s="27"/>
      <c r="AMR258" s="27"/>
      <c r="AMS258" s="27"/>
      <c r="AMT258" s="27"/>
      <c r="AMU258" s="27"/>
      <c r="AMV258" s="27"/>
      <c r="AMW258" s="27"/>
      <c r="AMX258" s="27"/>
      <c r="AMY258" s="27"/>
      <c r="AMZ258" s="27"/>
      <c r="ANA258" s="27"/>
      <c r="ANB258" s="27"/>
      <c r="ANC258" s="27"/>
      <c r="AND258" s="27"/>
      <c r="ANE258" s="27"/>
      <c r="ANF258" s="27"/>
      <c r="ANG258" s="27"/>
      <c r="ANH258" s="27"/>
      <c r="ANI258" s="27"/>
      <c r="ANJ258" s="27"/>
      <c r="ANK258" s="27"/>
      <c r="ANL258" s="27"/>
      <c r="ANM258" s="27"/>
      <c r="ANN258" s="27"/>
      <c r="ANO258" s="27"/>
      <c r="ANP258" s="27"/>
      <c r="ANQ258" s="27"/>
      <c r="ANR258" s="27"/>
      <c r="ANS258" s="27"/>
      <c r="ANT258" s="27"/>
      <c r="ANU258" s="27"/>
      <c r="ANV258" s="27"/>
      <c r="ANW258" s="27"/>
      <c r="ANX258" s="27"/>
      <c r="ANY258" s="27"/>
      <c r="ANZ258" s="27"/>
      <c r="AOA258" s="27"/>
      <c r="AOB258" s="27"/>
      <c r="AOC258" s="27"/>
      <c r="AOD258" s="27"/>
      <c r="AOE258" s="27"/>
      <c r="AOF258" s="27"/>
      <c r="AOG258" s="27"/>
      <c r="AOH258" s="27"/>
      <c r="AOI258" s="27"/>
      <c r="AOJ258" s="27"/>
      <c r="AOK258" s="27"/>
      <c r="AOL258" s="27"/>
      <c r="AOM258" s="27"/>
      <c r="AON258" s="27"/>
      <c r="AOO258" s="27"/>
      <c r="AOP258" s="27"/>
      <c r="AOQ258" s="27"/>
      <c r="AOR258" s="27"/>
      <c r="AOS258" s="27"/>
      <c r="AOT258" s="27"/>
      <c r="AOU258" s="27"/>
      <c r="AOV258" s="27"/>
      <c r="AOW258" s="27"/>
      <c r="AOX258" s="27"/>
      <c r="AOY258" s="27"/>
      <c r="AOZ258" s="27"/>
      <c r="APA258" s="27"/>
      <c r="APB258" s="27"/>
      <c r="APC258" s="27"/>
      <c r="APD258" s="27"/>
      <c r="APE258" s="27"/>
      <c r="APF258" s="27"/>
      <c r="APG258" s="27"/>
      <c r="APH258" s="27"/>
      <c r="API258" s="27"/>
      <c r="APJ258" s="27"/>
      <c r="APK258" s="27"/>
      <c r="APL258" s="27"/>
      <c r="APM258" s="27"/>
      <c r="APN258" s="27"/>
      <c r="APO258" s="27"/>
      <c r="APP258" s="27"/>
      <c r="APQ258" s="27"/>
      <c r="APR258" s="27"/>
      <c r="APS258" s="27"/>
      <c r="APT258" s="27"/>
      <c r="APU258" s="27"/>
      <c r="APV258" s="27"/>
      <c r="APW258" s="27"/>
      <c r="APX258" s="27"/>
      <c r="APY258" s="27"/>
      <c r="APZ258" s="27"/>
      <c r="AQA258" s="27"/>
      <c r="AQB258" s="27"/>
      <c r="AQC258" s="27"/>
      <c r="AQD258" s="27"/>
      <c r="AQE258" s="27"/>
      <c r="AQF258" s="27"/>
      <c r="AQG258" s="27"/>
      <c r="AQH258" s="27"/>
      <c r="AQI258" s="27"/>
      <c r="AQJ258" s="27"/>
      <c r="AQK258" s="27"/>
      <c r="AQL258" s="27"/>
      <c r="AQM258" s="27"/>
      <c r="AQN258" s="27"/>
      <c r="AQO258" s="27"/>
      <c r="AQP258" s="27"/>
      <c r="AQQ258" s="27"/>
      <c r="AQR258" s="27"/>
      <c r="AQS258" s="27"/>
      <c r="AQT258" s="27"/>
      <c r="AQU258" s="27"/>
      <c r="AQV258" s="27"/>
      <c r="AQW258" s="27"/>
      <c r="AQX258" s="27"/>
      <c r="AQY258" s="27"/>
      <c r="AQZ258" s="27"/>
      <c r="ARA258" s="27"/>
      <c r="ARB258" s="27"/>
      <c r="ARC258" s="27"/>
      <c r="ARD258" s="27"/>
      <c r="ARE258" s="27"/>
      <c r="ARF258" s="27"/>
      <c r="ARG258" s="27"/>
      <c r="ARH258" s="27"/>
      <c r="ARI258" s="27"/>
      <c r="ARJ258" s="27"/>
      <c r="ARK258" s="27"/>
      <c r="ARL258" s="27"/>
      <c r="ARM258" s="27"/>
      <c r="ARN258" s="27"/>
      <c r="ARO258" s="27"/>
      <c r="ARP258" s="27"/>
      <c r="ARQ258" s="27"/>
      <c r="ARR258" s="27"/>
      <c r="ARS258" s="27"/>
      <c r="ART258" s="27"/>
      <c r="ARU258" s="27"/>
      <c r="ARV258" s="27"/>
      <c r="ARW258" s="27"/>
      <c r="ARX258" s="27"/>
      <c r="ARY258" s="27"/>
      <c r="ARZ258" s="27"/>
      <c r="ASA258" s="27"/>
      <c r="ASB258" s="27"/>
      <c r="ASC258" s="27"/>
      <c r="ASD258" s="27"/>
      <c r="ASE258" s="27"/>
      <c r="ASF258" s="27"/>
      <c r="ASG258" s="27"/>
      <c r="ASH258" s="27"/>
      <c r="ASI258" s="27"/>
      <c r="ASJ258" s="27"/>
      <c r="ASK258" s="27"/>
      <c r="ASL258" s="27"/>
      <c r="ASM258" s="27"/>
      <c r="ASN258" s="27"/>
      <c r="ASO258" s="27"/>
      <c r="ASP258" s="27"/>
      <c r="ASQ258" s="27"/>
      <c r="ASR258" s="27"/>
      <c r="ASS258" s="27"/>
      <c r="AST258" s="27"/>
      <c r="ASU258" s="27"/>
      <c r="ASV258" s="27"/>
      <c r="ASW258" s="27"/>
      <c r="ASX258" s="27"/>
      <c r="ASY258" s="27"/>
      <c r="ASZ258" s="27"/>
      <c r="ATA258" s="27"/>
      <c r="ATB258" s="27"/>
      <c r="ATC258" s="27"/>
      <c r="ATD258" s="27"/>
      <c r="ATE258" s="27"/>
      <c r="ATF258" s="27"/>
      <c r="ATG258" s="27"/>
      <c r="ATH258" s="27"/>
      <c r="ATI258" s="27"/>
      <c r="ATJ258" s="27"/>
      <c r="ATK258" s="27"/>
      <c r="ATL258" s="27"/>
      <c r="ATM258" s="27"/>
      <c r="ATN258" s="27"/>
      <c r="ATO258" s="27"/>
      <c r="ATP258" s="27"/>
      <c r="ATQ258" s="27"/>
      <c r="ATR258" s="27"/>
      <c r="ATS258" s="27"/>
      <c r="ATT258" s="27"/>
      <c r="ATU258" s="27"/>
      <c r="ATV258" s="27"/>
      <c r="ATW258" s="27"/>
      <c r="ATX258" s="27"/>
      <c r="ATY258" s="27"/>
      <c r="ATZ258" s="27"/>
      <c r="AUA258" s="27"/>
      <c r="AUB258" s="27"/>
      <c r="AUC258" s="27"/>
      <c r="AUD258" s="27"/>
      <c r="AUE258" s="27"/>
      <c r="AUF258" s="27"/>
      <c r="AUG258" s="27"/>
      <c r="AUH258" s="27"/>
      <c r="AUI258" s="27"/>
      <c r="AUJ258" s="27"/>
      <c r="AUK258" s="27"/>
      <c r="AUL258" s="27"/>
      <c r="AUM258" s="27"/>
      <c r="AUN258" s="27"/>
      <c r="AUO258" s="27"/>
      <c r="AUP258" s="27"/>
      <c r="AUQ258" s="27"/>
      <c r="AUR258" s="27"/>
      <c r="AUS258" s="27"/>
      <c r="AUT258" s="27"/>
      <c r="AUU258" s="27"/>
      <c r="AUV258" s="27"/>
      <c r="AUW258" s="27"/>
      <c r="AUX258" s="27"/>
      <c r="AUY258" s="27"/>
      <c r="AUZ258" s="27"/>
      <c r="AVA258" s="27"/>
      <c r="AVB258" s="27"/>
      <c r="AVC258" s="27"/>
      <c r="AVD258" s="27"/>
      <c r="AVE258" s="27"/>
      <c r="AVF258" s="27"/>
      <c r="AVG258" s="27"/>
      <c r="AVH258" s="27"/>
      <c r="AVI258" s="27"/>
      <c r="AVJ258" s="27"/>
      <c r="AVK258" s="27"/>
      <c r="AVL258" s="27"/>
      <c r="AVM258" s="27"/>
      <c r="AVN258" s="27"/>
      <c r="AVO258" s="27"/>
      <c r="AVP258" s="27"/>
      <c r="AVQ258" s="27"/>
      <c r="AVR258" s="27"/>
      <c r="AVS258" s="27"/>
      <c r="AVT258" s="27"/>
      <c r="AVU258" s="27"/>
      <c r="AVV258" s="27"/>
      <c r="AVW258" s="27"/>
      <c r="AVX258" s="27"/>
      <c r="AVY258" s="27"/>
      <c r="AVZ258" s="27"/>
      <c r="AWA258" s="27"/>
      <c r="AWB258" s="27"/>
      <c r="AWC258" s="27"/>
      <c r="AWD258" s="27"/>
      <c r="AWE258" s="27"/>
      <c r="AWF258" s="27"/>
      <c r="AWG258" s="27"/>
      <c r="AWH258" s="27"/>
      <c r="AWI258" s="27"/>
      <c r="AWJ258" s="27"/>
      <c r="AWK258" s="27"/>
      <c r="AWL258" s="27"/>
      <c r="AWM258" s="27"/>
      <c r="AWN258" s="27"/>
      <c r="AWO258" s="27"/>
      <c r="AWP258" s="27"/>
      <c r="AWQ258" s="27"/>
      <c r="AWR258" s="27"/>
      <c r="AWS258" s="27"/>
      <c r="AWT258" s="27"/>
      <c r="AWU258" s="27"/>
      <c r="AWV258" s="27"/>
      <c r="AWW258" s="27"/>
      <c r="AWX258" s="27"/>
      <c r="AWY258" s="27"/>
      <c r="AWZ258" s="27"/>
      <c r="AXA258" s="27"/>
      <c r="AXB258" s="27"/>
      <c r="AXC258" s="27"/>
      <c r="AXD258" s="27"/>
      <c r="AXE258" s="27"/>
      <c r="AXF258" s="27"/>
      <c r="AXG258" s="27"/>
      <c r="AXH258" s="27"/>
      <c r="AXI258" s="27"/>
      <c r="AXJ258" s="27"/>
      <c r="AXK258" s="27"/>
      <c r="AXL258" s="27"/>
      <c r="AXM258" s="27"/>
      <c r="AXN258" s="27"/>
      <c r="AXO258" s="27"/>
      <c r="AXP258" s="27"/>
      <c r="AXQ258" s="27"/>
      <c r="AXR258" s="27"/>
      <c r="AXS258" s="27"/>
      <c r="AXT258" s="27"/>
      <c r="AXU258" s="27"/>
      <c r="AXV258" s="27"/>
      <c r="AXW258" s="27"/>
      <c r="AXX258" s="27"/>
      <c r="AXY258" s="27"/>
      <c r="AXZ258" s="27"/>
      <c r="AYA258" s="27"/>
      <c r="AYB258" s="27"/>
      <c r="AYC258" s="27"/>
      <c r="AYD258" s="27"/>
      <c r="AYE258" s="27"/>
      <c r="AYF258" s="27"/>
      <c r="AYG258" s="27"/>
      <c r="AYH258" s="27"/>
      <c r="AYI258" s="27"/>
      <c r="AYJ258" s="27"/>
      <c r="AYK258" s="27"/>
      <c r="AYL258" s="27"/>
      <c r="AYM258" s="27"/>
      <c r="AYN258" s="27"/>
      <c r="AYO258" s="27"/>
      <c r="AYP258" s="27"/>
      <c r="AYQ258" s="27"/>
      <c r="AYR258" s="27"/>
      <c r="AYS258" s="27"/>
      <c r="AYT258" s="27"/>
      <c r="AYU258" s="27"/>
      <c r="AYV258" s="27"/>
      <c r="AYW258" s="27"/>
      <c r="AYX258" s="27"/>
      <c r="AYY258" s="27"/>
      <c r="AYZ258" s="27"/>
      <c r="AZA258" s="27"/>
      <c r="AZB258" s="27"/>
      <c r="AZC258" s="27"/>
      <c r="AZD258" s="27"/>
      <c r="AZE258" s="27"/>
      <c r="AZF258" s="27"/>
      <c r="AZG258" s="27"/>
      <c r="AZH258" s="27"/>
      <c r="AZI258" s="27"/>
      <c r="AZJ258" s="27"/>
      <c r="AZK258" s="27"/>
      <c r="AZL258" s="27"/>
      <c r="AZM258" s="27"/>
      <c r="AZN258" s="27"/>
      <c r="AZO258" s="27"/>
      <c r="AZP258" s="27"/>
      <c r="AZQ258" s="27"/>
      <c r="AZR258" s="27"/>
      <c r="AZS258" s="27"/>
      <c r="AZT258" s="27"/>
      <c r="AZU258" s="27"/>
      <c r="AZV258" s="27"/>
      <c r="AZW258" s="27"/>
      <c r="AZX258" s="27"/>
      <c r="AZY258" s="27"/>
      <c r="AZZ258" s="27"/>
      <c r="BAA258" s="27"/>
      <c r="BAB258" s="27"/>
      <c r="BAC258" s="27"/>
      <c r="BAD258" s="27"/>
      <c r="BAE258" s="27"/>
      <c r="BAF258" s="27"/>
      <c r="BAG258" s="27"/>
      <c r="BAH258" s="27"/>
      <c r="BAI258" s="27"/>
      <c r="BAJ258" s="27"/>
      <c r="BAK258" s="27"/>
      <c r="BAL258" s="27"/>
      <c r="BAM258" s="27"/>
      <c r="BAN258" s="27"/>
      <c r="BAO258" s="27"/>
      <c r="BAP258" s="27"/>
      <c r="BAQ258" s="27"/>
      <c r="BAR258" s="27"/>
      <c r="BAS258" s="27"/>
      <c r="BAT258" s="27"/>
      <c r="BAU258" s="27"/>
      <c r="BAV258" s="27"/>
      <c r="BAW258" s="27"/>
      <c r="BAX258" s="27"/>
      <c r="BAY258" s="27"/>
      <c r="BAZ258" s="27"/>
      <c r="BBA258" s="27"/>
      <c r="BBB258" s="27"/>
      <c r="BBC258" s="27"/>
      <c r="BBD258" s="27"/>
      <c r="BBE258" s="27"/>
      <c r="BBF258" s="27"/>
      <c r="BBG258" s="27"/>
      <c r="BBH258" s="27"/>
      <c r="BBI258" s="27"/>
      <c r="BBJ258" s="27"/>
      <c r="BBK258" s="27"/>
      <c r="BBL258" s="27"/>
      <c r="BBM258" s="27"/>
      <c r="BBN258" s="27"/>
      <c r="BBO258" s="27"/>
      <c r="BBP258" s="27"/>
      <c r="BBQ258" s="27"/>
      <c r="BBR258" s="27"/>
      <c r="BBS258" s="27"/>
      <c r="BBT258" s="27"/>
      <c r="BBU258" s="27"/>
      <c r="BBV258" s="27"/>
      <c r="BBW258" s="27"/>
      <c r="BBX258" s="27"/>
      <c r="BBY258" s="27"/>
      <c r="BBZ258" s="27"/>
      <c r="BCA258" s="27"/>
      <c r="BCB258" s="27"/>
      <c r="BCC258" s="27"/>
      <c r="BCD258" s="27"/>
      <c r="BCE258" s="27"/>
      <c r="BCF258" s="27"/>
      <c r="BCG258" s="27"/>
      <c r="BCH258" s="27"/>
      <c r="BCI258" s="27"/>
      <c r="BCJ258" s="27"/>
      <c r="BCK258" s="27"/>
      <c r="BCL258" s="27"/>
      <c r="BCM258" s="27"/>
      <c r="BCN258" s="27"/>
      <c r="BCO258" s="27"/>
      <c r="BCP258" s="27"/>
      <c r="BCQ258" s="27"/>
      <c r="BCR258" s="27"/>
      <c r="BCS258" s="27"/>
      <c r="BCT258" s="27"/>
      <c r="BCU258" s="27"/>
      <c r="BCV258" s="27"/>
      <c r="BCW258" s="27"/>
      <c r="BCX258" s="27"/>
      <c r="BCY258" s="27"/>
      <c r="BCZ258" s="27"/>
      <c r="BDA258" s="27"/>
      <c r="BDB258" s="27"/>
      <c r="BDC258" s="27"/>
      <c r="BDD258" s="27"/>
      <c r="BDE258" s="27"/>
      <c r="BDF258" s="27"/>
      <c r="BDG258" s="27"/>
      <c r="BDH258" s="27"/>
      <c r="BDI258" s="27"/>
      <c r="BDJ258" s="27"/>
      <c r="BDK258" s="27"/>
      <c r="BDL258" s="27"/>
      <c r="BDM258" s="27"/>
      <c r="BDN258" s="27"/>
      <c r="BDO258" s="27"/>
      <c r="BDP258" s="27"/>
      <c r="BDQ258" s="27"/>
      <c r="BDR258" s="27"/>
      <c r="BDS258" s="27"/>
      <c r="BDT258" s="27"/>
      <c r="BDU258" s="27"/>
      <c r="BDV258" s="27"/>
      <c r="BDW258" s="27"/>
      <c r="BDX258" s="27"/>
      <c r="BDY258" s="27"/>
      <c r="BDZ258" s="27"/>
      <c r="BEA258" s="27"/>
      <c r="BEB258" s="27"/>
      <c r="BEC258" s="27"/>
      <c r="BED258" s="27"/>
      <c r="BEE258" s="27"/>
      <c r="BEF258" s="27"/>
      <c r="BEG258" s="27"/>
      <c r="BEH258" s="27"/>
      <c r="BEI258" s="27"/>
      <c r="BEJ258" s="27"/>
      <c r="BEK258" s="27"/>
      <c r="BEL258" s="27"/>
      <c r="BEM258" s="27"/>
      <c r="BEN258" s="27"/>
      <c r="BEO258" s="27"/>
      <c r="BEP258" s="27"/>
      <c r="BEQ258" s="27"/>
      <c r="BER258" s="27"/>
      <c r="BES258" s="27"/>
      <c r="BET258" s="27"/>
      <c r="BEU258" s="27"/>
      <c r="BEV258" s="27"/>
      <c r="BEW258" s="27"/>
      <c r="BEX258" s="27"/>
      <c r="BEY258" s="27"/>
      <c r="BEZ258" s="27"/>
      <c r="BFA258" s="27"/>
      <c r="BFB258" s="27"/>
      <c r="BFC258" s="27"/>
      <c r="BFD258" s="27"/>
      <c r="BFE258" s="27"/>
      <c r="BFF258" s="27"/>
      <c r="BFG258" s="27"/>
      <c r="BFH258" s="27"/>
      <c r="BFI258" s="27"/>
      <c r="BFJ258" s="27"/>
      <c r="BFK258" s="27"/>
      <c r="BFL258" s="27"/>
      <c r="BFM258" s="27"/>
      <c r="BFN258" s="27"/>
      <c r="BFO258" s="27"/>
      <c r="BFP258" s="27"/>
      <c r="BFQ258" s="27"/>
      <c r="BFR258" s="27"/>
      <c r="BFS258" s="27"/>
      <c r="BFT258" s="27"/>
      <c r="BFU258" s="27"/>
      <c r="BFV258" s="27"/>
      <c r="BFW258" s="27"/>
      <c r="BFX258" s="27"/>
      <c r="BFY258" s="27"/>
      <c r="BFZ258" s="27"/>
      <c r="BGA258" s="27"/>
      <c r="BGB258" s="27"/>
      <c r="BGC258" s="27"/>
      <c r="BGD258" s="27"/>
      <c r="BGE258" s="27"/>
      <c r="BGF258" s="27"/>
      <c r="BGG258" s="27"/>
      <c r="BGH258" s="27"/>
      <c r="BGI258" s="27"/>
      <c r="BGJ258" s="27"/>
      <c r="BGK258" s="27"/>
      <c r="BGL258" s="27"/>
      <c r="BGM258" s="27"/>
      <c r="BGN258" s="27"/>
      <c r="BGO258" s="27"/>
      <c r="BGP258" s="27"/>
      <c r="BGQ258" s="27"/>
      <c r="BGR258" s="27"/>
      <c r="BGS258" s="27"/>
      <c r="BGT258" s="27"/>
      <c r="BGU258" s="27"/>
      <c r="BGV258" s="27"/>
      <c r="BGW258" s="27"/>
      <c r="BGX258" s="27"/>
      <c r="BGY258" s="27"/>
      <c r="BGZ258" s="27"/>
      <c r="BHA258" s="27"/>
      <c r="BHB258" s="27"/>
      <c r="BHC258" s="27"/>
      <c r="BHD258" s="27"/>
      <c r="BHE258" s="27"/>
      <c r="BHF258" s="27"/>
      <c r="BHG258" s="27"/>
      <c r="BHH258" s="27"/>
      <c r="BHI258" s="27"/>
      <c r="BHJ258" s="27"/>
      <c r="BHK258" s="27"/>
      <c r="BHL258" s="27"/>
      <c r="BHM258" s="27"/>
      <c r="BHN258" s="27"/>
      <c r="BHO258" s="27"/>
      <c r="BHP258" s="27"/>
      <c r="BHQ258" s="27"/>
      <c r="BHR258" s="27"/>
      <c r="BHS258" s="27"/>
      <c r="BHT258" s="27"/>
      <c r="BHU258" s="27"/>
      <c r="BHV258" s="27"/>
      <c r="BHW258" s="27"/>
      <c r="BHX258" s="27"/>
      <c r="BHY258" s="27"/>
      <c r="BHZ258" s="27"/>
      <c r="BIA258" s="27"/>
      <c r="BIB258" s="27"/>
      <c r="BIC258" s="27"/>
      <c r="BID258" s="27"/>
      <c r="BIE258" s="27"/>
      <c r="BIF258" s="27"/>
      <c r="BIG258" s="27"/>
      <c r="BIH258" s="27"/>
      <c r="BII258" s="27"/>
      <c r="BIJ258" s="27"/>
      <c r="BIK258" s="27"/>
      <c r="BIL258" s="27"/>
      <c r="BIM258" s="27"/>
      <c r="BIN258" s="27"/>
      <c r="BIO258" s="27"/>
      <c r="BIP258" s="27"/>
      <c r="BIQ258" s="27"/>
      <c r="BIR258" s="27"/>
      <c r="BIS258" s="27"/>
      <c r="BIT258" s="27"/>
      <c r="BIU258" s="27"/>
      <c r="BIV258" s="27"/>
      <c r="BIW258" s="27"/>
      <c r="BIX258" s="27"/>
      <c r="BIY258" s="27"/>
      <c r="BIZ258" s="27"/>
      <c r="BJA258" s="27"/>
      <c r="BJB258" s="27"/>
      <c r="BJC258" s="27"/>
      <c r="BJD258" s="27"/>
      <c r="BJE258" s="27"/>
      <c r="BJF258" s="27"/>
      <c r="BJG258" s="27"/>
      <c r="BJH258" s="27"/>
      <c r="BJI258" s="27"/>
      <c r="BJJ258" s="27"/>
      <c r="BJK258" s="27"/>
      <c r="BJL258" s="27"/>
      <c r="BJM258" s="27"/>
      <c r="BJN258" s="27"/>
      <c r="BJO258" s="27"/>
      <c r="BJP258" s="27"/>
      <c r="BJQ258" s="27"/>
      <c r="BJR258" s="27"/>
      <c r="BJS258" s="27"/>
      <c r="BJT258" s="27"/>
      <c r="BJU258" s="27"/>
      <c r="BJV258" s="27"/>
      <c r="BJW258" s="27"/>
      <c r="BJX258" s="27"/>
      <c r="BJY258" s="27"/>
      <c r="BJZ258" s="27"/>
      <c r="BKA258" s="27"/>
      <c r="BKB258" s="27"/>
      <c r="BKC258" s="27"/>
      <c r="BKD258" s="27"/>
      <c r="BKE258" s="27"/>
      <c r="BKF258" s="27"/>
      <c r="BKG258" s="27"/>
      <c r="BKH258" s="27"/>
      <c r="BKI258" s="27"/>
      <c r="BKJ258" s="27"/>
      <c r="BKK258" s="27"/>
      <c r="BKL258" s="27"/>
      <c r="BKM258" s="27"/>
      <c r="BKN258" s="27"/>
      <c r="BKO258" s="27"/>
      <c r="BKP258" s="27"/>
      <c r="BKQ258" s="27"/>
      <c r="BKR258" s="27"/>
      <c r="BKS258" s="27"/>
      <c r="BKT258" s="27"/>
      <c r="BKU258" s="27"/>
      <c r="BKV258" s="27"/>
      <c r="BKW258" s="27"/>
      <c r="BKX258" s="27"/>
      <c r="BKY258" s="27"/>
      <c r="BKZ258" s="27"/>
      <c r="BLA258" s="27"/>
      <c r="BLB258" s="27"/>
      <c r="BLC258" s="27"/>
      <c r="BLD258" s="27"/>
      <c r="BLE258" s="27"/>
      <c r="BLF258" s="27"/>
      <c r="BLG258" s="27"/>
      <c r="BLH258" s="27"/>
      <c r="BLI258" s="27"/>
      <c r="BLJ258" s="27"/>
      <c r="BLK258" s="27"/>
      <c r="BLL258" s="27"/>
      <c r="BLM258" s="27"/>
      <c r="BLN258" s="27"/>
      <c r="BLO258" s="27"/>
      <c r="BLP258" s="27"/>
      <c r="BLQ258" s="27"/>
      <c r="BLR258" s="27"/>
      <c r="BLS258" s="27"/>
      <c r="BLT258" s="27"/>
      <c r="BLU258" s="27"/>
      <c r="BLV258" s="27"/>
      <c r="BLW258" s="27"/>
      <c r="BLX258" s="27"/>
      <c r="BLY258" s="27"/>
      <c r="BLZ258" s="27"/>
      <c r="BMA258" s="27"/>
      <c r="BMB258" s="27"/>
      <c r="BMC258" s="27"/>
      <c r="BMD258" s="27"/>
      <c r="BME258" s="27"/>
      <c r="BMF258" s="27"/>
      <c r="BMG258" s="27"/>
      <c r="BMH258" s="27"/>
      <c r="BMI258" s="27"/>
      <c r="BMJ258" s="27"/>
      <c r="BMK258" s="27"/>
      <c r="BML258" s="27"/>
      <c r="BMM258" s="27"/>
      <c r="BMN258" s="27"/>
      <c r="BMO258" s="27"/>
      <c r="BMP258" s="27"/>
      <c r="BMQ258" s="27"/>
      <c r="BMR258" s="27"/>
      <c r="BMS258" s="27"/>
      <c r="BMT258" s="27"/>
      <c r="BMU258" s="27"/>
      <c r="BMV258" s="27"/>
      <c r="BMW258" s="27"/>
      <c r="BMX258" s="27"/>
      <c r="BMY258" s="27"/>
      <c r="BMZ258" s="27"/>
      <c r="BNA258" s="27"/>
      <c r="BNB258" s="27"/>
      <c r="BNC258" s="27"/>
      <c r="BND258" s="27"/>
      <c r="BNE258" s="27"/>
      <c r="BNF258" s="27"/>
      <c r="BNG258" s="27"/>
      <c r="BNH258" s="27"/>
      <c r="BNI258" s="27"/>
      <c r="BNJ258" s="27"/>
      <c r="BNK258" s="27"/>
      <c r="BNL258" s="27"/>
      <c r="BNM258" s="27"/>
      <c r="BNN258" s="27"/>
      <c r="BNO258" s="27"/>
      <c r="BNP258" s="27"/>
      <c r="BNQ258" s="27"/>
      <c r="BNR258" s="27"/>
      <c r="BNS258" s="27"/>
      <c r="BNT258" s="27"/>
      <c r="BNU258" s="27"/>
      <c r="BNV258" s="27"/>
      <c r="BNW258" s="27"/>
      <c r="BNX258" s="27"/>
      <c r="BNY258" s="27"/>
      <c r="BNZ258" s="27"/>
      <c r="BOA258" s="27"/>
      <c r="BOB258" s="27"/>
      <c r="BOC258" s="27"/>
      <c r="BOD258" s="27"/>
      <c r="BOE258" s="27"/>
      <c r="BOF258" s="27"/>
      <c r="BOG258" s="27"/>
      <c r="BOH258" s="27"/>
      <c r="BOI258" s="27"/>
      <c r="BOJ258" s="27"/>
      <c r="BOK258" s="27"/>
      <c r="BOL258" s="27"/>
      <c r="BOM258" s="27"/>
      <c r="BON258" s="27"/>
      <c r="BOO258" s="27"/>
      <c r="BOP258" s="27"/>
      <c r="BOQ258" s="27"/>
      <c r="BOR258" s="27"/>
      <c r="BOS258" s="27"/>
      <c r="BOT258" s="27"/>
      <c r="BOU258" s="27"/>
      <c r="BOV258" s="27"/>
      <c r="BOW258" s="27"/>
      <c r="BOX258" s="27"/>
      <c r="BOY258" s="27"/>
      <c r="BOZ258" s="27"/>
      <c r="BPA258" s="27"/>
      <c r="BPB258" s="27"/>
      <c r="BPC258" s="27"/>
      <c r="BPD258" s="27"/>
      <c r="BPE258" s="27"/>
      <c r="BPF258" s="27"/>
      <c r="BPG258" s="27"/>
      <c r="BPH258" s="27"/>
      <c r="BPI258" s="27"/>
      <c r="BPJ258" s="27"/>
      <c r="BPK258" s="27"/>
      <c r="BPL258" s="27"/>
      <c r="BPM258" s="27"/>
      <c r="BPN258" s="27"/>
      <c r="BPO258" s="27"/>
      <c r="BPP258" s="27"/>
      <c r="BPQ258" s="27"/>
      <c r="BPR258" s="27"/>
      <c r="BPS258" s="27"/>
      <c r="BPT258" s="27"/>
      <c r="BPU258" s="27"/>
      <c r="BPV258" s="27"/>
      <c r="BPW258" s="27"/>
      <c r="BPX258" s="27"/>
      <c r="BPY258" s="27"/>
      <c r="BPZ258" s="27"/>
      <c r="BQA258" s="27"/>
      <c r="BQB258" s="27"/>
      <c r="BQC258" s="27"/>
      <c r="BQD258" s="27"/>
      <c r="BQE258" s="27"/>
      <c r="BQF258" s="27"/>
      <c r="BQG258" s="27"/>
      <c r="BQH258" s="27"/>
      <c r="BQI258" s="27"/>
      <c r="BQJ258" s="27"/>
      <c r="BQK258" s="27"/>
      <c r="BQL258" s="27"/>
      <c r="BQM258" s="27"/>
      <c r="BQN258" s="27"/>
      <c r="BQO258" s="27"/>
      <c r="BQP258" s="27"/>
      <c r="BQQ258" s="27"/>
      <c r="BQR258" s="27"/>
      <c r="BQS258" s="27"/>
      <c r="BQT258" s="27"/>
      <c r="BQU258" s="27"/>
      <c r="BQV258" s="27"/>
      <c r="BQW258" s="27"/>
      <c r="BQX258" s="27"/>
      <c r="BQY258" s="27"/>
      <c r="BQZ258" s="27"/>
      <c r="BRA258" s="27"/>
      <c r="BRB258" s="27"/>
      <c r="BRC258" s="27"/>
      <c r="BRD258" s="27"/>
      <c r="BRE258" s="27"/>
      <c r="BRF258" s="27"/>
      <c r="BRG258" s="27"/>
      <c r="BRH258" s="27"/>
      <c r="BRI258" s="27"/>
      <c r="BRJ258" s="27"/>
      <c r="BRK258" s="27"/>
      <c r="BRL258" s="27"/>
      <c r="BRM258" s="27"/>
      <c r="BRN258" s="27"/>
      <c r="BRO258" s="27"/>
      <c r="BRP258" s="27"/>
      <c r="BRQ258" s="27"/>
      <c r="BRR258" s="27"/>
      <c r="BRS258" s="27"/>
      <c r="BRT258" s="27"/>
      <c r="BRU258" s="27"/>
      <c r="BRV258" s="27"/>
      <c r="BRW258" s="27"/>
      <c r="BRX258" s="27"/>
      <c r="BRY258" s="27"/>
      <c r="BRZ258" s="27"/>
      <c r="BSA258" s="27"/>
      <c r="BSB258" s="27"/>
      <c r="BSC258" s="27"/>
      <c r="BSD258" s="27"/>
      <c r="BSE258" s="27"/>
      <c r="BSF258" s="27"/>
      <c r="BSG258" s="27"/>
      <c r="BSH258" s="27"/>
      <c r="BSI258" s="27"/>
      <c r="BSJ258" s="27"/>
      <c r="BSK258" s="27"/>
      <c r="BSL258" s="27"/>
      <c r="BSM258" s="27"/>
      <c r="BSN258" s="27"/>
      <c r="BSO258" s="27"/>
      <c r="BSP258" s="27"/>
      <c r="BSQ258" s="27"/>
      <c r="BSR258" s="27"/>
      <c r="BSS258" s="27"/>
      <c r="BST258" s="27"/>
      <c r="BSU258" s="27"/>
      <c r="BSV258" s="27"/>
      <c r="BSW258" s="27"/>
      <c r="BSX258" s="27"/>
      <c r="BSY258" s="27"/>
      <c r="BSZ258" s="27"/>
      <c r="BTA258" s="27"/>
      <c r="BTB258" s="27"/>
      <c r="BTC258" s="27"/>
      <c r="BTD258" s="27"/>
      <c r="BTE258" s="27"/>
      <c r="BTF258" s="27"/>
      <c r="BTG258" s="27"/>
      <c r="BTH258" s="27"/>
      <c r="BTI258" s="27"/>
      <c r="BTJ258" s="27"/>
      <c r="BTK258" s="27"/>
      <c r="BTL258" s="27"/>
      <c r="BTM258" s="27"/>
      <c r="BTN258" s="27"/>
      <c r="BTO258" s="27"/>
      <c r="BTP258" s="27"/>
      <c r="BTQ258" s="27"/>
      <c r="BTR258" s="27"/>
      <c r="BTS258" s="27"/>
      <c r="BTT258" s="27"/>
      <c r="BTU258" s="27"/>
      <c r="BTV258" s="27"/>
      <c r="BTW258" s="27"/>
      <c r="BTX258" s="27"/>
      <c r="BTY258" s="27"/>
      <c r="BTZ258" s="27"/>
      <c r="BUA258" s="27"/>
      <c r="BUB258" s="27"/>
      <c r="BUC258" s="27"/>
      <c r="BUD258" s="27"/>
      <c r="BUE258" s="27"/>
      <c r="BUF258" s="27"/>
      <c r="BUG258" s="27"/>
      <c r="BUH258" s="27"/>
      <c r="BUI258" s="27"/>
      <c r="BUJ258" s="27"/>
      <c r="BUK258" s="27"/>
      <c r="BUL258" s="27"/>
      <c r="BUM258" s="27"/>
      <c r="BUN258" s="27"/>
      <c r="BUO258" s="27"/>
      <c r="BUP258" s="27"/>
      <c r="BUQ258" s="27"/>
      <c r="BUR258" s="27"/>
      <c r="BUS258" s="27"/>
      <c r="BUT258" s="27"/>
      <c r="BUU258" s="27"/>
      <c r="BUV258" s="27"/>
      <c r="BUW258" s="27"/>
      <c r="BUX258" s="27"/>
      <c r="BUY258" s="27"/>
      <c r="BUZ258" s="27"/>
      <c r="BVA258" s="27"/>
      <c r="BVB258" s="27"/>
      <c r="BVC258" s="27"/>
      <c r="BVD258" s="27"/>
      <c r="BVE258" s="27"/>
      <c r="BVF258" s="27"/>
      <c r="BVG258" s="27"/>
      <c r="BVH258" s="27"/>
      <c r="BVI258" s="27"/>
      <c r="BVJ258" s="27"/>
      <c r="BVK258" s="27"/>
      <c r="BVL258" s="27"/>
      <c r="BVM258" s="27"/>
      <c r="BVN258" s="27"/>
      <c r="BVO258" s="27"/>
      <c r="BVP258" s="27"/>
      <c r="BVQ258" s="27"/>
      <c r="BVR258" s="27"/>
      <c r="BVS258" s="27"/>
      <c r="BVT258" s="27"/>
      <c r="BVU258" s="27"/>
      <c r="BVV258" s="27"/>
      <c r="BVW258" s="27"/>
      <c r="BVX258" s="27"/>
      <c r="BVY258" s="27"/>
      <c r="BVZ258" s="27"/>
      <c r="BWA258" s="27"/>
      <c r="BWB258" s="27"/>
      <c r="BWC258" s="27"/>
      <c r="BWD258" s="27"/>
      <c r="BWE258" s="27"/>
      <c r="BWF258" s="27"/>
      <c r="BWG258" s="27"/>
      <c r="BWH258" s="27"/>
      <c r="BWI258" s="27"/>
      <c r="BWJ258" s="27"/>
      <c r="BWK258" s="27"/>
      <c r="BWL258" s="27"/>
      <c r="BWM258" s="27"/>
      <c r="BWN258" s="27"/>
      <c r="BWO258" s="27"/>
      <c r="BWP258" s="27"/>
      <c r="BWQ258" s="27"/>
      <c r="BWR258" s="27"/>
      <c r="BWS258" s="27"/>
      <c r="BWT258" s="27"/>
      <c r="BWU258" s="27"/>
      <c r="BWV258" s="27"/>
      <c r="BWW258" s="27"/>
      <c r="BWX258" s="27"/>
      <c r="BWY258" s="27"/>
      <c r="BWZ258" s="27"/>
      <c r="BXA258" s="27"/>
      <c r="BXB258" s="27"/>
      <c r="BXC258" s="27"/>
      <c r="BXD258" s="27"/>
      <c r="BXE258" s="27"/>
      <c r="BXF258" s="27"/>
      <c r="BXG258" s="27"/>
      <c r="BXH258" s="27"/>
      <c r="BXI258" s="27"/>
      <c r="BXJ258" s="27"/>
      <c r="BXK258" s="27"/>
      <c r="BXL258" s="27"/>
      <c r="BXM258" s="27"/>
      <c r="BXN258" s="27"/>
      <c r="BXO258" s="27"/>
      <c r="BXP258" s="27"/>
      <c r="BXQ258" s="27"/>
      <c r="BXR258" s="27"/>
      <c r="BXS258" s="27"/>
      <c r="BXT258" s="27"/>
      <c r="BXU258" s="27"/>
      <c r="BXV258" s="27"/>
      <c r="BXW258" s="27"/>
      <c r="BXX258" s="27"/>
      <c r="BXY258" s="27"/>
      <c r="BXZ258" s="27"/>
      <c r="BYA258" s="27"/>
      <c r="BYB258" s="27"/>
      <c r="BYC258" s="27"/>
      <c r="BYD258" s="27"/>
      <c r="BYE258" s="27"/>
      <c r="BYF258" s="27"/>
      <c r="BYG258" s="27"/>
      <c r="BYH258" s="27"/>
      <c r="BYI258" s="27"/>
      <c r="BYJ258" s="27"/>
      <c r="BYK258" s="27"/>
      <c r="BYL258" s="27"/>
      <c r="BYM258" s="27"/>
      <c r="BYN258" s="27"/>
      <c r="BYO258" s="27"/>
      <c r="BYP258" s="27"/>
      <c r="BYQ258" s="27"/>
      <c r="BYR258" s="27"/>
      <c r="BYS258" s="27"/>
      <c r="BYT258" s="27"/>
      <c r="BYU258" s="27"/>
      <c r="BYV258" s="27"/>
      <c r="BYW258" s="27"/>
      <c r="BYX258" s="27"/>
      <c r="BYY258" s="27"/>
      <c r="BYZ258" s="27"/>
      <c r="BZA258" s="27"/>
      <c r="BZB258" s="27"/>
      <c r="BZC258" s="27"/>
      <c r="BZD258" s="27"/>
      <c r="BZE258" s="27"/>
      <c r="BZF258" s="27"/>
      <c r="BZG258" s="27"/>
      <c r="BZH258" s="27"/>
      <c r="BZI258" s="27"/>
      <c r="BZJ258" s="27"/>
      <c r="BZK258" s="27"/>
      <c r="BZL258" s="27"/>
      <c r="BZM258" s="27"/>
      <c r="BZN258" s="27"/>
      <c r="BZO258" s="27"/>
      <c r="BZP258" s="27"/>
      <c r="BZQ258" s="27"/>
      <c r="BZR258" s="27"/>
      <c r="BZS258" s="27"/>
      <c r="BZT258" s="27"/>
      <c r="BZU258" s="27"/>
      <c r="BZV258" s="27"/>
      <c r="BZW258" s="27"/>
      <c r="BZX258" s="27"/>
      <c r="BZY258" s="27"/>
      <c r="BZZ258" s="27"/>
      <c r="CAA258" s="27"/>
      <c r="CAB258" s="27"/>
      <c r="CAC258" s="27"/>
      <c r="CAD258" s="27"/>
      <c r="CAE258" s="27"/>
      <c r="CAF258" s="27"/>
      <c r="CAG258" s="27"/>
      <c r="CAH258" s="27"/>
      <c r="CAI258" s="27"/>
      <c r="CAJ258" s="27"/>
      <c r="CAK258" s="27"/>
      <c r="CAL258" s="27"/>
      <c r="CAM258" s="27"/>
      <c r="CAN258" s="27"/>
      <c r="CAO258" s="27"/>
      <c r="CAP258" s="27"/>
      <c r="CAQ258" s="27"/>
      <c r="CAR258" s="27"/>
      <c r="CAS258" s="27"/>
      <c r="CAT258" s="27"/>
      <c r="CAU258" s="27"/>
      <c r="CAV258" s="27"/>
      <c r="CAW258" s="27"/>
      <c r="CAX258" s="27"/>
      <c r="CAY258" s="27"/>
      <c r="CAZ258" s="27"/>
      <c r="CBA258" s="27"/>
      <c r="CBB258" s="27"/>
      <c r="CBC258" s="27"/>
      <c r="CBD258" s="27"/>
      <c r="CBE258" s="27"/>
      <c r="CBF258" s="27"/>
      <c r="CBG258" s="27"/>
      <c r="CBH258" s="27"/>
      <c r="CBI258" s="27"/>
      <c r="CBJ258" s="27"/>
      <c r="CBK258" s="27"/>
      <c r="CBL258" s="27"/>
      <c r="CBM258" s="27"/>
      <c r="CBN258" s="27"/>
      <c r="CBO258" s="27"/>
      <c r="CBP258" s="27"/>
      <c r="CBQ258" s="27"/>
      <c r="CBR258" s="27"/>
      <c r="CBS258" s="27"/>
      <c r="CBT258" s="27"/>
      <c r="CBU258" s="27"/>
      <c r="CBV258" s="27"/>
      <c r="CBW258" s="27"/>
      <c r="CBX258" s="27"/>
      <c r="CBY258" s="27"/>
      <c r="CBZ258" s="27"/>
      <c r="CCA258" s="27"/>
      <c r="CCB258" s="27"/>
      <c r="CCC258" s="27"/>
      <c r="CCD258" s="27"/>
      <c r="CCE258" s="27"/>
      <c r="CCF258" s="27"/>
      <c r="CCG258" s="27"/>
      <c r="CCH258" s="27"/>
      <c r="CCI258" s="27"/>
      <c r="CCJ258" s="27"/>
      <c r="CCK258" s="27"/>
      <c r="CCL258" s="27"/>
      <c r="CCM258" s="27"/>
      <c r="CCN258" s="27"/>
      <c r="CCO258" s="27"/>
      <c r="CCP258" s="27"/>
      <c r="CCQ258" s="27"/>
      <c r="CCR258" s="27"/>
      <c r="CCS258" s="27"/>
      <c r="CCT258" s="27"/>
      <c r="CCU258" s="27"/>
      <c r="CCV258" s="27"/>
      <c r="CCW258" s="27"/>
      <c r="CCX258" s="27"/>
      <c r="CCY258" s="27"/>
      <c r="CCZ258" s="27"/>
      <c r="CDA258" s="27"/>
      <c r="CDB258" s="27"/>
      <c r="CDC258" s="27"/>
      <c r="CDD258" s="27"/>
      <c r="CDE258" s="27"/>
      <c r="CDF258" s="27"/>
      <c r="CDG258" s="27"/>
      <c r="CDH258" s="27"/>
      <c r="CDI258" s="27"/>
      <c r="CDJ258" s="27"/>
      <c r="CDK258" s="27"/>
      <c r="CDL258" s="27"/>
      <c r="CDM258" s="27"/>
      <c r="CDN258" s="27"/>
      <c r="CDO258" s="27"/>
      <c r="CDP258" s="27"/>
      <c r="CDQ258" s="27"/>
      <c r="CDR258" s="27"/>
      <c r="CDS258" s="27"/>
      <c r="CDT258" s="27"/>
      <c r="CDU258" s="27"/>
      <c r="CDV258" s="27"/>
      <c r="CDW258" s="27"/>
      <c r="CDX258" s="27"/>
      <c r="CDY258" s="27"/>
      <c r="CDZ258" s="27"/>
      <c r="CEA258" s="27"/>
      <c r="CEB258" s="27"/>
      <c r="CEC258" s="27"/>
      <c r="CED258" s="27"/>
      <c r="CEE258" s="27"/>
      <c r="CEF258" s="27"/>
      <c r="CEG258" s="27"/>
      <c r="CEH258" s="27"/>
      <c r="CEI258" s="27"/>
      <c r="CEJ258" s="27"/>
      <c r="CEK258" s="27"/>
      <c r="CEL258" s="27"/>
      <c r="CEM258" s="27"/>
      <c r="CEN258" s="27"/>
      <c r="CEO258" s="27"/>
      <c r="CEP258" s="27"/>
      <c r="CEQ258" s="27"/>
      <c r="CER258" s="27"/>
      <c r="CES258" s="27"/>
      <c r="CET258" s="27"/>
      <c r="CEU258" s="27"/>
      <c r="CEV258" s="27"/>
      <c r="CEW258" s="27"/>
      <c r="CEX258" s="27"/>
      <c r="CEY258" s="27"/>
      <c r="CEZ258" s="27"/>
      <c r="CFA258" s="27"/>
      <c r="CFB258" s="27"/>
      <c r="CFC258" s="27"/>
      <c r="CFD258" s="27"/>
      <c r="CFE258" s="27"/>
      <c r="CFF258" s="27"/>
      <c r="CFG258" s="27"/>
      <c r="CFH258" s="27"/>
      <c r="CFI258" s="27"/>
      <c r="CFJ258" s="27"/>
      <c r="CFK258" s="27"/>
      <c r="CFL258" s="27"/>
      <c r="CFM258" s="27"/>
      <c r="CFN258" s="27"/>
      <c r="CFO258" s="27"/>
      <c r="CFP258" s="27"/>
      <c r="CFQ258" s="27"/>
      <c r="CFR258" s="27"/>
      <c r="CFS258" s="27"/>
      <c r="CFT258" s="27"/>
      <c r="CFU258" s="27"/>
      <c r="CFV258" s="27"/>
      <c r="CFW258" s="27"/>
      <c r="CFX258" s="27"/>
      <c r="CFY258" s="27"/>
      <c r="CFZ258" s="27"/>
      <c r="CGA258" s="27"/>
      <c r="CGB258" s="27"/>
      <c r="CGC258" s="27"/>
      <c r="CGD258" s="27"/>
      <c r="CGE258" s="27"/>
      <c r="CGF258" s="27"/>
      <c r="CGG258" s="27"/>
      <c r="CGH258" s="27"/>
      <c r="CGI258" s="27"/>
      <c r="CGJ258" s="27"/>
      <c r="CGK258" s="27"/>
      <c r="CGL258" s="27"/>
      <c r="CGM258" s="27"/>
      <c r="CGN258" s="27"/>
      <c r="CGO258" s="27"/>
      <c r="CGP258" s="27"/>
      <c r="CGQ258" s="27"/>
      <c r="CGR258" s="27"/>
      <c r="CGS258" s="27"/>
      <c r="CGT258" s="27"/>
      <c r="CGU258" s="27"/>
      <c r="CGV258" s="27"/>
      <c r="CGW258" s="27"/>
      <c r="CGX258" s="27"/>
      <c r="CGY258" s="27"/>
      <c r="CGZ258" s="27"/>
      <c r="CHA258" s="27"/>
      <c r="CHB258" s="27"/>
      <c r="CHC258" s="27"/>
      <c r="CHD258" s="27"/>
      <c r="CHE258" s="27"/>
      <c r="CHF258" s="27"/>
      <c r="CHG258" s="27"/>
      <c r="CHH258" s="27"/>
      <c r="CHI258" s="27"/>
      <c r="CHJ258" s="27"/>
      <c r="CHK258" s="27"/>
      <c r="CHL258" s="27"/>
      <c r="CHM258" s="27"/>
      <c r="CHN258" s="27"/>
      <c r="CHO258" s="27"/>
      <c r="CHP258" s="27"/>
      <c r="CHQ258" s="27"/>
      <c r="CHR258" s="27"/>
      <c r="CHS258" s="27"/>
      <c r="CHT258" s="27"/>
      <c r="CHU258" s="27"/>
      <c r="CHV258" s="27"/>
      <c r="CHW258" s="27"/>
      <c r="CHX258" s="27"/>
      <c r="CHY258" s="27"/>
      <c r="CHZ258" s="27"/>
      <c r="CIA258" s="27"/>
      <c r="CIB258" s="27"/>
      <c r="CIC258" s="27"/>
      <c r="CID258" s="27"/>
      <c r="CIE258" s="27"/>
      <c r="CIF258" s="27"/>
      <c r="CIG258" s="27"/>
      <c r="CIH258" s="27"/>
      <c r="CII258" s="27"/>
      <c r="CIJ258" s="27"/>
      <c r="CIK258" s="27"/>
      <c r="CIL258" s="27"/>
      <c r="CIM258" s="27"/>
      <c r="CIN258" s="27"/>
      <c r="CIO258" s="27"/>
      <c r="CIP258" s="27"/>
      <c r="CIQ258" s="27"/>
      <c r="CIR258" s="27"/>
      <c r="CIS258" s="27"/>
      <c r="CIT258" s="27"/>
      <c r="CIU258" s="27"/>
      <c r="CIV258" s="27"/>
      <c r="CIW258" s="27"/>
      <c r="CIX258" s="27"/>
      <c r="CIY258" s="27"/>
      <c r="CIZ258" s="27"/>
      <c r="CJA258" s="27"/>
      <c r="CJB258" s="27"/>
      <c r="CJC258" s="27"/>
      <c r="CJD258" s="27"/>
      <c r="CJE258" s="27"/>
      <c r="CJF258" s="27"/>
      <c r="CJG258" s="27"/>
      <c r="CJH258" s="27"/>
      <c r="CJI258" s="27"/>
      <c r="CJJ258" s="27"/>
      <c r="CJK258" s="27"/>
      <c r="CJL258" s="27"/>
      <c r="CJM258" s="27"/>
      <c r="CJN258" s="27"/>
      <c r="CJO258" s="27"/>
      <c r="CJP258" s="27"/>
      <c r="CJQ258" s="27"/>
      <c r="CJR258" s="27"/>
      <c r="CJS258" s="27"/>
      <c r="CJT258" s="27"/>
      <c r="CJU258" s="27"/>
      <c r="CJV258" s="27"/>
      <c r="CJW258" s="27"/>
      <c r="CJX258" s="27"/>
      <c r="CJY258" s="27"/>
      <c r="CJZ258" s="27"/>
      <c r="CKA258" s="27"/>
      <c r="CKB258" s="27"/>
      <c r="CKC258" s="27"/>
      <c r="CKD258" s="27"/>
      <c r="CKE258" s="27"/>
      <c r="CKF258" s="27"/>
      <c r="CKG258" s="27"/>
      <c r="CKH258" s="27"/>
      <c r="CKI258" s="27"/>
      <c r="CKJ258" s="27"/>
      <c r="CKK258" s="27"/>
      <c r="CKL258" s="27"/>
      <c r="CKM258" s="27"/>
      <c r="CKN258" s="27"/>
      <c r="CKO258" s="27"/>
      <c r="CKP258" s="27"/>
      <c r="CKQ258" s="27"/>
      <c r="CKR258" s="27"/>
      <c r="CKS258" s="27"/>
      <c r="CKT258" s="27"/>
      <c r="CKU258" s="27"/>
      <c r="CKV258" s="27"/>
      <c r="CKW258" s="27"/>
      <c r="CKX258" s="27"/>
      <c r="CKY258" s="27"/>
      <c r="CKZ258" s="27"/>
      <c r="CLA258" s="27"/>
      <c r="CLB258" s="27"/>
      <c r="CLC258" s="27"/>
      <c r="CLD258" s="27"/>
      <c r="CLE258" s="27"/>
      <c r="CLF258" s="27"/>
      <c r="CLG258" s="27"/>
      <c r="CLH258" s="27"/>
      <c r="CLI258" s="27"/>
      <c r="CLJ258" s="27"/>
      <c r="CLK258" s="27"/>
      <c r="CLL258" s="27"/>
      <c r="CLM258" s="27"/>
      <c r="CLN258" s="27"/>
      <c r="CLO258" s="27"/>
      <c r="CLP258" s="27"/>
      <c r="CLQ258" s="27"/>
      <c r="CLR258" s="27"/>
      <c r="CLS258" s="27"/>
      <c r="CLT258" s="27"/>
      <c r="CLU258" s="27"/>
      <c r="CLV258" s="27"/>
      <c r="CLW258" s="27"/>
      <c r="CLX258" s="27"/>
      <c r="CLY258" s="27"/>
      <c r="CLZ258" s="27"/>
      <c r="CMA258" s="27"/>
      <c r="CMB258" s="27"/>
      <c r="CMC258" s="27"/>
      <c r="CMD258" s="27"/>
      <c r="CME258" s="27"/>
      <c r="CMF258" s="27"/>
      <c r="CMG258" s="27"/>
      <c r="CMH258" s="27"/>
      <c r="CMI258" s="27"/>
      <c r="CMJ258" s="27"/>
      <c r="CMK258" s="27"/>
      <c r="CML258" s="27"/>
      <c r="CMM258" s="27"/>
      <c r="CMN258" s="27"/>
      <c r="CMO258" s="27"/>
      <c r="CMP258" s="27"/>
      <c r="CMQ258" s="27"/>
      <c r="CMR258" s="27"/>
      <c r="CMS258" s="27"/>
      <c r="CMT258" s="27"/>
      <c r="CMU258" s="27"/>
      <c r="CMV258" s="27"/>
      <c r="CMW258" s="27"/>
      <c r="CMX258" s="27"/>
      <c r="CMY258" s="27"/>
      <c r="CMZ258" s="27"/>
      <c r="CNA258" s="27"/>
      <c r="CNB258" s="27"/>
      <c r="CNC258" s="27"/>
      <c r="CND258" s="27"/>
      <c r="CNE258" s="27"/>
      <c r="CNF258" s="27"/>
      <c r="CNG258" s="27"/>
      <c r="CNH258" s="27"/>
      <c r="CNI258" s="27"/>
      <c r="CNJ258" s="27"/>
      <c r="CNK258" s="27"/>
      <c r="CNL258" s="27"/>
      <c r="CNM258" s="27"/>
      <c r="CNN258" s="27"/>
      <c r="CNO258" s="27"/>
      <c r="CNP258" s="27"/>
      <c r="CNQ258" s="27"/>
      <c r="CNR258" s="27"/>
      <c r="CNS258" s="27"/>
      <c r="CNT258" s="27"/>
      <c r="CNU258" s="27"/>
      <c r="CNV258" s="27"/>
      <c r="CNW258" s="27"/>
      <c r="CNX258" s="27"/>
      <c r="CNY258" s="27"/>
      <c r="CNZ258" s="27"/>
      <c r="COA258" s="27"/>
      <c r="COB258" s="27"/>
      <c r="COC258" s="27"/>
      <c r="COD258" s="27"/>
      <c r="COE258" s="27"/>
      <c r="COF258" s="27"/>
      <c r="COG258" s="27"/>
      <c r="COH258" s="27"/>
      <c r="COI258" s="27"/>
      <c r="COJ258" s="27"/>
      <c r="COK258" s="27"/>
      <c r="COL258" s="27"/>
      <c r="COM258" s="27"/>
      <c r="CON258" s="27"/>
      <c r="COO258" s="27"/>
      <c r="COP258" s="27"/>
      <c r="COQ258" s="27"/>
      <c r="COR258" s="27"/>
      <c r="COS258" s="27"/>
      <c r="COT258" s="27"/>
      <c r="COU258" s="27"/>
      <c r="COV258" s="27"/>
      <c r="COW258" s="27"/>
      <c r="COX258" s="27"/>
      <c r="COY258" s="27"/>
      <c r="COZ258" s="27"/>
      <c r="CPA258" s="27"/>
      <c r="CPB258" s="27"/>
      <c r="CPC258" s="27"/>
      <c r="CPD258" s="27"/>
      <c r="CPE258" s="27"/>
      <c r="CPF258" s="27"/>
      <c r="CPG258" s="27"/>
      <c r="CPH258" s="27"/>
      <c r="CPI258" s="27"/>
      <c r="CPJ258" s="27"/>
      <c r="CPK258" s="27"/>
      <c r="CPL258" s="27"/>
      <c r="CPM258" s="27"/>
      <c r="CPN258" s="27"/>
      <c r="CPO258" s="27"/>
      <c r="CPP258" s="27"/>
      <c r="CPQ258" s="27"/>
      <c r="CPR258" s="27"/>
      <c r="CPS258" s="27"/>
      <c r="CPT258" s="27"/>
      <c r="CPU258" s="27"/>
      <c r="CPV258" s="27"/>
      <c r="CPW258" s="27"/>
      <c r="CPX258" s="27"/>
      <c r="CPY258" s="27"/>
      <c r="CPZ258" s="27"/>
      <c r="CQA258" s="27"/>
      <c r="CQB258" s="27"/>
      <c r="CQC258" s="27"/>
      <c r="CQD258" s="27"/>
      <c r="CQE258" s="27"/>
      <c r="CQF258" s="27"/>
      <c r="CQG258" s="27"/>
      <c r="CQH258" s="27"/>
      <c r="CQI258" s="27"/>
      <c r="CQJ258" s="27"/>
      <c r="CQK258" s="27"/>
      <c r="CQL258" s="27"/>
      <c r="CQM258" s="27"/>
      <c r="CQN258" s="27"/>
      <c r="CQO258" s="27"/>
      <c r="CQP258" s="27"/>
      <c r="CQQ258" s="27"/>
      <c r="CQR258" s="27"/>
      <c r="CQS258" s="27"/>
      <c r="CQT258" s="27"/>
      <c r="CQU258" s="27"/>
      <c r="CQV258" s="27"/>
      <c r="CQW258" s="27"/>
      <c r="CQX258" s="27"/>
      <c r="CQY258" s="27"/>
      <c r="CQZ258" s="27"/>
      <c r="CRA258" s="27"/>
      <c r="CRB258" s="27"/>
      <c r="CRC258" s="27"/>
      <c r="CRD258" s="27"/>
      <c r="CRE258" s="27"/>
      <c r="CRF258" s="27"/>
      <c r="CRG258" s="27"/>
      <c r="CRH258" s="27"/>
      <c r="CRI258" s="27"/>
      <c r="CRJ258" s="27"/>
      <c r="CRK258" s="27"/>
      <c r="CRL258" s="27"/>
      <c r="CRM258" s="27"/>
      <c r="CRN258" s="27"/>
      <c r="CRO258" s="27"/>
      <c r="CRP258" s="27"/>
      <c r="CRQ258" s="27"/>
      <c r="CRR258" s="27"/>
      <c r="CRS258" s="27"/>
      <c r="CRT258" s="27"/>
      <c r="CRU258" s="27"/>
      <c r="CRV258" s="27"/>
      <c r="CRW258" s="27"/>
      <c r="CRX258" s="27"/>
      <c r="CRY258" s="27"/>
      <c r="CRZ258" s="27"/>
      <c r="CSA258" s="27"/>
      <c r="CSB258" s="27"/>
      <c r="CSC258" s="27"/>
      <c r="CSD258" s="27"/>
      <c r="CSE258" s="27"/>
      <c r="CSF258" s="27"/>
      <c r="CSG258" s="27"/>
      <c r="CSH258" s="27"/>
      <c r="CSI258" s="27"/>
      <c r="CSJ258" s="27"/>
      <c r="CSK258" s="27"/>
      <c r="CSL258" s="27"/>
      <c r="CSM258" s="27"/>
      <c r="CSN258" s="27"/>
      <c r="CSO258" s="27"/>
      <c r="CSP258" s="27"/>
      <c r="CSQ258" s="27"/>
      <c r="CSR258" s="27"/>
      <c r="CSS258" s="27"/>
      <c r="CST258" s="27"/>
      <c r="CSU258" s="27"/>
      <c r="CSV258" s="27"/>
      <c r="CSW258" s="27"/>
      <c r="CSX258" s="27"/>
      <c r="CSY258" s="27"/>
      <c r="CSZ258" s="27"/>
      <c r="CTA258" s="27"/>
      <c r="CTB258" s="27"/>
      <c r="CTC258" s="27"/>
      <c r="CTD258" s="27"/>
      <c r="CTE258" s="27"/>
      <c r="CTF258" s="27"/>
      <c r="CTG258" s="27"/>
      <c r="CTH258" s="27"/>
      <c r="CTI258" s="27"/>
      <c r="CTJ258" s="27"/>
      <c r="CTK258" s="27"/>
      <c r="CTL258" s="27"/>
      <c r="CTM258" s="27"/>
      <c r="CTN258" s="27"/>
      <c r="CTO258" s="27"/>
      <c r="CTP258" s="27"/>
      <c r="CTQ258" s="27"/>
      <c r="CTR258" s="27"/>
      <c r="CTS258" s="27"/>
      <c r="CTT258" s="27"/>
      <c r="CTU258" s="27"/>
      <c r="CTV258" s="27"/>
      <c r="CTW258" s="27"/>
      <c r="CTX258" s="27"/>
      <c r="CTY258" s="27"/>
      <c r="CTZ258" s="27"/>
      <c r="CUA258" s="27"/>
      <c r="CUB258" s="27"/>
      <c r="CUC258" s="27"/>
      <c r="CUD258" s="27"/>
      <c r="CUE258" s="27"/>
      <c r="CUF258" s="27"/>
      <c r="CUG258" s="27"/>
      <c r="CUH258" s="27"/>
      <c r="CUI258" s="27"/>
      <c r="CUJ258" s="27"/>
      <c r="CUK258" s="27"/>
      <c r="CUL258" s="27"/>
      <c r="CUM258" s="27"/>
      <c r="CUN258" s="27"/>
      <c r="CUO258" s="27"/>
      <c r="CUP258" s="27"/>
      <c r="CUQ258" s="27"/>
      <c r="CUR258" s="27"/>
      <c r="CUS258" s="27"/>
      <c r="CUT258" s="27"/>
      <c r="CUU258" s="27"/>
      <c r="CUV258" s="27"/>
      <c r="CUW258" s="27"/>
      <c r="CUX258" s="27"/>
      <c r="CUY258" s="27"/>
      <c r="CUZ258" s="27"/>
      <c r="CVA258" s="27"/>
      <c r="CVB258" s="27"/>
      <c r="CVC258" s="27"/>
      <c r="CVD258" s="27"/>
      <c r="CVE258" s="27"/>
      <c r="CVF258" s="27"/>
      <c r="CVG258" s="27"/>
      <c r="CVH258" s="27"/>
      <c r="CVI258" s="27"/>
      <c r="CVJ258" s="27"/>
      <c r="CVK258" s="27"/>
      <c r="CVL258" s="27"/>
      <c r="CVM258" s="27"/>
      <c r="CVN258" s="27"/>
      <c r="CVO258" s="27"/>
      <c r="CVP258" s="27"/>
      <c r="CVQ258" s="27"/>
      <c r="CVR258" s="27"/>
      <c r="CVS258" s="27"/>
      <c r="CVT258" s="27"/>
      <c r="CVU258" s="27"/>
      <c r="CVV258" s="27"/>
      <c r="CVW258" s="27"/>
      <c r="CVX258" s="27"/>
      <c r="CVY258" s="27"/>
      <c r="CVZ258" s="27"/>
      <c r="CWA258" s="27"/>
      <c r="CWB258" s="27"/>
      <c r="CWC258" s="27"/>
      <c r="CWD258" s="27"/>
      <c r="CWE258" s="27"/>
      <c r="CWF258" s="27"/>
      <c r="CWG258" s="27"/>
      <c r="CWH258" s="27"/>
      <c r="CWI258" s="27"/>
      <c r="CWJ258" s="27"/>
      <c r="CWK258" s="27"/>
      <c r="CWL258" s="27"/>
      <c r="CWM258" s="27"/>
      <c r="CWN258" s="27"/>
      <c r="CWO258" s="27"/>
      <c r="CWP258" s="27"/>
      <c r="CWQ258" s="27"/>
      <c r="CWR258" s="27"/>
      <c r="CWS258" s="27"/>
      <c r="CWT258" s="27"/>
      <c r="CWU258" s="27"/>
      <c r="CWV258" s="27"/>
      <c r="CWW258" s="27"/>
      <c r="CWX258" s="27"/>
      <c r="CWY258" s="27"/>
      <c r="CWZ258" s="27"/>
      <c r="CXA258" s="27"/>
      <c r="CXB258" s="27"/>
      <c r="CXC258" s="27"/>
      <c r="CXD258" s="27"/>
      <c r="CXE258" s="27"/>
      <c r="CXF258" s="27"/>
      <c r="CXG258" s="27"/>
      <c r="CXH258" s="27"/>
      <c r="CXI258" s="27"/>
      <c r="CXJ258" s="27"/>
      <c r="CXK258" s="27"/>
      <c r="CXL258" s="27"/>
      <c r="CXM258" s="27"/>
      <c r="CXN258" s="27"/>
      <c r="CXO258" s="27"/>
      <c r="CXP258" s="27"/>
      <c r="CXQ258" s="27"/>
      <c r="CXR258" s="27"/>
      <c r="CXS258" s="27"/>
      <c r="CXT258" s="27"/>
      <c r="CXU258" s="27"/>
      <c r="CXV258" s="27"/>
      <c r="CXW258" s="27"/>
      <c r="CXX258" s="27"/>
      <c r="CXY258" s="27"/>
      <c r="CXZ258" s="27"/>
      <c r="CYA258" s="27"/>
      <c r="CYB258" s="27"/>
      <c r="CYC258" s="27"/>
      <c r="CYD258" s="27"/>
      <c r="CYE258" s="27"/>
      <c r="CYF258" s="27"/>
      <c r="CYG258" s="27"/>
      <c r="CYH258" s="27"/>
      <c r="CYI258" s="27"/>
      <c r="CYJ258" s="27"/>
      <c r="CYK258" s="27"/>
      <c r="CYL258" s="27"/>
      <c r="CYM258" s="27"/>
      <c r="CYN258" s="27"/>
      <c r="CYO258" s="27"/>
      <c r="CYP258" s="27"/>
      <c r="CYQ258" s="27"/>
      <c r="CYR258" s="27"/>
      <c r="CYS258" s="27"/>
      <c r="CYT258" s="27"/>
      <c r="CYU258" s="27"/>
      <c r="CYV258" s="27"/>
      <c r="CYW258" s="27"/>
      <c r="CYX258" s="27"/>
      <c r="CYY258" s="27"/>
      <c r="CYZ258" s="27"/>
      <c r="CZA258" s="27"/>
      <c r="CZB258" s="27"/>
      <c r="CZC258" s="27"/>
      <c r="CZD258" s="27"/>
      <c r="CZE258" s="27"/>
      <c r="CZF258" s="27"/>
      <c r="CZG258" s="27"/>
      <c r="CZH258" s="27"/>
      <c r="CZI258" s="27"/>
      <c r="CZJ258" s="27"/>
      <c r="CZK258" s="27"/>
      <c r="CZL258" s="27"/>
      <c r="CZM258" s="27"/>
      <c r="CZN258" s="27"/>
      <c r="CZO258" s="27"/>
      <c r="CZP258" s="27"/>
      <c r="CZQ258" s="27"/>
      <c r="CZR258" s="27"/>
      <c r="CZS258" s="27"/>
      <c r="CZT258" s="27"/>
      <c r="CZU258" s="27"/>
      <c r="CZV258" s="27"/>
      <c r="CZW258" s="27"/>
      <c r="CZX258" s="27"/>
      <c r="CZY258" s="27"/>
      <c r="CZZ258" s="27"/>
      <c r="DAA258" s="27"/>
      <c r="DAB258" s="27"/>
      <c r="DAC258" s="27"/>
      <c r="DAD258" s="27"/>
      <c r="DAE258" s="27"/>
      <c r="DAF258" s="27"/>
      <c r="DAG258" s="27"/>
      <c r="DAH258" s="27"/>
      <c r="DAI258" s="27"/>
      <c r="DAJ258" s="27"/>
      <c r="DAK258" s="27"/>
      <c r="DAL258" s="27"/>
      <c r="DAM258" s="27"/>
      <c r="DAN258" s="27"/>
      <c r="DAO258" s="27"/>
      <c r="DAP258" s="27"/>
      <c r="DAQ258" s="27"/>
      <c r="DAR258" s="27"/>
      <c r="DAS258" s="27"/>
      <c r="DAT258" s="27"/>
      <c r="DAU258" s="27"/>
      <c r="DAV258" s="27"/>
      <c r="DAW258" s="27"/>
      <c r="DAX258" s="27"/>
      <c r="DAY258" s="27"/>
      <c r="DAZ258" s="27"/>
      <c r="DBA258" s="27"/>
      <c r="DBB258" s="27"/>
      <c r="DBC258" s="27"/>
      <c r="DBD258" s="27"/>
      <c r="DBE258" s="27"/>
      <c r="DBF258" s="27"/>
      <c r="DBG258" s="27"/>
      <c r="DBH258" s="27"/>
      <c r="DBI258" s="27"/>
      <c r="DBJ258" s="27"/>
      <c r="DBK258" s="27"/>
      <c r="DBL258" s="27"/>
      <c r="DBM258" s="27"/>
      <c r="DBN258" s="27"/>
      <c r="DBO258" s="27"/>
      <c r="DBP258" s="27"/>
      <c r="DBQ258" s="27"/>
      <c r="DBR258" s="27"/>
      <c r="DBS258" s="27"/>
      <c r="DBT258" s="27"/>
      <c r="DBU258" s="27"/>
      <c r="DBV258" s="27"/>
      <c r="DBW258" s="27"/>
      <c r="DBX258" s="27"/>
      <c r="DBY258" s="27"/>
      <c r="DBZ258" s="27"/>
      <c r="DCA258" s="27"/>
      <c r="DCB258" s="27"/>
      <c r="DCC258" s="27"/>
      <c r="DCD258" s="27"/>
      <c r="DCE258" s="27"/>
      <c r="DCF258" s="27"/>
      <c r="DCG258" s="27"/>
      <c r="DCH258" s="27"/>
      <c r="DCI258" s="27"/>
      <c r="DCJ258" s="27"/>
      <c r="DCK258" s="27"/>
      <c r="DCL258" s="27"/>
      <c r="DCM258" s="27"/>
      <c r="DCN258" s="27"/>
      <c r="DCO258" s="27"/>
      <c r="DCP258" s="27"/>
      <c r="DCQ258" s="27"/>
      <c r="DCR258" s="27"/>
      <c r="DCS258" s="27"/>
      <c r="DCT258" s="27"/>
      <c r="DCU258" s="27"/>
      <c r="DCV258" s="27"/>
      <c r="DCW258" s="27"/>
      <c r="DCX258" s="27"/>
      <c r="DCY258" s="27"/>
      <c r="DCZ258" s="27"/>
      <c r="DDA258" s="27"/>
      <c r="DDB258" s="27"/>
      <c r="DDC258" s="27"/>
      <c r="DDD258" s="27"/>
      <c r="DDE258" s="27"/>
      <c r="DDF258" s="27"/>
      <c r="DDG258" s="27"/>
      <c r="DDH258" s="27"/>
      <c r="DDI258" s="27"/>
      <c r="DDJ258" s="27"/>
      <c r="DDK258" s="27"/>
      <c r="DDL258" s="27"/>
      <c r="DDM258" s="27"/>
      <c r="DDN258" s="27"/>
      <c r="DDO258" s="27"/>
      <c r="DDP258" s="27"/>
      <c r="DDQ258" s="27"/>
      <c r="DDR258" s="27"/>
      <c r="DDS258" s="27"/>
      <c r="DDT258" s="27"/>
      <c r="DDU258" s="27"/>
      <c r="DDV258" s="27"/>
      <c r="DDW258" s="27"/>
      <c r="DDX258" s="27"/>
      <c r="DDY258" s="27"/>
      <c r="DDZ258" s="27"/>
      <c r="DEA258" s="27"/>
      <c r="DEB258" s="27"/>
      <c r="DEC258" s="27"/>
      <c r="DED258" s="27"/>
      <c r="DEE258" s="27"/>
      <c r="DEF258" s="27"/>
      <c r="DEG258" s="27"/>
      <c r="DEH258" s="27"/>
      <c r="DEI258" s="27"/>
      <c r="DEJ258" s="27"/>
      <c r="DEK258" s="27"/>
      <c r="DEL258" s="27"/>
      <c r="DEM258" s="27"/>
      <c r="DEN258" s="27"/>
      <c r="DEO258" s="27"/>
      <c r="DEP258" s="27"/>
      <c r="DEQ258" s="27"/>
      <c r="DER258" s="27"/>
      <c r="DES258" s="27"/>
      <c r="DET258" s="27"/>
      <c r="DEU258" s="27"/>
      <c r="DEV258" s="27"/>
      <c r="DEW258" s="27"/>
      <c r="DEX258" s="27"/>
      <c r="DEY258" s="27"/>
      <c r="DEZ258" s="27"/>
      <c r="DFA258" s="27"/>
      <c r="DFB258" s="27"/>
      <c r="DFC258" s="27"/>
      <c r="DFD258" s="27"/>
      <c r="DFE258" s="27"/>
      <c r="DFF258" s="27"/>
      <c r="DFG258" s="27"/>
      <c r="DFH258" s="27"/>
      <c r="DFI258" s="27"/>
      <c r="DFJ258" s="27"/>
      <c r="DFK258" s="27"/>
      <c r="DFL258" s="27"/>
      <c r="DFM258" s="27"/>
      <c r="DFN258" s="27"/>
      <c r="DFO258" s="27"/>
      <c r="DFP258" s="27"/>
      <c r="DFQ258" s="27"/>
      <c r="DFR258" s="27"/>
      <c r="DFS258" s="27"/>
      <c r="DFT258" s="27"/>
      <c r="DFU258" s="27"/>
      <c r="DFV258" s="27"/>
      <c r="DFW258" s="27"/>
      <c r="DFX258" s="27"/>
      <c r="DFY258" s="27"/>
      <c r="DFZ258" s="27"/>
      <c r="DGA258" s="27"/>
      <c r="DGB258" s="27"/>
      <c r="DGC258" s="27"/>
      <c r="DGD258" s="27"/>
      <c r="DGE258" s="27"/>
      <c r="DGF258" s="27"/>
      <c r="DGG258" s="27"/>
      <c r="DGH258" s="27"/>
      <c r="DGI258" s="27"/>
      <c r="DGJ258" s="27"/>
      <c r="DGK258" s="27"/>
      <c r="DGL258" s="27"/>
      <c r="DGM258" s="27"/>
      <c r="DGN258" s="27"/>
      <c r="DGO258" s="27"/>
      <c r="DGP258" s="27"/>
      <c r="DGQ258" s="27"/>
      <c r="DGR258" s="27"/>
      <c r="DGS258" s="27"/>
      <c r="DGT258" s="27"/>
      <c r="DGU258" s="27"/>
      <c r="DGV258" s="27"/>
      <c r="DGW258" s="27"/>
      <c r="DGX258" s="27"/>
      <c r="DGY258" s="27"/>
      <c r="DGZ258" s="27"/>
      <c r="DHA258" s="27"/>
      <c r="DHB258" s="27"/>
      <c r="DHC258" s="27"/>
      <c r="DHD258" s="27"/>
      <c r="DHE258" s="27"/>
      <c r="DHF258" s="27"/>
      <c r="DHG258" s="27"/>
      <c r="DHH258" s="27"/>
      <c r="DHI258" s="27"/>
      <c r="DHJ258" s="27"/>
      <c r="DHK258" s="27"/>
      <c r="DHL258" s="27"/>
      <c r="DHM258" s="27"/>
      <c r="DHN258" s="27"/>
      <c r="DHO258" s="27"/>
      <c r="DHP258" s="27"/>
      <c r="DHQ258" s="27"/>
      <c r="DHR258" s="27"/>
      <c r="DHS258" s="27"/>
      <c r="DHT258" s="27"/>
      <c r="DHU258" s="27"/>
      <c r="DHV258" s="27"/>
      <c r="DHW258" s="27"/>
      <c r="DHX258" s="27"/>
      <c r="DHY258" s="27"/>
      <c r="DHZ258" s="27"/>
      <c r="DIA258" s="27"/>
      <c r="DIB258" s="27"/>
      <c r="DIC258" s="27"/>
      <c r="DID258" s="27"/>
      <c r="DIE258" s="27"/>
      <c r="DIF258" s="27"/>
      <c r="DIG258" s="27"/>
      <c r="DIH258" s="27"/>
      <c r="DII258" s="27"/>
      <c r="DIJ258" s="27"/>
      <c r="DIK258" s="27"/>
      <c r="DIL258" s="27"/>
      <c r="DIM258" s="27"/>
      <c r="DIN258" s="27"/>
      <c r="DIO258" s="27"/>
      <c r="DIP258" s="27"/>
      <c r="DIQ258" s="27"/>
      <c r="DIR258" s="27"/>
      <c r="DIS258" s="27"/>
      <c r="DIT258" s="27"/>
      <c r="DIU258" s="27"/>
      <c r="DIV258" s="27"/>
      <c r="DIW258" s="27"/>
      <c r="DIX258" s="27"/>
      <c r="DIY258" s="27"/>
      <c r="DIZ258" s="27"/>
      <c r="DJA258" s="27"/>
      <c r="DJB258" s="27"/>
      <c r="DJC258" s="27"/>
      <c r="DJD258" s="27"/>
      <c r="DJE258" s="27"/>
      <c r="DJF258" s="27"/>
      <c r="DJG258" s="27"/>
      <c r="DJH258" s="27"/>
      <c r="DJI258" s="27"/>
      <c r="DJJ258" s="27"/>
      <c r="DJK258" s="27"/>
      <c r="DJL258" s="27"/>
      <c r="DJM258" s="27"/>
      <c r="DJN258" s="27"/>
      <c r="DJO258" s="27"/>
      <c r="DJP258" s="27"/>
      <c r="DJQ258" s="27"/>
      <c r="DJR258" s="27"/>
      <c r="DJS258" s="27"/>
      <c r="DJT258" s="27"/>
      <c r="DJU258" s="27"/>
      <c r="DJV258" s="27"/>
      <c r="DJW258" s="27"/>
      <c r="DJX258" s="27"/>
      <c r="DJY258" s="27"/>
      <c r="DJZ258" s="27"/>
      <c r="DKA258" s="27"/>
      <c r="DKB258" s="27"/>
      <c r="DKC258" s="27"/>
      <c r="DKD258" s="27"/>
      <c r="DKE258" s="27"/>
      <c r="DKF258" s="27"/>
      <c r="DKG258" s="27"/>
      <c r="DKH258" s="27"/>
      <c r="DKI258" s="27"/>
      <c r="DKJ258" s="27"/>
      <c r="DKK258" s="27"/>
      <c r="DKL258" s="27"/>
      <c r="DKM258" s="27"/>
      <c r="DKN258" s="27"/>
      <c r="DKO258" s="27"/>
      <c r="DKP258" s="27"/>
      <c r="DKQ258" s="27"/>
      <c r="DKR258" s="27"/>
      <c r="DKS258" s="27"/>
      <c r="DKT258" s="27"/>
      <c r="DKU258" s="27"/>
      <c r="DKV258" s="27"/>
      <c r="DKW258" s="27"/>
      <c r="DKX258" s="27"/>
      <c r="DKY258" s="27"/>
      <c r="DKZ258" s="27"/>
      <c r="DLA258" s="27"/>
      <c r="DLB258" s="27"/>
      <c r="DLC258" s="27"/>
      <c r="DLD258" s="27"/>
      <c r="DLE258" s="27"/>
      <c r="DLF258" s="27"/>
      <c r="DLG258" s="27"/>
      <c r="DLH258" s="27"/>
      <c r="DLI258" s="27"/>
      <c r="DLJ258" s="27"/>
      <c r="DLK258" s="27"/>
      <c r="DLL258" s="27"/>
      <c r="DLM258" s="27"/>
      <c r="DLN258" s="27"/>
      <c r="DLO258" s="27"/>
      <c r="DLP258" s="27"/>
      <c r="DLQ258" s="27"/>
      <c r="DLR258" s="27"/>
      <c r="DLS258" s="27"/>
      <c r="DLT258" s="27"/>
      <c r="DLU258" s="27"/>
      <c r="DLV258" s="27"/>
      <c r="DLW258" s="27"/>
      <c r="DLX258" s="27"/>
      <c r="DLY258" s="27"/>
      <c r="DLZ258" s="27"/>
      <c r="DMA258" s="27"/>
      <c r="DMB258" s="27"/>
      <c r="DMC258" s="27"/>
      <c r="DMD258" s="27"/>
      <c r="DME258" s="27"/>
      <c r="DMF258" s="27"/>
      <c r="DMG258" s="27"/>
      <c r="DMH258" s="27"/>
      <c r="DMI258" s="27"/>
      <c r="DMJ258" s="27"/>
      <c r="DMK258" s="27"/>
      <c r="DML258" s="27"/>
      <c r="DMM258" s="27"/>
      <c r="DMN258" s="27"/>
      <c r="DMO258" s="27"/>
      <c r="DMP258" s="27"/>
      <c r="DMQ258" s="27"/>
      <c r="DMR258" s="27"/>
      <c r="DMS258" s="27"/>
      <c r="DMT258" s="27"/>
      <c r="DMU258" s="27"/>
      <c r="DMV258" s="27"/>
      <c r="DMW258" s="27"/>
      <c r="DMX258" s="27"/>
      <c r="DMY258" s="27"/>
      <c r="DMZ258" s="27"/>
      <c r="DNA258" s="27"/>
      <c r="DNB258" s="27"/>
      <c r="DNC258" s="27"/>
      <c r="DND258" s="27"/>
      <c r="DNE258" s="27"/>
      <c r="DNF258" s="27"/>
      <c r="DNG258" s="27"/>
      <c r="DNH258" s="27"/>
      <c r="DNI258" s="27"/>
      <c r="DNJ258" s="27"/>
      <c r="DNK258" s="27"/>
      <c r="DNL258" s="27"/>
      <c r="DNM258" s="27"/>
      <c r="DNN258" s="27"/>
      <c r="DNO258" s="27"/>
      <c r="DNP258" s="27"/>
      <c r="DNQ258" s="27"/>
      <c r="DNR258" s="27"/>
      <c r="DNS258" s="27"/>
      <c r="DNT258" s="27"/>
      <c r="DNU258" s="27"/>
      <c r="DNV258" s="27"/>
      <c r="DNW258" s="27"/>
      <c r="DNX258" s="27"/>
      <c r="DNY258" s="27"/>
      <c r="DNZ258" s="27"/>
      <c r="DOA258" s="27"/>
      <c r="DOB258" s="27"/>
      <c r="DOC258" s="27"/>
      <c r="DOD258" s="27"/>
      <c r="DOE258" s="27"/>
      <c r="DOF258" s="27"/>
      <c r="DOG258" s="27"/>
      <c r="DOH258" s="27"/>
      <c r="DOI258" s="27"/>
      <c r="DOJ258" s="27"/>
      <c r="DOK258" s="27"/>
      <c r="DOL258" s="27"/>
      <c r="DOM258" s="27"/>
      <c r="DON258" s="27"/>
      <c r="DOO258" s="27"/>
      <c r="DOP258" s="27"/>
      <c r="DOQ258" s="27"/>
      <c r="DOR258" s="27"/>
      <c r="DOS258" s="27"/>
      <c r="DOT258" s="27"/>
      <c r="DOU258" s="27"/>
      <c r="DOV258" s="27"/>
      <c r="DOW258" s="27"/>
      <c r="DOX258" s="27"/>
      <c r="DOY258" s="27"/>
      <c r="DOZ258" s="27"/>
      <c r="DPA258" s="27"/>
      <c r="DPB258" s="27"/>
      <c r="DPC258" s="27"/>
      <c r="DPD258" s="27"/>
      <c r="DPE258" s="27"/>
      <c r="DPF258" s="27"/>
      <c r="DPG258" s="27"/>
      <c r="DPH258" s="27"/>
      <c r="DPI258" s="27"/>
      <c r="DPJ258" s="27"/>
      <c r="DPK258" s="27"/>
      <c r="DPL258" s="27"/>
      <c r="DPM258" s="27"/>
      <c r="DPN258" s="27"/>
      <c r="DPO258" s="27"/>
      <c r="DPP258" s="27"/>
      <c r="DPQ258" s="27"/>
      <c r="DPR258" s="27"/>
      <c r="DPS258" s="27"/>
      <c r="DPT258" s="27"/>
      <c r="DPU258" s="27"/>
      <c r="DPV258" s="27"/>
      <c r="DPW258" s="27"/>
      <c r="DPX258" s="27"/>
      <c r="DPY258" s="27"/>
      <c r="DPZ258" s="27"/>
      <c r="DQA258" s="27"/>
      <c r="DQB258" s="27"/>
      <c r="DQC258" s="27"/>
      <c r="DQD258" s="27"/>
      <c r="DQE258" s="27"/>
      <c r="DQF258" s="27"/>
      <c r="DQG258" s="27"/>
      <c r="DQH258" s="27"/>
      <c r="DQI258" s="27"/>
      <c r="DQJ258" s="27"/>
      <c r="DQK258" s="27"/>
      <c r="DQL258" s="27"/>
      <c r="DQM258" s="27"/>
      <c r="DQN258" s="27"/>
      <c r="DQO258" s="27"/>
      <c r="DQP258" s="27"/>
      <c r="DQQ258" s="27"/>
      <c r="DQR258" s="27"/>
      <c r="DQS258" s="27"/>
      <c r="DQT258" s="27"/>
      <c r="DQU258" s="27"/>
      <c r="DQV258" s="27"/>
      <c r="DQW258" s="27"/>
      <c r="DQX258" s="27"/>
      <c r="DQY258" s="27"/>
      <c r="DQZ258" s="27"/>
      <c r="DRA258" s="27"/>
      <c r="DRB258" s="27"/>
      <c r="DRC258" s="27"/>
      <c r="DRD258" s="27"/>
      <c r="DRE258" s="27"/>
      <c r="DRF258" s="27"/>
      <c r="DRG258" s="27"/>
      <c r="DRH258" s="27"/>
      <c r="DRI258" s="27"/>
      <c r="DRJ258" s="27"/>
      <c r="DRK258" s="27"/>
      <c r="DRL258" s="27"/>
      <c r="DRM258" s="27"/>
      <c r="DRN258" s="27"/>
      <c r="DRO258" s="27"/>
      <c r="DRP258" s="27"/>
      <c r="DRQ258" s="27"/>
      <c r="DRR258" s="27"/>
      <c r="DRS258" s="27"/>
      <c r="DRT258" s="27"/>
      <c r="DRU258" s="27"/>
      <c r="DRV258" s="27"/>
      <c r="DRW258" s="27"/>
      <c r="DRX258" s="27"/>
      <c r="DRY258" s="27"/>
      <c r="DRZ258" s="27"/>
      <c r="DSA258" s="27"/>
      <c r="DSB258" s="27"/>
      <c r="DSC258" s="27"/>
      <c r="DSD258" s="27"/>
      <c r="DSE258" s="27"/>
      <c r="DSF258" s="27"/>
      <c r="DSG258" s="27"/>
      <c r="DSH258" s="27"/>
      <c r="DSI258" s="27"/>
      <c r="DSJ258" s="27"/>
      <c r="DSK258" s="27"/>
      <c r="DSL258" s="27"/>
      <c r="DSM258" s="27"/>
      <c r="DSN258" s="27"/>
      <c r="DSO258" s="27"/>
      <c r="DSP258" s="27"/>
      <c r="DSQ258" s="27"/>
      <c r="DSR258" s="27"/>
      <c r="DSS258" s="27"/>
      <c r="DST258" s="27"/>
      <c r="DSU258" s="27"/>
      <c r="DSV258" s="27"/>
      <c r="DSW258" s="27"/>
      <c r="DSX258" s="27"/>
      <c r="DSY258" s="27"/>
      <c r="DSZ258" s="27"/>
      <c r="DTA258" s="27"/>
      <c r="DTB258" s="27"/>
      <c r="DTC258" s="27"/>
      <c r="DTD258" s="27"/>
      <c r="DTE258" s="27"/>
      <c r="DTF258" s="27"/>
      <c r="DTG258" s="27"/>
      <c r="DTH258" s="27"/>
      <c r="DTI258" s="27"/>
      <c r="DTJ258" s="27"/>
      <c r="DTK258" s="27"/>
      <c r="DTL258" s="27"/>
      <c r="DTM258" s="27"/>
      <c r="DTN258" s="27"/>
      <c r="DTO258" s="27"/>
      <c r="DTP258" s="27"/>
      <c r="DTQ258" s="27"/>
      <c r="DTR258" s="27"/>
      <c r="DTS258" s="27"/>
      <c r="DTT258" s="27"/>
      <c r="DTU258" s="27"/>
      <c r="DTV258" s="27"/>
      <c r="DTW258" s="27"/>
      <c r="DTX258" s="27"/>
      <c r="DTY258" s="27"/>
      <c r="DTZ258" s="27"/>
      <c r="DUA258" s="27"/>
      <c r="DUB258" s="27"/>
      <c r="DUC258" s="27"/>
      <c r="DUD258" s="27"/>
      <c r="DUE258" s="27"/>
      <c r="DUF258" s="27"/>
      <c r="DUG258" s="27"/>
      <c r="DUH258" s="27"/>
      <c r="DUI258" s="27"/>
      <c r="DUJ258" s="27"/>
      <c r="DUK258" s="27"/>
      <c r="DUL258" s="27"/>
      <c r="DUM258" s="27"/>
      <c r="DUN258" s="27"/>
      <c r="DUO258" s="27"/>
      <c r="DUP258" s="27"/>
      <c r="DUQ258" s="27"/>
      <c r="DUR258" s="27"/>
      <c r="DUS258" s="27"/>
      <c r="DUT258" s="27"/>
      <c r="DUU258" s="27"/>
      <c r="DUV258" s="27"/>
      <c r="DUW258" s="27"/>
      <c r="DUX258" s="27"/>
      <c r="DUY258" s="27"/>
      <c r="DUZ258" s="27"/>
      <c r="DVA258" s="27"/>
      <c r="DVB258" s="27"/>
      <c r="DVC258" s="27"/>
      <c r="DVD258" s="27"/>
      <c r="DVE258" s="27"/>
      <c r="DVF258" s="27"/>
      <c r="DVG258" s="27"/>
      <c r="DVH258" s="27"/>
      <c r="DVI258" s="27"/>
      <c r="DVJ258" s="27"/>
      <c r="DVK258" s="27"/>
      <c r="DVL258" s="27"/>
      <c r="DVM258" s="27"/>
      <c r="DVN258" s="27"/>
      <c r="DVO258" s="27"/>
      <c r="DVP258" s="27"/>
      <c r="DVQ258" s="27"/>
      <c r="DVR258" s="27"/>
      <c r="DVS258" s="27"/>
      <c r="DVT258" s="27"/>
      <c r="DVU258" s="27"/>
      <c r="DVV258" s="27"/>
      <c r="DVW258" s="27"/>
      <c r="DVX258" s="27"/>
      <c r="DVY258" s="27"/>
      <c r="DVZ258" s="27"/>
      <c r="DWA258" s="27"/>
      <c r="DWB258" s="27"/>
      <c r="DWC258" s="27"/>
      <c r="DWD258" s="27"/>
      <c r="DWE258" s="27"/>
      <c r="DWF258" s="27"/>
      <c r="DWG258" s="27"/>
      <c r="DWH258" s="27"/>
      <c r="DWI258" s="27"/>
      <c r="DWJ258" s="27"/>
      <c r="DWK258" s="27"/>
      <c r="DWL258" s="27"/>
      <c r="DWM258" s="27"/>
      <c r="DWN258" s="27"/>
      <c r="DWO258" s="27"/>
      <c r="DWP258" s="27"/>
      <c r="DWQ258" s="27"/>
      <c r="DWR258" s="27"/>
      <c r="DWS258" s="27"/>
      <c r="DWT258" s="27"/>
      <c r="DWU258" s="27"/>
      <c r="DWV258" s="27"/>
      <c r="DWW258" s="27"/>
      <c r="DWX258" s="27"/>
      <c r="DWY258" s="27"/>
      <c r="DWZ258" s="27"/>
      <c r="DXA258" s="27"/>
      <c r="DXB258" s="27"/>
      <c r="DXC258" s="27"/>
      <c r="DXD258" s="27"/>
      <c r="DXE258" s="27"/>
      <c r="DXF258" s="27"/>
      <c r="DXG258" s="27"/>
      <c r="DXH258" s="27"/>
      <c r="DXI258" s="27"/>
      <c r="DXJ258" s="27"/>
      <c r="DXK258" s="27"/>
      <c r="DXL258" s="27"/>
      <c r="DXM258" s="27"/>
      <c r="DXN258" s="27"/>
      <c r="DXO258" s="27"/>
      <c r="DXP258" s="27"/>
      <c r="DXQ258" s="27"/>
      <c r="DXR258" s="27"/>
      <c r="DXS258" s="27"/>
      <c r="DXT258" s="27"/>
      <c r="DXU258" s="27"/>
      <c r="DXV258" s="27"/>
      <c r="DXW258" s="27"/>
      <c r="DXX258" s="27"/>
      <c r="DXY258" s="27"/>
      <c r="DXZ258" s="27"/>
      <c r="DYA258" s="27"/>
      <c r="DYB258" s="27"/>
      <c r="DYC258" s="27"/>
      <c r="DYD258" s="27"/>
      <c r="DYE258" s="27"/>
      <c r="DYF258" s="27"/>
      <c r="DYG258" s="27"/>
      <c r="DYH258" s="27"/>
      <c r="DYI258" s="27"/>
      <c r="DYJ258" s="27"/>
      <c r="DYK258" s="27"/>
      <c r="DYL258" s="27"/>
      <c r="DYM258" s="27"/>
      <c r="DYN258" s="27"/>
      <c r="DYO258" s="27"/>
      <c r="DYP258" s="27"/>
      <c r="DYQ258" s="27"/>
      <c r="DYR258" s="27"/>
      <c r="DYS258" s="27"/>
      <c r="DYT258" s="27"/>
      <c r="DYU258" s="27"/>
      <c r="DYV258" s="27"/>
      <c r="DYW258" s="27"/>
      <c r="DYX258" s="27"/>
      <c r="DYY258" s="27"/>
      <c r="DYZ258" s="27"/>
      <c r="DZA258" s="27"/>
      <c r="DZB258" s="27"/>
      <c r="DZC258" s="27"/>
      <c r="DZD258" s="27"/>
      <c r="DZE258" s="27"/>
      <c r="DZF258" s="27"/>
      <c r="DZG258" s="27"/>
      <c r="DZH258" s="27"/>
      <c r="DZI258" s="27"/>
      <c r="DZJ258" s="27"/>
      <c r="DZK258" s="27"/>
      <c r="DZL258" s="27"/>
      <c r="DZM258" s="27"/>
      <c r="DZN258" s="27"/>
      <c r="DZO258" s="27"/>
      <c r="DZP258" s="27"/>
      <c r="DZQ258" s="27"/>
      <c r="DZR258" s="27"/>
      <c r="DZS258" s="27"/>
      <c r="DZT258" s="27"/>
      <c r="DZU258" s="27"/>
      <c r="DZV258" s="27"/>
      <c r="DZW258" s="27"/>
      <c r="DZX258" s="27"/>
      <c r="DZY258" s="27"/>
      <c r="DZZ258" s="27"/>
      <c r="EAA258" s="27"/>
      <c r="EAB258" s="27"/>
      <c r="EAC258" s="27"/>
      <c r="EAD258" s="27"/>
      <c r="EAE258" s="27"/>
      <c r="EAF258" s="27"/>
      <c r="EAG258" s="27"/>
      <c r="EAH258" s="27"/>
      <c r="EAI258" s="27"/>
      <c r="EAJ258" s="27"/>
      <c r="EAK258" s="27"/>
      <c r="EAL258" s="27"/>
      <c r="EAM258" s="27"/>
      <c r="EAN258" s="27"/>
      <c r="EAO258" s="27"/>
      <c r="EAP258" s="27"/>
      <c r="EAQ258" s="27"/>
      <c r="EAR258" s="27"/>
      <c r="EAS258" s="27"/>
      <c r="EAT258" s="27"/>
      <c r="EAU258" s="27"/>
      <c r="EAV258" s="27"/>
      <c r="EAW258" s="27"/>
      <c r="EAX258" s="27"/>
      <c r="EAY258" s="27"/>
      <c r="EAZ258" s="27"/>
      <c r="EBA258" s="27"/>
      <c r="EBB258" s="27"/>
      <c r="EBC258" s="27"/>
      <c r="EBD258" s="27"/>
      <c r="EBE258" s="27"/>
      <c r="EBF258" s="27"/>
      <c r="EBG258" s="27"/>
      <c r="EBH258" s="27"/>
      <c r="EBI258" s="27"/>
      <c r="EBJ258" s="27"/>
      <c r="EBK258" s="27"/>
      <c r="EBL258" s="27"/>
      <c r="EBM258" s="27"/>
      <c r="EBN258" s="27"/>
      <c r="EBO258" s="27"/>
      <c r="EBP258" s="27"/>
      <c r="EBQ258" s="27"/>
      <c r="EBR258" s="27"/>
      <c r="EBS258" s="27"/>
      <c r="EBT258" s="27"/>
      <c r="EBU258" s="27"/>
      <c r="EBV258" s="27"/>
      <c r="EBW258" s="27"/>
      <c r="EBX258" s="27"/>
      <c r="EBY258" s="27"/>
      <c r="EBZ258" s="27"/>
      <c r="ECA258" s="27"/>
      <c r="ECB258" s="27"/>
      <c r="ECC258" s="27"/>
      <c r="ECD258" s="27"/>
      <c r="ECE258" s="27"/>
      <c r="ECF258" s="27"/>
      <c r="ECG258" s="27"/>
      <c r="ECH258" s="27"/>
      <c r="ECI258" s="27"/>
      <c r="ECJ258" s="27"/>
      <c r="ECK258" s="27"/>
      <c r="ECL258" s="27"/>
      <c r="ECM258" s="27"/>
      <c r="ECN258" s="27"/>
      <c r="ECO258" s="27"/>
      <c r="ECP258" s="27"/>
      <c r="ECQ258" s="27"/>
      <c r="ECR258" s="27"/>
      <c r="ECS258" s="27"/>
      <c r="ECT258" s="27"/>
      <c r="ECU258" s="27"/>
      <c r="ECV258" s="27"/>
      <c r="ECW258" s="27"/>
      <c r="ECX258" s="27"/>
      <c r="ECY258" s="27"/>
      <c r="ECZ258" s="27"/>
      <c r="EDA258" s="27"/>
      <c r="EDB258" s="27"/>
      <c r="EDC258" s="27"/>
      <c r="EDD258" s="27"/>
      <c r="EDE258" s="27"/>
      <c r="EDF258" s="27"/>
      <c r="EDG258" s="27"/>
      <c r="EDH258" s="27"/>
      <c r="EDI258" s="27"/>
      <c r="EDJ258" s="27"/>
      <c r="EDK258" s="27"/>
      <c r="EDL258" s="27"/>
      <c r="EDM258" s="27"/>
      <c r="EDN258" s="27"/>
      <c r="EDO258" s="27"/>
      <c r="EDP258" s="27"/>
      <c r="EDQ258" s="27"/>
      <c r="EDR258" s="27"/>
      <c r="EDS258" s="27"/>
      <c r="EDT258" s="27"/>
      <c r="EDU258" s="27"/>
      <c r="EDV258" s="27"/>
      <c r="EDW258" s="27"/>
      <c r="EDX258" s="27"/>
      <c r="EDY258" s="27"/>
      <c r="EDZ258" s="27"/>
      <c r="EEA258" s="27"/>
      <c r="EEB258" s="27"/>
      <c r="EEC258" s="27"/>
      <c r="EED258" s="27"/>
      <c r="EEE258" s="27"/>
      <c r="EEF258" s="27"/>
      <c r="EEG258" s="27"/>
      <c r="EEH258" s="27"/>
      <c r="EEI258" s="27"/>
      <c r="EEJ258" s="27"/>
      <c r="EEK258" s="27"/>
      <c r="EEL258" s="27"/>
      <c r="EEM258" s="27"/>
      <c r="EEN258" s="27"/>
      <c r="EEO258" s="27"/>
      <c r="EEP258" s="27"/>
      <c r="EEQ258" s="27"/>
      <c r="EER258" s="27"/>
      <c r="EES258" s="27"/>
      <c r="EET258" s="27"/>
      <c r="EEU258" s="27"/>
      <c r="EEV258" s="27"/>
      <c r="EEW258" s="27"/>
      <c r="EEX258" s="27"/>
      <c r="EEY258" s="27"/>
      <c r="EEZ258" s="27"/>
      <c r="EFA258" s="27"/>
      <c r="EFB258" s="27"/>
      <c r="EFC258" s="27"/>
      <c r="EFD258" s="27"/>
      <c r="EFE258" s="27"/>
      <c r="EFF258" s="27"/>
      <c r="EFG258" s="27"/>
      <c r="EFH258" s="27"/>
      <c r="EFI258" s="27"/>
      <c r="EFJ258" s="27"/>
      <c r="EFK258" s="27"/>
      <c r="EFL258" s="27"/>
      <c r="EFM258" s="27"/>
      <c r="EFN258" s="27"/>
      <c r="EFO258" s="27"/>
      <c r="EFP258" s="27"/>
      <c r="EFQ258" s="27"/>
      <c r="EFR258" s="27"/>
      <c r="EFS258" s="27"/>
      <c r="EFT258" s="27"/>
      <c r="EFU258" s="27"/>
      <c r="EFV258" s="27"/>
      <c r="EFW258" s="27"/>
      <c r="EFX258" s="27"/>
      <c r="EFY258" s="27"/>
      <c r="EFZ258" s="27"/>
      <c r="EGA258" s="27"/>
      <c r="EGB258" s="27"/>
      <c r="EGC258" s="27"/>
      <c r="EGD258" s="27"/>
      <c r="EGE258" s="27"/>
      <c r="EGF258" s="27"/>
      <c r="EGG258" s="27"/>
      <c r="EGH258" s="27"/>
      <c r="EGI258" s="27"/>
      <c r="EGJ258" s="27"/>
      <c r="EGK258" s="27"/>
      <c r="EGL258" s="27"/>
      <c r="EGM258" s="27"/>
      <c r="EGN258" s="27"/>
      <c r="EGO258" s="27"/>
      <c r="EGP258" s="27"/>
      <c r="EGQ258" s="27"/>
      <c r="EGR258" s="27"/>
      <c r="EGS258" s="27"/>
      <c r="EGT258" s="27"/>
      <c r="EGU258" s="27"/>
      <c r="EGV258" s="27"/>
      <c r="EGW258" s="27"/>
      <c r="EGX258" s="27"/>
      <c r="EGY258" s="27"/>
      <c r="EGZ258" s="27"/>
      <c r="EHA258" s="27"/>
      <c r="EHB258" s="27"/>
      <c r="EHC258" s="27"/>
      <c r="EHD258" s="27"/>
      <c r="EHE258" s="27"/>
      <c r="EHF258" s="27"/>
      <c r="EHG258" s="27"/>
      <c r="EHH258" s="27"/>
      <c r="EHI258" s="27"/>
      <c r="EHJ258" s="27"/>
      <c r="EHK258" s="27"/>
      <c r="EHL258" s="27"/>
      <c r="EHM258" s="27"/>
      <c r="EHN258" s="27"/>
      <c r="EHO258" s="27"/>
      <c r="EHP258" s="27"/>
      <c r="EHQ258" s="27"/>
      <c r="EHR258" s="27"/>
      <c r="EHS258" s="27"/>
      <c r="EHT258" s="27"/>
      <c r="EHU258" s="27"/>
      <c r="EHV258" s="27"/>
      <c r="EHW258" s="27"/>
      <c r="EHX258" s="27"/>
      <c r="EHY258" s="27"/>
      <c r="EHZ258" s="27"/>
      <c r="EIA258" s="27"/>
      <c r="EIB258" s="27"/>
      <c r="EIC258" s="27"/>
      <c r="EID258" s="27"/>
      <c r="EIE258" s="27"/>
      <c r="EIF258" s="27"/>
      <c r="EIG258" s="27"/>
      <c r="EIH258" s="27"/>
      <c r="EII258" s="27"/>
      <c r="EIJ258" s="27"/>
      <c r="EIK258" s="27"/>
      <c r="EIL258" s="27"/>
      <c r="EIM258" s="27"/>
      <c r="EIN258" s="27"/>
      <c r="EIO258" s="27"/>
      <c r="EIP258" s="27"/>
      <c r="EIQ258" s="27"/>
      <c r="EIR258" s="27"/>
      <c r="EIS258" s="27"/>
      <c r="EIT258" s="27"/>
      <c r="EIU258" s="27"/>
      <c r="EIV258" s="27"/>
      <c r="EIW258" s="27"/>
      <c r="EIX258" s="27"/>
      <c r="EIY258" s="27"/>
      <c r="EIZ258" s="27"/>
      <c r="EJA258" s="27"/>
      <c r="EJB258" s="27"/>
      <c r="EJC258" s="27"/>
      <c r="EJD258" s="27"/>
      <c r="EJE258" s="27"/>
      <c r="EJF258" s="27"/>
      <c r="EJG258" s="27"/>
      <c r="EJH258" s="27"/>
      <c r="EJI258" s="27"/>
      <c r="EJJ258" s="27"/>
      <c r="EJK258" s="27"/>
      <c r="EJL258" s="27"/>
      <c r="EJM258" s="27"/>
      <c r="EJN258" s="27"/>
      <c r="EJO258" s="27"/>
      <c r="EJP258" s="27"/>
      <c r="EJQ258" s="27"/>
      <c r="EJR258" s="27"/>
      <c r="EJS258" s="27"/>
      <c r="EJT258" s="27"/>
      <c r="EJU258" s="27"/>
      <c r="EJV258" s="27"/>
      <c r="EJW258" s="27"/>
      <c r="EJX258" s="27"/>
      <c r="EJY258" s="27"/>
      <c r="EJZ258" s="27"/>
      <c r="EKA258" s="27"/>
      <c r="EKB258" s="27"/>
      <c r="EKC258" s="27"/>
      <c r="EKD258" s="27"/>
      <c r="EKE258" s="27"/>
      <c r="EKF258" s="27"/>
      <c r="EKG258" s="27"/>
      <c r="EKH258" s="27"/>
      <c r="EKI258" s="27"/>
      <c r="EKJ258" s="27"/>
      <c r="EKK258" s="27"/>
      <c r="EKL258" s="27"/>
      <c r="EKM258" s="27"/>
      <c r="EKN258" s="27"/>
      <c r="EKO258" s="27"/>
      <c r="EKP258" s="27"/>
      <c r="EKQ258" s="27"/>
      <c r="EKR258" s="27"/>
      <c r="EKS258" s="27"/>
      <c r="EKT258" s="27"/>
      <c r="EKU258" s="27"/>
      <c r="EKV258" s="27"/>
      <c r="EKW258" s="27"/>
      <c r="EKX258" s="27"/>
      <c r="EKY258" s="27"/>
      <c r="EKZ258" s="27"/>
      <c r="ELA258" s="27"/>
      <c r="ELB258" s="27"/>
      <c r="ELC258" s="27"/>
      <c r="ELD258" s="27"/>
      <c r="ELE258" s="27"/>
      <c r="ELF258" s="27"/>
      <c r="ELG258" s="27"/>
      <c r="ELH258" s="27"/>
      <c r="ELI258" s="27"/>
      <c r="ELJ258" s="27"/>
      <c r="ELK258" s="27"/>
      <c r="ELL258" s="27"/>
      <c r="ELM258" s="27"/>
      <c r="ELN258" s="27"/>
      <c r="ELO258" s="27"/>
      <c r="ELP258" s="27"/>
      <c r="ELQ258" s="27"/>
      <c r="ELR258" s="27"/>
      <c r="ELS258" s="27"/>
      <c r="ELT258" s="27"/>
      <c r="ELU258" s="27"/>
      <c r="ELV258" s="27"/>
      <c r="ELW258" s="27"/>
      <c r="ELX258" s="27"/>
      <c r="ELY258" s="27"/>
      <c r="ELZ258" s="27"/>
      <c r="EMA258" s="27"/>
      <c r="EMB258" s="27"/>
      <c r="EMC258" s="27"/>
      <c r="EMD258" s="27"/>
      <c r="EME258" s="27"/>
      <c r="EMF258" s="27"/>
      <c r="EMG258" s="27"/>
      <c r="EMH258" s="27"/>
      <c r="EMI258" s="27"/>
      <c r="EMJ258" s="27"/>
      <c r="EMK258" s="27"/>
      <c r="EML258" s="27"/>
      <c r="EMM258" s="27"/>
      <c r="EMN258" s="27"/>
      <c r="EMO258" s="27"/>
      <c r="EMP258" s="27"/>
      <c r="EMQ258" s="27"/>
      <c r="EMR258" s="27"/>
      <c r="EMS258" s="27"/>
      <c r="EMT258" s="27"/>
      <c r="EMU258" s="27"/>
      <c r="EMV258" s="27"/>
      <c r="EMW258" s="27"/>
      <c r="EMX258" s="27"/>
      <c r="EMY258" s="27"/>
      <c r="EMZ258" s="27"/>
      <c r="ENA258" s="27"/>
      <c r="ENB258" s="27"/>
      <c r="ENC258" s="27"/>
      <c r="END258" s="27"/>
      <c r="ENE258" s="27"/>
      <c r="ENF258" s="27"/>
      <c r="ENG258" s="27"/>
      <c r="ENH258" s="27"/>
      <c r="ENI258" s="27"/>
      <c r="ENJ258" s="27"/>
      <c r="ENK258" s="27"/>
      <c r="ENL258" s="27"/>
      <c r="ENM258" s="27"/>
      <c r="ENN258" s="27"/>
      <c r="ENO258" s="27"/>
      <c r="ENP258" s="27"/>
      <c r="ENQ258" s="27"/>
      <c r="ENR258" s="27"/>
      <c r="ENS258" s="27"/>
      <c r="ENT258" s="27"/>
      <c r="ENU258" s="27"/>
      <c r="ENV258" s="27"/>
      <c r="ENW258" s="27"/>
      <c r="ENX258" s="27"/>
      <c r="ENY258" s="27"/>
      <c r="ENZ258" s="27"/>
      <c r="EOA258" s="27"/>
      <c r="EOB258" s="27"/>
      <c r="EOC258" s="27"/>
      <c r="EOD258" s="27"/>
      <c r="EOE258" s="27"/>
      <c r="EOF258" s="27"/>
      <c r="EOG258" s="27"/>
      <c r="EOH258" s="27"/>
      <c r="EOI258" s="27"/>
      <c r="EOJ258" s="27"/>
      <c r="EOK258" s="27"/>
      <c r="EOL258" s="27"/>
      <c r="EOM258" s="27"/>
      <c r="EON258" s="27"/>
      <c r="EOO258" s="27"/>
      <c r="EOP258" s="27"/>
      <c r="EOQ258" s="27"/>
      <c r="EOR258" s="27"/>
      <c r="EOS258" s="27"/>
      <c r="EOT258" s="27"/>
      <c r="EOU258" s="27"/>
      <c r="EOV258" s="27"/>
      <c r="EOW258" s="27"/>
      <c r="EOX258" s="27"/>
      <c r="EOY258" s="27"/>
      <c r="EOZ258" s="27"/>
      <c r="EPA258" s="27"/>
      <c r="EPB258" s="27"/>
      <c r="EPC258" s="27"/>
      <c r="EPD258" s="27"/>
      <c r="EPE258" s="27"/>
      <c r="EPF258" s="27"/>
      <c r="EPG258" s="27"/>
      <c r="EPH258" s="27"/>
      <c r="EPI258" s="27"/>
      <c r="EPJ258" s="27"/>
      <c r="EPK258" s="27"/>
      <c r="EPL258" s="27"/>
      <c r="EPM258" s="27"/>
      <c r="EPN258" s="27"/>
      <c r="EPO258" s="27"/>
      <c r="EPP258" s="27"/>
      <c r="EPQ258" s="27"/>
      <c r="EPR258" s="27"/>
      <c r="EPS258" s="27"/>
      <c r="EPT258" s="27"/>
      <c r="EPU258" s="27"/>
      <c r="EPV258" s="27"/>
      <c r="EPW258" s="27"/>
      <c r="EPX258" s="27"/>
      <c r="EPY258" s="27"/>
      <c r="EPZ258" s="27"/>
      <c r="EQA258" s="27"/>
      <c r="EQB258" s="27"/>
      <c r="EQC258" s="27"/>
      <c r="EQD258" s="27"/>
      <c r="EQE258" s="27"/>
      <c r="EQF258" s="27"/>
      <c r="EQG258" s="27"/>
      <c r="EQH258" s="27"/>
      <c r="EQI258" s="27"/>
      <c r="EQJ258" s="27"/>
      <c r="EQK258" s="27"/>
      <c r="EQL258" s="27"/>
      <c r="EQM258" s="27"/>
      <c r="EQN258" s="27"/>
      <c r="EQO258" s="27"/>
      <c r="EQP258" s="27"/>
      <c r="EQQ258" s="27"/>
      <c r="EQR258" s="27"/>
      <c r="EQS258" s="27"/>
      <c r="EQT258" s="27"/>
      <c r="EQU258" s="27"/>
      <c r="EQV258" s="27"/>
      <c r="EQW258" s="27"/>
      <c r="EQX258" s="27"/>
      <c r="EQY258" s="27"/>
      <c r="EQZ258" s="27"/>
      <c r="ERA258" s="27"/>
      <c r="ERB258" s="27"/>
      <c r="ERC258" s="27"/>
      <c r="ERD258" s="27"/>
      <c r="ERE258" s="27"/>
      <c r="ERF258" s="27"/>
      <c r="ERG258" s="27"/>
      <c r="ERH258" s="27"/>
      <c r="ERI258" s="27"/>
      <c r="ERJ258" s="27"/>
      <c r="ERK258" s="27"/>
      <c r="ERL258" s="27"/>
      <c r="ERM258" s="27"/>
      <c r="ERN258" s="27"/>
      <c r="ERO258" s="27"/>
      <c r="ERP258" s="27"/>
      <c r="ERQ258" s="27"/>
      <c r="ERR258" s="27"/>
      <c r="ERS258" s="27"/>
      <c r="ERT258" s="27"/>
      <c r="ERU258" s="27"/>
      <c r="ERV258" s="27"/>
      <c r="ERW258" s="27"/>
      <c r="ERX258" s="27"/>
      <c r="ERY258" s="27"/>
      <c r="ERZ258" s="27"/>
      <c r="ESA258" s="27"/>
      <c r="ESB258" s="27"/>
      <c r="ESC258" s="27"/>
      <c r="ESD258" s="27"/>
      <c r="ESE258" s="27"/>
      <c r="ESF258" s="27"/>
      <c r="ESG258" s="27"/>
      <c r="ESH258" s="27"/>
      <c r="ESI258" s="27"/>
      <c r="ESJ258" s="27"/>
      <c r="ESK258" s="27"/>
      <c r="ESL258" s="27"/>
      <c r="ESM258" s="27"/>
      <c r="ESN258" s="27"/>
      <c r="ESO258" s="27"/>
      <c r="ESP258" s="27"/>
      <c r="ESQ258" s="27"/>
      <c r="ESR258" s="27"/>
      <c r="ESS258" s="27"/>
      <c r="EST258" s="27"/>
      <c r="ESU258" s="27"/>
      <c r="ESV258" s="27"/>
      <c r="ESW258" s="27"/>
      <c r="ESX258" s="27"/>
      <c r="ESY258" s="27"/>
      <c r="ESZ258" s="27"/>
      <c r="ETA258" s="27"/>
      <c r="ETB258" s="27"/>
      <c r="ETC258" s="27"/>
      <c r="ETD258" s="27"/>
      <c r="ETE258" s="27"/>
      <c r="ETF258" s="27"/>
      <c r="ETG258" s="27"/>
      <c r="ETH258" s="27"/>
      <c r="ETI258" s="27"/>
      <c r="ETJ258" s="27"/>
      <c r="ETK258" s="27"/>
      <c r="ETL258" s="27"/>
      <c r="ETM258" s="27"/>
      <c r="ETN258" s="27"/>
      <c r="ETO258" s="27"/>
      <c r="ETP258" s="27"/>
      <c r="ETQ258" s="27"/>
      <c r="ETR258" s="27"/>
      <c r="ETS258" s="27"/>
      <c r="ETT258" s="27"/>
      <c r="ETU258" s="27"/>
      <c r="ETV258" s="27"/>
      <c r="ETW258" s="27"/>
      <c r="ETX258" s="27"/>
      <c r="ETY258" s="27"/>
      <c r="ETZ258" s="27"/>
      <c r="EUA258" s="27"/>
      <c r="EUB258" s="27"/>
      <c r="EUC258" s="27"/>
      <c r="EUD258" s="27"/>
      <c r="EUE258" s="27"/>
      <c r="EUF258" s="27"/>
      <c r="EUG258" s="27"/>
      <c r="EUH258" s="27"/>
      <c r="EUI258" s="27"/>
      <c r="EUJ258" s="27"/>
      <c r="EUK258" s="27"/>
      <c r="EUL258" s="27"/>
      <c r="EUM258" s="27"/>
      <c r="EUN258" s="27"/>
      <c r="EUO258" s="27"/>
      <c r="EUP258" s="27"/>
      <c r="EUQ258" s="27"/>
      <c r="EUR258" s="27"/>
      <c r="EUS258" s="27"/>
      <c r="EUT258" s="27"/>
      <c r="EUU258" s="27"/>
      <c r="EUV258" s="27"/>
      <c r="EUW258" s="27"/>
      <c r="EUX258" s="27"/>
      <c r="EUY258" s="27"/>
      <c r="EUZ258" s="27"/>
      <c r="EVA258" s="27"/>
      <c r="EVB258" s="27"/>
      <c r="EVC258" s="27"/>
      <c r="EVD258" s="27"/>
      <c r="EVE258" s="27"/>
      <c r="EVF258" s="27"/>
      <c r="EVG258" s="27"/>
      <c r="EVH258" s="27"/>
      <c r="EVI258" s="27"/>
      <c r="EVJ258" s="27"/>
      <c r="EVK258" s="27"/>
      <c r="EVL258" s="27"/>
      <c r="EVM258" s="27"/>
      <c r="EVN258" s="27"/>
      <c r="EVO258" s="27"/>
      <c r="EVP258" s="27"/>
      <c r="EVQ258" s="27"/>
      <c r="EVR258" s="27"/>
      <c r="EVS258" s="27"/>
      <c r="EVT258" s="27"/>
      <c r="EVU258" s="27"/>
      <c r="EVV258" s="27"/>
      <c r="EVW258" s="27"/>
      <c r="EVX258" s="27"/>
      <c r="EVY258" s="27"/>
      <c r="EVZ258" s="27"/>
      <c r="EWA258" s="27"/>
      <c r="EWB258" s="27"/>
      <c r="EWC258" s="27"/>
      <c r="EWD258" s="27"/>
      <c r="EWE258" s="27"/>
      <c r="EWF258" s="27"/>
      <c r="EWG258" s="27"/>
      <c r="EWH258" s="27"/>
      <c r="EWI258" s="27"/>
      <c r="EWJ258" s="27"/>
      <c r="EWK258" s="27"/>
      <c r="EWL258" s="27"/>
      <c r="EWM258" s="27"/>
      <c r="EWN258" s="27"/>
      <c r="EWO258" s="27"/>
      <c r="EWP258" s="27"/>
      <c r="EWQ258" s="27"/>
      <c r="EWR258" s="27"/>
      <c r="EWS258" s="27"/>
      <c r="EWT258" s="27"/>
      <c r="EWU258" s="27"/>
      <c r="EWV258" s="27"/>
      <c r="EWW258" s="27"/>
      <c r="EWX258" s="27"/>
      <c r="EWY258" s="27"/>
      <c r="EWZ258" s="27"/>
      <c r="EXA258" s="27"/>
      <c r="EXB258" s="27"/>
      <c r="EXC258" s="27"/>
      <c r="EXD258" s="27"/>
      <c r="EXE258" s="27"/>
      <c r="EXF258" s="27"/>
      <c r="EXG258" s="27"/>
      <c r="EXH258" s="27"/>
      <c r="EXI258" s="27"/>
      <c r="EXJ258" s="27"/>
      <c r="EXK258" s="27"/>
      <c r="EXL258" s="27"/>
      <c r="EXM258" s="27"/>
      <c r="EXN258" s="27"/>
      <c r="EXO258" s="27"/>
      <c r="EXP258" s="27"/>
      <c r="EXQ258" s="27"/>
      <c r="EXR258" s="27"/>
      <c r="EXS258" s="27"/>
      <c r="EXT258" s="27"/>
      <c r="EXU258" s="27"/>
      <c r="EXV258" s="27"/>
      <c r="EXW258" s="27"/>
      <c r="EXX258" s="27"/>
      <c r="EXY258" s="27"/>
      <c r="EXZ258" s="27"/>
      <c r="EYA258" s="27"/>
      <c r="EYB258" s="27"/>
      <c r="EYC258" s="27"/>
      <c r="EYD258" s="27"/>
      <c r="EYE258" s="27"/>
      <c r="EYF258" s="27"/>
      <c r="EYG258" s="27"/>
      <c r="EYH258" s="27"/>
      <c r="EYI258" s="27"/>
      <c r="EYJ258" s="27"/>
      <c r="EYK258" s="27"/>
      <c r="EYL258" s="27"/>
      <c r="EYM258" s="27"/>
      <c r="EYN258" s="27"/>
      <c r="EYO258" s="27"/>
      <c r="EYP258" s="27"/>
      <c r="EYQ258" s="27"/>
      <c r="EYR258" s="27"/>
      <c r="EYS258" s="27"/>
      <c r="EYT258" s="27"/>
      <c r="EYU258" s="27"/>
      <c r="EYV258" s="27"/>
      <c r="EYW258" s="27"/>
      <c r="EYX258" s="27"/>
      <c r="EYY258" s="27"/>
      <c r="EYZ258" s="27"/>
      <c r="EZA258" s="27"/>
      <c r="EZB258" s="27"/>
      <c r="EZC258" s="27"/>
      <c r="EZD258" s="27"/>
      <c r="EZE258" s="27"/>
      <c r="EZF258" s="27"/>
      <c r="EZG258" s="27"/>
      <c r="EZH258" s="27"/>
      <c r="EZI258" s="27"/>
      <c r="EZJ258" s="27"/>
      <c r="EZK258" s="27"/>
      <c r="EZL258" s="27"/>
      <c r="EZM258" s="27"/>
      <c r="EZN258" s="27"/>
      <c r="EZO258" s="27"/>
      <c r="EZP258" s="27"/>
      <c r="EZQ258" s="27"/>
      <c r="EZR258" s="27"/>
      <c r="EZS258" s="27"/>
      <c r="EZT258" s="27"/>
      <c r="EZU258" s="27"/>
      <c r="EZV258" s="27"/>
      <c r="EZW258" s="27"/>
      <c r="EZX258" s="27"/>
      <c r="EZY258" s="27"/>
      <c r="EZZ258" s="27"/>
      <c r="FAA258" s="27"/>
      <c r="FAB258" s="27"/>
      <c r="FAC258" s="27"/>
      <c r="FAD258" s="27"/>
      <c r="FAE258" s="27"/>
      <c r="FAF258" s="27"/>
      <c r="FAG258" s="27"/>
      <c r="FAH258" s="27"/>
      <c r="FAI258" s="27"/>
      <c r="FAJ258" s="27"/>
      <c r="FAK258" s="27"/>
      <c r="FAL258" s="27"/>
      <c r="FAM258" s="27"/>
      <c r="FAN258" s="27"/>
      <c r="FAO258" s="27"/>
      <c r="FAP258" s="27"/>
      <c r="FAQ258" s="27"/>
      <c r="FAR258" s="27"/>
      <c r="FAS258" s="27"/>
      <c r="FAT258" s="27"/>
      <c r="FAU258" s="27"/>
      <c r="FAV258" s="27"/>
      <c r="FAW258" s="27"/>
      <c r="FAX258" s="27"/>
      <c r="FAY258" s="27"/>
      <c r="FAZ258" s="27"/>
      <c r="FBA258" s="27"/>
      <c r="FBB258" s="27"/>
      <c r="FBC258" s="27"/>
      <c r="FBD258" s="27"/>
      <c r="FBE258" s="27"/>
      <c r="FBF258" s="27"/>
      <c r="FBG258" s="27"/>
      <c r="FBH258" s="27"/>
      <c r="FBI258" s="27"/>
      <c r="FBJ258" s="27"/>
      <c r="FBK258" s="27"/>
      <c r="FBL258" s="27"/>
      <c r="FBM258" s="27"/>
      <c r="FBN258" s="27"/>
      <c r="FBO258" s="27"/>
      <c r="FBP258" s="27"/>
      <c r="FBQ258" s="27"/>
      <c r="FBR258" s="27"/>
      <c r="FBS258" s="27"/>
      <c r="FBT258" s="27"/>
      <c r="FBU258" s="27"/>
      <c r="FBV258" s="27"/>
      <c r="FBW258" s="27"/>
      <c r="FBX258" s="27"/>
      <c r="FBY258" s="27"/>
      <c r="FBZ258" s="27"/>
      <c r="FCA258" s="27"/>
      <c r="FCB258" s="27"/>
      <c r="FCC258" s="27"/>
      <c r="FCD258" s="27"/>
      <c r="FCE258" s="27"/>
      <c r="FCF258" s="27"/>
      <c r="FCG258" s="27"/>
      <c r="FCH258" s="27"/>
      <c r="FCI258" s="27"/>
      <c r="FCJ258" s="27"/>
      <c r="FCK258" s="27"/>
      <c r="FCL258" s="27"/>
      <c r="FCM258" s="27"/>
      <c r="FCN258" s="27"/>
      <c r="FCO258" s="27"/>
      <c r="FCP258" s="27"/>
      <c r="FCQ258" s="27"/>
      <c r="FCR258" s="27"/>
      <c r="FCS258" s="27"/>
      <c r="FCT258" s="27"/>
      <c r="FCU258" s="27"/>
      <c r="FCV258" s="27"/>
      <c r="FCW258" s="27"/>
      <c r="FCX258" s="27"/>
      <c r="FCY258" s="27"/>
      <c r="FCZ258" s="27"/>
      <c r="FDA258" s="27"/>
      <c r="FDB258" s="27"/>
      <c r="FDC258" s="27"/>
      <c r="FDD258" s="27"/>
      <c r="FDE258" s="27"/>
      <c r="FDF258" s="27"/>
      <c r="FDG258" s="27"/>
      <c r="FDH258" s="27"/>
      <c r="FDI258" s="27"/>
      <c r="FDJ258" s="27"/>
      <c r="FDK258" s="27"/>
      <c r="FDL258" s="27"/>
      <c r="FDM258" s="27"/>
      <c r="FDN258" s="27"/>
      <c r="FDO258" s="27"/>
      <c r="FDP258" s="27"/>
      <c r="FDQ258" s="27"/>
      <c r="FDR258" s="27"/>
      <c r="FDS258" s="27"/>
      <c r="FDT258" s="27"/>
      <c r="FDU258" s="27"/>
      <c r="FDV258" s="27"/>
      <c r="FDW258" s="27"/>
      <c r="FDX258" s="27"/>
      <c r="FDY258" s="27"/>
      <c r="FDZ258" s="27"/>
      <c r="FEA258" s="27"/>
      <c r="FEB258" s="27"/>
      <c r="FEC258" s="27"/>
      <c r="FED258" s="27"/>
      <c r="FEE258" s="27"/>
      <c r="FEF258" s="27"/>
      <c r="FEG258" s="27"/>
      <c r="FEH258" s="27"/>
      <c r="FEI258" s="27"/>
      <c r="FEJ258" s="27"/>
      <c r="FEK258" s="27"/>
      <c r="FEL258" s="27"/>
      <c r="FEM258" s="27"/>
      <c r="FEN258" s="27"/>
      <c r="FEO258" s="27"/>
      <c r="FEP258" s="27"/>
      <c r="FEQ258" s="27"/>
      <c r="FER258" s="27"/>
      <c r="FES258" s="27"/>
      <c r="FET258" s="27"/>
      <c r="FEU258" s="27"/>
      <c r="FEV258" s="27"/>
      <c r="FEW258" s="27"/>
      <c r="FEX258" s="27"/>
      <c r="FEY258" s="27"/>
      <c r="FEZ258" s="27"/>
      <c r="FFA258" s="27"/>
      <c r="FFB258" s="27"/>
      <c r="FFC258" s="27"/>
      <c r="FFD258" s="27"/>
      <c r="FFE258" s="27"/>
      <c r="FFF258" s="27"/>
      <c r="FFG258" s="27"/>
      <c r="FFH258" s="27"/>
      <c r="FFI258" s="27"/>
      <c r="FFJ258" s="27"/>
      <c r="FFK258" s="27"/>
      <c r="FFL258" s="27"/>
      <c r="FFM258" s="27"/>
      <c r="FFN258" s="27"/>
      <c r="FFO258" s="27"/>
      <c r="FFP258" s="27"/>
      <c r="FFQ258" s="27"/>
      <c r="FFR258" s="27"/>
      <c r="FFS258" s="27"/>
      <c r="FFT258" s="27"/>
      <c r="FFU258" s="27"/>
      <c r="FFV258" s="27"/>
      <c r="FFW258" s="27"/>
      <c r="FFX258" s="27"/>
      <c r="FFY258" s="27"/>
      <c r="FFZ258" s="27"/>
      <c r="FGA258" s="27"/>
      <c r="FGB258" s="27"/>
      <c r="FGC258" s="27"/>
      <c r="FGD258" s="27"/>
      <c r="FGE258" s="27"/>
      <c r="FGF258" s="27"/>
      <c r="FGG258" s="27"/>
      <c r="FGH258" s="27"/>
      <c r="FGI258" s="27"/>
      <c r="FGJ258" s="27"/>
      <c r="FGK258" s="27"/>
      <c r="FGL258" s="27"/>
      <c r="FGM258" s="27"/>
      <c r="FGN258" s="27"/>
      <c r="FGO258" s="27"/>
      <c r="FGP258" s="27"/>
      <c r="FGQ258" s="27"/>
      <c r="FGR258" s="27"/>
      <c r="FGS258" s="27"/>
      <c r="FGT258" s="27"/>
      <c r="FGU258" s="27"/>
      <c r="FGV258" s="27"/>
      <c r="FGW258" s="27"/>
      <c r="FGX258" s="27"/>
      <c r="FGY258" s="27"/>
      <c r="FGZ258" s="27"/>
      <c r="FHA258" s="27"/>
      <c r="FHB258" s="27"/>
      <c r="FHC258" s="27"/>
      <c r="FHD258" s="27"/>
      <c r="FHE258" s="27"/>
      <c r="FHF258" s="27"/>
      <c r="FHG258" s="27"/>
      <c r="FHH258" s="27"/>
      <c r="FHI258" s="27"/>
      <c r="FHJ258" s="27"/>
      <c r="FHK258" s="27"/>
      <c r="FHL258" s="27"/>
      <c r="FHM258" s="27"/>
      <c r="FHN258" s="27"/>
      <c r="FHO258" s="27"/>
      <c r="FHP258" s="27"/>
      <c r="FHQ258" s="27"/>
      <c r="FHR258" s="27"/>
      <c r="FHS258" s="27"/>
      <c r="FHT258" s="27"/>
      <c r="FHU258" s="27"/>
      <c r="FHV258" s="27"/>
      <c r="FHW258" s="27"/>
      <c r="FHX258" s="27"/>
      <c r="FHY258" s="27"/>
      <c r="FHZ258" s="27"/>
      <c r="FIA258" s="27"/>
      <c r="FIB258" s="27"/>
      <c r="FIC258" s="27"/>
      <c r="FID258" s="27"/>
      <c r="FIE258" s="27"/>
      <c r="FIF258" s="27"/>
      <c r="FIG258" s="27"/>
      <c r="FIH258" s="27"/>
      <c r="FII258" s="27"/>
      <c r="FIJ258" s="27"/>
      <c r="FIK258" s="27"/>
      <c r="FIL258" s="27"/>
      <c r="FIM258" s="27"/>
      <c r="FIN258" s="27"/>
      <c r="FIO258" s="27"/>
      <c r="FIP258" s="27"/>
      <c r="FIQ258" s="27"/>
      <c r="FIR258" s="27"/>
      <c r="FIS258" s="27"/>
      <c r="FIT258" s="27"/>
      <c r="FIU258" s="27"/>
      <c r="FIV258" s="27"/>
      <c r="FIW258" s="27"/>
      <c r="FIX258" s="27"/>
      <c r="FIY258" s="27"/>
      <c r="FIZ258" s="27"/>
      <c r="FJA258" s="27"/>
      <c r="FJB258" s="27"/>
      <c r="FJC258" s="27"/>
      <c r="FJD258" s="27"/>
      <c r="FJE258" s="27"/>
      <c r="FJF258" s="27"/>
      <c r="FJG258" s="27"/>
      <c r="FJH258" s="27"/>
      <c r="FJI258" s="27"/>
      <c r="FJJ258" s="27"/>
      <c r="FJK258" s="27"/>
      <c r="FJL258" s="27"/>
      <c r="FJM258" s="27"/>
      <c r="FJN258" s="27"/>
      <c r="FJO258" s="27"/>
      <c r="FJP258" s="27"/>
      <c r="FJQ258" s="27"/>
      <c r="FJR258" s="27"/>
      <c r="FJS258" s="27"/>
      <c r="FJT258" s="27"/>
      <c r="FJU258" s="27"/>
      <c r="FJV258" s="27"/>
      <c r="FJW258" s="27"/>
      <c r="FJX258" s="27"/>
      <c r="FJY258" s="27"/>
      <c r="FJZ258" s="27"/>
      <c r="FKA258" s="27"/>
      <c r="FKB258" s="27"/>
      <c r="FKC258" s="27"/>
      <c r="FKD258" s="27"/>
      <c r="FKE258" s="27"/>
      <c r="FKF258" s="27"/>
      <c r="FKG258" s="27"/>
      <c r="FKH258" s="27"/>
      <c r="FKI258" s="27"/>
      <c r="FKJ258" s="27"/>
      <c r="FKK258" s="27"/>
      <c r="FKL258" s="27"/>
      <c r="FKM258" s="27"/>
      <c r="FKN258" s="27"/>
      <c r="FKO258" s="27"/>
      <c r="FKP258" s="27"/>
      <c r="FKQ258" s="27"/>
      <c r="FKR258" s="27"/>
      <c r="FKS258" s="27"/>
      <c r="FKT258" s="27"/>
      <c r="FKU258" s="27"/>
      <c r="FKV258" s="27"/>
      <c r="FKW258" s="27"/>
      <c r="FKX258" s="27"/>
      <c r="FKY258" s="27"/>
      <c r="FKZ258" s="27"/>
      <c r="FLA258" s="27"/>
      <c r="FLB258" s="27"/>
      <c r="FLC258" s="27"/>
      <c r="FLD258" s="27"/>
      <c r="FLE258" s="27"/>
      <c r="FLF258" s="27"/>
      <c r="FLG258" s="27"/>
      <c r="FLH258" s="27"/>
      <c r="FLI258" s="27"/>
      <c r="FLJ258" s="27"/>
      <c r="FLK258" s="27"/>
      <c r="FLL258" s="27"/>
      <c r="FLM258" s="27"/>
      <c r="FLN258" s="27"/>
      <c r="FLO258" s="27"/>
      <c r="FLP258" s="27"/>
      <c r="FLQ258" s="27"/>
      <c r="FLR258" s="27"/>
      <c r="FLS258" s="27"/>
      <c r="FLT258" s="27"/>
      <c r="FLU258" s="27"/>
      <c r="FLV258" s="27"/>
      <c r="FLW258" s="27"/>
      <c r="FLX258" s="27"/>
      <c r="FLY258" s="27"/>
      <c r="FLZ258" s="27"/>
      <c r="FMA258" s="27"/>
      <c r="FMB258" s="27"/>
      <c r="FMC258" s="27"/>
      <c r="FMD258" s="27"/>
      <c r="FME258" s="27"/>
      <c r="FMF258" s="27"/>
      <c r="FMG258" s="27"/>
      <c r="FMH258" s="27"/>
      <c r="FMI258" s="27"/>
      <c r="FMJ258" s="27"/>
      <c r="FMK258" s="27"/>
      <c r="FML258" s="27"/>
      <c r="FMM258" s="27"/>
      <c r="FMN258" s="27"/>
      <c r="FMO258" s="27"/>
      <c r="FMP258" s="27"/>
      <c r="FMQ258" s="27"/>
      <c r="FMR258" s="27"/>
      <c r="FMS258" s="27"/>
      <c r="FMT258" s="27"/>
      <c r="FMU258" s="27"/>
      <c r="FMV258" s="27"/>
      <c r="FMW258" s="27"/>
      <c r="FMX258" s="27"/>
      <c r="FMY258" s="27"/>
      <c r="FMZ258" s="27"/>
      <c r="FNA258" s="27"/>
      <c r="FNB258" s="27"/>
      <c r="FNC258" s="27"/>
      <c r="FND258" s="27"/>
      <c r="FNE258" s="27"/>
      <c r="FNF258" s="27"/>
      <c r="FNG258" s="27"/>
      <c r="FNH258" s="27"/>
      <c r="FNI258" s="27"/>
      <c r="FNJ258" s="27"/>
      <c r="FNK258" s="27"/>
      <c r="FNL258" s="27"/>
      <c r="FNM258" s="27"/>
      <c r="FNN258" s="27"/>
      <c r="FNO258" s="27"/>
      <c r="FNP258" s="27"/>
      <c r="FNQ258" s="27"/>
      <c r="FNR258" s="27"/>
      <c r="FNS258" s="27"/>
      <c r="FNT258" s="27"/>
      <c r="FNU258" s="27"/>
      <c r="FNV258" s="27"/>
      <c r="FNW258" s="27"/>
      <c r="FNX258" s="27"/>
      <c r="FNY258" s="27"/>
      <c r="FNZ258" s="27"/>
      <c r="FOA258" s="27"/>
      <c r="FOB258" s="27"/>
      <c r="FOC258" s="27"/>
      <c r="FOD258" s="27"/>
      <c r="FOE258" s="27"/>
      <c r="FOF258" s="27"/>
      <c r="FOG258" s="27"/>
      <c r="FOH258" s="27"/>
      <c r="FOI258" s="27"/>
      <c r="FOJ258" s="27"/>
      <c r="FOK258" s="27"/>
      <c r="FOL258" s="27"/>
      <c r="FOM258" s="27"/>
      <c r="FON258" s="27"/>
      <c r="FOO258" s="27"/>
      <c r="FOP258" s="27"/>
      <c r="FOQ258" s="27"/>
      <c r="FOR258" s="27"/>
      <c r="FOS258" s="27"/>
      <c r="FOT258" s="27"/>
      <c r="FOU258" s="27"/>
      <c r="FOV258" s="27"/>
      <c r="FOW258" s="27"/>
      <c r="FOX258" s="27"/>
      <c r="FOY258" s="27"/>
      <c r="FOZ258" s="27"/>
      <c r="FPA258" s="27"/>
      <c r="FPB258" s="27"/>
      <c r="FPC258" s="27"/>
      <c r="FPD258" s="27"/>
      <c r="FPE258" s="27"/>
      <c r="FPF258" s="27"/>
      <c r="FPG258" s="27"/>
      <c r="FPH258" s="27"/>
      <c r="FPI258" s="27"/>
      <c r="FPJ258" s="27"/>
      <c r="FPK258" s="27"/>
      <c r="FPL258" s="27"/>
      <c r="FPM258" s="27"/>
      <c r="FPN258" s="27"/>
      <c r="FPO258" s="27"/>
      <c r="FPP258" s="27"/>
      <c r="FPQ258" s="27"/>
      <c r="FPR258" s="27"/>
      <c r="FPS258" s="27"/>
      <c r="FPT258" s="27"/>
      <c r="FPU258" s="27"/>
      <c r="FPV258" s="27"/>
      <c r="FPW258" s="27"/>
      <c r="FPX258" s="27"/>
      <c r="FPY258" s="27"/>
      <c r="FPZ258" s="27"/>
      <c r="FQA258" s="27"/>
      <c r="FQB258" s="27"/>
      <c r="FQC258" s="27"/>
      <c r="FQD258" s="27"/>
      <c r="FQE258" s="27"/>
      <c r="FQF258" s="27"/>
      <c r="FQG258" s="27"/>
      <c r="FQH258" s="27"/>
      <c r="FQI258" s="27"/>
      <c r="FQJ258" s="27"/>
      <c r="FQK258" s="27"/>
      <c r="FQL258" s="27"/>
      <c r="FQM258" s="27"/>
      <c r="FQN258" s="27"/>
      <c r="FQO258" s="27"/>
      <c r="FQP258" s="27"/>
      <c r="FQQ258" s="27"/>
      <c r="FQR258" s="27"/>
      <c r="FQS258" s="27"/>
      <c r="FQT258" s="27"/>
      <c r="FQU258" s="27"/>
      <c r="FQV258" s="27"/>
      <c r="FQW258" s="27"/>
      <c r="FQX258" s="27"/>
      <c r="FQY258" s="27"/>
      <c r="FQZ258" s="27"/>
      <c r="FRA258" s="27"/>
      <c r="FRB258" s="27"/>
      <c r="FRC258" s="27"/>
      <c r="FRD258" s="27"/>
      <c r="FRE258" s="27"/>
      <c r="FRF258" s="27"/>
      <c r="FRG258" s="27"/>
      <c r="FRH258" s="27"/>
      <c r="FRI258" s="27"/>
      <c r="FRJ258" s="27"/>
      <c r="FRK258" s="27"/>
      <c r="FRL258" s="27"/>
      <c r="FRM258" s="27"/>
      <c r="FRN258" s="27"/>
      <c r="FRO258" s="27"/>
      <c r="FRP258" s="27"/>
      <c r="FRQ258" s="27"/>
      <c r="FRR258" s="27"/>
      <c r="FRS258" s="27"/>
      <c r="FRT258" s="27"/>
      <c r="FRU258" s="27"/>
      <c r="FRV258" s="27"/>
      <c r="FRW258" s="27"/>
      <c r="FRX258" s="27"/>
      <c r="FRY258" s="27"/>
      <c r="FRZ258" s="27"/>
      <c r="FSA258" s="27"/>
      <c r="FSB258" s="27"/>
      <c r="FSC258" s="27"/>
      <c r="FSD258" s="27"/>
      <c r="FSE258" s="27"/>
      <c r="FSF258" s="27"/>
      <c r="FSG258" s="27"/>
      <c r="FSH258" s="27"/>
      <c r="FSI258" s="27"/>
      <c r="FSJ258" s="27"/>
      <c r="FSK258" s="27"/>
      <c r="FSL258" s="27"/>
      <c r="FSM258" s="27"/>
      <c r="FSN258" s="27"/>
      <c r="FSO258" s="27"/>
      <c r="FSP258" s="27"/>
      <c r="FSQ258" s="27"/>
      <c r="FSR258" s="27"/>
      <c r="FSS258" s="27"/>
      <c r="FST258" s="27"/>
      <c r="FSU258" s="27"/>
      <c r="FSV258" s="27"/>
      <c r="FSW258" s="27"/>
      <c r="FSX258" s="27"/>
      <c r="FSY258" s="27"/>
      <c r="FSZ258" s="27"/>
      <c r="FTA258" s="27"/>
      <c r="FTB258" s="27"/>
      <c r="FTC258" s="27"/>
      <c r="FTD258" s="27"/>
      <c r="FTE258" s="27"/>
      <c r="FTF258" s="27"/>
      <c r="FTG258" s="27"/>
      <c r="FTH258" s="27"/>
      <c r="FTI258" s="27"/>
      <c r="FTJ258" s="27"/>
      <c r="FTK258" s="27"/>
      <c r="FTL258" s="27"/>
      <c r="FTM258" s="27"/>
      <c r="FTN258" s="27"/>
      <c r="FTO258" s="27"/>
      <c r="FTP258" s="27"/>
      <c r="FTQ258" s="27"/>
      <c r="FTR258" s="27"/>
      <c r="FTS258" s="27"/>
      <c r="FTT258" s="27"/>
      <c r="FTU258" s="27"/>
      <c r="FTV258" s="27"/>
      <c r="FTW258" s="27"/>
      <c r="FTX258" s="27"/>
      <c r="FTY258" s="27"/>
      <c r="FTZ258" s="27"/>
      <c r="FUA258" s="27"/>
      <c r="FUB258" s="27"/>
      <c r="FUC258" s="27"/>
      <c r="FUD258" s="27"/>
      <c r="FUE258" s="27"/>
      <c r="FUF258" s="27"/>
      <c r="FUG258" s="27"/>
      <c r="FUH258" s="27"/>
      <c r="FUI258" s="27"/>
      <c r="FUJ258" s="27"/>
      <c r="FUK258" s="27"/>
      <c r="FUL258" s="27"/>
      <c r="FUM258" s="27"/>
      <c r="FUN258" s="27"/>
      <c r="FUO258" s="27"/>
      <c r="FUP258" s="27"/>
      <c r="FUQ258" s="27"/>
      <c r="FUR258" s="27"/>
      <c r="FUS258" s="27"/>
      <c r="FUT258" s="27"/>
      <c r="FUU258" s="27"/>
      <c r="FUV258" s="27"/>
      <c r="FUW258" s="27"/>
      <c r="FUX258" s="27"/>
      <c r="FUY258" s="27"/>
      <c r="FUZ258" s="27"/>
      <c r="FVA258" s="27"/>
      <c r="FVB258" s="27"/>
      <c r="FVC258" s="27"/>
      <c r="FVD258" s="27"/>
      <c r="FVE258" s="27"/>
      <c r="FVF258" s="27"/>
      <c r="FVG258" s="27"/>
      <c r="FVH258" s="27"/>
      <c r="FVI258" s="27"/>
      <c r="FVJ258" s="27"/>
      <c r="FVK258" s="27"/>
      <c r="FVL258" s="27"/>
      <c r="FVM258" s="27"/>
      <c r="FVN258" s="27"/>
      <c r="FVO258" s="27"/>
      <c r="FVP258" s="27"/>
      <c r="FVQ258" s="27"/>
      <c r="FVR258" s="27"/>
      <c r="FVS258" s="27"/>
      <c r="FVT258" s="27"/>
      <c r="FVU258" s="27"/>
      <c r="FVV258" s="27"/>
      <c r="FVW258" s="27"/>
      <c r="FVX258" s="27"/>
      <c r="FVY258" s="27"/>
      <c r="FVZ258" s="27"/>
      <c r="FWA258" s="27"/>
      <c r="FWB258" s="27"/>
      <c r="FWC258" s="27"/>
      <c r="FWD258" s="27"/>
      <c r="FWE258" s="27"/>
      <c r="FWF258" s="27"/>
      <c r="FWG258" s="27"/>
      <c r="FWH258" s="27"/>
      <c r="FWI258" s="27"/>
      <c r="FWJ258" s="27"/>
      <c r="FWK258" s="27"/>
      <c r="FWL258" s="27"/>
      <c r="FWM258" s="27"/>
      <c r="FWN258" s="27"/>
      <c r="FWO258" s="27"/>
      <c r="FWP258" s="27"/>
      <c r="FWQ258" s="27"/>
      <c r="FWR258" s="27"/>
      <c r="FWS258" s="27"/>
      <c r="FWT258" s="27"/>
      <c r="FWU258" s="27"/>
      <c r="FWV258" s="27"/>
      <c r="FWW258" s="27"/>
      <c r="FWX258" s="27"/>
      <c r="FWY258" s="27"/>
      <c r="FWZ258" s="27"/>
      <c r="FXA258" s="27"/>
      <c r="FXB258" s="27"/>
      <c r="FXC258" s="27"/>
      <c r="FXD258" s="27"/>
      <c r="FXE258" s="27"/>
      <c r="FXF258" s="27"/>
      <c r="FXG258" s="27"/>
      <c r="FXH258" s="27"/>
      <c r="FXI258" s="27"/>
      <c r="FXJ258" s="27"/>
      <c r="FXK258" s="27"/>
      <c r="FXL258" s="27"/>
      <c r="FXM258" s="27"/>
      <c r="FXN258" s="27"/>
      <c r="FXO258" s="27"/>
      <c r="FXP258" s="27"/>
      <c r="FXQ258" s="27"/>
      <c r="FXR258" s="27"/>
      <c r="FXS258" s="27"/>
      <c r="FXT258" s="27"/>
      <c r="FXU258" s="27"/>
      <c r="FXV258" s="27"/>
      <c r="FXW258" s="27"/>
      <c r="FXX258" s="27"/>
      <c r="FXY258" s="27"/>
      <c r="FXZ258" s="27"/>
      <c r="FYA258" s="27"/>
      <c r="FYB258" s="27"/>
      <c r="FYC258" s="27"/>
      <c r="FYD258" s="27"/>
      <c r="FYE258" s="27"/>
      <c r="FYF258" s="27"/>
      <c r="FYG258" s="27"/>
      <c r="FYH258" s="27"/>
      <c r="FYI258" s="27"/>
      <c r="FYJ258" s="27"/>
      <c r="FYK258" s="27"/>
      <c r="FYL258" s="27"/>
      <c r="FYM258" s="27"/>
      <c r="FYN258" s="27"/>
      <c r="FYO258" s="27"/>
      <c r="FYP258" s="27"/>
      <c r="FYQ258" s="27"/>
      <c r="FYR258" s="27"/>
      <c r="FYS258" s="27"/>
      <c r="FYT258" s="27"/>
      <c r="FYU258" s="27"/>
      <c r="FYV258" s="27"/>
      <c r="FYW258" s="27"/>
      <c r="FYX258" s="27"/>
      <c r="FYY258" s="27"/>
      <c r="FYZ258" s="27"/>
      <c r="FZA258" s="27"/>
      <c r="FZB258" s="27"/>
      <c r="FZC258" s="27"/>
      <c r="FZD258" s="27"/>
      <c r="FZE258" s="27"/>
      <c r="FZF258" s="27"/>
      <c r="FZG258" s="27"/>
      <c r="FZH258" s="27"/>
      <c r="FZI258" s="27"/>
      <c r="FZJ258" s="27"/>
      <c r="FZK258" s="27"/>
      <c r="FZL258" s="27"/>
      <c r="FZM258" s="27"/>
      <c r="FZN258" s="27"/>
      <c r="FZO258" s="27"/>
      <c r="FZP258" s="27"/>
      <c r="FZQ258" s="27"/>
      <c r="FZR258" s="27"/>
      <c r="FZS258" s="27"/>
      <c r="FZT258" s="27"/>
      <c r="FZU258" s="27"/>
      <c r="FZV258" s="27"/>
      <c r="FZW258" s="27"/>
      <c r="FZX258" s="27"/>
      <c r="FZY258" s="27"/>
      <c r="FZZ258" s="27"/>
      <c r="GAA258" s="27"/>
      <c r="GAB258" s="27"/>
      <c r="GAC258" s="27"/>
      <c r="GAD258" s="27"/>
      <c r="GAE258" s="27"/>
      <c r="GAF258" s="27"/>
      <c r="GAG258" s="27"/>
      <c r="GAH258" s="27"/>
      <c r="GAI258" s="27"/>
      <c r="GAJ258" s="27"/>
      <c r="GAK258" s="27"/>
      <c r="GAL258" s="27"/>
      <c r="GAM258" s="27"/>
      <c r="GAN258" s="27"/>
      <c r="GAO258" s="27"/>
      <c r="GAP258" s="27"/>
      <c r="GAQ258" s="27"/>
      <c r="GAR258" s="27"/>
      <c r="GAS258" s="27"/>
      <c r="GAT258" s="27"/>
      <c r="GAU258" s="27"/>
      <c r="GAV258" s="27"/>
      <c r="GAW258" s="27"/>
      <c r="GAX258" s="27"/>
      <c r="GAY258" s="27"/>
      <c r="GAZ258" s="27"/>
      <c r="GBA258" s="27"/>
      <c r="GBB258" s="27"/>
      <c r="GBC258" s="27"/>
      <c r="GBD258" s="27"/>
      <c r="GBE258" s="27"/>
      <c r="GBF258" s="27"/>
      <c r="GBG258" s="27"/>
      <c r="GBH258" s="27"/>
      <c r="GBI258" s="27"/>
      <c r="GBJ258" s="27"/>
      <c r="GBK258" s="27"/>
      <c r="GBL258" s="27"/>
      <c r="GBM258" s="27"/>
      <c r="GBN258" s="27"/>
      <c r="GBO258" s="27"/>
      <c r="GBP258" s="27"/>
      <c r="GBQ258" s="27"/>
      <c r="GBR258" s="27"/>
      <c r="GBS258" s="27"/>
      <c r="GBT258" s="27"/>
      <c r="GBU258" s="27"/>
      <c r="GBV258" s="27"/>
      <c r="GBW258" s="27"/>
      <c r="GBX258" s="27"/>
      <c r="GBY258" s="27"/>
      <c r="GBZ258" s="27"/>
      <c r="GCA258" s="27"/>
      <c r="GCB258" s="27"/>
      <c r="GCC258" s="27"/>
      <c r="GCD258" s="27"/>
      <c r="GCE258" s="27"/>
      <c r="GCF258" s="27"/>
      <c r="GCG258" s="27"/>
      <c r="GCH258" s="27"/>
      <c r="GCI258" s="27"/>
      <c r="GCJ258" s="27"/>
      <c r="GCK258" s="27"/>
      <c r="GCL258" s="27"/>
      <c r="GCM258" s="27"/>
      <c r="GCN258" s="27"/>
      <c r="GCO258" s="27"/>
      <c r="GCP258" s="27"/>
      <c r="GCQ258" s="27"/>
      <c r="GCR258" s="27"/>
      <c r="GCS258" s="27"/>
      <c r="GCT258" s="27"/>
      <c r="GCU258" s="27"/>
      <c r="GCV258" s="27"/>
      <c r="GCW258" s="27"/>
      <c r="GCX258" s="27"/>
      <c r="GCY258" s="27"/>
      <c r="GCZ258" s="27"/>
      <c r="GDA258" s="27"/>
      <c r="GDB258" s="27"/>
      <c r="GDC258" s="27"/>
      <c r="GDD258" s="27"/>
      <c r="GDE258" s="27"/>
      <c r="GDF258" s="27"/>
      <c r="GDG258" s="27"/>
      <c r="GDH258" s="27"/>
      <c r="GDI258" s="27"/>
      <c r="GDJ258" s="27"/>
      <c r="GDK258" s="27"/>
      <c r="GDL258" s="27"/>
      <c r="GDM258" s="27"/>
      <c r="GDN258" s="27"/>
      <c r="GDO258" s="27"/>
      <c r="GDP258" s="27"/>
      <c r="GDQ258" s="27"/>
      <c r="GDR258" s="27"/>
      <c r="GDS258" s="27"/>
      <c r="GDT258" s="27"/>
      <c r="GDU258" s="27"/>
      <c r="GDV258" s="27"/>
      <c r="GDW258" s="27"/>
      <c r="GDX258" s="27"/>
      <c r="GDY258" s="27"/>
      <c r="GDZ258" s="27"/>
      <c r="GEA258" s="27"/>
      <c r="GEB258" s="27"/>
      <c r="GEC258" s="27"/>
      <c r="GED258" s="27"/>
      <c r="GEE258" s="27"/>
      <c r="GEF258" s="27"/>
      <c r="GEG258" s="27"/>
      <c r="GEH258" s="27"/>
      <c r="GEI258" s="27"/>
      <c r="GEJ258" s="27"/>
      <c r="GEK258" s="27"/>
      <c r="GEL258" s="27"/>
      <c r="GEM258" s="27"/>
      <c r="GEN258" s="27"/>
      <c r="GEO258" s="27"/>
      <c r="GEP258" s="27"/>
      <c r="GEQ258" s="27"/>
      <c r="GER258" s="27"/>
      <c r="GES258" s="27"/>
      <c r="GET258" s="27"/>
      <c r="GEU258" s="27"/>
      <c r="GEV258" s="27"/>
      <c r="GEW258" s="27"/>
      <c r="GEX258" s="27"/>
      <c r="GEY258" s="27"/>
      <c r="GEZ258" s="27"/>
      <c r="GFA258" s="27"/>
      <c r="GFB258" s="27"/>
      <c r="GFC258" s="27"/>
      <c r="GFD258" s="27"/>
      <c r="GFE258" s="27"/>
      <c r="GFF258" s="27"/>
      <c r="GFG258" s="27"/>
      <c r="GFH258" s="27"/>
      <c r="GFI258" s="27"/>
      <c r="GFJ258" s="27"/>
      <c r="GFK258" s="27"/>
      <c r="GFL258" s="27"/>
      <c r="GFM258" s="27"/>
      <c r="GFN258" s="27"/>
      <c r="GFO258" s="27"/>
      <c r="GFP258" s="27"/>
      <c r="GFQ258" s="27"/>
      <c r="GFR258" s="27"/>
      <c r="GFS258" s="27"/>
      <c r="GFT258" s="27"/>
      <c r="GFU258" s="27"/>
      <c r="GFV258" s="27"/>
      <c r="GFW258" s="27"/>
      <c r="GFX258" s="27"/>
      <c r="GFY258" s="27"/>
      <c r="GFZ258" s="27"/>
      <c r="GGA258" s="27"/>
      <c r="GGB258" s="27"/>
      <c r="GGC258" s="27"/>
      <c r="GGD258" s="27"/>
      <c r="GGE258" s="27"/>
      <c r="GGF258" s="27"/>
      <c r="GGG258" s="27"/>
      <c r="GGH258" s="27"/>
      <c r="GGI258" s="27"/>
      <c r="GGJ258" s="27"/>
      <c r="GGK258" s="27"/>
      <c r="GGL258" s="27"/>
      <c r="GGM258" s="27"/>
      <c r="GGN258" s="27"/>
      <c r="GGO258" s="27"/>
      <c r="GGP258" s="27"/>
      <c r="GGQ258" s="27"/>
      <c r="GGR258" s="27"/>
      <c r="GGS258" s="27"/>
      <c r="GGT258" s="27"/>
      <c r="GGU258" s="27"/>
      <c r="GGV258" s="27"/>
      <c r="GGW258" s="27"/>
      <c r="GGX258" s="27"/>
      <c r="GGY258" s="27"/>
      <c r="GGZ258" s="27"/>
      <c r="GHA258" s="27"/>
      <c r="GHB258" s="27"/>
      <c r="GHC258" s="27"/>
      <c r="GHD258" s="27"/>
      <c r="GHE258" s="27"/>
      <c r="GHF258" s="27"/>
      <c r="GHG258" s="27"/>
      <c r="GHH258" s="27"/>
      <c r="GHI258" s="27"/>
      <c r="GHJ258" s="27"/>
      <c r="GHK258" s="27"/>
      <c r="GHL258" s="27"/>
      <c r="GHM258" s="27"/>
      <c r="GHN258" s="27"/>
      <c r="GHO258" s="27"/>
      <c r="GHP258" s="27"/>
      <c r="GHQ258" s="27"/>
      <c r="GHR258" s="27"/>
      <c r="GHS258" s="27"/>
      <c r="GHT258" s="27"/>
      <c r="GHU258" s="27"/>
      <c r="GHV258" s="27"/>
      <c r="GHW258" s="27"/>
      <c r="GHX258" s="27"/>
      <c r="GHY258" s="27"/>
      <c r="GHZ258" s="27"/>
      <c r="GIA258" s="27"/>
      <c r="GIB258" s="27"/>
      <c r="GIC258" s="27"/>
      <c r="GID258" s="27"/>
      <c r="GIE258" s="27"/>
      <c r="GIF258" s="27"/>
      <c r="GIG258" s="27"/>
      <c r="GIH258" s="27"/>
      <c r="GII258" s="27"/>
      <c r="GIJ258" s="27"/>
      <c r="GIK258" s="27"/>
      <c r="GIL258" s="27"/>
      <c r="GIM258" s="27"/>
      <c r="GIN258" s="27"/>
      <c r="GIO258" s="27"/>
      <c r="GIP258" s="27"/>
      <c r="GIQ258" s="27"/>
      <c r="GIR258" s="27"/>
      <c r="GIS258" s="27"/>
      <c r="GIT258" s="27"/>
      <c r="GIU258" s="27"/>
      <c r="GIV258" s="27"/>
      <c r="GIW258" s="27"/>
      <c r="GIX258" s="27"/>
      <c r="GIY258" s="27"/>
      <c r="GIZ258" s="27"/>
      <c r="GJA258" s="27"/>
      <c r="GJB258" s="27"/>
      <c r="GJC258" s="27"/>
      <c r="GJD258" s="27"/>
      <c r="GJE258" s="27"/>
      <c r="GJF258" s="27"/>
      <c r="GJG258" s="27"/>
      <c r="GJH258" s="27"/>
      <c r="GJI258" s="27"/>
      <c r="GJJ258" s="27"/>
      <c r="GJK258" s="27"/>
      <c r="GJL258" s="27"/>
      <c r="GJM258" s="27"/>
      <c r="GJN258" s="27"/>
      <c r="GJO258" s="27"/>
      <c r="GJP258" s="27"/>
      <c r="GJQ258" s="27"/>
      <c r="GJR258" s="27"/>
      <c r="GJS258" s="27"/>
      <c r="GJT258" s="27"/>
      <c r="GJU258" s="27"/>
      <c r="GJV258" s="27"/>
      <c r="GJW258" s="27"/>
      <c r="GJX258" s="27"/>
      <c r="GJY258" s="27"/>
      <c r="GJZ258" s="27"/>
      <c r="GKA258" s="27"/>
      <c r="GKB258" s="27"/>
      <c r="GKC258" s="27"/>
      <c r="GKD258" s="27"/>
      <c r="GKE258" s="27"/>
      <c r="GKF258" s="27"/>
      <c r="GKG258" s="27"/>
      <c r="GKH258" s="27"/>
      <c r="GKI258" s="27"/>
      <c r="GKJ258" s="27"/>
      <c r="GKK258" s="27"/>
      <c r="GKL258" s="27"/>
      <c r="GKM258" s="27"/>
      <c r="GKN258" s="27"/>
      <c r="GKO258" s="27"/>
      <c r="GKP258" s="27"/>
      <c r="GKQ258" s="27"/>
      <c r="GKR258" s="27"/>
      <c r="GKS258" s="27"/>
      <c r="GKT258" s="27"/>
      <c r="GKU258" s="27"/>
      <c r="GKV258" s="27"/>
      <c r="GKW258" s="27"/>
      <c r="GKX258" s="27"/>
      <c r="GKY258" s="27"/>
      <c r="GKZ258" s="27"/>
      <c r="GLA258" s="27"/>
      <c r="GLB258" s="27"/>
      <c r="GLC258" s="27"/>
      <c r="GLD258" s="27"/>
      <c r="GLE258" s="27"/>
      <c r="GLF258" s="27"/>
      <c r="GLG258" s="27"/>
      <c r="GLH258" s="27"/>
      <c r="GLI258" s="27"/>
      <c r="GLJ258" s="27"/>
      <c r="GLK258" s="27"/>
      <c r="GLL258" s="27"/>
      <c r="GLM258" s="27"/>
      <c r="GLN258" s="27"/>
      <c r="GLO258" s="27"/>
      <c r="GLP258" s="27"/>
      <c r="GLQ258" s="27"/>
      <c r="GLR258" s="27"/>
      <c r="GLS258" s="27"/>
      <c r="GLT258" s="27"/>
      <c r="GLU258" s="27"/>
      <c r="GLV258" s="27"/>
      <c r="GLW258" s="27"/>
      <c r="GLX258" s="27"/>
      <c r="GLY258" s="27"/>
      <c r="GLZ258" s="27"/>
      <c r="GMA258" s="27"/>
      <c r="GMB258" s="27"/>
      <c r="GMC258" s="27"/>
      <c r="GMD258" s="27"/>
      <c r="GME258" s="27"/>
      <c r="GMF258" s="27"/>
      <c r="GMG258" s="27"/>
      <c r="GMH258" s="27"/>
      <c r="GMI258" s="27"/>
      <c r="GMJ258" s="27"/>
      <c r="GMK258" s="27"/>
      <c r="GML258" s="27"/>
      <c r="GMM258" s="27"/>
      <c r="GMN258" s="27"/>
      <c r="GMO258" s="27"/>
      <c r="GMP258" s="27"/>
      <c r="GMQ258" s="27"/>
      <c r="GMR258" s="27"/>
      <c r="GMS258" s="27"/>
      <c r="GMT258" s="27"/>
      <c r="GMU258" s="27"/>
      <c r="GMV258" s="27"/>
      <c r="GMW258" s="27"/>
      <c r="GMX258" s="27"/>
      <c r="GMY258" s="27"/>
      <c r="GMZ258" s="27"/>
      <c r="GNA258" s="27"/>
      <c r="GNB258" s="27"/>
      <c r="GNC258" s="27"/>
      <c r="GND258" s="27"/>
      <c r="GNE258" s="27"/>
      <c r="GNF258" s="27"/>
      <c r="GNG258" s="27"/>
      <c r="GNH258" s="27"/>
      <c r="GNI258" s="27"/>
      <c r="GNJ258" s="27"/>
      <c r="GNK258" s="27"/>
      <c r="GNL258" s="27"/>
      <c r="GNM258" s="27"/>
      <c r="GNN258" s="27"/>
      <c r="GNO258" s="27"/>
      <c r="GNP258" s="27"/>
      <c r="GNQ258" s="27"/>
      <c r="GNR258" s="27"/>
      <c r="GNS258" s="27"/>
      <c r="GNT258" s="27"/>
      <c r="GNU258" s="27"/>
      <c r="GNV258" s="27"/>
      <c r="GNW258" s="27"/>
      <c r="GNX258" s="27"/>
      <c r="GNY258" s="27"/>
      <c r="GNZ258" s="27"/>
      <c r="GOA258" s="27"/>
      <c r="GOB258" s="27"/>
      <c r="GOC258" s="27"/>
      <c r="GOD258" s="27"/>
      <c r="GOE258" s="27"/>
      <c r="GOF258" s="27"/>
      <c r="GOG258" s="27"/>
      <c r="GOH258" s="27"/>
      <c r="GOI258" s="27"/>
      <c r="GOJ258" s="27"/>
      <c r="GOK258" s="27"/>
      <c r="GOL258" s="27"/>
      <c r="GOM258" s="27"/>
      <c r="GON258" s="27"/>
      <c r="GOO258" s="27"/>
      <c r="GOP258" s="27"/>
      <c r="GOQ258" s="27"/>
      <c r="GOR258" s="27"/>
      <c r="GOS258" s="27"/>
      <c r="GOT258" s="27"/>
      <c r="GOU258" s="27"/>
      <c r="GOV258" s="27"/>
      <c r="GOW258" s="27"/>
      <c r="GOX258" s="27"/>
      <c r="GOY258" s="27"/>
      <c r="GOZ258" s="27"/>
      <c r="GPA258" s="27"/>
      <c r="GPB258" s="27"/>
      <c r="GPC258" s="27"/>
      <c r="GPD258" s="27"/>
      <c r="GPE258" s="27"/>
      <c r="GPF258" s="27"/>
      <c r="GPG258" s="27"/>
      <c r="GPH258" s="27"/>
      <c r="GPI258" s="27"/>
      <c r="GPJ258" s="27"/>
      <c r="GPK258" s="27"/>
      <c r="GPL258" s="27"/>
      <c r="GPM258" s="27"/>
      <c r="GPN258" s="27"/>
      <c r="GPO258" s="27"/>
      <c r="GPP258" s="27"/>
      <c r="GPQ258" s="27"/>
      <c r="GPR258" s="27"/>
      <c r="GPS258" s="27"/>
      <c r="GPT258" s="27"/>
      <c r="GPU258" s="27"/>
      <c r="GPV258" s="27"/>
      <c r="GPW258" s="27"/>
      <c r="GPX258" s="27"/>
      <c r="GPY258" s="27"/>
      <c r="GPZ258" s="27"/>
      <c r="GQA258" s="27"/>
      <c r="GQB258" s="27"/>
      <c r="GQC258" s="27"/>
      <c r="GQD258" s="27"/>
      <c r="GQE258" s="27"/>
      <c r="GQF258" s="27"/>
      <c r="GQG258" s="27"/>
      <c r="GQH258" s="27"/>
      <c r="GQI258" s="27"/>
      <c r="GQJ258" s="27"/>
      <c r="GQK258" s="27"/>
      <c r="GQL258" s="27"/>
      <c r="GQM258" s="27"/>
      <c r="GQN258" s="27"/>
      <c r="GQO258" s="27"/>
      <c r="GQP258" s="27"/>
      <c r="GQQ258" s="27"/>
      <c r="GQR258" s="27"/>
      <c r="GQS258" s="27"/>
      <c r="GQT258" s="27"/>
      <c r="GQU258" s="27"/>
      <c r="GQV258" s="27"/>
      <c r="GQW258" s="27"/>
      <c r="GQX258" s="27"/>
      <c r="GQY258" s="27"/>
      <c r="GQZ258" s="27"/>
      <c r="GRA258" s="27"/>
      <c r="GRB258" s="27"/>
      <c r="GRC258" s="27"/>
      <c r="GRD258" s="27"/>
      <c r="GRE258" s="27"/>
      <c r="GRF258" s="27"/>
      <c r="GRG258" s="27"/>
      <c r="GRH258" s="27"/>
      <c r="GRI258" s="27"/>
      <c r="GRJ258" s="27"/>
      <c r="GRK258" s="27"/>
      <c r="GRL258" s="27"/>
      <c r="GRM258" s="27"/>
      <c r="GRN258" s="27"/>
      <c r="GRO258" s="27"/>
      <c r="GRP258" s="27"/>
      <c r="GRQ258" s="27"/>
      <c r="GRR258" s="27"/>
      <c r="GRS258" s="27"/>
      <c r="GRT258" s="27"/>
      <c r="GRU258" s="27"/>
      <c r="GRV258" s="27"/>
      <c r="GRW258" s="27"/>
      <c r="GRX258" s="27"/>
      <c r="GRY258" s="27"/>
      <c r="GRZ258" s="27"/>
      <c r="GSA258" s="27"/>
      <c r="GSB258" s="27"/>
      <c r="GSC258" s="27"/>
      <c r="GSD258" s="27"/>
      <c r="GSE258" s="27"/>
      <c r="GSF258" s="27"/>
      <c r="GSG258" s="27"/>
      <c r="GSH258" s="27"/>
      <c r="GSI258" s="27"/>
      <c r="GSJ258" s="27"/>
      <c r="GSK258" s="27"/>
      <c r="GSL258" s="27"/>
      <c r="GSM258" s="27"/>
      <c r="GSN258" s="27"/>
      <c r="GSO258" s="27"/>
      <c r="GSP258" s="27"/>
      <c r="GSQ258" s="27"/>
      <c r="GSR258" s="27"/>
      <c r="GSS258" s="27"/>
      <c r="GST258" s="27"/>
      <c r="GSU258" s="27"/>
      <c r="GSV258" s="27"/>
      <c r="GSW258" s="27"/>
      <c r="GSX258" s="27"/>
      <c r="GSY258" s="27"/>
      <c r="GSZ258" s="27"/>
      <c r="GTA258" s="27"/>
      <c r="GTB258" s="27"/>
      <c r="GTC258" s="27"/>
      <c r="GTD258" s="27"/>
      <c r="GTE258" s="27"/>
      <c r="GTF258" s="27"/>
      <c r="GTG258" s="27"/>
      <c r="GTH258" s="27"/>
      <c r="GTI258" s="27"/>
      <c r="GTJ258" s="27"/>
      <c r="GTK258" s="27"/>
      <c r="GTL258" s="27"/>
      <c r="GTM258" s="27"/>
      <c r="GTN258" s="27"/>
      <c r="GTO258" s="27"/>
      <c r="GTP258" s="27"/>
      <c r="GTQ258" s="27"/>
      <c r="GTR258" s="27"/>
      <c r="GTS258" s="27"/>
      <c r="GTT258" s="27"/>
      <c r="GTU258" s="27"/>
      <c r="GTV258" s="27"/>
      <c r="GTW258" s="27"/>
      <c r="GTX258" s="27"/>
      <c r="GTY258" s="27"/>
      <c r="GTZ258" s="27"/>
      <c r="GUA258" s="27"/>
      <c r="GUB258" s="27"/>
      <c r="GUC258" s="27"/>
      <c r="GUD258" s="27"/>
      <c r="GUE258" s="27"/>
      <c r="GUF258" s="27"/>
      <c r="GUG258" s="27"/>
      <c r="GUH258" s="27"/>
      <c r="GUI258" s="27"/>
      <c r="GUJ258" s="27"/>
      <c r="GUK258" s="27"/>
      <c r="GUL258" s="27"/>
      <c r="GUM258" s="27"/>
      <c r="GUN258" s="27"/>
      <c r="GUO258" s="27"/>
      <c r="GUP258" s="27"/>
      <c r="GUQ258" s="27"/>
      <c r="GUR258" s="27"/>
      <c r="GUS258" s="27"/>
      <c r="GUT258" s="27"/>
      <c r="GUU258" s="27"/>
      <c r="GUV258" s="27"/>
      <c r="GUW258" s="27"/>
      <c r="GUX258" s="27"/>
      <c r="GUY258" s="27"/>
      <c r="GUZ258" s="27"/>
      <c r="GVA258" s="27"/>
      <c r="GVB258" s="27"/>
      <c r="GVC258" s="27"/>
      <c r="GVD258" s="27"/>
      <c r="GVE258" s="27"/>
      <c r="GVF258" s="27"/>
      <c r="GVG258" s="27"/>
      <c r="GVH258" s="27"/>
      <c r="GVI258" s="27"/>
      <c r="GVJ258" s="27"/>
      <c r="GVK258" s="27"/>
      <c r="GVL258" s="27"/>
      <c r="GVM258" s="27"/>
      <c r="GVN258" s="27"/>
      <c r="GVO258" s="27"/>
      <c r="GVP258" s="27"/>
      <c r="GVQ258" s="27"/>
      <c r="GVR258" s="27"/>
      <c r="GVS258" s="27"/>
      <c r="GVT258" s="27"/>
      <c r="GVU258" s="27"/>
      <c r="GVV258" s="27"/>
      <c r="GVW258" s="27"/>
      <c r="GVX258" s="27"/>
      <c r="GVY258" s="27"/>
      <c r="GVZ258" s="27"/>
      <c r="GWA258" s="27"/>
      <c r="GWB258" s="27"/>
      <c r="GWC258" s="27"/>
      <c r="GWD258" s="27"/>
      <c r="GWE258" s="27"/>
      <c r="GWF258" s="27"/>
      <c r="GWG258" s="27"/>
      <c r="GWH258" s="27"/>
      <c r="GWI258" s="27"/>
      <c r="GWJ258" s="27"/>
      <c r="GWK258" s="27"/>
      <c r="GWL258" s="27"/>
      <c r="GWM258" s="27"/>
      <c r="GWN258" s="27"/>
      <c r="GWO258" s="27"/>
      <c r="GWP258" s="27"/>
      <c r="GWQ258" s="27"/>
      <c r="GWR258" s="27"/>
      <c r="GWS258" s="27"/>
      <c r="GWT258" s="27"/>
      <c r="GWU258" s="27"/>
      <c r="GWV258" s="27"/>
      <c r="GWW258" s="27"/>
      <c r="GWX258" s="27"/>
      <c r="GWY258" s="27"/>
      <c r="GWZ258" s="27"/>
      <c r="GXA258" s="27"/>
      <c r="GXB258" s="27"/>
      <c r="GXC258" s="27"/>
      <c r="GXD258" s="27"/>
      <c r="GXE258" s="27"/>
      <c r="GXF258" s="27"/>
      <c r="GXG258" s="27"/>
      <c r="GXH258" s="27"/>
      <c r="GXI258" s="27"/>
      <c r="GXJ258" s="27"/>
      <c r="GXK258" s="27"/>
      <c r="GXL258" s="27"/>
      <c r="GXM258" s="27"/>
      <c r="GXN258" s="27"/>
      <c r="GXO258" s="27"/>
      <c r="GXP258" s="27"/>
      <c r="GXQ258" s="27"/>
      <c r="GXR258" s="27"/>
      <c r="GXS258" s="27"/>
      <c r="GXT258" s="27"/>
      <c r="GXU258" s="27"/>
      <c r="GXV258" s="27"/>
      <c r="GXW258" s="27"/>
      <c r="GXX258" s="27"/>
      <c r="GXY258" s="27"/>
      <c r="GXZ258" s="27"/>
      <c r="GYA258" s="27"/>
      <c r="GYB258" s="27"/>
      <c r="GYC258" s="27"/>
      <c r="GYD258" s="27"/>
      <c r="GYE258" s="27"/>
      <c r="GYF258" s="27"/>
      <c r="GYG258" s="27"/>
      <c r="GYH258" s="27"/>
      <c r="GYI258" s="27"/>
      <c r="GYJ258" s="27"/>
      <c r="GYK258" s="27"/>
      <c r="GYL258" s="27"/>
      <c r="GYM258" s="27"/>
      <c r="GYN258" s="27"/>
      <c r="GYO258" s="27"/>
      <c r="GYP258" s="27"/>
      <c r="GYQ258" s="27"/>
      <c r="GYR258" s="27"/>
      <c r="GYS258" s="27"/>
      <c r="GYT258" s="27"/>
      <c r="GYU258" s="27"/>
      <c r="GYV258" s="27"/>
      <c r="GYW258" s="27"/>
      <c r="GYX258" s="27"/>
      <c r="GYY258" s="27"/>
      <c r="GYZ258" s="27"/>
      <c r="GZA258" s="27"/>
      <c r="GZB258" s="27"/>
      <c r="GZC258" s="27"/>
      <c r="GZD258" s="27"/>
      <c r="GZE258" s="27"/>
      <c r="GZF258" s="27"/>
      <c r="GZG258" s="27"/>
      <c r="GZH258" s="27"/>
      <c r="GZI258" s="27"/>
      <c r="GZJ258" s="27"/>
      <c r="GZK258" s="27"/>
      <c r="GZL258" s="27"/>
      <c r="GZM258" s="27"/>
      <c r="GZN258" s="27"/>
      <c r="GZO258" s="27"/>
      <c r="GZP258" s="27"/>
      <c r="GZQ258" s="27"/>
      <c r="GZR258" s="27"/>
      <c r="GZS258" s="27"/>
      <c r="GZT258" s="27"/>
      <c r="GZU258" s="27"/>
      <c r="GZV258" s="27"/>
      <c r="GZW258" s="27"/>
      <c r="GZX258" s="27"/>
      <c r="GZY258" s="27"/>
      <c r="GZZ258" s="27"/>
      <c r="HAA258" s="27"/>
      <c r="HAB258" s="27"/>
      <c r="HAC258" s="27"/>
      <c r="HAD258" s="27"/>
      <c r="HAE258" s="27"/>
      <c r="HAF258" s="27"/>
      <c r="HAG258" s="27"/>
      <c r="HAH258" s="27"/>
      <c r="HAI258" s="27"/>
      <c r="HAJ258" s="27"/>
      <c r="HAK258" s="27"/>
      <c r="HAL258" s="27"/>
      <c r="HAM258" s="27"/>
      <c r="HAN258" s="27"/>
      <c r="HAO258" s="27"/>
      <c r="HAP258" s="27"/>
      <c r="HAQ258" s="27"/>
      <c r="HAR258" s="27"/>
      <c r="HAS258" s="27"/>
      <c r="HAT258" s="27"/>
      <c r="HAU258" s="27"/>
      <c r="HAV258" s="27"/>
      <c r="HAW258" s="27"/>
      <c r="HAX258" s="27"/>
      <c r="HAY258" s="27"/>
      <c r="HAZ258" s="27"/>
      <c r="HBA258" s="27"/>
      <c r="HBB258" s="27"/>
      <c r="HBC258" s="27"/>
      <c r="HBD258" s="27"/>
      <c r="HBE258" s="27"/>
      <c r="HBF258" s="27"/>
      <c r="HBG258" s="27"/>
      <c r="HBH258" s="27"/>
      <c r="HBI258" s="27"/>
      <c r="HBJ258" s="27"/>
      <c r="HBK258" s="27"/>
      <c r="HBL258" s="27"/>
      <c r="HBM258" s="27"/>
      <c r="HBN258" s="27"/>
      <c r="HBO258" s="27"/>
      <c r="HBP258" s="27"/>
      <c r="HBQ258" s="27"/>
      <c r="HBR258" s="27"/>
      <c r="HBS258" s="27"/>
      <c r="HBT258" s="27"/>
      <c r="HBU258" s="27"/>
      <c r="HBV258" s="27"/>
      <c r="HBW258" s="27"/>
      <c r="HBX258" s="27"/>
      <c r="HBY258" s="27"/>
      <c r="HBZ258" s="27"/>
      <c r="HCA258" s="27"/>
      <c r="HCB258" s="27"/>
      <c r="HCC258" s="27"/>
      <c r="HCD258" s="27"/>
      <c r="HCE258" s="27"/>
      <c r="HCF258" s="27"/>
      <c r="HCG258" s="27"/>
      <c r="HCH258" s="27"/>
      <c r="HCI258" s="27"/>
      <c r="HCJ258" s="27"/>
      <c r="HCK258" s="27"/>
      <c r="HCL258" s="27"/>
      <c r="HCM258" s="27"/>
      <c r="HCN258" s="27"/>
      <c r="HCO258" s="27"/>
      <c r="HCP258" s="27"/>
      <c r="HCQ258" s="27"/>
      <c r="HCR258" s="27"/>
      <c r="HCS258" s="27"/>
      <c r="HCT258" s="27"/>
      <c r="HCU258" s="27"/>
      <c r="HCV258" s="27"/>
      <c r="HCW258" s="27"/>
      <c r="HCX258" s="27"/>
      <c r="HCY258" s="27"/>
      <c r="HCZ258" s="27"/>
      <c r="HDA258" s="27"/>
      <c r="HDB258" s="27"/>
      <c r="HDC258" s="27"/>
      <c r="HDD258" s="27"/>
      <c r="HDE258" s="27"/>
      <c r="HDF258" s="27"/>
      <c r="HDG258" s="27"/>
      <c r="HDH258" s="27"/>
      <c r="HDI258" s="27"/>
      <c r="HDJ258" s="27"/>
      <c r="HDK258" s="27"/>
      <c r="HDL258" s="27"/>
      <c r="HDM258" s="27"/>
      <c r="HDN258" s="27"/>
      <c r="HDO258" s="27"/>
      <c r="HDP258" s="27"/>
      <c r="HDQ258" s="27"/>
      <c r="HDR258" s="27"/>
      <c r="HDS258" s="27"/>
      <c r="HDT258" s="27"/>
      <c r="HDU258" s="27"/>
      <c r="HDV258" s="27"/>
      <c r="HDW258" s="27"/>
      <c r="HDX258" s="27"/>
      <c r="HDY258" s="27"/>
      <c r="HDZ258" s="27"/>
      <c r="HEA258" s="27"/>
      <c r="HEB258" s="27"/>
      <c r="HEC258" s="27"/>
      <c r="HED258" s="27"/>
      <c r="HEE258" s="27"/>
      <c r="HEF258" s="27"/>
      <c r="HEG258" s="27"/>
      <c r="HEH258" s="27"/>
      <c r="HEI258" s="27"/>
      <c r="HEJ258" s="27"/>
      <c r="HEK258" s="27"/>
      <c r="HEL258" s="27"/>
      <c r="HEM258" s="27"/>
      <c r="HEN258" s="27"/>
      <c r="HEO258" s="27"/>
      <c r="HEP258" s="27"/>
      <c r="HEQ258" s="27"/>
      <c r="HER258" s="27"/>
      <c r="HES258" s="27"/>
      <c r="HET258" s="27"/>
      <c r="HEU258" s="27"/>
      <c r="HEV258" s="27"/>
      <c r="HEW258" s="27"/>
      <c r="HEX258" s="27"/>
      <c r="HEY258" s="27"/>
      <c r="HEZ258" s="27"/>
      <c r="HFA258" s="27"/>
      <c r="HFB258" s="27"/>
      <c r="HFC258" s="27"/>
      <c r="HFD258" s="27"/>
      <c r="HFE258" s="27"/>
      <c r="HFF258" s="27"/>
      <c r="HFG258" s="27"/>
      <c r="HFH258" s="27"/>
      <c r="HFI258" s="27"/>
      <c r="HFJ258" s="27"/>
      <c r="HFK258" s="27"/>
      <c r="HFL258" s="27"/>
      <c r="HFM258" s="27"/>
      <c r="HFN258" s="27"/>
      <c r="HFO258" s="27"/>
      <c r="HFP258" s="27"/>
      <c r="HFQ258" s="27"/>
      <c r="HFR258" s="27"/>
      <c r="HFS258" s="27"/>
      <c r="HFT258" s="27"/>
      <c r="HFU258" s="27"/>
      <c r="HFV258" s="27"/>
      <c r="HFW258" s="27"/>
      <c r="HFX258" s="27"/>
      <c r="HFY258" s="27"/>
      <c r="HFZ258" s="27"/>
      <c r="HGA258" s="27"/>
      <c r="HGB258" s="27"/>
      <c r="HGC258" s="27"/>
      <c r="HGD258" s="27"/>
      <c r="HGE258" s="27"/>
      <c r="HGF258" s="27"/>
      <c r="HGG258" s="27"/>
      <c r="HGH258" s="27"/>
      <c r="HGI258" s="27"/>
      <c r="HGJ258" s="27"/>
      <c r="HGK258" s="27"/>
      <c r="HGL258" s="27"/>
      <c r="HGM258" s="27"/>
      <c r="HGN258" s="27"/>
      <c r="HGO258" s="27"/>
      <c r="HGP258" s="27"/>
      <c r="HGQ258" s="27"/>
      <c r="HGR258" s="27"/>
      <c r="HGS258" s="27"/>
      <c r="HGT258" s="27"/>
      <c r="HGU258" s="27"/>
      <c r="HGV258" s="27"/>
      <c r="HGW258" s="27"/>
      <c r="HGX258" s="27"/>
      <c r="HGY258" s="27"/>
      <c r="HGZ258" s="27"/>
      <c r="HHA258" s="27"/>
      <c r="HHB258" s="27"/>
      <c r="HHC258" s="27"/>
      <c r="HHD258" s="27"/>
      <c r="HHE258" s="27"/>
      <c r="HHF258" s="27"/>
      <c r="HHG258" s="27"/>
      <c r="HHH258" s="27"/>
      <c r="HHI258" s="27"/>
      <c r="HHJ258" s="27"/>
      <c r="HHK258" s="27"/>
      <c r="HHL258" s="27"/>
      <c r="HHM258" s="27"/>
      <c r="HHN258" s="27"/>
      <c r="HHO258" s="27"/>
      <c r="HHP258" s="27"/>
      <c r="HHQ258" s="27"/>
      <c r="HHR258" s="27"/>
      <c r="HHS258" s="27"/>
      <c r="HHT258" s="27"/>
      <c r="HHU258" s="27"/>
      <c r="HHV258" s="27"/>
      <c r="HHW258" s="27"/>
      <c r="HHX258" s="27"/>
      <c r="HHY258" s="27"/>
      <c r="HHZ258" s="27"/>
      <c r="HIA258" s="27"/>
      <c r="HIB258" s="27"/>
      <c r="HIC258" s="27"/>
      <c r="HID258" s="27"/>
      <c r="HIE258" s="27"/>
      <c r="HIF258" s="27"/>
      <c r="HIG258" s="27"/>
      <c r="HIH258" s="27"/>
      <c r="HII258" s="27"/>
      <c r="HIJ258" s="27"/>
      <c r="HIK258" s="27"/>
      <c r="HIL258" s="27"/>
      <c r="HIM258" s="27"/>
      <c r="HIN258" s="27"/>
      <c r="HIO258" s="27"/>
      <c r="HIP258" s="27"/>
      <c r="HIQ258" s="27"/>
      <c r="HIR258" s="27"/>
      <c r="HIS258" s="27"/>
      <c r="HIT258" s="27"/>
      <c r="HIU258" s="27"/>
      <c r="HIV258" s="27"/>
      <c r="HIW258" s="27"/>
      <c r="HIX258" s="27"/>
      <c r="HIY258" s="27"/>
      <c r="HIZ258" s="27"/>
      <c r="HJA258" s="27"/>
      <c r="HJB258" s="27"/>
      <c r="HJC258" s="27"/>
      <c r="HJD258" s="27"/>
      <c r="HJE258" s="27"/>
      <c r="HJF258" s="27"/>
      <c r="HJG258" s="27"/>
      <c r="HJH258" s="27"/>
      <c r="HJI258" s="27"/>
      <c r="HJJ258" s="27"/>
      <c r="HJK258" s="27"/>
      <c r="HJL258" s="27"/>
      <c r="HJM258" s="27"/>
      <c r="HJN258" s="27"/>
      <c r="HJO258" s="27"/>
      <c r="HJP258" s="27"/>
      <c r="HJQ258" s="27"/>
      <c r="HJR258" s="27"/>
      <c r="HJS258" s="27"/>
      <c r="HJT258" s="27"/>
      <c r="HJU258" s="27"/>
      <c r="HJV258" s="27"/>
      <c r="HJW258" s="27"/>
      <c r="HJX258" s="27"/>
      <c r="HJY258" s="27"/>
      <c r="HJZ258" s="27"/>
      <c r="HKA258" s="27"/>
      <c r="HKB258" s="27"/>
      <c r="HKC258" s="27"/>
      <c r="HKD258" s="27"/>
      <c r="HKE258" s="27"/>
      <c r="HKF258" s="27"/>
      <c r="HKG258" s="27"/>
      <c r="HKH258" s="27"/>
      <c r="HKI258" s="27"/>
      <c r="HKJ258" s="27"/>
      <c r="HKK258" s="27"/>
      <c r="HKL258" s="27"/>
      <c r="HKM258" s="27"/>
      <c r="HKN258" s="27"/>
      <c r="HKO258" s="27"/>
      <c r="HKP258" s="27"/>
      <c r="HKQ258" s="27"/>
      <c r="HKR258" s="27"/>
      <c r="HKS258" s="27"/>
      <c r="HKT258" s="27"/>
      <c r="HKU258" s="27"/>
      <c r="HKV258" s="27"/>
      <c r="HKW258" s="27"/>
      <c r="HKX258" s="27"/>
      <c r="HKY258" s="27"/>
      <c r="HKZ258" s="27"/>
      <c r="HLA258" s="27"/>
      <c r="HLB258" s="27"/>
      <c r="HLC258" s="27"/>
      <c r="HLD258" s="27"/>
      <c r="HLE258" s="27"/>
      <c r="HLF258" s="27"/>
      <c r="HLG258" s="27"/>
      <c r="HLH258" s="27"/>
      <c r="HLI258" s="27"/>
      <c r="HLJ258" s="27"/>
      <c r="HLK258" s="27"/>
      <c r="HLL258" s="27"/>
      <c r="HLM258" s="27"/>
      <c r="HLN258" s="27"/>
      <c r="HLO258" s="27"/>
      <c r="HLP258" s="27"/>
      <c r="HLQ258" s="27"/>
      <c r="HLR258" s="27"/>
      <c r="HLS258" s="27"/>
      <c r="HLT258" s="27"/>
      <c r="HLU258" s="27"/>
      <c r="HLV258" s="27"/>
      <c r="HLW258" s="27"/>
      <c r="HLX258" s="27"/>
      <c r="HLY258" s="27"/>
      <c r="HLZ258" s="27"/>
      <c r="HMA258" s="27"/>
      <c r="HMB258" s="27"/>
      <c r="HMC258" s="27"/>
      <c r="HMD258" s="27"/>
      <c r="HME258" s="27"/>
      <c r="HMF258" s="27"/>
      <c r="HMG258" s="27"/>
      <c r="HMH258" s="27"/>
      <c r="HMI258" s="27"/>
      <c r="HMJ258" s="27"/>
      <c r="HMK258" s="27"/>
      <c r="HML258" s="27"/>
      <c r="HMM258" s="27"/>
      <c r="HMN258" s="27"/>
      <c r="HMO258" s="27"/>
      <c r="HMP258" s="27"/>
      <c r="HMQ258" s="27"/>
      <c r="HMR258" s="27"/>
      <c r="HMS258" s="27"/>
      <c r="HMT258" s="27"/>
      <c r="HMU258" s="27"/>
      <c r="HMV258" s="27"/>
      <c r="HMW258" s="27"/>
      <c r="HMX258" s="27"/>
      <c r="HMY258" s="27"/>
      <c r="HMZ258" s="27"/>
      <c r="HNA258" s="27"/>
      <c r="HNB258" s="27"/>
      <c r="HNC258" s="27"/>
      <c r="HND258" s="27"/>
      <c r="HNE258" s="27"/>
      <c r="HNF258" s="27"/>
      <c r="HNG258" s="27"/>
      <c r="HNH258" s="27"/>
      <c r="HNI258" s="27"/>
      <c r="HNJ258" s="27"/>
      <c r="HNK258" s="27"/>
      <c r="HNL258" s="27"/>
      <c r="HNM258" s="27"/>
      <c r="HNN258" s="27"/>
      <c r="HNO258" s="27"/>
      <c r="HNP258" s="27"/>
      <c r="HNQ258" s="27"/>
      <c r="HNR258" s="27"/>
      <c r="HNS258" s="27"/>
      <c r="HNT258" s="27"/>
      <c r="HNU258" s="27"/>
      <c r="HNV258" s="27"/>
      <c r="HNW258" s="27"/>
      <c r="HNX258" s="27"/>
      <c r="HNY258" s="27"/>
      <c r="HNZ258" s="27"/>
      <c r="HOA258" s="27"/>
      <c r="HOB258" s="27"/>
      <c r="HOC258" s="27"/>
      <c r="HOD258" s="27"/>
      <c r="HOE258" s="27"/>
      <c r="HOF258" s="27"/>
      <c r="HOG258" s="27"/>
      <c r="HOH258" s="27"/>
      <c r="HOI258" s="27"/>
      <c r="HOJ258" s="27"/>
      <c r="HOK258" s="27"/>
      <c r="HOL258" s="27"/>
      <c r="HOM258" s="27"/>
      <c r="HON258" s="27"/>
      <c r="HOO258" s="27"/>
      <c r="HOP258" s="27"/>
      <c r="HOQ258" s="27"/>
      <c r="HOR258" s="27"/>
      <c r="HOS258" s="27"/>
      <c r="HOT258" s="27"/>
      <c r="HOU258" s="27"/>
      <c r="HOV258" s="27"/>
      <c r="HOW258" s="27"/>
      <c r="HOX258" s="27"/>
      <c r="HOY258" s="27"/>
      <c r="HOZ258" s="27"/>
      <c r="HPA258" s="27"/>
      <c r="HPB258" s="27"/>
      <c r="HPC258" s="27"/>
      <c r="HPD258" s="27"/>
      <c r="HPE258" s="27"/>
      <c r="HPF258" s="27"/>
      <c r="HPG258" s="27"/>
      <c r="HPH258" s="27"/>
      <c r="HPI258" s="27"/>
      <c r="HPJ258" s="27"/>
      <c r="HPK258" s="27"/>
      <c r="HPL258" s="27"/>
      <c r="HPM258" s="27"/>
      <c r="HPN258" s="27"/>
      <c r="HPO258" s="27"/>
      <c r="HPP258" s="27"/>
      <c r="HPQ258" s="27"/>
      <c r="HPR258" s="27"/>
      <c r="HPS258" s="27"/>
      <c r="HPT258" s="27"/>
      <c r="HPU258" s="27"/>
      <c r="HPV258" s="27"/>
      <c r="HPW258" s="27"/>
      <c r="HPX258" s="27"/>
      <c r="HPY258" s="27"/>
      <c r="HPZ258" s="27"/>
      <c r="HQA258" s="27"/>
      <c r="HQB258" s="27"/>
      <c r="HQC258" s="27"/>
      <c r="HQD258" s="27"/>
      <c r="HQE258" s="27"/>
      <c r="HQF258" s="27"/>
      <c r="HQG258" s="27"/>
      <c r="HQH258" s="27"/>
      <c r="HQI258" s="27"/>
      <c r="HQJ258" s="27"/>
      <c r="HQK258" s="27"/>
      <c r="HQL258" s="27"/>
      <c r="HQM258" s="27"/>
      <c r="HQN258" s="27"/>
      <c r="HQO258" s="27"/>
      <c r="HQP258" s="27"/>
      <c r="HQQ258" s="27"/>
      <c r="HQR258" s="27"/>
      <c r="HQS258" s="27"/>
      <c r="HQT258" s="27"/>
      <c r="HQU258" s="27"/>
      <c r="HQV258" s="27"/>
      <c r="HQW258" s="27"/>
      <c r="HQX258" s="27"/>
      <c r="HQY258" s="27"/>
      <c r="HQZ258" s="27"/>
      <c r="HRA258" s="27"/>
      <c r="HRB258" s="27"/>
      <c r="HRC258" s="27"/>
      <c r="HRD258" s="27"/>
      <c r="HRE258" s="27"/>
      <c r="HRF258" s="27"/>
      <c r="HRG258" s="27"/>
      <c r="HRH258" s="27"/>
      <c r="HRI258" s="27"/>
      <c r="HRJ258" s="27"/>
      <c r="HRK258" s="27"/>
      <c r="HRL258" s="27"/>
      <c r="HRM258" s="27"/>
      <c r="HRN258" s="27"/>
      <c r="HRO258" s="27"/>
      <c r="HRP258" s="27"/>
      <c r="HRQ258" s="27"/>
      <c r="HRR258" s="27"/>
      <c r="HRS258" s="27"/>
      <c r="HRT258" s="27"/>
      <c r="HRU258" s="27"/>
      <c r="HRV258" s="27"/>
      <c r="HRW258" s="27"/>
      <c r="HRX258" s="27"/>
      <c r="HRY258" s="27"/>
      <c r="HRZ258" s="27"/>
      <c r="HSA258" s="27"/>
      <c r="HSB258" s="27"/>
      <c r="HSC258" s="27"/>
      <c r="HSD258" s="27"/>
      <c r="HSE258" s="27"/>
      <c r="HSF258" s="27"/>
      <c r="HSG258" s="27"/>
      <c r="HSH258" s="27"/>
      <c r="HSI258" s="27"/>
      <c r="HSJ258" s="27"/>
      <c r="HSK258" s="27"/>
      <c r="HSL258" s="27"/>
      <c r="HSM258" s="27"/>
      <c r="HSN258" s="27"/>
      <c r="HSO258" s="27"/>
      <c r="HSP258" s="27"/>
      <c r="HSQ258" s="27"/>
      <c r="HSR258" s="27"/>
      <c r="HSS258" s="27"/>
      <c r="HST258" s="27"/>
      <c r="HSU258" s="27"/>
      <c r="HSV258" s="27"/>
      <c r="HSW258" s="27"/>
      <c r="HSX258" s="27"/>
      <c r="HSY258" s="27"/>
      <c r="HSZ258" s="27"/>
      <c r="HTA258" s="27"/>
      <c r="HTB258" s="27"/>
      <c r="HTC258" s="27"/>
      <c r="HTD258" s="27"/>
      <c r="HTE258" s="27"/>
      <c r="HTF258" s="27"/>
      <c r="HTG258" s="27"/>
      <c r="HTH258" s="27"/>
      <c r="HTI258" s="27"/>
      <c r="HTJ258" s="27"/>
      <c r="HTK258" s="27"/>
      <c r="HTL258" s="27"/>
      <c r="HTM258" s="27"/>
      <c r="HTN258" s="27"/>
      <c r="HTO258" s="27"/>
      <c r="HTP258" s="27"/>
      <c r="HTQ258" s="27"/>
      <c r="HTR258" s="27"/>
      <c r="HTS258" s="27"/>
      <c r="HTT258" s="27"/>
      <c r="HTU258" s="27"/>
      <c r="HTV258" s="27"/>
      <c r="HTW258" s="27"/>
      <c r="HTX258" s="27"/>
      <c r="HTY258" s="27"/>
      <c r="HTZ258" s="27"/>
      <c r="HUA258" s="27"/>
      <c r="HUB258" s="27"/>
      <c r="HUC258" s="27"/>
      <c r="HUD258" s="27"/>
      <c r="HUE258" s="27"/>
      <c r="HUF258" s="27"/>
      <c r="HUG258" s="27"/>
      <c r="HUH258" s="27"/>
      <c r="HUI258" s="27"/>
      <c r="HUJ258" s="27"/>
      <c r="HUK258" s="27"/>
      <c r="HUL258" s="27"/>
      <c r="HUM258" s="27"/>
      <c r="HUN258" s="27"/>
      <c r="HUO258" s="27"/>
      <c r="HUP258" s="27"/>
      <c r="HUQ258" s="27"/>
      <c r="HUR258" s="27"/>
      <c r="HUS258" s="27"/>
      <c r="HUT258" s="27"/>
      <c r="HUU258" s="27"/>
      <c r="HUV258" s="27"/>
      <c r="HUW258" s="27"/>
      <c r="HUX258" s="27"/>
      <c r="HUY258" s="27"/>
      <c r="HUZ258" s="27"/>
      <c r="HVA258" s="27"/>
      <c r="HVB258" s="27"/>
      <c r="HVC258" s="27"/>
      <c r="HVD258" s="27"/>
      <c r="HVE258" s="27"/>
      <c r="HVF258" s="27"/>
      <c r="HVG258" s="27"/>
      <c r="HVH258" s="27"/>
      <c r="HVI258" s="27"/>
      <c r="HVJ258" s="27"/>
      <c r="HVK258" s="27"/>
      <c r="HVL258" s="27"/>
      <c r="HVM258" s="27"/>
      <c r="HVN258" s="27"/>
      <c r="HVO258" s="27"/>
      <c r="HVP258" s="27"/>
      <c r="HVQ258" s="27"/>
      <c r="HVR258" s="27"/>
      <c r="HVS258" s="27"/>
      <c r="HVT258" s="27"/>
      <c r="HVU258" s="27"/>
      <c r="HVV258" s="27"/>
      <c r="HVW258" s="27"/>
      <c r="HVX258" s="27"/>
      <c r="HVY258" s="27"/>
      <c r="HVZ258" s="27"/>
      <c r="HWA258" s="27"/>
      <c r="HWB258" s="27"/>
      <c r="HWC258" s="27"/>
      <c r="HWD258" s="27"/>
      <c r="HWE258" s="27"/>
      <c r="HWF258" s="27"/>
      <c r="HWG258" s="27"/>
      <c r="HWH258" s="27"/>
      <c r="HWI258" s="27"/>
      <c r="HWJ258" s="27"/>
      <c r="HWK258" s="27"/>
      <c r="HWL258" s="27"/>
      <c r="HWM258" s="27"/>
      <c r="HWN258" s="27"/>
      <c r="HWO258" s="27"/>
      <c r="HWP258" s="27"/>
      <c r="HWQ258" s="27"/>
      <c r="HWR258" s="27"/>
      <c r="HWS258" s="27"/>
      <c r="HWT258" s="27"/>
      <c r="HWU258" s="27"/>
      <c r="HWV258" s="27"/>
      <c r="HWW258" s="27"/>
      <c r="HWX258" s="27"/>
      <c r="HWY258" s="27"/>
      <c r="HWZ258" s="27"/>
      <c r="HXA258" s="27"/>
      <c r="HXB258" s="27"/>
      <c r="HXC258" s="27"/>
      <c r="HXD258" s="27"/>
      <c r="HXE258" s="27"/>
      <c r="HXF258" s="27"/>
      <c r="HXG258" s="27"/>
      <c r="HXH258" s="27"/>
      <c r="HXI258" s="27"/>
      <c r="HXJ258" s="27"/>
      <c r="HXK258" s="27"/>
      <c r="HXL258" s="27"/>
      <c r="HXM258" s="27"/>
      <c r="HXN258" s="27"/>
      <c r="HXO258" s="27"/>
      <c r="HXP258" s="27"/>
      <c r="HXQ258" s="27"/>
      <c r="HXR258" s="27"/>
      <c r="HXS258" s="27"/>
      <c r="HXT258" s="27"/>
      <c r="HXU258" s="27"/>
      <c r="HXV258" s="27"/>
      <c r="HXW258" s="27"/>
      <c r="HXX258" s="27"/>
      <c r="HXY258" s="27"/>
      <c r="HXZ258" s="27"/>
      <c r="HYA258" s="27"/>
      <c r="HYB258" s="27"/>
      <c r="HYC258" s="27"/>
      <c r="HYD258" s="27"/>
      <c r="HYE258" s="27"/>
      <c r="HYF258" s="27"/>
      <c r="HYG258" s="27"/>
      <c r="HYH258" s="27"/>
      <c r="HYI258" s="27"/>
      <c r="HYJ258" s="27"/>
      <c r="HYK258" s="27"/>
      <c r="HYL258" s="27"/>
      <c r="HYM258" s="27"/>
      <c r="HYN258" s="27"/>
      <c r="HYO258" s="27"/>
      <c r="HYP258" s="27"/>
      <c r="HYQ258" s="27"/>
      <c r="HYR258" s="27"/>
      <c r="HYS258" s="27"/>
      <c r="HYT258" s="27"/>
      <c r="HYU258" s="27"/>
      <c r="HYV258" s="27"/>
      <c r="HYW258" s="27"/>
      <c r="HYX258" s="27"/>
      <c r="HYY258" s="27"/>
      <c r="HYZ258" s="27"/>
      <c r="HZA258" s="27"/>
      <c r="HZB258" s="27"/>
      <c r="HZC258" s="27"/>
      <c r="HZD258" s="27"/>
      <c r="HZE258" s="27"/>
      <c r="HZF258" s="27"/>
      <c r="HZG258" s="27"/>
      <c r="HZH258" s="27"/>
      <c r="HZI258" s="27"/>
      <c r="HZJ258" s="27"/>
      <c r="HZK258" s="27"/>
      <c r="HZL258" s="27"/>
      <c r="HZM258" s="27"/>
      <c r="HZN258" s="27"/>
      <c r="HZO258" s="27"/>
      <c r="HZP258" s="27"/>
      <c r="HZQ258" s="27"/>
      <c r="HZR258" s="27"/>
      <c r="HZS258" s="27"/>
      <c r="HZT258" s="27"/>
      <c r="HZU258" s="27"/>
      <c r="HZV258" s="27"/>
      <c r="HZW258" s="27"/>
      <c r="HZX258" s="27"/>
      <c r="HZY258" s="27"/>
      <c r="HZZ258" s="27"/>
      <c r="IAA258" s="27"/>
      <c r="IAB258" s="27"/>
      <c r="IAC258" s="27"/>
      <c r="IAD258" s="27"/>
      <c r="IAE258" s="27"/>
      <c r="IAF258" s="27"/>
      <c r="IAG258" s="27"/>
      <c r="IAH258" s="27"/>
      <c r="IAI258" s="27"/>
      <c r="IAJ258" s="27"/>
      <c r="IAK258" s="27"/>
      <c r="IAL258" s="27"/>
      <c r="IAM258" s="27"/>
      <c r="IAN258" s="27"/>
      <c r="IAO258" s="27"/>
      <c r="IAP258" s="27"/>
      <c r="IAQ258" s="27"/>
      <c r="IAR258" s="27"/>
      <c r="IAS258" s="27"/>
      <c r="IAT258" s="27"/>
      <c r="IAU258" s="27"/>
      <c r="IAV258" s="27"/>
      <c r="IAW258" s="27"/>
      <c r="IAX258" s="27"/>
      <c r="IAY258" s="27"/>
      <c r="IAZ258" s="27"/>
      <c r="IBA258" s="27"/>
      <c r="IBB258" s="27"/>
      <c r="IBC258" s="27"/>
      <c r="IBD258" s="27"/>
      <c r="IBE258" s="27"/>
      <c r="IBF258" s="27"/>
      <c r="IBG258" s="27"/>
      <c r="IBH258" s="27"/>
      <c r="IBI258" s="27"/>
      <c r="IBJ258" s="27"/>
      <c r="IBK258" s="27"/>
      <c r="IBL258" s="27"/>
      <c r="IBM258" s="27"/>
      <c r="IBN258" s="27"/>
      <c r="IBO258" s="27"/>
      <c r="IBP258" s="27"/>
      <c r="IBQ258" s="27"/>
      <c r="IBR258" s="27"/>
      <c r="IBS258" s="27"/>
      <c r="IBT258" s="27"/>
      <c r="IBU258" s="27"/>
      <c r="IBV258" s="27"/>
      <c r="IBW258" s="27"/>
      <c r="IBX258" s="27"/>
      <c r="IBY258" s="27"/>
      <c r="IBZ258" s="27"/>
      <c r="ICA258" s="27"/>
      <c r="ICB258" s="27"/>
      <c r="ICC258" s="27"/>
      <c r="ICD258" s="27"/>
      <c r="ICE258" s="27"/>
      <c r="ICF258" s="27"/>
      <c r="ICG258" s="27"/>
      <c r="ICH258" s="27"/>
      <c r="ICI258" s="27"/>
      <c r="ICJ258" s="27"/>
      <c r="ICK258" s="27"/>
      <c r="ICL258" s="27"/>
      <c r="ICM258" s="27"/>
      <c r="ICN258" s="27"/>
      <c r="ICO258" s="27"/>
      <c r="ICP258" s="27"/>
      <c r="ICQ258" s="27"/>
      <c r="ICR258" s="27"/>
      <c r="ICS258" s="27"/>
      <c r="ICT258" s="27"/>
      <c r="ICU258" s="27"/>
      <c r="ICV258" s="27"/>
      <c r="ICW258" s="27"/>
      <c r="ICX258" s="27"/>
      <c r="ICY258" s="27"/>
      <c r="ICZ258" s="27"/>
      <c r="IDA258" s="27"/>
      <c r="IDB258" s="27"/>
      <c r="IDC258" s="27"/>
      <c r="IDD258" s="27"/>
      <c r="IDE258" s="27"/>
      <c r="IDF258" s="27"/>
      <c r="IDG258" s="27"/>
      <c r="IDH258" s="27"/>
      <c r="IDI258" s="27"/>
      <c r="IDJ258" s="27"/>
      <c r="IDK258" s="27"/>
      <c r="IDL258" s="27"/>
      <c r="IDM258" s="27"/>
      <c r="IDN258" s="27"/>
      <c r="IDO258" s="27"/>
      <c r="IDP258" s="27"/>
      <c r="IDQ258" s="27"/>
      <c r="IDR258" s="27"/>
      <c r="IDS258" s="27"/>
      <c r="IDT258" s="27"/>
      <c r="IDU258" s="27"/>
      <c r="IDV258" s="27"/>
      <c r="IDW258" s="27"/>
      <c r="IDX258" s="27"/>
      <c r="IDY258" s="27"/>
      <c r="IDZ258" s="27"/>
      <c r="IEA258" s="27"/>
      <c r="IEB258" s="27"/>
      <c r="IEC258" s="27"/>
      <c r="IED258" s="27"/>
      <c r="IEE258" s="27"/>
      <c r="IEF258" s="27"/>
      <c r="IEG258" s="27"/>
      <c r="IEH258" s="27"/>
      <c r="IEI258" s="27"/>
      <c r="IEJ258" s="27"/>
      <c r="IEK258" s="27"/>
      <c r="IEL258" s="27"/>
      <c r="IEM258" s="27"/>
      <c r="IEN258" s="27"/>
      <c r="IEO258" s="27"/>
      <c r="IEP258" s="27"/>
      <c r="IEQ258" s="27"/>
      <c r="IER258" s="27"/>
      <c r="IES258" s="27"/>
      <c r="IET258" s="27"/>
      <c r="IEU258" s="27"/>
      <c r="IEV258" s="27"/>
      <c r="IEW258" s="27"/>
      <c r="IEX258" s="27"/>
      <c r="IEY258" s="27"/>
      <c r="IEZ258" s="27"/>
      <c r="IFA258" s="27"/>
      <c r="IFB258" s="27"/>
      <c r="IFC258" s="27"/>
      <c r="IFD258" s="27"/>
      <c r="IFE258" s="27"/>
      <c r="IFF258" s="27"/>
      <c r="IFG258" s="27"/>
      <c r="IFH258" s="27"/>
      <c r="IFI258" s="27"/>
      <c r="IFJ258" s="27"/>
      <c r="IFK258" s="27"/>
      <c r="IFL258" s="27"/>
      <c r="IFM258" s="27"/>
      <c r="IFN258" s="27"/>
      <c r="IFO258" s="27"/>
      <c r="IFP258" s="27"/>
      <c r="IFQ258" s="27"/>
      <c r="IFR258" s="27"/>
      <c r="IFS258" s="27"/>
      <c r="IFT258" s="27"/>
      <c r="IFU258" s="27"/>
      <c r="IFV258" s="27"/>
      <c r="IFW258" s="27"/>
      <c r="IFX258" s="27"/>
      <c r="IFY258" s="27"/>
      <c r="IFZ258" s="27"/>
      <c r="IGA258" s="27"/>
      <c r="IGB258" s="27"/>
      <c r="IGC258" s="27"/>
      <c r="IGD258" s="27"/>
      <c r="IGE258" s="27"/>
      <c r="IGF258" s="27"/>
      <c r="IGG258" s="27"/>
      <c r="IGH258" s="27"/>
      <c r="IGI258" s="27"/>
      <c r="IGJ258" s="27"/>
      <c r="IGK258" s="27"/>
      <c r="IGL258" s="27"/>
      <c r="IGM258" s="27"/>
      <c r="IGN258" s="27"/>
      <c r="IGO258" s="27"/>
      <c r="IGP258" s="27"/>
      <c r="IGQ258" s="27"/>
      <c r="IGR258" s="27"/>
      <c r="IGS258" s="27"/>
      <c r="IGT258" s="27"/>
      <c r="IGU258" s="27"/>
      <c r="IGV258" s="27"/>
      <c r="IGW258" s="27"/>
      <c r="IGX258" s="27"/>
      <c r="IGY258" s="27"/>
      <c r="IGZ258" s="27"/>
      <c r="IHA258" s="27"/>
      <c r="IHB258" s="27"/>
      <c r="IHC258" s="27"/>
      <c r="IHD258" s="27"/>
      <c r="IHE258" s="27"/>
      <c r="IHF258" s="27"/>
      <c r="IHG258" s="27"/>
      <c r="IHH258" s="27"/>
      <c r="IHI258" s="27"/>
      <c r="IHJ258" s="27"/>
      <c r="IHK258" s="27"/>
      <c r="IHL258" s="27"/>
      <c r="IHM258" s="27"/>
      <c r="IHN258" s="27"/>
      <c r="IHO258" s="27"/>
      <c r="IHP258" s="27"/>
      <c r="IHQ258" s="27"/>
      <c r="IHR258" s="27"/>
      <c r="IHS258" s="27"/>
      <c r="IHT258" s="27"/>
      <c r="IHU258" s="27"/>
      <c r="IHV258" s="27"/>
      <c r="IHW258" s="27"/>
      <c r="IHX258" s="27"/>
      <c r="IHY258" s="27"/>
      <c r="IHZ258" s="27"/>
      <c r="IIA258" s="27"/>
      <c r="IIB258" s="27"/>
      <c r="IIC258" s="27"/>
      <c r="IID258" s="27"/>
      <c r="IIE258" s="27"/>
      <c r="IIF258" s="27"/>
      <c r="IIG258" s="27"/>
      <c r="IIH258" s="27"/>
      <c r="III258" s="27"/>
      <c r="IIJ258" s="27"/>
      <c r="IIK258" s="27"/>
      <c r="IIL258" s="27"/>
      <c r="IIM258" s="27"/>
      <c r="IIN258" s="27"/>
      <c r="IIO258" s="27"/>
      <c r="IIP258" s="27"/>
      <c r="IIQ258" s="27"/>
      <c r="IIR258" s="27"/>
      <c r="IIS258" s="27"/>
      <c r="IIT258" s="27"/>
      <c r="IIU258" s="27"/>
      <c r="IIV258" s="27"/>
      <c r="IIW258" s="27"/>
      <c r="IIX258" s="27"/>
      <c r="IIY258" s="27"/>
      <c r="IIZ258" s="27"/>
      <c r="IJA258" s="27"/>
      <c r="IJB258" s="27"/>
      <c r="IJC258" s="27"/>
      <c r="IJD258" s="27"/>
      <c r="IJE258" s="27"/>
      <c r="IJF258" s="27"/>
      <c r="IJG258" s="27"/>
      <c r="IJH258" s="27"/>
      <c r="IJI258" s="27"/>
      <c r="IJJ258" s="27"/>
      <c r="IJK258" s="27"/>
      <c r="IJL258" s="27"/>
      <c r="IJM258" s="27"/>
      <c r="IJN258" s="27"/>
      <c r="IJO258" s="27"/>
      <c r="IJP258" s="27"/>
      <c r="IJQ258" s="27"/>
      <c r="IJR258" s="27"/>
      <c r="IJS258" s="27"/>
      <c r="IJT258" s="27"/>
      <c r="IJU258" s="27"/>
      <c r="IJV258" s="27"/>
      <c r="IJW258" s="27"/>
      <c r="IJX258" s="27"/>
      <c r="IJY258" s="27"/>
      <c r="IJZ258" s="27"/>
      <c r="IKA258" s="27"/>
      <c r="IKB258" s="27"/>
      <c r="IKC258" s="27"/>
      <c r="IKD258" s="27"/>
      <c r="IKE258" s="27"/>
      <c r="IKF258" s="27"/>
      <c r="IKG258" s="27"/>
      <c r="IKH258" s="27"/>
      <c r="IKI258" s="27"/>
      <c r="IKJ258" s="27"/>
      <c r="IKK258" s="27"/>
      <c r="IKL258" s="27"/>
      <c r="IKM258" s="27"/>
      <c r="IKN258" s="27"/>
      <c r="IKO258" s="27"/>
      <c r="IKP258" s="27"/>
      <c r="IKQ258" s="27"/>
      <c r="IKR258" s="27"/>
      <c r="IKS258" s="27"/>
      <c r="IKT258" s="27"/>
      <c r="IKU258" s="27"/>
      <c r="IKV258" s="27"/>
      <c r="IKW258" s="27"/>
      <c r="IKX258" s="27"/>
      <c r="IKY258" s="27"/>
      <c r="IKZ258" s="27"/>
      <c r="ILA258" s="27"/>
      <c r="ILB258" s="27"/>
      <c r="ILC258" s="27"/>
      <c r="ILD258" s="27"/>
      <c r="ILE258" s="27"/>
      <c r="ILF258" s="27"/>
      <c r="ILG258" s="27"/>
      <c r="ILH258" s="27"/>
      <c r="ILI258" s="27"/>
      <c r="ILJ258" s="27"/>
      <c r="ILK258" s="27"/>
      <c r="ILL258" s="27"/>
      <c r="ILM258" s="27"/>
      <c r="ILN258" s="27"/>
      <c r="ILO258" s="27"/>
      <c r="ILP258" s="27"/>
      <c r="ILQ258" s="27"/>
      <c r="ILR258" s="27"/>
      <c r="ILS258" s="27"/>
      <c r="ILT258" s="27"/>
      <c r="ILU258" s="27"/>
      <c r="ILV258" s="27"/>
      <c r="ILW258" s="27"/>
      <c r="ILX258" s="27"/>
      <c r="ILY258" s="27"/>
      <c r="ILZ258" s="27"/>
      <c r="IMA258" s="27"/>
      <c r="IMB258" s="27"/>
      <c r="IMC258" s="27"/>
      <c r="IMD258" s="27"/>
      <c r="IME258" s="27"/>
      <c r="IMF258" s="27"/>
      <c r="IMG258" s="27"/>
      <c r="IMH258" s="27"/>
      <c r="IMI258" s="27"/>
      <c r="IMJ258" s="27"/>
      <c r="IMK258" s="27"/>
      <c r="IML258" s="27"/>
      <c r="IMM258" s="27"/>
      <c r="IMN258" s="27"/>
      <c r="IMO258" s="27"/>
      <c r="IMP258" s="27"/>
      <c r="IMQ258" s="27"/>
      <c r="IMR258" s="27"/>
      <c r="IMS258" s="27"/>
      <c r="IMT258" s="27"/>
      <c r="IMU258" s="27"/>
      <c r="IMV258" s="27"/>
      <c r="IMW258" s="27"/>
      <c r="IMX258" s="27"/>
      <c r="IMY258" s="27"/>
      <c r="IMZ258" s="27"/>
      <c r="INA258" s="27"/>
      <c r="INB258" s="27"/>
      <c r="INC258" s="27"/>
      <c r="IND258" s="27"/>
      <c r="INE258" s="27"/>
      <c r="INF258" s="27"/>
      <c r="ING258" s="27"/>
      <c r="INH258" s="27"/>
      <c r="INI258" s="27"/>
      <c r="INJ258" s="27"/>
      <c r="INK258" s="27"/>
      <c r="INL258" s="27"/>
      <c r="INM258" s="27"/>
      <c r="INN258" s="27"/>
      <c r="INO258" s="27"/>
      <c r="INP258" s="27"/>
      <c r="INQ258" s="27"/>
      <c r="INR258" s="27"/>
      <c r="INS258" s="27"/>
      <c r="INT258" s="27"/>
      <c r="INU258" s="27"/>
      <c r="INV258" s="27"/>
      <c r="INW258" s="27"/>
      <c r="INX258" s="27"/>
      <c r="INY258" s="27"/>
      <c r="INZ258" s="27"/>
      <c r="IOA258" s="27"/>
      <c r="IOB258" s="27"/>
      <c r="IOC258" s="27"/>
      <c r="IOD258" s="27"/>
      <c r="IOE258" s="27"/>
      <c r="IOF258" s="27"/>
      <c r="IOG258" s="27"/>
      <c r="IOH258" s="27"/>
      <c r="IOI258" s="27"/>
      <c r="IOJ258" s="27"/>
      <c r="IOK258" s="27"/>
      <c r="IOL258" s="27"/>
      <c r="IOM258" s="27"/>
      <c r="ION258" s="27"/>
      <c r="IOO258" s="27"/>
      <c r="IOP258" s="27"/>
      <c r="IOQ258" s="27"/>
      <c r="IOR258" s="27"/>
      <c r="IOS258" s="27"/>
      <c r="IOT258" s="27"/>
      <c r="IOU258" s="27"/>
      <c r="IOV258" s="27"/>
      <c r="IOW258" s="27"/>
      <c r="IOX258" s="27"/>
      <c r="IOY258" s="27"/>
      <c r="IOZ258" s="27"/>
      <c r="IPA258" s="27"/>
      <c r="IPB258" s="27"/>
      <c r="IPC258" s="27"/>
      <c r="IPD258" s="27"/>
      <c r="IPE258" s="27"/>
      <c r="IPF258" s="27"/>
      <c r="IPG258" s="27"/>
      <c r="IPH258" s="27"/>
      <c r="IPI258" s="27"/>
      <c r="IPJ258" s="27"/>
      <c r="IPK258" s="27"/>
      <c r="IPL258" s="27"/>
      <c r="IPM258" s="27"/>
      <c r="IPN258" s="27"/>
      <c r="IPO258" s="27"/>
      <c r="IPP258" s="27"/>
      <c r="IPQ258" s="27"/>
      <c r="IPR258" s="27"/>
      <c r="IPS258" s="27"/>
      <c r="IPT258" s="27"/>
      <c r="IPU258" s="27"/>
      <c r="IPV258" s="27"/>
      <c r="IPW258" s="27"/>
      <c r="IPX258" s="27"/>
      <c r="IPY258" s="27"/>
      <c r="IPZ258" s="27"/>
      <c r="IQA258" s="27"/>
      <c r="IQB258" s="27"/>
      <c r="IQC258" s="27"/>
      <c r="IQD258" s="27"/>
      <c r="IQE258" s="27"/>
      <c r="IQF258" s="27"/>
      <c r="IQG258" s="27"/>
      <c r="IQH258" s="27"/>
      <c r="IQI258" s="27"/>
      <c r="IQJ258" s="27"/>
      <c r="IQK258" s="27"/>
      <c r="IQL258" s="27"/>
      <c r="IQM258" s="27"/>
      <c r="IQN258" s="27"/>
      <c r="IQO258" s="27"/>
      <c r="IQP258" s="27"/>
      <c r="IQQ258" s="27"/>
      <c r="IQR258" s="27"/>
      <c r="IQS258" s="27"/>
      <c r="IQT258" s="27"/>
      <c r="IQU258" s="27"/>
      <c r="IQV258" s="27"/>
      <c r="IQW258" s="27"/>
      <c r="IQX258" s="27"/>
      <c r="IQY258" s="27"/>
      <c r="IQZ258" s="27"/>
      <c r="IRA258" s="27"/>
      <c r="IRB258" s="27"/>
      <c r="IRC258" s="27"/>
      <c r="IRD258" s="27"/>
      <c r="IRE258" s="27"/>
      <c r="IRF258" s="27"/>
      <c r="IRG258" s="27"/>
      <c r="IRH258" s="27"/>
      <c r="IRI258" s="27"/>
      <c r="IRJ258" s="27"/>
      <c r="IRK258" s="27"/>
      <c r="IRL258" s="27"/>
      <c r="IRM258" s="27"/>
      <c r="IRN258" s="27"/>
      <c r="IRO258" s="27"/>
      <c r="IRP258" s="27"/>
      <c r="IRQ258" s="27"/>
      <c r="IRR258" s="27"/>
      <c r="IRS258" s="27"/>
      <c r="IRT258" s="27"/>
      <c r="IRU258" s="27"/>
      <c r="IRV258" s="27"/>
      <c r="IRW258" s="27"/>
      <c r="IRX258" s="27"/>
      <c r="IRY258" s="27"/>
      <c r="IRZ258" s="27"/>
      <c r="ISA258" s="27"/>
      <c r="ISB258" s="27"/>
      <c r="ISC258" s="27"/>
      <c r="ISD258" s="27"/>
      <c r="ISE258" s="27"/>
      <c r="ISF258" s="27"/>
      <c r="ISG258" s="27"/>
      <c r="ISH258" s="27"/>
      <c r="ISI258" s="27"/>
      <c r="ISJ258" s="27"/>
      <c r="ISK258" s="27"/>
      <c r="ISL258" s="27"/>
      <c r="ISM258" s="27"/>
      <c r="ISN258" s="27"/>
      <c r="ISO258" s="27"/>
      <c r="ISP258" s="27"/>
      <c r="ISQ258" s="27"/>
      <c r="ISR258" s="27"/>
      <c r="ISS258" s="27"/>
      <c r="IST258" s="27"/>
      <c r="ISU258" s="27"/>
      <c r="ISV258" s="27"/>
      <c r="ISW258" s="27"/>
      <c r="ISX258" s="27"/>
      <c r="ISY258" s="27"/>
      <c r="ISZ258" s="27"/>
      <c r="ITA258" s="27"/>
      <c r="ITB258" s="27"/>
      <c r="ITC258" s="27"/>
      <c r="ITD258" s="27"/>
      <c r="ITE258" s="27"/>
      <c r="ITF258" s="27"/>
      <c r="ITG258" s="27"/>
      <c r="ITH258" s="27"/>
      <c r="ITI258" s="27"/>
      <c r="ITJ258" s="27"/>
      <c r="ITK258" s="27"/>
      <c r="ITL258" s="27"/>
      <c r="ITM258" s="27"/>
      <c r="ITN258" s="27"/>
      <c r="ITO258" s="27"/>
      <c r="ITP258" s="27"/>
      <c r="ITQ258" s="27"/>
      <c r="ITR258" s="27"/>
      <c r="ITS258" s="27"/>
      <c r="ITT258" s="27"/>
      <c r="ITU258" s="27"/>
      <c r="ITV258" s="27"/>
      <c r="ITW258" s="27"/>
      <c r="ITX258" s="27"/>
      <c r="ITY258" s="27"/>
      <c r="ITZ258" s="27"/>
      <c r="IUA258" s="27"/>
      <c r="IUB258" s="27"/>
      <c r="IUC258" s="27"/>
      <c r="IUD258" s="27"/>
      <c r="IUE258" s="27"/>
      <c r="IUF258" s="27"/>
      <c r="IUG258" s="27"/>
      <c r="IUH258" s="27"/>
      <c r="IUI258" s="27"/>
      <c r="IUJ258" s="27"/>
      <c r="IUK258" s="27"/>
      <c r="IUL258" s="27"/>
      <c r="IUM258" s="27"/>
      <c r="IUN258" s="27"/>
      <c r="IUO258" s="27"/>
      <c r="IUP258" s="27"/>
      <c r="IUQ258" s="27"/>
      <c r="IUR258" s="27"/>
      <c r="IUS258" s="27"/>
      <c r="IUT258" s="27"/>
      <c r="IUU258" s="27"/>
      <c r="IUV258" s="27"/>
      <c r="IUW258" s="27"/>
      <c r="IUX258" s="27"/>
      <c r="IUY258" s="27"/>
      <c r="IUZ258" s="27"/>
      <c r="IVA258" s="27"/>
      <c r="IVB258" s="27"/>
      <c r="IVC258" s="27"/>
      <c r="IVD258" s="27"/>
      <c r="IVE258" s="27"/>
      <c r="IVF258" s="27"/>
      <c r="IVG258" s="27"/>
      <c r="IVH258" s="27"/>
      <c r="IVI258" s="27"/>
      <c r="IVJ258" s="27"/>
      <c r="IVK258" s="27"/>
      <c r="IVL258" s="27"/>
      <c r="IVM258" s="27"/>
      <c r="IVN258" s="27"/>
      <c r="IVO258" s="27"/>
      <c r="IVP258" s="27"/>
      <c r="IVQ258" s="27"/>
      <c r="IVR258" s="27"/>
      <c r="IVS258" s="27"/>
      <c r="IVT258" s="27"/>
      <c r="IVU258" s="27"/>
      <c r="IVV258" s="27"/>
      <c r="IVW258" s="27"/>
      <c r="IVX258" s="27"/>
      <c r="IVY258" s="27"/>
      <c r="IVZ258" s="27"/>
      <c r="IWA258" s="27"/>
      <c r="IWB258" s="27"/>
      <c r="IWC258" s="27"/>
      <c r="IWD258" s="27"/>
      <c r="IWE258" s="27"/>
      <c r="IWF258" s="27"/>
      <c r="IWG258" s="27"/>
      <c r="IWH258" s="27"/>
      <c r="IWI258" s="27"/>
      <c r="IWJ258" s="27"/>
      <c r="IWK258" s="27"/>
      <c r="IWL258" s="27"/>
      <c r="IWM258" s="27"/>
      <c r="IWN258" s="27"/>
      <c r="IWO258" s="27"/>
      <c r="IWP258" s="27"/>
      <c r="IWQ258" s="27"/>
      <c r="IWR258" s="27"/>
      <c r="IWS258" s="27"/>
      <c r="IWT258" s="27"/>
      <c r="IWU258" s="27"/>
      <c r="IWV258" s="27"/>
      <c r="IWW258" s="27"/>
      <c r="IWX258" s="27"/>
      <c r="IWY258" s="27"/>
      <c r="IWZ258" s="27"/>
      <c r="IXA258" s="27"/>
      <c r="IXB258" s="27"/>
      <c r="IXC258" s="27"/>
      <c r="IXD258" s="27"/>
      <c r="IXE258" s="27"/>
      <c r="IXF258" s="27"/>
      <c r="IXG258" s="27"/>
      <c r="IXH258" s="27"/>
      <c r="IXI258" s="27"/>
      <c r="IXJ258" s="27"/>
      <c r="IXK258" s="27"/>
      <c r="IXL258" s="27"/>
      <c r="IXM258" s="27"/>
      <c r="IXN258" s="27"/>
      <c r="IXO258" s="27"/>
      <c r="IXP258" s="27"/>
      <c r="IXQ258" s="27"/>
      <c r="IXR258" s="27"/>
      <c r="IXS258" s="27"/>
      <c r="IXT258" s="27"/>
      <c r="IXU258" s="27"/>
      <c r="IXV258" s="27"/>
      <c r="IXW258" s="27"/>
      <c r="IXX258" s="27"/>
      <c r="IXY258" s="27"/>
      <c r="IXZ258" s="27"/>
      <c r="IYA258" s="27"/>
      <c r="IYB258" s="27"/>
      <c r="IYC258" s="27"/>
      <c r="IYD258" s="27"/>
      <c r="IYE258" s="27"/>
      <c r="IYF258" s="27"/>
      <c r="IYG258" s="27"/>
      <c r="IYH258" s="27"/>
      <c r="IYI258" s="27"/>
      <c r="IYJ258" s="27"/>
      <c r="IYK258" s="27"/>
      <c r="IYL258" s="27"/>
      <c r="IYM258" s="27"/>
      <c r="IYN258" s="27"/>
      <c r="IYO258" s="27"/>
      <c r="IYP258" s="27"/>
      <c r="IYQ258" s="27"/>
      <c r="IYR258" s="27"/>
      <c r="IYS258" s="27"/>
      <c r="IYT258" s="27"/>
      <c r="IYU258" s="27"/>
      <c r="IYV258" s="27"/>
      <c r="IYW258" s="27"/>
      <c r="IYX258" s="27"/>
      <c r="IYY258" s="27"/>
      <c r="IYZ258" s="27"/>
      <c r="IZA258" s="27"/>
      <c r="IZB258" s="27"/>
      <c r="IZC258" s="27"/>
      <c r="IZD258" s="27"/>
      <c r="IZE258" s="27"/>
      <c r="IZF258" s="27"/>
      <c r="IZG258" s="27"/>
      <c r="IZH258" s="27"/>
      <c r="IZI258" s="27"/>
      <c r="IZJ258" s="27"/>
      <c r="IZK258" s="27"/>
      <c r="IZL258" s="27"/>
      <c r="IZM258" s="27"/>
      <c r="IZN258" s="27"/>
      <c r="IZO258" s="27"/>
      <c r="IZP258" s="27"/>
      <c r="IZQ258" s="27"/>
      <c r="IZR258" s="27"/>
      <c r="IZS258" s="27"/>
      <c r="IZT258" s="27"/>
      <c r="IZU258" s="27"/>
      <c r="IZV258" s="27"/>
      <c r="IZW258" s="27"/>
      <c r="IZX258" s="27"/>
      <c r="IZY258" s="27"/>
      <c r="IZZ258" s="27"/>
      <c r="JAA258" s="27"/>
      <c r="JAB258" s="27"/>
      <c r="JAC258" s="27"/>
      <c r="JAD258" s="27"/>
      <c r="JAE258" s="27"/>
      <c r="JAF258" s="27"/>
      <c r="JAG258" s="27"/>
      <c r="JAH258" s="27"/>
      <c r="JAI258" s="27"/>
      <c r="JAJ258" s="27"/>
      <c r="JAK258" s="27"/>
      <c r="JAL258" s="27"/>
      <c r="JAM258" s="27"/>
      <c r="JAN258" s="27"/>
      <c r="JAO258" s="27"/>
      <c r="JAP258" s="27"/>
      <c r="JAQ258" s="27"/>
      <c r="JAR258" s="27"/>
      <c r="JAS258" s="27"/>
      <c r="JAT258" s="27"/>
      <c r="JAU258" s="27"/>
      <c r="JAV258" s="27"/>
      <c r="JAW258" s="27"/>
      <c r="JAX258" s="27"/>
      <c r="JAY258" s="27"/>
      <c r="JAZ258" s="27"/>
      <c r="JBA258" s="27"/>
      <c r="JBB258" s="27"/>
      <c r="JBC258" s="27"/>
      <c r="JBD258" s="27"/>
      <c r="JBE258" s="27"/>
      <c r="JBF258" s="27"/>
      <c r="JBG258" s="27"/>
      <c r="JBH258" s="27"/>
      <c r="JBI258" s="27"/>
      <c r="JBJ258" s="27"/>
      <c r="JBK258" s="27"/>
      <c r="JBL258" s="27"/>
      <c r="JBM258" s="27"/>
      <c r="JBN258" s="27"/>
      <c r="JBO258" s="27"/>
      <c r="JBP258" s="27"/>
      <c r="JBQ258" s="27"/>
      <c r="JBR258" s="27"/>
      <c r="JBS258" s="27"/>
      <c r="JBT258" s="27"/>
      <c r="JBU258" s="27"/>
      <c r="JBV258" s="27"/>
      <c r="JBW258" s="27"/>
      <c r="JBX258" s="27"/>
      <c r="JBY258" s="27"/>
      <c r="JBZ258" s="27"/>
      <c r="JCA258" s="27"/>
      <c r="JCB258" s="27"/>
      <c r="JCC258" s="27"/>
      <c r="JCD258" s="27"/>
      <c r="JCE258" s="27"/>
      <c r="JCF258" s="27"/>
      <c r="JCG258" s="27"/>
      <c r="JCH258" s="27"/>
      <c r="JCI258" s="27"/>
      <c r="JCJ258" s="27"/>
      <c r="JCK258" s="27"/>
      <c r="JCL258" s="27"/>
      <c r="JCM258" s="27"/>
      <c r="JCN258" s="27"/>
      <c r="JCO258" s="27"/>
      <c r="JCP258" s="27"/>
      <c r="JCQ258" s="27"/>
      <c r="JCR258" s="27"/>
      <c r="JCS258" s="27"/>
      <c r="JCT258" s="27"/>
      <c r="JCU258" s="27"/>
      <c r="JCV258" s="27"/>
      <c r="JCW258" s="27"/>
      <c r="JCX258" s="27"/>
      <c r="JCY258" s="27"/>
      <c r="JCZ258" s="27"/>
      <c r="JDA258" s="27"/>
      <c r="JDB258" s="27"/>
      <c r="JDC258" s="27"/>
      <c r="JDD258" s="27"/>
      <c r="JDE258" s="27"/>
      <c r="JDF258" s="27"/>
      <c r="JDG258" s="27"/>
      <c r="JDH258" s="27"/>
      <c r="JDI258" s="27"/>
      <c r="JDJ258" s="27"/>
      <c r="JDK258" s="27"/>
      <c r="JDL258" s="27"/>
      <c r="JDM258" s="27"/>
      <c r="JDN258" s="27"/>
      <c r="JDO258" s="27"/>
      <c r="JDP258" s="27"/>
      <c r="JDQ258" s="27"/>
      <c r="JDR258" s="27"/>
      <c r="JDS258" s="27"/>
      <c r="JDT258" s="27"/>
      <c r="JDU258" s="27"/>
      <c r="JDV258" s="27"/>
      <c r="JDW258" s="27"/>
      <c r="JDX258" s="27"/>
      <c r="JDY258" s="27"/>
      <c r="JDZ258" s="27"/>
      <c r="JEA258" s="27"/>
      <c r="JEB258" s="27"/>
      <c r="JEC258" s="27"/>
      <c r="JED258" s="27"/>
      <c r="JEE258" s="27"/>
      <c r="JEF258" s="27"/>
      <c r="JEG258" s="27"/>
      <c r="JEH258" s="27"/>
      <c r="JEI258" s="27"/>
      <c r="JEJ258" s="27"/>
      <c r="JEK258" s="27"/>
      <c r="JEL258" s="27"/>
      <c r="JEM258" s="27"/>
      <c r="JEN258" s="27"/>
      <c r="JEO258" s="27"/>
      <c r="JEP258" s="27"/>
      <c r="JEQ258" s="27"/>
      <c r="JER258" s="27"/>
      <c r="JES258" s="27"/>
      <c r="JET258" s="27"/>
      <c r="JEU258" s="27"/>
      <c r="JEV258" s="27"/>
      <c r="JEW258" s="27"/>
      <c r="JEX258" s="27"/>
      <c r="JEY258" s="27"/>
      <c r="JEZ258" s="27"/>
      <c r="JFA258" s="27"/>
      <c r="JFB258" s="27"/>
      <c r="JFC258" s="27"/>
      <c r="JFD258" s="27"/>
      <c r="JFE258" s="27"/>
      <c r="JFF258" s="27"/>
      <c r="JFG258" s="27"/>
      <c r="JFH258" s="27"/>
      <c r="JFI258" s="27"/>
      <c r="JFJ258" s="27"/>
      <c r="JFK258" s="27"/>
      <c r="JFL258" s="27"/>
      <c r="JFM258" s="27"/>
      <c r="JFN258" s="27"/>
      <c r="JFO258" s="27"/>
      <c r="JFP258" s="27"/>
      <c r="JFQ258" s="27"/>
      <c r="JFR258" s="27"/>
      <c r="JFS258" s="27"/>
      <c r="JFT258" s="27"/>
      <c r="JFU258" s="27"/>
      <c r="JFV258" s="27"/>
      <c r="JFW258" s="27"/>
      <c r="JFX258" s="27"/>
      <c r="JFY258" s="27"/>
      <c r="JFZ258" s="27"/>
      <c r="JGA258" s="27"/>
      <c r="JGB258" s="27"/>
      <c r="JGC258" s="27"/>
      <c r="JGD258" s="27"/>
      <c r="JGE258" s="27"/>
      <c r="JGF258" s="27"/>
      <c r="JGG258" s="27"/>
      <c r="JGH258" s="27"/>
      <c r="JGI258" s="27"/>
      <c r="JGJ258" s="27"/>
      <c r="JGK258" s="27"/>
      <c r="JGL258" s="27"/>
      <c r="JGM258" s="27"/>
      <c r="JGN258" s="27"/>
      <c r="JGO258" s="27"/>
      <c r="JGP258" s="27"/>
      <c r="JGQ258" s="27"/>
      <c r="JGR258" s="27"/>
      <c r="JGS258" s="27"/>
      <c r="JGT258" s="27"/>
      <c r="JGU258" s="27"/>
      <c r="JGV258" s="27"/>
      <c r="JGW258" s="27"/>
      <c r="JGX258" s="27"/>
      <c r="JGY258" s="27"/>
      <c r="JGZ258" s="27"/>
      <c r="JHA258" s="27"/>
      <c r="JHB258" s="27"/>
      <c r="JHC258" s="27"/>
      <c r="JHD258" s="27"/>
      <c r="JHE258" s="27"/>
      <c r="JHF258" s="27"/>
      <c r="JHG258" s="27"/>
      <c r="JHH258" s="27"/>
      <c r="JHI258" s="27"/>
      <c r="JHJ258" s="27"/>
      <c r="JHK258" s="27"/>
      <c r="JHL258" s="27"/>
      <c r="JHM258" s="27"/>
      <c r="JHN258" s="27"/>
      <c r="JHO258" s="27"/>
      <c r="JHP258" s="27"/>
      <c r="JHQ258" s="27"/>
      <c r="JHR258" s="27"/>
      <c r="JHS258" s="27"/>
      <c r="JHT258" s="27"/>
      <c r="JHU258" s="27"/>
      <c r="JHV258" s="27"/>
      <c r="JHW258" s="27"/>
      <c r="JHX258" s="27"/>
      <c r="JHY258" s="27"/>
      <c r="JHZ258" s="27"/>
      <c r="JIA258" s="27"/>
      <c r="JIB258" s="27"/>
      <c r="JIC258" s="27"/>
      <c r="JID258" s="27"/>
      <c r="JIE258" s="27"/>
      <c r="JIF258" s="27"/>
      <c r="JIG258" s="27"/>
      <c r="JIH258" s="27"/>
      <c r="JII258" s="27"/>
      <c r="JIJ258" s="27"/>
      <c r="JIK258" s="27"/>
      <c r="JIL258" s="27"/>
      <c r="JIM258" s="27"/>
      <c r="JIN258" s="27"/>
      <c r="JIO258" s="27"/>
      <c r="JIP258" s="27"/>
      <c r="JIQ258" s="27"/>
      <c r="JIR258" s="27"/>
      <c r="JIS258" s="27"/>
      <c r="JIT258" s="27"/>
      <c r="JIU258" s="27"/>
      <c r="JIV258" s="27"/>
      <c r="JIW258" s="27"/>
      <c r="JIX258" s="27"/>
      <c r="JIY258" s="27"/>
      <c r="JIZ258" s="27"/>
      <c r="JJA258" s="27"/>
      <c r="JJB258" s="27"/>
      <c r="JJC258" s="27"/>
      <c r="JJD258" s="27"/>
      <c r="JJE258" s="27"/>
      <c r="JJF258" s="27"/>
      <c r="JJG258" s="27"/>
      <c r="JJH258" s="27"/>
      <c r="JJI258" s="27"/>
      <c r="JJJ258" s="27"/>
      <c r="JJK258" s="27"/>
      <c r="JJL258" s="27"/>
      <c r="JJM258" s="27"/>
      <c r="JJN258" s="27"/>
      <c r="JJO258" s="27"/>
      <c r="JJP258" s="27"/>
      <c r="JJQ258" s="27"/>
      <c r="JJR258" s="27"/>
      <c r="JJS258" s="27"/>
      <c r="JJT258" s="27"/>
      <c r="JJU258" s="27"/>
      <c r="JJV258" s="27"/>
      <c r="JJW258" s="27"/>
      <c r="JJX258" s="27"/>
      <c r="JJY258" s="27"/>
      <c r="JJZ258" s="27"/>
      <c r="JKA258" s="27"/>
      <c r="JKB258" s="27"/>
      <c r="JKC258" s="27"/>
      <c r="JKD258" s="27"/>
      <c r="JKE258" s="27"/>
      <c r="JKF258" s="27"/>
      <c r="JKG258" s="27"/>
      <c r="JKH258" s="27"/>
      <c r="JKI258" s="27"/>
      <c r="JKJ258" s="27"/>
      <c r="JKK258" s="27"/>
      <c r="JKL258" s="27"/>
      <c r="JKM258" s="27"/>
      <c r="JKN258" s="27"/>
      <c r="JKO258" s="27"/>
      <c r="JKP258" s="27"/>
      <c r="JKQ258" s="27"/>
      <c r="JKR258" s="27"/>
      <c r="JKS258" s="27"/>
      <c r="JKT258" s="27"/>
      <c r="JKU258" s="27"/>
      <c r="JKV258" s="27"/>
      <c r="JKW258" s="27"/>
      <c r="JKX258" s="27"/>
      <c r="JKY258" s="27"/>
      <c r="JKZ258" s="27"/>
      <c r="JLA258" s="27"/>
      <c r="JLB258" s="27"/>
      <c r="JLC258" s="27"/>
      <c r="JLD258" s="27"/>
      <c r="JLE258" s="27"/>
      <c r="JLF258" s="27"/>
      <c r="JLG258" s="27"/>
      <c r="JLH258" s="27"/>
      <c r="JLI258" s="27"/>
      <c r="JLJ258" s="27"/>
      <c r="JLK258" s="27"/>
      <c r="JLL258" s="27"/>
      <c r="JLM258" s="27"/>
      <c r="JLN258" s="27"/>
      <c r="JLO258" s="27"/>
      <c r="JLP258" s="27"/>
      <c r="JLQ258" s="27"/>
      <c r="JLR258" s="27"/>
      <c r="JLS258" s="27"/>
      <c r="JLT258" s="27"/>
      <c r="JLU258" s="27"/>
      <c r="JLV258" s="27"/>
      <c r="JLW258" s="27"/>
      <c r="JLX258" s="27"/>
      <c r="JLY258" s="27"/>
      <c r="JLZ258" s="27"/>
      <c r="JMA258" s="27"/>
      <c r="JMB258" s="27"/>
      <c r="JMC258" s="27"/>
      <c r="JMD258" s="27"/>
      <c r="JME258" s="27"/>
      <c r="JMF258" s="27"/>
      <c r="JMG258" s="27"/>
      <c r="JMH258" s="27"/>
      <c r="JMI258" s="27"/>
      <c r="JMJ258" s="27"/>
      <c r="JMK258" s="27"/>
      <c r="JML258" s="27"/>
      <c r="JMM258" s="27"/>
      <c r="JMN258" s="27"/>
      <c r="JMO258" s="27"/>
      <c r="JMP258" s="27"/>
      <c r="JMQ258" s="27"/>
      <c r="JMR258" s="27"/>
      <c r="JMS258" s="27"/>
      <c r="JMT258" s="27"/>
      <c r="JMU258" s="27"/>
      <c r="JMV258" s="27"/>
      <c r="JMW258" s="27"/>
      <c r="JMX258" s="27"/>
      <c r="JMY258" s="27"/>
      <c r="JMZ258" s="27"/>
      <c r="JNA258" s="27"/>
      <c r="JNB258" s="27"/>
      <c r="JNC258" s="27"/>
      <c r="JND258" s="27"/>
      <c r="JNE258" s="27"/>
      <c r="JNF258" s="27"/>
      <c r="JNG258" s="27"/>
      <c r="JNH258" s="27"/>
      <c r="JNI258" s="27"/>
      <c r="JNJ258" s="27"/>
      <c r="JNK258" s="27"/>
      <c r="JNL258" s="27"/>
      <c r="JNM258" s="27"/>
      <c r="JNN258" s="27"/>
      <c r="JNO258" s="27"/>
      <c r="JNP258" s="27"/>
      <c r="JNQ258" s="27"/>
      <c r="JNR258" s="27"/>
      <c r="JNS258" s="27"/>
      <c r="JNT258" s="27"/>
      <c r="JNU258" s="27"/>
      <c r="JNV258" s="27"/>
      <c r="JNW258" s="27"/>
      <c r="JNX258" s="27"/>
      <c r="JNY258" s="27"/>
      <c r="JNZ258" s="27"/>
      <c r="JOA258" s="27"/>
      <c r="JOB258" s="27"/>
      <c r="JOC258" s="27"/>
      <c r="JOD258" s="27"/>
      <c r="JOE258" s="27"/>
      <c r="JOF258" s="27"/>
      <c r="JOG258" s="27"/>
      <c r="JOH258" s="27"/>
      <c r="JOI258" s="27"/>
      <c r="JOJ258" s="27"/>
      <c r="JOK258" s="27"/>
      <c r="JOL258" s="27"/>
      <c r="JOM258" s="27"/>
      <c r="JON258" s="27"/>
      <c r="JOO258" s="27"/>
      <c r="JOP258" s="27"/>
      <c r="JOQ258" s="27"/>
      <c r="JOR258" s="27"/>
      <c r="JOS258" s="27"/>
      <c r="JOT258" s="27"/>
      <c r="JOU258" s="27"/>
      <c r="JOV258" s="27"/>
      <c r="JOW258" s="27"/>
      <c r="JOX258" s="27"/>
      <c r="JOY258" s="27"/>
      <c r="JOZ258" s="27"/>
      <c r="JPA258" s="27"/>
      <c r="JPB258" s="27"/>
      <c r="JPC258" s="27"/>
      <c r="JPD258" s="27"/>
      <c r="JPE258" s="27"/>
      <c r="JPF258" s="27"/>
      <c r="JPG258" s="27"/>
      <c r="JPH258" s="27"/>
      <c r="JPI258" s="27"/>
      <c r="JPJ258" s="27"/>
      <c r="JPK258" s="27"/>
      <c r="JPL258" s="27"/>
      <c r="JPM258" s="27"/>
      <c r="JPN258" s="27"/>
      <c r="JPO258" s="27"/>
      <c r="JPP258" s="27"/>
      <c r="JPQ258" s="27"/>
      <c r="JPR258" s="27"/>
      <c r="JPS258" s="27"/>
      <c r="JPT258" s="27"/>
      <c r="JPU258" s="27"/>
      <c r="JPV258" s="27"/>
      <c r="JPW258" s="27"/>
      <c r="JPX258" s="27"/>
      <c r="JPY258" s="27"/>
      <c r="JPZ258" s="27"/>
      <c r="JQA258" s="27"/>
      <c r="JQB258" s="27"/>
      <c r="JQC258" s="27"/>
      <c r="JQD258" s="27"/>
      <c r="JQE258" s="27"/>
      <c r="JQF258" s="27"/>
      <c r="JQG258" s="27"/>
      <c r="JQH258" s="27"/>
      <c r="JQI258" s="27"/>
      <c r="JQJ258" s="27"/>
      <c r="JQK258" s="27"/>
      <c r="JQL258" s="27"/>
      <c r="JQM258" s="27"/>
      <c r="JQN258" s="27"/>
      <c r="JQO258" s="27"/>
      <c r="JQP258" s="27"/>
      <c r="JQQ258" s="27"/>
      <c r="JQR258" s="27"/>
      <c r="JQS258" s="27"/>
      <c r="JQT258" s="27"/>
      <c r="JQU258" s="27"/>
      <c r="JQV258" s="27"/>
      <c r="JQW258" s="27"/>
      <c r="JQX258" s="27"/>
      <c r="JQY258" s="27"/>
      <c r="JQZ258" s="27"/>
      <c r="JRA258" s="27"/>
      <c r="JRB258" s="27"/>
      <c r="JRC258" s="27"/>
      <c r="JRD258" s="27"/>
      <c r="JRE258" s="27"/>
      <c r="JRF258" s="27"/>
      <c r="JRG258" s="27"/>
      <c r="JRH258" s="27"/>
      <c r="JRI258" s="27"/>
      <c r="JRJ258" s="27"/>
      <c r="JRK258" s="27"/>
      <c r="JRL258" s="27"/>
      <c r="JRM258" s="27"/>
      <c r="JRN258" s="27"/>
      <c r="JRO258" s="27"/>
      <c r="JRP258" s="27"/>
      <c r="JRQ258" s="27"/>
      <c r="JRR258" s="27"/>
      <c r="JRS258" s="27"/>
      <c r="JRT258" s="27"/>
      <c r="JRU258" s="27"/>
      <c r="JRV258" s="27"/>
      <c r="JRW258" s="27"/>
      <c r="JRX258" s="27"/>
      <c r="JRY258" s="27"/>
      <c r="JRZ258" s="27"/>
      <c r="JSA258" s="27"/>
      <c r="JSB258" s="27"/>
      <c r="JSC258" s="27"/>
      <c r="JSD258" s="27"/>
      <c r="JSE258" s="27"/>
      <c r="JSF258" s="27"/>
      <c r="JSG258" s="27"/>
      <c r="JSH258" s="27"/>
      <c r="JSI258" s="27"/>
      <c r="JSJ258" s="27"/>
      <c r="JSK258" s="27"/>
      <c r="JSL258" s="27"/>
      <c r="JSM258" s="27"/>
      <c r="JSN258" s="27"/>
      <c r="JSO258" s="27"/>
      <c r="JSP258" s="27"/>
      <c r="JSQ258" s="27"/>
      <c r="JSR258" s="27"/>
      <c r="JSS258" s="27"/>
      <c r="JST258" s="27"/>
      <c r="JSU258" s="27"/>
      <c r="JSV258" s="27"/>
      <c r="JSW258" s="27"/>
      <c r="JSX258" s="27"/>
      <c r="JSY258" s="27"/>
      <c r="JSZ258" s="27"/>
      <c r="JTA258" s="27"/>
      <c r="JTB258" s="27"/>
      <c r="JTC258" s="27"/>
      <c r="JTD258" s="27"/>
      <c r="JTE258" s="27"/>
      <c r="JTF258" s="27"/>
      <c r="JTG258" s="27"/>
      <c r="JTH258" s="27"/>
      <c r="JTI258" s="27"/>
      <c r="JTJ258" s="27"/>
      <c r="JTK258" s="27"/>
      <c r="JTL258" s="27"/>
      <c r="JTM258" s="27"/>
      <c r="JTN258" s="27"/>
      <c r="JTO258" s="27"/>
      <c r="JTP258" s="27"/>
      <c r="JTQ258" s="27"/>
      <c r="JTR258" s="27"/>
      <c r="JTS258" s="27"/>
      <c r="JTT258" s="27"/>
      <c r="JTU258" s="27"/>
      <c r="JTV258" s="27"/>
      <c r="JTW258" s="27"/>
      <c r="JTX258" s="27"/>
      <c r="JTY258" s="27"/>
      <c r="JTZ258" s="27"/>
      <c r="JUA258" s="27"/>
      <c r="JUB258" s="27"/>
      <c r="JUC258" s="27"/>
      <c r="JUD258" s="27"/>
      <c r="JUE258" s="27"/>
      <c r="JUF258" s="27"/>
      <c r="JUG258" s="27"/>
      <c r="JUH258" s="27"/>
      <c r="JUI258" s="27"/>
      <c r="JUJ258" s="27"/>
      <c r="JUK258" s="27"/>
      <c r="JUL258" s="27"/>
      <c r="JUM258" s="27"/>
      <c r="JUN258" s="27"/>
      <c r="JUO258" s="27"/>
      <c r="JUP258" s="27"/>
      <c r="JUQ258" s="27"/>
      <c r="JUR258" s="27"/>
      <c r="JUS258" s="27"/>
      <c r="JUT258" s="27"/>
      <c r="JUU258" s="27"/>
      <c r="JUV258" s="27"/>
      <c r="JUW258" s="27"/>
      <c r="JUX258" s="27"/>
      <c r="JUY258" s="27"/>
      <c r="JUZ258" s="27"/>
      <c r="JVA258" s="27"/>
      <c r="JVB258" s="27"/>
      <c r="JVC258" s="27"/>
      <c r="JVD258" s="27"/>
      <c r="JVE258" s="27"/>
      <c r="JVF258" s="27"/>
      <c r="JVG258" s="27"/>
      <c r="JVH258" s="27"/>
      <c r="JVI258" s="27"/>
      <c r="JVJ258" s="27"/>
      <c r="JVK258" s="27"/>
      <c r="JVL258" s="27"/>
      <c r="JVM258" s="27"/>
      <c r="JVN258" s="27"/>
      <c r="JVO258" s="27"/>
      <c r="JVP258" s="27"/>
      <c r="JVQ258" s="27"/>
      <c r="JVR258" s="27"/>
      <c r="JVS258" s="27"/>
      <c r="JVT258" s="27"/>
      <c r="JVU258" s="27"/>
      <c r="JVV258" s="27"/>
      <c r="JVW258" s="27"/>
      <c r="JVX258" s="27"/>
      <c r="JVY258" s="27"/>
      <c r="JVZ258" s="27"/>
      <c r="JWA258" s="27"/>
      <c r="JWB258" s="27"/>
      <c r="JWC258" s="27"/>
      <c r="JWD258" s="27"/>
      <c r="JWE258" s="27"/>
      <c r="JWF258" s="27"/>
      <c r="JWG258" s="27"/>
      <c r="JWH258" s="27"/>
      <c r="JWI258" s="27"/>
      <c r="JWJ258" s="27"/>
      <c r="JWK258" s="27"/>
      <c r="JWL258" s="27"/>
      <c r="JWM258" s="27"/>
      <c r="JWN258" s="27"/>
      <c r="JWO258" s="27"/>
      <c r="JWP258" s="27"/>
      <c r="JWQ258" s="27"/>
      <c r="JWR258" s="27"/>
      <c r="JWS258" s="27"/>
      <c r="JWT258" s="27"/>
      <c r="JWU258" s="27"/>
      <c r="JWV258" s="27"/>
      <c r="JWW258" s="27"/>
      <c r="JWX258" s="27"/>
      <c r="JWY258" s="27"/>
      <c r="JWZ258" s="27"/>
      <c r="JXA258" s="27"/>
      <c r="JXB258" s="27"/>
      <c r="JXC258" s="27"/>
      <c r="JXD258" s="27"/>
      <c r="JXE258" s="27"/>
      <c r="JXF258" s="27"/>
      <c r="JXG258" s="27"/>
      <c r="JXH258" s="27"/>
      <c r="JXI258" s="27"/>
      <c r="JXJ258" s="27"/>
      <c r="JXK258" s="27"/>
      <c r="JXL258" s="27"/>
      <c r="JXM258" s="27"/>
      <c r="JXN258" s="27"/>
      <c r="JXO258" s="27"/>
      <c r="JXP258" s="27"/>
      <c r="JXQ258" s="27"/>
      <c r="JXR258" s="27"/>
      <c r="JXS258" s="27"/>
      <c r="JXT258" s="27"/>
      <c r="JXU258" s="27"/>
      <c r="JXV258" s="27"/>
      <c r="JXW258" s="27"/>
      <c r="JXX258" s="27"/>
      <c r="JXY258" s="27"/>
      <c r="JXZ258" s="27"/>
      <c r="JYA258" s="27"/>
      <c r="JYB258" s="27"/>
      <c r="JYC258" s="27"/>
      <c r="JYD258" s="27"/>
      <c r="JYE258" s="27"/>
      <c r="JYF258" s="27"/>
      <c r="JYG258" s="27"/>
      <c r="JYH258" s="27"/>
      <c r="JYI258" s="27"/>
      <c r="JYJ258" s="27"/>
      <c r="JYK258" s="27"/>
      <c r="JYL258" s="27"/>
      <c r="JYM258" s="27"/>
      <c r="JYN258" s="27"/>
      <c r="JYO258" s="27"/>
      <c r="JYP258" s="27"/>
      <c r="JYQ258" s="27"/>
      <c r="JYR258" s="27"/>
      <c r="JYS258" s="27"/>
      <c r="JYT258" s="27"/>
      <c r="JYU258" s="27"/>
      <c r="JYV258" s="27"/>
      <c r="JYW258" s="27"/>
      <c r="JYX258" s="27"/>
      <c r="JYY258" s="27"/>
      <c r="JYZ258" s="27"/>
      <c r="JZA258" s="27"/>
      <c r="JZB258" s="27"/>
      <c r="JZC258" s="27"/>
      <c r="JZD258" s="27"/>
      <c r="JZE258" s="27"/>
      <c r="JZF258" s="27"/>
      <c r="JZG258" s="27"/>
      <c r="JZH258" s="27"/>
      <c r="JZI258" s="27"/>
      <c r="JZJ258" s="27"/>
      <c r="JZK258" s="27"/>
      <c r="JZL258" s="27"/>
      <c r="JZM258" s="27"/>
      <c r="JZN258" s="27"/>
      <c r="JZO258" s="27"/>
      <c r="JZP258" s="27"/>
      <c r="JZQ258" s="27"/>
      <c r="JZR258" s="27"/>
      <c r="JZS258" s="27"/>
      <c r="JZT258" s="27"/>
      <c r="JZU258" s="27"/>
      <c r="JZV258" s="27"/>
      <c r="JZW258" s="27"/>
      <c r="JZX258" s="27"/>
      <c r="JZY258" s="27"/>
      <c r="JZZ258" s="27"/>
      <c r="KAA258" s="27"/>
      <c r="KAB258" s="27"/>
      <c r="KAC258" s="27"/>
      <c r="KAD258" s="27"/>
      <c r="KAE258" s="27"/>
      <c r="KAF258" s="27"/>
      <c r="KAG258" s="27"/>
      <c r="KAH258" s="27"/>
      <c r="KAI258" s="27"/>
      <c r="KAJ258" s="27"/>
      <c r="KAK258" s="27"/>
      <c r="KAL258" s="27"/>
      <c r="KAM258" s="27"/>
      <c r="KAN258" s="27"/>
      <c r="KAO258" s="27"/>
      <c r="KAP258" s="27"/>
      <c r="KAQ258" s="27"/>
      <c r="KAR258" s="27"/>
      <c r="KAS258" s="27"/>
      <c r="KAT258" s="27"/>
      <c r="KAU258" s="27"/>
      <c r="KAV258" s="27"/>
      <c r="KAW258" s="27"/>
      <c r="KAX258" s="27"/>
      <c r="KAY258" s="27"/>
      <c r="KAZ258" s="27"/>
      <c r="KBA258" s="27"/>
      <c r="KBB258" s="27"/>
      <c r="KBC258" s="27"/>
      <c r="KBD258" s="27"/>
      <c r="KBE258" s="27"/>
      <c r="KBF258" s="27"/>
      <c r="KBG258" s="27"/>
      <c r="KBH258" s="27"/>
      <c r="KBI258" s="27"/>
      <c r="KBJ258" s="27"/>
      <c r="KBK258" s="27"/>
      <c r="KBL258" s="27"/>
      <c r="KBM258" s="27"/>
      <c r="KBN258" s="27"/>
      <c r="KBO258" s="27"/>
      <c r="KBP258" s="27"/>
      <c r="KBQ258" s="27"/>
      <c r="KBR258" s="27"/>
      <c r="KBS258" s="27"/>
      <c r="KBT258" s="27"/>
      <c r="KBU258" s="27"/>
      <c r="KBV258" s="27"/>
      <c r="KBW258" s="27"/>
      <c r="KBX258" s="27"/>
      <c r="KBY258" s="27"/>
      <c r="KBZ258" s="27"/>
      <c r="KCA258" s="27"/>
      <c r="KCB258" s="27"/>
      <c r="KCC258" s="27"/>
      <c r="KCD258" s="27"/>
      <c r="KCE258" s="27"/>
      <c r="KCF258" s="27"/>
      <c r="KCG258" s="27"/>
      <c r="KCH258" s="27"/>
      <c r="KCI258" s="27"/>
      <c r="KCJ258" s="27"/>
      <c r="KCK258" s="27"/>
      <c r="KCL258" s="27"/>
      <c r="KCM258" s="27"/>
      <c r="KCN258" s="27"/>
      <c r="KCO258" s="27"/>
      <c r="KCP258" s="27"/>
      <c r="KCQ258" s="27"/>
      <c r="KCR258" s="27"/>
      <c r="KCS258" s="27"/>
      <c r="KCT258" s="27"/>
      <c r="KCU258" s="27"/>
      <c r="KCV258" s="27"/>
      <c r="KCW258" s="27"/>
      <c r="KCX258" s="27"/>
      <c r="KCY258" s="27"/>
      <c r="KCZ258" s="27"/>
      <c r="KDA258" s="27"/>
      <c r="KDB258" s="27"/>
      <c r="KDC258" s="27"/>
      <c r="KDD258" s="27"/>
      <c r="KDE258" s="27"/>
      <c r="KDF258" s="27"/>
      <c r="KDG258" s="27"/>
      <c r="KDH258" s="27"/>
      <c r="KDI258" s="27"/>
      <c r="KDJ258" s="27"/>
      <c r="KDK258" s="27"/>
      <c r="KDL258" s="27"/>
      <c r="KDM258" s="27"/>
      <c r="KDN258" s="27"/>
      <c r="KDO258" s="27"/>
      <c r="KDP258" s="27"/>
      <c r="KDQ258" s="27"/>
      <c r="KDR258" s="27"/>
      <c r="KDS258" s="27"/>
      <c r="KDT258" s="27"/>
      <c r="KDU258" s="27"/>
      <c r="KDV258" s="27"/>
      <c r="KDW258" s="27"/>
      <c r="KDX258" s="27"/>
      <c r="KDY258" s="27"/>
      <c r="KDZ258" s="27"/>
      <c r="KEA258" s="27"/>
      <c r="KEB258" s="27"/>
      <c r="KEC258" s="27"/>
      <c r="KED258" s="27"/>
      <c r="KEE258" s="27"/>
      <c r="KEF258" s="27"/>
      <c r="KEG258" s="27"/>
      <c r="KEH258" s="27"/>
      <c r="KEI258" s="27"/>
      <c r="KEJ258" s="27"/>
      <c r="KEK258" s="27"/>
      <c r="KEL258" s="27"/>
      <c r="KEM258" s="27"/>
      <c r="KEN258" s="27"/>
      <c r="KEO258" s="27"/>
      <c r="KEP258" s="27"/>
      <c r="KEQ258" s="27"/>
      <c r="KER258" s="27"/>
      <c r="KES258" s="27"/>
      <c r="KET258" s="27"/>
      <c r="KEU258" s="27"/>
      <c r="KEV258" s="27"/>
      <c r="KEW258" s="27"/>
      <c r="KEX258" s="27"/>
      <c r="KEY258" s="27"/>
      <c r="KEZ258" s="27"/>
      <c r="KFA258" s="27"/>
      <c r="KFB258" s="27"/>
      <c r="KFC258" s="27"/>
      <c r="KFD258" s="27"/>
      <c r="KFE258" s="27"/>
      <c r="KFF258" s="27"/>
      <c r="KFG258" s="27"/>
      <c r="KFH258" s="27"/>
      <c r="KFI258" s="27"/>
      <c r="KFJ258" s="27"/>
      <c r="KFK258" s="27"/>
      <c r="KFL258" s="27"/>
      <c r="KFM258" s="27"/>
      <c r="KFN258" s="27"/>
      <c r="KFO258" s="27"/>
      <c r="KFP258" s="27"/>
      <c r="KFQ258" s="27"/>
      <c r="KFR258" s="27"/>
      <c r="KFS258" s="27"/>
      <c r="KFT258" s="27"/>
      <c r="KFU258" s="27"/>
      <c r="KFV258" s="27"/>
      <c r="KFW258" s="27"/>
      <c r="KFX258" s="27"/>
      <c r="KFY258" s="27"/>
      <c r="KFZ258" s="27"/>
      <c r="KGA258" s="27"/>
      <c r="KGB258" s="27"/>
      <c r="KGC258" s="27"/>
      <c r="KGD258" s="27"/>
      <c r="KGE258" s="27"/>
      <c r="KGF258" s="27"/>
      <c r="KGG258" s="27"/>
      <c r="KGH258" s="27"/>
      <c r="KGI258" s="27"/>
      <c r="KGJ258" s="27"/>
      <c r="KGK258" s="27"/>
      <c r="KGL258" s="27"/>
      <c r="KGM258" s="27"/>
      <c r="KGN258" s="27"/>
      <c r="KGO258" s="27"/>
      <c r="KGP258" s="27"/>
      <c r="KGQ258" s="27"/>
      <c r="KGR258" s="27"/>
      <c r="KGS258" s="27"/>
      <c r="KGT258" s="27"/>
      <c r="KGU258" s="27"/>
      <c r="KGV258" s="27"/>
      <c r="KGW258" s="27"/>
      <c r="KGX258" s="27"/>
      <c r="KGY258" s="27"/>
      <c r="KGZ258" s="27"/>
      <c r="KHA258" s="27"/>
      <c r="KHB258" s="27"/>
      <c r="KHC258" s="27"/>
      <c r="KHD258" s="27"/>
      <c r="KHE258" s="27"/>
      <c r="KHF258" s="27"/>
      <c r="KHG258" s="27"/>
      <c r="KHH258" s="27"/>
      <c r="KHI258" s="27"/>
      <c r="KHJ258" s="27"/>
      <c r="KHK258" s="27"/>
      <c r="KHL258" s="27"/>
      <c r="KHM258" s="27"/>
      <c r="KHN258" s="27"/>
      <c r="KHO258" s="27"/>
      <c r="KHP258" s="27"/>
      <c r="KHQ258" s="27"/>
      <c r="KHR258" s="27"/>
      <c r="KHS258" s="27"/>
      <c r="KHT258" s="27"/>
      <c r="KHU258" s="27"/>
      <c r="KHV258" s="27"/>
      <c r="KHW258" s="27"/>
      <c r="KHX258" s="27"/>
      <c r="KHY258" s="27"/>
      <c r="KHZ258" s="27"/>
      <c r="KIA258" s="27"/>
      <c r="KIB258" s="27"/>
      <c r="KIC258" s="27"/>
      <c r="KID258" s="27"/>
      <c r="KIE258" s="27"/>
      <c r="KIF258" s="27"/>
      <c r="KIG258" s="27"/>
      <c r="KIH258" s="27"/>
      <c r="KII258" s="27"/>
      <c r="KIJ258" s="27"/>
      <c r="KIK258" s="27"/>
      <c r="KIL258" s="27"/>
      <c r="KIM258" s="27"/>
      <c r="KIN258" s="27"/>
      <c r="KIO258" s="27"/>
      <c r="KIP258" s="27"/>
      <c r="KIQ258" s="27"/>
      <c r="KIR258" s="27"/>
      <c r="KIS258" s="27"/>
      <c r="KIT258" s="27"/>
      <c r="KIU258" s="27"/>
      <c r="KIV258" s="27"/>
      <c r="KIW258" s="27"/>
      <c r="KIX258" s="27"/>
      <c r="KIY258" s="27"/>
      <c r="KIZ258" s="27"/>
      <c r="KJA258" s="27"/>
      <c r="KJB258" s="27"/>
      <c r="KJC258" s="27"/>
      <c r="KJD258" s="27"/>
      <c r="KJE258" s="27"/>
      <c r="KJF258" s="27"/>
      <c r="KJG258" s="27"/>
      <c r="KJH258" s="27"/>
      <c r="KJI258" s="27"/>
      <c r="KJJ258" s="27"/>
      <c r="KJK258" s="27"/>
      <c r="KJL258" s="27"/>
      <c r="KJM258" s="27"/>
      <c r="KJN258" s="27"/>
      <c r="KJO258" s="27"/>
      <c r="KJP258" s="27"/>
      <c r="KJQ258" s="27"/>
      <c r="KJR258" s="27"/>
      <c r="KJS258" s="27"/>
      <c r="KJT258" s="27"/>
      <c r="KJU258" s="27"/>
      <c r="KJV258" s="27"/>
      <c r="KJW258" s="27"/>
      <c r="KJX258" s="27"/>
      <c r="KJY258" s="27"/>
      <c r="KJZ258" s="27"/>
      <c r="KKA258" s="27"/>
      <c r="KKB258" s="27"/>
      <c r="KKC258" s="27"/>
      <c r="KKD258" s="27"/>
      <c r="KKE258" s="27"/>
      <c r="KKF258" s="27"/>
      <c r="KKG258" s="27"/>
      <c r="KKH258" s="27"/>
      <c r="KKI258" s="27"/>
      <c r="KKJ258" s="27"/>
      <c r="KKK258" s="27"/>
      <c r="KKL258" s="27"/>
      <c r="KKM258" s="27"/>
      <c r="KKN258" s="27"/>
      <c r="KKO258" s="27"/>
      <c r="KKP258" s="27"/>
      <c r="KKQ258" s="27"/>
      <c r="KKR258" s="27"/>
      <c r="KKS258" s="27"/>
      <c r="KKT258" s="27"/>
      <c r="KKU258" s="27"/>
      <c r="KKV258" s="27"/>
      <c r="KKW258" s="27"/>
      <c r="KKX258" s="27"/>
      <c r="KKY258" s="27"/>
      <c r="KKZ258" s="27"/>
      <c r="KLA258" s="27"/>
      <c r="KLB258" s="27"/>
      <c r="KLC258" s="27"/>
      <c r="KLD258" s="27"/>
      <c r="KLE258" s="27"/>
      <c r="KLF258" s="27"/>
      <c r="KLG258" s="27"/>
      <c r="KLH258" s="27"/>
      <c r="KLI258" s="27"/>
      <c r="KLJ258" s="27"/>
      <c r="KLK258" s="27"/>
      <c r="KLL258" s="27"/>
      <c r="KLM258" s="27"/>
      <c r="KLN258" s="27"/>
      <c r="KLO258" s="27"/>
      <c r="KLP258" s="27"/>
      <c r="KLQ258" s="27"/>
      <c r="KLR258" s="27"/>
      <c r="KLS258" s="27"/>
      <c r="KLT258" s="27"/>
      <c r="KLU258" s="27"/>
      <c r="KLV258" s="27"/>
      <c r="KLW258" s="27"/>
      <c r="KLX258" s="27"/>
      <c r="KLY258" s="27"/>
      <c r="KLZ258" s="27"/>
      <c r="KMA258" s="27"/>
      <c r="KMB258" s="27"/>
      <c r="KMC258" s="27"/>
      <c r="KMD258" s="27"/>
      <c r="KME258" s="27"/>
      <c r="KMF258" s="27"/>
      <c r="KMG258" s="27"/>
      <c r="KMH258" s="27"/>
      <c r="KMI258" s="27"/>
      <c r="KMJ258" s="27"/>
      <c r="KMK258" s="27"/>
      <c r="KML258" s="27"/>
      <c r="KMM258" s="27"/>
      <c r="KMN258" s="27"/>
      <c r="KMO258" s="27"/>
      <c r="KMP258" s="27"/>
      <c r="KMQ258" s="27"/>
      <c r="KMR258" s="27"/>
      <c r="KMS258" s="27"/>
      <c r="KMT258" s="27"/>
      <c r="KMU258" s="27"/>
      <c r="KMV258" s="27"/>
      <c r="KMW258" s="27"/>
      <c r="KMX258" s="27"/>
      <c r="KMY258" s="27"/>
      <c r="KMZ258" s="27"/>
      <c r="KNA258" s="27"/>
      <c r="KNB258" s="27"/>
      <c r="KNC258" s="27"/>
      <c r="KND258" s="27"/>
      <c r="KNE258" s="27"/>
      <c r="KNF258" s="27"/>
      <c r="KNG258" s="27"/>
      <c r="KNH258" s="27"/>
      <c r="KNI258" s="27"/>
      <c r="KNJ258" s="27"/>
      <c r="KNK258" s="27"/>
      <c r="KNL258" s="27"/>
      <c r="KNM258" s="27"/>
      <c r="KNN258" s="27"/>
      <c r="KNO258" s="27"/>
      <c r="KNP258" s="27"/>
      <c r="KNQ258" s="27"/>
      <c r="KNR258" s="27"/>
      <c r="KNS258" s="27"/>
      <c r="KNT258" s="27"/>
      <c r="KNU258" s="27"/>
      <c r="KNV258" s="27"/>
      <c r="KNW258" s="27"/>
      <c r="KNX258" s="27"/>
      <c r="KNY258" s="27"/>
      <c r="KNZ258" s="27"/>
      <c r="KOA258" s="27"/>
      <c r="KOB258" s="27"/>
      <c r="KOC258" s="27"/>
      <c r="KOD258" s="27"/>
      <c r="KOE258" s="27"/>
      <c r="KOF258" s="27"/>
      <c r="KOG258" s="27"/>
      <c r="KOH258" s="27"/>
      <c r="KOI258" s="27"/>
      <c r="KOJ258" s="27"/>
      <c r="KOK258" s="27"/>
      <c r="KOL258" s="27"/>
      <c r="KOM258" s="27"/>
      <c r="KON258" s="27"/>
      <c r="KOO258" s="27"/>
      <c r="KOP258" s="27"/>
      <c r="KOQ258" s="27"/>
      <c r="KOR258" s="27"/>
      <c r="KOS258" s="27"/>
      <c r="KOT258" s="27"/>
      <c r="KOU258" s="27"/>
      <c r="KOV258" s="27"/>
      <c r="KOW258" s="27"/>
      <c r="KOX258" s="27"/>
      <c r="KOY258" s="27"/>
      <c r="KOZ258" s="27"/>
      <c r="KPA258" s="27"/>
      <c r="KPB258" s="27"/>
      <c r="KPC258" s="27"/>
      <c r="KPD258" s="27"/>
      <c r="KPE258" s="27"/>
      <c r="KPF258" s="27"/>
      <c r="KPG258" s="27"/>
      <c r="KPH258" s="27"/>
      <c r="KPI258" s="27"/>
      <c r="KPJ258" s="27"/>
      <c r="KPK258" s="27"/>
      <c r="KPL258" s="27"/>
      <c r="KPM258" s="27"/>
      <c r="KPN258" s="27"/>
      <c r="KPO258" s="27"/>
      <c r="KPP258" s="27"/>
      <c r="KPQ258" s="27"/>
      <c r="KPR258" s="27"/>
      <c r="KPS258" s="27"/>
      <c r="KPT258" s="27"/>
      <c r="KPU258" s="27"/>
      <c r="KPV258" s="27"/>
      <c r="KPW258" s="27"/>
      <c r="KPX258" s="27"/>
      <c r="KPY258" s="27"/>
      <c r="KPZ258" s="27"/>
      <c r="KQA258" s="27"/>
      <c r="KQB258" s="27"/>
      <c r="KQC258" s="27"/>
      <c r="KQD258" s="27"/>
      <c r="KQE258" s="27"/>
      <c r="KQF258" s="27"/>
      <c r="KQG258" s="27"/>
      <c r="KQH258" s="27"/>
      <c r="KQI258" s="27"/>
      <c r="KQJ258" s="27"/>
      <c r="KQK258" s="27"/>
      <c r="KQL258" s="27"/>
      <c r="KQM258" s="27"/>
      <c r="KQN258" s="27"/>
      <c r="KQO258" s="27"/>
      <c r="KQP258" s="27"/>
      <c r="KQQ258" s="27"/>
      <c r="KQR258" s="27"/>
      <c r="KQS258" s="27"/>
      <c r="KQT258" s="27"/>
      <c r="KQU258" s="27"/>
      <c r="KQV258" s="27"/>
      <c r="KQW258" s="27"/>
      <c r="KQX258" s="27"/>
      <c r="KQY258" s="27"/>
      <c r="KQZ258" s="27"/>
      <c r="KRA258" s="27"/>
      <c r="KRB258" s="27"/>
      <c r="KRC258" s="27"/>
      <c r="KRD258" s="27"/>
      <c r="KRE258" s="27"/>
      <c r="KRF258" s="27"/>
      <c r="KRG258" s="27"/>
      <c r="KRH258" s="27"/>
      <c r="KRI258" s="27"/>
      <c r="KRJ258" s="27"/>
      <c r="KRK258" s="27"/>
      <c r="KRL258" s="27"/>
      <c r="KRM258" s="27"/>
      <c r="KRN258" s="27"/>
      <c r="KRO258" s="27"/>
      <c r="KRP258" s="27"/>
      <c r="KRQ258" s="27"/>
      <c r="KRR258" s="27"/>
      <c r="KRS258" s="27"/>
      <c r="KRT258" s="27"/>
      <c r="KRU258" s="27"/>
      <c r="KRV258" s="27"/>
      <c r="KRW258" s="27"/>
      <c r="KRX258" s="27"/>
      <c r="KRY258" s="27"/>
      <c r="KRZ258" s="27"/>
      <c r="KSA258" s="27"/>
      <c r="KSB258" s="27"/>
      <c r="KSC258" s="27"/>
      <c r="KSD258" s="27"/>
      <c r="KSE258" s="27"/>
      <c r="KSF258" s="27"/>
      <c r="KSG258" s="27"/>
      <c r="KSH258" s="27"/>
      <c r="KSI258" s="27"/>
      <c r="KSJ258" s="27"/>
      <c r="KSK258" s="27"/>
      <c r="KSL258" s="27"/>
      <c r="KSM258" s="27"/>
      <c r="KSN258" s="27"/>
      <c r="KSO258" s="27"/>
      <c r="KSP258" s="27"/>
      <c r="KSQ258" s="27"/>
      <c r="KSR258" s="27"/>
      <c r="KSS258" s="27"/>
      <c r="KST258" s="27"/>
      <c r="KSU258" s="27"/>
      <c r="KSV258" s="27"/>
      <c r="KSW258" s="27"/>
      <c r="KSX258" s="27"/>
      <c r="KSY258" s="27"/>
      <c r="KSZ258" s="27"/>
      <c r="KTA258" s="27"/>
      <c r="KTB258" s="27"/>
      <c r="KTC258" s="27"/>
      <c r="KTD258" s="27"/>
      <c r="KTE258" s="27"/>
      <c r="KTF258" s="27"/>
      <c r="KTG258" s="27"/>
      <c r="KTH258" s="27"/>
      <c r="KTI258" s="27"/>
      <c r="KTJ258" s="27"/>
      <c r="KTK258" s="27"/>
      <c r="KTL258" s="27"/>
      <c r="KTM258" s="27"/>
      <c r="KTN258" s="27"/>
      <c r="KTO258" s="27"/>
      <c r="KTP258" s="27"/>
      <c r="KTQ258" s="27"/>
      <c r="KTR258" s="27"/>
      <c r="KTS258" s="27"/>
      <c r="KTT258" s="27"/>
      <c r="KTU258" s="27"/>
      <c r="KTV258" s="27"/>
      <c r="KTW258" s="27"/>
      <c r="KTX258" s="27"/>
      <c r="KTY258" s="27"/>
      <c r="KTZ258" s="27"/>
      <c r="KUA258" s="27"/>
      <c r="KUB258" s="27"/>
      <c r="KUC258" s="27"/>
      <c r="KUD258" s="27"/>
      <c r="KUE258" s="27"/>
      <c r="KUF258" s="27"/>
      <c r="KUG258" s="27"/>
      <c r="KUH258" s="27"/>
      <c r="KUI258" s="27"/>
      <c r="KUJ258" s="27"/>
      <c r="KUK258" s="27"/>
      <c r="KUL258" s="27"/>
      <c r="KUM258" s="27"/>
      <c r="KUN258" s="27"/>
      <c r="KUO258" s="27"/>
      <c r="KUP258" s="27"/>
      <c r="KUQ258" s="27"/>
      <c r="KUR258" s="27"/>
      <c r="KUS258" s="27"/>
      <c r="KUT258" s="27"/>
      <c r="KUU258" s="27"/>
      <c r="KUV258" s="27"/>
      <c r="KUW258" s="27"/>
      <c r="KUX258" s="27"/>
      <c r="KUY258" s="27"/>
      <c r="KUZ258" s="27"/>
      <c r="KVA258" s="27"/>
      <c r="KVB258" s="27"/>
      <c r="KVC258" s="27"/>
      <c r="KVD258" s="27"/>
      <c r="KVE258" s="27"/>
      <c r="KVF258" s="27"/>
      <c r="KVG258" s="27"/>
      <c r="KVH258" s="27"/>
      <c r="KVI258" s="27"/>
      <c r="KVJ258" s="27"/>
      <c r="KVK258" s="27"/>
      <c r="KVL258" s="27"/>
      <c r="KVM258" s="27"/>
      <c r="KVN258" s="27"/>
      <c r="KVO258" s="27"/>
      <c r="KVP258" s="27"/>
      <c r="KVQ258" s="27"/>
      <c r="KVR258" s="27"/>
      <c r="KVS258" s="27"/>
      <c r="KVT258" s="27"/>
      <c r="KVU258" s="27"/>
      <c r="KVV258" s="27"/>
      <c r="KVW258" s="27"/>
      <c r="KVX258" s="27"/>
      <c r="KVY258" s="27"/>
      <c r="KVZ258" s="27"/>
      <c r="KWA258" s="27"/>
      <c r="KWB258" s="27"/>
      <c r="KWC258" s="27"/>
      <c r="KWD258" s="27"/>
      <c r="KWE258" s="27"/>
      <c r="KWF258" s="27"/>
      <c r="KWG258" s="27"/>
      <c r="KWH258" s="27"/>
      <c r="KWI258" s="27"/>
      <c r="KWJ258" s="27"/>
      <c r="KWK258" s="27"/>
      <c r="KWL258" s="27"/>
      <c r="KWM258" s="27"/>
      <c r="KWN258" s="27"/>
      <c r="KWO258" s="27"/>
      <c r="KWP258" s="27"/>
      <c r="KWQ258" s="27"/>
      <c r="KWR258" s="27"/>
      <c r="KWS258" s="27"/>
      <c r="KWT258" s="27"/>
      <c r="KWU258" s="27"/>
      <c r="KWV258" s="27"/>
      <c r="KWW258" s="27"/>
      <c r="KWX258" s="27"/>
      <c r="KWY258" s="27"/>
      <c r="KWZ258" s="27"/>
      <c r="KXA258" s="27"/>
      <c r="KXB258" s="27"/>
      <c r="KXC258" s="27"/>
      <c r="KXD258" s="27"/>
      <c r="KXE258" s="27"/>
      <c r="KXF258" s="27"/>
      <c r="KXG258" s="27"/>
      <c r="KXH258" s="27"/>
      <c r="KXI258" s="27"/>
      <c r="KXJ258" s="27"/>
      <c r="KXK258" s="27"/>
      <c r="KXL258" s="27"/>
      <c r="KXM258" s="27"/>
      <c r="KXN258" s="27"/>
      <c r="KXO258" s="27"/>
      <c r="KXP258" s="27"/>
      <c r="KXQ258" s="27"/>
      <c r="KXR258" s="27"/>
      <c r="KXS258" s="27"/>
      <c r="KXT258" s="27"/>
      <c r="KXU258" s="27"/>
      <c r="KXV258" s="27"/>
      <c r="KXW258" s="27"/>
      <c r="KXX258" s="27"/>
      <c r="KXY258" s="27"/>
      <c r="KXZ258" s="27"/>
      <c r="KYA258" s="27"/>
      <c r="KYB258" s="27"/>
      <c r="KYC258" s="27"/>
      <c r="KYD258" s="27"/>
      <c r="KYE258" s="27"/>
      <c r="KYF258" s="27"/>
      <c r="KYG258" s="27"/>
      <c r="KYH258" s="27"/>
      <c r="KYI258" s="27"/>
      <c r="KYJ258" s="27"/>
      <c r="KYK258" s="27"/>
      <c r="KYL258" s="27"/>
      <c r="KYM258" s="27"/>
      <c r="KYN258" s="27"/>
      <c r="KYO258" s="27"/>
      <c r="KYP258" s="27"/>
      <c r="KYQ258" s="27"/>
      <c r="KYR258" s="27"/>
      <c r="KYS258" s="27"/>
      <c r="KYT258" s="27"/>
      <c r="KYU258" s="27"/>
      <c r="KYV258" s="27"/>
      <c r="KYW258" s="27"/>
      <c r="KYX258" s="27"/>
      <c r="KYY258" s="27"/>
      <c r="KYZ258" s="27"/>
      <c r="KZA258" s="27"/>
      <c r="KZB258" s="27"/>
      <c r="KZC258" s="27"/>
      <c r="KZD258" s="27"/>
      <c r="KZE258" s="27"/>
      <c r="KZF258" s="27"/>
      <c r="KZG258" s="27"/>
      <c r="KZH258" s="27"/>
      <c r="KZI258" s="27"/>
      <c r="KZJ258" s="27"/>
      <c r="KZK258" s="27"/>
      <c r="KZL258" s="27"/>
      <c r="KZM258" s="27"/>
      <c r="KZN258" s="27"/>
      <c r="KZO258" s="27"/>
      <c r="KZP258" s="27"/>
      <c r="KZQ258" s="27"/>
      <c r="KZR258" s="27"/>
      <c r="KZS258" s="27"/>
      <c r="KZT258" s="27"/>
      <c r="KZU258" s="27"/>
      <c r="KZV258" s="27"/>
      <c r="KZW258" s="27"/>
      <c r="KZX258" s="27"/>
      <c r="KZY258" s="27"/>
      <c r="KZZ258" s="27"/>
      <c r="LAA258" s="27"/>
      <c r="LAB258" s="27"/>
      <c r="LAC258" s="27"/>
      <c r="LAD258" s="27"/>
      <c r="LAE258" s="27"/>
      <c r="LAF258" s="27"/>
      <c r="LAG258" s="27"/>
      <c r="LAH258" s="27"/>
      <c r="LAI258" s="27"/>
      <c r="LAJ258" s="27"/>
      <c r="LAK258" s="27"/>
      <c r="LAL258" s="27"/>
      <c r="LAM258" s="27"/>
      <c r="LAN258" s="27"/>
      <c r="LAO258" s="27"/>
      <c r="LAP258" s="27"/>
      <c r="LAQ258" s="27"/>
      <c r="LAR258" s="27"/>
      <c r="LAS258" s="27"/>
      <c r="LAT258" s="27"/>
      <c r="LAU258" s="27"/>
      <c r="LAV258" s="27"/>
      <c r="LAW258" s="27"/>
      <c r="LAX258" s="27"/>
      <c r="LAY258" s="27"/>
      <c r="LAZ258" s="27"/>
      <c r="LBA258" s="27"/>
      <c r="LBB258" s="27"/>
      <c r="LBC258" s="27"/>
      <c r="LBD258" s="27"/>
      <c r="LBE258" s="27"/>
      <c r="LBF258" s="27"/>
      <c r="LBG258" s="27"/>
      <c r="LBH258" s="27"/>
      <c r="LBI258" s="27"/>
      <c r="LBJ258" s="27"/>
      <c r="LBK258" s="27"/>
      <c r="LBL258" s="27"/>
      <c r="LBM258" s="27"/>
      <c r="LBN258" s="27"/>
      <c r="LBO258" s="27"/>
      <c r="LBP258" s="27"/>
      <c r="LBQ258" s="27"/>
      <c r="LBR258" s="27"/>
      <c r="LBS258" s="27"/>
      <c r="LBT258" s="27"/>
      <c r="LBU258" s="27"/>
      <c r="LBV258" s="27"/>
      <c r="LBW258" s="27"/>
      <c r="LBX258" s="27"/>
      <c r="LBY258" s="27"/>
      <c r="LBZ258" s="27"/>
      <c r="LCA258" s="27"/>
      <c r="LCB258" s="27"/>
      <c r="LCC258" s="27"/>
      <c r="LCD258" s="27"/>
      <c r="LCE258" s="27"/>
      <c r="LCF258" s="27"/>
      <c r="LCG258" s="27"/>
      <c r="LCH258" s="27"/>
      <c r="LCI258" s="27"/>
      <c r="LCJ258" s="27"/>
      <c r="LCK258" s="27"/>
      <c r="LCL258" s="27"/>
      <c r="LCM258" s="27"/>
      <c r="LCN258" s="27"/>
      <c r="LCO258" s="27"/>
      <c r="LCP258" s="27"/>
      <c r="LCQ258" s="27"/>
      <c r="LCR258" s="27"/>
      <c r="LCS258" s="27"/>
      <c r="LCT258" s="27"/>
      <c r="LCU258" s="27"/>
      <c r="LCV258" s="27"/>
      <c r="LCW258" s="27"/>
      <c r="LCX258" s="27"/>
      <c r="LCY258" s="27"/>
      <c r="LCZ258" s="27"/>
      <c r="LDA258" s="27"/>
      <c r="LDB258" s="27"/>
      <c r="LDC258" s="27"/>
      <c r="LDD258" s="27"/>
      <c r="LDE258" s="27"/>
      <c r="LDF258" s="27"/>
      <c r="LDG258" s="27"/>
      <c r="LDH258" s="27"/>
      <c r="LDI258" s="27"/>
      <c r="LDJ258" s="27"/>
      <c r="LDK258" s="27"/>
      <c r="LDL258" s="27"/>
      <c r="LDM258" s="27"/>
      <c r="LDN258" s="27"/>
      <c r="LDO258" s="27"/>
      <c r="LDP258" s="27"/>
      <c r="LDQ258" s="27"/>
      <c r="LDR258" s="27"/>
      <c r="LDS258" s="27"/>
      <c r="LDT258" s="27"/>
      <c r="LDU258" s="27"/>
      <c r="LDV258" s="27"/>
      <c r="LDW258" s="27"/>
      <c r="LDX258" s="27"/>
      <c r="LDY258" s="27"/>
      <c r="LDZ258" s="27"/>
      <c r="LEA258" s="27"/>
      <c r="LEB258" s="27"/>
      <c r="LEC258" s="27"/>
      <c r="LED258" s="27"/>
      <c r="LEE258" s="27"/>
      <c r="LEF258" s="27"/>
      <c r="LEG258" s="27"/>
      <c r="LEH258" s="27"/>
      <c r="LEI258" s="27"/>
      <c r="LEJ258" s="27"/>
      <c r="LEK258" s="27"/>
      <c r="LEL258" s="27"/>
      <c r="LEM258" s="27"/>
      <c r="LEN258" s="27"/>
      <c r="LEO258" s="27"/>
      <c r="LEP258" s="27"/>
      <c r="LEQ258" s="27"/>
      <c r="LER258" s="27"/>
      <c r="LES258" s="27"/>
      <c r="LET258" s="27"/>
      <c r="LEU258" s="27"/>
      <c r="LEV258" s="27"/>
      <c r="LEW258" s="27"/>
      <c r="LEX258" s="27"/>
      <c r="LEY258" s="27"/>
      <c r="LEZ258" s="27"/>
      <c r="LFA258" s="27"/>
      <c r="LFB258" s="27"/>
      <c r="LFC258" s="27"/>
      <c r="LFD258" s="27"/>
      <c r="LFE258" s="27"/>
      <c r="LFF258" s="27"/>
      <c r="LFG258" s="27"/>
      <c r="LFH258" s="27"/>
      <c r="LFI258" s="27"/>
      <c r="LFJ258" s="27"/>
      <c r="LFK258" s="27"/>
      <c r="LFL258" s="27"/>
      <c r="LFM258" s="27"/>
      <c r="LFN258" s="27"/>
      <c r="LFO258" s="27"/>
      <c r="LFP258" s="27"/>
      <c r="LFQ258" s="27"/>
      <c r="LFR258" s="27"/>
      <c r="LFS258" s="27"/>
      <c r="LFT258" s="27"/>
      <c r="LFU258" s="27"/>
      <c r="LFV258" s="27"/>
      <c r="LFW258" s="27"/>
      <c r="LFX258" s="27"/>
      <c r="LFY258" s="27"/>
      <c r="LFZ258" s="27"/>
      <c r="LGA258" s="27"/>
      <c r="LGB258" s="27"/>
      <c r="LGC258" s="27"/>
      <c r="LGD258" s="27"/>
      <c r="LGE258" s="27"/>
      <c r="LGF258" s="27"/>
      <c r="LGG258" s="27"/>
      <c r="LGH258" s="27"/>
      <c r="LGI258" s="27"/>
      <c r="LGJ258" s="27"/>
      <c r="LGK258" s="27"/>
      <c r="LGL258" s="27"/>
      <c r="LGM258" s="27"/>
      <c r="LGN258" s="27"/>
      <c r="LGO258" s="27"/>
      <c r="LGP258" s="27"/>
      <c r="LGQ258" s="27"/>
      <c r="LGR258" s="27"/>
      <c r="LGS258" s="27"/>
      <c r="LGT258" s="27"/>
      <c r="LGU258" s="27"/>
      <c r="LGV258" s="27"/>
      <c r="LGW258" s="27"/>
      <c r="LGX258" s="27"/>
      <c r="LGY258" s="27"/>
      <c r="LGZ258" s="27"/>
      <c r="LHA258" s="27"/>
      <c r="LHB258" s="27"/>
      <c r="LHC258" s="27"/>
      <c r="LHD258" s="27"/>
      <c r="LHE258" s="27"/>
      <c r="LHF258" s="27"/>
      <c r="LHG258" s="27"/>
      <c r="LHH258" s="27"/>
      <c r="LHI258" s="27"/>
      <c r="LHJ258" s="27"/>
      <c r="LHK258" s="27"/>
      <c r="LHL258" s="27"/>
      <c r="LHM258" s="27"/>
      <c r="LHN258" s="27"/>
      <c r="LHO258" s="27"/>
      <c r="LHP258" s="27"/>
      <c r="LHQ258" s="27"/>
      <c r="LHR258" s="27"/>
      <c r="LHS258" s="27"/>
      <c r="LHT258" s="27"/>
      <c r="LHU258" s="27"/>
      <c r="LHV258" s="27"/>
      <c r="LHW258" s="27"/>
      <c r="LHX258" s="27"/>
      <c r="LHY258" s="27"/>
      <c r="LHZ258" s="27"/>
      <c r="LIA258" s="27"/>
      <c r="LIB258" s="27"/>
      <c r="LIC258" s="27"/>
      <c r="LID258" s="27"/>
      <c r="LIE258" s="27"/>
      <c r="LIF258" s="27"/>
      <c r="LIG258" s="27"/>
      <c r="LIH258" s="27"/>
      <c r="LII258" s="27"/>
      <c r="LIJ258" s="27"/>
      <c r="LIK258" s="27"/>
      <c r="LIL258" s="27"/>
      <c r="LIM258" s="27"/>
      <c r="LIN258" s="27"/>
      <c r="LIO258" s="27"/>
      <c r="LIP258" s="27"/>
      <c r="LIQ258" s="27"/>
      <c r="LIR258" s="27"/>
      <c r="LIS258" s="27"/>
      <c r="LIT258" s="27"/>
      <c r="LIU258" s="27"/>
      <c r="LIV258" s="27"/>
      <c r="LIW258" s="27"/>
      <c r="LIX258" s="27"/>
      <c r="LIY258" s="27"/>
      <c r="LIZ258" s="27"/>
      <c r="LJA258" s="27"/>
      <c r="LJB258" s="27"/>
      <c r="LJC258" s="27"/>
      <c r="LJD258" s="27"/>
      <c r="LJE258" s="27"/>
      <c r="LJF258" s="27"/>
      <c r="LJG258" s="27"/>
      <c r="LJH258" s="27"/>
      <c r="LJI258" s="27"/>
      <c r="LJJ258" s="27"/>
      <c r="LJK258" s="27"/>
      <c r="LJL258" s="27"/>
      <c r="LJM258" s="27"/>
      <c r="LJN258" s="27"/>
      <c r="LJO258" s="27"/>
      <c r="LJP258" s="27"/>
      <c r="LJQ258" s="27"/>
      <c r="LJR258" s="27"/>
      <c r="LJS258" s="27"/>
      <c r="LJT258" s="27"/>
      <c r="LJU258" s="27"/>
      <c r="LJV258" s="27"/>
      <c r="LJW258" s="27"/>
      <c r="LJX258" s="27"/>
      <c r="LJY258" s="27"/>
      <c r="LJZ258" s="27"/>
      <c r="LKA258" s="27"/>
      <c r="LKB258" s="27"/>
      <c r="LKC258" s="27"/>
      <c r="LKD258" s="27"/>
      <c r="LKE258" s="27"/>
      <c r="LKF258" s="27"/>
      <c r="LKG258" s="27"/>
      <c r="LKH258" s="27"/>
      <c r="LKI258" s="27"/>
      <c r="LKJ258" s="27"/>
      <c r="LKK258" s="27"/>
      <c r="LKL258" s="27"/>
      <c r="LKM258" s="27"/>
      <c r="LKN258" s="27"/>
      <c r="LKO258" s="27"/>
      <c r="LKP258" s="27"/>
      <c r="LKQ258" s="27"/>
      <c r="LKR258" s="27"/>
      <c r="LKS258" s="27"/>
      <c r="LKT258" s="27"/>
      <c r="LKU258" s="27"/>
      <c r="LKV258" s="27"/>
      <c r="LKW258" s="27"/>
      <c r="LKX258" s="27"/>
      <c r="LKY258" s="27"/>
      <c r="LKZ258" s="27"/>
      <c r="LLA258" s="27"/>
      <c r="LLB258" s="27"/>
      <c r="LLC258" s="27"/>
      <c r="LLD258" s="27"/>
      <c r="LLE258" s="27"/>
      <c r="LLF258" s="27"/>
      <c r="LLG258" s="27"/>
      <c r="LLH258" s="27"/>
      <c r="LLI258" s="27"/>
      <c r="LLJ258" s="27"/>
      <c r="LLK258" s="27"/>
      <c r="LLL258" s="27"/>
      <c r="LLM258" s="27"/>
      <c r="LLN258" s="27"/>
      <c r="LLO258" s="27"/>
      <c r="LLP258" s="27"/>
      <c r="LLQ258" s="27"/>
      <c r="LLR258" s="27"/>
      <c r="LLS258" s="27"/>
      <c r="LLT258" s="27"/>
      <c r="LLU258" s="27"/>
      <c r="LLV258" s="27"/>
      <c r="LLW258" s="27"/>
      <c r="LLX258" s="27"/>
      <c r="LLY258" s="27"/>
      <c r="LLZ258" s="27"/>
      <c r="LMA258" s="27"/>
      <c r="LMB258" s="27"/>
      <c r="LMC258" s="27"/>
      <c r="LMD258" s="27"/>
      <c r="LME258" s="27"/>
      <c r="LMF258" s="27"/>
      <c r="LMG258" s="27"/>
      <c r="LMH258" s="27"/>
      <c r="LMI258" s="27"/>
      <c r="LMJ258" s="27"/>
      <c r="LMK258" s="27"/>
      <c r="LML258" s="27"/>
      <c r="LMM258" s="27"/>
      <c r="LMN258" s="27"/>
      <c r="LMO258" s="27"/>
      <c r="LMP258" s="27"/>
      <c r="LMQ258" s="27"/>
      <c r="LMR258" s="27"/>
      <c r="LMS258" s="27"/>
      <c r="LMT258" s="27"/>
      <c r="LMU258" s="27"/>
      <c r="LMV258" s="27"/>
      <c r="LMW258" s="27"/>
      <c r="LMX258" s="27"/>
      <c r="LMY258" s="27"/>
      <c r="LMZ258" s="27"/>
      <c r="LNA258" s="27"/>
      <c r="LNB258" s="27"/>
      <c r="LNC258" s="27"/>
      <c r="LND258" s="27"/>
      <c r="LNE258" s="27"/>
      <c r="LNF258" s="27"/>
      <c r="LNG258" s="27"/>
      <c r="LNH258" s="27"/>
      <c r="LNI258" s="27"/>
      <c r="LNJ258" s="27"/>
      <c r="LNK258" s="27"/>
      <c r="LNL258" s="27"/>
      <c r="LNM258" s="27"/>
      <c r="LNN258" s="27"/>
      <c r="LNO258" s="27"/>
      <c r="LNP258" s="27"/>
      <c r="LNQ258" s="27"/>
      <c r="LNR258" s="27"/>
      <c r="LNS258" s="27"/>
      <c r="LNT258" s="27"/>
      <c r="LNU258" s="27"/>
      <c r="LNV258" s="27"/>
      <c r="LNW258" s="27"/>
      <c r="LNX258" s="27"/>
      <c r="LNY258" s="27"/>
      <c r="LNZ258" s="27"/>
      <c r="LOA258" s="27"/>
      <c r="LOB258" s="27"/>
      <c r="LOC258" s="27"/>
      <c r="LOD258" s="27"/>
      <c r="LOE258" s="27"/>
      <c r="LOF258" s="27"/>
      <c r="LOG258" s="27"/>
      <c r="LOH258" s="27"/>
      <c r="LOI258" s="27"/>
      <c r="LOJ258" s="27"/>
      <c r="LOK258" s="27"/>
      <c r="LOL258" s="27"/>
      <c r="LOM258" s="27"/>
      <c r="LON258" s="27"/>
      <c r="LOO258" s="27"/>
      <c r="LOP258" s="27"/>
      <c r="LOQ258" s="27"/>
      <c r="LOR258" s="27"/>
      <c r="LOS258" s="27"/>
      <c r="LOT258" s="27"/>
      <c r="LOU258" s="27"/>
      <c r="LOV258" s="27"/>
      <c r="LOW258" s="27"/>
      <c r="LOX258" s="27"/>
      <c r="LOY258" s="27"/>
      <c r="LOZ258" s="27"/>
      <c r="LPA258" s="27"/>
      <c r="LPB258" s="27"/>
      <c r="LPC258" s="27"/>
      <c r="LPD258" s="27"/>
      <c r="LPE258" s="27"/>
      <c r="LPF258" s="27"/>
      <c r="LPG258" s="27"/>
      <c r="LPH258" s="27"/>
      <c r="LPI258" s="27"/>
      <c r="LPJ258" s="27"/>
      <c r="LPK258" s="27"/>
      <c r="LPL258" s="27"/>
      <c r="LPM258" s="27"/>
      <c r="LPN258" s="27"/>
      <c r="LPO258" s="27"/>
      <c r="LPP258" s="27"/>
      <c r="LPQ258" s="27"/>
      <c r="LPR258" s="27"/>
      <c r="LPS258" s="27"/>
      <c r="LPT258" s="27"/>
      <c r="LPU258" s="27"/>
      <c r="LPV258" s="27"/>
      <c r="LPW258" s="27"/>
      <c r="LPX258" s="27"/>
      <c r="LPY258" s="27"/>
      <c r="LPZ258" s="27"/>
      <c r="LQA258" s="27"/>
      <c r="LQB258" s="27"/>
      <c r="LQC258" s="27"/>
      <c r="LQD258" s="27"/>
      <c r="LQE258" s="27"/>
      <c r="LQF258" s="27"/>
      <c r="LQG258" s="27"/>
      <c r="LQH258" s="27"/>
      <c r="LQI258" s="27"/>
      <c r="LQJ258" s="27"/>
      <c r="LQK258" s="27"/>
      <c r="LQL258" s="27"/>
      <c r="LQM258" s="27"/>
      <c r="LQN258" s="27"/>
      <c r="LQO258" s="27"/>
      <c r="LQP258" s="27"/>
      <c r="LQQ258" s="27"/>
      <c r="LQR258" s="27"/>
      <c r="LQS258" s="27"/>
      <c r="LQT258" s="27"/>
      <c r="LQU258" s="27"/>
      <c r="LQV258" s="27"/>
      <c r="LQW258" s="27"/>
      <c r="LQX258" s="27"/>
      <c r="LQY258" s="27"/>
      <c r="LQZ258" s="27"/>
      <c r="LRA258" s="27"/>
      <c r="LRB258" s="27"/>
      <c r="LRC258" s="27"/>
      <c r="LRD258" s="27"/>
      <c r="LRE258" s="27"/>
      <c r="LRF258" s="27"/>
      <c r="LRG258" s="27"/>
      <c r="LRH258" s="27"/>
      <c r="LRI258" s="27"/>
      <c r="LRJ258" s="27"/>
      <c r="LRK258" s="27"/>
      <c r="LRL258" s="27"/>
      <c r="LRM258" s="27"/>
      <c r="LRN258" s="27"/>
      <c r="LRO258" s="27"/>
      <c r="LRP258" s="27"/>
      <c r="LRQ258" s="27"/>
      <c r="LRR258" s="27"/>
      <c r="LRS258" s="27"/>
      <c r="LRT258" s="27"/>
      <c r="LRU258" s="27"/>
      <c r="LRV258" s="27"/>
      <c r="LRW258" s="27"/>
      <c r="LRX258" s="27"/>
      <c r="LRY258" s="27"/>
      <c r="LRZ258" s="27"/>
      <c r="LSA258" s="27"/>
      <c r="LSB258" s="27"/>
      <c r="LSC258" s="27"/>
      <c r="LSD258" s="27"/>
      <c r="LSE258" s="27"/>
      <c r="LSF258" s="27"/>
      <c r="LSG258" s="27"/>
      <c r="LSH258" s="27"/>
      <c r="LSI258" s="27"/>
      <c r="LSJ258" s="27"/>
      <c r="LSK258" s="27"/>
      <c r="LSL258" s="27"/>
      <c r="LSM258" s="27"/>
      <c r="LSN258" s="27"/>
      <c r="LSO258" s="27"/>
      <c r="LSP258" s="27"/>
      <c r="LSQ258" s="27"/>
      <c r="LSR258" s="27"/>
      <c r="LSS258" s="27"/>
      <c r="LST258" s="27"/>
      <c r="LSU258" s="27"/>
      <c r="LSV258" s="27"/>
      <c r="LSW258" s="27"/>
      <c r="LSX258" s="27"/>
      <c r="LSY258" s="27"/>
      <c r="LSZ258" s="27"/>
      <c r="LTA258" s="27"/>
      <c r="LTB258" s="27"/>
      <c r="LTC258" s="27"/>
      <c r="LTD258" s="27"/>
      <c r="LTE258" s="27"/>
      <c r="LTF258" s="27"/>
      <c r="LTG258" s="27"/>
      <c r="LTH258" s="27"/>
      <c r="LTI258" s="27"/>
      <c r="LTJ258" s="27"/>
      <c r="LTK258" s="27"/>
      <c r="LTL258" s="27"/>
      <c r="LTM258" s="27"/>
      <c r="LTN258" s="27"/>
      <c r="LTO258" s="27"/>
      <c r="LTP258" s="27"/>
      <c r="LTQ258" s="27"/>
      <c r="LTR258" s="27"/>
      <c r="LTS258" s="27"/>
      <c r="LTT258" s="27"/>
      <c r="LTU258" s="27"/>
      <c r="LTV258" s="27"/>
      <c r="LTW258" s="27"/>
      <c r="LTX258" s="27"/>
      <c r="LTY258" s="27"/>
      <c r="LTZ258" s="27"/>
      <c r="LUA258" s="27"/>
      <c r="LUB258" s="27"/>
      <c r="LUC258" s="27"/>
      <c r="LUD258" s="27"/>
      <c r="LUE258" s="27"/>
      <c r="LUF258" s="27"/>
      <c r="LUG258" s="27"/>
      <c r="LUH258" s="27"/>
      <c r="LUI258" s="27"/>
      <c r="LUJ258" s="27"/>
      <c r="LUK258" s="27"/>
      <c r="LUL258" s="27"/>
      <c r="LUM258" s="27"/>
      <c r="LUN258" s="27"/>
      <c r="LUO258" s="27"/>
      <c r="LUP258" s="27"/>
      <c r="LUQ258" s="27"/>
      <c r="LUR258" s="27"/>
      <c r="LUS258" s="27"/>
      <c r="LUT258" s="27"/>
      <c r="LUU258" s="27"/>
      <c r="LUV258" s="27"/>
      <c r="LUW258" s="27"/>
      <c r="LUX258" s="27"/>
      <c r="LUY258" s="27"/>
      <c r="LUZ258" s="27"/>
      <c r="LVA258" s="27"/>
      <c r="LVB258" s="27"/>
      <c r="LVC258" s="27"/>
      <c r="LVD258" s="27"/>
      <c r="LVE258" s="27"/>
      <c r="LVF258" s="27"/>
      <c r="LVG258" s="27"/>
      <c r="LVH258" s="27"/>
      <c r="LVI258" s="27"/>
      <c r="LVJ258" s="27"/>
      <c r="LVK258" s="27"/>
      <c r="LVL258" s="27"/>
      <c r="LVM258" s="27"/>
      <c r="LVN258" s="27"/>
      <c r="LVO258" s="27"/>
      <c r="LVP258" s="27"/>
      <c r="LVQ258" s="27"/>
      <c r="LVR258" s="27"/>
      <c r="LVS258" s="27"/>
      <c r="LVT258" s="27"/>
      <c r="LVU258" s="27"/>
      <c r="LVV258" s="27"/>
      <c r="LVW258" s="27"/>
      <c r="LVX258" s="27"/>
      <c r="LVY258" s="27"/>
      <c r="LVZ258" s="27"/>
      <c r="LWA258" s="27"/>
      <c r="LWB258" s="27"/>
      <c r="LWC258" s="27"/>
      <c r="LWD258" s="27"/>
      <c r="LWE258" s="27"/>
      <c r="LWF258" s="27"/>
      <c r="LWG258" s="27"/>
      <c r="LWH258" s="27"/>
      <c r="LWI258" s="27"/>
      <c r="LWJ258" s="27"/>
      <c r="LWK258" s="27"/>
      <c r="LWL258" s="27"/>
      <c r="LWM258" s="27"/>
      <c r="LWN258" s="27"/>
      <c r="LWO258" s="27"/>
      <c r="LWP258" s="27"/>
      <c r="LWQ258" s="27"/>
      <c r="LWR258" s="27"/>
      <c r="LWS258" s="27"/>
      <c r="LWT258" s="27"/>
      <c r="LWU258" s="27"/>
      <c r="LWV258" s="27"/>
      <c r="LWW258" s="27"/>
      <c r="LWX258" s="27"/>
      <c r="LWY258" s="27"/>
      <c r="LWZ258" s="27"/>
      <c r="LXA258" s="27"/>
      <c r="LXB258" s="27"/>
      <c r="LXC258" s="27"/>
      <c r="LXD258" s="27"/>
      <c r="LXE258" s="27"/>
      <c r="LXF258" s="27"/>
      <c r="LXG258" s="27"/>
      <c r="LXH258" s="27"/>
      <c r="LXI258" s="27"/>
      <c r="LXJ258" s="27"/>
      <c r="LXK258" s="27"/>
      <c r="LXL258" s="27"/>
      <c r="LXM258" s="27"/>
      <c r="LXN258" s="27"/>
      <c r="LXO258" s="27"/>
      <c r="LXP258" s="27"/>
      <c r="LXQ258" s="27"/>
      <c r="LXR258" s="27"/>
      <c r="LXS258" s="27"/>
      <c r="LXT258" s="27"/>
      <c r="LXU258" s="27"/>
      <c r="LXV258" s="27"/>
      <c r="LXW258" s="27"/>
      <c r="LXX258" s="27"/>
      <c r="LXY258" s="27"/>
      <c r="LXZ258" s="27"/>
      <c r="LYA258" s="27"/>
      <c r="LYB258" s="27"/>
      <c r="LYC258" s="27"/>
      <c r="LYD258" s="27"/>
      <c r="LYE258" s="27"/>
      <c r="LYF258" s="27"/>
      <c r="LYG258" s="27"/>
      <c r="LYH258" s="27"/>
      <c r="LYI258" s="27"/>
      <c r="LYJ258" s="27"/>
      <c r="LYK258" s="27"/>
      <c r="LYL258" s="27"/>
      <c r="LYM258" s="27"/>
      <c r="LYN258" s="27"/>
      <c r="LYO258" s="27"/>
      <c r="LYP258" s="27"/>
      <c r="LYQ258" s="27"/>
      <c r="LYR258" s="27"/>
      <c r="LYS258" s="27"/>
      <c r="LYT258" s="27"/>
      <c r="LYU258" s="27"/>
      <c r="LYV258" s="27"/>
      <c r="LYW258" s="27"/>
      <c r="LYX258" s="27"/>
      <c r="LYY258" s="27"/>
      <c r="LYZ258" s="27"/>
      <c r="LZA258" s="27"/>
      <c r="LZB258" s="27"/>
      <c r="LZC258" s="27"/>
      <c r="LZD258" s="27"/>
      <c r="LZE258" s="27"/>
      <c r="LZF258" s="27"/>
      <c r="LZG258" s="27"/>
      <c r="LZH258" s="27"/>
      <c r="LZI258" s="27"/>
      <c r="LZJ258" s="27"/>
      <c r="LZK258" s="27"/>
      <c r="LZL258" s="27"/>
      <c r="LZM258" s="27"/>
      <c r="LZN258" s="27"/>
      <c r="LZO258" s="27"/>
      <c r="LZP258" s="27"/>
      <c r="LZQ258" s="27"/>
      <c r="LZR258" s="27"/>
      <c r="LZS258" s="27"/>
      <c r="LZT258" s="27"/>
      <c r="LZU258" s="27"/>
      <c r="LZV258" s="27"/>
      <c r="LZW258" s="27"/>
      <c r="LZX258" s="27"/>
      <c r="LZY258" s="27"/>
      <c r="LZZ258" s="27"/>
      <c r="MAA258" s="27"/>
      <c r="MAB258" s="27"/>
      <c r="MAC258" s="27"/>
      <c r="MAD258" s="27"/>
      <c r="MAE258" s="27"/>
      <c r="MAF258" s="27"/>
      <c r="MAG258" s="27"/>
      <c r="MAH258" s="27"/>
      <c r="MAI258" s="27"/>
      <c r="MAJ258" s="27"/>
      <c r="MAK258" s="27"/>
      <c r="MAL258" s="27"/>
      <c r="MAM258" s="27"/>
      <c r="MAN258" s="27"/>
      <c r="MAO258" s="27"/>
      <c r="MAP258" s="27"/>
      <c r="MAQ258" s="27"/>
      <c r="MAR258" s="27"/>
      <c r="MAS258" s="27"/>
      <c r="MAT258" s="27"/>
      <c r="MAU258" s="27"/>
      <c r="MAV258" s="27"/>
      <c r="MAW258" s="27"/>
      <c r="MAX258" s="27"/>
      <c r="MAY258" s="27"/>
      <c r="MAZ258" s="27"/>
      <c r="MBA258" s="27"/>
      <c r="MBB258" s="27"/>
      <c r="MBC258" s="27"/>
      <c r="MBD258" s="27"/>
      <c r="MBE258" s="27"/>
      <c r="MBF258" s="27"/>
      <c r="MBG258" s="27"/>
      <c r="MBH258" s="27"/>
      <c r="MBI258" s="27"/>
      <c r="MBJ258" s="27"/>
      <c r="MBK258" s="27"/>
      <c r="MBL258" s="27"/>
      <c r="MBM258" s="27"/>
      <c r="MBN258" s="27"/>
      <c r="MBO258" s="27"/>
      <c r="MBP258" s="27"/>
      <c r="MBQ258" s="27"/>
      <c r="MBR258" s="27"/>
      <c r="MBS258" s="27"/>
      <c r="MBT258" s="27"/>
      <c r="MBU258" s="27"/>
      <c r="MBV258" s="27"/>
      <c r="MBW258" s="27"/>
      <c r="MBX258" s="27"/>
      <c r="MBY258" s="27"/>
      <c r="MBZ258" s="27"/>
      <c r="MCA258" s="27"/>
      <c r="MCB258" s="27"/>
      <c r="MCC258" s="27"/>
      <c r="MCD258" s="27"/>
      <c r="MCE258" s="27"/>
      <c r="MCF258" s="27"/>
      <c r="MCG258" s="27"/>
      <c r="MCH258" s="27"/>
      <c r="MCI258" s="27"/>
      <c r="MCJ258" s="27"/>
      <c r="MCK258" s="27"/>
      <c r="MCL258" s="27"/>
      <c r="MCM258" s="27"/>
      <c r="MCN258" s="27"/>
      <c r="MCO258" s="27"/>
      <c r="MCP258" s="27"/>
      <c r="MCQ258" s="27"/>
      <c r="MCR258" s="27"/>
      <c r="MCS258" s="27"/>
      <c r="MCT258" s="27"/>
      <c r="MCU258" s="27"/>
      <c r="MCV258" s="27"/>
      <c r="MCW258" s="27"/>
      <c r="MCX258" s="27"/>
      <c r="MCY258" s="27"/>
      <c r="MCZ258" s="27"/>
      <c r="MDA258" s="27"/>
      <c r="MDB258" s="27"/>
      <c r="MDC258" s="27"/>
      <c r="MDD258" s="27"/>
      <c r="MDE258" s="27"/>
      <c r="MDF258" s="27"/>
      <c r="MDG258" s="27"/>
      <c r="MDH258" s="27"/>
      <c r="MDI258" s="27"/>
      <c r="MDJ258" s="27"/>
      <c r="MDK258" s="27"/>
      <c r="MDL258" s="27"/>
      <c r="MDM258" s="27"/>
      <c r="MDN258" s="27"/>
      <c r="MDO258" s="27"/>
      <c r="MDP258" s="27"/>
      <c r="MDQ258" s="27"/>
      <c r="MDR258" s="27"/>
      <c r="MDS258" s="27"/>
      <c r="MDT258" s="27"/>
      <c r="MDU258" s="27"/>
      <c r="MDV258" s="27"/>
      <c r="MDW258" s="27"/>
      <c r="MDX258" s="27"/>
      <c r="MDY258" s="27"/>
      <c r="MDZ258" s="27"/>
      <c r="MEA258" s="27"/>
      <c r="MEB258" s="27"/>
      <c r="MEC258" s="27"/>
      <c r="MED258" s="27"/>
      <c r="MEE258" s="27"/>
      <c r="MEF258" s="27"/>
      <c r="MEG258" s="27"/>
      <c r="MEH258" s="27"/>
      <c r="MEI258" s="27"/>
      <c r="MEJ258" s="27"/>
      <c r="MEK258" s="27"/>
      <c r="MEL258" s="27"/>
      <c r="MEM258" s="27"/>
      <c r="MEN258" s="27"/>
      <c r="MEO258" s="27"/>
      <c r="MEP258" s="27"/>
      <c r="MEQ258" s="27"/>
      <c r="MER258" s="27"/>
      <c r="MES258" s="27"/>
      <c r="MET258" s="27"/>
      <c r="MEU258" s="27"/>
      <c r="MEV258" s="27"/>
      <c r="MEW258" s="27"/>
      <c r="MEX258" s="27"/>
      <c r="MEY258" s="27"/>
      <c r="MEZ258" s="27"/>
      <c r="MFA258" s="27"/>
      <c r="MFB258" s="27"/>
      <c r="MFC258" s="27"/>
      <c r="MFD258" s="27"/>
      <c r="MFE258" s="27"/>
      <c r="MFF258" s="27"/>
      <c r="MFG258" s="27"/>
      <c r="MFH258" s="27"/>
      <c r="MFI258" s="27"/>
      <c r="MFJ258" s="27"/>
      <c r="MFK258" s="27"/>
      <c r="MFL258" s="27"/>
      <c r="MFM258" s="27"/>
      <c r="MFN258" s="27"/>
      <c r="MFO258" s="27"/>
      <c r="MFP258" s="27"/>
      <c r="MFQ258" s="27"/>
      <c r="MFR258" s="27"/>
      <c r="MFS258" s="27"/>
      <c r="MFT258" s="27"/>
      <c r="MFU258" s="27"/>
      <c r="MFV258" s="27"/>
      <c r="MFW258" s="27"/>
      <c r="MFX258" s="27"/>
      <c r="MFY258" s="27"/>
      <c r="MFZ258" s="27"/>
      <c r="MGA258" s="27"/>
      <c r="MGB258" s="27"/>
      <c r="MGC258" s="27"/>
      <c r="MGD258" s="27"/>
      <c r="MGE258" s="27"/>
      <c r="MGF258" s="27"/>
      <c r="MGG258" s="27"/>
      <c r="MGH258" s="27"/>
      <c r="MGI258" s="27"/>
      <c r="MGJ258" s="27"/>
      <c r="MGK258" s="27"/>
      <c r="MGL258" s="27"/>
      <c r="MGM258" s="27"/>
      <c r="MGN258" s="27"/>
      <c r="MGO258" s="27"/>
      <c r="MGP258" s="27"/>
      <c r="MGQ258" s="27"/>
      <c r="MGR258" s="27"/>
      <c r="MGS258" s="27"/>
      <c r="MGT258" s="27"/>
      <c r="MGU258" s="27"/>
      <c r="MGV258" s="27"/>
      <c r="MGW258" s="27"/>
      <c r="MGX258" s="27"/>
      <c r="MGY258" s="27"/>
      <c r="MGZ258" s="27"/>
      <c r="MHA258" s="27"/>
      <c r="MHB258" s="27"/>
      <c r="MHC258" s="27"/>
      <c r="MHD258" s="27"/>
      <c r="MHE258" s="27"/>
      <c r="MHF258" s="27"/>
      <c r="MHG258" s="27"/>
      <c r="MHH258" s="27"/>
      <c r="MHI258" s="27"/>
      <c r="MHJ258" s="27"/>
      <c r="MHK258" s="27"/>
      <c r="MHL258" s="27"/>
      <c r="MHM258" s="27"/>
      <c r="MHN258" s="27"/>
      <c r="MHO258" s="27"/>
      <c r="MHP258" s="27"/>
      <c r="MHQ258" s="27"/>
      <c r="MHR258" s="27"/>
      <c r="MHS258" s="27"/>
      <c r="MHT258" s="27"/>
      <c r="MHU258" s="27"/>
      <c r="MHV258" s="27"/>
      <c r="MHW258" s="27"/>
      <c r="MHX258" s="27"/>
      <c r="MHY258" s="27"/>
      <c r="MHZ258" s="27"/>
      <c r="MIA258" s="27"/>
      <c r="MIB258" s="27"/>
      <c r="MIC258" s="27"/>
      <c r="MID258" s="27"/>
      <c r="MIE258" s="27"/>
      <c r="MIF258" s="27"/>
      <c r="MIG258" s="27"/>
      <c r="MIH258" s="27"/>
      <c r="MII258" s="27"/>
      <c r="MIJ258" s="27"/>
      <c r="MIK258" s="27"/>
      <c r="MIL258" s="27"/>
      <c r="MIM258" s="27"/>
      <c r="MIN258" s="27"/>
      <c r="MIO258" s="27"/>
      <c r="MIP258" s="27"/>
      <c r="MIQ258" s="27"/>
      <c r="MIR258" s="27"/>
      <c r="MIS258" s="27"/>
      <c r="MIT258" s="27"/>
      <c r="MIU258" s="27"/>
      <c r="MIV258" s="27"/>
      <c r="MIW258" s="27"/>
      <c r="MIX258" s="27"/>
      <c r="MIY258" s="27"/>
      <c r="MIZ258" s="27"/>
      <c r="MJA258" s="27"/>
      <c r="MJB258" s="27"/>
      <c r="MJC258" s="27"/>
      <c r="MJD258" s="27"/>
      <c r="MJE258" s="27"/>
      <c r="MJF258" s="27"/>
      <c r="MJG258" s="27"/>
      <c r="MJH258" s="27"/>
      <c r="MJI258" s="27"/>
      <c r="MJJ258" s="27"/>
      <c r="MJK258" s="27"/>
      <c r="MJL258" s="27"/>
      <c r="MJM258" s="27"/>
      <c r="MJN258" s="27"/>
      <c r="MJO258" s="27"/>
      <c r="MJP258" s="27"/>
      <c r="MJQ258" s="27"/>
      <c r="MJR258" s="27"/>
      <c r="MJS258" s="27"/>
      <c r="MJT258" s="27"/>
      <c r="MJU258" s="27"/>
      <c r="MJV258" s="27"/>
      <c r="MJW258" s="27"/>
      <c r="MJX258" s="27"/>
      <c r="MJY258" s="27"/>
      <c r="MJZ258" s="27"/>
      <c r="MKA258" s="27"/>
      <c r="MKB258" s="27"/>
      <c r="MKC258" s="27"/>
      <c r="MKD258" s="27"/>
      <c r="MKE258" s="27"/>
      <c r="MKF258" s="27"/>
      <c r="MKG258" s="27"/>
      <c r="MKH258" s="27"/>
      <c r="MKI258" s="27"/>
      <c r="MKJ258" s="27"/>
      <c r="MKK258" s="27"/>
      <c r="MKL258" s="27"/>
      <c r="MKM258" s="27"/>
      <c r="MKN258" s="27"/>
      <c r="MKO258" s="27"/>
      <c r="MKP258" s="27"/>
      <c r="MKQ258" s="27"/>
      <c r="MKR258" s="27"/>
      <c r="MKS258" s="27"/>
      <c r="MKT258" s="27"/>
      <c r="MKU258" s="27"/>
      <c r="MKV258" s="27"/>
      <c r="MKW258" s="27"/>
      <c r="MKX258" s="27"/>
      <c r="MKY258" s="27"/>
      <c r="MKZ258" s="27"/>
      <c r="MLA258" s="27"/>
      <c r="MLB258" s="27"/>
      <c r="MLC258" s="27"/>
      <c r="MLD258" s="27"/>
      <c r="MLE258" s="27"/>
      <c r="MLF258" s="27"/>
      <c r="MLG258" s="27"/>
      <c r="MLH258" s="27"/>
      <c r="MLI258" s="27"/>
      <c r="MLJ258" s="27"/>
      <c r="MLK258" s="27"/>
      <c r="MLL258" s="27"/>
      <c r="MLM258" s="27"/>
      <c r="MLN258" s="27"/>
      <c r="MLO258" s="27"/>
      <c r="MLP258" s="27"/>
      <c r="MLQ258" s="27"/>
      <c r="MLR258" s="27"/>
      <c r="MLS258" s="27"/>
      <c r="MLT258" s="27"/>
      <c r="MLU258" s="27"/>
      <c r="MLV258" s="27"/>
      <c r="MLW258" s="27"/>
      <c r="MLX258" s="27"/>
      <c r="MLY258" s="27"/>
      <c r="MLZ258" s="27"/>
      <c r="MMA258" s="27"/>
      <c r="MMB258" s="27"/>
      <c r="MMC258" s="27"/>
      <c r="MMD258" s="27"/>
      <c r="MME258" s="27"/>
      <c r="MMF258" s="27"/>
      <c r="MMG258" s="27"/>
      <c r="MMH258" s="27"/>
      <c r="MMI258" s="27"/>
      <c r="MMJ258" s="27"/>
      <c r="MMK258" s="27"/>
      <c r="MML258" s="27"/>
      <c r="MMM258" s="27"/>
      <c r="MMN258" s="27"/>
      <c r="MMO258" s="27"/>
      <c r="MMP258" s="27"/>
      <c r="MMQ258" s="27"/>
      <c r="MMR258" s="27"/>
      <c r="MMS258" s="27"/>
      <c r="MMT258" s="27"/>
      <c r="MMU258" s="27"/>
      <c r="MMV258" s="27"/>
      <c r="MMW258" s="27"/>
      <c r="MMX258" s="27"/>
      <c r="MMY258" s="27"/>
      <c r="MMZ258" s="27"/>
      <c r="MNA258" s="27"/>
      <c r="MNB258" s="27"/>
      <c r="MNC258" s="27"/>
      <c r="MND258" s="27"/>
      <c r="MNE258" s="27"/>
      <c r="MNF258" s="27"/>
      <c r="MNG258" s="27"/>
      <c r="MNH258" s="27"/>
      <c r="MNI258" s="27"/>
      <c r="MNJ258" s="27"/>
      <c r="MNK258" s="27"/>
      <c r="MNL258" s="27"/>
      <c r="MNM258" s="27"/>
      <c r="MNN258" s="27"/>
      <c r="MNO258" s="27"/>
      <c r="MNP258" s="27"/>
      <c r="MNQ258" s="27"/>
      <c r="MNR258" s="27"/>
      <c r="MNS258" s="27"/>
      <c r="MNT258" s="27"/>
      <c r="MNU258" s="27"/>
      <c r="MNV258" s="27"/>
      <c r="MNW258" s="27"/>
      <c r="MNX258" s="27"/>
      <c r="MNY258" s="27"/>
      <c r="MNZ258" s="27"/>
      <c r="MOA258" s="27"/>
      <c r="MOB258" s="27"/>
      <c r="MOC258" s="27"/>
      <c r="MOD258" s="27"/>
      <c r="MOE258" s="27"/>
      <c r="MOF258" s="27"/>
      <c r="MOG258" s="27"/>
      <c r="MOH258" s="27"/>
      <c r="MOI258" s="27"/>
      <c r="MOJ258" s="27"/>
      <c r="MOK258" s="27"/>
      <c r="MOL258" s="27"/>
      <c r="MOM258" s="27"/>
      <c r="MON258" s="27"/>
      <c r="MOO258" s="27"/>
      <c r="MOP258" s="27"/>
      <c r="MOQ258" s="27"/>
      <c r="MOR258" s="27"/>
      <c r="MOS258" s="27"/>
      <c r="MOT258" s="27"/>
      <c r="MOU258" s="27"/>
      <c r="MOV258" s="27"/>
      <c r="MOW258" s="27"/>
      <c r="MOX258" s="27"/>
      <c r="MOY258" s="27"/>
      <c r="MOZ258" s="27"/>
      <c r="MPA258" s="27"/>
      <c r="MPB258" s="27"/>
      <c r="MPC258" s="27"/>
      <c r="MPD258" s="27"/>
      <c r="MPE258" s="27"/>
      <c r="MPF258" s="27"/>
      <c r="MPG258" s="27"/>
      <c r="MPH258" s="27"/>
      <c r="MPI258" s="27"/>
      <c r="MPJ258" s="27"/>
      <c r="MPK258" s="27"/>
      <c r="MPL258" s="27"/>
      <c r="MPM258" s="27"/>
      <c r="MPN258" s="27"/>
      <c r="MPO258" s="27"/>
      <c r="MPP258" s="27"/>
      <c r="MPQ258" s="27"/>
      <c r="MPR258" s="27"/>
      <c r="MPS258" s="27"/>
      <c r="MPT258" s="27"/>
      <c r="MPU258" s="27"/>
      <c r="MPV258" s="27"/>
      <c r="MPW258" s="27"/>
      <c r="MPX258" s="27"/>
      <c r="MPY258" s="27"/>
      <c r="MPZ258" s="27"/>
      <c r="MQA258" s="27"/>
      <c r="MQB258" s="27"/>
      <c r="MQC258" s="27"/>
      <c r="MQD258" s="27"/>
      <c r="MQE258" s="27"/>
      <c r="MQF258" s="27"/>
      <c r="MQG258" s="27"/>
      <c r="MQH258" s="27"/>
      <c r="MQI258" s="27"/>
      <c r="MQJ258" s="27"/>
      <c r="MQK258" s="27"/>
      <c r="MQL258" s="27"/>
      <c r="MQM258" s="27"/>
      <c r="MQN258" s="27"/>
      <c r="MQO258" s="27"/>
      <c r="MQP258" s="27"/>
      <c r="MQQ258" s="27"/>
      <c r="MQR258" s="27"/>
      <c r="MQS258" s="27"/>
      <c r="MQT258" s="27"/>
      <c r="MQU258" s="27"/>
      <c r="MQV258" s="27"/>
      <c r="MQW258" s="27"/>
      <c r="MQX258" s="27"/>
      <c r="MQY258" s="27"/>
      <c r="MQZ258" s="27"/>
      <c r="MRA258" s="27"/>
      <c r="MRB258" s="27"/>
      <c r="MRC258" s="27"/>
      <c r="MRD258" s="27"/>
      <c r="MRE258" s="27"/>
      <c r="MRF258" s="27"/>
      <c r="MRG258" s="27"/>
      <c r="MRH258" s="27"/>
      <c r="MRI258" s="27"/>
      <c r="MRJ258" s="27"/>
      <c r="MRK258" s="27"/>
      <c r="MRL258" s="27"/>
      <c r="MRM258" s="27"/>
      <c r="MRN258" s="27"/>
      <c r="MRO258" s="27"/>
      <c r="MRP258" s="27"/>
      <c r="MRQ258" s="27"/>
      <c r="MRR258" s="27"/>
      <c r="MRS258" s="27"/>
      <c r="MRT258" s="27"/>
      <c r="MRU258" s="27"/>
      <c r="MRV258" s="27"/>
      <c r="MRW258" s="27"/>
      <c r="MRX258" s="27"/>
      <c r="MRY258" s="27"/>
      <c r="MRZ258" s="27"/>
      <c r="MSA258" s="27"/>
      <c r="MSB258" s="27"/>
      <c r="MSC258" s="27"/>
      <c r="MSD258" s="27"/>
      <c r="MSE258" s="27"/>
      <c r="MSF258" s="27"/>
      <c r="MSG258" s="27"/>
      <c r="MSH258" s="27"/>
      <c r="MSI258" s="27"/>
      <c r="MSJ258" s="27"/>
      <c r="MSK258" s="27"/>
      <c r="MSL258" s="27"/>
      <c r="MSM258" s="27"/>
      <c r="MSN258" s="27"/>
      <c r="MSO258" s="27"/>
      <c r="MSP258" s="27"/>
      <c r="MSQ258" s="27"/>
      <c r="MSR258" s="27"/>
      <c r="MSS258" s="27"/>
      <c r="MST258" s="27"/>
      <c r="MSU258" s="27"/>
      <c r="MSV258" s="27"/>
      <c r="MSW258" s="27"/>
      <c r="MSX258" s="27"/>
      <c r="MSY258" s="27"/>
      <c r="MSZ258" s="27"/>
      <c r="MTA258" s="27"/>
      <c r="MTB258" s="27"/>
      <c r="MTC258" s="27"/>
      <c r="MTD258" s="27"/>
      <c r="MTE258" s="27"/>
      <c r="MTF258" s="27"/>
      <c r="MTG258" s="27"/>
      <c r="MTH258" s="27"/>
      <c r="MTI258" s="27"/>
      <c r="MTJ258" s="27"/>
      <c r="MTK258" s="27"/>
      <c r="MTL258" s="27"/>
      <c r="MTM258" s="27"/>
      <c r="MTN258" s="27"/>
      <c r="MTO258" s="27"/>
      <c r="MTP258" s="27"/>
      <c r="MTQ258" s="27"/>
      <c r="MTR258" s="27"/>
      <c r="MTS258" s="27"/>
      <c r="MTT258" s="27"/>
      <c r="MTU258" s="27"/>
      <c r="MTV258" s="27"/>
      <c r="MTW258" s="27"/>
      <c r="MTX258" s="27"/>
      <c r="MTY258" s="27"/>
      <c r="MTZ258" s="27"/>
      <c r="MUA258" s="27"/>
      <c r="MUB258" s="27"/>
      <c r="MUC258" s="27"/>
      <c r="MUD258" s="27"/>
      <c r="MUE258" s="27"/>
      <c r="MUF258" s="27"/>
      <c r="MUG258" s="27"/>
      <c r="MUH258" s="27"/>
      <c r="MUI258" s="27"/>
      <c r="MUJ258" s="27"/>
      <c r="MUK258" s="27"/>
      <c r="MUL258" s="27"/>
      <c r="MUM258" s="27"/>
      <c r="MUN258" s="27"/>
      <c r="MUO258" s="27"/>
      <c r="MUP258" s="27"/>
      <c r="MUQ258" s="27"/>
      <c r="MUR258" s="27"/>
      <c r="MUS258" s="27"/>
      <c r="MUT258" s="27"/>
      <c r="MUU258" s="27"/>
      <c r="MUV258" s="27"/>
      <c r="MUW258" s="27"/>
      <c r="MUX258" s="27"/>
      <c r="MUY258" s="27"/>
      <c r="MUZ258" s="27"/>
      <c r="MVA258" s="27"/>
      <c r="MVB258" s="27"/>
      <c r="MVC258" s="27"/>
      <c r="MVD258" s="27"/>
      <c r="MVE258" s="27"/>
      <c r="MVF258" s="27"/>
      <c r="MVG258" s="27"/>
      <c r="MVH258" s="27"/>
      <c r="MVI258" s="27"/>
      <c r="MVJ258" s="27"/>
      <c r="MVK258" s="27"/>
      <c r="MVL258" s="27"/>
      <c r="MVM258" s="27"/>
      <c r="MVN258" s="27"/>
      <c r="MVO258" s="27"/>
      <c r="MVP258" s="27"/>
      <c r="MVQ258" s="27"/>
      <c r="MVR258" s="27"/>
      <c r="MVS258" s="27"/>
      <c r="MVT258" s="27"/>
      <c r="MVU258" s="27"/>
      <c r="MVV258" s="27"/>
      <c r="MVW258" s="27"/>
      <c r="MVX258" s="27"/>
      <c r="MVY258" s="27"/>
      <c r="MVZ258" s="27"/>
      <c r="MWA258" s="27"/>
      <c r="MWB258" s="27"/>
      <c r="MWC258" s="27"/>
      <c r="MWD258" s="27"/>
      <c r="MWE258" s="27"/>
      <c r="MWF258" s="27"/>
      <c r="MWG258" s="27"/>
      <c r="MWH258" s="27"/>
      <c r="MWI258" s="27"/>
      <c r="MWJ258" s="27"/>
      <c r="MWK258" s="27"/>
      <c r="MWL258" s="27"/>
      <c r="MWM258" s="27"/>
      <c r="MWN258" s="27"/>
      <c r="MWO258" s="27"/>
      <c r="MWP258" s="27"/>
      <c r="MWQ258" s="27"/>
      <c r="MWR258" s="27"/>
      <c r="MWS258" s="27"/>
      <c r="MWT258" s="27"/>
      <c r="MWU258" s="27"/>
      <c r="MWV258" s="27"/>
      <c r="MWW258" s="27"/>
      <c r="MWX258" s="27"/>
      <c r="MWY258" s="27"/>
      <c r="MWZ258" s="27"/>
      <c r="MXA258" s="27"/>
      <c r="MXB258" s="27"/>
      <c r="MXC258" s="27"/>
      <c r="MXD258" s="27"/>
      <c r="MXE258" s="27"/>
      <c r="MXF258" s="27"/>
      <c r="MXG258" s="27"/>
      <c r="MXH258" s="27"/>
      <c r="MXI258" s="27"/>
      <c r="MXJ258" s="27"/>
      <c r="MXK258" s="27"/>
      <c r="MXL258" s="27"/>
      <c r="MXM258" s="27"/>
      <c r="MXN258" s="27"/>
      <c r="MXO258" s="27"/>
      <c r="MXP258" s="27"/>
      <c r="MXQ258" s="27"/>
      <c r="MXR258" s="27"/>
      <c r="MXS258" s="27"/>
      <c r="MXT258" s="27"/>
      <c r="MXU258" s="27"/>
      <c r="MXV258" s="27"/>
      <c r="MXW258" s="27"/>
      <c r="MXX258" s="27"/>
      <c r="MXY258" s="27"/>
      <c r="MXZ258" s="27"/>
      <c r="MYA258" s="27"/>
      <c r="MYB258" s="27"/>
      <c r="MYC258" s="27"/>
      <c r="MYD258" s="27"/>
      <c r="MYE258" s="27"/>
      <c r="MYF258" s="27"/>
      <c r="MYG258" s="27"/>
      <c r="MYH258" s="27"/>
      <c r="MYI258" s="27"/>
      <c r="MYJ258" s="27"/>
      <c r="MYK258" s="27"/>
      <c r="MYL258" s="27"/>
      <c r="MYM258" s="27"/>
      <c r="MYN258" s="27"/>
      <c r="MYO258" s="27"/>
      <c r="MYP258" s="27"/>
      <c r="MYQ258" s="27"/>
      <c r="MYR258" s="27"/>
      <c r="MYS258" s="27"/>
      <c r="MYT258" s="27"/>
      <c r="MYU258" s="27"/>
      <c r="MYV258" s="27"/>
      <c r="MYW258" s="27"/>
      <c r="MYX258" s="27"/>
      <c r="MYY258" s="27"/>
      <c r="MYZ258" s="27"/>
      <c r="MZA258" s="27"/>
      <c r="MZB258" s="27"/>
      <c r="MZC258" s="27"/>
      <c r="MZD258" s="27"/>
      <c r="MZE258" s="27"/>
      <c r="MZF258" s="27"/>
      <c r="MZG258" s="27"/>
      <c r="MZH258" s="27"/>
      <c r="MZI258" s="27"/>
      <c r="MZJ258" s="27"/>
      <c r="MZK258" s="27"/>
      <c r="MZL258" s="27"/>
      <c r="MZM258" s="27"/>
      <c r="MZN258" s="27"/>
      <c r="MZO258" s="27"/>
      <c r="MZP258" s="27"/>
      <c r="MZQ258" s="27"/>
      <c r="MZR258" s="27"/>
      <c r="MZS258" s="27"/>
      <c r="MZT258" s="27"/>
      <c r="MZU258" s="27"/>
      <c r="MZV258" s="27"/>
      <c r="MZW258" s="27"/>
      <c r="MZX258" s="27"/>
      <c r="MZY258" s="27"/>
      <c r="MZZ258" s="27"/>
      <c r="NAA258" s="27"/>
      <c r="NAB258" s="27"/>
      <c r="NAC258" s="27"/>
      <c r="NAD258" s="27"/>
      <c r="NAE258" s="27"/>
      <c r="NAF258" s="27"/>
      <c r="NAG258" s="27"/>
      <c r="NAH258" s="27"/>
      <c r="NAI258" s="27"/>
      <c r="NAJ258" s="27"/>
      <c r="NAK258" s="27"/>
      <c r="NAL258" s="27"/>
      <c r="NAM258" s="27"/>
      <c r="NAN258" s="27"/>
      <c r="NAO258" s="27"/>
      <c r="NAP258" s="27"/>
      <c r="NAQ258" s="27"/>
      <c r="NAR258" s="27"/>
      <c r="NAS258" s="27"/>
      <c r="NAT258" s="27"/>
      <c r="NAU258" s="27"/>
      <c r="NAV258" s="27"/>
      <c r="NAW258" s="27"/>
      <c r="NAX258" s="27"/>
      <c r="NAY258" s="27"/>
      <c r="NAZ258" s="27"/>
      <c r="NBA258" s="27"/>
      <c r="NBB258" s="27"/>
      <c r="NBC258" s="27"/>
      <c r="NBD258" s="27"/>
      <c r="NBE258" s="27"/>
      <c r="NBF258" s="27"/>
      <c r="NBG258" s="27"/>
      <c r="NBH258" s="27"/>
      <c r="NBI258" s="27"/>
      <c r="NBJ258" s="27"/>
      <c r="NBK258" s="27"/>
      <c r="NBL258" s="27"/>
      <c r="NBM258" s="27"/>
      <c r="NBN258" s="27"/>
      <c r="NBO258" s="27"/>
      <c r="NBP258" s="27"/>
      <c r="NBQ258" s="27"/>
      <c r="NBR258" s="27"/>
      <c r="NBS258" s="27"/>
      <c r="NBT258" s="27"/>
      <c r="NBU258" s="27"/>
      <c r="NBV258" s="27"/>
      <c r="NBW258" s="27"/>
      <c r="NBX258" s="27"/>
      <c r="NBY258" s="27"/>
      <c r="NBZ258" s="27"/>
      <c r="NCA258" s="27"/>
      <c r="NCB258" s="27"/>
      <c r="NCC258" s="27"/>
      <c r="NCD258" s="27"/>
      <c r="NCE258" s="27"/>
      <c r="NCF258" s="27"/>
      <c r="NCG258" s="27"/>
      <c r="NCH258" s="27"/>
      <c r="NCI258" s="27"/>
      <c r="NCJ258" s="27"/>
      <c r="NCK258" s="27"/>
      <c r="NCL258" s="27"/>
      <c r="NCM258" s="27"/>
      <c r="NCN258" s="27"/>
      <c r="NCO258" s="27"/>
      <c r="NCP258" s="27"/>
      <c r="NCQ258" s="27"/>
      <c r="NCR258" s="27"/>
      <c r="NCS258" s="27"/>
      <c r="NCT258" s="27"/>
      <c r="NCU258" s="27"/>
      <c r="NCV258" s="27"/>
      <c r="NCW258" s="27"/>
      <c r="NCX258" s="27"/>
      <c r="NCY258" s="27"/>
      <c r="NCZ258" s="27"/>
      <c r="NDA258" s="27"/>
      <c r="NDB258" s="27"/>
      <c r="NDC258" s="27"/>
      <c r="NDD258" s="27"/>
      <c r="NDE258" s="27"/>
      <c r="NDF258" s="27"/>
      <c r="NDG258" s="27"/>
      <c r="NDH258" s="27"/>
      <c r="NDI258" s="27"/>
      <c r="NDJ258" s="27"/>
      <c r="NDK258" s="27"/>
      <c r="NDL258" s="27"/>
      <c r="NDM258" s="27"/>
      <c r="NDN258" s="27"/>
      <c r="NDO258" s="27"/>
      <c r="NDP258" s="27"/>
      <c r="NDQ258" s="27"/>
      <c r="NDR258" s="27"/>
      <c r="NDS258" s="27"/>
      <c r="NDT258" s="27"/>
      <c r="NDU258" s="27"/>
      <c r="NDV258" s="27"/>
      <c r="NDW258" s="27"/>
      <c r="NDX258" s="27"/>
      <c r="NDY258" s="27"/>
      <c r="NDZ258" s="27"/>
      <c r="NEA258" s="27"/>
      <c r="NEB258" s="27"/>
      <c r="NEC258" s="27"/>
      <c r="NED258" s="27"/>
      <c r="NEE258" s="27"/>
      <c r="NEF258" s="27"/>
      <c r="NEG258" s="27"/>
      <c r="NEH258" s="27"/>
      <c r="NEI258" s="27"/>
      <c r="NEJ258" s="27"/>
      <c r="NEK258" s="27"/>
      <c r="NEL258" s="27"/>
      <c r="NEM258" s="27"/>
      <c r="NEN258" s="27"/>
      <c r="NEO258" s="27"/>
      <c r="NEP258" s="27"/>
      <c r="NEQ258" s="27"/>
      <c r="NER258" s="27"/>
      <c r="NES258" s="27"/>
      <c r="NET258" s="27"/>
      <c r="NEU258" s="27"/>
      <c r="NEV258" s="27"/>
      <c r="NEW258" s="27"/>
      <c r="NEX258" s="27"/>
      <c r="NEY258" s="27"/>
      <c r="NEZ258" s="27"/>
      <c r="NFA258" s="27"/>
      <c r="NFB258" s="27"/>
      <c r="NFC258" s="27"/>
      <c r="NFD258" s="27"/>
      <c r="NFE258" s="27"/>
      <c r="NFF258" s="27"/>
      <c r="NFG258" s="27"/>
      <c r="NFH258" s="27"/>
      <c r="NFI258" s="27"/>
      <c r="NFJ258" s="27"/>
      <c r="NFK258" s="27"/>
      <c r="NFL258" s="27"/>
      <c r="NFM258" s="27"/>
      <c r="NFN258" s="27"/>
      <c r="NFO258" s="27"/>
      <c r="NFP258" s="27"/>
      <c r="NFQ258" s="27"/>
      <c r="NFR258" s="27"/>
      <c r="NFS258" s="27"/>
      <c r="NFT258" s="27"/>
      <c r="NFU258" s="27"/>
      <c r="NFV258" s="27"/>
      <c r="NFW258" s="27"/>
      <c r="NFX258" s="27"/>
      <c r="NFY258" s="27"/>
      <c r="NFZ258" s="27"/>
      <c r="NGA258" s="27"/>
      <c r="NGB258" s="27"/>
      <c r="NGC258" s="27"/>
      <c r="NGD258" s="27"/>
      <c r="NGE258" s="27"/>
      <c r="NGF258" s="27"/>
      <c r="NGG258" s="27"/>
      <c r="NGH258" s="27"/>
      <c r="NGI258" s="27"/>
      <c r="NGJ258" s="27"/>
      <c r="NGK258" s="27"/>
      <c r="NGL258" s="27"/>
      <c r="NGM258" s="27"/>
      <c r="NGN258" s="27"/>
      <c r="NGO258" s="27"/>
      <c r="NGP258" s="27"/>
      <c r="NGQ258" s="27"/>
      <c r="NGR258" s="27"/>
      <c r="NGS258" s="27"/>
      <c r="NGT258" s="27"/>
      <c r="NGU258" s="27"/>
      <c r="NGV258" s="27"/>
      <c r="NGW258" s="27"/>
      <c r="NGX258" s="27"/>
      <c r="NGY258" s="27"/>
      <c r="NGZ258" s="27"/>
      <c r="NHA258" s="27"/>
      <c r="NHB258" s="27"/>
      <c r="NHC258" s="27"/>
      <c r="NHD258" s="27"/>
      <c r="NHE258" s="27"/>
      <c r="NHF258" s="27"/>
      <c r="NHG258" s="27"/>
      <c r="NHH258" s="27"/>
      <c r="NHI258" s="27"/>
      <c r="NHJ258" s="27"/>
      <c r="NHK258" s="27"/>
      <c r="NHL258" s="27"/>
      <c r="NHM258" s="27"/>
      <c r="NHN258" s="27"/>
      <c r="NHO258" s="27"/>
      <c r="NHP258" s="27"/>
      <c r="NHQ258" s="27"/>
      <c r="NHR258" s="27"/>
      <c r="NHS258" s="27"/>
      <c r="NHT258" s="27"/>
      <c r="NHU258" s="27"/>
      <c r="NHV258" s="27"/>
      <c r="NHW258" s="27"/>
      <c r="NHX258" s="27"/>
      <c r="NHY258" s="27"/>
      <c r="NHZ258" s="27"/>
      <c r="NIA258" s="27"/>
      <c r="NIB258" s="27"/>
      <c r="NIC258" s="27"/>
      <c r="NID258" s="27"/>
      <c r="NIE258" s="27"/>
      <c r="NIF258" s="27"/>
      <c r="NIG258" s="27"/>
      <c r="NIH258" s="27"/>
      <c r="NII258" s="27"/>
      <c r="NIJ258" s="27"/>
      <c r="NIK258" s="27"/>
      <c r="NIL258" s="27"/>
      <c r="NIM258" s="27"/>
      <c r="NIN258" s="27"/>
      <c r="NIO258" s="27"/>
      <c r="NIP258" s="27"/>
      <c r="NIQ258" s="27"/>
      <c r="NIR258" s="27"/>
      <c r="NIS258" s="27"/>
      <c r="NIT258" s="27"/>
      <c r="NIU258" s="27"/>
      <c r="NIV258" s="27"/>
      <c r="NIW258" s="27"/>
      <c r="NIX258" s="27"/>
      <c r="NIY258" s="27"/>
      <c r="NIZ258" s="27"/>
      <c r="NJA258" s="27"/>
      <c r="NJB258" s="27"/>
      <c r="NJC258" s="27"/>
      <c r="NJD258" s="27"/>
      <c r="NJE258" s="27"/>
      <c r="NJF258" s="27"/>
      <c r="NJG258" s="27"/>
      <c r="NJH258" s="27"/>
      <c r="NJI258" s="27"/>
      <c r="NJJ258" s="27"/>
      <c r="NJK258" s="27"/>
      <c r="NJL258" s="27"/>
      <c r="NJM258" s="27"/>
      <c r="NJN258" s="27"/>
      <c r="NJO258" s="27"/>
      <c r="NJP258" s="27"/>
      <c r="NJQ258" s="27"/>
      <c r="NJR258" s="27"/>
      <c r="NJS258" s="27"/>
      <c r="NJT258" s="27"/>
      <c r="NJU258" s="27"/>
      <c r="NJV258" s="27"/>
      <c r="NJW258" s="27"/>
      <c r="NJX258" s="27"/>
      <c r="NJY258" s="27"/>
      <c r="NJZ258" s="27"/>
      <c r="NKA258" s="27"/>
      <c r="NKB258" s="27"/>
      <c r="NKC258" s="27"/>
      <c r="NKD258" s="27"/>
      <c r="NKE258" s="27"/>
      <c r="NKF258" s="27"/>
      <c r="NKG258" s="27"/>
      <c r="NKH258" s="27"/>
      <c r="NKI258" s="27"/>
      <c r="NKJ258" s="27"/>
      <c r="NKK258" s="27"/>
      <c r="NKL258" s="27"/>
      <c r="NKM258" s="27"/>
      <c r="NKN258" s="27"/>
      <c r="NKO258" s="27"/>
      <c r="NKP258" s="27"/>
      <c r="NKQ258" s="27"/>
      <c r="NKR258" s="27"/>
      <c r="NKS258" s="27"/>
      <c r="NKT258" s="27"/>
      <c r="NKU258" s="27"/>
      <c r="NKV258" s="27"/>
      <c r="NKW258" s="27"/>
      <c r="NKX258" s="27"/>
      <c r="NKY258" s="27"/>
      <c r="NKZ258" s="27"/>
      <c r="NLA258" s="27"/>
      <c r="NLB258" s="27"/>
      <c r="NLC258" s="27"/>
      <c r="NLD258" s="27"/>
      <c r="NLE258" s="27"/>
      <c r="NLF258" s="27"/>
      <c r="NLG258" s="27"/>
      <c r="NLH258" s="27"/>
      <c r="NLI258" s="27"/>
      <c r="NLJ258" s="27"/>
      <c r="NLK258" s="27"/>
      <c r="NLL258" s="27"/>
      <c r="NLM258" s="27"/>
      <c r="NLN258" s="27"/>
      <c r="NLO258" s="27"/>
      <c r="NLP258" s="27"/>
      <c r="NLQ258" s="27"/>
      <c r="NLR258" s="27"/>
      <c r="NLS258" s="27"/>
      <c r="NLT258" s="27"/>
      <c r="NLU258" s="27"/>
      <c r="NLV258" s="27"/>
      <c r="NLW258" s="27"/>
      <c r="NLX258" s="27"/>
      <c r="NLY258" s="27"/>
      <c r="NLZ258" s="27"/>
      <c r="NMA258" s="27"/>
      <c r="NMB258" s="27"/>
      <c r="NMC258" s="27"/>
      <c r="NMD258" s="27"/>
      <c r="NME258" s="27"/>
      <c r="NMF258" s="27"/>
      <c r="NMG258" s="27"/>
      <c r="NMH258" s="27"/>
      <c r="NMI258" s="27"/>
      <c r="NMJ258" s="27"/>
      <c r="NMK258" s="27"/>
      <c r="NML258" s="27"/>
      <c r="NMM258" s="27"/>
      <c r="NMN258" s="27"/>
      <c r="NMO258" s="27"/>
      <c r="NMP258" s="27"/>
      <c r="NMQ258" s="27"/>
      <c r="NMR258" s="27"/>
      <c r="NMS258" s="27"/>
      <c r="NMT258" s="27"/>
      <c r="NMU258" s="27"/>
      <c r="NMV258" s="27"/>
      <c r="NMW258" s="27"/>
      <c r="NMX258" s="27"/>
      <c r="NMY258" s="27"/>
      <c r="NMZ258" s="27"/>
      <c r="NNA258" s="27"/>
      <c r="NNB258" s="27"/>
      <c r="NNC258" s="27"/>
      <c r="NND258" s="27"/>
      <c r="NNE258" s="27"/>
      <c r="NNF258" s="27"/>
      <c r="NNG258" s="27"/>
      <c r="NNH258" s="27"/>
      <c r="NNI258" s="27"/>
      <c r="NNJ258" s="27"/>
      <c r="NNK258" s="27"/>
      <c r="NNL258" s="27"/>
      <c r="NNM258" s="27"/>
      <c r="NNN258" s="27"/>
      <c r="NNO258" s="27"/>
      <c r="NNP258" s="27"/>
      <c r="NNQ258" s="27"/>
      <c r="NNR258" s="27"/>
      <c r="NNS258" s="27"/>
      <c r="NNT258" s="27"/>
      <c r="NNU258" s="27"/>
      <c r="NNV258" s="27"/>
      <c r="NNW258" s="27"/>
      <c r="NNX258" s="27"/>
      <c r="NNY258" s="27"/>
      <c r="NNZ258" s="27"/>
      <c r="NOA258" s="27"/>
      <c r="NOB258" s="27"/>
      <c r="NOC258" s="27"/>
      <c r="NOD258" s="27"/>
      <c r="NOE258" s="27"/>
      <c r="NOF258" s="27"/>
      <c r="NOG258" s="27"/>
      <c r="NOH258" s="27"/>
      <c r="NOI258" s="27"/>
      <c r="NOJ258" s="27"/>
      <c r="NOK258" s="27"/>
      <c r="NOL258" s="27"/>
      <c r="NOM258" s="27"/>
      <c r="NON258" s="27"/>
      <c r="NOO258" s="27"/>
      <c r="NOP258" s="27"/>
      <c r="NOQ258" s="27"/>
      <c r="NOR258" s="27"/>
      <c r="NOS258" s="27"/>
      <c r="NOT258" s="27"/>
      <c r="NOU258" s="27"/>
      <c r="NOV258" s="27"/>
      <c r="NOW258" s="27"/>
      <c r="NOX258" s="27"/>
      <c r="NOY258" s="27"/>
      <c r="NOZ258" s="27"/>
      <c r="NPA258" s="27"/>
      <c r="NPB258" s="27"/>
      <c r="NPC258" s="27"/>
      <c r="NPD258" s="27"/>
      <c r="NPE258" s="27"/>
      <c r="NPF258" s="27"/>
      <c r="NPG258" s="27"/>
      <c r="NPH258" s="27"/>
      <c r="NPI258" s="27"/>
      <c r="NPJ258" s="27"/>
      <c r="NPK258" s="27"/>
      <c r="NPL258" s="27"/>
      <c r="NPM258" s="27"/>
      <c r="NPN258" s="27"/>
      <c r="NPO258" s="27"/>
      <c r="NPP258" s="27"/>
      <c r="NPQ258" s="27"/>
      <c r="NPR258" s="27"/>
      <c r="NPS258" s="27"/>
      <c r="NPT258" s="27"/>
      <c r="NPU258" s="27"/>
      <c r="NPV258" s="27"/>
      <c r="NPW258" s="27"/>
      <c r="NPX258" s="27"/>
      <c r="NPY258" s="27"/>
      <c r="NPZ258" s="27"/>
      <c r="NQA258" s="27"/>
      <c r="NQB258" s="27"/>
      <c r="NQC258" s="27"/>
      <c r="NQD258" s="27"/>
      <c r="NQE258" s="27"/>
      <c r="NQF258" s="27"/>
      <c r="NQG258" s="27"/>
      <c r="NQH258" s="27"/>
      <c r="NQI258" s="27"/>
      <c r="NQJ258" s="27"/>
      <c r="NQK258" s="27"/>
      <c r="NQL258" s="27"/>
      <c r="NQM258" s="27"/>
      <c r="NQN258" s="27"/>
      <c r="NQO258" s="27"/>
      <c r="NQP258" s="27"/>
      <c r="NQQ258" s="27"/>
      <c r="NQR258" s="27"/>
      <c r="NQS258" s="27"/>
      <c r="NQT258" s="27"/>
      <c r="NQU258" s="27"/>
      <c r="NQV258" s="27"/>
      <c r="NQW258" s="27"/>
      <c r="NQX258" s="27"/>
      <c r="NQY258" s="27"/>
      <c r="NQZ258" s="27"/>
      <c r="NRA258" s="27"/>
      <c r="NRB258" s="27"/>
      <c r="NRC258" s="27"/>
      <c r="NRD258" s="27"/>
      <c r="NRE258" s="27"/>
      <c r="NRF258" s="27"/>
      <c r="NRG258" s="27"/>
      <c r="NRH258" s="27"/>
      <c r="NRI258" s="27"/>
      <c r="NRJ258" s="27"/>
      <c r="NRK258" s="27"/>
      <c r="NRL258" s="27"/>
      <c r="NRM258" s="27"/>
      <c r="NRN258" s="27"/>
      <c r="NRO258" s="27"/>
      <c r="NRP258" s="27"/>
      <c r="NRQ258" s="27"/>
      <c r="NRR258" s="27"/>
      <c r="NRS258" s="27"/>
      <c r="NRT258" s="27"/>
      <c r="NRU258" s="27"/>
      <c r="NRV258" s="27"/>
      <c r="NRW258" s="27"/>
      <c r="NRX258" s="27"/>
      <c r="NRY258" s="27"/>
      <c r="NRZ258" s="27"/>
      <c r="NSA258" s="27"/>
      <c r="NSB258" s="27"/>
      <c r="NSC258" s="27"/>
      <c r="NSD258" s="27"/>
      <c r="NSE258" s="27"/>
      <c r="NSF258" s="27"/>
      <c r="NSG258" s="27"/>
      <c r="NSH258" s="27"/>
      <c r="NSI258" s="27"/>
      <c r="NSJ258" s="27"/>
      <c r="NSK258" s="27"/>
      <c r="NSL258" s="27"/>
      <c r="NSM258" s="27"/>
      <c r="NSN258" s="27"/>
      <c r="NSO258" s="27"/>
      <c r="NSP258" s="27"/>
      <c r="NSQ258" s="27"/>
      <c r="NSR258" s="27"/>
      <c r="NSS258" s="27"/>
      <c r="NST258" s="27"/>
      <c r="NSU258" s="27"/>
      <c r="NSV258" s="27"/>
      <c r="NSW258" s="27"/>
      <c r="NSX258" s="27"/>
      <c r="NSY258" s="27"/>
      <c r="NSZ258" s="27"/>
      <c r="NTA258" s="27"/>
      <c r="NTB258" s="27"/>
      <c r="NTC258" s="27"/>
      <c r="NTD258" s="27"/>
      <c r="NTE258" s="27"/>
      <c r="NTF258" s="27"/>
      <c r="NTG258" s="27"/>
      <c r="NTH258" s="27"/>
      <c r="NTI258" s="27"/>
      <c r="NTJ258" s="27"/>
      <c r="NTK258" s="27"/>
      <c r="NTL258" s="27"/>
      <c r="NTM258" s="27"/>
      <c r="NTN258" s="27"/>
      <c r="NTO258" s="27"/>
      <c r="NTP258" s="27"/>
      <c r="NTQ258" s="27"/>
      <c r="NTR258" s="27"/>
      <c r="NTS258" s="27"/>
      <c r="NTT258" s="27"/>
      <c r="NTU258" s="27"/>
      <c r="NTV258" s="27"/>
      <c r="NTW258" s="27"/>
      <c r="NTX258" s="27"/>
      <c r="NTY258" s="27"/>
      <c r="NTZ258" s="27"/>
      <c r="NUA258" s="27"/>
      <c r="NUB258" s="27"/>
      <c r="NUC258" s="27"/>
      <c r="NUD258" s="27"/>
      <c r="NUE258" s="27"/>
      <c r="NUF258" s="27"/>
      <c r="NUG258" s="27"/>
      <c r="NUH258" s="27"/>
      <c r="NUI258" s="27"/>
      <c r="NUJ258" s="27"/>
      <c r="NUK258" s="27"/>
      <c r="NUL258" s="27"/>
      <c r="NUM258" s="27"/>
      <c r="NUN258" s="27"/>
      <c r="NUO258" s="27"/>
      <c r="NUP258" s="27"/>
      <c r="NUQ258" s="27"/>
      <c r="NUR258" s="27"/>
      <c r="NUS258" s="27"/>
      <c r="NUT258" s="27"/>
      <c r="NUU258" s="27"/>
      <c r="NUV258" s="27"/>
      <c r="NUW258" s="27"/>
      <c r="NUX258" s="27"/>
      <c r="NUY258" s="27"/>
      <c r="NUZ258" s="27"/>
      <c r="NVA258" s="27"/>
      <c r="NVB258" s="27"/>
      <c r="NVC258" s="27"/>
      <c r="NVD258" s="27"/>
      <c r="NVE258" s="27"/>
      <c r="NVF258" s="27"/>
      <c r="NVG258" s="27"/>
      <c r="NVH258" s="27"/>
      <c r="NVI258" s="27"/>
      <c r="NVJ258" s="27"/>
      <c r="NVK258" s="27"/>
      <c r="NVL258" s="27"/>
      <c r="NVM258" s="27"/>
      <c r="NVN258" s="27"/>
      <c r="NVO258" s="27"/>
      <c r="NVP258" s="27"/>
      <c r="NVQ258" s="27"/>
      <c r="NVR258" s="27"/>
      <c r="NVS258" s="27"/>
      <c r="NVT258" s="27"/>
      <c r="NVU258" s="27"/>
      <c r="NVV258" s="27"/>
      <c r="NVW258" s="27"/>
      <c r="NVX258" s="27"/>
      <c r="NVY258" s="27"/>
      <c r="NVZ258" s="27"/>
      <c r="NWA258" s="27"/>
      <c r="NWB258" s="27"/>
      <c r="NWC258" s="27"/>
      <c r="NWD258" s="27"/>
      <c r="NWE258" s="27"/>
      <c r="NWF258" s="27"/>
      <c r="NWG258" s="27"/>
      <c r="NWH258" s="27"/>
      <c r="NWI258" s="27"/>
      <c r="NWJ258" s="27"/>
      <c r="NWK258" s="27"/>
      <c r="NWL258" s="27"/>
      <c r="NWM258" s="27"/>
      <c r="NWN258" s="27"/>
      <c r="NWO258" s="27"/>
      <c r="NWP258" s="27"/>
      <c r="NWQ258" s="27"/>
      <c r="NWR258" s="27"/>
      <c r="NWS258" s="27"/>
      <c r="NWT258" s="27"/>
      <c r="NWU258" s="27"/>
      <c r="NWV258" s="27"/>
      <c r="NWW258" s="27"/>
      <c r="NWX258" s="27"/>
      <c r="NWY258" s="27"/>
      <c r="NWZ258" s="27"/>
      <c r="NXA258" s="27"/>
      <c r="NXB258" s="27"/>
      <c r="NXC258" s="27"/>
      <c r="NXD258" s="27"/>
      <c r="NXE258" s="27"/>
      <c r="NXF258" s="27"/>
      <c r="NXG258" s="27"/>
      <c r="NXH258" s="27"/>
      <c r="NXI258" s="27"/>
      <c r="NXJ258" s="27"/>
      <c r="NXK258" s="27"/>
      <c r="NXL258" s="27"/>
      <c r="NXM258" s="27"/>
      <c r="NXN258" s="27"/>
      <c r="NXO258" s="27"/>
      <c r="NXP258" s="27"/>
      <c r="NXQ258" s="27"/>
      <c r="NXR258" s="27"/>
      <c r="NXS258" s="27"/>
      <c r="NXT258" s="27"/>
      <c r="NXU258" s="27"/>
      <c r="NXV258" s="27"/>
      <c r="NXW258" s="27"/>
      <c r="NXX258" s="27"/>
      <c r="NXY258" s="27"/>
      <c r="NXZ258" s="27"/>
      <c r="NYA258" s="27"/>
      <c r="NYB258" s="27"/>
      <c r="NYC258" s="27"/>
      <c r="NYD258" s="27"/>
      <c r="NYE258" s="27"/>
      <c r="NYF258" s="27"/>
      <c r="NYG258" s="27"/>
      <c r="NYH258" s="27"/>
      <c r="NYI258" s="27"/>
      <c r="NYJ258" s="27"/>
      <c r="NYK258" s="27"/>
      <c r="NYL258" s="27"/>
      <c r="NYM258" s="27"/>
      <c r="NYN258" s="27"/>
      <c r="NYO258" s="27"/>
      <c r="NYP258" s="27"/>
      <c r="NYQ258" s="27"/>
      <c r="NYR258" s="27"/>
      <c r="NYS258" s="27"/>
      <c r="NYT258" s="27"/>
      <c r="NYU258" s="27"/>
      <c r="NYV258" s="27"/>
      <c r="NYW258" s="27"/>
      <c r="NYX258" s="27"/>
      <c r="NYY258" s="27"/>
      <c r="NYZ258" s="27"/>
      <c r="NZA258" s="27"/>
      <c r="NZB258" s="27"/>
      <c r="NZC258" s="27"/>
      <c r="NZD258" s="27"/>
      <c r="NZE258" s="27"/>
      <c r="NZF258" s="27"/>
      <c r="NZG258" s="27"/>
      <c r="NZH258" s="27"/>
      <c r="NZI258" s="27"/>
      <c r="NZJ258" s="27"/>
      <c r="NZK258" s="27"/>
      <c r="NZL258" s="27"/>
      <c r="NZM258" s="27"/>
      <c r="NZN258" s="27"/>
      <c r="NZO258" s="27"/>
      <c r="NZP258" s="27"/>
      <c r="NZQ258" s="27"/>
      <c r="NZR258" s="27"/>
      <c r="NZS258" s="27"/>
      <c r="NZT258" s="27"/>
      <c r="NZU258" s="27"/>
      <c r="NZV258" s="27"/>
      <c r="NZW258" s="27"/>
      <c r="NZX258" s="27"/>
      <c r="NZY258" s="27"/>
      <c r="NZZ258" s="27"/>
      <c r="OAA258" s="27"/>
      <c r="OAB258" s="27"/>
      <c r="OAC258" s="27"/>
      <c r="OAD258" s="27"/>
      <c r="OAE258" s="27"/>
      <c r="OAF258" s="27"/>
      <c r="OAG258" s="27"/>
      <c r="OAH258" s="27"/>
      <c r="OAI258" s="27"/>
      <c r="OAJ258" s="27"/>
      <c r="OAK258" s="27"/>
      <c r="OAL258" s="27"/>
      <c r="OAM258" s="27"/>
      <c r="OAN258" s="27"/>
      <c r="OAO258" s="27"/>
      <c r="OAP258" s="27"/>
      <c r="OAQ258" s="27"/>
      <c r="OAR258" s="27"/>
      <c r="OAS258" s="27"/>
      <c r="OAT258" s="27"/>
      <c r="OAU258" s="27"/>
      <c r="OAV258" s="27"/>
      <c r="OAW258" s="27"/>
      <c r="OAX258" s="27"/>
      <c r="OAY258" s="27"/>
      <c r="OAZ258" s="27"/>
      <c r="OBA258" s="27"/>
      <c r="OBB258" s="27"/>
      <c r="OBC258" s="27"/>
      <c r="OBD258" s="27"/>
      <c r="OBE258" s="27"/>
      <c r="OBF258" s="27"/>
      <c r="OBG258" s="27"/>
      <c r="OBH258" s="27"/>
      <c r="OBI258" s="27"/>
      <c r="OBJ258" s="27"/>
      <c r="OBK258" s="27"/>
      <c r="OBL258" s="27"/>
      <c r="OBM258" s="27"/>
      <c r="OBN258" s="27"/>
      <c r="OBO258" s="27"/>
      <c r="OBP258" s="27"/>
      <c r="OBQ258" s="27"/>
      <c r="OBR258" s="27"/>
      <c r="OBS258" s="27"/>
      <c r="OBT258" s="27"/>
      <c r="OBU258" s="27"/>
      <c r="OBV258" s="27"/>
      <c r="OBW258" s="27"/>
      <c r="OBX258" s="27"/>
      <c r="OBY258" s="27"/>
      <c r="OBZ258" s="27"/>
      <c r="OCA258" s="27"/>
      <c r="OCB258" s="27"/>
      <c r="OCC258" s="27"/>
      <c r="OCD258" s="27"/>
      <c r="OCE258" s="27"/>
      <c r="OCF258" s="27"/>
      <c r="OCG258" s="27"/>
      <c r="OCH258" s="27"/>
      <c r="OCI258" s="27"/>
      <c r="OCJ258" s="27"/>
      <c r="OCK258" s="27"/>
      <c r="OCL258" s="27"/>
      <c r="OCM258" s="27"/>
      <c r="OCN258" s="27"/>
      <c r="OCO258" s="27"/>
      <c r="OCP258" s="27"/>
      <c r="OCQ258" s="27"/>
      <c r="OCR258" s="27"/>
      <c r="OCS258" s="27"/>
      <c r="OCT258" s="27"/>
      <c r="OCU258" s="27"/>
      <c r="OCV258" s="27"/>
      <c r="OCW258" s="27"/>
      <c r="OCX258" s="27"/>
      <c r="OCY258" s="27"/>
      <c r="OCZ258" s="27"/>
      <c r="ODA258" s="27"/>
      <c r="ODB258" s="27"/>
      <c r="ODC258" s="27"/>
      <c r="ODD258" s="27"/>
      <c r="ODE258" s="27"/>
      <c r="ODF258" s="27"/>
      <c r="ODG258" s="27"/>
      <c r="ODH258" s="27"/>
      <c r="ODI258" s="27"/>
      <c r="ODJ258" s="27"/>
      <c r="ODK258" s="27"/>
      <c r="ODL258" s="27"/>
      <c r="ODM258" s="27"/>
      <c r="ODN258" s="27"/>
      <c r="ODO258" s="27"/>
      <c r="ODP258" s="27"/>
      <c r="ODQ258" s="27"/>
      <c r="ODR258" s="27"/>
      <c r="ODS258" s="27"/>
      <c r="ODT258" s="27"/>
      <c r="ODU258" s="27"/>
      <c r="ODV258" s="27"/>
      <c r="ODW258" s="27"/>
      <c r="ODX258" s="27"/>
      <c r="ODY258" s="27"/>
      <c r="ODZ258" s="27"/>
      <c r="OEA258" s="27"/>
      <c r="OEB258" s="27"/>
      <c r="OEC258" s="27"/>
      <c r="OED258" s="27"/>
      <c r="OEE258" s="27"/>
      <c r="OEF258" s="27"/>
      <c r="OEG258" s="27"/>
      <c r="OEH258" s="27"/>
      <c r="OEI258" s="27"/>
      <c r="OEJ258" s="27"/>
      <c r="OEK258" s="27"/>
      <c r="OEL258" s="27"/>
      <c r="OEM258" s="27"/>
      <c r="OEN258" s="27"/>
      <c r="OEO258" s="27"/>
      <c r="OEP258" s="27"/>
      <c r="OEQ258" s="27"/>
      <c r="OER258" s="27"/>
      <c r="OES258" s="27"/>
      <c r="OET258" s="27"/>
      <c r="OEU258" s="27"/>
      <c r="OEV258" s="27"/>
      <c r="OEW258" s="27"/>
      <c r="OEX258" s="27"/>
      <c r="OEY258" s="27"/>
      <c r="OEZ258" s="27"/>
      <c r="OFA258" s="27"/>
      <c r="OFB258" s="27"/>
      <c r="OFC258" s="27"/>
      <c r="OFD258" s="27"/>
      <c r="OFE258" s="27"/>
      <c r="OFF258" s="27"/>
      <c r="OFG258" s="27"/>
      <c r="OFH258" s="27"/>
      <c r="OFI258" s="27"/>
      <c r="OFJ258" s="27"/>
      <c r="OFK258" s="27"/>
      <c r="OFL258" s="27"/>
      <c r="OFM258" s="27"/>
      <c r="OFN258" s="27"/>
      <c r="OFO258" s="27"/>
      <c r="OFP258" s="27"/>
      <c r="OFQ258" s="27"/>
      <c r="OFR258" s="27"/>
      <c r="OFS258" s="27"/>
      <c r="OFT258" s="27"/>
      <c r="OFU258" s="27"/>
      <c r="OFV258" s="27"/>
      <c r="OFW258" s="27"/>
      <c r="OFX258" s="27"/>
      <c r="OFY258" s="27"/>
      <c r="OFZ258" s="27"/>
      <c r="OGA258" s="27"/>
      <c r="OGB258" s="27"/>
      <c r="OGC258" s="27"/>
      <c r="OGD258" s="27"/>
      <c r="OGE258" s="27"/>
      <c r="OGF258" s="27"/>
      <c r="OGG258" s="27"/>
      <c r="OGH258" s="27"/>
      <c r="OGI258" s="27"/>
      <c r="OGJ258" s="27"/>
      <c r="OGK258" s="27"/>
      <c r="OGL258" s="27"/>
      <c r="OGM258" s="27"/>
      <c r="OGN258" s="27"/>
      <c r="OGO258" s="27"/>
      <c r="OGP258" s="27"/>
      <c r="OGQ258" s="27"/>
      <c r="OGR258" s="27"/>
      <c r="OGS258" s="27"/>
      <c r="OGT258" s="27"/>
      <c r="OGU258" s="27"/>
      <c r="OGV258" s="27"/>
      <c r="OGW258" s="27"/>
      <c r="OGX258" s="27"/>
      <c r="OGY258" s="27"/>
      <c r="OGZ258" s="27"/>
      <c r="OHA258" s="27"/>
      <c r="OHB258" s="27"/>
      <c r="OHC258" s="27"/>
      <c r="OHD258" s="27"/>
      <c r="OHE258" s="27"/>
      <c r="OHF258" s="27"/>
      <c r="OHG258" s="27"/>
      <c r="OHH258" s="27"/>
      <c r="OHI258" s="27"/>
      <c r="OHJ258" s="27"/>
      <c r="OHK258" s="27"/>
      <c r="OHL258" s="27"/>
      <c r="OHM258" s="27"/>
      <c r="OHN258" s="27"/>
      <c r="OHO258" s="27"/>
      <c r="OHP258" s="27"/>
      <c r="OHQ258" s="27"/>
      <c r="OHR258" s="27"/>
      <c r="OHS258" s="27"/>
      <c r="OHT258" s="27"/>
      <c r="OHU258" s="27"/>
      <c r="OHV258" s="27"/>
      <c r="OHW258" s="27"/>
      <c r="OHX258" s="27"/>
      <c r="OHY258" s="27"/>
      <c r="OHZ258" s="27"/>
      <c r="OIA258" s="27"/>
      <c r="OIB258" s="27"/>
      <c r="OIC258" s="27"/>
      <c r="OID258" s="27"/>
      <c r="OIE258" s="27"/>
      <c r="OIF258" s="27"/>
      <c r="OIG258" s="27"/>
      <c r="OIH258" s="27"/>
      <c r="OII258" s="27"/>
      <c r="OIJ258" s="27"/>
      <c r="OIK258" s="27"/>
      <c r="OIL258" s="27"/>
      <c r="OIM258" s="27"/>
      <c r="OIN258" s="27"/>
      <c r="OIO258" s="27"/>
      <c r="OIP258" s="27"/>
      <c r="OIQ258" s="27"/>
      <c r="OIR258" s="27"/>
      <c r="OIS258" s="27"/>
      <c r="OIT258" s="27"/>
      <c r="OIU258" s="27"/>
      <c r="OIV258" s="27"/>
      <c r="OIW258" s="27"/>
      <c r="OIX258" s="27"/>
      <c r="OIY258" s="27"/>
      <c r="OIZ258" s="27"/>
      <c r="OJA258" s="27"/>
      <c r="OJB258" s="27"/>
      <c r="OJC258" s="27"/>
      <c r="OJD258" s="27"/>
      <c r="OJE258" s="27"/>
      <c r="OJF258" s="27"/>
      <c r="OJG258" s="27"/>
      <c r="OJH258" s="27"/>
      <c r="OJI258" s="27"/>
      <c r="OJJ258" s="27"/>
      <c r="OJK258" s="27"/>
      <c r="OJL258" s="27"/>
      <c r="OJM258" s="27"/>
      <c r="OJN258" s="27"/>
      <c r="OJO258" s="27"/>
      <c r="OJP258" s="27"/>
      <c r="OJQ258" s="27"/>
      <c r="OJR258" s="27"/>
      <c r="OJS258" s="27"/>
      <c r="OJT258" s="27"/>
      <c r="OJU258" s="27"/>
      <c r="OJV258" s="27"/>
      <c r="OJW258" s="27"/>
      <c r="OJX258" s="27"/>
      <c r="OJY258" s="27"/>
      <c r="OJZ258" s="27"/>
      <c r="OKA258" s="27"/>
      <c r="OKB258" s="27"/>
      <c r="OKC258" s="27"/>
      <c r="OKD258" s="27"/>
      <c r="OKE258" s="27"/>
      <c r="OKF258" s="27"/>
      <c r="OKG258" s="27"/>
      <c r="OKH258" s="27"/>
      <c r="OKI258" s="27"/>
      <c r="OKJ258" s="27"/>
      <c r="OKK258" s="27"/>
      <c r="OKL258" s="27"/>
      <c r="OKM258" s="27"/>
      <c r="OKN258" s="27"/>
      <c r="OKO258" s="27"/>
      <c r="OKP258" s="27"/>
      <c r="OKQ258" s="27"/>
      <c r="OKR258" s="27"/>
      <c r="OKS258" s="27"/>
      <c r="OKT258" s="27"/>
      <c r="OKU258" s="27"/>
      <c r="OKV258" s="27"/>
      <c r="OKW258" s="27"/>
      <c r="OKX258" s="27"/>
      <c r="OKY258" s="27"/>
      <c r="OKZ258" s="27"/>
      <c r="OLA258" s="27"/>
      <c r="OLB258" s="27"/>
      <c r="OLC258" s="27"/>
      <c r="OLD258" s="27"/>
      <c r="OLE258" s="27"/>
      <c r="OLF258" s="27"/>
      <c r="OLG258" s="27"/>
      <c r="OLH258" s="27"/>
      <c r="OLI258" s="27"/>
      <c r="OLJ258" s="27"/>
      <c r="OLK258" s="27"/>
      <c r="OLL258" s="27"/>
      <c r="OLM258" s="27"/>
      <c r="OLN258" s="27"/>
      <c r="OLO258" s="27"/>
      <c r="OLP258" s="27"/>
      <c r="OLQ258" s="27"/>
      <c r="OLR258" s="27"/>
      <c r="OLS258" s="27"/>
      <c r="OLT258" s="27"/>
      <c r="OLU258" s="27"/>
      <c r="OLV258" s="27"/>
      <c r="OLW258" s="27"/>
      <c r="OLX258" s="27"/>
      <c r="OLY258" s="27"/>
      <c r="OLZ258" s="27"/>
      <c r="OMA258" s="27"/>
      <c r="OMB258" s="27"/>
      <c r="OMC258" s="27"/>
      <c r="OMD258" s="27"/>
      <c r="OME258" s="27"/>
      <c r="OMF258" s="27"/>
      <c r="OMG258" s="27"/>
      <c r="OMH258" s="27"/>
      <c r="OMI258" s="27"/>
      <c r="OMJ258" s="27"/>
      <c r="OMK258" s="27"/>
      <c r="OML258" s="27"/>
      <c r="OMM258" s="27"/>
      <c r="OMN258" s="27"/>
      <c r="OMO258" s="27"/>
      <c r="OMP258" s="27"/>
      <c r="OMQ258" s="27"/>
      <c r="OMR258" s="27"/>
      <c r="OMS258" s="27"/>
      <c r="OMT258" s="27"/>
      <c r="OMU258" s="27"/>
      <c r="OMV258" s="27"/>
      <c r="OMW258" s="27"/>
      <c r="OMX258" s="27"/>
      <c r="OMY258" s="27"/>
      <c r="OMZ258" s="27"/>
      <c r="ONA258" s="27"/>
      <c r="ONB258" s="27"/>
      <c r="ONC258" s="27"/>
      <c r="OND258" s="27"/>
      <c r="ONE258" s="27"/>
      <c r="ONF258" s="27"/>
      <c r="ONG258" s="27"/>
      <c r="ONH258" s="27"/>
      <c r="ONI258" s="27"/>
      <c r="ONJ258" s="27"/>
      <c r="ONK258" s="27"/>
      <c r="ONL258" s="27"/>
      <c r="ONM258" s="27"/>
      <c r="ONN258" s="27"/>
      <c r="ONO258" s="27"/>
      <c r="ONP258" s="27"/>
      <c r="ONQ258" s="27"/>
      <c r="ONR258" s="27"/>
      <c r="ONS258" s="27"/>
      <c r="ONT258" s="27"/>
      <c r="ONU258" s="27"/>
      <c r="ONV258" s="27"/>
      <c r="ONW258" s="27"/>
      <c r="ONX258" s="27"/>
      <c r="ONY258" s="27"/>
      <c r="ONZ258" s="27"/>
      <c r="OOA258" s="27"/>
      <c r="OOB258" s="27"/>
      <c r="OOC258" s="27"/>
      <c r="OOD258" s="27"/>
      <c r="OOE258" s="27"/>
      <c r="OOF258" s="27"/>
      <c r="OOG258" s="27"/>
      <c r="OOH258" s="27"/>
      <c r="OOI258" s="27"/>
      <c r="OOJ258" s="27"/>
      <c r="OOK258" s="27"/>
      <c r="OOL258" s="27"/>
      <c r="OOM258" s="27"/>
      <c r="OON258" s="27"/>
      <c r="OOO258" s="27"/>
      <c r="OOP258" s="27"/>
      <c r="OOQ258" s="27"/>
      <c r="OOR258" s="27"/>
      <c r="OOS258" s="27"/>
      <c r="OOT258" s="27"/>
      <c r="OOU258" s="27"/>
      <c r="OOV258" s="27"/>
      <c r="OOW258" s="27"/>
      <c r="OOX258" s="27"/>
      <c r="OOY258" s="27"/>
      <c r="OOZ258" s="27"/>
      <c r="OPA258" s="27"/>
      <c r="OPB258" s="27"/>
      <c r="OPC258" s="27"/>
      <c r="OPD258" s="27"/>
      <c r="OPE258" s="27"/>
      <c r="OPF258" s="27"/>
      <c r="OPG258" s="27"/>
      <c r="OPH258" s="27"/>
      <c r="OPI258" s="27"/>
      <c r="OPJ258" s="27"/>
      <c r="OPK258" s="27"/>
      <c r="OPL258" s="27"/>
      <c r="OPM258" s="27"/>
      <c r="OPN258" s="27"/>
      <c r="OPO258" s="27"/>
      <c r="OPP258" s="27"/>
      <c r="OPQ258" s="27"/>
      <c r="OPR258" s="27"/>
      <c r="OPS258" s="27"/>
      <c r="OPT258" s="27"/>
      <c r="OPU258" s="27"/>
      <c r="OPV258" s="27"/>
      <c r="OPW258" s="27"/>
      <c r="OPX258" s="27"/>
      <c r="OPY258" s="27"/>
      <c r="OPZ258" s="27"/>
      <c r="OQA258" s="27"/>
      <c r="OQB258" s="27"/>
      <c r="OQC258" s="27"/>
      <c r="OQD258" s="27"/>
      <c r="OQE258" s="27"/>
      <c r="OQF258" s="27"/>
      <c r="OQG258" s="27"/>
      <c r="OQH258" s="27"/>
      <c r="OQI258" s="27"/>
      <c r="OQJ258" s="27"/>
      <c r="OQK258" s="27"/>
      <c r="OQL258" s="27"/>
      <c r="OQM258" s="27"/>
      <c r="OQN258" s="27"/>
      <c r="OQO258" s="27"/>
      <c r="OQP258" s="27"/>
      <c r="OQQ258" s="27"/>
      <c r="OQR258" s="27"/>
      <c r="OQS258" s="27"/>
      <c r="OQT258" s="27"/>
      <c r="OQU258" s="27"/>
      <c r="OQV258" s="27"/>
      <c r="OQW258" s="27"/>
      <c r="OQX258" s="27"/>
      <c r="OQY258" s="27"/>
      <c r="OQZ258" s="27"/>
      <c r="ORA258" s="27"/>
      <c r="ORB258" s="27"/>
      <c r="ORC258" s="27"/>
      <c r="ORD258" s="27"/>
      <c r="ORE258" s="27"/>
      <c r="ORF258" s="27"/>
      <c r="ORG258" s="27"/>
      <c r="ORH258" s="27"/>
      <c r="ORI258" s="27"/>
      <c r="ORJ258" s="27"/>
      <c r="ORK258" s="27"/>
      <c r="ORL258" s="27"/>
      <c r="ORM258" s="27"/>
      <c r="ORN258" s="27"/>
      <c r="ORO258" s="27"/>
      <c r="ORP258" s="27"/>
      <c r="ORQ258" s="27"/>
      <c r="ORR258" s="27"/>
      <c r="ORS258" s="27"/>
      <c r="ORT258" s="27"/>
      <c r="ORU258" s="27"/>
      <c r="ORV258" s="27"/>
      <c r="ORW258" s="27"/>
      <c r="ORX258" s="27"/>
      <c r="ORY258" s="27"/>
      <c r="ORZ258" s="27"/>
      <c r="OSA258" s="27"/>
      <c r="OSB258" s="27"/>
      <c r="OSC258" s="27"/>
      <c r="OSD258" s="27"/>
      <c r="OSE258" s="27"/>
      <c r="OSF258" s="27"/>
      <c r="OSG258" s="27"/>
      <c r="OSH258" s="27"/>
      <c r="OSI258" s="27"/>
      <c r="OSJ258" s="27"/>
      <c r="OSK258" s="27"/>
      <c r="OSL258" s="27"/>
      <c r="OSM258" s="27"/>
      <c r="OSN258" s="27"/>
      <c r="OSO258" s="27"/>
      <c r="OSP258" s="27"/>
      <c r="OSQ258" s="27"/>
      <c r="OSR258" s="27"/>
      <c r="OSS258" s="27"/>
      <c r="OST258" s="27"/>
      <c r="OSU258" s="27"/>
      <c r="OSV258" s="27"/>
      <c r="OSW258" s="27"/>
      <c r="OSX258" s="27"/>
      <c r="OSY258" s="27"/>
      <c r="OSZ258" s="27"/>
      <c r="OTA258" s="27"/>
      <c r="OTB258" s="27"/>
      <c r="OTC258" s="27"/>
      <c r="OTD258" s="27"/>
      <c r="OTE258" s="27"/>
      <c r="OTF258" s="27"/>
      <c r="OTG258" s="27"/>
      <c r="OTH258" s="27"/>
      <c r="OTI258" s="27"/>
      <c r="OTJ258" s="27"/>
      <c r="OTK258" s="27"/>
      <c r="OTL258" s="27"/>
      <c r="OTM258" s="27"/>
      <c r="OTN258" s="27"/>
      <c r="OTO258" s="27"/>
      <c r="OTP258" s="27"/>
      <c r="OTQ258" s="27"/>
      <c r="OTR258" s="27"/>
      <c r="OTS258" s="27"/>
      <c r="OTT258" s="27"/>
      <c r="OTU258" s="27"/>
      <c r="OTV258" s="27"/>
      <c r="OTW258" s="27"/>
      <c r="OTX258" s="27"/>
      <c r="OTY258" s="27"/>
      <c r="OTZ258" s="27"/>
      <c r="OUA258" s="27"/>
      <c r="OUB258" s="27"/>
      <c r="OUC258" s="27"/>
      <c r="OUD258" s="27"/>
      <c r="OUE258" s="27"/>
      <c r="OUF258" s="27"/>
      <c r="OUG258" s="27"/>
      <c r="OUH258" s="27"/>
      <c r="OUI258" s="27"/>
      <c r="OUJ258" s="27"/>
      <c r="OUK258" s="27"/>
      <c r="OUL258" s="27"/>
      <c r="OUM258" s="27"/>
      <c r="OUN258" s="27"/>
      <c r="OUO258" s="27"/>
      <c r="OUP258" s="27"/>
      <c r="OUQ258" s="27"/>
      <c r="OUR258" s="27"/>
      <c r="OUS258" s="27"/>
      <c r="OUT258" s="27"/>
      <c r="OUU258" s="27"/>
      <c r="OUV258" s="27"/>
      <c r="OUW258" s="27"/>
      <c r="OUX258" s="27"/>
      <c r="OUY258" s="27"/>
      <c r="OUZ258" s="27"/>
      <c r="OVA258" s="27"/>
      <c r="OVB258" s="27"/>
      <c r="OVC258" s="27"/>
      <c r="OVD258" s="27"/>
      <c r="OVE258" s="27"/>
      <c r="OVF258" s="27"/>
      <c r="OVG258" s="27"/>
      <c r="OVH258" s="27"/>
      <c r="OVI258" s="27"/>
      <c r="OVJ258" s="27"/>
      <c r="OVK258" s="27"/>
      <c r="OVL258" s="27"/>
      <c r="OVM258" s="27"/>
      <c r="OVN258" s="27"/>
      <c r="OVO258" s="27"/>
      <c r="OVP258" s="27"/>
      <c r="OVQ258" s="27"/>
      <c r="OVR258" s="27"/>
      <c r="OVS258" s="27"/>
      <c r="OVT258" s="27"/>
      <c r="OVU258" s="27"/>
      <c r="OVV258" s="27"/>
      <c r="OVW258" s="27"/>
      <c r="OVX258" s="27"/>
      <c r="OVY258" s="27"/>
      <c r="OVZ258" s="27"/>
      <c r="OWA258" s="27"/>
      <c r="OWB258" s="27"/>
      <c r="OWC258" s="27"/>
      <c r="OWD258" s="27"/>
      <c r="OWE258" s="27"/>
      <c r="OWF258" s="27"/>
      <c r="OWG258" s="27"/>
      <c r="OWH258" s="27"/>
      <c r="OWI258" s="27"/>
      <c r="OWJ258" s="27"/>
      <c r="OWK258" s="27"/>
      <c r="OWL258" s="27"/>
      <c r="OWM258" s="27"/>
      <c r="OWN258" s="27"/>
      <c r="OWO258" s="27"/>
      <c r="OWP258" s="27"/>
      <c r="OWQ258" s="27"/>
      <c r="OWR258" s="27"/>
      <c r="OWS258" s="27"/>
      <c r="OWT258" s="27"/>
      <c r="OWU258" s="27"/>
      <c r="OWV258" s="27"/>
      <c r="OWW258" s="27"/>
      <c r="OWX258" s="27"/>
      <c r="OWY258" s="27"/>
      <c r="OWZ258" s="27"/>
      <c r="OXA258" s="27"/>
      <c r="OXB258" s="27"/>
      <c r="OXC258" s="27"/>
      <c r="OXD258" s="27"/>
      <c r="OXE258" s="27"/>
      <c r="OXF258" s="27"/>
      <c r="OXG258" s="27"/>
      <c r="OXH258" s="27"/>
      <c r="OXI258" s="27"/>
      <c r="OXJ258" s="27"/>
      <c r="OXK258" s="27"/>
      <c r="OXL258" s="27"/>
      <c r="OXM258" s="27"/>
      <c r="OXN258" s="27"/>
      <c r="OXO258" s="27"/>
      <c r="OXP258" s="27"/>
      <c r="OXQ258" s="27"/>
      <c r="OXR258" s="27"/>
      <c r="OXS258" s="27"/>
      <c r="OXT258" s="27"/>
      <c r="OXU258" s="27"/>
      <c r="OXV258" s="27"/>
      <c r="OXW258" s="27"/>
      <c r="OXX258" s="27"/>
      <c r="OXY258" s="27"/>
      <c r="OXZ258" s="27"/>
      <c r="OYA258" s="27"/>
      <c r="OYB258" s="27"/>
      <c r="OYC258" s="27"/>
      <c r="OYD258" s="27"/>
      <c r="OYE258" s="27"/>
      <c r="OYF258" s="27"/>
      <c r="OYG258" s="27"/>
      <c r="OYH258" s="27"/>
      <c r="OYI258" s="27"/>
      <c r="OYJ258" s="27"/>
      <c r="OYK258" s="27"/>
      <c r="OYL258" s="27"/>
      <c r="OYM258" s="27"/>
      <c r="OYN258" s="27"/>
      <c r="OYO258" s="27"/>
      <c r="OYP258" s="27"/>
      <c r="OYQ258" s="27"/>
      <c r="OYR258" s="27"/>
      <c r="OYS258" s="27"/>
      <c r="OYT258" s="27"/>
      <c r="OYU258" s="27"/>
      <c r="OYV258" s="27"/>
      <c r="OYW258" s="27"/>
      <c r="OYX258" s="27"/>
      <c r="OYY258" s="27"/>
      <c r="OYZ258" s="27"/>
      <c r="OZA258" s="27"/>
      <c r="OZB258" s="27"/>
      <c r="OZC258" s="27"/>
      <c r="OZD258" s="27"/>
      <c r="OZE258" s="27"/>
      <c r="OZF258" s="27"/>
      <c r="OZG258" s="27"/>
      <c r="OZH258" s="27"/>
      <c r="OZI258" s="27"/>
      <c r="OZJ258" s="27"/>
      <c r="OZK258" s="27"/>
      <c r="OZL258" s="27"/>
      <c r="OZM258" s="27"/>
      <c r="OZN258" s="27"/>
      <c r="OZO258" s="27"/>
      <c r="OZP258" s="27"/>
      <c r="OZQ258" s="27"/>
      <c r="OZR258" s="27"/>
      <c r="OZS258" s="27"/>
      <c r="OZT258" s="27"/>
      <c r="OZU258" s="27"/>
      <c r="OZV258" s="27"/>
      <c r="OZW258" s="27"/>
      <c r="OZX258" s="27"/>
      <c r="OZY258" s="27"/>
      <c r="OZZ258" s="27"/>
      <c r="PAA258" s="27"/>
      <c r="PAB258" s="27"/>
      <c r="PAC258" s="27"/>
      <c r="PAD258" s="27"/>
      <c r="PAE258" s="27"/>
      <c r="PAF258" s="27"/>
      <c r="PAG258" s="27"/>
      <c r="PAH258" s="27"/>
      <c r="PAI258" s="27"/>
      <c r="PAJ258" s="27"/>
      <c r="PAK258" s="27"/>
      <c r="PAL258" s="27"/>
      <c r="PAM258" s="27"/>
      <c r="PAN258" s="27"/>
      <c r="PAO258" s="27"/>
      <c r="PAP258" s="27"/>
      <c r="PAQ258" s="27"/>
      <c r="PAR258" s="27"/>
      <c r="PAS258" s="27"/>
      <c r="PAT258" s="27"/>
      <c r="PAU258" s="27"/>
      <c r="PAV258" s="27"/>
      <c r="PAW258" s="27"/>
      <c r="PAX258" s="27"/>
      <c r="PAY258" s="27"/>
      <c r="PAZ258" s="27"/>
      <c r="PBA258" s="27"/>
      <c r="PBB258" s="27"/>
      <c r="PBC258" s="27"/>
      <c r="PBD258" s="27"/>
      <c r="PBE258" s="27"/>
      <c r="PBF258" s="27"/>
      <c r="PBG258" s="27"/>
      <c r="PBH258" s="27"/>
      <c r="PBI258" s="27"/>
      <c r="PBJ258" s="27"/>
      <c r="PBK258" s="27"/>
      <c r="PBL258" s="27"/>
      <c r="PBM258" s="27"/>
      <c r="PBN258" s="27"/>
      <c r="PBO258" s="27"/>
      <c r="PBP258" s="27"/>
      <c r="PBQ258" s="27"/>
      <c r="PBR258" s="27"/>
      <c r="PBS258" s="27"/>
      <c r="PBT258" s="27"/>
      <c r="PBU258" s="27"/>
      <c r="PBV258" s="27"/>
      <c r="PBW258" s="27"/>
      <c r="PBX258" s="27"/>
      <c r="PBY258" s="27"/>
      <c r="PBZ258" s="27"/>
      <c r="PCA258" s="27"/>
      <c r="PCB258" s="27"/>
      <c r="PCC258" s="27"/>
      <c r="PCD258" s="27"/>
      <c r="PCE258" s="27"/>
      <c r="PCF258" s="27"/>
      <c r="PCG258" s="27"/>
      <c r="PCH258" s="27"/>
      <c r="PCI258" s="27"/>
      <c r="PCJ258" s="27"/>
      <c r="PCK258" s="27"/>
      <c r="PCL258" s="27"/>
      <c r="PCM258" s="27"/>
      <c r="PCN258" s="27"/>
      <c r="PCO258" s="27"/>
      <c r="PCP258" s="27"/>
      <c r="PCQ258" s="27"/>
      <c r="PCR258" s="27"/>
      <c r="PCS258" s="27"/>
      <c r="PCT258" s="27"/>
      <c r="PCU258" s="27"/>
      <c r="PCV258" s="27"/>
      <c r="PCW258" s="27"/>
      <c r="PCX258" s="27"/>
      <c r="PCY258" s="27"/>
      <c r="PCZ258" s="27"/>
      <c r="PDA258" s="27"/>
      <c r="PDB258" s="27"/>
      <c r="PDC258" s="27"/>
      <c r="PDD258" s="27"/>
      <c r="PDE258" s="27"/>
      <c r="PDF258" s="27"/>
      <c r="PDG258" s="27"/>
      <c r="PDH258" s="27"/>
      <c r="PDI258" s="27"/>
      <c r="PDJ258" s="27"/>
      <c r="PDK258" s="27"/>
      <c r="PDL258" s="27"/>
      <c r="PDM258" s="27"/>
      <c r="PDN258" s="27"/>
      <c r="PDO258" s="27"/>
      <c r="PDP258" s="27"/>
      <c r="PDQ258" s="27"/>
      <c r="PDR258" s="27"/>
      <c r="PDS258" s="27"/>
      <c r="PDT258" s="27"/>
      <c r="PDU258" s="27"/>
      <c r="PDV258" s="27"/>
      <c r="PDW258" s="27"/>
      <c r="PDX258" s="27"/>
      <c r="PDY258" s="27"/>
      <c r="PDZ258" s="27"/>
      <c r="PEA258" s="27"/>
      <c r="PEB258" s="27"/>
      <c r="PEC258" s="27"/>
      <c r="PED258" s="27"/>
      <c r="PEE258" s="27"/>
      <c r="PEF258" s="27"/>
      <c r="PEG258" s="27"/>
      <c r="PEH258" s="27"/>
      <c r="PEI258" s="27"/>
      <c r="PEJ258" s="27"/>
      <c r="PEK258" s="27"/>
      <c r="PEL258" s="27"/>
      <c r="PEM258" s="27"/>
      <c r="PEN258" s="27"/>
      <c r="PEO258" s="27"/>
      <c r="PEP258" s="27"/>
      <c r="PEQ258" s="27"/>
      <c r="PER258" s="27"/>
      <c r="PES258" s="27"/>
      <c r="PET258" s="27"/>
      <c r="PEU258" s="27"/>
      <c r="PEV258" s="27"/>
      <c r="PEW258" s="27"/>
      <c r="PEX258" s="27"/>
      <c r="PEY258" s="27"/>
      <c r="PEZ258" s="27"/>
      <c r="PFA258" s="27"/>
      <c r="PFB258" s="27"/>
      <c r="PFC258" s="27"/>
      <c r="PFD258" s="27"/>
      <c r="PFE258" s="27"/>
      <c r="PFF258" s="27"/>
      <c r="PFG258" s="27"/>
      <c r="PFH258" s="27"/>
      <c r="PFI258" s="27"/>
      <c r="PFJ258" s="27"/>
      <c r="PFK258" s="27"/>
      <c r="PFL258" s="27"/>
      <c r="PFM258" s="27"/>
      <c r="PFN258" s="27"/>
      <c r="PFO258" s="27"/>
      <c r="PFP258" s="27"/>
      <c r="PFQ258" s="27"/>
      <c r="PFR258" s="27"/>
      <c r="PFS258" s="27"/>
      <c r="PFT258" s="27"/>
      <c r="PFU258" s="27"/>
      <c r="PFV258" s="27"/>
      <c r="PFW258" s="27"/>
      <c r="PFX258" s="27"/>
      <c r="PFY258" s="27"/>
      <c r="PFZ258" s="27"/>
      <c r="PGA258" s="27"/>
      <c r="PGB258" s="27"/>
      <c r="PGC258" s="27"/>
      <c r="PGD258" s="27"/>
      <c r="PGE258" s="27"/>
      <c r="PGF258" s="27"/>
      <c r="PGG258" s="27"/>
      <c r="PGH258" s="27"/>
      <c r="PGI258" s="27"/>
      <c r="PGJ258" s="27"/>
      <c r="PGK258" s="27"/>
      <c r="PGL258" s="27"/>
      <c r="PGM258" s="27"/>
      <c r="PGN258" s="27"/>
      <c r="PGO258" s="27"/>
      <c r="PGP258" s="27"/>
      <c r="PGQ258" s="27"/>
      <c r="PGR258" s="27"/>
      <c r="PGS258" s="27"/>
      <c r="PGT258" s="27"/>
      <c r="PGU258" s="27"/>
      <c r="PGV258" s="27"/>
      <c r="PGW258" s="27"/>
      <c r="PGX258" s="27"/>
      <c r="PGY258" s="27"/>
      <c r="PGZ258" s="27"/>
      <c r="PHA258" s="27"/>
      <c r="PHB258" s="27"/>
      <c r="PHC258" s="27"/>
      <c r="PHD258" s="27"/>
      <c r="PHE258" s="27"/>
      <c r="PHF258" s="27"/>
      <c r="PHG258" s="27"/>
      <c r="PHH258" s="27"/>
      <c r="PHI258" s="27"/>
      <c r="PHJ258" s="27"/>
      <c r="PHK258" s="27"/>
      <c r="PHL258" s="27"/>
      <c r="PHM258" s="27"/>
      <c r="PHN258" s="27"/>
      <c r="PHO258" s="27"/>
      <c r="PHP258" s="27"/>
      <c r="PHQ258" s="27"/>
      <c r="PHR258" s="27"/>
      <c r="PHS258" s="27"/>
      <c r="PHT258" s="27"/>
      <c r="PHU258" s="27"/>
      <c r="PHV258" s="27"/>
      <c r="PHW258" s="27"/>
      <c r="PHX258" s="27"/>
      <c r="PHY258" s="27"/>
      <c r="PHZ258" s="27"/>
      <c r="PIA258" s="27"/>
      <c r="PIB258" s="27"/>
      <c r="PIC258" s="27"/>
      <c r="PID258" s="27"/>
      <c r="PIE258" s="27"/>
      <c r="PIF258" s="27"/>
      <c r="PIG258" s="27"/>
      <c r="PIH258" s="27"/>
      <c r="PII258" s="27"/>
      <c r="PIJ258" s="27"/>
      <c r="PIK258" s="27"/>
      <c r="PIL258" s="27"/>
      <c r="PIM258" s="27"/>
      <c r="PIN258" s="27"/>
      <c r="PIO258" s="27"/>
      <c r="PIP258" s="27"/>
      <c r="PIQ258" s="27"/>
      <c r="PIR258" s="27"/>
      <c r="PIS258" s="27"/>
      <c r="PIT258" s="27"/>
      <c r="PIU258" s="27"/>
      <c r="PIV258" s="27"/>
      <c r="PIW258" s="27"/>
      <c r="PIX258" s="27"/>
      <c r="PIY258" s="27"/>
      <c r="PIZ258" s="27"/>
      <c r="PJA258" s="27"/>
      <c r="PJB258" s="27"/>
      <c r="PJC258" s="27"/>
      <c r="PJD258" s="27"/>
      <c r="PJE258" s="27"/>
      <c r="PJF258" s="27"/>
      <c r="PJG258" s="27"/>
      <c r="PJH258" s="27"/>
      <c r="PJI258" s="27"/>
      <c r="PJJ258" s="27"/>
      <c r="PJK258" s="27"/>
      <c r="PJL258" s="27"/>
      <c r="PJM258" s="27"/>
      <c r="PJN258" s="27"/>
      <c r="PJO258" s="27"/>
      <c r="PJP258" s="27"/>
      <c r="PJQ258" s="27"/>
      <c r="PJR258" s="27"/>
      <c r="PJS258" s="27"/>
      <c r="PJT258" s="27"/>
      <c r="PJU258" s="27"/>
      <c r="PJV258" s="27"/>
      <c r="PJW258" s="27"/>
      <c r="PJX258" s="27"/>
      <c r="PJY258" s="27"/>
      <c r="PJZ258" s="27"/>
      <c r="PKA258" s="27"/>
      <c r="PKB258" s="27"/>
      <c r="PKC258" s="27"/>
      <c r="PKD258" s="27"/>
      <c r="PKE258" s="27"/>
      <c r="PKF258" s="27"/>
      <c r="PKG258" s="27"/>
      <c r="PKH258" s="27"/>
      <c r="PKI258" s="27"/>
      <c r="PKJ258" s="27"/>
      <c r="PKK258" s="27"/>
      <c r="PKL258" s="27"/>
      <c r="PKM258" s="27"/>
      <c r="PKN258" s="27"/>
      <c r="PKO258" s="27"/>
      <c r="PKP258" s="27"/>
      <c r="PKQ258" s="27"/>
      <c r="PKR258" s="27"/>
      <c r="PKS258" s="27"/>
      <c r="PKT258" s="27"/>
      <c r="PKU258" s="27"/>
      <c r="PKV258" s="27"/>
      <c r="PKW258" s="27"/>
      <c r="PKX258" s="27"/>
      <c r="PKY258" s="27"/>
      <c r="PKZ258" s="27"/>
      <c r="PLA258" s="27"/>
      <c r="PLB258" s="27"/>
      <c r="PLC258" s="27"/>
      <c r="PLD258" s="27"/>
      <c r="PLE258" s="27"/>
      <c r="PLF258" s="27"/>
      <c r="PLG258" s="27"/>
      <c r="PLH258" s="27"/>
      <c r="PLI258" s="27"/>
      <c r="PLJ258" s="27"/>
      <c r="PLK258" s="27"/>
      <c r="PLL258" s="27"/>
      <c r="PLM258" s="27"/>
      <c r="PLN258" s="27"/>
      <c r="PLO258" s="27"/>
      <c r="PLP258" s="27"/>
      <c r="PLQ258" s="27"/>
      <c r="PLR258" s="27"/>
      <c r="PLS258" s="27"/>
      <c r="PLT258" s="27"/>
      <c r="PLU258" s="27"/>
      <c r="PLV258" s="27"/>
      <c r="PLW258" s="27"/>
      <c r="PLX258" s="27"/>
      <c r="PLY258" s="27"/>
      <c r="PLZ258" s="27"/>
      <c r="PMA258" s="27"/>
      <c r="PMB258" s="27"/>
      <c r="PMC258" s="27"/>
      <c r="PMD258" s="27"/>
      <c r="PME258" s="27"/>
      <c r="PMF258" s="27"/>
      <c r="PMG258" s="27"/>
      <c r="PMH258" s="27"/>
      <c r="PMI258" s="27"/>
      <c r="PMJ258" s="27"/>
      <c r="PMK258" s="27"/>
      <c r="PML258" s="27"/>
      <c r="PMM258" s="27"/>
      <c r="PMN258" s="27"/>
      <c r="PMO258" s="27"/>
      <c r="PMP258" s="27"/>
      <c r="PMQ258" s="27"/>
      <c r="PMR258" s="27"/>
      <c r="PMS258" s="27"/>
      <c r="PMT258" s="27"/>
      <c r="PMU258" s="27"/>
      <c r="PMV258" s="27"/>
      <c r="PMW258" s="27"/>
      <c r="PMX258" s="27"/>
      <c r="PMY258" s="27"/>
      <c r="PMZ258" s="27"/>
      <c r="PNA258" s="27"/>
      <c r="PNB258" s="27"/>
      <c r="PNC258" s="27"/>
      <c r="PND258" s="27"/>
      <c r="PNE258" s="27"/>
      <c r="PNF258" s="27"/>
      <c r="PNG258" s="27"/>
      <c r="PNH258" s="27"/>
      <c r="PNI258" s="27"/>
      <c r="PNJ258" s="27"/>
      <c r="PNK258" s="27"/>
      <c r="PNL258" s="27"/>
      <c r="PNM258" s="27"/>
      <c r="PNN258" s="27"/>
      <c r="PNO258" s="27"/>
      <c r="PNP258" s="27"/>
      <c r="PNQ258" s="27"/>
      <c r="PNR258" s="27"/>
      <c r="PNS258" s="27"/>
      <c r="PNT258" s="27"/>
      <c r="PNU258" s="27"/>
      <c r="PNV258" s="27"/>
      <c r="PNW258" s="27"/>
      <c r="PNX258" s="27"/>
      <c r="PNY258" s="27"/>
      <c r="PNZ258" s="27"/>
      <c r="POA258" s="27"/>
      <c r="POB258" s="27"/>
      <c r="POC258" s="27"/>
      <c r="POD258" s="27"/>
      <c r="POE258" s="27"/>
      <c r="POF258" s="27"/>
      <c r="POG258" s="27"/>
      <c r="POH258" s="27"/>
      <c r="POI258" s="27"/>
      <c r="POJ258" s="27"/>
      <c r="POK258" s="27"/>
      <c r="POL258" s="27"/>
      <c r="POM258" s="27"/>
      <c r="PON258" s="27"/>
      <c r="POO258" s="27"/>
      <c r="POP258" s="27"/>
      <c r="POQ258" s="27"/>
      <c r="POR258" s="27"/>
      <c r="POS258" s="27"/>
      <c r="POT258" s="27"/>
      <c r="POU258" s="27"/>
      <c r="POV258" s="27"/>
      <c r="POW258" s="27"/>
      <c r="POX258" s="27"/>
      <c r="POY258" s="27"/>
      <c r="POZ258" s="27"/>
      <c r="PPA258" s="27"/>
      <c r="PPB258" s="27"/>
      <c r="PPC258" s="27"/>
      <c r="PPD258" s="27"/>
      <c r="PPE258" s="27"/>
      <c r="PPF258" s="27"/>
      <c r="PPG258" s="27"/>
      <c r="PPH258" s="27"/>
      <c r="PPI258" s="27"/>
      <c r="PPJ258" s="27"/>
      <c r="PPK258" s="27"/>
      <c r="PPL258" s="27"/>
      <c r="PPM258" s="27"/>
      <c r="PPN258" s="27"/>
      <c r="PPO258" s="27"/>
      <c r="PPP258" s="27"/>
      <c r="PPQ258" s="27"/>
      <c r="PPR258" s="27"/>
      <c r="PPS258" s="27"/>
      <c r="PPT258" s="27"/>
      <c r="PPU258" s="27"/>
      <c r="PPV258" s="27"/>
      <c r="PPW258" s="27"/>
      <c r="PPX258" s="27"/>
      <c r="PPY258" s="27"/>
      <c r="PPZ258" s="27"/>
      <c r="PQA258" s="27"/>
      <c r="PQB258" s="27"/>
      <c r="PQC258" s="27"/>
      <c r="PQD258" s="27"/>
      <c r="PQE258" s="27"/>
      <c r="PQF258" s="27"/>
      <c r="PQG258" s="27"/>
      <c r="PQH258" s="27"/>
      <c r="PQI258" s="27"/>
      <c r="PQJ258" s="27"/>
      <c r="PQK258" s="27"/>
      <c r="PQL258" s="27"/>
      <c r="PQM258" s="27"/>
      <c r="PQN258" s="27"/>
      <c r="PQO258" s="27"/>
      <c r="PQP258" s="27"/>
      <c r="PQQ258" s="27"/>
      <c r="PQR258" s="27"/>
      <c r="PQS258" s="27"/>
      <c r="PQT258" s="27"/>
      <c r="PQU258" s="27"/>
      <c r="PQV258" s="27"/>
      <c r="PQW258" s="27"/>
      <c r="PQX258" s="27"/>
      <c r="PQY258" s="27"/>
      <c r="PQZ258" s="27"/>
      <c r="PRA258" s="27"/>
      <c r="PRB258" s="27"/>
      <c r="PRC258" s="27"/>
      <c r="PRD258" s="27"/>
      <c r="PRE258" s="27"/>
      <c r="PRF258" s="27"/>
      <c r="PRG258" s="27"/>
      <c r="PRH258" s="27"/>
      <c r="PRI258" s="27"/>
      <c r="PRJ258" s="27"/>
      <c r="PRK258" s="27"/>
      <c r="PRL258" s="27"/>
      <c r="PRM258" s="27"/>
      <c r="PRN258" s="27"/>
      <c r="PRO258" s="27"/>
      <c r="PRP258" s="27"/>
      <c r="PRQ258" s="27"/>
      <c r="PRR258" s="27"/>
      <c r="PRS258" s="27"/>
      <c r="PRT258" s="27"/>
      <c r="PRU258" s="27"/>
      <c r="PRV258" s="27"/>
      <c r="PRW258" s="27"/>
      <c r="PRX258" s="27"/>
      <c r="PRY258" s="27"/>
      <c r="PRZ258" s="27"/>
      <c r="PSA258" s="27"/>
      <c r="PSB258" s="27"/>
      <c r="PSC258" s="27"/>
      <c r="PSD258" s="27"/>
      <c r="PSE258" s="27"/>
      <c r="PSF258" s="27"/>
      <c r="PSG258" s="27"/>
      <c r="PSH258" s="27"/>
      <c r="PSI258" s="27"/>
      <c r="PSJ258" s="27"/>
      <c r="PSK258" s="27"/>
      <c r="PSL258" s="27"/>
      <c r="PSM258" s="27"/>
      <c r="PSN258" s="27"/>
      <c r="PSO258" s="27"/>
      <c r="PSP258" s="27"/>
      <c r="PSQ258" s="27"/>
      <c r="PSR258" s="27"/>
      <c r="PSS258" s="27"/>
      <c r="PST258" s="27"/>
      <c r="PSU258" s="27"/>
      <c r="PSV258" s="27"/>
      <c r="PSW258" s="27"/>
      <c r="PSX258" s="27"/>
      <c r="PSY258" s="27"/>
      <c r="PSZ258" s="27"/>
      <c r="PTA258" s="27"/>
      <c r="PTB258" s="27"/>
      <c r="PTC258" s="27"/>
      <c r="PTD258" s="27"/>
      <c r="PTE258" s="27"/>
      <c r="PTF258" s="27"/>
      <c r="PTG258" s="27"/>
      <c r="PTH258" s="27"/>
      <c r="PTI258" s="27"/>
      <c r="PTJ258" s="27"/>
      <c r="PTK258" s="27"/>
      <c r="PTL258" s="27"/>
      <c r="PTM258" s="27"/>
      <c r="PTN258" s="27"/>
      <c r="PTO258" s="27"/>
      <c r="PTP258" s="27"/>
      <c r="PTQ258" s="27"/>
      <c r="PTR258" s="27"/>
      <c r="PTS258" s="27"/>
      <c r="PTT258" s="27"/>
      <c r="PTU258" s="27"/>
      <c r="PTV258" s="27"/>
      <c r="PTW258" s="27"/>
      <c r="PTX258" s="27"/>
      <c r="PTY258" s="27"/>
      <c r="PTZ258" s="27"/>
      <c r="PUA258" s="27"/>
      <c r="PUB258" s="27"/>
      <c r="PUC258" s="27"/>
      <c r="PUD258" s="27"/>
      <c r="PUE258" s="27"/>
      <c r="PUF258" s="27"/>
      <c r="PUG258" s="27"/>
      <c r="PUH258" s="27"/>
      <c r="PUI258" s="27"/>
      <c r="PUJ258" s="27"/>
      <c r="PUK258" s="27"/>
      <c r="PUL258" s="27"/>
      <c r="PUM258" s="27"/>
      <c r="PUN258" s="27"/>
      <c r="PUO258" s="27"/>
      <c r="PUP258" s="27"/>
      <c r="PUQ258" s="27"/>
      <c r="PUR258" s="27"/>
      <c r="PUS258" s="27"/>
      <c r="PUT258" s="27"/>
      <c r="PUU258" s="27"/>
      <c r="PUV258" s="27"/>
      <c r="PUW258" s="27"/>
      <c r="PUX258" s="27"/>
      <c r="PUY258" s="27"/>
      <c r="PUZ258" s="27"/>
      <c r="PVA258" s="27"/>
      <c r="PVB258" s="27"/>
      <c r="PVC258" s="27"/>
      <c r="PVD258" s="27"/>
      <c r="PVE258" s="27"/>
      <c r="PVF258" s="27"/>
      <c r="PVG258" s="27"/>
      <c r="PVH258" s="27"/>
      <c r="PVI258" s="27"/>
      <c r="PVJ258" s="27"/>
      <c r="PVK258" s="27"/>
      <c r="PVL258" s="27"/>
      <c r="PVM258" s="27"/>
      <c r="PVN258" s="27"/>
      <c r="PVO258" s="27"/>
      <c r="PVP258" s="27"/>
      <c r="PVQ258" s="27"/>
      <c r="PVR258" s="27"/>
      <c r="PVS258" s="27"/>
      <c r="PVT258" s="27"/>
      <c r="PVU258" s="27"/>
      <c r="PVV258" s="27"/>
      <c r="PVW258" s="27"/>
      <c r="PVX258" s="27"/>
      <c r="PVY258" s="27"/>
      <c r="PVZ258" s="27"/>
      <c r="PWA258" s="27"/>
      <c r="PWB258" s="27"/>
      <c r="PWC258" s="27"/>
      <c r="PWD258" s="27"/>
      <c r="PWE258" s="27"/>
      <c r="PWF258" s="27"/>
      <c r="PWG258" s="27"/>
      <c r="PWH258" s="27"/>
      <c r="PWI258" s="27"/>
      <c r="PWJ258" s="27"/>
      <c r="PWK258" s="27"/>
      <c r="PWL258" s="27"/>
      <c r="PWM258" s="27"/>
      <c r="PWN258" s="27"/>
      <c r="PWO258" s="27"/>
      <c r="PWP258" s="27"/>
      <c r="PWQ258" s="27"/>
      <c r="PWR258" s="27"/>
      <c r="PWS258" s="27"/>
      <c r="PWT258" s="27"/>
      <c r="PWU258" s="27"/>
      <c r="PWV258" s="27"/>
      <c r="PWW258" s="27"/>
      <c r="PWX258" s="27"/>
      <c r="PWY258" s="27"/>
      <c r="PWZ258" s="27"/>
      <c r="PXA258" s="27"/>
      <c r="PXB258" s="27"/>
      <c r="PXC258" s="27"/>
      <c r="PXD258" s="27"/>
      <c r="PXE258" s="27"/>
      <c r="PXF258" s="27"/>
      <c r="PXG258" s="27"/>
      <c r="PXH258" s="27"/>
      <c r="PXI258" s="27"/>
      <c r="PXJ258" s="27"/>
      <c r="PXK258" s="27"/>
      <c r="PXL258" s="27"/>
      <c r="PXM258" s="27"/>
      <c r="PXN258" s="27"/>
      <c r="PXO258" s="27"/>
      <c r="PXP258" s="27"/>
      <c r="PXQ258" s="27"/>
      <c r="PXR258" s="27"/>
      <c r="PXS258" s="27"/>
      <c r="PXT258" s="27"/>
      <c r="PXU258" s="27"/>
      <c r="PXV258" s="27"/>
      <c r="PXW258" s="27"/>
      <c r="PXX258" s="27"/>
      <c r="PXY258" s="27"/>
      <c r="PXZ258" s="27"/>
      <c r="PYA258" s="27"/>
      <c r="PYB258" s="27"/>
      <c r="PYC258" s="27"/>
      <c r="PYD258" s="27"/>
      <c r="PYE258" s="27"/>
      <c r="PYF258" s="27"/>
      <c r="PYG258" s="27"/>
      <c r="PYH258" s="27"/>
      <c r="PYI258" s="27"/>
      <c r="PYJ258" s="27"/>
      <c r="PYK258" s="27"/>
      <c r="PYL258" s="27"/>
      <c r="PYM258" s="27"/>
      <c r="PYN258" s="27"/>
      <c r="PYO258" s="27"/>
      <c r="PYP258" s="27"/>
      <c r="PYQ258" s="27"/>
      <c r="PYR258" s="27"/>
      <c r="PYS258" s="27"/>
      <c r="PYT258" s="27"/>
      <c r="PYU258" s="27"/>
      <c r="PYV258" s="27"/>
      <c r="PYW258" s="27"/>
      <c r="PYX258" s="27"/>
      <c r="PYY258" s="27"/>
      <c r="PYZ258" s="27"/>
      <c r="PZA258" s="27"/>
      <c r="PZB258" s="27"/>
      <c r="PZC258" s="27"/>
      <c r="PZD258" s="27"/>
      <c r="PZE258" s="27"/>
      <c r="PZF258" s="27"/>
      <c r="PZG258" s="27"/>
      <c r="PZH258" s="27"/>
      <c r="PZI258" s="27"/>
      <c r="PZJ258" s="27"/>
      <c r="PZK258" s="27"/>
      <c r="PZL258" s="27"/>
      <c r="PZM258" s="27"/>
      <c r="PZN258" s="27"/>
      <c r="PZO258" s="27"/>
      <c r="PZP258" s="27"/>
      <c r="PZQ258" s="27"/>
      <c r="PZR258" s="27"/>
      <c r="PZS258" s="27"/>
      <c r="PZT258" s="27"/>
      <c r="PZU258" s="27"/>
      <c r="PZV258" s="27"/>
      <c r="PZW258" s="27"/>
      <c r="PZX258" s="27"/>
      <c r="PZY258" s="27"/>
      <c r="PZZ258" s="27"/>
      <c r="QAA258" s="27"/>
      <c r="QAB258" s="27"/>
      <c r="QAC258" s="27"/>
      <c r="QAD258" s="27"/>
      <c r="QAE258" s="27"/>
      <c r="QAF258" s="27"/>
      <c r="QAG258" s="27"/>
      <c r="QAH258" s="27"/>
      <c r="QAI258" s="27"/>
      <c r="QAJ258" s="27"/>
      <c r="QAK258" s="27"/>
      <c r="QAL258" s="27"/>
      <c r="QAM258" s="27"/>
      <c r="QAN258" s="27"/>
      <c r="QAO258" s="27"/>
      <c r="QAP258" s="27"/>
      <c r="QAQ258" s="27"/>
      <c r="QAR258" s="27"/>
      <c r="QAS258" s="27"/>
      <c r="QAT258" s="27"/>
      <c r="QAU258" s="27"/>
      <c r="QAV258" s="27"/>
      <c r="QAW258" s="27"/>
      <c r="QAX258" s="27"/>
      <c r="QAY258" s="27"/>
      <c r="QAZ258" s="27"/>
      <c r="QBA258" s="27"/>
      <c r="QBB258" s="27"/>
      <c r="QBC258" s="27"/>
      <c r="QBD258" s="27"/>
      <c r="QBE258" s="27"/>
      <c r="QBF258" s="27"/>
      <c r="QBG258" s="27"/>
      <c r="QBH258" s="27"/>
      <c r="QBI258" s="27"/>
      <c r="QBJ258" s="27"/>
      <c r="QBK258" s="27"/>
      <c r="QBL258" s="27"/>
      <c r="QBM258" s="27"/>
      <c r="QBN258" s="27"/>
      <c r="QBO258" s="27"/>
      <c r="QBP258" s="27"/>
      <c r="QBQ258" s="27"/>
      <c r="QBR258" s="27"/>
      <c r="QBS258" s="27"/>
      <c r="QBT258" s="27"/>
      <c r="QBU258" s="27"/>
      <c r="QBV258" s="27"/>
      <c r="QBW258" s="27"/>
      <c r="QBX258" s="27"/>
      <c r="QBY258" s="27"/>
      <c r="QBZ258" s="27"/>
      <c r="QCA258" s="27"/>
      <c r="QCB258" s="27"/>
      <c r="QCC258" s="27"/>
      <c r="QCD258" s="27"/>
      <c r="QCE258" s="27"/>
      <c r="QCF258" s="27"/>
      <c r="QCG258" s="27"/>
      <c r="QCH258" s="27"/>
      <c r="QCI258" s="27"/>
      <c r="QCJ258" s="27"/>
      <c r="QCK258" s="27"/>
      <c r="QCL258" s="27"/>
      <c r="QCM258" s="27"/>
      <c r="QCN258" s="27"/>
      <c r="QCO258" s="27"/>
      <c r="QCP258" s="27"/>
      <c r="QCQ258" s="27"/>
      <c r="QCR258" s="27"/>
      <c r="QCS258" s="27"/>
      <c r="QCT258" s="27"/>
      <c r="QCU258" s="27"/>
      <c r="QCV258" s="27"/>
      <c r="QCW258" s="27"/>
      <c r="QCX258" s="27"/>
      <c r="QCY258" s="27"/>
      <c r="QCZ258" s="27"/>
      <c r="QDA258" s="27"/>
      <c r="QDB258" s="27"/>
      <c r="QDC258" s="27"/>
      <c r="QDD258" s="27"/>
      <c r="QDE258" s="27"/>
      <c r="QDF258" s="27"/>
      <c r="QDG258" s="27"/>
      <c r="QDH258" s="27"/>
      <c r="QDI258" s="27"/>
      <c r="QDJ258" s="27"/>
      <c r="QDK258" s="27"/>
      <c r="QDL258" s="27"/>
      <c r="QDM258" s="27"/>
      <c r="QDN258" s="27"/>
      <c r="QDO258" s="27"/>
      <c r="QDP258" s="27"/>
      <c r="QDQ258" s="27"/>
      <c r="QDR258" s="27"/>
      <c r="QDS258" s="27"/>
      <c r="QDT258" s="27"/>
      <c r="QDU258" s="27"/>
      <c r="QDV258" s="27"/>
      <c r="QDW258" s="27"/>
      <c r="QDX258" s="27"/>
      <c r="QDY258" s="27"/>
      <c r="QDZ258" s="27"/>
      <c r="QEA258" s="27"/>
      <c r="QEB258" s="27"/>
      <c r="QEC258" s="27"/>
      <c r="QED258" s="27"/>
      <c r="QEE258" s="27"/>
      <c r="QEF258" s="27"/>
      <c r="QEG258" s="27"/>
      <c r="QEH258" s="27"/>
      <c r="QEI258" s="27"/>
      <c r="QEJ258" s="27"/>
      <c r="QEK258" s="27"/>
      <c r="QEL258" s="27"/>
      <c r="QEM258" s="27"/>
      <c r="QEN258" s="27"/>
      <c r="QEO258" s="27"/>
      <c r="QEP258" s="27"/>
      <c r="QEQ258" s="27"/>
      <c r="QER258" s="27"/>
      <c r="QES258" s="27"/>
      <c r="QET258" s="27"/>
      <c r="QEU258" s="27"/>
      <c r="QEV258" s="27"/>
      <c r="QEW258" s="27"/>
      <c r="QEX258" s="27"/>
      <c r="QEY258" s="27"/>
      <c r="QEZ258" s="27"/>
      <c r="QFA258" s="27"/>
      <c r="QFB258" s="27"/>
      <c r="QFC258" s="27"/>
      <c r="QFD258" s="27"/>
      <c r="QFE258" s="27"/>
      <c r="QFF258" s="27"/>
      <c r="QFG258" s="27"/>
      <c r="QFH258" s="27"/>
      <c r="QFI258" s="27"/>
      <c r="QFJ258" s="27"/>
      <c r="QFK258" s="27"/>
      <c r="QFL258" s="27"/>
      <c r="QFM258" s="27"/>
      <c r="QFN258" s="27"/>
      <c r="QFO258" s="27"/>
      <c r="QFP258" s="27"/>
      <c r="QFQ258" s="27"/>
      <c r="QFR258" s="27"/>
      <c r="QFS258" s="27"/>
      <c r="QFT258" s="27"/>
      <c r="QFU258" s="27"/>
      <c r="QFV258" s="27"/>
      <c r="QFW258" s="27"/>
      <c r="QFX258" s="27"/>
      <c r="QFY258" s="27"/>
      <c r="QFZ258" s="27"/>
      <c r="QGA258" s="27"/>
      <c r="QGB258" s="27"/>
      <c r="QGC258" s="27"/>
      <c r="QGD258" s="27"/>
      <c r="QGE258" s="27"/>
      <c r="QGF258" s="27"/>
      <c r="QGG258" s="27"/>
      <c r="QGH258" s="27"/>
      <c r="QGI258" s="27"/>
      <c r="QGJ258" s="27"/>
      <c r="QGK258" s="27"/>
      <c r="QGL258" s="27"/>
      <c r="QGM258" s="27"/>
      <c r="QGN258" s="27"/>
      <c r="QGO258" s="27"/>
      <c r="QGP258" s="27"/>
      <c r="QGQ258" s="27"/>
      <c r="QGR258" s="27"/>
      <c r="QGS258" s="27"/>
      <c r="QGT258" s="27"/>
      <c r="QGU258" s="27"/>
      <c r="QGV258" s="27"/>
      <c r="QGW258" s="27"/>
      <c r="QGX258" s="27"/>
      <c r="QGY258" s="27"/>
      <c r="QGZ258" s="27"/>
      <c r="QHA258" s="27"/>
      <c r="QHB258" s="27"/>
      <c r="QHC258" s="27"/>
      <c r="QHD258" s="27"/>
      <c r="QHE258" s="27"/>
      <c r="QHF258" s="27"/>
      <c r="QHG258" s="27"/>
      <c r="QHH258" s="27"/>
      <c r="QHI258" s="27"/>
      <c r="QHJ258" s="27"/>
      <c r="QHK258" s="27"/>
      <c r="QHL258" s="27"/>
      <c r="QHM258" s="27"/>
      <c r="QHN258" s="27"/>
      <c r="QHO258" s="27"/>
      <c r="QHP258" s="27"/>
      <c r="QHQ258" s="27"/>
      <c r="QHR258" s="27"/>
      <c r="QHS258" s="27"/>
      <c r="QHT258" s="27"/>
      <c r="QHU258" s="27"/>
      <c r="QHV258" s="27"/>
      <c r="QHW258" s="27"/>
      <c r="QHX258" s="27"/>
      <c r="QHY258" s="27"/>
      <c r="QHZ258" s="27"/>
      <c r="QIA258" s="27"/>
      <c r="QIB258" s="27"/>
      <c r="QIC258" s="27"/>
      <c r="QID258" s="27"/>
      <c r="QIE258" s="27"/>
      <c r="QIF258" s="27"/>
      <c r="QIG258" s="27"/>
      <c r="QIH258" s="27"/>
      <c r="QII258" s="27"/>
      <c r="QIJ258" s="27"/>
      <c r="QIK258" s="27"/>
      <c r="QIL258" s="27"/>
      <c r="QIM258" s="27"/>
      <c r="QIN258" s="27"/>
      <c r="QIO258" s="27"/>
      <c r="QIP258" s="27"/>
      <c r="QIQ258" s="27"/>
      <c r="QIR258" s="27"/>
      <c r="QIS258" s="27"/>
      <c r="QIT258" s="27"/>
      <c r="QIU258" s="27"/>
      <c r="QIV258" s="27"/>
      <c r="QIW258" s="27"/>
      <c r="QIX258" s="27"/>
      <c r="QIY258" s="27"/>
      <c r="QIZ258" s="27"/>
      <c r="QJA258" s="27"/>
      <c r="QJB258" s="27"/>
      <c r="QJC258" s="27"/>
      <c r="QJD258" s="27"/>
      <c r="QJE258" s="27"/>
      <c r="QJF258" s="27"/>
      <c r="QJG258" s="27"/>
      <c r="QJH258" s="27"/>
      <c r="QJI258" s="27"/>
      <c r="QJJ258" s="27"/>
      <c r="QJK258" s="27"/>
      <c r="QJL258" s="27"/>
      <c r="QJM258" s="27"/>
      <c r="QJN258" s="27"/>
      <c r="QJO258" s="27"/>
      <c r="QJP258" s="27"/>
      <c r="QJQ258" s="27"/>
      <c r="QJR258" s="27"/>
      <c r="QJS258" s="27"/>
      <c r="QJT258" s="27"/>
      <c r="QJU258" s="27"/>
      <c r="QJV258" s="27"/>
      <c r="QJW258" s="27"/>
      <c r="QJX258" s="27"/>
      <c r="QJY258" s="27"/>
      <c r="QJZ258" s="27"/>
      <c r="QKA258" s="27"/>
      <c r="QKB258" s="27"/>
      <c r="QKC258" s="27"/>
      <c r="QKD258" s="27"/>
      <c r="QKE258" s="27"/>
      <c r="QKF258" s="27"/>
      <c r="QKG258" s="27"/>
      <c r="QKH258" s="27"/>
      <c r="QKI258" s="27"/>
      <c r="QKJ258" s="27"/>
      <c r="QKK258" s="27"/>
      <c r="QKL258" s="27"/>
      <c r="QKM258" s="27"/>
      <c r="QKN258" s="27"/>
      <c r="QKO258" s="27"/>
      <c r="QKP258" s="27"/>
      <c r="QKQ258" s="27"/>
      <c r="QKR258" s="27"/>
      <c r="QKS258" s="27"/>
      <c r="QKT258" s="27"/>
      <c r="QKU258" s="27"/>
      <c r="QKV258" s="27"/>
      <c r="QKW258" s="27"/>
      <c r="QKX258" s="27"/>
      <c r="QKY258" s="27"/>
      <c r="QKZ258" s="27"/>
      <c r="QLA258" s="27"/>
      <c r="QLB258" s="27"/>
      <c r="QLC258" s="27"/>
      <c r="QLD258" s="27"/>
      <c r="QLE258" s="27"/>
      <c r="QLF258" s="27"/>
      <c r="QLG258" s="27"/>
      <c r="QLH258" s="27"/>
      <c r="QLI258" s="27"/>
      <c r="QLJ258" s="27"/>
      <c r="QLK258" s="27"/>
      <c r="QLL258" s="27"/>
      <c r="QLM258" s="27"/>
      <c r="QLN258" s="27"/>
      <c r="QLO258" s="27"/>
      <c r="QLP258" s="27"/>
      <c r="QLQ258" s="27"/>
      <c r="QLR258" s="27"/>
      <c r="QLS258" s="27"/>
      <c r="QLT258" s="27"/>
      <c r="QLU258" s="27"/>
      <c r="QLV258" s="27"/>
      <c r="QLW258" s="27"/>
      <c r="QLX258" s="27"/>
      <c r="QLY258" s="27"/>
      <c r="QLZ258" s="27"/>
      <c r="QMA258" s="27"/>
      <c r="QMB258" s="27"/>
      <c r="QMC258" s="27"/>
      <c r="QMD258" s="27"/>
      <c r="QME258" s="27"/>
      <c r="QMF258" s="27"/>
      <c r="QMG258" s="27"/>
      <c r="QMH258" s="27"/>
      <c r="QMI258" s="27"/>
      <c r="QMJ258" s="27"/>
      <c r="QMK258" s="27"/>
      <c r="QML258" s="27"/>
      <c r="QMM258" s="27"/>
      <c r="QMN258" s="27"/>
      <c r="QMO258" s="27"/>
      <c r="QMP258" s="27"/>
      <c r="QMQ258" s="27"/>
      <c r="QMR258" s="27"/>
      <c r="QMS258" s="27"/>
      <c r="QMT258" s="27"/>
      <c r="QMU258" s="27"/>
      <c r="QMV258" s="27"/>
      <c r="QMW258" s="27"/>
      <c r="QMX258" s="27"/>
      <c r="QMY258" s="27"/>
      <c r="QMZ258" s="27"/>
      <c r="QNA258" s="27"/>
      <c r="QNB258" s="27"/>
      <c r="QNC258" s="27"/>
      <c r="QND258" s="27"/>
      <c r="QNE258" s="27"/>
      <c r="QNF258" s="27"/>
      <c r="QNG258" s="27"/>
      <c r="QNH258" s="27"/>
      <c r="QNI258" s="27"/>
      <c r="QNJ258" s="27"/>
      <c r="QNK258" s="27"/>
      <c r="QNL258" s="27"/>
      <c r="QNM258" s="27"/>
      <c r="QNN258" s="27"/>
      <c r="QNO258" s="27"/>
      <c r="QNP258" s="27"/>
      <c r="QNQ258" s="27"/>
      <c r="QNR258" s="27"/>
      <c r="QNS258" s="27"/>
      <c r="QNT258" s="27"/>
      <c r="QNU258" s="27"/>
      <c r="QNV258" s="27"/>
      <c r="QNW258" s="27"/>
      <c r="QNX258" s="27"/>
      <c r="QNY258" s="27"/>
      <c r="QNZ258" s="27"/>
      <c r="QOA258" s="27"/>
      <c r="QOB258" s="27"/>
      <c r="QOC258" s="27"/>
      <c r="QOD258" s="27"/>
      <c r="QOE258" s="27"/>
      <c r="QOF258" s="27"/>
      <c r="QOG258" s="27"/>
      <c r="QOH258" s="27"/>
      <c r="QOI258" s="27"/>
      <c r="QOJ258" s="27"/>
      <c r="QOK258" s="27"/>
      <c r="QOL258" s="27"/>
      <c r="QOM258" s="27"/>
      <c r="QON258" s="27"/>
      <c r="QOO258" s="27"/>
      <c r="QOP258" s="27"/>
      <c r="QOQ258" s="27"/>
      <c r="QOR258" s="27"/>
      <c r="QOS258" s="27"/>
      <c r="QOT258" s="27"/>
      <c r="QOU258" s="27"/>
      <c r="QOV258" s="27"/>
      <c r="QOW258" s="27"/>
      <c r="QOX258" s="27"/>
      <c r="QOY258" s="27"/>
      <c r="QOZ258" s="27"/>
      <c r="QPA258" s="27"/>
      <c r="QPB258" s="27"/>
      <c r="QPC258" s="27"/>
      <c r="QPD258" s="27"/>
      <c r="QPE258" s="27"/>
      <c r="QPF258" s="27"/>
      <c r="QPG258" s="27"/>
      <c r="QPH258" s="27"/>
      <c r="QPI258" s="27"/>
      <c r="QPJ258" s="27"/>
      <c r="QPK258" s="27"/>
      <c r="QPL258" s="27"/>
      <c r="QPM258" s="27"/>
      <c r="QPN258" s="27"/>
      <c r="QPO258" s="27"/>
      <c r="QPP258" s="27"/>
      <c r="QPQ258" s="27"/>
      <c r="QPR258" s="27"/>
      <c r="QPS258" s="27"/>
      <c r="QPT258" s="27"/>
      <c r="QPU258" s="27"/>
      <c r="QPV258" s="27"/>
      <c r="QPW258" s="27"/>
      <c r="QPX258" s="27"/>
      <c r="QPY258" s="27"/>
      <c r="QPZ258" s="27"/>
      <c r="QQA258" s="27"/>
      <c r="QQB258" s="27"/>
      <c r="QQC258" s="27"/>
      <c r="QQD258" s="27"/>
      <c r="QQE258" s="27"/>
      <c r="QQF258" s="27"/>
      <c r="QQG258" s="27"/>
      <c r="QQH258" s="27"/>
      <c r="QQI258" s="27"/>
      <c r="QQJ258" s="27"/>
      <c r="QQK258" s="27"/>
      <c r="QQL258" s="27"/>
      <c r="QQM258" s="27"/>
      <c r="QQN258" s="27"/>
      <c r="QQO258" s="27"/>
      <c r="QQP258" s="27"/>
      <c r="QQQ258" s="27"/>
      <c r="QQR258" s="27"/>
      <c r="QQS258" s="27"/>
      <c r="QQT258" s="27"/>
      <c r="QQU258" s="27"/>
      <c r="QQV258" s="27"/>
      <c r="QQW258" s="27"/>
      <c r="QQX258" s="27"/>
      <c r="QQY258" s="27"/>
      <c r="QQZ258" s="27"/>
      <c r="QRA258" s="27"/>
      <c r="QRB258" s="27"/>
      <c r="QRC258" s="27"/>
      <c r="QRD258" s="27"/>
      <c r="QRE258" s="27"/>
      <c r="QRF258" s="27"/>
      <c r="QRG258" s="27"/>
      <c r="QRH258" s="27"/>
      <c r="QRI258" s="27"/>
      <c r="QRJ258" s="27"/>
      <c r="QRK258" s="27"/>
      <c r="QRL258" s="27"/>
      <c r="QRM258" s="27"/>
      <c r="QRN258" s="27"/>
      <c r="QRO258" s="27"/>
      <c r="QRP258" s="27"/>
      <c r="QRQ258" s="27"/>
      <c r="QRR258" s="27"/>
      <c r="QRS258" s="27"/>
      <c r="QRT258" s="27"/>
      <c r="QRU258" s="27"/>
      <c r="QRV258" s="27"/>
      <c r="QRW258" s="27"/>
      <c r="QRX258" s="27"/>
      <c r="QRY258" s="27"/>
      <c r="QRZ258" s="27"/>
      <c r="QSA258" s="27"/>
      <c r="QSB258" s="27"/>
      <c r="QSC258" s="27"/>
      <c r="QSD258" s="27"/>
      <c r="QSE258" s="27"/>
      <c r="QSF258" s="27"/>
      <c r="QSG258" s="27"/>
      <c r="QSH258" s="27"/>
      <c r="QSI258" s="27"/>
      <c r="QSJ258" s="27"/>
      <c r="QSK258" s="27"/>
      <c r="QSL258" s="27"/>
      <c r="QSM258" s="27"/>
      <c r="QSN258" s="27"/>
      <c r="QSO258" s="27"/>
      <c r="QSP258" s="27"/>
      <c r="QSQ258" s="27"/>
      <c r="QSR258" s="27"/>
      <c r="QSS258" s="27"/>
      <c r="QST258" s="27"/>
      <c r="QSU258" s="27"/>
      <c r="QSV258" s="27"/>
      <c r="QSW258" s="27"/>
      <c r="QSX258" s="27"/>
      <c r="QSY258" s="27"/>
      <c r="QSZ258" s="27"/>
      <c r="QTA258" s="27"/>
      <c r="QTB258" s="27"/>
      <c r="QTC258" s="27"/>
      <c r="QTD258" s="27"/>
      <c r="QTE258" s="27"/>
      <c r="QTF258" s="27"/>
      <c r="QTG258" s="27"/>
      <c r="QTH258" s="27"/>
      <c r="QTI258" s="27"/>
      <c r="QTJ258" s="27"/>
      <c r="QTK258" s="27"/>
      <c r="QTL258" s="27"/>
      <c r="QTM258" s="27"/>
      <c r="QTN258" s="27"/>
      <c r="QTO258" s="27"/>
      <c r="QTP258" s="27"/>
      <c r="QTQ258" s="27"/>
      <c r="QTR258" s="27"/>
      <c r="QTS258" s="27"/>
      <c r="QTT258" s="27"/>
      <c r="QTU258" s="27"/>
      <c r="QTV258" s="27"/>
      <c r="QTW258" s="27"/>
      <c r="QTX258" s="27"/>
      <c r="QTY258" s="27"/>
      <c r="QTZ258" s="27"/>
      <c r="QUA258" s="27"/>
      <c r="QUB258" s="27"/>
      <c r="QUC258" s="27"/>
      <c r="QUD258" s="27"/>
      <c r="QUE258" s="27"/>
      <c r="QUF258" s="27"/>
      <c r="QUG258" s="27"/>
      <c r="QUH258" s="27"/>
      <c r="QUI258" s="27"/>
      <c r="QUJ258" s="27"/>
      <c r="QUK258" s="27"/>
      <c r="QUL258" s="27"/>
      <c r="QUM258" s="27"/>
      <c r="QUN258" s="27"/>
      <c r="QUO258" s="27"/>
      <c r="QUP258" s="27"/>
      <c r="QUQ258" s="27"/>
      <c r="QUR258" s="27"/>
      <c r="QUS258" s="27"/>
      <c r="QUT258" s="27"/>
      <c r="QUU258" s="27"/>
      <c r="QUV258" s="27"/>
      <c r="QUW258" s="27"/>
      <c r="QUX258" s="27"/>
      <c r="QUY258" s="27"/>
      <c r="QUZ258" s="27"/>
      <c r="QVA258" s="27"/>
      <c r="QVB258" s="27"/>
      <c r="QVC258" s="27"/>
      <c r="QVD258" s="27"/>
      <c r="QVE258" s="27"/>
      <c r="QVF258" s="27"/>
      <c r="QVG258" s="27"/>
      <c r="QVH258" s="27"/>
      <c r="QVI258" s="27"/>
      <c r="QVJ258" s="27"/>
      <c r="QVK258" s="27"/>
      <c r="QVL258" s="27"/>
      <c r="QVM258" s="27"/>
      <c r="QVN258" s="27"/>
      <c r="QVO258" s="27"/>
      <c r="QVP258" s="27"/>
      <c r="QVQ258" s="27"/>
      <c r="QVR258" s="27"/>
      <c r="QVS258" s="27"/>
      <c r="QVT258" s="27"/>
      <c r="QVU258" s="27"/>
      <c r="QVV258" s="27"/>
      <c r="QVW258" s="27"/>
      <c r="QVX258" s="27"/>
      <c r="QVY258" s="27"/>
      <c r="QVZ258" s="27"/>
      <c r="QWA258" s="27"/>
      <c r="QWB258" s="27"/>
      <c r="QWC258" s="27"/>
      <c r="QWD258" s="27"/>
      <c r="QWE258" s="27"/>
      <c r="QWF258" s="27"/>
      <c r="QWG258" s="27"/>
      <c r="QWH258" s="27"/>
      <c r="QWI258" s="27"/>
      <c r="QWJ258" s="27"/>
      <c r="QWK258" s="27"/>
      <c r="QWL258" s="27"/>
      <c r="QWM258" s="27"/>
      <c r="QWN258" s="27"/>
      <c r="QWO258" s="27"/>
      <c r="QWP258" s="27"/>
      <c r="QWQ258" s="27"/>
      <c r="QWR258" s="27"/>
      <c r="QWS258" s="27"/>
      <c r="QWT258" s="27"/>
      <c r="QWU258" s="27"/>
      <c r="QWV258" s="27"/>
      <c r="QWW258" s="27"/>
      <c r="QWX258" s="27"/>
      <c r="QWY258" s="27"/>
      <c r="QWZ258" s="27"/>
      <c r="QXA258" s="27"/>
      <c r="QXB258" s="27"/>
      <c r="QXC258" s="27"/>
      <c r="QXD258" s="27"/>
      <c r="QXE258" s="27"/>
      <c r="QXF258" s="27"/>
      <c r="QXG258" s="27"/>
      <c r="QXH258" s="27"/>
      <c r="QXI258" s="27"/>
      <c r="QXJ258" s="27"/>
      <c r="QXK258" s="27"/>
      <c r="QXL258" s="27"/>
      <c r="QXM258" s="27"/>
      <c r="QXN258" s="27"/>
      <c r="QXO258" s="27"/>
      <c r="QXP258" s="27"/>
      <c r="QXQ258" s="27"/>
      <c r="QXR258" s="27"/>
      <c r="QXS258" s="27"/>
      <c r="QXT258" s="27"/>
      <c r="QXU258" s="27"/>
      <c r="QXV258" s="27"/>
      <c r="QXW258" s="27"/>
      <c r="QXX258" s="27"/>
      <c r="QXY258" s="27"/>
      <c r="QXZ258" s="27"/>
      <c r="QYA258" s="27"/>
      <c r="QYB258" s="27"/>
      <c r="QYC258" s="27"/>
      <c r="QYD258" s="27"/>
      <c r="QYE258" s="27"/>
      <c r="QYF258" s="27"/>
      <c r="QYG258" s="27"/>
      <c r="QYH258" s="27"/>
      <c r="QYI258" s="27"/>
      <c r="QYJ258" s="27"/>
      <c r="QYK258" s="27"/>
      <c r="QYL258" s="27"/>
      <c r="QYM258" s="27"/>
      <c r="QYN258" s="27"/>
      <c r="QYO258" s="27"/>
      <c r="QYP258" s="27"/>
      <c r="QYQ258" s="27"/>
      <c r="QYR258" s="27"/>
      <c r="QYS258" s="27"/>
      <c r="QYT258" s="27"/>
      <c r="QYU258" s="27"/>
      <c r="QYV258" s="27"/>
      <c r="QYW258" s="27"/>
      <c r="QYX258" s="27"/>
      <c r="QYY258" s="27"/>
      <c r="QYZ258" s="27"/>
      <c r="QZA258" s="27"/>
      <c r="QZB258" s="27"/>
      <c r="QZC258" s="27"/>
      <c r="QZD258" s="27"/>
      <c r="QZE258" s="27"/>
      <c r="QZF258" s="27"/>
      <c r="QZG258" s="27"/>
      <c r="QZH258" s="27"/>
      <c r="QZI258" s="27"/>
      <c r="QZJ258" s="27"/>
      <c r="QZK258" s="27"/>
      <c r="QZL258" s="27"/>
      <c r="QZM258" s="27"/>
      <c r="QZN258" s="27"/>
      <c r="QZO258" s="27"/>
      <c r="QZP258" s="27"/>
      <c r="QZQ258" s="27"/>
      <c r="QZR258" s="27"/>
      <c r="QZS258" s="27"/>
      <c r="QZT258" s="27"/>
      <c r="QZU258" s="27"/>
      <c r="QZV258" s="27"/>
      <c r="QZW258" s="27"/>
      <c r="QZX258" s="27"/>
      <c r="QZY258" s="27"/>
      <c r="QZZ258" s="27"/>
      <c r="RAA258" s="27"/>
      <c r="RAB258" s="27"/>
      <c r="RAC258" s="27"/>
      <c r="RAD258" s="27"/>
      <c r="RAE258" s="27"/>
      <c r="RAF258" s="27"/>
      <c r="RAG258" s="27"/>
      <c r="RAH258" s="27"/>
      <c r="RAI258" s="27"/>
      <c r="RAJ258" s="27"/>
      <c r="RAK258" s="27"/>
      <c r="RAL258" s="27"/>
      <c r="RAM258" s="27"/>
      <c r="RAN258" s="27"/>
      <c r="RAO258" s="27"/>
      <c r="RAP258" s="27"/>
      <c r="RAQ258" s="27"/>
      <c r="RAR258" s="27"/>
      <c r="RAS258" s="27"/>
      <c r="RAT258" s="27"/>
      <c r="RAU258" s="27"/>
      <c r="RAV258" s="27"/>
      <c r="RAW258" s="27"/>
      <c r="RAX258" s="27"/>
      <c r="RAY258" s="27"/>
      <c r="RAZ258" s="27"/>
      <c r="RBA258" s="27"/>
      <c r="RBB258" s="27"/>
      <c r="RBC258" s="27"/>
      <c r="RBD258" s="27"/>
      <c r="RBE258" s="27"/>
      <c r="RBF258" s="27"/>
      <c r="RBG258" s="27"/>
      <c r="RBH258" s="27"/>
      <c r="RBI258" s="27"/>
      <c r="RBJ258" s="27"/>
      <c r="RBK258" s="27"/>
      <c r="RBL258" s="27"/>
      <c r="RBM258" s="27"/>
      <c r="RBN258" s="27"/>
      <c r="RBO258" s="27"/>
      <c r="RBP258" s="27"/>
      <c r="RBQ258" s="27"/>
      <c r="RBR258" s="27"/>
      <c r="RBS258" s="27"/>
      <c r="RBT258" s="27"/>
      <c r="RBU258" s="27"/>
      <c r="RBV258" s="27"/>
      <c r="RBW258" s="27"/>
      <c r="RBX258" s="27"/>
      <c r="RBY258" s="27"/>
      <c r="RBZ258" s="27"/>
      <c r="RCA258" s="27"/>
      <c r="RCB258" s="27"/>
      <c r="RCC258" s="27"/>
      <c r="RCD258" s="27"/>
      <c r="RCE258" s="27"/>
      <c r="RCF258" s="27"/>
      <c r="RCG258" s="27"/>
      <c r="RCH258" s="27"/>
      <c r="RCI258" s="27"/>
      <c r="RCJ258" s="27"/>
      <c r="RCK258" s="27"/>
      <c r="RCL258" s="27"/>
      <c r="RCM258" s="27"/>
      <c r="RCN258" s="27"/>
      <c r="RCO258" s="27"/>
      <c r="RCP258" s="27"/>
      <c r="RCQ258" s="27"/>
      <c r="RCR258" s="27"/>
      <c r="RCS258" s="27"/>
      <c r="RCT258" s="27"/>
      <c r="RCU258" s="27"/>
      <c r="RCV258" s="27"/>
      <c r="RCW258" s="27"/>
      <c r="RCX258" s="27"/>
      <c r="RCY258" s="27"/>
      <c r="RCZ258" s="27"/>
      <c r="RDA258" s="27"/>
      <c r="RDB258" s="27"/>
      <c r="RDC258" s="27"/>
      <c r="RDD258" s="27"/>
      <c r="RDE258" s="27"/>
      <c r="RDF258" s="27"/>
      <c r="RDG258" s="27"/>
      <c r="RDH258" s="27"/>
      <c r="RDI258" s="27"/>
      <c r="RDJ258" s="27"/>
      <c r="RDK258" s="27"/>
      <c r="RDL258" s="27"/>
      <c r="RDM258" s="27"/>
      <c r="RDN258" s="27"/>
      <c r="RDO258" s="27"/>
      <c r="RDP258" s="27"/>
      <c r="RDQ258" s="27"/>
      <c r="RDR258" s="27"/>
      <c r="RDS258" s="27"/>
      <c r="RDT258" s="27"/>
      <c r="RDU258" s="27"/>
      <c r="RDV258" s="27"/>
      <c r="RDW258" s="27"/>
      <c r="RDX258" s="27"/>
      <c r="RDY258" s="27"/>
      <c r="RDZ258" s="27"/>
      <c r="REA258" s="27"/>
      <c r="REB258" s="27"/>
      <c r="REC258" s="27"/>
      <c r="RED258" s="27"/>
      <c r="REE258" s="27"/>
      <c r="REF258" s="27"/>
      <c r="REG258" s="27"/>
      <c r="REH258" s="27"/>
      <c r="REI258" s="27"/>
      <c r="REJ258" s="27"/>
      <c r="REK258" s="27"/>
      <c r="REL258" s="27"/>
      <c r="REM258" s="27"/>
      <c r="REN258" s="27"/>
      <c r="REO258" s="27"/>
      <c r="REP258" s="27"/>
      <c r="REQ258" s="27"/>
      <c r="RER258" s="27"/>
      <c r="RES258" s="27"/>
      <c r="RET258" s="27"/>
      <c r="REU258" s="27"/>
      <c r="REV258" s="27"/>
      <c r="REW258" s="27"/>
      <c r="REX258" s="27"/>
      <c r="REY258" s="27"/>
      <c r="REZ258" s="27"/>
      <c r="RFA258" s="27"/>
      <c r="RFB258" s="27"/>
      <c r="RFC258" s="27"/>
      <c r="RFD258" s="27"/>
      <c r="RFE258" s="27"/>
      <c r="RFF258" s="27"/>
      <c r="RFG258" s="27"/>
      <c r="RFH258" s="27"/>
      <c r="RFI258" s="27"/>
      <c r="RFJ258" s="27"/>
      <c r="RFK258" s="27"/>
      <c r="RFL258" s="27"/>
      <c r="RFM258" s="27"/>
      <c r="RFN258" s="27"/>
      <c r="RFO258" s="27"/>
      <c r="RFP258" s="27"/>
      <c r="RFQ258" s="27"/>
      <c r="RFR258" s="27"/>
      <c r="RFS258" s="27"/>
      <c r="RFT258" s="27"/>
      <c r="RFU258" s="27"/>
      <c r="RFV258" s="27"/>
      <c r="RFW258" s="27"/>
      <c r="RFX258" s="27"/>
      <c r="RFY258" s="27"/>
      <c r="RFZ258" s="27"/>
      <c r="RGA258" s="27"/>
      <c r="RGB258" s="27"/>
      <c r="RGC258" s="27"/>
      <c r="RGD258" s="27"/>
      <c r="RGE258" s="27"/>
      <c r="RGF258" s="27"/>
      <c r="RGG258" s="27"/>
      <c r="RGH258" s="27"/>
      <c r="RGI258" s="27"/>
      <c r="RGJ258" s="27"/>
      <c r="RGK258" s="27"/>
      <c r="RGL258" s="27"/>
      <c r="RGM258" s="27"/>
      <c r="RGN258" s="27"/>
      <c r="RGO258" s="27"/>
      <c r="RGP258" s="27"/>
      <c r="RGQ258" s="27"/>
      <c r="RGR258" s="27"/>
      <c r="RGS258" s="27"/>
      <c r="RGT258" s="27"/>
      <c r="RGU258" s="27"/>
      <c r="RGV258" s="27"/>
      <c r="RGW258" s="27"/>
      <c r="RGX258" s="27"/>
      <c r="RGY258" s="27"/>
      <c r="RGZ258" s="27"/>
      <c r="RHA258" s="27"/>
      <c r="RHB258" s="27"/>
      <c r="RHC258" s="27"/>
      <c r="RHD258" s="27"/>
      <c r="RHE258" s="27"/>
      <c r="RHF258" s="27"/>
      <c r="RHG258" s="27"/>
      <c r="RHH258" s="27"/>
      <c r="RHI258" s="27"/>
      <c r="RHJ258" s="27"/>
      <c r="RHK258" s="27"/>
      <c r="RHL258" s="27"/>
      <c r="RHM258" s="27"/>
      <c r="RHN258" s="27"/>
      <c r="RHO258" s="27"/>
      <c r="RHP258" s="27"/>
      <c r="RHQ258" s="27"/>
      <c r="RHR258" s="27"/>
      <c r="RHS258" s="27"/>
      <c r="RHT258" s="27"/>
      <c r="RHU258" s="27"/>
      <c r="RHV258" s="27"/>
      <c r="RHW258" s="27"/>
      <c r="RHX258" s="27"/>
      <c r="RHY258" s="27"/>
      <c r="RHZ258" s="27"/>
      <c r="RIA258" s="27"/>
      <c r="RIB258" s="27"/>
      <c r="RIC258" s="27"/>
      <c r="RID258" s="27"/>
      <c r="RIE258" s="27"/>
      <c r="RIF258" s="27"/>
      <c r="RIG258" s="27"/>
      <c r="RIH258" s="27"/>
      <c r="RII258" s="27"/>
      <c r="RIJ258" s="27"/>
      <c r="RIK258" s="27"/>
      <c r="RIL258" s="27"/>
      <c r="RIM258" s="27"/>
      <c r="RIN258" s="27"/>
      <c r="RIO258" s="27"/>
      <c r="RIP258" s="27"/>
      <c r="RIQ258" s="27"/>
      <c r="RIR258" s="27"/>
      <c r="RIS258" s="27"/>
      <c r="RIT258" s="27"/>
      <c r="RIU258" s="27"/>
      <c r="RIV258" s="27"/>
      <c r="RIW258" s="27"/>
      <c r="RIX258" s="27"/>
      <c r="RIY258" s="27"/>
      <c r="RIZ258" s="27"/>
      <c r="RJA258" s="27"/>
      <c r="RJB258" s="27"/>
      <c r="RJC258" s="27"/>
      <c r="RJD258" s="27"/>
      <c r="RJE258" s="27"/>
      <c r="RJF258" s="27"/>
      <c r="RJG258" s="27"/>
      <c r="RJH258" s="27"/>
      <c r="RJI258" s="27"/>
      <c r="RJJ258" s="27"/>
      <c r="RJK258" s="27"/>
      <c r="RJL258" s="27"/>
      <c r="RJM258" s="27"/>
      <c r="RJN258" s="27"/>
      <c r="RJO258" s="27"/>
      <c r="RJP258" s="27"/>
      <c r="RJQ258" s="27"/>
      <c r="RJR258" s="27"/>
      <c r="RJS258" s="27"/>
      <c r="RJT258" s="27"/>
      <c r="RJU258" s="27"/>
      <c r="RJV258" s="27"/>
      <c r="RJW258" s="27"/>
      <c r="RJX258" s="27"/>
      <c r="RJY258" s="27"/>
      <c r="RJZ258" s="27"/>
      <c r="RKA258" s="27"/>
      <c r="RKB258" s="27"/>
      <c r="RKC258" s="27"/>
      <c r="RKD258" s="27"/>
      <c r="RKE258" s="27"/>
      <c r="RKF258" s="27"/>
      <c r="RKG258" s="27"/>
      <c r="RKH258" s="27"/>
      <c r="RKI258" s="27"/>
      <c r="RKJ258" s="27"/>
      <c r="RKK258" s="27"/>
      <c r="RKL258" s="27"/>
      <c r="RKM258" s="27"/>
      <c r="RKN258" s="27"/>
      <c r="RKO258" s="27"/>
      <c r="RKP258" s="27"/>
      <c r="RKQ258" s="27"/>
      <c r="RKR258" s="27"/>
      <c r="RKS258" s="27"/>
      <c r="RKT258" s="27"/>
      <c r="RKU258" s="27"/>
      <c r="RKV258" s="27"/>
      <c r="RKW258" s="27"/>
      <c r="RKX258" s="27"/>
      <c r="RKY258" s="27"/>
      <c r="RKZ258" s="27"/>
      <c r="RLA258" s="27"/>
      <c r="RLB258" s="27"/>
      <c r="RLC258" s="27"/>
      <c r="RLD258" s="27"/>
      <c r="RLE258" s="27"/>
      <c r="RLF258" s="27"/>
      <c r="RLG258" s="27"/>
      <c r="RLH258" s="27"/>
      <c r="RLI258" s="27"/>
      <c r="RLJ258" s="27"/>
      <c r="RLK258" s="27"/>
      <c r="RLL258" s="27"/>
      <c r="RLM258" s="27"/>
      <c r="RLN258" s="27"/>
      <c r="RLO258" s="27"/>
      <c r="RLP258" s="27"/>
      <c r="RLQ258" s="27"/>
      <c r="RLR258" s="27"/>
      <c r="RLS258" s="27"/>
      <c r="RLT258" s="27"/>
      <c r="RLU258" s="27"/>
      <c r="RLV258" s="27"/>
      <c r="RLW258" s="27"/>
      <c r="RLX258" s="27"/>
      <c r="RLY258" s="27"/>
      <c r="RLZ258" s="27"/>
      <c r="RMA258" s="27"/>
      <c r="RMB258" s="27"/>
      <c r="RMC258" s="27"/>
      <c r="RMD258" s="27"/>
      <c r="RME258" s="27"/>
      <c r="RMF258" s="27"/>
      <c r="RMG258" s="27"/>
      <c r="RMH258" s="27"/>
      <c r="RMI258" s="27"/>
      <c r="RMJ258" s="27"/>
      <c r="RMK258" s="27"/>
      <c r="RML258" s="27"/>
      <c r="RMM258" s="27"/>
      <c r="RMN258" s="27"/>
      <c r="RMO258" s="27"/>
      <c r="RMP258" s="27"/>
      <c r="RMQ258" s="27"/>
      <c r="RMR258" s="27"/>
      <c r="RMS258" s="27"/>
      <c r="RMT258" s="27"/>
      <c r="RMU258" s="27"/>
      <c r="RMV258" s="27"/>
      <c r="RMW258" s="27"/>
      <c r="RMX258" s="27"/>
      <c r="RMY258" s="27"/>
      <c r="RMZ258" s="27"/>
      <c r="RNA258" s="27"/>
      <c r="RNB258" s="27"/>
      <c r="RNC258" s="27"/>
      <c r="RND258" s="27"/>
      <c r="RNE258" s="27"/>
      <c r="RNF258" s="27"/>
      <c r="RNG258" s="27"/>
      <c r="RNH258" s="27"/>
      <c r="RNI258" s="27"/>
      <c r="RNJ258" s="27"/>
      <c r="RNK258" s="27"/>
      <c r="RNL258" s="27"/>
      <c r="RNM258" s="27"/>
      <c r="RNN258" s="27"/>
      <c r="RNO258" s="27"/>
      <c r="RNP258" s="27"/>
      <c r="RNQ258" s="27"/>
      <c r="RNR258" s="27"/>
      <c r="RNS258" s="27"/>
      <c r="RNT258" s="27"/>
      <c r="RNU258" s="27"/>
      <c r="RNV258" s="27"/>
      <c r="RNW258" s="27"/>
      <c r="RNX258" s="27"/>
      <c r="RNY258" s="27"/>
      <c r="RNZ258" s="27"/>
      <c r="ROA258" s="27"/>
      <c r="ROB258" s="27"/>
      <c r="ROC258" s="27"/>
      <c r="ROD258" s="27"/>
      <c r="ROE258" s="27"/>
      <c r="ROF258" s="27"/>
      <c r="ROG258" s="27"/>
      <c r="ROH258" s="27"/>
      <c r="ROI258" s="27"/>
      <c r="ROJ258" s="27"/>
      <c r="ROK258" s="27"/>
      <c r="ROL258" s="27"/>
      <c r="ROM258" s="27"/>
      <c r="RON258" s="27"/>
      <c r="ROO258" s="27"/>
      <c r="ROP258" s="27"/>
      <c r="ROQ258" s="27"/>
      <c r="ROR258" s="27"/>
      <c r="ROS258" s="27"/>
      <c r="ROT258" s="27"/>
      <c r="ROU258" s="27"/>
      <c r="ROV258" s="27"/>
      <c r="ROW258" s="27"/>
      <c r="ROX258" s="27"/>
      <c r="ROY258" s="27"/>
      <c r="ROZ258" s="27"/>
      <c r="RPA258" s="27"/>
      <c r="RPB258" s="27"/>
      <c r="RPC258" s="27"/>
      <c r="RPD258" s="27"/>
      <c r="RPE258" s="27"/>
      <c r="RPF258" s="27"/>
      <c r="RPG258" s="27"/>
      <c r="RPH258" s="27"/>
      <c r="RPI258" s="27"/>
      <c r="RPJ258" s="27"/>
      <c r="RPK258" s="27"/>
      <c r="RPL258" s="27"/>
      <c r="RPM258" s="27"/>
      <c r="RPN258" s="27"/>
      <c r="RPO258" s="27"/>
      <c r="RPP258" s="27"/>
      <c r="RPQ258" s="27"/>
      <c r="RPR258" s="27"/>
      <c r="RPS258" s="27"/>
      <c r="RPT258" s="27"/>
      <c r="RPU258" s="27"/>
      <c r="RPV258" s="27"/>
      <c r="RPW258" s="27"/>
      <c r="RPX258" s="27"/>
      <c r="RPY258" s="27"/>
      <c r="RPZ258" s="27"/>
      <c r="RQA258" s="27"/>
      <c r="RQB258" s="27"/>
      <c r="RQC258" s="27"/>
      <c r="RQD258" s="27"/>
      <c r="RQE258" s="27"/>
      <c r="RQF258" s="27"/>
      <c r="RQG258" s="27"/>
      <c r="RQH258" s="27"/>
      <c r="RQI258" s="27"/>
      <c r="RQJ258" s="27"/>
      <c r="RQK258" s="27"/>
      <c r="RQL258" s="27"/>
      <c r="RQM258" s="27"/>
      <c r="RQN258" s="27"/>
      <c r="RQO258" s="27"/>
      <c r="RQP258" s="27"/>
      <c r="RQQ258" s="27"/>
      <c r="RQR258" s="27"/>
      <c r="RQS258" s="27"/>
      <c r="RQT258" s="27"/>
      <c r="RQU258" s="27"/>
      <c r="RQV258" s="27"/>
      <c r="RQW258" s="27"/>
      <c r="RQX258" s="27"/>
      <c r="RQY258" s="27"/>
      <c r="RQZ258" s="27"/>
      <c r="RRA258" s="27"/>
      <c r="RRB258" s="27"/>
      <c r="RRC258" s="27"/>
      <c r="RRD258" s="27"/>
      <c r="RRE258" s="27"/>
      <c r="RRF258" s="27"/>
      <c r="RRG258" s="27"/>
      <c r="RRH258" s="27"/>
      <c r="RRI258" s="27"/>
      <c r="RRJ258" s="27"/>
      <c r="RRK258" s="27"/>
      <c r="RRL258" s="27"/>
      <c r="RRM258" s="27"/>
      <c r="RRN258" s="27"/>
      <c r="RRO258" s="27"/>
      <c r="RRP258" s="27"/>
      <c r="RRQ258" s="27"/>
      <c r="RRR258" s="27"/>
      <c r="RRS258" s="27"/>
      <c r="RRT258" s="27"/>
      <c r="RRU258" s="27"/>
      <c r="RRV258" s="27"/>
      <c r="RRW258" s="27"/>
      <c r="RRX258" s="27"/>
      <c r="RRY258" s="27"/>
      <c r="RRZ258" s="27"/>
      <c r="RSA258" s="27"/>
      <c r="RSB258" s="27"/>
      <c r="RSC258" s="27"/>
      <c r="RSD258" s="27"/>
      <c r="RSE258" s="27"/>
      <c r="RSF258" s="27"/>
      <c r="RSG258" s="27"/>
      <c r="RSH258" s="27"/>
      <c r="RSI258" s="27"/>
      <c r="RSJ258" s="27"/>
      <c r="RSK258" s="27"/>
      <c r="RSL258" s="27"/>
      <c r="RSM258" s="27"/>
      <c r="RSN258" s="27"/>
      <c r="RSO258" s="27"/>
      <c r="RSP258" s="27"/>
      <c r="RSQ258" s="27"/>
      <c r="RSR258" s="27"/>
      <c r="RSS258" s="27"/>
      <c r="RST258" s="27"/>
      <c r="RSU258" s="27"/>
      <c r="RSV258" s="27"/>
      <c r="RSW258" s="27"/>
      <c r="RSX258" s="27"/>
      <c r="RSY258" s="27"/>
      <c r="RSZ258" s="27"/>
      <c r="RTA258" s="27"/>
      <c r="RTB258" s="27"/>
      <c r="RTC258" s="27"/>
      <c r="RTD258" s="27"/>
      <c r="RTE258" s="27"/>
      <c r="RTF258" s="27"/>
      <c r="RTG258" s="27"/>
      <c r="RTH258" s="27"/>
      <c r="RTI258" s="27"/>
      <c r="RTJ258" s="27"/>
      <c r="RTK258" s="27"/>
      <c r="RTL258" s="27"/>
      <c r="RTM258" s="27"/>
      <c r="RTN258" s="27"/>
      <c r="RTO258" s="27"/>
      <c r="RTP258" s="27"/>
      <c r="RTQ258" s="27"/>
      <c r="RTR258" s="27"/>
      <c r="RTS258" s="27"/>
      <c r="RTT258" s="27"/>
      <c r="RTU258" s="27"/>
      <c r="RTV258" s="27"/>
      <c r="RTW258" s="27"/>
      <c r="RTX258" s="27"/>
      <c r="RTY258" s="27"/>
      <c r="RTZ258" s="27"/>
      <c r="RUA258" s="27"/>
      <c r="RUB258" s="27"/>
      <c r="RUC258" s="27"/>
      <c r="RUD258" s="27"/>
      <c r="RUE258" s="27"/>
      <c r="RUF258" s="27"/>
      <c r="RUG258" s="27"/>
      <c r="RUH258" s="27"/>
      <c r="RUI258" s="27"/>
      <c r="RUJ258" s="27"/>
      <c r="RUK258" s="27"/>
      <c r="RUL258" s="27"/>
      <c r="RUM258" s="27"/>
      <c r="RUN258" s="27"/>
      <c r="RUO258" s="27"/>
      <c r="RUP258" s="27"/>
      <c r="RUQ258" s="27"/>
      <c r="RUR258" s="27"/>
      <c r="RUS258" s="27"/>
      <c r="RUT258" s="27"/>
      <c r="RUU258" s="27"/>
      <c r="RUV258" s="27"/>
      <c r="RUW258" s="27"/>
      <c r="RUX258" s="27"/>
      <c r="RUY258" s="27"/>
      <c r="RUZ258" s="27"/>
      <c r="RVA258" s="27"/>
      <c r="RVB258" s="27"/>
      <c r="RVC258" s="27"/>
      <c r="RVD258" s="27"/>
      <c r="RVE258" s="27"/>
      <c r="RVF258" s="27"/>
      <c r="RVG258" s="27"/>
      <c r="RVH258" s="27"/>
      <c r="RVI258" s="27"/>
      <c r="RVJ258" s="27"/>
      <c r="RVK258" s="27"/>
      <c r="RVL258" s="27"/>
      <c r="RVM258" s="27"/>
      <c r="RVN258" s="27"/>
      <c r="RVO258" s="27"/>
      <c r="RVP258" s="27"/>
      <c r="RVQ258" s="27"/>
      <c r="RVR258" s="27"/>
      <c r="RVS258" s="27"/>
      <c r="RVT258" s="27"/>
      <c r="RVU258" s="27"/>
      <c r="RVV258" s="27"/>
      <c r="RVW258" s="27"/>
      <c r="RVX258" s="27"/>
      <c r="RVY258" s="27"/>
      <c r="RVZ258" s="27"/>
      <c r="RWA258" s="27"/>
      <c r="RWB258" s="27"/>
      <c r="RWC258" s="27"/>
      <c r="RWD258" s="27"/>
      <c r="RWE258" s="27"/>
      <c r="RWF258" s="27"/>
      <c r="RWG258" s="27"/>
      <c r="RWH258" s="27"/>
      <c r="RWI258" s="27"/>
      <c r="RWJ258" s="27"/>
      <c r="RWK258" s="27"/>
      <c r="RWL258" s="27"/>
      <c r="RWM258" s="27"/>
      <c r="RWN258" s="27"/>
      <c r="RWO258" s="27"/>
      <c r="RWP258" s="27"/>
      <c r="RWQ258" s="27"/>
      <c r="RWR258" s="27"/>
      <c r="RWS258" s="27"/>
      <c r="RWT258" s="27"/>
      <c r="RWU258" s="27"/>
      <c r="RWV258" s="27"/>
      <c r="RWW258" s="27"/>
      <c r="RWX258" s="27"/>
      <c r="RWY258" s="27"/>
      <c r="RWZ258" s="27"/>
      <c r="RXA258" s="27"/>
      <c r="RXB258" s="27"/>
      <c r="RXC258" s="27"/>
      <c r="RXD258" s="27"/>
      <c r="RXE258" s="27"/>
      <c r="RXF258" s="27"/>
      <c r="RXG258" s="27"/>
      <c r="RXH258" s="27"/>
      <c r="RXI258" s="27"/>
      <c r="RXJ258" s="27"/>
      <c r="RXK258" s="27"/>
      <c r="RXL258" s="27"/>
      <c r="RXM258" s="27"/>
      <c r="RXN258" s="27"/>
      <c r="RXO258" s="27"/>
      <c r="RXP258" s="27"/>
      <c r="RXQ258" s="27"/>
      <c r="RXR258" s="27"/>
      <c r="RXS258" s="27"/>
      <c r="RXT258" s="27"/>
      <c r="RXU258" s="27"/>
      <c r="RXV258" s="27"/>
      <c r="RXW258" s="27"/>
      <c r="RXX258" s="27"/>
      <c r="RXY258" s="27"/>
      <c r="RXZ258" s="27"/>
      <c r="RYA258" s="27"/>
      <c r="RYB258" s="27"/>
      <c r="RYC258" s="27"/>
      <c r="RYD258" s="27"/>
      <c r="RYE258" s="27"/>
      <c r="RYF258" s="27"/>
      <c r="RYG258" s="27"/>
      <c r="RYH258" s="27"/>
      <c r="RYI258" s="27"/>
      <c r="RYJ258" s="27"/>
      <c r="RYK258" s="27"/>
      <c r="RYL258" s="27"/>
      <c r="RYM258" s="27"/>
      <c r="RYN258" s="27"/>
      <c r="RYO258" s="27"/>
      <c r="RYP258" s="27"/>
      <c r="RYQ258" s="27"/>
      <c r="RYR258" s="27"/>
      <c r="RYS258" s="27"/>
      <c r="RYT258" s="27"/>
      <c r="RYU258" s="27"/>
      <c r="RYV258" s="27"/>
      <c r="RYW258" s="27"/>
      <c r="RYX258" s="27"/>
      <c r="RYY258" s="27"/>
      <c r="RYZ258" s="27"/>
      <c r="RZA258" s="27"/>
      <c r="RZB258" s="27"/>
      <c r="RZC258" s="27"/>
      <c r="RZD258" s="27"/>
      <c r="RZE258" s="27"/>
      <c r="RZF258" s="27"/>
      <c r="RZG258" s="27"/>
      <c r="RZH258" s="27"/>
      <c r="RZI258" s="27"/>
      <c r="RZJ258" s="27"/>
      <c r="RZK258" s="27"/>
      <c r="RZL258" s="27"/>
      <c r="RZM258" s="27"/>
      <c r="RZN258" s="27"/>
      <c r="RZO258" s="27"/>
      <c r="RZP258" s="27"/>
      <c r="RZQ258" s="27"/>
      <c r="RZR258" s="27"/>
      <c r="RZS258" s="27"/>
      <c r="RZT258" s="27"/>
      <c r="RZU258" s="27"/>
      <c r="RZV258" s="27"/>
      <c r="RZW258" s="27"/>
      <c r="RZX258" s="27"/>
      <c r="RZY258" s="27"/>
      <c r="RZZ258" s="27"/>
      <c r="SAA258" s="27"/>
      <c r="SAB258" s="27"/>
      <c r="SAC258" s="27"/>
      <c r="SAD258" s="27"/>
      <c r="SAE258" s="27"/>
      <c r="SAF258" s="27"/>
      <c r="SAG258" s="27"/>
      <c r="SAH258" s="27"/>
      <c r="SAI258" s="27"/>
      <c r="SAJ258" s="27"/>
      <c r="SAK258" s="27"/>
      <c r="SAL258" s="27"/>
      <c r="SAM258" s="27"/>
      <c r="SAN258" s="27"/>
      <c r="SAO258" s="27"/>
      <c r="SAP258" s="27"/>
      <c r="SAQ258" s="27"/>
      <c r="SAR258" s="27"/>
      <c r="SAS258" s="27"/>
      <c r="SAT258" s="27"/>
      <c r="SAU258" s="27"/>
      <c r="SAV258" s="27"/>
      <c r="SAW258" s="27"/>
      <c r="SAX258" s="27"/>
      <c r="SAY258" s="27"/>
      <c r="SAZ258" s="27"/>
      <c r="SBA258" s="27"/>
      <c r="SBB258" s="27"/>
      <c r="SBC258" s="27"/>
      <c r="SBD258" s="27"/>
      <c r="SBE258" s="27"/>
      <c r="SBF258" s="27"/>
      <c r="SBG258" s="27"/>
      <c r="SBH258" s="27"/>
      <c r="SBI258" s="27"/>
      <c r="SBJ258" s="27"/>
      <c r="SBK258" s="27"/>
      <c r="SBL258" s="27"/>
      <c r="SBM258" s="27"/>
      <c r="SBN258" s="27"/>
      <c r="SBO258" s="27"/>
      <c r="SBP258" s="27"/>
      <c r="SBQ258" s="27"/>
      <c r="SBR258" s="27"/>
      <c r="SBS258" s="27"/>
      <c r="SBT258" s="27"/>
      <c r="SBU258" s="27"/>
      <c r="SBV258" s="27"/>
      <c r="SBW258" s="27"/>
      <c r="SBX258" s="27"/>
      <c r="SBY258" s="27"/>
      <c r="SBZ258" s="27"/>
      <c r="SCA258" s="27"/>
      <c r="SCB258" s="27"/>
      <c r="SCC258" s="27"/>
      <c r="SCD258" s="27"/>
      <c r="SCE258" s="27"/>
      <c r="SCF258" s="27"/>
      <c r="SCG258" s="27"/>
      <c r="SCH258" s="27"/>
      <c r="SCI258" s="27"/>
      <c r="SCJ258" s="27"/>
      <c r="SCK258" s="27"/>
      <c r="SCL258" s="27"/>
      <c r="SCM258" s="27"/>
      <c r="SCN258" s="27"/>
      <c r="SCO258" s="27"/>
      <c r="SCP258" s="27"/>
      <c r="SCQ258" s="27"/>
      <c r="SCR258" s="27"/>
      <c r="SCS258" s="27"/>
      <c r="SCT258" s="27"/>
      <c r="SCU258" s="27"/>
      <c r="SCV258" s="27"/>
      <c r="SCW258" s="27"/>
      <c r="SCX258" s="27"/>
      <c r="SCY258" s="27"/>
      <c r="SCZ258" s="27"/>
      <c r="SDA258" s="27"/>
      <c r="SDB258" s="27"/>
      <c r="SDC258" s="27"/>
      <c r="SDD258" s="27"/>
      <c r="SDE258" s="27"/>
      <c r="SDF258" s="27"/>
      <c r="SDG258" s="27"/>
      <c r="SDH258" s="27"/>
      <c r="SDI258" s="27"/>
      <c r="SDJ258" s="27"/>
      <c r="SDK258" s="27"/>
      <c r="SDL258" s="27"/>
      <c r="SDM258" s="27"/>
      <c r="SDN258" s="27"/>
      <c r="SDO258" s="27"/>
      <c r="SDP258" s="27"/>
      <c r="SDQ258" s="27"/>
      <c r="SDR258" s="27"/>
      <c r="SDS258" s="27"/>
      <c r="SDT258" s="27"/>
      <c r="SDU258" s="27"/>
      <c r="SDV258" s="27"/>
      <c r="SDW258" s="27"/>
      <c r="SDX258" s="27"/>
      <c r="SDY258" s="27"/>
      <c r="SDZ258" s="27"/>
      <c r="SEA258" s="27"/>
      <c r="SEB258" s="27"/>
      <c r="SEC258" s="27"/>
      <c r="SED258" s="27"/>
      <c r="SEE258" s="27"/>
      <c r="SEF258" s="27"/>
      <c r="SEG258" s="27"/>
      <c r="SEH258" s="27"/>
      <c r="SEI258" s="27"/>
      <c r="SEJ258" s="27"/>
      <c r="SEK258" s="27"/>
      <c r="SEL258" s="27"/>
      <c r="SEM258" s="27"/>
      <c r="SEN258" s="27"/>
      <c r="SEO258" s="27"/>
      <c r="SEP258" s="27"/>
      <c r="SEQ258" s="27"/>
      <c r="SER258" s="27"/>
      <c r="SES258" s="27"/>
      <c r="SET258" s="27"/>
      <c r="SEU258" s="27"/>
      <c r="SEV258" s="27"/>
      <c r="SEW258" s="27"/>
      <c r="SEX258" s="27"/>
      <c r="SEY258" s="27"/>
      <c r="SEZ258" s="27"/>
      <c r="SFA258" s="27"/>
      <c r="SFB258" s="27"/>
      <c r="SFC258" s="27"/>
      <c r="SFD258" s="27"/>
      <c r="SFE258" s="27"/>
      <c r="SFF258" s="27"/>
      <c r="SFG258" s="27"/>
      <c r="SFH258" s="27"/>
      <c r="SFI258" s="27"/>
      <c r="SFJ258" s="27"/>
      <c r="SFK258" s="27"/>
      <c r="SFL258" s="27"/>
      <c r="SFM258" s="27"/>
      <c r="SFN258" s="27"/>
      <c r="SFO258" s="27"/>
      <c r="SFP258" s="27"/>
      <c r="SFQ258" s="27"/>
      <c r="SFR258" s="27"/>
      <c r="SFS258" s="27"/>
      <c r="SFT258" s="27"/>
      <c r="SFU258" s="27"/>
      <c r="SFV258" s="27"/>
      <c r="SFW258" s="27"/>
      <c r="SFX258" s="27"/>
      <c r="SFY258" s="27"/>
      <c r="SFZ258" s="27"/>
      <c r="SGA258" s="27"/>
      <c r="SGB258" s="27"/>
      <c r="SGC258" s="27"/>
      <c r="SGD258" s="27"/>
      <c r="SGE258" s="27"/>
      <c r="SGF258" s="27"/>
      <c r="SGG258" s="27"/>
      <c r="SGH258" s="27"/>
      <c r="SGI258" s="27"/>
      <c r="SGJ258" s="27"/>
      <c r="SGK258" s="27"/>
      <c r="SGL258" s="27"/>
      <c r="SGM258" s="27"/>
      <c r="SGN258" s="27"/>
      <c r="SGO258" s="27"/>
      <c r="SGP258" s="27"/>
      <c r="SGQ258" s="27"/>
      <c r="SGR258" s="27"/>
      <c r="SGS258" s="27"/>
      <c r="SGT258" s="27"/>
      <c r="SGU258" s="27"/>
      <c r="SGV258" s="27"/>
      <c r="SGW258" s="27"/>
      <c r="SGX258" s="27"/>
      <c r="SGY258" s="27"/>
      <c r="SGZ258" s="27"/>
      <c r="SHA258" s="27"/>
      <c r="SHB258" s="27"/>
      <c r="SHC258" s="27"/>
      <c r="SHD258" s="27"/>
      <c r="SHE258" s="27"/>
      <c r="SHF258" s="27"/>
      <c r="SHG258" s="27"/>
      <c r="SHH258" s="27"/>
      <c r="SHI258" s="27"/>
      <c r="SHJ258" s="27"/>
      <c r="SHK258" s="27"/>
      <c r="SHL258" s="27"/>
      <c r="SHM258" s="27"/>
      <c r="SHN258" s="27"/>
      <c r="SHO258" s="27"/>
      <c r="SHP258" s="27"/>
      <c r="SHQ258" s="27"/>
      <c r="SHR258" s="27"/>
      <c r="SHS258" s="27"/>
      <c r="SHT258" s="27"/>
      <c r="SHU258" s="27"/>
      <c r="SHV258" s="27"/>
      <c r="SHW258" s="27"/>
      <c r="SHX258" s="27"/>
      <c r="SHY258" s="27"/>
      <c r="SHZ258" s="27"/>
      <c r="SIA258" s="27"/>
      <c r="SIB258" s="27"/>
      <c r="SIC258" s="27"/>
      <c r="SID258" s="27"/>
      <c r="SIE258" s="27"/>
      <c r="SIF258" s="27"/>
      <c r="SIG258" s="27"/>
      <c r="SIH258" s="27"/>
      <c r="SII258" s="27"/>
      <c r="SIJ258" s="27"/>
      <c r="SIK258" s="27"/>
      <c r="SIL258" s="27"/>
      <c r="SIM258" s="27"/>
      <c r="SIN258" s="27"/>
      <c r="SIO258" s="27"/>
      <c r="SIP258" s="27"/>
      <c r="SIQ258" s="27"/>
      <c r="SIR258" s="27"/>
      <c r="SIS258" s="27"/>
      <c r="SIT258" s="27"/>
      <c r="SIU258" s="27"/>
      <c r="SIV258" s="27"/>
      <c r="SIW258" s="27"/>
      <c r="SIX258" s="27"/>
      <c r="SIY258" s="27"/>
      <c r="SIZ258" s="27"/>
      <c r="SJA258" s="27"/>
      <c r="SJB258" s="27"/>
      <c r="SJC258" s="27"/>
      <c r="SJD258" s="27"/>
      <c r="SJE258" s="27"/>
      <c r="SJF258" s="27"/>
      <c r="SJG258" s="27"/>
      <c r="SJH258" s="27"/>
      <c r="SJI258" s="27"/>
      <c r="SJJ258" s="27"/>
      <c r="SJK258" s="27"/>
      <c r="SJL258" s="27"/>
      <c r="SJM258" s="27"/>
      <c r="SJN258" s="27"/>
      <c r="SJO258" s="27"/>
      <c r="SJP258" s="27"/>
      <c r="SJQ258" s="27"/>
      <c r="SJR258" s="27"/>
      <c r="SJS258" s="27"/>
      <c r="SJT258" s="27"/>
      <c r="SJU258" s="27"/>
      <c r="SJV258" s="27"/>
      <c r="SJW258" s="27"/>
      <c r="SJX258" s="27"/>
      <c r="SJY258" s="27"/>
      <c r="SJZ258" s="27"/>
      <c r="SKA258" s="27"/>
      <c r="SKB258" s="27"/>
      <c r="SKC258" s="27"/>
      <c r="SKD258" s="27"/>
      <c r="SKE258" s="27"/>
      <c r="SKF258" s="27"/>
      <c r="SKG258" s="27"/>
      <c r="SKH258" s="27"/>
      <c r="SKI258" s="27"/>
      <c r="SKJ258" s="27"/>
      <c r="SKK258" s="27"/>
      <c r="SKL258" s="27"/>
      <c r="SKM258" s="27"/>
      <c r="SKN258" s="27"/>
      <c r="SKO258" s="27"/>
      <c r="SKP258" s="27"/>
      <c r="SKQ258" s="27"/>
      <c r="SKR258" s="27"/>
      <c r="SKS258" s="27"/>
      <c r="SKT258" s="27"/>
      <c r="SKU258" s="27"/>
      <c r="SKV258" s="27"/>
      <c r="SKW258" s="27"/>
      <c r="SKX258" s="27"/>
      <c r="SKY258" s="27"/>
      <c r="SKZ258" s="27"/>
      <c r="SLA258" s="27"/>
      <c r="SLB258" s="27"/>
      <c r="SLC258" s="27"/>
      <c r="SLD258" s="27"/>
      <c r="SLE258" s="27"/>
      <c r="SLF258" s="27"/>
      <c r="SLG258" s="27"/>
      <c r="SLH258" s="27"/>
      <c r="SLI258" s="27"/>
      <c r="SLJ258" s="27"/>
      <c r="SLK258" s="27"/>
      <c r="SLL258" s="27"/>
      <c r="SLM258" s="27"/>
      <c r="SLN258" s="27"/>
      <c r="SLO258" s="27"/>
      <c r="SLP258" s="27"/>
      <c r="SLQ258" s="27"/>
      <c r="SLR258" s="27"/>
      <c r="SLS258" s="27"/>
      <c r="SLT258" s="27"/>
      <c r="SLU258" s="27"/>
      <c r="SLV258" s="27"/>
      <c r="SLW258" s="27"/>
      <c r="SLX258" s="27"/>
      <c r="SLY258" s="27"/>
      <c r="SLZ258" s="27"/>
      <c r="SMA258" s="27"/>
      <c r="SMB258" s="27"/>
      <c r="SMC258" s="27"/>
      <c r="SMD258" s="27"/>
      <c r="SME258" s="27"/>
      <c r="SMF258" s="27"/>
      <c r="SMG258" s="27"/>
      <c r="SMH258" s="27"/>
      <c r="SMI258" s="27"/>
      <c r="SMJ258" s="27"/>
      <c r="SMK258" s="27"/>
      <c r="SML258" s="27"/>
      <c r="SMM258" s="27"/>
      <c r="SMN258" s="27"/>
      <c r="SMO258" s="27"/>
      <c r="SMP258" s="27"/>
      <c r="SMQ258" s="27"/>
      <c r="SMR258" s="27"/>
      <c r="SMS258" s="27"/>
      <c r="SMT258" s="27"/>
      <c r="SMU258" s="27"/>
      <c r="SMV258" s="27"/>
      <c r="SMW258" s="27"/>
      <c r="SMX258" s="27"/>
      <c r="SMY258" s="27"/>
      <c r="SMZ258" s="27"/>
      <c r="SNA258" s="27"/>
      <c r="SNB258" s="27"/>
      <c r="SNC258" s="27"/>
      <c r="SND258" s="27"/>
      <c r="SNE258" s="27"/>
      <c r="SNF258" s="27"/>
      <c r="SNG258" s="27"/>
      <c r="SNH258" s="27"/>
      <c r="SNI258" s="27"/>
      <c r="SNJ258" s="27"/>
      <c r="SNK258" s="27"/>
      <c r="SNL258" s="27"/>
      <c r="SNM258" s="27"/>
      <c r="SNN258" s="27"/>
      <c r="SNO258" s="27"/>
      <c r="SNP258" s="27"/>
      <c r="SNQ258" s="27"/>
      <c r="SNR258" s="27"/>
      <c r="SNS258" s="27"/>
      <c r="SNT258" s="27"/>
      <c r="SNU258" s="27"/>
      <c r="SNV258" s="27"/>
      <c r="SNW258" s="27"/>
      <c r="SNX258" s="27"/>
      <c r="SNY258" s="27"/>
      <c r="SNZ258" s="27"/>
      <c r="SOA258" s="27"/>
      <c r="SOB258" s="27"/>
      <c r="SOC258" s="27"/>
      <c r="SOD258" s="27"/>
      <c r="SOE258" s="27"/>
      <c r="SOF258" s="27"/>
      <c r="SOG258" s="27"/>
      <c r="SOH258" s="27"/>
      <c r="SOI258" s="27"/>
      <c r="SOJ258" s="27"/>
      <c r="SOK258" s="27"/>
      <c r="SOL258" s="27"/>
      <c r="SOM258" s="27"/>
      <c r="SON258" s="27"/>
      <c r="SOO258" s="27"/>
      <c r="SOP258" s="27"/>
      <c r="SOQ258" s="27"/>
      <c r="SOR258" s="27"/>
      <c r="SOS258" s="27"/>
      <c r="SOT258" s="27"/>
      <c r="SOU258" s="27"/>
      <c r="SOV258" s="27"/>
      <c r="SOW258" s="27"/>
      <c r="SOX258" s="27"/>
      <c r="SOY258" s="27"/>
      <c r="SOZ258" s="27"/>
      <c r="SPA258" s="27"/>
      <c r="SPB258" s="27"/>
      <c r="SPC258" s="27"/>
      <c r="SPD258" s="27"/>
      <c r="SPE258" s="27"/>
      <c r="SPF258" s="27"/>
      <c r="SPG258" s="27"/>
      <c r="SPH258" s="27"/>
      <c r="SPI258" s="27"/>
      <c r="SPJ258" s="27"/>
      <c r="SPK258" s="27"/>
      <c r="SPL258" s="27"/>
      <c r="SPM258" s="27"/>
      <c r="SPN258" s="27"/>
      <c r="SPO258" s="27"/>
      <c r="SPP258" s="27"/>
      <c r="SPQ258" s="27"/>
      <c r="SPR258" s="27"/>
      <c r="SPS258" s="27"/>
      <c r="SPT258" s="27"/>
      <c r="SPU258" s="27"/>
      <c r="SPV258" s="27"/>
      <c r="SPW258" s="27"/>
      <c r="SPX258" s="27"/>
      <c r="SPY258" s="27"/>
      <c r="SPZ258" s="27"/>
      <c r="SQA258" s="27"/>
      <c r="SQB258" s="27"/>
      <c r="SQC258" s="27"/>
      <c r="SQD258" s="27"/>
      <c r="SQE258" s="27"/>
      <c r="SQF258" s="27"/>
      <c r="SQG258" s="27"/>
      <c r="SQH258" s="27"/>
      <c r="SQI258" s="27"/>
      <c r="SQJ258" s="27"/>
      <c r="SQK258" s="27"/>
      <c r="SQL258" s="27"/>
      <c r="SQM258" s="27"/>
      <c r="SQN258" s="27"/>
      <c r="SQO258" s="27"/>
      <c r="SQP258" s="27"/>
      <c r="SQQ258" s="27"/>
      <c r="SQR258" s="27"/>
      <c r="SQS258" s="27"/>
      <c r="SQT258" s="27"/>
      <c r="SQU258" s="27"/>
      <c r="SQV258" s="27"/>
      <c r="SQW258" s="27"/>
      <c r="SQX258" s="27"/>
      <c r="SQY258" s="27"/>
      <c r="SQZ258" s="27"/>
      <c r="SRA258" s="27"/>
      <c r="SRB258" s="27"/>
      <c r="SRC258" s="27"/>
      <c r="SRD258" s="27"/>
      <c r="SRE258" s="27"/>
      <c r="SRF258" s="27"/>
      <c r="SRG258" s="27"/>
      <c r="SRH258" s="27"/>
      <c r="SRI258" s="27"/>
      <c r="SRJ258" s="27"/>
      <c r="SRK258" s="27"/>
      <c r="SRL258" s="27"/>
      <c r="SRM258" s="27"/>
      <c r="SRN258" s="27"/>
      <c r="SRO258" s="27"/>
      <c r="SRP258" s="27"/>
      <c r="SRQ258" s="27"/>
      <c r="SRR258" s="27"/>
      <c r="SRS258" s="27"/>
      <c r="SRT258" s="27"/>
      <c r="SRU258" s="27"/>
      <c r="SRV258" s="27"/>
      <c r="SRW258" s="27"/>
      <c r="SRX258" s="27"/>
      <c r="SRY258" s="27"/>
      <c r="SRZ258" s="27"/>
      <c r="SSA258" s="27"/>
      <c r="SSB258" s="27"/>
      <c r="SSC258" s="27"/>
      <c r="SSD258" s="27"/>
      <c r="SSE258" s="27"/>
      <c r="SSF258" s="27"/>
      <c r="SSG258" s="27"/>
      <c r="SSH258" s="27"/>
      <c r="SSI258" s="27"/>
      <c r="SSJ258" s="27"/>
      <c r="SSK258" s="27"/>
      <c r="SSL258" s="27"/>
      <c r="SSM258" s="27"/>
      <c r="SSN258" s="27"/>
      <c r="SSO258" s="27"/>
      <c r="SSP258" s="27"/>
      <c r="SSQ258" s="27"/>
      <c r="SSR258" s="27"/>
      <c r="SSS258" s="27"/>
      <c r="SST258" s="27"/>
      <c r="SSU258" s="27"/>
      <c r="SSV258" s="27"/>
      <c r="SSW258" s="27"/>
      <c r="SSX258" s="27"/>
      <c r="SSY258" s="27"/>
      <c r="SSZ258" s="27"/>
      <c r="STA258" s="27"/>
      <c r="STB258" s="27"/>
      <c r="STC258" s="27"/>
      <c r="STD258" s="27"/>
      <c r="STE258" s="27"/>
      <c r="STF258" s="27"/>
      <c r="STG258" s="27"/>
      <c r="STH258" s="27"/>
      <c r="STI258" s="27"/>
      <c r="STJ258" s="27"/>
      <c r="STK258" s="27"/>
      <c r="STL258" s="27"/>
      <c r="STM258" s="27"/>
      <c r="STN258" s="27"/>
      <c r="STO258" s="27"/>
      <c r="STP258" s="27"/>
      <c r="STQ258" s="27"/>
      <c r="STR258" s="27"/>
      <c r="STS258" s="27"/>
      <c r="STT258" s="27"/>
      <c r="STU258" s="27"/>
      <c r="STV258" s="27"/>
      <c r="STW258" s="27"/>
      <c r="STX258" s="27"/>
      <c r="STY258" s="27"/>
      <c r="STZ258" s="27"/>
      <c r="SUA258" s="27"/>
      <c r="SUB258" s="27"/>
      <c r="SUC258" s="27"/>
      <c r="SUD258" s="27"/>
      <c r="SUE258" s="27"/>
      <c r="SUF258" s="27"/>
      <c r="SUG258" s="27"/>
      <c r="SUH258" s="27"/>
      <c r="SUI258" s="27"/>
      <c r="SUJ258" s="27"/>
      <c r="SUK258" s="27"/>
      <c r="SUL258" s="27"/>
      <c r="SUM258" s="27"/>
      <c r="SUN258" s="27"/>
      <c r="SUO258" s="27"/>
      <c r="SUP258" s="27"/>
      <c r="SUQ258" s="27"/>
      <c r="SUR258" s="27"/>
      <c r="SUS258" s="27"/>
      <c r="SUT258" s="27"/>
      <c r="SUU258" s="27"/>
      <c r="SUV258" s="27"/>
      <c r="SUW258" s="27"/>
      <c r="SUX258" s="27"/>
      <c r="SUY258" s="27"/>
      <c r="SUZ258" s="27"/>
      <c r="SVA258" s="27"/>
      <c r="SVB258" s="27"/>
      <c r="SVC258" s="27"/>
      <c r="SVD258" s="27"/>
      <c r="SVE258" s="27"/>
      <c r="SVF258" s="27"/>
      <c r="SVG258" s="27"/>
      <c r="SVH258" s="27"/>
      <c r="SVI258" s="27"/>
      <c r="SVJ258" s="27"/>
      <c r="SVK258" s="27"/>
      <c r="SVL258" s="27"/>
      <c r="SVM258" s="27"/>
      <c r="SVN258" s="27"/>
      <c r="SVO258" s="27"/>
      <c r="SVP258" s="27"/>
      <c r="SVQ258" s="27"/>
      <c r="SVR258" s="27"/>
      <c r="SVS258" s="27"/>
      <c r="SVT258" s="27"/>
      <c r="SVU258" s="27"/>
      <c r="SVV258" s="27"/>
      <c r="SVW258" s="27"/>
      <c r="SVX258" s="27"/>
      <c r="SVY258" s="27"/>
      <c r="SVZ258" s="27"/>
      <c r="SWA258" s="27"/>
      <c r="SWB258" s="27"/>
      <c r="SWC258" s="27"/>
      <c r="SWD258" s="27"/>
      <c r="SWE258" s="27"/>
      <c r="SWF258" s="27"/>
      <c r="SWG258" s="27"/>
      <c r="SWH258" s="27"/>
      <c r="SWI258" s="27"/>
      <c r="SWJ258" s="27"/>
      <c r="SWK258" s="27"/>
      <c r="SWL258" s="27"/>
      <c r="SWM258" s="27"/>
      <c r="SWN258" s="27"/>
      <c r="SWO258" s="27"/>
      <c r="SWP258" s="27"/>
      <c r="SWQ258" s="27"/>
      <c r="SWR258" s="27"/>
      <c r="SWS258" s="27"/>
      <c r="SWT258" s="27"/>
      <c r="SWU258" s="27"/>
      <c r="SWV258" s="27"/>
      <c r="SWW258" s="27"/>
      <c r="SWX258" s="27"/>
      <c r="SWY258" s="27"/>
      <c r="SWZ258" s="27"/>
      <c r="SXA258" s="27"/>
      <c r="SXB258" s="27"/>
      <c r="SXC258" s="27"/>
      <c r="SXD258" s="27"/>
      <c r="SXE258" s="27"/>
      <c r="SXF258" s="27"/>
      <c r="SXG258" s="27"/>
      <c r="SXH258" s="27"/>
      <c r="SXI258" s="27"/>
      <c r="SXJ258" s="27"/>
      <c r="SXK258" s="27"/>
      <c r="SXL258" s="27"/>
      <c r="SXM258" s="27"/>
      <c r="SXN258" s="27"/>
      <c r="SXO258" s="27"/>
      <c r="SXP258" s="27"/>
      <c r="SXQ258" s="27"/>
      <c r="SXR258" s="27"/>
      <c r="SXS258" s="27"/>
      <c r="SXT258" s="27"/>
      <c r="SXU258" s="27"/>
      <c r="SXV258" s="27"/>
      <c r="SXW258" s="27"/>
      <c r="SXX258" s="27"/>
      <c r="SXY258" s="27"/>
      <c r="SXZ258" s="27"/>
      <c r="SYA258" s="27"/>
      <c r="SYB258" s="27"/>
      <c r="SYC258" s="27"/>
      <c r="SYD258" s="27"/>
      <c r="SYE258" s="27"/>
      <c r="SYF258" s="27"/>
      <c r="SYG258" s="27"/>
      <c r="SYH258" s="27"/>
      <c r="SYI258" s="27"/>
      <c r="SYJ258" s="27"/>
      <c r="SYK258" s="27"/>
      <c r="SYL258" s="27"/>
      <c r="SYM258" s="27"/>
      <c r="SYN258" s="27"/>
      <c r="SYO258" s="27"/>
      <c r="SYP258" s="27"/>
      <c r="SYQ258" s="27"/>
      <c r="SYR258" s="27"/>
      <c r="SYS258" s="27"/>
      <c r="SYT258" s="27"/>
      <c r="SYU258" s="27"/>
      <c r="SYV258" s="27"/>
      <c r="SYW258" s="27"/>
      <c r="SYX258" s="27"/>
      <c r="SYY258" s="27"/>
      <c r="SYZ258" s="27"/>
      <c r="SZA258" s="27"/>
      <c r="SZB258" s="27"/>
      <c r="SZC258" s="27"/>
      <c r="SZD258" s="27"/>
      <c r="SZE258" s="27"/>
      <c r="SZF258" s="27"/>
      <c r="SZG258" s="27"/>
      <c r="SZH258" s="27"/>
      <c r="SZI258" s="27"/>
      <c r="SZJ258" s="27"/>
      <c r="SZK258" s="27"/>
      <c r="SZL258" s="27"/>
      <c r="SZM258" s="27"/>
      <c r="SZN258" s="27"/>
      <c r="SZO258" s="27"/>
      <c r="SZP258" s="27"/>
      <c r="SZQ258" s="27"/>
      <c r="SZR258" s="27"/>
      <c r="SZS258" s="27"/>
      <c r="SZT258" s="27"/>
      <c r="SZU258" s="27"/>
      <c r="SZV258" s="27"/>
      <c r="SZW258" s="27"/>
      <c r="SZX258" s="27"/>
      <c r="SZY258" s="27"/>
      <c r="SZZ258" s="27"/>
      <c r="TAA258" s="27"/>
      <c r="TAB258" s="27"/>
      <c r="TAC258" s="27"/>
      <c r="TAD258" s="27"/>
      <c r="TAE258" s="27"/>
      <c r="TAF258" s="27"/>
      <c r="TAG258" s="27"/>
      <c r="TAH258" s="27"/>
      <c r="TAI258" s="27"/>
      <c r="TAJ258" s="27"/>
      <c r="TAK258" s="27"/>
      <c r="TAL258" s="27"/>
      <c r="TAM258" s="27"/>
      <c r="TAN258" s="27"/>
      <c r="TAO258" s="27"/>
      <c r="TAP258" s="27"/>
      <c r="TAQ258" s="27"/>
      <c r="TAR258" s="27"/>
      <c r="TAS258" s="27"/>
      <c r="TAT258" s="27"/>
      <c r="TAU258" s="27"/>
      <c r="TAV258" s="27"/>
      <c r="TAW258" s="27"/>
      <c r="TAX258" s="27"/>
      <c r="TAY258" s="27"/>
      <c r="TAZ258" s="27"/>
      <c r="TBA258" s="27"/>
      <c r="TBB258" s="27"/>
      <c r="TBC258" s="27"/>
      <c r="TBD258" s="27"/>
      <c r="TBE258" s="27"/>
      <c r="TBF258" s="27"/>
      <c r="TBG258" s="27"/>
      <c r="TBH258" s="27"/>
      <c r="TBI258" s="27"/>
      <c r="TBJ258" s="27"/>
      <c r="TBK258" s="27"/>
      <c r="TBL258" s="27"/>
      <c r="TBM258" s="27"/>
      <c r="TBN258" s="27"/>
      <c r="TBO258" s="27"/>
      <c r="TBP258" s="27"/>
      <c r="TBQ258" s="27"/>
      <c r="TBR258" s="27"/>
      <c r="TBS258" s="27"/>
      <c r="TBT258" s="27"/>
      <c r="TBU258" s="27"/>
      <c r="TBV258" s="27"/>
      <c r="TBW258" s="27"/>
      <c r="TBX258" s="27"/>
      <c r="TBY258" s="27"/>
      <c r="TBZ258" s="27"/>
      <c r="TCA258" s="27"/>
      <c r="TCB258" s="27"/>
      <c r="TCC258" s="27"/>
      <c r="TCD258" s="27"/>
      <c r="TCE258" s="27"/>
      <c r="TCF258" s="27"/>
      <c r="TCG258" s="27"/>
      <c r="TCH258" s="27"/>
      <c r="TCI258" s="27"/>
      <c r="TCJ258" s="27"/>
      <c r="TCK258" s="27"/>
      <c r="TCL258" s="27"/>
      <c r="TCM258" s="27"/>
      <c r="TCN258" s="27"/>
      <c r="TCO258" s="27"/>
      <c r="TCP258" s="27"/>
      <c r="TCQ258" s="27"/>
      <c r="TCR258" s="27"/>
      <c r="TCS258" s="27"/>
      <c r="TCT258" s="27"/>
      <c r="TCU258" s="27"/>
      <c r="TCV258" s="27"/>
      <c r="TCW258" s="27"/>
      <c r="TCX258" s="27"/>
      <c r="TCY258" s="27"/>
      <c r="TCZ258" s="27"/>
      <c r="TDA258" s="27"/>
      <c r="TDB258" s="27"/>
      <c r="TDC258" s="27"/>
      <c r="TDD258" s="27"/>
      <c r="TDE258" s="27"/>
      <c r="TDF258" s="27"/>
      <c r="TDG258" s="27"/>
      <c r="TDH258" s="27"/>
      <c r="TDI258" s="27"/>
      <c r="TDJ258" s="27"/>
      <c r="TDK258" s="27"/>
      <c r="TDL258" s="27"/>
      <c r="TDM258" s="27"/>
      <c r="TDN258" s="27"/>
      <c r="TDO258" s="27"/>
      <c r="TDP258" s="27"/>
      <c r="TDQ258" s="27"/>
      <c r="TDR258" s="27"/>
      <c r="TDS258" s="27"/>
      <c r="TDT258" s="27"/>
      <c r="TDU258" s="27"/>
      <c r="TDV258" s="27"/>
      <c r="TDW258" s="27"/>
      <c r="TDX258" s="27"/>
      <c r="TDY258" s="27"/>
      <c r="TDZ258" s="27"/>
      <c r="TEA258" s="27"/>
      <c r="TEB258" s="27"/>
      <c r="TEC258" s="27"/>
      <c r="TED258" s="27"/>
      <c r="TEE258" s="27"/>
      <c r="TEF258" s="27"/>
      <c r="TEG258" s="27"/>
      <c r="TEH258" s="27"/>
      <c r="TEI258" s="27"/>
      <c r="TEJ258" s="27"/>
      <c r="TEK258" s="27"/>
      <c r="TEL258" s="27"/>
      <c r="TEM258" s="27"/>
      <c r="TEN258" s="27"/>
      <c r="TEO258" s="27"/>
      <c r="TEP258" s="27"/>
      <c r="TEQ258" s="27"/>
      <c r="TER258" s="27"/>
      <c r="TES258" s="27"/>
      <c r="TET258" s="27"/>
      <c r="TEU258" s="27"/>
      <c r="TEV258" s="27"/>
      <c r="TEW258" s="27"/>
      <c r="TEX258" s="27"/>
      <c r="TEY258" s="27"/>
      <c r="TEZ258" s="27"/>
      <c r="TFA258" s="27"/>
      <c r="TFB258" s="27"/>
      <c r="TFC258" s="27"/>
      <c r="TFD258" s="27"/>
      <c r="TFE258" s="27"/>
      <c r="TFF258" s="27"/>
      <c r="TFG258" s="27"/>
      <c r="TFH258" s="27"/>
      <c r="TFI258" s="27"/>
      <c r="TFJ258" s="27"/>
      <c r="TFK258" s="27"/>
      <c r="TFL258" s="27"/>
      <c r="TFM258" s="27"/>
      <c r="TFN258" s="27"/>
      <c r="TFO258" s="27"/>
      <c r="TFP258" s="27"/>
      <c r="TFQ258" s="27"/>
      <c r="TFR258" s="27"/>
      <c r="TFS258" s="27"/>
      <c r="TFT258" s="27"/>
      <c r="TFU258" s="27"/>
      <c r="TFV258" s="27"/>
      <c r="TFW258" s="27"/>
      <c r="TFX258" s="27"/>
      <c r="TFY258" s="27"/>
      <c r="TFZ258" s="27"/>
      <c r="TGA258" s="27"/>
      <c r="TGB258" s="27"/>
      <c r="TGC258" s="27"/>
      <c r="TGD258" s="27"/>
      <c r="TGE258" s="27"/>
      <c r="TGF258" s="27"/>
      <c r="TGG258" s="27"/>
      <c r="TGH258" s="27"/>
      <c r="TGI258" s="27"/>
      <c r="TGJ258" s="27"/>
      <c r="TGK258" s="27"/>
      <c r="TGL258" s="27"/>
      <c r="TGM258" s="27"/>
      <c r="TGN258" s="27"/>
      <c r="TGO258" s="27"/>
      <c r="TGP258" s="27"/>
      <c r="TGQ258" s="27"/>
      <c r="TGR258" s="27"/>
      <c r="TGS258" s="27"/>
      <c r="TGT258" s="27"/>
      <c r="TGU258" s="27"/>
      <c r="TGV258" s="27"/>
      <c r="TGW258" s="27"/>
      <c r="TGX258" s="27"/>
      <c r="TGY258" s="27"/>
      <c r="TGZ258" s="27"/>
      <c r="THA258" s="27"/>
      <c r="THB258" s="27"/>
      <c r="THC258" s="27"/>
      <c r="THD258" s="27"/>
      <c r="THE258" s="27"/>
      <c r="THF258" s="27"/>
      <c r="THG258" s="27"/>
      <c r="THH258" s="27"/>
      <c r="THI258" s="27"/>
      <c r="THJ258" s="27"/>
      <c r="THK258" s="27"/>
      <c r="THL258" s="27"/>
      <c r="THM258" s="27"/>
      <c r="THN258" s="27"/>
      <c r="THO258" s="27"/>
      <c r="THP258" s="27"/>
      <c r="THQ258" s="27"/>
      <c r="THR258" s="27"/>
      <c r="THS258" s="27"/>
      <c r="THT258" s="27"/>
      <c r="THU258" s="27"/>
      <c r="THV258" s="27"/>
      <c r="THW258" s="27"/>
      <c r="THX258" s="27"/>
      <c r="THY258" s="27"/>
      <c r="THZ258" s="27"/>
      <c r="TIA258" s="27"/>
      <c r="TIB258" s="27"/>
      <c r="TIC258" s="27"/>
      <c r="TID258" s="27"/>
      <c r="TIE258" s="27"/>
      <c r="TIF258" s="27"/>
      <c r="TIG258" s="27"/>
      <c r="TIH258" s="27"/>
      <c r="TII258" s="27"/>
      <c r="TIJ258" s="27"/>
      <c r="TIK258" s="27"/>
      <c r="TIL258" s="27"/>
      <c r="TIM258" s="27"/>
      <c r="TIN258" s="27"/>
      <c r="TIO258" s="27"/>
      <c r="TIP258" s="27"/>
      <c r="TIQ258" s="27"/>
      <c r="TIR258" s="27"/>
      <c r="TIS258" s="27"/>
      <c r="TIT258" s="27"/>
      <c r="TIU258" s="27"/>
      <c r="TIV258" s="27"/>
      <c r="TIW258" s="27"/>
      <c r="TIX258" s="27"/>
      <c r="TIY258" s="27"/>
      <c r="TIZ258" s="27"/>
      <c r="TJA258" s="27"/>
      <c r="TJB258" s="27"/>
      <c r="TJC258" s="27"/>
      <c r="TJD258" s="27"/>
      <c r="TJE258" s="27"/>
      <c r="TJF258" s="27"/>
      <c r="TJG258" s="27"/>
      <c r="TJH258" s="27"/>
      <c r="TJI258" s="27"/>
      <c r="TJJ258" s="27"/>
      <c r="TJK258" s="27"/>
      <c r="TJL258" s="27"/>
      <c r="TJM258" s="27"/>
      <c r="TJN258" s="27"/>
      <c r="TJO258" s="27"/>
      <c r="TJP258" s="27"/>
      <c r="TJQ258" s="27"/>
      <c r="TJR258" s="27"/>
      <c r="TJS258" s="27"/>
      <c r="TJT258" s="27"/>
      <c r="TJU258" s="27"/>
      <c r="TJV258" s="27"/>
      <c r="TJW258" s="27"/>
      <c r="TJX258" s="27"/>
      <c r="TJY258" s="27"/>
      <c r="TJZ258" s="27"/>
      <c r="TKA258" s="27"/>
      <c r="TKB258" s="27"/>
      <c r="TKC258" s="27"/>
      <c r="TKD258" s="27"/>
      <c r="TKE258" s="27"/>
      <c r="TKF258" s="27"/>
      <c r="TKG258" s="27"/>
      <c r="TKH258" s="27"/>
      <c r="TKI258" s="27"/>
      <c r="TKJ258" s="27"/>
      <c r="TKK258" s="27"/>
      <c r="TKL258" s="27"/>
      <c r="TKM258" s="27"/>
      <c r="TKN258" s="27"/>
      <c r="TKO258" s="27"/>
      <c r="TKP258" s="27"/>
      <c r="TKQ258" s="27"/>
      <c r="TKR258" s="27"/>
      <c r="TKS258" s="27"/>
      <c r="TKT258" s="27"/>
      <c r="TKU258" s="27"/>
      <c r="TKV258" s="27"/>
      <c r="TKW258" s="27"/>
      <c r="TKX258" s="27"/>
      <c r="TKY258" s="27"/>
      <c r="TKZ258" s="27"/>
      <c r="TLA258" s="27"/>
      <c r="TLB258" s="27"/>
      <c r="TLC258" s="27"/>
      <c r="TLD258" s="27"/>
      <c r="TLE258" s="27"/>
      <c r="TLF258" s="27"/>
      <c r="TLG258" s="27"/>
      <c r="TLH258" s="27"/>
      <c r="TLI258" s="27"/>
      <c r="TLJ258" s="27"/>
      <c r="TLK258" s="27"/>
      <c r="TLL258" s="27"/>
      <c r="TLM258" s="27"/>
      <c r="TLN258" s="27"/>
      <c r="TLO258" s="27"/>
      <c r="TLP258" s="27"/>
      <c r="TLQ258" s="27"/>
      <c r="TLR258" s="27"/>
      <c r="TLS258" s="27"/>
      <c r="TLT258" s="27"/>
      <c r="TLU258" s="27"/>
      <c r="TLV258" s="27"/>
      <c r="TLW258" s="27"/>
      <c r="TLX258" s="27"/>
      <c r="TLY258" s="27"/>
      <c r="TLZ258" s="27"/>
      <c r="TMA258" s="27"/>
      <c r="TMB258" s="27"/>
      <c r="TMC258" s="27"/>
      <c r="TMD258" s="27"/>
      <c r="TME258" s="27"/>
      <c r="TMF258" s="27"/>
      <c r="TMG258" s="27"/>
      <c r="TMH258" s="27"/>
      <c r="TMI258" s="27"/>
      <c r="TMJ258" s="27"/>
      <c r="TMK258" s="27"/>
      <c r="TML258" s="27"/>
      <c r="TMM258" s="27"/>
      <c r="TMN258" s="27"/>
      <c r="TMO258" s="27"/>
      <c r="TMP258" s="27"/>
      <c r="TMQ258" s="27"/>
      <c r="TMR258" s="27"/>
      <c r="TMS258" s="27"/>
      <c r="TMT258" s="27"/>
      <c r="TMU258" s="27"/>
      <c r="TMV258" s="27"/>
      <c r="TMW258" s="27"/>
      <c r="TMX258" s="27"/>
      <c r="TMY258" s="27"/>
      <c r="TMZ258" s="27"/>
      <c r="TNA258" s="27"/>
      <c r="TNB258" s="27"/>
      <c r="TNC258" s="27"/>
      <c r="TND258" s="27"/>
      <c r="TNE258" s="27"/>
      <c r="TNF258" s="27"/>
      <c r="TNG258" s="27"/>
      <c r="TNH258" s="27"/>
      <c r="TNI258" s="27"/>
      <c r="TNJ258" s="27"/>
      <c r="TNK258" s="27"/>
      <c r="TNL258" s="27"/>
      <c r="TNM258" s="27"/>
      <c r="TNN258" s="27"/>
      <c r="TNO258" s="27"/>
      <c r="TNP258" s="27"/>
      <c r="TNQ258" s="27"/>
      <c r="TNR258" s="27"/>
      <c r="TNS258" s="27"/>
      <c r="TNT258" s="27"/>
      <c r="TNU258" s="27"/>
      <c r="TNV258" s="27"/>
      <c r="TNW258" s="27"/>
      <c r="TNX258" s="27"/>
      <c r="TNY258" s="27"/>
      <c r="TNZ258" s="27"/>
      <c r="TOA258" s="27"/>
      <c r="TOB258" s="27"/>
      <c r="TOC258" s="27"/>
      <c r="TOD258" s="27"/>
      <c r="TOE258" s="27"/>
      <c r="TOF258" s="27"/>
      <c r="TOG258" s="27"/>
      <c r="TOH258" s="27"/>
      <c r="TOI258" s="27"/>
      <c r="TOJ258" s="27"/>
      <c r="TOK258" s="27"/>
      <c r="TOL258" s="27"/>
      <c r="TOM258" s="27"/>
      <c r="TON258" s="27"/>
      <c r="TOO258" s="27"/>
      <c r="TOP258" s="27"/>
      <c r="TOQ258" s="27"/>
      <c r="TOR258" s="27"/>
      <c r="TOS258" s="27"/>
      <c r="TOT258" s="27"/>
      <c r="TOU258" s="27"/>
      <c r="TOV258" s="27"/>
      <c r="TOW258" s="27"/>
      <c r="TOX258" s="27"/>
      <c r="TOY258" s="27"/>
      <c r="TOZ258" s="27"/>
      <c r="TPA258" s="27"/>
      <c r="TPB258" s="27"/>
      <c r="TPC258" s="27"/>
      <c r="TPD258" s="27"/>
      <c r="TPE258" s="27"/>
      <c r="TPF258" s="27"/>
      <c r="TPG258" s="27"/>
      <c r="TPH258" s="27"/>
      <c r="TPI258" s="27"/>
      <c r="TPJ258" s="27"/>
      <c r="TPK258" s="27"/>
      <c r="TPL258" s="27"/>
      <c r="TPM258" s="27"/>
      <c r="TPN258" s="27"/>
      <c r="TPO258" s="27"/>
      <c r="TPP258" s="27"/>
      <c r="TPQ258" s="27"/>
      <c r="TPR258" s="27"/>
      <c r="TPS258" s="27"/>
      <c r="TPT258" s="27"/>
      <c r="TPU258" s="27"/>
      <c r="TPV258" s="27"/>
      <c r="TPW258" s="27"/>
      <c r="TPX258" s="27"/>
      <c r="TPY258" s="27"/>
      <c r="TPZ258" s="27"/>
      <c r="TQA258" s="27"/>
      <c r="TQB258" s="27"/>
      <c r="TQC258" s="27"/>
      <c r="TQD258" s="27"/>
      <c r="TQE258" s="27"/>
      <c r="TQF258" s="27"/>
      <c r="TQG258" s="27"/>
      <c r="TQH258" s="27"/>
      <c r="TQI258" s="27"/>
      <c r="TQJ258" s="27"/>
      <c r="TQK258" s="27"/>
      <c r="TQL258" s="27"/>
      <c r="TQM258" s="27"/>
      <c r="TQN258" s="27"/>
      <c r="TQO258" s="27"/>
      <c r="TQP258" s="27"/>
      <c r="TQQ258" s="27"/>
      <c r="TQR258" s="27"/>
      <c r="TQS258" s="27"/>
      <c r="TQT258" s="27"/>
      <c r="TQU258" s="27"/>
      <c r="TQV258" s="27"/>
      <c r="TQW258" s="27"/>
      <c r="TQX258" s="27"/>
      <c r="TQY258" s="27"/>
      <c r="TQZ258" s="27"/>
      <c r="TRA258" s="27"/>
      <c r="TRB258" s="27"/>
      <c r="TRC258" s="27"/>
      <c r="TRD258" s="27"/>
      <c r="TRE258" s="27"/>
      <c r="TRF258" s="27"/>
      <c r="TRG258" s="27"/>
      <c r="TRH258" s="27"/>
      <c r="TRI258" s="27"/>
      <c r="TRJ258" s="27"/>
      <c r="TRK258" s="27"/>
      <c r="TRL258" s="27"/>
      <c r="TRM258" s="27"/>
      <c r="TRN258" s="27"/>
      <c r="TRO258" s="27"/>
      <c r="TRP258" s="27"/>
      <c r="TRQ258" s="27"/>
      <c r="TRR258" s="27"/>
      <c r="TRS258" s="27"/>
      <c r="TRT258" s="27"/>
      <c r="TRU258" s="27"/>
      <c r="TRV258" s="27"/>
      <c r="TRW258" s="27"/>
      <c r="TRX258" s="27"/>
      <c r="TRY258" s="27"/>
      <c r="TRZ258" s="27"/>
      <c r="TSA258" s="27"/>
      <c r="TSB258" s="27"/>
      <c r="TSC258" s="27"/>
      <c r="TSD258" s="27"/>
      <c r="TSE258" s="27"/>
      <c r="TSF258" s="27"/>
      <c r="TSG258" s="27"/>
      <c r="TSH258" s="27"/>
      <c r="TSI258" s="27"/>
      <c r="TSJ258" s="27"/>
      <c r="TSK258" s="27"/>
      <c r="TSL258" s="27"/>
      <c r="TSM258" s="27"/>
      <c r="TSN258" s="27"/>
      <c r="TSO258" s="27"/>
      <c r="TSP258" s="27"/>
      <c r="TSQ258" s="27"/>
      <c r="TSR258" s="27"/>
      <c r="TSS258" s="27"/>
      <c r="TST258" s="27"/>
      <c r="TSU258" s="27"/>
      <c r="TSV258" s="27"/>
      <c r="TSW258" s="27"/>
      <c r="TSX258" s="27"/>
      <c r="TSY258" s="27"/>
      <c r="TSZ258" s="27"/>
      <c r="TTA258" s="27"/>
      <c r="TTB258" s="27"/>
      <c r="TTC258" s="27"/>
      <c r="TTD258" s="27"/>
      <c r="TTE258" s="27"/>
      <c r="TTF258" s="27"/>
      <c r="TTG258" s="27"/>
      <c r="TTH258" s="27"/>
      <c r="TTI258" s="27"/>
      <c r="TTJ258" s="27"/>
      <c r="TTK258" s="27"/>
      <c r="TTL258" s="27"/>
      <c r="TTM258" s="27"/>
      <c r="TTN258" s="27"/>
      <c r="TTO258" s="27"/>
      <c r="TTP258" s="27"/>
      <c r="TTQ258" s="27"/>
      <c r="TTR258" s="27"/>
      <c r="TTS258" s="27"/>
      <c r="TTT258" s="27"/>
      <c r="TTU258" s="27"/>
      <c r="TTV258" s="27"/>
      <c r="TTW258" s="27"/>
      <c r="TTX258" s="27"/>
      <c r="TTY258" s="27"/>
      <c r="TTZ258" s="27"/>
      <c r="TUA258" s="27"/>
      <c r="TUB258" s="27"/>
      <c r="TUC258" s="27"/>
      <c r="TUD258" s="27"/>
      <c r="TUE258" s="27"/>
      <c r="TUF258" s="27"/>
      <c r="TUG258" s="27"/>
      <c r="TUH258" s="27"/>
      <c r="TUI258" s="27"/>
      <c r="TUJ258" s="27"/>
      <c r="TUK258" s="27"/>
      <c r="TUL258" s="27"/>
      <c r="TUM258" s="27"/>
      <c r="TUN258" s="27"/>
      <c r="TUO258" s="27"/>
      <c r="TUP258" s="27"/>
      <c r="TUQ258" s="27"/>
      <c r="TUR258" s="27"/>
      <c r="TUS258" s="27"/>
      <c r="TUT258" s="27"/>
      <c r="TUU258" s="27"/>
      <c r="TUV258" s="27"/>
      <c r="TUW258" s="27"/>
      <c r="TUX258" s="27"/>
      <c r="TUY258" s="27"/>
      <c r="TUZ258" s="27"/>
      <c r="TVA258" s="27"/>
      <c r="TVB258" s="27"/>
      <c r="TVC258" s="27"/>
      <c r="TVD258" s="27"/>
      <c r="TVE258" s="27"/>
      <c r="TVF258" s="27"/>
      <c r="TVG258" s="27"/>
      <c r="TVH258" s="27"/>
      <c r="TVI258" s="27"/>
      <c r="TVJ258" s="27"/>
      <c r="TVK258" s="27"/>
      <c r="TVL258" s="27"/>
      <c r="TVM258" s="27"/>
      <c r="TVN258" s="27"/>
      <c r="TVO258" s="27"/>
      <c r="TVP258" s="27"/>
      <c r="TVQ258" s="27"/>
      <c r="TVR258" s="27"/>
      <c r="TVS258" s="27"/>
      <c r="TVT258" s="27"/>
      <c r="TVU258" s="27"/>
      <c r="TVV258" s="27"/>
      <c r="TVW258" s="27"/>
      <c r="TVX258" s="27"/>
      <c r="TVY258" s="27"/>
      <c r="TVZ258" s="27"/>
      <c r="TWA258" s="27"/>
      <c r="TWB258" s="27"/>
      <c r="TWC258" s="27"/>
      <c r="TWD258" s="27"/>
      <c r="TWE258" s="27"/>
      <c r="TWF258" s="27"/>
      <c r="TWG258" s="27"/>
      <c r="TWH258" s="27"/>
      <c r="TWI258" s="27"/>
      <c r="TWJ258" s="27"/>
      <c r="TWK258" s="27"/>
      <c r="TWL258" s="27"/>
      <c r="TWM258" s="27"/>
      <c r="TWN258" s="27"/>
      <c r="TWO258" s="27"/>
      <c r="TWP258" s="27"/>
      <c r="TWQ258" s="27"/>
      <c r="TWR258" s="27"/>
      <c r="TWS258" s="27"/>
      <c r="TWT258" s="27"/>
      <c r="TWU258" s="27"/>
      <c r="TWV258" s="27"/>
      <c r="TWW258" s="27"/>
      <c r="TWX258" s="27"/>
      <c r="TWY258" s="27"/>
      <c r="TWZ258" s="27"/>
      <c r="TXA258" s="27"/>
      <c r="TXB258" s="27"/>
      <c r="TXC258" s="27"/>
      <c r="TXD258" s="27"/>
      <c r="TXE258" s="27"/>
      <c r="TXF258" s="27"/>
      <c r="TXG258" s="27"/>
      <c r="TXH258" s="27"/>
      <c r="TXI258" s="27"/>
      <c r="TXJ258" s="27"/>
      <c r="TXK258" s="27"/>
      <c r="TXL258" s="27"/>
      <c r="TXM258" s="27"/>
      <c r="TXN258" s="27"/>
      <c r="TXO258" s="27"/>
      <c r="TXP258" s="27"/>
      <c r="TXQ258" s="27"/>
      <c r="TXR258" s="27"/>
      <c r="TXS258" s="27"/>
      <c r="TXT258" s="27"/>
      <c r="TXU258" s="27"/>
      <c r="TXV258" s="27"/>
      <c r="TXW258" s="27"/>
      <c r="TXX258" s="27"/>
      <c r="TXY258" s="27"/>
      <c r="TXZ258" s="27"/>
      <c r="TYA258" s="27"/>
      <c r="TYB258" s="27"/>
      <c r="TYC258" s="27"/>
      <c r="TYD258" s="27"/>
      <c r="TYE258" s="27"/>
      <c r="TYF258" s="27"/>
      <c r="TYG258" s="27"/>
      <c r="TYH258" s="27"/>
      <c r="TYI258" s="27"/>
      <c r="TYJ258" s="27"/>
      <c r="TYK258" s="27"/>
      <c r="TYL258" s="27"/>
      <c r="TYM258" s="27"/>
      <c r="TYN258" s="27"/>
      <c r="TYO258" s="27"/>
      <c r="TYP258" s="27"/>
      <c r="TYQ258" s="27"/>
      <c r="TYR258" s="27"/>
      <c r="TYS258" s="27"/>
      <c r="TYT258" s="27"/>
      <c r="TYU258" s="27"/>
      <c r="TYV258" s="27"/>
      <c r="TYW258" s="27"/>
      <c r="TYX258" s="27"/>
      <c r="TYY258" s="27"/>
      <c r="TYZ258" s="27"/>
      <c r="TZA258" s="27"/>
      <c r="TZB258" s="27"/>
      <c r="TZC258" s="27"/>
      <c r="TZD258" s="27"/>
      <c r="TZE258" s="27"/>
      <c r="TZF258" s="27"/>
      <c r="TZG258" s="27"/>
      <c r="TZH258" s="27"/>
      <c r="TZI258" s="27"/>
      <c r="TZJ258" s="27"/>
      <c r="TZK258" s="27"/>
      <c r="TZL258" s="27"/>
      <c r="TZM258" s="27"/>
      <c r="TZN258" s="27"/>
      <c r="TZO258" s="27"/>
      <c r="TZP258" s="27"/>
      <c r="TZQ258" s="27"/>
      <c r="TZR258" s="27"/>
      <c r="TZS258" s="27"/>
      <c r="TZT258" s="27"/>
      <c r="TZU258" s="27"/>
      <c r="TZV258" s="27"/>
      <c r="TZW258" s="27"/>
      <c r="TZX258" s="27"/>
      <c r="TZY258" s="27"/>
      <c r="TZZ258" s="27"/>
      <c r="UAA258" s="27"/>
      <c r="UAB258" s="27"/>
      <c r="UAC258" s="27"/>
      <c r="UAD258" s="27"/>
      <c r="UAE258" s="27"/>
      <c r="UAF258" s="27"/>
      <c r="UAG258" s="27"/>
      <c r="UAH258" s="27"/>
      <c r="UAI258" s="27"/>
      <c r="UAJ258" s="27"/>
      <c r="UAK258" s="27"/>
      <c r="UAL258" s="27"/>
      <c r="UAM258" s="27"/>
      <c r="UAN258" s="27"/>
      <c r="UAO258" s="27"/>
      <c r="UAP258" s="27"/>
      <c r="UAQ258" s="27"/>
      <c r="UAR258" s="27"/>
      <c r="UAS258" s="27"/>
      <c r="UAT258" s="27"/>
      <c r="UAU258" s="27"/>
      <c r="UAV258" s="27"/>
      <c r="UAW258" s="27"/>
      <c r="UAX258" s="27"/>
      <c r="UAY258" s="27"/>
      <c r="UAZ258" s="27"/>
      <c r="UBA258" s="27"/>
      <c r="UBB258" s="27"/>
      <c r="UBC258" s="27"/>
      <c r="UBD258" s="27"/>
      <c r="UBE258" s="27"/>
      <c r="UBF258" s="27"/>
      <c r="UBG258" s="27"/>
      <c r="UBH258" s="27"/>
      <c r="UBI258" s="27"/>
      <c r="UBJ258" s="27"/>
      <c r="UBK258" s="27"/>
      <c r="UBL258" s="27"/>
      <c r="UBM258" s="27"/>
      <c r="UBN258" s="27"/>
      <c r="UBO258" s="27"/>
      <c r="UBP258" s="27"/>
      <c r="UBQ258" s="27"/>
      <c r="UBR258" s="27"/>
      <c r="UBS258" s="27"/>
      <c r="UBT258" s="27"/>
      <c r="UBU258" s="27"/>
      <c r="UBV258" s="27"/>
      <c r="UBW258" s="27"/>
      <c r="UBX258" s="27"/>
      <c r="UBY258" s="27"/>
      <c r="UBZ258" s="27"/>
      <c r="UCA258" s="27"/>
      <c r="UCB258" s="27"/>
      <c r="UCC258" s="27"/>
      <c r="UCD258" s="27"/>
      <c r="UCE258" s="27"/>
      <c r="UCF258" s="27"/>
      <c r="UCG258" s="27"/>
      <c r="UCH258" s="27"/>
      <c r="UCI258" s="27"/>
      <c r="UCJ258" s="27"/>
      <c r="UCK258" s="27"/>
      <c r="UCL258" s="27"/>
      <c r="UCM258" s="27"/>
      <c r="UCN258" s="27"/>
      <c r="UCO258" s="27"/>
      <c r="UCP258" s="27"/>
      <c r="UCQ258" s="27"/>
      <c r="UCR258" s="27"/>
      <c r="UCS258" s="27"/>
      <c r="UCT258" s="27"/>
      <c r="UCU258" s="27"/>
      <c r="UCV258" s="27"/>
      <c r="UCW258" s="27"/>
      <c r="UCX258" s="27"/>
      <c r="UCY258" s="27"/>
      <c r="UCZ258" s="27"/>
      <c r="UDA258" s="27"/>
      <c r="UDB258" s="27"/>
      <c r="UDC258" s="27"/>
      <c r="UDD258" s="27"/>
      <c r="UDE258" s="27"/>
      <c r="UDF258" s="27"/>
      <c r="UDG258" s="27"/>
      <c r="UDH258" s="27"/>
      <c r="UDI258" s="27"/>
      <c r="UDJ258" s="27"/>
      <c r="UDK258" s="27"/>
      <c r="UDL258" s="27"/>
      <c r="UDM258" s="27"/>
      <c r="UDN258" s="27"/>
      <c r="UDO258" s="27"/>
      <c r="UDP258" s="27"/>
      <c r="UDQ258" s="27"/>
      <c r="UDR258" s="27"/>
      <c r="UDS258" s="27"/>
      <c r="UDT258" s="27"/>
      <c r="UDU258" s="27"/>
      <c r="UDV258" s="27"/>
      <c r="UDW258" s="27"/>
      <c r="UDX258" s="27"/>
      <c r="UDY258" s="27"/>
      <c r="UDZ258" s="27"/>
      <c r="UEA258" s="27"/>
      <c r="UEB258" s="27"/>
      <c r="UEC258" s="27"/>
      <c r="UED258" s="27"/>
      <c r="UEE258" s="27"/>
      <c r="UEF258" s="27"/>
      <c r="UEG258" s="27"/>
      <c r="UEH258" s="27"/>
      <c r="UEI258" s="27"/>
      <c r="UEJ258" s="27"/>
      <c r="UEK258" s="27"/>
      <c r="UEL258" s="27"/>
      <c r="UEM258" s="27"/>
      <c r="UEN258" s="27"/>
      <c r="UEO258" s="27"/>
      <c r="UEP258" s="27"/>
      <c r="UEQ258" s="27"/>
      <c r="UER258" s="27"/>
      <c r="UES258" s="27"/>
      <c r="UET258" s="27"/>
      <c r="UEU258" s="27"/>
      <c r="UEV258" s="27"/>
      <c r="UEW258" s="27"/>
      <c r="UEX258" s="27"/>
      <c r="UEY258" s="27"/>
      <c r="UEZ258" s="27"/>
      <c r="UFA258" s="27"/>
      <c r="UFB258" s="27"/>
      <c r="UFC258" s="27"/>
      <c r="UFD258" s="27"/>
      <c r="UFE258" s="27"/>
      <c r="UFF258" s="27"/>
      <c r="UFG258" s="27"/>
      <c r="UFH258" s="27"/>
      <c r="UFI258" s="27"/>
      <c r="UFJ258" s="27"/>
      <c r="UFK258" s="27"/>
      <c r="UFL258" s="27"/>
      <c r="UFM258" s="27"/>
      <c r="UFN258" s="27"/>
      <c r="UFO258" s="27"/>
      <c r="UFP258" s="27"/>
      <c r="UFQ258" s="27"/>
      <c r="UFR258" s="27"/>
      <c r="UFS258" s="27"/>
      <c r="UFT258" s="27"/>
      <c r="UFU258" s="27"/>
      <c r="UFV258" s="27"/>
      <c r="UFW258" s="27"/>
      <c r="UFX258" s="27"/>
      <c r="UFY258" s="27"/>
      <c r="UFZ258" s="27"/>
      <c r="UGA258" s="27"/>
      <c r="UGB258" s="27"/>
      <c r="UGC258" s="27"/>
      <c r="UGD258" s="27"/>
      <c r="UGE258" s="27"/>
      <c r="UGF258" s="27"/>
      <c r="UGG258" s="27"/>
      <c r="UGH258" s="27"/>
      <c r="UGI258" s="27"/>
      <c r="UGJ258" s="27"/>
      <c r="UGK258" s="27"/>
      <c r="UGL258" s="27"/>
      <c r="UGM258" s="27"/>
      <c r="UGN258" s="27"/>
      <c r="UGO258" s="27"/>
      <c r="UGP258" s="27"/>
      <c r="UGQ258" s="27"/>
      <c r="UGR258" s="27"/>
      <c r="UGS258" s="27"/>
      <c r="UGT258" s="27"/>
      <c r="UGU258" s="27"/>
      <c r="UGV258" s="27"/>
      <c r="UGW258" s="27"/>
      <c r="UGX258" s="27"/>
      <c r="UGY258" s="27"/>
      <c r="UGZ258" s="27"/>
      <c r="UHA258" s="27"/>
      <c r="UHB258" s="27"/>
      <c r="UHC258" s="27"/>
      <c r="UHD258" s="27"/>
      <c r="UHE258" s="27"/>
      <c r="UHF258" s="27"/>
      <c r="UHG258" s="27"/>
      <c r="UHH258" s="27"/>
      <c r="UHI258" s="27"/>
      <c r="UHJ258" s="27"/>
      <c r="UHK258" s="27"/>
      <c r="UHL258" s="27"/>
      <c r="UHM258" s="27"/>
      <c r="UHN258" s="27"/>
      <c r="UHO258" s="27"/>
      <c r="UHP258" s="27"/>
      <c r="UHQ258" s="27"/>
      <c r="UHR258" s="27"/>
      <c r="UHS258" s="27"/>
      <c r="UHT258" s="27"/>
      <c r="UHU258" s="27"/>
      <c r="UHV258" s="27"/>
      <c r="UHW258" s="27"/>
      <c r="UHX258" s="27"/>
      <c r="UHY258" s="27"/>
      <c r="UHZ258" s="27"/>
      <c r="UIA258" s="27"/>
      <c r="UIB258" s="27"/>
      <c r="UIC258" s="27"/>
      <c r="UID258" s="27"/>
      <c r="UIE258" s="27"/>
      <c r="UIF258" s="27"/>
      <c r="UIG258" s="27"/>
      <c r="UIH258" s="27"/>
      <c r="UII258" s="27"/>
      <c r="UIJ258" s="27"/>
      <c r="UIK258" s="27"/>
      <c r="UIL258" s="27"/>
      <c r="UIM258" s="27"/>
      <c r="UIN258" s="27"/>
      <c r="UIO258" s="27"/>
      <c r="UIP258" s="27"/>
      <c r="UIQ258" s="27"/>
      <c r="UIR258" s="27"/>
      <c r="UIS258" s="27"/>
      <c r="UIT258" s="27"/>
      <c r="UIU258" s="27"/>
      <c r="UIV258" s="27"/>
      <c r="UIW258" s="27"/>
      <c r="UIX258" s="27"/>
      <c r="UIY258" s="27"/>
      <c r="UIZ258" s="27"/>
      <c r="UJA258" s="27"/>
      <c r="UJB258" s="27"/>
      <c r="UJC258" s="27"/>
      <c r="UJD258" s="27"/>
      <c r="UJE258" s="27"/>
      <c r="UJF258" s="27"/>
      <c r="UJG258" s="27"/>
      <c r="UJH258" s="27"/>
      <c r="UJI258" s="27"/>
      <c r="UJJ258" s="27"/>
      <c r="UJK258" s="27"/>
      <c r="UJL258" s="27"/>
      <c r="UJM258" s="27"/>
      <c r="UJN258" s="27"/>
      <c r="UJO258" s="27"/>
      <c r="UJP258" s="27"/>
      <c r="UJQ258" s="27"/>
      <c r="UJR258" s="27"/>
      <c r="UJS258" s="27"/>
      <c r="UJT258" s="27"/>
      <c r="UJU258" s="27"/>
      <c r="UJV258" s="27"/>
      <c r="UJW258" s="27"/>
      <c r="UJX258" s="27"/>
      <c r="UJY258" s="27"/>
      <c r="UJZ258" s="27"/>
      <c r="UKA258" s="27"/>
      <c r="UKB258" s="27"/>
      <c r="UKC258" s="27"/>
      <c r="UKD258" s="27"/>
      <c r="UKE258" s="27"/>
      <c r="UKF258" s="27"/>
      <c r="UKG258" s="27"/>
      <c r="UKH258" s="27"/>
      <c r="UKI258" s="27"/>
      <c r="UKJ258" s="27"/>
      <c r="UKK258" s="27"/>
      <c r="UKL258" s="27"/>
      <c r="UKM258" s="27"/>
      <c r="UKN258" s="27"/>
      <c r="UKO258" s="27"/>
      <c r="UKP258" s="27"/>
      <c r="UKQ258" s="27"/>
      <c r="UKR258" s="27"/>
      <c r="UKS258" s="27"/>
      <c r="UKT258" s="27"/>
      <c r="UKU258" s="27"/>
      <c r="UKV258" s="27"/>
      <c r="UKW258" s="27"/>
      <c r="UKX258" s="27"/>
      <c r="UKY258" s="27"/>
      <c r="UKZ258" s="27"/>
      <c r="ULA258" s="27"/>
      <c r="ULB258" s="27"/>
      <c r="ULC258" s="27"/>
      <c r="ULD258" s="27"/>
      <c r="ULE258" s="27"/>
      <c r="ULF258" s="27"/>
      <c r="ULG258" s="27"/>
      <c r="ULH258" s="27"/>
      <c r="ULI258" s="27"/>
      <c r="ULJ258" s="27"/>
      <c r="ULK258" s="27"/>
      <c r="ULL258" s="27"/>
      <c r="ULM258" s="27"/>
      <c r="ULN258" s="27"/>
      <c r="ULO258" s="27"/>
      <c r="ULP258" s="27"/>
      <c r="ULQ258" s="27"/>
      <c r="ULR258" s="27"/>
      <c r="ULS258" s="27"/>
      <c r="ULT258" s="27"/>
      <c r="ULU258" s="27"/>
      <c r="ULV258" s="27"/>
      <c r="ULW258" s="27"/>
      <c r="ULX258" s="27"/>
      <c r="ULY258" s="27"/>
      <c r="ULZ258" s="27"/>
      <c r="UMA258" s="27"/>
      <c r="UMB258" s="27"/>
      <c r="UMC258" s="27"/>
      <c r="UMD258" s="27"/>
      <c r="UME258" s="27"/>
      <c r="UMF258" s="27"/>
      <c r="UMG258" s="27"/>
      <c r="UMH258" s="27"/>
      <c r="UMI258" s="27"/>
      <c r="UMJ258" s="27"/>
      <c r="UMK258" s="27"/>
      <c r="UML258" s="27"/>
      <c r="UMM258" s="27"/>
      <c r="UMN258" s="27"/>
      <c r="UMO258" s="27"/>
      <c r="UMP258" s="27"/>
      <c r="UMQ258" s="27"/>
      <c r="UMR258" s="27"/>
      <c r="UMS258" s="27"/>
      <c r="UMT258" s="27"/>
      <c r="UMU258" s="27"/>
      <c r="UMV258" s="27"/>
      <c r="UMW258" s="27"/>
      <c r="UMX258" s="27"/>
      <c r="UMY258" s="27"/>
      <c r="UMZ258" s="27"/>
      <c r="UNA258" s="27"/>
      <c r="UNB258" s="27"/>
      <c r="UNC258" s="27"/>
      <c r="UND258" s="27"/>
      <c r="UNE258" s="27"/>
      <c r="UNF258" s="27"/>
      <c r="UNG258" s="27"/>
      <c r="UNH258" s="27"/>
      <c r="UNI258" s="27"/>
      <c r="UNJ258" s="27"/>
      <c r="UNK258" s="27"/>
      <c r="UNL258" s="27"/>
      <c r="UNM258" s="27"/>
      <c r="UNN258" s="27"/>
      <c r="UNO258" s="27"/>
      <c r="UNP258" s="27"/>
      <c r="UNQ258" s="27"/>
      <c r="UNR258" s="27"/>
      <c r="UNS258" s="27"/>
      <c r="UNT258" s="27"/>
      <c r="UNU258" s="27"/>
      <c r="UNV258" s="27"/>
      <c r="UNW258" s="27"/>
      <c r="UNX258" s="27"/>
      <c r="UNY258" s="27"/>
      <c r="UNZ258" s="27"/>
      <c r="UOA258" s="27"/>
      <c r="UOB258" s="27"/>
      <c r="UOC258" s="27"/>
      <c r="UOD258" s="27"/>
      <c r="UOE258" s="27"/>
      <c r="UOF258" s="27"/>
      <c r="UOG258" s="27"/>
      <c r="UOH258" s="27"/>
      <c r="UOI258" s="27"/>
      <c r="UOJ258" s="27"/>
      <c r="UOK258" s="27"/>
      <c r="UOL258" s="27"/>
      <c r="UOM258" s="27"/>
      <c r="UON258" s="27"/>
      <c r="UOO258" s="27"/>
      <c r="UOP258" s="27"/>
      <c r="UOQ258" s="27"/>
      <c r="UOR258" s="27"/>
      <c r="UOS258" s="27"/>
      <c r="UOT258" s="27"/>
      <c r="UOU258" s="27"/>
      <c r="UOV258" s="27"/>
      <c r="UOW258" s="27"/>
      <c r="UOX258" s="27"/>
      <c r="UOY258" s="27"/>
      <c r="UOZ258" s="27"/>
      <c r="UPA258" s="27"/>
      <c r="UPB258" s="27"/>
      <c r="UPC258" s="27"/>
      <c r="UPD258" s="27"/>
      <c r="UPE258" s="27"/>
      <c r="UPF258" s="27"/>
      <c r="UPG258" s="27"/>
      <c r="UPH258" s="27"/>
      <c r="UPI258" s="27"/>
      <c r="UPJ258" s="27"/>
      <c r="UPK258" s="27"/>
      <c r="UPL258" s="27"/>
      <c r="UPM258" s="27"/>
      <c r="UPN258" s="27"/>
      <c r="UPO258" s="27"/>
      <c r="UPP258" s="27"/>
      <c r="UPQ258" s="27"/>
      <c r="UPR258" s="27"/>
      <c r="UPS258" s="27"/>
      <c r="UPT258" s="27"/>
      <c r="UPU258" s="27"/>
      <c r="UPV258" s="27"/>
      <c r="UPW258" s="27"/>
      <c r="UPX258" s="27"/>
      <c r="UPY258" s="27"/>
      <c r="UPZ258" s="27"/>
      <c r="UQA258" s="27"/>
      <c r="UQB258" s="27"/>
      <c r="UQC258" s="27"/>
      <c r="UQD258" s="27"/>
      <c r="UQE258" s="27"/>
      <c r="UQF258" s="27"/>
      <c r="UQG258" s="27"/>
      <c r="UQH258" s="27"/>
      <c r="UQI258" s="27"/>
      <c r="UQJ258" s="27"/>
      <c r="UQK258" s="27"/>
      <c r="UQL258" s="27"/>
      <c r="UQM258" s="27"/>
      <c r="UQN258" s="27"/>
      <c r="UQO258" s="27"/>
      <c r="UQP258" s="27"/>
      <c r="UQQ258" s="27"/>
      <c r="UQR258" s="27"/>
      <c r="UQS258" s="27"/>
      <c r="UQT258" s="27"/>
      <c r="UQU258" s="27"/>
      <c r="UQV258" s="27"/>
      <c r="UQW258" s="27"/>
      <c r="UQX258" s="27"/>
      <c r="UQY258" s="27"/>
      <c r="UQZ258" s="27"/>
      <c r="URA258" s="27"/>
      <c r="URB258" s="27"/>
      <c r="URC258" s="27"/>
      <c r="URD258" s="27"/>
      <c r="URE258" s="27"/>
      <c r="URF258" s="27"/>
      <c r="URG258" s="27"/>
      <c r="URH258" s="27"/>
      <c r="URI258" s="27"/>
      <c r="URJ258" s="27"/>
      <c r="URK258" s="27"/>
      <c r="URL258" s="27"/>
      <c r="URM258" s="27"/>
      <c r="URN258" s="27"/>
      <c r="URO258" s="27"/>
      <c r="URP258" s="27"/>
      <c r="URQ258" s="27"/>
      <c r="URR258" s="27"/>
      <c r="URS258" s="27"/>
      <c r="URT258" s="27"/>
      <c r="URU258" s="27"/>
      <c r="URV258" s="27"/>
      <c r="URW258" s="27"/>
      <c r="URX258" s="27"/>
      <c r="URY258" s="27"/>
      <c r="URZ258" s="27"/>
      <c r="USA258" s="27"/>
      <c r="USB258" s="27"/>
      <c r="USC258" s="27"/>
      <c r="USD258" s="27"/>
      <c r="USE258" s="27"/>
      <c r="USF258" s="27"/>
      <c r="USG258" s="27"/>
      <c r="USH258" s="27"/>
      <c r="USI258" s="27"/>
      <c r="USJ258" s="27"/>
      <c r="USK258" s="27"/>
      <c r="USL258" s="27"/>
      <c r="USM258" s="27"/>
      <c r="USN258" s="27"/>
      <c r="USO258" s="27"/>
      <c r="USP258" s="27"/>
      <c r="USQ258" s="27"/>
      <c r="USR258" s="27"/>
      <c r="USS258" s="27"/>
      <c r="UST258" s="27"/>
      <c r="USU258" s="27"/>
      <c r="USV258" s="27"/>
      <c r="USW258" s="27"/>
      <c r="USX258" s="27"/>
      <c r="USY258" s="27"/>
      <c r="USZ258" s="27"/>
      <c r="UTA258" s="27"/>
      <c r="UTB258" s="27"/>
      <c r="UTC258" s="27"/>
      <c r="UTD258" s="27"/>
      <c r="UTE258" s="27"/>
      <c r="UTF258" s="27"/>
      <c r="UTG258" s="27"/>
      <c r="UTH258" s="27"/>
      <c r="UTI258" s="27"/>
      <c r="UTJ258" s="27"/>
      <c r="UTK258" s="27"/>
      <c r="UTL258" s="27"/>
      <c r="UTM258" s="27"/>
      <c r="UTN258" s="27"/>
      <c r="UTO258" s="27"/>
      <c r="UTP258" s="27"/>
      <c r="UTQ258" s="27"/>
      <c r="UTR258" s="27"/>
      <c r="UTS258" s="27"/>
      <c r="UTT258" s="27"/>
      <c r="UTU258" s="27"/>
      <c r="UTV258" s="27"/>
      <c r="UTW258" s="27"/>
      <c r="UTX258" s="27"/>
      <c r="UTY258" s="27"/>
      <c r="UTZ258" s="27"/>
      <c r="UUA258" s="27"/>
      <c r="UUB258" s="27"/>
      <c r="UUC258" s="27"/>
      <c r="UUD258" s="27"/>
      <c r="UUE258" s="27"/>
      <c r="UUF258" s="27"/>
      <c r="UUG258" s="27"/>
      <c r="UUH258" s="27"/>
      <c r="UUI258" s="27"/>
      <c r="UUJ258" s="27"/>
      <c r="UUK258" s="27"/>
      <c r="UUL258" s="27"/>
      <c r="UUM258" s="27"/>
      <c r="UUN258" s="27"/>
      <c r="UUO258" s="27"/>
      <c r="UUP258" s="27"/>
      <c r="UUQ258" s="27"/>
      <c r="UUR258" s="27"/>
      <c r="UUS258" s="27"/>
      <c r="UUT258" s="27"/>
      <c r="UUU258" s="27"/>
      <c r="UUV258" s="27"/>
      <c r="UUW258" s="27"/>
      <c r="UUX258" s="27"/>
      <c r="UUY258" s="27"/>
      <c r="UUZ258" s="27"/>
      <c r="UVA258" s="27"/>
      <c r="UVB258" s="27"/>
      <c r="UVC258" s="27"/>
      <c r="UVD258" s="27"/>
      <c r="UVE258" s="27"/>
      <c r="UVF258" s="27"/>
      <c r="UVG258" s="27"/>
      <c r="UVH258" s="27"/>
      <c r="UVI258" s="27"/>
      <c r="UVJ258" s="27"/>
      <c r="UVK258" s="27"/>
      <c r="UVL258" s="27"/>
      <c r="UVM258" s="27"/>
      <c r="UVN258" s="27"/>
      <c r="UVO258" s="27"/>
      <c r="UVP258" s="27"/>
      <c r="UVQ258" s="27"/>
      <c r="UVR258" s="27"/>
      <c r="UVS258" s="27"/>
      <c r="UVT258" s="27"/>
      <c r="UVU258" s="27"/>
      <c r="UVV258" s="27"/>
      <c r="UVW258" s="27"/>
      <c r="UVX258" s="27"/>
      <c r="UVY258" s="27"/>
      <c r="UVZ258" s="27"/>
      <c r="UWA258" s="27"/>
      <c r="UWB258" s="27"/>
      <c r="UWC258" s="27"/>
      <c r="UWD258" s="27"/>
      <c r="UWE258" s="27"/>
      <c r="UWF258" s="27"/>
      <c r="UWG258" s="27"/>
      <c r="UWH258" s="27"/>
      <c r="UWI258" s="27"/>
      <c r="UWJ258" s="27"/>
      <c r="UWK258" s="27"/>
      <c r="UWL258" s="27"/>
      <c r="UWM258" s="27"/>
      <c r="UWN258" s="27"/>
      <c r="UWO258" s="27"/>
      <c r="UWP258" s="27"/>
      <c r="UWQ258" s="27"/>
      <c r="UWR258" s="27"/>
      <c r="UWS258" s="27"/>
      <c r="UWT258" s="27"/>
      <c r="UWU258" s="27"/>
      <c r="UWV258" s="27"/>
      <c r="UWW258" s="27"/>
      <c r="UWX258" s="27"/>
      <c r="UWY258" s="27"/>
      <c r="UWZ258" s="27"/>
      <c r="UXA258" s="27"/>
      <c r="UXB258" s="27"/>
      <c r="UXC258" s="27"/>
      <c r="UXD258" s="27"/>
      <c r="UXE258" s="27"/>
      <c r="UXF258" s="27"/>
      <c r="UXG258" s="27"/>
      <c r="UXH258" s="27"/>
      <c r="UXI258" s="27"/>
      <c r="UXJ258" s="27"/>
      <c r="UXK258" s="27"/>
      <c r="UXL258" s="27"/>
      <c r="UXM258" s="27"/>
      <c r="UXN258" s="27"/>
      <c r="UXO258" s="27"/>
      <c r="UXP258" s="27"/>
      <c r="UXQ258" s="27"/>
      <c r="UXR258" s="27"/>
      <c r="UXS258" s="27"/>
      <c r="UXT258" s="27"/>
      <c r="UXU258" s="27"/>
      <c r="UXV258" s="27"/>
      <c r="UXW258" s="27"/>
      <c r="UXX258" s="27"/>
      <c r="UXY258" s="27"/>
      <c r="UXZ258" s="27"/>
      <c r="UYA258" s="27"/>
      <c r="UYB258" s="27"/>
      <c r="UYC258" s="27"/>
      <c r="UYD258" s="27"/>
      <c r="UYE258" s="27"/>
      <c r="UYF258" s="27"/>
      <c r="UYG258" s="27"/>
      <c r="UYH258" s="27"/>
      <c r="UYI258" s="27"/>
      <c r="UYJ258" s="27"/>
      <c r="UYK258" s="27"/>
      <c r="UYL258" s="27"/>
      <c r="UYM258" s="27"/>
      <c r="UYN258" s="27"/>
      <c r="UYO258" s="27"/>
      <c r="UYP258" s="27"/>
      <c r="UYQ258" s="27"/>
      <c r="UYR258" s="27"/>
      <c r="UYS258" s="27"/>
      <c r="UYT258" s="27"/>
      <c r="UYU258" s="27"/>
      <c r="UYV258" s="27"/>
      <c r="UYW258" s="27"/>
      <c r="UYX258" s="27"/>
      <c r="UYY258" s="27"/>
      <c r="UYZ258" s="27"/>
      <c r="UZA258" s="27"/>
      <c r="UZB258" s="27"/>
      <c r="UZC258" s="27"/>
      <c r="UZD258" s="27"/>
      <c r="UZE258" s="27"/>
      <c r="UZF258" s="27"/>
      <c r="UZG258" s="27"/>
      <c r="UZH258" s="27"/>
      <c r="UZI258" s="27"/>
      <c r="UZJ258" s="27"/>
      <c r="UZK258" s="27"/>
      <c r="UZL258" s="27"/>
      <c r="UZM258" s="27"/>
      <c r="UZN258" s="27"/>
      <c r="UZO258" s="27"/>
      <c r="UZP258" s="27"/>
      <c r="UZQ258" s="27"/>
      <c r="UZR258" s="27"/>
      <c r="UZS258" s="27"/>
      <c r="UZT258" s="27"/>
      <c r="UZU258" s="27"/>
      <c r="UZV258" s="27"/>
      <c r="UZW258" s="27"/>
      <c r="UZX258" s="27"/>
      <c r="UZY258" s="27"/>
      <c r="UZZ258" s="27"/>
      <c r="VAA258" s="27"/>
      <c r="VAB258" s="27"/>
      <c r="VAC258" s="27"/>
      <c r="VAD258" s="27"/>
      <c r="VAE258" s="27"/>
      <c r="VAF258" s="27"/>
      <c r="VAG258" s="27"/>
      <c r="VAH258" s="27"/>
      <c r="VAI258" s="27"/>
      <c r="VAJ258" s="27"/>
      <c r="VAK258" s="27"/>
      <c r="VAL258" s="27"/>
      <c r="VAM258" s="27"/>
      <c r="VAN258" s="27"/>
      <c r="VAO258" s="27"/>
      <c r="VAP258" s="27"/>
      <c r="VAQ258" s="27"/>
      <c r="VAR258" s="27"/>
      <c r="VAS258" s="27"/>
      <c r="VAT258" s="27"/>
      <c r="VAU258" s="27"/>
      <c r="VAV258" s="27"/>
      <c r="VAW258" s="27"/>
      <c r="VAX258" s="27"/>
      <c r="VAY258" s="27"/>
      <c r="VAZ258" s="27"/>
      <c r="VBA258" s="27"/>
      <c r="VBB258" s="27"/>
      <c r="VBC258" s="27"/>
      <c r="VBD258" s="27"/>
      <c r="VBE258" s="27"/>
      <c r="VBF258" s="27"/>
      <c r="VBG258" s="27"/>
      <c r="VBH258" s="27"/>
      <c r="VBI258" s="27"/>
      <c r="VBJ258" s="27"/>
      <c r="VBK258" s="27"/>
      <c r="VBL258" s="27"/>
      <c r="VBM258" s="27"/>
      <c r="VBN258" s="27"/>
      <c r="VBO258" s="27"/>
      <c r="VBP258" s="27"/>
      <c r="VBQ258" s="27"/>
      <c r="VBR258" s="27"/>
      <c r="VBS258" s="27"/>
      <c r="VBT258" s="27"/>
      <c r="VBU258" s="27"/>
      <c r="VBV258" s="27"/>
      <c r="VBW258" s="27"/>
      <c r="VBX258" s="27"/>
      <c r="VBY258" s="27"/>
      <c r="VBZ258" s="27"/>
      <c r="VCA258" s="27"/>
      <c r="VCB258" s="27"/>
      <c r="VCC258" s="27"/>
      <c r="VCD258" s="27"/>
      <c r="VCE258" s="27"/>
      <c r="VCF258" s="27"/>
      <c r="VCG258" s="27"/>
      <c r="VCH258" s="27"/>
      <c r="VCI258" s="27"/>
      <c r="VCJ258" s="27"/>
      <c r="VCK258" s="27"/>
      <c r="VCL258" s="27"/>
      <c r="VCM258" s="27"/>
      <c r="VCN258" s="27"/>
      <c r="VCO258" s="27"/>
      <c r="VCP258" s="27"/>
      <c r="VCQ258" s="27"/>
      <c r="VCR258" s="27"/>
      <c r="VCS258" s="27"/>
      <c r="VCT258" s="27"/>
      <c r="VCU258" s="27"/>
      <c r="VCV258" s="27"/>
      <c r="VCW258" s="27"/>
      <c r="VCX258" s="27"/>
      <c r="VCY258" s="27"/>
      <c r="VCZ258" s="27"/>
      <c r="VDA258" s="27"/>
      <c r="VDB258" s="27"/>
      <c r="VDC258" s="27"/>
      <c r="VDD258" s="27"/>
      <c r="VDE258" s="27"/>
      <c r="VDF258" s="27"/>
      <c r="VDG258" s="27"/>
      <c r="VDH258" s="27"/>
      <c r="VDI258" s="27"/>
      <c r="VDJ258" s="27"/>
      <c r="VDK258" s="27"/>
      <c r="VDL258" s="27"/>
      <c r="VDM258" s="27"/>
      <c r="VDN258" s="27"/>
      <c r="VDO258" s="27"/>
      <c r="VDP258" s="27"/>
      <c r="VDQ258" s="27"/>
      <c r="VDR258" s="27"/>
      <c r="VDS258" s="27"/>
      <c r="VDT258" s="27"/>
      <c r="VDU258" s="27"/>
      <c r="VDV258" s="27"/>
      <c r="VDW258" s="27"/>
      <c r="VDX258" s="27"/>
      <c r="VDY258" s="27"/>
      <c r="VDZ258" s="27"/>
      <c r="VEA258" s="27"/>
      <c r="VEB258" s="27"/>
      <c r="VEC258" s="27"/>
      <c r="VED258" s="27"/>
      <c r="VEE258" s="27"/>
      <c r="VEF258" s="27"/>
      <c r="VEG258" s="27"/>
      <c r="VEH258" s="27"/>
      <c r="VEI258" s="27"/>
      <c r="VEJ258" s="27"/>
      <c r="VEK258" s="27"/>
      <c r="VEL258" s="27"/>
      <c r="VEM258" s="27"/>
      <c r="VEN258" s="27"/>
      <c r="VEO258" s="27"/>
      <c r="VEP258" s="27"/>
      <c r="VEQ258" s="27"/>
      <c r="VER258" s="27"/>
      <c r="VES258" s="27"/>
      <c r="VET258" s="27"/>
      <c r="VEU258" s="27"/>
      <c r="VEV258" s="27"/>
      <c r="VEW258" s="27"/>
      <c r="VEX258" s="27"/>
      <c r="VEY258" s="27"/>
      <c r="VEZ258" s="27"/>
      <c r="VFA258" s="27"/>
      <c r="VFB258" s="27"/>
      <c r="VFC258" s="27"/>
      <c r="VFD258" s="27"/>
      <c r="VFE258" s="27"/>
      <c r="VFF258" s="27"/>
      <c r="VFG258" s="27"/>
      <c r="VFH258" s="27"/>
      <c r="VFI258" s="27"/>
      <c r="VFJ258" s="27"/>
      <c r="VFK258" s="27"/>
      <c r="VFL258" s="27"/>
      <c r="VFM258" s="27"/>
      <c r="VFN258" s="27"/>
      <c r="VFO258" s="27"/>
      <c r="VFP258" s="27"/>
      <c r="VFQ258" s="27"/>
      <c r="VFR258" s="27"/>
      <c r="VFS258" s="27"/>
      <c r="VFT258" s="27"/>
      <c r="VFU258" s="27"/>
      <c r="VFV258" s="27"/>
      <c r="VFW258" s="27"/>
      <c r="VFX258" s="27"/>
      <c r="VFY258" s="27"/>
      <c r="VFZ258" s="27"/>
      <c r="VGA258" s="27"/>
      <c r="VGB258" s="27"/>
      <c r="VGC258" s="27"/>
      <c r="VGD258" s="27"/>
      <c r="VGE258" s="27"/>
      <c r="VGF258" s="27"/>
      <c r="VGG258" s="27"/>
      <c r="VGH258" s="27"/>
      <c r="VGI258" s="27"/>
      <c r="VGJ258" s="27"/>
      <c r="VGK258" s="27"/>
      <c r="VGL258" s="27"/>
      <c r="VGM258" s="27"/>
      <c r="VGN258" s="27"/>
      <c r="VGO258" s="27"/>
      <c r="VGP258" s="27"/>
      <c r="VGQ258" s="27"/>
      <c r="VGR258" s="27"/>
      <c r="VGS258" s="27"/>
      <c r="VGT258" s="27"/>
      <c r="VGU258" s="27"/>
      <c r="VGV258" s="27"/>
      <c r="VGW258" s="27"/>
      <c r="VGX258" s="27"/>
      <c r="VGY258" s="27"/>
      <c r="VGZ258" s="27"/>
      <c r="VHA258" s="27"/>
      <c r="VHB258" s="27"/>
      <c r="VHC258" s="27"/>
      <c r="VHD258" s="27"/>
      <c r="VHE258" s="27"/>
      <c r="VHF258" s="27"/>
      <c r="VHG258" s="27"/>
      <c r="VHH258" s="27"/>
      <c r="VHI258" s="27"/>
      <c r="VHJ258" s="27"/>
      <c r="VHK258" s="27"/>
      <c r="VHL258" s="27"/>
      <c r="VHM258" s="27"/>
      <c r="VHN258" s="27"/>
      <c r="VHO258" s="27"/>
      <c r="VHP258" s="27"/>
      <c r="VHQ258" s="27"/>
      <c r="VHR258" s="27"/>
      <c r="VHS258" s="27"/>
      <c r="VHT258" s="27"/>
      <c r="VHU258" s="27"/>
      <c r="VHV258" s="27"/>
      <c r="VHW258" s="27"/>
      <c r="VHX258" s="27"/>
      <c r="VHY258" s="27"/>
      <c r="VHZ258" s="27"/>
      <c r="VIA258" s="27"/>
      <c r="VIB258" s="27"/>
      <c r="VIC258" s="27"/>
      <c r="VID258" s="27"/>
      <c r="VIE258" s="27"/>
      <c r="VIF258" s="27"/>
      <c r="VIG258" s="27"/>
      <c r="VIH258" s="27"/>
      <c r="VII258" s="27"/>
      <c r="VIJ258" s="27"/>
      <c r="VIK258" s="27"/>
      <c r="VIL258" s="27"/>
      <c r="VIM258" s="27"/>
      <c r="VIN258" s="27"/>
      <c r="VIO258" s="27"/>
      <c r="VIP258" s="27"/>
      <c r="VIQ258" s="27"/>
      <c r="VIR258" s="27"/>
      <c r="VIS258" s="27"/>
      <c r="VIT258" s="27"/>
      <c r="VIU258" s="27"/>
      <c r="VIV258" s="27"/>
      <c r="VIW258" s="27"/>
      <c r="VIX258" s="27"/>
      <c r="VIY258" s="27"/>
      <c r="VIZ258" s="27"/>
      <c r="VJA258" s="27"/>
      <c r="VJB258" s="27"/>
      <c r="VJC258" s="27"/>
      <c r="VJD258" s="27"/>
      <c r="VJE258" s="27"/>
      <c r="VJF258" s="27"/>
      <c r="VJG258" s="27"/>
      <c r="VJH258" s="27"/>
      <c r="VJI258" s="27"/>
      <c r="VJJ258" s="27"/>
      <c r="VJK258" s="27"/>
      <c r="VJL258" s="27"/>
      <c r="VJM258" s="27"/>
      <c r="VJN258" s="27"/>
      <c r="VJO258" s="27"/>
      <c r="VJP258" s="27"/>
      <c r="VJQ258" s="27"/>
      <c r="VJR258" s="27"/>
      <c r="VJS258" s="27"/>
      <c r="VJT258" s="27"/>
      <c r="VJU258" s="27"/>
      <c r="VJV258" s="27"/>
      <c r="VJW258" s="27"/>
      <c r="VJX258" s="27"/>
      <c r="VJY258" s="27"/>
      <c r="VJZ258" s="27"/>
      <c r="VKA258" s="27"/>
      <c r="VKB258" s="27"/>
      <c r="VKC258" s="27"/>
      <c r="VKD258" s="27"/>
      <c r="VKE258" s="27"/>
      <c r="VKF258" s="27"/>
      <c r="VKG258" s="27"/>
      <c r="VKH258" s="27"/>
      <c r="VKI258" s="27"/>
      <c r="VKJ258" s="27"/>
      <c r="VKK258" s="27"/>
      <c r="VKL258" s="27"/>
      <c r="VKM258" s="27"/>
      <c r="VKN258" s="27"/>
      <c r="VKO258" s="27"/>
      <c r="VKP258" s="27"/>
      <c r="VKQ258" s="27"/>
      <c r="VKR258" s="27"/>
      <c r="VKS258" s="27"/>
      <c r="VKT258" s="27"/>
      <c r="VKU258" s="27"/>
      <c r="VKV258" s="27"/>
      <c r="VKW258" s="27"/>
      <c r="VKX258" s="27"/>
      <c r="VKY258" s="27"/>
      <c r="VKZ258" s="27"/>
      <c r="VLA258" s="27"/>
      <c r="VLB258" s="27"/>
      <c r="VLC258" s="27"/>
      <c r="VLD258" s="27"/>
      <c r="VLE258" s="27"/>
      <c r="VLF258" s="27"/>
      <c r="VLG258" s="27"/>
      <c r="VLH258" s="27"/>
      <c r="VLI258" s="27"/>
      <c r="VLJ258" s="27"/>
      <c r="VLK258" s="27"/>
      <c r="VLL258" s="27"/>
      <c r="VLM258" s="27"/>
      <c r="VLN258" s="27"/>
      <c r="VLO258" s="27"/>
      <c r="VLP258" s="27"/>
      <c r="VLQ258" s="27"/>
      <c r="VLR258" s="27"/>
      <c r="VLS258" s="27"/>
      <c r="VLT258" s="27"/>
      <c r="VLU258" s="27"/>
      <c r="VLV258" s="27"/>
      <c r="VLW258" s="27"/>
      <c r="VLX258" s="27"/>
      <c r="VLY258" s="27"/>
      <c r="VLZ258" s="27"/>
      <c r="VMA258" s="27"/>
      <c r="VMB258" s="27"/>
      <c r="VMC258" s="27"/>
      <c r="VMD258" s="27"/>
      <c r="VME258" s="27"/>
      <c r="VMF258" s="27"/>
      <c r="VMG258" s="27"/>
      <c r="VMH258" s="27"/>
      <c r="VMI258" s="27"/>
      <c r="VMJ258" s="27"/>
      <c r="VMK258" s="27"/>
      <c r="VML258" s="27"/>
      <c r="VMM258" s="27"/>
      <c r="VMN258" s="27"/>
      <c r="VMO258" s="27"/>
      <c r="VMP258" s="27"/>
      <c r="VMQ258" s="27"/>
      <c r="VMR258" s="27"/>
      <c r="VMS258" s="27"/>
      <c r="VMT258" s="27"/>
      <c r="VMU258" s="27"/>
      <c r="VMV258" s="27"/>
      <c r="VMW258" s="27"/>
      <c r="VMX258" s="27"/>
      <c r="VMY258" s="27"/>
      <c r="VMZ258" s="27"/>
      <c r="VNA258" s="27"/>
      <c r="VNB258" s="27"/>
      <c r="VNC258" s="27"/>
      <c r="VND258" s="27"/>
      <c r="VNE258" s="27"/>
      <c r="VNF258" s="27"/>
      <c r="VNG258" s="27"/>
      <c r="VNH258" s="27"/>
      <c r="VNI258" s="27"/>
      <c r="VNJ258" s="27"/>
      <c r="VNK258" s="27"/>
      <c r="VNL258" s="27"/>
      <c r="VNM258" s="27"/>
      <c r="VNN258" s="27"/>
      <c r="VNO258" s="27"/>
      <c r="VNP258" s="27"/>
      <c r="VNQ258" s="27"/>
      <c r="VNR258" s="27"/>
      <c r="VNS258" s="27"/>
      <c r="VNT258" s="27"/>
      <c r="VNU258" s="27"/>
      <c r="VNV258" s="27"/>
      <c r="VNW258" s="27"/>
      <c r="VNX258" s="27"/>
      <c r="VNY258" s="27"/>
      <c r="VNZ258" s="27"/>
      <c r="VOA258" s="27"/>
      <c r="VOB258" s="27"/>
      <c r="VOC258" s="27"/>
      <c r="VOD258" s="27"/>
      <c r="VOE258" s="27"/>
      <c r="VOF258" s="27"/>
      <c r="VOG258" s="27"/>
      <c r="VOH258" s="27"/>
      <c r="VOI258" s="27"/>
      <c r="VOJ258" s="27"/>
      <c r="VOK258" s="27"/>
      <c r="VOL258" s="27"/>
      <c r="VOM258" s="27"/>
      <c r="VON258" s="27"/>
      <c r="VOO258" s="27"/>
      <c r="VOP258" s="27"/>
      <c r="VOQ258" s="27"/>
      <c r="VOR258" s="27"/>
      <c r="VOS258" s="27"/>
      <c r="VOT258" s="27"/>
      <c r="VOU258" s="27"/>
      <c r="VOV258" s="27"/>
      <c r="VOW258" s="27"/>
      <c r="VOX258" s="27"/>
      <c r="VOY258" s="27"/>
      <c r="VOZ258" s="27"/>
      <c r="VPA258" s="27"/>
      <c r="VPB258" s="27"/>
      <c r="VPC258" s="27"/>
      <c r="VPD258" s="27"/>
      <c r="VPE258" s="27"/>
      <c r="VPF258" s="27"/>
      <c r="VPG258" s="27"/>
      <c r="VPH258" s="27"/>
      <c r="VPI258" s="27"/>
      <c r="VPJ258" s="27"/>
      <c r="VPK258" s="27"/>
      <c r="VPL258" s="27"/>
      <c r="VPM258" s="27"/>
      <c r="VPN258" s="27"/>
      <c r="VPO258" s="27"/>
      <c r="VPP258" s="27"/>
      <c r="VPQ258" s="27"/>
      <c r="VPR258" s="27"/>
      <c r="VPS258" s="27"/>
      <c r="VPT258" s="27"/>
      <c r="VPU258" s="27"/>
      <c r="VPV258" s="27"/>
      <c r="VPW258" s="27"/>
      <c r="VPX258" s="27"/>
      <c r="VPY258" s="27"/>
      <c r="VPZ258" s="27"/>
      <c r="VQA258" s="27"/>
      <c r="VQB258" s="27"/>
      <c r="VQC258" s="27"/>
      <c r="VQD258" s="27"/>
      <c r="VQE258" s="27"/>
      <c r="VQF258" s="27"/>
      <c r="VQG258" s="27"/>
      <c r="VQH258" s="27"/>
      <c r="VQI258" s="27"/>
      <c r="VQJ258" s="27"/>
      <c r="VQK258" s="27"/>
      <c r="VQL258" s="27"/>
      <c r="VQM258" s="27"/>
      <c r="VQN258" s="27"/>
      <c r="VQO258" s="27"/>
      <c r="VQP258" s="27"/>
      <c r="VQQ258" s="27"/>
      <c r="VQR258" s="27"/>
      <c r="VQS258" s="27"/>
      <c r="VQT258" s="27"/>
      <c r="VQU258" s="27"/>
      <c r="VQV258" s="27"/>
      <c r="VQW258" s="27"/>
      <c r="VQX258" s="27"/>
      <c r="VQY258" s="27"/>
      <c r="VQZ258" s="27"/>
      <c r="VRA258" s="27"/>
      <c r="VRB258" s="27"/>
      <c r="VRC258" s="27"/>
      <c r="VRD258" s="27"/>
      <c r="VRE258" s="27"/>
      <c r="VRF258" s="27"/>
      <c r="VRG258" s="27"/>
      <c r="VRH258" s="27"/>
      <c r="VRI258" s="27"/>
      <c r="VRJ258" s="27"/>
      <c r="VRK258" s="27"/>
      <c r="VRL258" s="27"/>
      <c r="VRM258" s="27"/>
      <c r="VRN258" s="27"/>
      <c r="VRO258" s="27"/>
      <c r="VRP258" s="27"/>
      <c r="VRQ258" s="27"/>
      <c r="VRR258" s="27"/>
      <c r="VRS258" s="27"/>
      <c r="VRT258" s="27"/>
      <c r="VRU258" s="27"/>
      <c r="VRV258" s="27"/>
      <c r="VRW258" s="27"/>
      <c r="VRX258" s="27"/>
      <c r="VRY258" s="27"/>
      <c r="VRZ258" s="27"/>
      <c r="VSA258" s="27"/>
      <c r="VSB258" s="27"/>
      <c r="VSC258" s="27"/>
      <c r="VSD258" s="27"/>
      <c r="VSE258" s="27"/>
      <c r="VSF258" s="27"/>
      <c r="VSG258" s="27"/>
      <c r="VSH258" s="27"/>
      <c r="VSI258" s="27"/>
      <c r="VSJ258" s="27"/>
      <c r="VSK258" s="27"/>
      <c r="VSL258" s="27"/>
      <c r="VSM258" s="27"/>
      <c r="VSN258" s="27"/>
      <c r="VSO258" s="27"/>
      <c r="VSP258" s="27"/>
      <c r="VSQ258" s="27"/>
      <c r="VSR258" s="27"/>
      <c r="VSS258" s="27"/>
      <c r="VST258" s="27"/>
      <c r="VSU258" s="27"/>
      <c r="VSV258" s="27"/>
      <c r="VSW258" s="27"/>
      <c r="VSX258" s="27"/>
      <c r="VSY258" s="27"/>
      <c r="VSZ258" s="27"/>
      <c r="VTA258" s="27"/>
      <c r="VTB258" s="27"/>
      <c r="VTC258" s="27"/>
      <c r="VTD258" s="27"/>
      <c r="VTE258" s="27"/>
      <c r="VTF258" s="27"/>
      <c r="VTG258" s="27"/>
      <c r="VTH258" s="27"/>
      <c r="VTI258" s="27"/>
      <c r="VTJ258" s="27"/>
      <c r="VTK258" s="27"/>
      <c r="VTL258" s="27"/>
      <c r="VTM258" s="27"/>
      <c r="VTN258" s="27"/>
      <c r="VTO258" s="27"/>
      <c r="VTP258" s="27"/>
      <c r="VTQ258" s="27"/>
      <c r="VTR258" s="27"/>
      <c r="VTS258" s="27"/>
      <c r="VTT258" s="27"/>
      <c r="VTU258" s="27"/>
      <c r="VTV258" s="27"/>
      <c r="VTW258" s="27"/>
      <c r="VTX258" s="27"/>
      <c r="VTY258" s="27"/>
      <c r="VTZ258" s="27"/>
      <c r="VUA258" s="27"/>
      <c r="VUB258" s="27"/>
      <c r="VUC258" s="27"/>
      <c r="VUD258" s="27"/>
      <c r="VUE258" s="27"/>
      <c r="VUF258" s="27"/>
      <c r="VUG258" s="27"/>
      <c r="VUH258" s="27"/>
      <c r="VUI258" s="27"/>
      <c r="VUJ258" s="27"/>
      <c r="VUK258" s="27"/>
      <c r="VUL258" s="27"/>
      <c r="VUM258" s="27"/>
      <c r="VUN258" s="27"/>
      <c r="VUO258" s="27"/>
      <c r="VUP258" s="27"/>
      <c r="VUQ258" s="27"/>
      <c r="VUR258" s="27"/>
      <c r="VUS258" s="27"/>
      <c r="VUT258" s="27"/>
      <c r="VUU258" s="27"/>
      <c r="VUV258" s="27"/>
      <c r="VUW258" s="27"/>
      <c r="VUX258" s="27"/>
      <c r="VUY258" s="27"/>
      <c r="VUZ258" s="27"/>
      <c r="VVA258" s="27"/>
      <c r="VVB258" s="27"/>
      <c r="VVC258" s="27"/>
      <c r="VVD258" s="27"/>
      <c r="VVE258" s="27"/>
      <c r="VVF258" s="27"/>
      <c r="VVG258" s="27"/>
      <c r="VVH258" s="27"/>
      <c r="VVI258" s="27"/>
      <c r="VVJ258" s="27"/>
      <c r="VVK258" s="27"/>
      <c r="VVL258" s="27"/>
      <c r="VVM258" s="27"/>
      <c r="VVN258" s="27"/>
      <c r="VVO258" s="27"/>
      <c r="VVP258" s="27"/>
      <c r="VVQ258" s="27"/>
      <c r="VVR258" s="27"/>
      <c r="VVS258" s="27"/>
      <c r="VVT258" s="27"/>
      <c r="VVU258" s="27"/>
      <c r="VVV258" s="27"/>
      <c r="VVW258" s="27"/>
      <c r="VVX258" s="27"/>
      <c r="VVY258" s="27"/>
      <c r="VVZ258" s="27"/>
      <c r="VWA258" s="27"/>
      <c r="VWB258" s="27"/>
      <c r="VWC258" s="27"/>
      <c r="VWD258" s="27"/>
      <c r="VWE258" s="27"/>
      <c r="VWF258" s="27"/>
      <c r="VWG258" s="27"/>
      <c r="VWH258" s="27"/>
      <c r="VWI258" s="27"/>
      <c r="VWJ258" s="27"/>
      <c r="VWK258" s="27"/>
      <c r="VWL258" s="27"/>
      <c r="VWM258" s="27"/>
      <c r="VWN258" s="27"/>
      <c r="VWO258" s="27"/>
      <c r="VWP258" s="27"/>
      <c r="VWQ258" s="27"/>
      <c r="VWR258" s="27"/>
      <c r="VWS258" s="27"/>
      <c r="VWT258" s="27"/>
      <c r="VWU258" s="27"/>
      <c r="VWV258" s="27"/>
      <c r="VWW258" s="27"/>
      <c r="VWX258" s="27"/>
      <c r="VWY258" s="27"/>
      <c r="VWZ258" s="27"/>
      <c r="VXA258" s="27"/>
      <c r="VXB258" s="27"/>
      <c r="VXC258" s="27"/>
      <c r="VXD258" s="27"/>
      <c r="VXE258" s="27"/>
      <c r="VXF258" s="27"/>
      <c r="VXG258" s="27"/>
      <c r="VXH258" s="27"/>
      <c r="VXI258" s="27"/>
      <c r="VXJ258" s="27"/>
      <c r="VXK258" s="27"/>
      <c r="VXL258" s="27"/>
      <c r="VXM258" s="27"/>
      <c r="VXN258" s="27"/>
      <c r="VXO258" s="27"/>
      <c r="VXP258" s="27"/>
      <c r="VXQ258" s="27"/>
      <c r="VXR258" s="27"/>
      <c r="VXS258" s="27"/>
      <c r="VXT258" s="27"/>
      <c r="VXU258" s="27"/>
      <c r="VXV258" s="27"/>
      <c r="VXW258" s="27"/>
      <c r="VXX258" s="27"/>
      <c r="VXY258" s="27"/>
      <c r="VXZ258" s="27"/>
      <c r="VYA258" s="27"/>
      <c r="VYB258" s="27"/>
      <c r="VYC258" s="27"/>
      <c r="VYD258" s="27"/>
      <c r="VYE258" s="27"/>
      <c r="VYF258" s="27"/>
      <c r="VYG258" s="27"/>
      <c r="VYH258" s="27"/>
      <c r="VYI258" s="27"/>
      <c r="VYJ258" s="27"/>
      <c r="VYK258" s="27"/>
      <c r="VYL258" s="27"/>
      <c r="VYM258" s="27"/>
      <c r="VYN258" s="27"/>
      <c r="VYO258" s="27"/>
      <c r="VYP258" s="27"/>
      <c r="VYQ258" s="27"/>
      <c r="VYR258" s="27"/>
      <c r="VYS258" s="27"/>
      <c r="VYT258" s="27"/>
      <c r="VYU258" s="27"/>
      <c r="VYV258" s="27"/>
      <c r="VYW258" s="27"/>
      <c r="VYX258" s="27"/>
      <c r="VYY258" s="27"/>
      <c r="VYZ258" s="27"/>
      <c r="VZA258" s="27"/>
      <c r="VZB258" s="27"/>
      <c r="VZC258" s="27"/>
      <c r="VZD258" s="27"/>
      <c r="VZE258" s="27"/>
      <c r="VZF258" s="27"/>
      <c r="VZG258" s="27"/>
      <c r="VZH258" s="27"/>
      <c r="VZI258" s="27"/>
      <c r="VZJ258" s="27"/>
      <c r="VZK258" s="27"/>
      <c r="VZL258" s="27"/>
      <c r="VZM258" s="27"/>
      <c r="VZN258" s="27"/>
      <c r="VZO258" s="27"/>
      <c r="VZP258" s="27"/>
      <c r="VZQ258" s="27"/>
      <c r="VZR258" s="27"/>
      <c r="VZS258" s="27"/>
      <c r="VZT258" s="27"/>
      <c r="VZU258" s="27"/>
      <c r="VZV258" s="27"/>
      <c r="VZW258" s="27"/>
      <c r="VZX258" s="27"/>
      <c r="VZY258" s="27"/>
      <c r="VZZ258" s="27"/>
      <c r="WAA258" s="27"/>
      <c r="WAB258" s="27"/>
      <c r="WAC258" s="27"/>
      <c r="WAD258" s="27"/>
      <c r="WAE258" s="27"/>
      <c r="WAF258" s="27"/>
      <c r="WAG258" s="27"/>
      <c r="WAH258" s="27"/>
      <c r="WAI258" s="27"/>
      <c r="WAJ258" s="27"/>
      <c r="WAK258" s="27"/>
      <c r="WAL258" s="27"/>
      <c r="WAM258" s="27"/>
      <c r="WAN258" s="27"/>
      <c r="WAO258" s="27"/>
      <c r="WAP258" s="27"/>
      <c r="WAQ258" s="27"/>
      <c r="WAR258" s="27"/>
      <c r="WAS258" s="27"/>
      <c r="WAT258" s="27"/>
      <c r="WAU258" s="27"/>
      <c r="WAV258" s="27"/>
      <c r="WAW258" s="27"/>
      <c r="WAX258" s="27"/>
      <c r="WAY258" s="27"/>
      <c r="WAZ258" s="27"/>
      <c r="WBA258" s="27"/>
      <c r="WBB258" s="27"/>
      <c r="WBC258" s="27"/>
      <c r="WBD258" s="27"/>
      <c r="WBE258" s="27"/>
      <c r="WBF258" s="27"/>
      <c r="WBG258" s="27"/>
      <c r="WBH258" s="27"/>
      <c r="WBI258" s="27"/>
      <c r="WBJ258" s="27"/>
      <c r="WBK258" s="27"/>
      <c r="WBL258" s="27"/>
      <c r="WBM258" s="27"/>
      <c r="WBN258" s="27"/>
      <c r="WBO258" s="27"/>
      <c r="WBP258" s="27"/>
      <c r="WBQ258" s="27"/>
      <c r="WBR258" s="27"/>
      <c r="WBS258" s="27"/>
      <c r="WBT258" s="27"/>
      <c r="WBU258" s="27"/>
      <c r="WBV258" s="27"/>
      <c r="WBW258" s="27"/>
      <c r="WBX258" s="27"/>
      <c r="WBY258" s="27"/>
      <c r="WBZ258" s="27"/>
      <c r="WCA258" s="27"/>
      <c r="WCB258" s="27"/>
      <c r="WCC258" s="27"/>
      <c r="WCD258" s="27"/>
      <c r="WCE258" s="27"/>
      <c r="WCF258" s="27"/>
      <c r="WCG258" s="27"/>
      <c r="WCH258" s="27"/>
      <c r="WCI258" s="27"/>
      <c r="WCJ258" s="27"/>
      <c r="WCK258" s="27"/>
      <c r="WCL258" s="27"/>
      <c r="WCM258" s="27"/>
      <c r="WCN258" s="27"/>
      <c r="WCO258" s="27"/>
      <c r="WCP258" s="27"/>
      <c r="WCQ258" s="27"/>
      <c r="WCR258" s="27"/>
      <c r="WCS258" s="27"/>
      <c r="WCT258" s="27"/>
      <c r="WCU258" s="27"/>
      <c r="WCV258" s="27"/>
      <c r="WCW258" s="27"/>
      <c r="WCX258" s="27"/>
      <c r="WCY258" s="27"/>
      <c r="WCZ258" s="27"/>
      <c r="WDA258" s="27"/>
      <c r="WDB258" s="27"/>
      <c r="WDC258" s="27"/>
      <c r="WDD258" s="27"/>
      <c r="WDE258" s="27"/>
      <c r="WDF258" s="27"/>
      <c r="WDG258" s="27"/>
      <c r="WDH258" s="27"/>
      <c r="WDI258" s="27"/>
      <c r="WDJ258" s="27"/>
      <c r="WDK258" s="27"/>
      <c r="WDL258" s="27"/>
      <c r="WDM258" s="27"/>
      <c r="WDN258" s="27"/>
      <c r="WDO258" s="27"/>
      <c r="WDP258" s="27"/>
      <c r="WDQ258" s="27"/>
      <c r="WDR258" s="27"/>
      <c r="WDS258" s="27"/>
      <c r="WDT258" s="27"/>
      <c r="WDU258" s="27"/>
      <c r="WDV258" s="27"/>
      <c r="WDW258" s="27"/>
      <c r="WDX258" s="27"/>
      <c r="WDY258" s="27"/>
      <c r="WDZ258" s="27"/>
      <c r="WEA258" s="27"/>
      <c r="WEB258" s="27"/>
      <c r="WEC258" s="27"/>
      <c r="WED258" s="27"/>
      <c r="WEE258" s="27"/>
      <c r="WEF258" s="27"/>
      <c r="WEG258" s="27"/>
      <c r="WEH258" s="27"/>
      <c r="WEI258" s="27"/>
      <c r="WEJ258" s="27"/>
      <c r="WEK258" s="27"/>
      <c r="WEL258" s="27"/>
      <c r="WEM258" s="27"/>
      <c r="WEN258" s="27"/>
      <c r="WEO258" s="27"/>
      <c r="WEP258" s="27"/>
      <c r="WEQ258" s="27"/>
      <c r="WER258" s="27"/>
      <c r="WES258" s="27"/>
      <c r="WET258" s="27"/>
      <c r="WEU258" s="27"/>
      <c r="WEV258" s="27"/>
      <c r="WEW258" s="27"/>
      <c r="WEX258" s="27"/>
      <c r="WEY258" s="27"/>
      <c r="WEZ258" s="27"/>
      <c r="WFA258" s="27"/>
      <c r="WFB258" s="27"/>
      <c r="WFC258" s="27"/>
      <c r="WFD258" s="27"/>
      <c r="WFE258" s="27"/>
      <c r="WFF258" s="27"/>
      <c r="WFG258" s="27"/>
      <c r="WFH258" s="27"/>
      <c r="WFI258" s="27"/>
      <c r="WFJ258" s="27"/>
      <c r="WFK258" s="27"/>
      <c r="WFL258" s="27"/>
      <c r="WFM258" s="27"/>
      <c r="WFN258" s="27"/>
      <c r="WFO258" s="27"/>
      <c r="WFP258" s="27"/>
      <c r="WFQ258" s="27"/>
      <c r="WFR258" s="27"/>
      <c r="WFS258" s="27"/>
      <c r="WFT258" s="27"/>
      <c r="WFU258" s="27"/>
      <c r="WFV258" s="27"/>
      <c r="WFW258" s="27"/>
      <c r="WFX258" s="27"/>
      <c r="WFY258" s="27"/>
      <c r="WFZ258" s="27"/>
      <c r="WGA258" s="27"/>
      <c r="WGB258" s="27"/>
      <c r="WGC258" s="27"/>
      <c r="WGD258" s="27"/>
      <c r="WGE258" s="27"/>
      <c r="WGF258" s="27"/>
      <c r="WGG258" s="27"/>
      <c r="WGH258" s="27"/>
      <c r="WGI258" s="27"/>
      <c r="WGJ258" s="27"/>
      <c r="WGK258" s="27"/>
      <c r="WGL258" s="27"/>
      <c r="WGM258" s="27"/>
      <c r="WGN258" s="27"/>
      <c r="WGO258" s="27"/>
      <c r="WGP258" s="27"/>
      <c r="WGQ258" s="27"/>
      <c r="WGR258" s="27"/>
      <c r="WGS258" s="27"/>
      <c r="WGT258" s="27"/>
      <c r="WGU258" s="27"/>
      <c r="WGV258" s="27"/>
      <c r="WGW258" s="27"/>
      <c r="WGX258" s="27"/>
      <c r="WGY258" s="27"/>
      <c r="WGZ258" s="27"/>
      <c r="WHA258" s="27"/>
      <c r="WHB258" s="27"/>
      <c r="WHC258" s="27"/>
      <c r="WHD258" s="27"/>
      <c r="WHE258" s="27"/>
      <c r="WHF258" s="27"/>
      <c r="WHG258" s="27"/>
      <c r="WHH258" s="27"/>
      <c r="WHI258" s="27"/>
      <c r="WHJ258" s="27"/>
      <c r="WHK258" s="27"/>
      <c r="WHL258" s="27"/>
      <c r="WHM258" s="27"/>
      <c r="WHN258" s="27"/>
      <c r="WHO258" s="27"/>
      <c r="WHP258" s="27"/>
      <c r="WHQ258" s="27"/>
      <c r="WHR258" s="27"/>
      <c r="WHS258" s="27"/>
      <c r="WHT258" s="27"/>
      <c r="WHU258" s="27"/>
      <c r="WHV258" s="27"/>
      <c r="WHW258" s="27"/>
      <c r="WHX258" s="27"/>
      <c r="WHY258" s="27"/>
      <c r="WHZ258" s="27"/>
      <c r="WIA258" s="27"/>
      <c r="WIB258" s="27"/>
      <c r="WIC258" s="27"/>
      <c r="WID258" s="27"/>
      <c r="WIE258" s="27"/>
      <c r="WIF258" s="27"/>
      <c r="WIG258" s="27"/>
      <c r="WIH258" s="27"/>
      <c r="WII258" s="27"/>
      <c r="WIJ258" s="27"/>
      <c r="WIK258" s="27"/>
      <c r="WIL258" s="27"/>
      <c r="WIM258" s="27"/>
      <c r="WIN258" s="27"/>
      <c r="WIO258" s="27"/>
      <c r="WIP258" s="27"/>
      <c r="WIQ258" s="27"/>
      <c r="WIR258" s="27"/>
      <c r="WIS258" s="27"/>
      <c r="WIT258" s="27"/>
      <c r="WIU258" s="27"/>
      <c r="WIV258" s="27"/>
      <c r="WIW258" s="27"/>
      <c r="WIX258" s="27"/>
      <c r="WIY258" s="27"/>
      <c r="WIZ258" s="27"/>
      <c r="WJA258" s="27"/>
      <c r="WJB258" s="27"/>
      <c r="WJC258" s="27"/>
      <c r="WJD258" s="27"/>
      <c r="WJE258" s="27"/>
      <c r="WJF258" s="27"/>
      <c r="WJG258" s="27"/>
      <c r="WJH258" s="27"/>
      <c r="WJI258" s="27"/>
      <c r="WJJ258" s="27"/>
      <c r="WJK258" s="27"/>
      <c r="WJL258" s="27"/>
      <c r="WJM258" s="27"/>
      <c r="WJN258" s="27"/>
      <c r="WJO258" s="27"/>
      <c r="WJP258" s="27"/>
      <c r="WJQ258" s="27"/>
      <c r="WJR258" s="27"/>
      <c r="WJS258" s="27"/>
      <c r="WJT258" s="27"/>
      <c r="WJU258" s="27"/>
      <c r="WJV258" s="27"/>
      <c r="WJW258" s="27"/>
      <c r="WJX258" s="27"/>
      <c r="WJY258" s="27"/>
      <c r="WJZ258" s="27"/>
      <c r="WKA258" s="27"/>
      <c r="WKB258" s="27"/>
      <c r="WKC258" s="27"/>
      <c r="WKD258" s="27"/>
      <c r="WKE258" s="27"/>
      <c r="WKF258" s="27"/>
      <c r="WKG258" s="27"/>
      <c r="WKH258" s="27"/>
      <c r="WKI258" s="27"/>
      <c r="WKJ258" s="27"/>
      <c r="WKK258" s="27"/>
      <c r="WKL258" s="27"/>
      <c r="WKM258" s="27"/>
      <c r="WKN258" s="27"/>
      <c r="WKO258" s="27"/>
      <c r="WKP258" s="27"/>
      <c r="WKQ258" s="27"/>
      <c r="WKR258" s="27"/>
      <c r="WKS258" s="27"/>
      <c r="WKT258" s="27"/>
      <c r="WKU258" s="27"/>
      <c r="WKV258" s="27"/>
      <c r="WKW258" s="27"/>
      <c r="WKX258" s="27"/>
      <c r="WKY258" s="27"/>
      <c r="WKZ258" s="27"/>
      <c r="WLA258" s="27"/>
      <c r="WLB258" s="27"/>
      <c r="WLC258" s="27"/>
      <c r="WLD258" s="27"/>
      <c r="WLE258" s="27"/>
      <c r="WLF258" s="27"/>
      <c r="WLG258" s="27"/>
      <c r="WLH258" s="27"/>
      <c r="WLI258" s="27"/>
      <c r="WLJ258" s="27"/>
      <c r="WLK258" s="27"/>
      <c r="WLL258" s="27"/>
      <c r="WLM258" s="27"/>
      <c r="WLN258" s="27"/>
      <c r="WLO258" s="27"/>
      <c r="WLP258" s="27"/>
      <c r="WLQ258" s="27"/>
      <c r="WLR258" s="27"/>
      <c r="WLS258" s="27"/>
      <c r="WLT258" s="27"/>
      <c r="WLU258" s="27"/>
      <c r="WLV258" s="27"/>
      <c r="WLW258" s="27"/>
      <c r="WLX258" s="27"/>
      <c r="WLY258" s="27"/>
      <c r="WLZ258" s="27"/>
      <c r="WMA258" s="27"/>
      <c r="WMB258" s="27"/>
      <c r="WMC258" s="27"/>
      <c r="WMD258" s="27"/>
      <c r="WME258" s="27"/>
      <c r="WMF258" s="27"/>
      <c r="WMG258" s="27"/>
      <c r="WMH258" s="27"/>
      <c r="WMI258" s="27"/>
      <c r="WMJ258" s="27"/>
      <c r="WMK258" s="27"/>
      <c r="WML258" s="27"/>
      <c r="WMM258" s="27"/>
      <c r="WMN258" s="27"/>
      <c r="WMO258" s="27"/>
      <c r="WMP258" s="27"/>
      <c r="WMQ258" s="27"/>
      <c r="WMR258" s="27"/>
      <c r="WMS258" s="27"/>
      <c r="WMT258" s="27"/>
      <c r="WMU258" s="27"/>
      <c r="WMV258" s="27"/>
      <c r="WMW258" s="27"/>
      <c r="WMX258" s="27"/>
      <c r="WMY258" s="27"/>
      <c r="WMZ258" s="27"/>
      <c r="WNA258" s="27"/>
      <c r="WNB258" s="27"/>
      <c r="WNC258" s="27"/>
      <c r="WND258" s="27"/>
      <c r="WNE258" s="27"/>
      <c r="WNF258" s="27"/>
      <c r="WNG258" s="27"/>
      <c r="WNH258" s="27"/>
      <c r="WNI258" s="27"/>
      <c r="WNJ258" s="27"/>
      <c r="WNK258" s="27"/>
      <c r="WNL258" s="27"/>
      <c r="WNM258" s="27"/>
      <c r="WNN258" s="27"/>
      <c r="WNO258" s="27"/>
      <c r="WNP258" s="27"/>
      <c r="WNQ258" s="27"/>
      <c r="WNR258" s="27"/>
      <c r="WNS258" s="27"/>
      <c r="WNT258" s="27"/>
      <c r="WNU258" s="27"/>
      <c r="WNV258" s="27"/>
      <c r="WNW258" s="27"/>
      <c r="WNX258" s="27"/>
      <c r="WNY258" s="27"/>
      <c r="WNZ258" s="27"/>
      <c r="WOA258" s="27"/>
      <c r="WOB258" s="27"/>
      <c r="WOC258" s="27"/>
      <c r="WOD258" s="27"/>
      <c r="WOE258" s="27"/>
      <c r="WOF258" s="27"/>
      <c r="WOG258" s="27"/>
      <c r="WOH258" s="27"/>
      <c r="WOI258" s="27"/>
      <c r="WOJ258" s="27"/>
      <c r="WOK258" s="27"/>
      <c r="WOL258" s="27"/>
      <c r="WOM258" s="27"/>
      <c r="WON258" s="27"/>
      <c r="WOO258" s="27"/>
      <c r="WOP258" s="27"/>
      <c r="WOQ258" s="27"/>
      <c r="WOR258" s="27"/>
      <c r="WOS258" s="27"/>
      <c r="WOT258" s="27"/>
      <c r="WOU258" s="27"/>
      <c r="WOV258" s="27"/>
      <c r="WOW258" s="27"/>
      <c r="WOX258" s="27"/>
      <c r="WOY258" s="27"/>
      <c r="WOZ258" s="27"/>
      <c r="WPA258" s="27"/>
      <c r="WPB258" s="27"/>
      <c r="WPC258" s="27"/>
      <c r="WPD258" s="27"/>
      <c r="WPE258" s="27"/>
      <c r="WPF258" s="27"/>
      <c r="WPG258" s="27"/>
      <c r="WPH258" s="27"/>
      <c r="WPI258" s="27"/>
      <c r="WPJ258" s="27"/>
      <c r="WPK258" s="27"/>
      <c r="WPL258" s="27"/>
      <c r="WPM258" s="27"/>
      <c r="WPN258" s="27"/>
      <c r="WPO258" s="27"/>
      <c r="WPP258" s="27"/>
      <c r="WPQ258" s="27"/>
      <c r="WPR258" s="27"/>
      <c r="WPS258" s="27"/>
      <c r="WPT258" s="27"/>
      <c r="WPU258" s="27"/>
      <c r="WPV258" s="27"/>
      <c r="WPW258" s="27"/>
      <c r="WPX258" s="27"/>
      <c r="WPY258" s="27"/>
      <c r="WPZ258" s="27"/>
      <c r="WQA258" s="27"/>
      <c r="WQB258" s="27"/>
      <c r="WQC258" s="27"/>
      <c r="WQD258" s="27"/>
      <c r="WQE258" s="27"/>
      <c r="WQF258" s="27"/>
      <c r="WQG258" s="27"/>
      <c r="WQH258" s="27"/>
      <c r="WQI258" s="27"/>
      <c r="WQJ258" s="27"/>
      <c r="WQK258" s="27"/>
      <c r="WQL258" s="27"/>
      <c r="WQM258" s="27"/>
      <c r="WQN258" s="27"/>
      <c r="WQO258" s="27"/>
      <c r="WQP258" s="27"/>
      <c r="WQQ258" s="27"/>
      <c r="WQR258" s="27"/>
      <c r="WQS258" s="27"/>
      <c r="WQT258" s="27"/>
      <c r="WQU258" s="27"/>
      <c r="WQV258" s="27"/>
      <c r="WQW258" s="27"/>
      <c r="WQX258" s="27"/>
      <c r="WQY258" s="27"/>
      <c r="WQZ258" s="27"/>
      <c r="WRA258" s="27"/>
      <c r="WRB258" s="27"/>
      <c r="WRC258" s="27"/>
      <c r="WRD258" s="27"/>
      <c r="WRE258" s="27"/>
      <c r="WRF258" s="27"/>
      <c r="WRG258" s="27"/>
      <c r="WRH258" s="27"/>
      <c r="WRI258" s="27"/>
      <c r="WRJ258" s="27"/>
      <c r="WRK258" s="27"/>
      <c r="WRL258" s="27"/>
      <c r="WRM258" s="27"/>
      <c r="WRN258" s="27"/>
      <c r="WRO258" s="27"/>
      <c r="WRP258" s="27"/>
      <c r="WRQ258" s="27"/>
      <c r="WRR258" s="27"/>
      <c r="WRS258" s="27"/>
      <c r="WRT258" s="27"/>
      <c r="WRU258" s="27"/>
      <c r="WRV258" s="27"/>
      <c r="WRW258" s="27"/>
      <c r="WRX258" s="27"/>
      <c r="WRY258" s="27"/>
      <c r="WRZ258" s="27"/>
      <c r="WSA258" s="27"/>
      <c r="WSB258" s="27"/>
      <c r="WSC258" s="27"/>
      <c r="WSD258" s="27"/>
      <c r="WSE258" s="27"/>
      <c r="WSF258" s="27"/>
      <c r="WSG258" s="27"/>
      <c r="WSH258" s="27"/>
      <c r="WSI258" s="27"/>
      <c r="WSJ258" s="27"/>
      <c r="WSK258" s="27"/>
      <c r="WSL258" s="27"/>
      <c r="WSM258" s="27"/>
      <c r="WSN258" s="27"/>
      <c r="WSO258" s="27"/>
      <c r="WSP258" s="27"/>
      <c r="WSQ258" s="27"/>
      <c r="WSR258" s="27"/>
      <c r="WSS258" s="27"/>
      <c r="WST258" s="27"/>
      <c r="WSU258" s="27"/>
      <c r="WSV258" s="27"/>
      <c r="WSW258" s="27"/>
      <c r="WSX258" s="27"/>
      <c r="WSY258" s="27"/>
      <c r="WSZ258" s="27"/>
      <c r="WTA258" s="27"/>
      <c r="WTB258" s="27"/>
      <c r="WTC258" s="27"/>
      <c r="WTD258" s="27"/>
      <c r="WTE258" s="27"/>
      <c r="WTF258" s="27"/>
      <c r="WTG258" s="27"/>
      <c r="WTH258" s="27"/>
      <c r="WTI258" s="27"/>
      <c r="WTJ258" s="27"/>
      <c r="WTK258" s="27"/>
      <c r="WTL258" s="27"/>
      <c r="WTM258" s="27"/>
      <c r="WTN258" s="27"/>
      <c r="WTO258" s="27"/>
      <c r="WTP258" s="27"/>
      <c r="WTQ258" s="27"/>
      <c r="WTR258" s="27"/>
      <c r="WTS258" s="27"/>
      <c r="WTT258" s="27"/>
      <c r="WTU258" s="27"/>
      <c r="WTV258" s="27"/>
      <c r="WTW258" s="27"/>
      <c r="WTX258" s="27"/>
      <c r="WTY258" s="27"/>
      <c r="WTZ258" s="27"/>
      <c r="WUA258" s="27"/>
      <c r="WUB258" s="27"/>
      <c r="WUC258" s="27"/>
      <c r="WUD258" s="27"/>
      <c r="WUE258" s="27"/>
      <c r="WUF258" s="27"/>
      <c r="WUG258" s="27"/>
      <c r="WUH258" s="27"/>
      <c r="WUI258" s="27"/>
      <c r="WUJ258" s="27"/>
      <c r="WUK258" s="27"/>
      <c r="WUL258" s="27"/>
      <c r="WUM258" s="27"/>
      <c r="WUN258" s="27"/>
      <c r="WUO258" s="27"/>
      <c r="WUP258" s="27"/>
      <c r="WUQ258" s="27"/>
      <c r="WUR258" s="27"/>
      <c r="WUS258" s="27"/>
      <c r="WUT258" s="27"/>
      <c r="WUU258" s="27"/>
      <c r="WUV258" s="27"/>
      <c r="WUW258" s="27"/>
      <c r="WUX258" s="27"/>
      <c r="WUY258" s="27"/>
      <c r="WUZ258" s="27"/>
      <c r="WVA258" s="27"/>
      <c r="WVB258" s="27"/>
      <c r="WVC258" s="27"/>
      <c r="WVD258" s="27"/>
      <c r="WVE258" s="27"/>
      <c r="WVF258" s="27"/>
      <c r="WVG258" s="27"/>
      <c r="WVH258" s="27"/>
      <c r="WVI258" s="27"/>
      <c r="WVJ258" s="27"/>
      <c r="WVK258" s="27"/>
      <c r="WVL258" s="27"/>
      <c r="WVM258" s="27"/>
      <c r="WVN258" s="27"/>
      <c r="WVO258" s="27"/>
      <c r="WVP258" s="27"/>
      <c r="WVQ258" s="27"/>
      <c r="WVR258" s="27"/>
      <c r="WVS258" s="27"/>
      <c r="WVT258" s="27"/>
      <c r="WVU258" s="27"/>
      <c r="WVV258" s="27"/>
      <c r="WVW258" s="27"/>
      <c r="WVX258" s="27"/>
      <c r="WVY258" s="27"/>
      <c r="WVZ258" s="27"/>
      <c r="WWA258" s="27"/>
      <c r="WWB258" s="27"/>
      <c r="WWC258" s="27"/>
      <c r="WWD258" s="27"/>
      <c r="WWE258" s="27"/>
      <c r="WWF258" s="27"/>
      <c r="WWG258" s="27"/>
      <c r="WWH258" s="27"/>
      <c r="WWI258" s="27"/>
      <c r="WWJ258" s="27"/>
      <c r="WWK258" s="27"/>
      <c r="WWL258" s="27"/>
      <c r="WWM258" s="27"/>
      <c r="WWN258" s="27"/>
      <c r="WWO258" s="27"/>
      <c r="WWP258" s="27"/>
      <c r="WWQ258" s="27"/>
      <c r="WWR258" s="27"/>
      <c r="WWS258" s="27"/>
      <c r="WWT258" s="27"/>
      <c r="WWU258" s="27"/>
      <c r="WWV258" s="27"/>
      <c r="WWW258" s="27"/>
      <c r="WWX258" s="27"/>
      <c r="WWY258" s="27"/>
      <c r="WWZ258" s="27"/>
      <c r="WXA258" s="27"/>
      <c r="WXB258" s="27"/>
      <c r="WXC258" s="27"/>
      <c r="WXD258" s="27"/>
      <c r="WXE258" s="27"/>
      <c r="WXF258" s="27"/>
      <c r="WXG258" s="27"/>
      <c r="WXH258" s="27"/>
      <c r="WXI258" s="27"/>
      <c r="WXJ258" s="27"/>
      <c r="WXK258" s="27"/>
      <c r="WXL258" s="27"/>
      <c r="WXM258" s="27"/>
      <c r="WXN258" s="27"/>
      <c r="WXO258" s="27"/>
      <c r="WXP258" s="27"/>
      <c r="WXQ258" s="27"/>
      <c r="WXR258" s="27"/>
      <c r="WXS258" s="27"/>
      <c r="WXT258" s="27"/>
      <c r="WXU258" s="27"/>
      <c r="WXV258" s="27"/>
      <c r="WXW258" s="27"/>
      <c r="WXX258" s="27"/>
      <c r="WXY258" s="27"/>
      <c r="WXZ258" s="27"/>
      <c r="WYA258" s="27"/>
      <c r="WYB258" s="27"/>
      <c r="WYC258" s="27"/>
      <c r="WYD258" s="27"/>
      <c r="WYE258" s="27"/>
      <c r="WYF258" s="27"/>
      <c r="WYG258" s="27"/>
      <c r="WYH258" s="27"/>
      <c r="WYI258" s="27"/>
      <c r="WYJ258" s="27"/>
      <c r="WYK258" s="27"/>
      <c r="WYL258" s="27"/>
      <c r="WYM258" s="27"/>
      <c r="WYN258" s="27"/>
      <c r="WYO258" s="27"/>
      <c r="WYP258" s="27"/>
      <c r="WYQ258" s="27"/>
      <c r="WYR258" s="27"/>
      <c r="WYS258" s="27"/>
      <c r="WYT258" s="27"/>
      <c r="WYU258" s="27"/>
      <c r="WYV258" s="27"/>
      <c r="WYW258" s="27"/>
      <c r="WYX258" s="27"/>
      <c r="WYY258" s="27"/>
      <c r="WYZ258" s="27"/>
      <c r="WZA258" s="27"/>
      <c r="WZB258" s="27"/>
      <c r="WZC258" s="27"/>
      <c r="WZD258" s="27"/>
      <c r="WZE258" s="27"/>
      <c r="WZF258" s="27"/>
      <c r="WZG258" s="27"/>
      <c r="WZH258" s="27"/>
      <c r="WZI258" s="27"/>
      <c r="WZJ258" s="27"/>
      <c r="WZK258" s="27"/>
      <c r="WZL258" s="27"/>
      <c r="WZM258" s="27"/>
      <c r="WZN258" s="27"/>
      <c r="WZO258" s="27"/>
      <c r="WZP258" s="27"/>
      <c r="WZQ258" s="27"/>
      <c r="WZR258" s="27"/>
      <c r="WZS258" s="27"/>
      <c r="WZT258" s="27"/>
      <c r="WZU258" s="27"/>
      <c r="WZV258" s="27"/>
      <c r="WZW258" s="27"/>
      <c r="WZX258" s="27"/>
      <c r="WZY258" s="27"/>
      <c r="WZZ258" s="27"/>
      <c r="XAA258" s="27"/>
      <c r="XAB258" s="27"/>
      <c r="XAC258" s="27"/>
      <c r="XAD258" s="27"/>
      <c r="XAE258" s="27"/>
      <c r="XAF258" s="27"/>
      <c r="XAG258" s="27"/>
      <c r="XAH258" s="27"/>
      <c r="XAI258" s="27"/>
      <c r="XAJ258" s="27"/>
      <c r="XAK258" s="27"/>
      <c r="XAL258" s="27"/>
      <c r="XAM258" s="27"/>
      <c r="XAN258" s="27"/>
      <c r="XAO258" s="27"/>
      <c r="XAP258" s="27"/>
      <c r="XAQ258" s="27"/>
      <c r="XAR258" s="27"/>
      <c r="XAS258" s="27"/>
      <c r="XAT258" s="27"/>
      <c r="XAU258" s="27"/>
      <c r="XAV258" s="27"/>
      <c r="XAW258" s="27"/>
      <c r="XAX258" s="27"/>
      <c r="XAY258" s="27"/>
      <c r="XAZ258" s="27"/>
      <c r="XBA258" s="27"/>
      <c r="XBB258" s="27"/>
      <c r="XBC258" s="27"/>
      <c r="XBD258" s="27"/>
      <c r="XBE258" s="27"/>
      <c r="XBF258" s="27"/>
      <c r="XBG258" s="27"/>
      <c r="XBH258" s="27"/>
      <c r="XBI258" s="27"/>
      <c r="XBJ258" s="27"/>
      <c r="XBK258" s="27"/>
      <c r="XBL258" s="27"/>
      <c r="XBM258" s="27"/>
      <c r="XBN258" s="27"/>
      <c r="XBO258" s="27"/>
      <c r="XBP258" s="27"/>
      <c r="XBQ258" s="27"/>
      <c r="XBR258" s="27"/>
      <c r="XBS258" s="27"/>
      <c r="XBT258" s="27"/>
      <c r="XBU258" s="27"/>
      <c r="XBV258" s="27"/>
      <c r="XBW258" s="27"/>
      <c r="XBX258" s="27"/>
      <c r="XBY258" s="27"/>
      <c r="XBZ258" s="27"/>
      <c r="XCA258" s="27"/>
      <c r="XCB258" s="27"/>
      <c r="XCC258" s="27"/>
      <c r="XCD258" s="27"/>
      <c r="XCE258" s="27"/>
      <c r="XCF258" s="27"/>
      <c r="XCG258" s="27"/>
      <c r="XCH258" s="27"/>
      <c r="XCI258" s="27"/>
      <c r="XCJ258" s="27"/>
      <c r="XCK258" s="27"/>
      <c r="XCL258" s="27"/>
      <c r="XCM258" s="27"/>
      <c r="XCN258" s="27"/>
      <c r="XCO258" s="27"/>
      <c r="XCP258" s="27"/>
      <c r="XCQ258" s="27"/>
      <c r="XCR258" s="27"/>
      <c r="XCS258" s="27"/>
      <c r="XCT258" s="27"/>
      <c r="XCU258" s="27"/>
      <c r="XCV258" s="27"/>
      <c r="XCW258" s="27"/>
      <c r="XCX258" s="27"/>
      <c r="XCY258" s="27"/>
      <c r="XCZ258" s="27"/>
      <c r="XDA258" s="27"/>
      <c r="XDB258" s="27"/>
      <c r="XDC258" s="27"/>
      <c r="XDD258" s="27"/>
      <c r="XDE258" s="27"/>
      <c r="XDF258" s="27"/>
      <c r="XDG258" s="27"/>
      <c r="XDH258" s="27"/>
      <c r="XDI258" s="27"/>
      <c r="XDJ258" s="27"/>
      <c r="XDK258" s="27"/>
      <c r="XDL258" s="27"/>
      <c r="XDM258" s="27"/>
      <c r="XDN258" s="27"/>
      <c r="XDO258" s="27"/>
      <c r="XDP258" s="27"/>
      <c r="XDQ258" s="27"/>
      <c r="XDR258" s="27"/>
      <c r="XDS258" s="27"/>
      <c r="XDT258" s="27"/>
      <c r="XDU258" s="27"/>
      <c r="XDV258" s="27"/>
      <c r="XDW258" s="27"/>
      <c r="XDX258" s="27"/>
      <c r="XDY258" s="27"/>
      <c r="XDZ258" s="27"/>
      <c r="XEA258" s="27"/>
      <c r="XEB258" s="27"/>
      <c r="XEC258" s="27"/>
      <c r="XED258" s="27"/>
      <c r="XEE258" s="27"/>
      <c r="XEF258" s="27"/>
      <c r="XEG258" s="27"/>
      <c r="XEH258" s="27"/>
      <c r="XEI258" s="27"/>
      <c r="XEJ258" s="27"/>
      <c r="XEK258" s="27"/>
      <c r="XEL258" s="27"/>
      <c r="XEM258" s="27"/>
      <c r="XEN258" s="27"/>
      <c r="XEO258" s="27"/>
      <c r="XEP258" s="27"/>
      <c r="XEQ258" s="27"/>
      <c r="XER258" s="27"/>
      <c r="XES258" s="27"/>
      <c r="XET258" s="27"/>
      <c r="XEU258" s="27"/>
      <c r="XEV258" s="27"/>
      <c r="XEW258" s="27"/>
      <c r="XEX258" s="27"/>
      <c r="XEY258" s="27"/>
      <c r="XEZ258" s="27"/>
      <c r="XFA258" s="27"/>
      <c r="XFB258" s="27"/>
      <c r="XFC258" s="27"/>
      <c r="XFD258" s="27"/>
    </row>
    <row r="259" spans="1:16384" s="42" customFormat="1">
      <c r="A259" s="29"/>
      <c r="B259" s="485" t="s">
        <v>139</v>
      </c>
      <c r="C259" s="48"/>
      <c r="D259" s="48"/>
      <c r="E259" s="48"/>
      <c r="F259" s="48"/>
      <c r="G259" s="54"/>
      <c r="H259" s="445"/>
      <c r="I259" s="446"/>
      <c r="J259" s="446"/>
      <c r="K259" s="446"/>
      <c r="L259" s="446"/>
      <c r="M259" s="446"/>
      <c r="N259" s="446"/>
      <c r="O259" s="446"/>
      <c r="P259" s="446"/>
      <c r="Q259" s="446"/>
      <c r="R259" s="446"/>
      <c r="S259" s="446"/>
      <c r="T259" s="486"/>
      <c r="U259" s="53"/>
      <c r="V259" s="53"/>
      <c r="W259" s="53"/>
      <c r="X259" s="53"/>
      <c r="Y259" s="53"/>
      <c r="Z259" s="53"/>
    </row>
    <row r="260" spans="1:16384">
      <c r="B260" s="348"/>
      <c r="C260" s="28" t="s">
        <v>23</v>
      </c>
      <c r="D260" s="8"/>
      <c r="E260" s="10"/>
      <c r="F260" s="10"/>
      <c r="G260" s="8"/>
      <c r="H260" s="425">
        <f t="shared" ref="H260:T260" si="139">H183</f>
        <v>-14715.564959999994</v>
      </c>
      <c r="I260" s="426">
        <f t="shared" si="139"/>
        <v>-13845.322737777775</v>
      </c>
      <c r="J260" s="426">
        <f t="shared" si="139"/>
        <v>-14306.59384888889</v>
      </c>
      <c r="K260" s="426">
        <f t="shared" si="139"/>
        <v>-11463.958293333331</v>
      </c>
      <c r="L260" s="426">
        <f t="shared" si="139"/>
        <v>-10623.604960000001</v>
      </c>
      <c r="M260" s="426">
        <f t="shared" si="139"/>
        <v>-9598.3649600000026</v>
      </c>
      <c r="N260" s="426">
        <f t="shared" si="139"/>
        <v>-8679.3449599999985</v>
      </c>
      <c r="O260" s="426">
        <f t="shared" si="139"/>
        <v>-7744.2649600000032</v>
      </c>
      <c r="P260" s="426">
        <f t="shared" si="139"/>
        <v>-6804.2582933333324</v>
      </c>
      <c r="Q260" s="426">
        <f t="shared" si="139"/>
        <v>-5881.9049600000017</v>
      </c>
      <c r="R260" s="426">
        <f t="shared" si="139"/>
        <v>-4957.9849600000034</v>
      </c>
      <c r="S260" s="426">
        <f t="shared" si="139"/>
        <v>-3951.1049600000056</v>
      </c>
      <c r="T260" s="469">
        <f t="shared" si="139"/>
        <v>-112572.27285333334</v>
      </c>
      <c r="U260" s="3"/>
      <c r="V260" s="3"/>
      <c r="W260" s="3"/>
      <c r="X260" s="3"/>
      <c r="Y260" s="3"/>
      <c r="Z260" s="3"/>
    </row>
    <row r="261" spans="1:16384">
      <c r="B261" s="348"/>
      <c r="C261" s="28" t="s">
        <v>45</v>
      </c>
      <c r="D261" s="7"/>
      <c r="E261" s="7"/>
      <c r="F261" s="7"/>
      <c r="G261" s="7"/>
      <c r="H261" s="425">
        <f t="shared" ref="H261:T261" si="140">H155</f>
        <v>15.833333333333334</v>
      </c>
      <c r="I261" s="426">
        <f t="shared" si="140"/>
        <v>0</v>
      </c>
      <c r="J261" s="426">
        <f t="shared" si="140"/>
        <v>0</v>
      </c>
      <c r="K261" s="426">
        <f t="shared" si="140"/>
        <v>0.83333333333333337</v>
      </c>
      <c r="L261" s="426">
        <f t="shared" si="140"/>
        <v>1</v>
      </c>
      <c r="M261" s="426">
        <f t="shared" si="140"/>
        <v>0</v>
      </c>
      <c r="N261" s="426">
        <f t="shared" si="140"/>
        <v>2.5</v>
      </c>
      <c r="O261" s="426">
        <f t="shared" si="140"/>
        <v>0</v>
      </c>
      <c r="P261" s="426">
        <f t="shared" si="140"/>
        <v>0.83333333333333337</v>
      </c>
      <c r="Q261" s="426">
        <f t="shared" si="140"/>
        <v>0</v>
      </c>
      <c r="R261" s="426">
        <f t="shared" si="140"/>
        <v>0</v>
      </c>
      <c r="S261" s="426">
        <f t="shared" si="140"/>
        <v>1</v>
      </c>
      <c r="T261" s="469">
        <f t="shared" si="140"/>
        <v>22</v>
      </c>
      <c r="U261" s="3"/>
      <c r="V261" s="3"/>
      <c r="W261" s="3"/>
      <c r="X261" s="3"/>
      <c r="Y261" s="3"/>
      <c r="Z261" s="3"/>
    </row>
    <row r="262" spans="1:16384" ht="16.5" thickBot="1">
      <c r="B262" s="348"/>
      <c r="C262" s="28" t="s">
        <v>46</v>
      </c>
      <c r="D262" s="7"/>
      <c r="E262" s="7"/>
      <c r="F262" s="7"/>
      <c r="G262" s="7"/>
      <c r="H262" s="425">
        <f t="shared" ref="H262:S262" si="141">H248-G248</f>
        <v>-11449.772586666659</v>
      </c>
      <c r="I262" s="426">
        <f t="shared" si="141"/>
        <v>1110.2799999999916</v>
      </c>
      <c r="J262" s="426">
        <f t="shared" si="141"/>
        <v>1338.9000000000087</v>
      </c>
      <c r="K262" s="426">
        <f t="shared" si="141"/>
        <v>1371.1533333333282</v>
      </c>
      <c r="L262" s="426">
        <f t="shared" si="141"/>
        <v>1068.6133333333346</v>
      </c>
      <c r="M262" s="426">
        <f t="shared" si="141"/>
        <v>1297.2333333333299</v>
      </c>
      <c r="N262" s="426">
        <f t="shared" si="141"/>
        <v>1142.9133333333302</v>
      </c>
      <c r="O262" s="426">
        <f t="shared" si="141"/>
        <v>1142.820000000007</v>
      </c>
      <c r="P262" s="426">
        <f t="shared" si="141"/>
        <v>1222.9333333333343</v>
      </c>
      <c r="Q262" s="426">
        <f t="shared" si="141"/>
        <v>1142.9133333333302</v>
      </c>
      <c r="R262" s="426">
        <f t="shared" si="141"/>
        <v>1142.9133333333302</v>
      </c>
      <c r="S262" s="426">
        <f t="shared" si="141"/>
        <v>1274.8500000000058</v>
      </c>
      <c r="T262" s="469">
        <f t="shared" ref="T262:T268" si="142">SUM(H262:S262)</f>
        <v>1805.7507466666721</v>
      </c>
      <c r="U262" s="3"/>
      <c r="V262" s="3"/>
      <c r="W262" s="3"/>
      <c r="X262" s="3"/>
      <c r="Y262" s="3"/>
      <c r="Z262" s="3"/>
    </row>
    <row r="263" spans="1:16384" ht="16.5" thickTop="1">
      <c r="B263" s="285" t="s">
        <v>140</v>
      </c>
      <c r="C263" s="272"/>
      <c r="D263" s="272"/>
      <c r="E263" s="272"/>
      <c r="F263" s="272"/>
      <c r="G263" s="272"/>
      <c r="H263" s="202">
        <f>H260+H261-H262</f>
        <v>-3249.9590400000016</v>
      </c>
      <c r="I263" s="202">
        <f t="shared" ref="I263:S263" si="143">I260+I261-I262</f>
        <v>-14955.602737777766</v>
      </c>
      <c r="J263" s="202">
        <f t="shared" si="143"/>
        <v>-15645.493848888898</v>
      </c>
      <c r="K263" s="202">
        <f t="shared" si="143"/>
        <v>-12834.278293333326</v>
      </c>
      <c r="L263" s="202">
        <f t="shared" si="143"/>
        <v>-11691.218293333335</v>
      </c>
      <c r="M263" s="202">
        <f t="shared" si="143"/>
        <v>-10895.598293333333</v>
      </c>
      <c r="N263" s="202">
        <f t="shared" si="143"/>
        <v>-9819.7582933333288</v>
      </c>
      <c r="O263" s="202">
        <f t="shared" si="143"/>
        <v>-8887.0849600000111</v>
      </c>
      <c r="P263" s="202">
        <f t="shared" si="143"/>
        <v>-8026.3582933333337</v>
      </c>
      <c r="Q263" s="202">
        <f t="shared" si="143"/>
        <v>-7024.8182933333319</v>
      </c>
      <c r="R263" s="202">
        <f t="shared" si="143"/>
        <v>-6100.8982933333336</v>
      </c>
      <c r="S263" s="202">
        <f t="shared" si="143"/>
        <v>-5224.9549600000119</v>
      </c>
      <c r="T263" s="202">
        <f t="shared" si="142"/>
        <v>-114356.02360000001</v>
      </c>
      <c r="U263" s="7"/>
      <c r="V263" s="3"/>
      <c r="W263" s="3"/>
      <c r="X263" s="3"/>
      <c r="Y263" s="3"/>
      <c r="Z263" s="3"/>
    </row>
    <row r="264" spans="1:16384">
      <c r="B264" s="481"/>
      <c r="C264" s="8"/>
      <c r="D264" s="8"/>
      <c r="E264" s="10"/>
      <c r="F264" s="10"/>
      <c r="G264" s="8"/>
      <c r="H264" s="439"/>
      <c r="I264" s="440"/>
      <c r="J264" s="440"/>
      <c r="K264" s="440"/>
      <c r="L264" s="440"/>
      <c r="M264" s="440"/>
      <c r="N264" s="440"/>
      <c r="O264" s="440"/>
      <c r="P264" s="440"/>
      <c r="Q264" s="440"/>
      <c r="R264" s="440"/>
      <c r="S264" s="440"/>
      <c r="T264" s="483"/>
      <c r="U264" s="3"/>
      <c r="V264" s="3"/>
      <c r="W264" s="3"/>
      <c r="X264" s="3"/>
      <c r="Y264" s="3"/>
      <c r="Z264" s="3"/>
    </row>
    <row r="265" spans="1:16384">
      <c r="B265" s="485" t="s">
        <v>141</v>
      </c>
      <c r="C265" s="8"/>
      <c r="D265" s="8"/>
      <c r="E265" s="10"/>
      <c r="F265" s="10"/>
      <c r="G265" s="8"/>
      <c r="H265" s="439"/>
      <c r="I265" s="440"/>
      <c r="J265" s="440"/>
      <c r="K265" s="440"/>
      <c r="L265" s="440"/>
      <c r="M265" s="440"/>
      <c r="N265" s="440"/>
      <c r="O265" s="440"/>
      <c r="P265" s="440"/>
      <c r="Q265" s="440"/>
      <c r="R265" s="440"/>
      <c r="S265" s="440"/>
      <c r="T265" s="483"/>
      <c r="U265" s="3"/>
      <c r="V265" s="3"/>
      <c r="W265" s="3"/>
      <c r="X265" s="3"/>
      <c r="Y265" s="3"/>
      <c r="Z265" s="3"/>
    </row>
    <row r="266" spans="1:16384">
      <c r="B266" s="454"/>
      <c r="C266" s="7" t="s">
        <v>47</v>
      </c>
      <c r="D266" s="7"/>
      <c r="E266" s="7"/>
      <c r="F266" s="7"/>
      <c r="G266" s="7"/>
      <c r="H266" s="428">
        <f>H200</f>
        <v>19000</v>
      </c>
      <c r="I266" s="429">
        <f t="shared" ref="I266:S266" si="144">I200</f>
        <v>0</v>
      </c>
      <c r="J266" s="429">
        <f t="shared" si="144"/>
        <v>0</v>
      </c>
      <c r="K266" s="429">
        <f t="shared" si="144"/>
        <v>1000</v>
      </c>
      <c r="L266" s="429">
        <f t="shared" si="144"/>
        <v>1200</v>
      </c>
      <c r="M266" s="429">
        <f t="shared" si="144"/>
        <v>0</v>
      </c>
      <c r="N266" s="429">
        <f t="shared" si="144"/>
        <v>3000</v>
      </c>
      <c r="O266" s="429">
        <f t="shared" si="144"/>
        <v>0</v>
      </c>
      <c r="P266" s="429">
        <f t="shared" si="144"/>
        <v>1000</v>
      </c>
      <c r="Q266" s="429">
        <f t="shared" si="144"/>
        <v>0</v>
      </c>
      <c r="R266" s="429">
        <f t="shared" si="144"/>
        <v>0</v>
      </c>
      <c r="S266" s="429">
        <f t="shared" si="144"/>
        <v>1200</v>
      </c>
      <c r="T266" s="478">
        <f t="shared" si="142"/>
        <v>26400</v>
      </c>
      <c r="U266" s="3"/>
      <c r="V266" s="3"/>
      <c r="W266" s="3"/>
      <c r="X266" s="3"/>
      <c r="Y266" s="3"/>
      <c r="Z266" s="3"/>
    </row>
    <row r="267" spans="1:16384" ht="16.5" thickBot="1">
      <c r="B267" s="348"/>
      <c r="C267" s="511" t="s">
        <v>43</v>
      </c>
      <c r="D267" s="511"/>
      <c r="E267" s="511"/>
      <c r="F267" s="511"/>
      <c r="G267" s="511"/>
      <c r="H267" s="512">
        <v>0</v>
      </c>
      <c r="I267" s="513">
        <v>0</v>
      </c>
      <c r="J267" s="513">
        <v>0</v>
      </c>
      <c r="K267" s="513">
        <v>0</v>
      </c>
      <c r="L267" s="513">
        <v>0</v>
      </c>
      <c r="M267" s="513">
        <v>0</v>
      </c>
      <c r="N267" s="513">
        <v>0</v>
      </c>
      <c r="O267" s="513">
        <v>0</v>
      </c>
      <c r="P267" s="513">
        <v>0</v>
      </c>
      <c r="Q267" s="513">
        <v>0</v>
      </c>
      <c r="R267" s="513">
        <v>0</v>
      </c>
      <c r="S267" s="513">
        <v>0</v>
      </c>
      <c r="T267" s="469">
        <f t="shared" si="142"/>
        <v>0</v>
      </c>
      <c r="U267" s="3"/>
      <c r="V267" s="3"/>
      <c r="W267" s="3"/>
      <c r="X267" s="3"/>
      <c r="Y267" s="3"/>
      <c r="Z267" s="3"/>
    </row>
    <row r="268" spans="1:16384" ht="16.5" thickTop="1">
      <c r="B268" s="285" t="s">
        <v>143</v>
      </c>
      <c r="C268" s="272"/>
      <c r="D268" s="272"/>
      <c r="E268" s="272"/>
      <c r="F268" s="272"/>
      <c r="G268" s="272"/>
      <c r="H268" s="202">
        <f>-H266+H267</f>
        <v>-19000</v>
      </c>
      <c r="I268" s="202">
        <f t="shared" ref="I268:S268" si="145">-I266+I267</f>
        <v>0</v>
      </c>
      <c r="J268" s="202">
        <f t="shared" si="145"/>
        <v>0</v>
      </c>
      <c r="K268" s="202">
        <f t="shared" si="145"/>
        <v>-1000</v>
      </c>
      <c r="L268" s="202">
        <f t="shared" si="145"/>
        <v>-1200</v>
      </c>
      <c r="M268" s="202">
        <f t="shared" si="145"/>
        <v>0</v>
      </c>
      <c r="N268" s="202">
        <f t="shared" si="145"/>
        <v>-3000</v>
      </c>
      <c r="O268" s="202">
        <f t="shared" si="145"/>
        <v>0</v>
      </c>
      <c r="P268" s="202">
        <f t="shared" si="145"/>
        <v>-1000</v>
      </c>
      <c r="Q268" s="202">
        <f t="shared" si="145"/>
        <v>0</v>
      </c>
      <c r="R268" s="202">
        <f t="shared" si="145"/>
        <v>0</v>
      </c>
      <c r="S268" s="202">
        <f t="shared" si="145"/>
        <v>-1200</v>
      </c>
      <c r="T268" s="202">
        <f t="shared" si="142"/>
        <v>-26400</v>
      </c>
      <c r="U268" s="7"/>
      <c r="V268" s="3"/>
      <c r="W268" s="3"/>
      <c r="X268" s="3"/>
      <c r="Y268" s="3"/>
      <c r="Z268" s="3"/>
    </row>
    <row r="269" spans="1:16384">
      <c r="B269" s="481"/>
      <c r="C269" s="8"/>
      <c r="D269" s="8"/>
      <c r="E269" s="10"/>
      <c r="F269" s="10"/>
      <c r="G269" s="8"/>
      <c r="H269" s="439"/>
      <c r="I269" s="440"/>
      <c r="J269" s="440"/>
      <c r="K269" s="440"/>
      <c r="L269" s="440"/>
      <c r="M269" s="440"/>
      <c r="N269" s="440"/>
      <c r="O269" s="440"/>
      <c r="P269" s="440"/>
      <c r="Q269" s="440"/>
      <c r="R269" s="440"/>
      <c r="S269" s="440"/>
      <c r="T269" s="483"/>
      <c r="U269" s="3"/>
      <c r="V269" s="3"/>
      <c r="W269" s="3"/>
      <c r="X269" s="3"/>
      <c r="Y269" s="3"/>
      <c r="Z269" s="3"/>
    </row>
    <row r="270" spans="1:16384">
      <c r="B270" s="485" t="s">
        <v>142</v>
      </c>
      <c r="C270" s="8"/>
      <c r="D270" s="8"/>
      <c r="E270" s="10"/>
      <c r="F270" s="10"/>
      <c r="G270" s="8"/>
      <c r="H270" s="439"/>
      <c r="I270" s="440"/>
      <c r="J270" s="440"/>
      <c r="K270" s="440"/>
      <c r="L270" s="440"/>
      <c r="M270" s="440"/>
      <c r="N270" s="440"/>
      <c r="O270" s="440"/>
      <c r="P270" s="440"/>
      <c r="Q270" s="440"/>
      <c r="R270" s="440"/>
      <c r="S270" s="440"/>
      <c r="T270" s="483"/>
      <c r="U270" s="3"/>
      <c r="V270" s="3"/>
      <c r="W270" s="3"/>
      <c r="X270" s="3"/>
      <c r="Y270" s="3"/>
      <c r="Z270" s="3"/>
    </row>
    <row r="271" spans="1:16384">
      <c r="B271" s="348"/>
      <c r="C271" s="511" t="s">
        <v>44</v>
      </c>
      <c r="D271" s="511"/>
      <c r="E271" s="511"/>
      <c r="F271" s="511"/>
      <c r="G271" s="511"/>
      <c r="H271" s="512">
        <v>0</v>
      </c>
      <c r="I271" s="513">
        <v>0</v>
      </c>
      <c r="J271" s="513">
        <v>0</v>
      </c>
      <c r="K271" s="513">
        <v>0</v>
      </c>
      <c r="L271" s="513">
        <v>0</v>
      </c>
      <c r="M271" s="513">
        <v>0</v>
      </c>
      <c r="N271" s="513">
        <v>0</v>
      </c>
      <c r="O271" s="513">
        <v>0</v>
      </c>
      <c r="P271" s="513">
        <v>0</v>
      </c>
      <c r="Q271" s="513">
        <v>0</v>
      </c>
      <c r="R271" s="513">
        <v>0</v>
      </c>
      <c r="S271" s="513">
        <v>0</v>
      </c>
      <c r="T271" s="469">
        <f t="shared" ref="T271:T283" si="146">SUM(H271:S271)</f>
        <v>0</v>
      </c>
      <c r="U271" s="3"/>
      <c r="V271" s="3"/>
      <c r="W271" s="3"/>
      <c r="X271" s="3"/>
      <c r="Y271" s="3"/>
      <c r="Z271" s="3"/>
    </row>
    <row r="272" spans="1:16384">
      <c r="B272" s="348"/>
      <c r="C272" s="7" t="s">
        <v>122</v>
      </c>
      <c r="D272" s="7"/>
      <c r="E272" s="7"/>
      <c r="F272" s="7"/>
      <c r="G272" s="7"/>
      <c r="H272" s="425">
        <f>IFERROR(INDEX('Financing Schedule'!$C$13:$E$17,MATCH(H$251,'Financing Schedule'!$B$13:$B$17,FALSE),3),0)</f>
        <v>0</v>
      </c>
      <c r="I272" s="426">
        <f>IFERROR(INDEX('Financing Schedule'!$C$13:$E$17,MATCH(I$251,'Financing Schedule'!$B$13:$B$17,FALSE),3),0)</f>
        <v>0</v>
      </c>
      <c r="J272" s="426">
        <f>IFERROR(INDEX('Financing Schedule'!$C$13:$E$17,MATCH(J$251,'Financing Schedule'!$B$13:$B$17,FALSE),3),0)</f>
        <v>0</v>
      </c>
      <c r="K272" s="426">
        <f>IFERROR(INDEX('Financing Schedule'!$C$13:$E$17,MATCH(K$251,'Financing Schedule'!$B$13:$B$17,FALSE),3),0)</f>
        <v>0</v>
      </c>
      <c r="L272" s="426">
        <f>IFERROR(INDEX('Financing Schedule'!$C$13:$E$17,MATCH(L$251,'Financing Schedule'!$B$13:$B$17,FALSE),3),0)</f>
        <v>0</v>
      </c>
      <c r="M272" s="426">
        <f>IFERROR(INDEX('Financing Schedule'!$C$13:$E$17,MATCH(M$251,'Financing Schedule'!$B$13:$B$17,FALSE),3),0)</f>
        <v>0</v>
      </c>
      <c r="N272" s="426">
        <f>IFERROR(INDEX('Financing Schedule'!$C$13:$E$17,MATCH(N$251,'Financing Schedule'!$B$13:$B$17,FALSE),3),0)</f>
        <v>0</v>
      </c>
      <c r="O272" s="426">
        <f>IFERROR(INDEX('Financing Schedule'!$C$13:$E$17,MATCH(O$251,'Financing Schedule'!$B$13:$B$17,FALSE),3),0)</f>
        <v>0</v>
      </c>
      <c r="P272" s="426">
        <f>IFERROR(INDEX('Financing Schedule'!$C$13:$E$17,MATCH(P$251,'Financing Schedule'!$B$13:$B$17,FALSE),3),0)</f>
        <v>0</v>
      </c>
      <c r="Q272" s="426">
        <f>IFERROR(INDEX('Financing Schedule'!$C$13:$E$17,MATCH(Q$251,'Financing Schedule'!$B$13:$B$17,FALSE),3),0)</f>
        <v>0</v>
      </c>
      <c r="R272" s="426">
        <f>IFERROR(INDEX('Financing Schedule'!$C$13:$E$17,MATCH(R$251,'Financing Schedule'!$B$13:$B$17,FALSE),3),0)</f>
        <v>0</v>
      </c>
      <c r="S272" s="426">
        <f>IFERROR(INDEX('Financing Schedule'!$C$13:$E$17,MATCH(S$251,'Financing Schedule'!$B$13:$B$17,FALSE),3),0)</f>
        <v>0</v>
      </c>
      <c r="T272" s="469">
        <f>SUM(H272:S272)</f>
        <v>0</v>
      </c>
      <c r="U272" s="3"/>
      <c r="V272" s="3"/>
      <c r="W272" s="3"/>
      <c r="X272" s="3"/>
      <c r="Y272" s="3"/>
      <c r="Z272" s="3"/>
    </row>
    <row r="273" spans="2:26">
      <c r="B273" s="348"/>
      <c r="C273" s="511" t="s">
        <v>121</v>
      </c>
      <c r="D273" s="511"/>
      <c r="E273" s="511"/>
      <c r="F273" s="511"/>
      <c r="G273" s="511"/>
      <c r="H273" s="512">
        <v>0</v>
      </c>
      <c r="I273" s="513">
        <v>0</v>
      </c>
      <c r="J273" s="513">
        <v>0</v>
      </c>
      <c r="K273" s="513">
        <v>0</v>
      </c>
      <c r="L273" s="513">
        <v>0</v>
      </c>
      <c r="M273" s="513">
        <v>0</v>
      </c>
      <c r="N273" s="513">
        <v>0</v>
      </c>
      <c r="O273" s="513">
        <v>0</v>
      </c>
      <c r="P273" s="513">
        <v>0</v>
      </c>
      <c r="Q273" s="513">
        <v>0</v>
      </c>
      <c r="R273" s="513">
        <v>0</v>
      </c>
      <c r="S273" s="513">
        <v>0</v>
      </c>
      <c r="T273" s="469">
        <f>SUM(H273:S273)</f>
        <v>0</v>
      </c>
      <c r="U273" s="3"/>
      <c r="V273" s="3"/>
      <c r="W273" s="3"/>
      <c r="X273" s="3"/>
      <c r="Y273" s="3"/>
      <c r="Z273" s="3"/>
    </row>
    <row r="274" spans="2:26">
      <c r="B274" s="348"/>
      <c r="C274" s="48" t="s">
        <v>124</v>
      </c>
      <c r="D274" s="7"/>
      <c r="E274" s="7"/>
      <c r="F274" s="7"/>
      <c r="G274" s="7"/>
      <c r="H274" s="425">
        <f>IFERROR(INDEX('Financing Schedule'!$H$13:$L$17,MATCH(H$251,'Financing Schedule'!$G$13:$G$17,FALSE),3),0)</f>
        <v>0</v>
      </c>
      <c r="I274" s="426">
        <f>IFERROR(INDEX('Financing Schedule'!$H$13:$L$17,MATCH(I$251,'Financing Schedule'!$G$13:$G$17,FALSE),3),0)</f>
        <v>0</v>
      </c>
      <c r="J274" s="426">
        <f>IFERROR(INDEX('Financing Schedule'!$H$13:$L$17,MATCH(J$251,'Financing Schedule'!$G$13:$G$17,FALSE),3),0)</f>
        <v>0</v>
      </c>
      <c r="K274" s="426">
        <f>IFERROR(INDEX('Financing Schedule'!$H$13:$L$17,MATCH(K$251,'Financing Schedule'!$G$13:$G$17,FALSE),3),0)</f>
        <v>0</v>
      </c>
      <c r="L274" s="426">
        <f>IFERROR(INDEX('Financing Schedule'!$H$13:$L$17,MATCH(L$251,'Financing Schedule'!$G$13:$G$17,FALSE),3),0)</f>
        <v>0</v>
      </c>
      <c r="M274" s="426">
        <f>IFERROR(INDEX('Financing Schedule'!$H$13:$L$17,MATCH(M$251,'Financing Schedule'!$G$13:$G$17,FALSE),3),0)</f>
        <v>0</v>
      </c>
      <c r="N274" s="426">
        <f>IFERROR(INDEX('Financing Schedule'!$H$13:$L$17,MATCH(N$251,'Financing Schedule'!$G$13:$G$17,FALSE),3),0)</f>
        <v>0</v>
      </c>
      <c r="O274" s="426">
        <f>IFERROR(INDEX('Financing Schedule'!$H$13:$L$17,MATCH(O$251,'Financing Schedule'!$G$13:$G$17,FALSE),3),0)</f>
        <v>0</v>
      </c>
      <c r="P274" s="426">
        <f>IFERROR(INDEX('Financing Schedule'!$H$13:$L$17,MATCH(P$251,'Financing Schedule'!$G$13:$G$17,FALSE),3),0)</f>
        <v>0</v>
      </c>
      <c r="Q274" s="426">
        <f>IFERROR(INDEX('Financing Schedule'!$H$13:$L$17,MATCH(Q$251,'Financing Schedule'!$G$13:$G$17,FALSE),3),0)</f>
        <v>0</v>
      </c>
      <c r="R274" s="426">
        <f>IFERROR(INDEX('Financing Schedule'!$H$13:$L$17,MATCH(R$251,'Financing Schedule'!$G$13:$G$17,FALSE),3),0)</f>
        <v>0</v>
      </c>
      <c r="S274" s="426">
        <f>IFERROR(INDEX('Financing Schedule'!$H$13:$L$17,MATCH(S$251,'Financing Schedule'!$G$13:$G$17,FALSE),3),0)</f>
        <v>0</v>
      </c>
      <c r="T274" s="469">
        <f>SUM(H274:S274)</f>
        <v>0</v>
      </c>
      <c r="U274" s="3"/>
      <c r="V274" s="3"/>
      <c r="W274" s="3"/>
      <c r="X274" s="3"/>
      <c r="Y274" s="3"/>
      <c r="Z274" s="3"/>
    </row>
    <row r="275" spans="2:26">
      <c r="B275" s="348"/>
      <c r="C275" s="7" t="s">
        <v>125</v>
      </c>
      <c r="D275" s="7"/>
      <c r="E275" s="7"/>
      <c r="F275" s="7"/>
      <c r="G275" s="7"/>
      <c r="H275" s="425"/>
      <c r="I275" s="426"/>
      <c r="J275" s="426"/>
      <c r="K275" s="426"/>
      <c r="L275" s="426"/>
      <c r="M275" s="426"/>
      <c r="N275" s="426"/>
      <c r="O275" s="426"/>
      <c r="P275" s="426"/>
      <c r="Q275" s="426"/>
      <c r="R275" s="426"/>
      <c r="S275" s="426"/>
      <c r="T275" s="469"/>
      <c r="U275" s="3"/>
      <c r="V275" s="3"/>
      <c r="W275" s="3"/>
      <c r="X275" s="3"/>
      <c r="Y275" s="3"/>
      <c r="Z275" s="3"/>
    </row>
    <row r="276" spans="2:26">
      <c r="B276" s="348"/>
      <c r="D276" s="511" t="s">
        <v>155</v>
      </c>
      <c r="E276" s="511"/>
      <c r="F276" s="511"/>
      <c r="G276" s="511"/>
      <c r="H276" s="512">
        <v>0</v>
      </c>
      <c r="I276" s="513">
        <v>0</v>
      </c>
      <c r="J276" s="513">
        <v>0</v>
      </c>
      <c r="K276" s="513">
        <v>0</v>
      </c>
      <c r="L276" s="513">
        <v>0</v>
      </c>
      <c r="M276" s="513">
        <v>0</v>
      </c>
      <c r="N276" s="513">
        <v>0</v>
      </c>
      <c r="O276" s="513">
        <v>0</v>
      </c>
      <c r="P276" s="513">
        <v>0</v>
      </c>
      <c r="Q276" s="513">
        <v>0</v>
      </c>
      <c r="R276" s="513">
        <v>0</v>
      </c>
      <c r="S276" s="513">
        <v>0</v>
      </c>
      <c r="T276" s="469">
        <f>SUM(H276:S276)</f>
        <v>0</v>
      </c>
      <c r="U276" s="3"/>
      <c r="V276" s="3"/>
      <c r="W276" s="3"/>
      <c r="X276" s="3"/>
      <c r="Y276" s="3"/>
      <c r="Z276" s="3"/>
    </row>
    <row r="277" spans="2:26">
      <c r="B277" s="348"/>
      <c r="C277" s="7"/>
      <c r="D277" s="7" t="s">
        <v>157</v>
      </c>
      <c r="E277" s="7"/>
      <c r="F277" s="7"/>
      <c r="G277" s="7"/>
      <c r="H277" s="425">
        <f>IFERROR(IF(AND(H$251&gt;'Financing Schedule'!$G13,H$251&lt;='Financing Schedule'!$G13+'Financing Schedule'!$L13),'Financing Schedule'!$I13,0),0)</f>
        <v>4166.666666666667</v>
      </c>
      <c r="I277" s="426">
        <f>IFERROR(IF(AND(I$251&gt;'Financing Schedule'!$G13,I$251&lt;='Financing Schedule'!$G13+'Financing Schedule'!$L13),'Financing Schedule'!$I13,0),0)</f>
        <v>4166.666666666667</v>
      </c>
      <c r="J277" s="426">
        <f>IFERROR(IF(AND(J$251&gt;'Financing Schedule'!$G13,J$251&lt;='Financing Schedule'!$G13+'Financing Schedule'!$L13),'Financing Schedule'!$I13,0),0)</f>
        <v>4166.666666666667</v>
      </c>
      <c r="K277" s="426">
        <f>IFERROR(IF(AND(K$251&gt;'Financing Schedule'!$G13,K$251&lt;='Financing Schedule'!$G13+'Financing Schedule'!$L13),'Financing Schedule'!$I13,0),0)</f>
        <v>0</v>
      </c>
      <c r="L277" s="426">
        <f>IFERROR(IF(AND(L$251&gt;'Financing Schedule'!$G13,L$251&lt;='Financing Schedule'!$G13+'Financing Schedule'!$L13),'Financing Schedule'!$I13,0),0)</f>
        <v>0</v>
      </c>
      <c r="M277" s="426">
        <f>IFERROR(IF(AND(M$251&gt;'Financing Schedule'!$G13,M$251&lt;='Financing Schedule'!$G13+'Financing Schedule'!$L13),'Financing Schedule'!$I13,0),0)</f>
        <v>0</v>
      </c>
      <c r="N277" s="426">
        <f>IFERROR(IF(AND(N$251&gt;'Financing Schedule'!$G13,N$251&lt;='Financing Schedule'!$G13+'Financing Schedule'!$L13),'Financing Schedule'!$I13,0),0)</f>
        <v>0</v>
      </c>
      <c r="O277" s="426">
        <f>IFERROR(IF(AND(O$251&gt;'Financing Schedule'!$G13,O$251&lt;='Financing Schedule'!$G13+'Financing Schedule'!$L13),'Financing Schedule'!$I13,0),0)</f>
        <v>0</v>
      </c>
      <c r="P277" s="426">
        <f>IFERROR(IF(AND(P$251&gt;'Financing Schedule'!$G13,P$251&lt;='Financing Schedule'!$G13+'Financing Schedule'!$L13),'Financing Schedule'!$I13,0),0)</f>
        <v>0</v>
      </c>
      <c r="Q277" s="426">
        <f>IFERROR(IF(AND(Q$251&gt;'Financing Schedule'!$G13,Q$251&lt;='Financing Schedule'!$G13+'Financing Schedule'!$L13),'Financing Schedule'!$I13,0),0)</f>
        <v>0</v>
      </c>
      <c r="R277" s="426">
        <f>IFERROR(IF(AND(R$251&gt;'Financing Schedule'!$G13,R$251&lt;='Financing Schedule'!$G13+'Financing Schedule'!$L13),'Financing Schedule'!$I13,0),0)</f>
        <v>0</v>
      </c>
      <c r="S277" s="426">
        <f>IFERROR(IF(AND(S$251&gt;'Financing Schedule'!$G13,S$251&lt;='Financing Schedule'!$G13+'Financing Schedule'!$L13),'Financing Schedule'!$I13,0),0)</f>
        <v>0</v>
      </c>
      <c r="T277" s="469">
        <f>SUM(H277:S277)</f>
        <v>12500</v>
      </c>
      <c r="U277" s="3"/>
      <c r="V277" s="3"/>
      <c r="W277" s="3"/>
      <c r="X277" s="3"/>
      <c r="Y277" s="3"/>
      <c r="Z277" s="3"/>
    </row>
    <row r="278" spans="2:26">
      <c r="B278" s="348"/>
      <c r="C278" s="7"/>
      <c r="D278" s="7" t="s">
        <v>158</v>
      </c>
      <c r="E278" s="7"/>
      <c r="F278" s="7"/>
      <c r="G278" s="7"/>
      <c r="H278" s="425">
        <f>IFERROR(IF(AND(H$251&gt;'Financing Schedule'!$G14,H$251&lt;='Financing Schedule'!$G14+'Financing Schedule'!$L14),'Financing Schedule'!$I14,0),0)</f>
        <v>0</v>
      </c>
      <c r="I278" s="426">
        <f>IFERROR(IF(AND(I$251&gt;'Financing Schedule'!$G14,I$251&lt;='Financing Schedule'!$G14+'Financing Schedule'!$L14),'Financing Schedule'!$I14,0),0)</f>
        <v>0</v>
      </c>
      <c r="J278" s="426">
        <f>IFERROR(IF(AND(J$251&gt;'Financing Schedule'!$G14,J$251&lt;='Financing Schedule'!$G14+'Financing Schedule'!$L14),'Financing Schedule'!$I14,0),0)</f>
        <v>0</v>
      </c>
      <c r="K278" s="426">
        <f>IFERROR(IF(AND(K$251&gt;'Financing Schedule'!$G14,K$251&lt;='Financing Schedule'!$G14+'Financing Schedule'!$L14),'Financing Schedule'!$I14,0),0)</f>
        <v>0</v>
      </c>
      <c r="L278" s="426">
        <f>IFERROR(IF(AND(L$251&gt;'Financing Schedule'!$G14,L$251&lt;='Financing Schedule'!$G14+'Financing Schedule'!$L14),'Financing Schedule'!$I14,0),0)</f>
        <v>0</v>
      </c>
      <c r="M278" s="426">
        <f>IFERROR(IF(AND(M$251&gt;'Financing Schedule'!$G14,M$251&lt;='Financing Schedule'!$G14+'Financing Schedule'!$L14),'Financing Schedule'!$I14,0),0)</f>
        <v>0</v>
      </c>
      <c r="N278" s="426">
        <f>IFERROR(IF(AND(N$251&gt;'Financing Schedule'!$G14,N$251&lt;='Financing Schedule'!$G14+'Financing Schedule'!$L14),'Financing Schedule'!$I14,0),0)</f>
        <v>0</v>
      </c>
      <c r="O278" s="426">
        <f>IFERROR(IF(AND(O$251&gt;'Financing Schedule'!$G14,O$251&lt;='Financing Schedule'!$G14+'Financing Schedule'!$L14),'Financing Schedule'!$I14,0),0)</f>
        <v>0</v>
      </c>
      <c r="P278" s="426">
        <f>IFERROR(IF(AND(P$251&gt;'Financing Schedule'!$G14,P$251&lt;='Financing Schedule'!$G14+'Financing Schedule'!$L14),'Financing Schedule'!$I14,0),0)</f>
        <v>0</v>
      </c>
      <c r="Q278" s="426">
        <f>IFERROR(IF(AND(Q$251&gt;'Financing Schedule'!$G14,Q$251&lt;='Financing Schedule'!$G14+'Financing Schedule'!$L14),'Financing Schedule'!$I14,0),0)</f>
        <v>0</v>
      </c>
      <c r="R278" s="426">
        <f>IFERROR(IF(AND(R$251&gt;'Financing Schedule'!$G14,R$251&lt;='Financing Schedule'!$G14+'Financing Schedule'!$L14),'Financing Schedule'!$I14,0),0)</f>
        <v>0</v>
      </c>
      <c r="S278" s="426">
        <f>IFERROR(IF(AND(S$251&gt;'Financing Schedule'!$G14,S$251&lt;='Financing Schedule'!$G14+'Financing Schedule'!$L14),'Financing Schedule'!$I14,0),0)</f>
        <v>0</v>
      </c>
      <c r="T278" s="469">
        <f t="shared" ref="T278:T281" si="147">SUM(H278:S278)</f>
        <v>0</v>
      </c>
      <c r="U278" s="3"/>
      <c r="V278" s="3"/>
      <c r="W278" s="3"/>
      <c r="X278" s="3"/>
      <c r="Y278" s="3"/>
      <c r="Z278" s="3"/>
    </row>
    <row r="279" spans="2:26">
      <c r="B279" s="348"/>
      <c r="C279" s="7"/>
      <c r="D279" s="7" t="s">
        <v>159</v>
      </c>
      <c r="E279" s="7"/>
      <c r="F279" s="7"/>
      <c r="G279" s="7"/>
      <c r="H279" s="425">
        <f>IFERROR(IF(AND(H$251&gt;'Financing Schedule'!$G15,H$251&lt;='Financing Schedule'!$G15+'Financing Schedule'!$L15),'Financing Schedule'!$I15,0),0)</f>
        <v>0</v>
      </c>
      <c r="I279" s="426">
        <f>IFERROR(IF(AND(I$251&gt;'Financing Schedule'!$G15,I$251&lt;='Financing Schedule'!$G15+'Financing Schedule'!$L15),'Financing Schedule'!$I15,0),0)</f>
        <v>0</v>
      </c>
      <c r="J279" s="426">
        <f>IFERROR(IF(AND(J$251&gt;'Financing Schedule'!$G15,J$251&lt;='Financing Schedule'!$G15+'Financing Schedule'!$L15),'Financing Schedule'!$I15,0),0)</f>
        <v>0</v>
      </c>
      <c r="K279" s="426">
        <f>IFERROR(IF(AND(K$251&gt;'Financing Schedule'!$G15,K$251&lt;='Financing Schedule'!$G15+'Financing Schedule'!$L15),'Financing Schedule'!$I15,0),0)</f>
        <v>0</v>
      </c>
      <c r="L279" s="426">
        <f>IFERROR(IF(AND(L$251&gt;'Financing Schedule'!$G15,L$251&lt;='Financing Schedule'!$G15+'Financing Schedule'!$L15),'Financing Schedule'!$I15,0),0)</f>
        <v>0</v>
      </c>
      <c r="M279" s="426">
        <f>IFERROR(IF(AND(M$251&gt;'Financing Schedule'!$G15,M$251&lt;='Financing Schedule'!$G15+'Financing Schedule'!$L15),'Financing Schedule'!$I15,0),0)</f>
        <v>0</v>
      </c>
      <c r="N279" s="426">
        <f>IFERROR(IF(AND(N$251&gt;'Financing Schedule'!$G15,N$251&lt;='Financing Schedule'!$G15+'Financing Schedule'!$L15),'Financing Schedule'!$I15,0),0)</f>
        <v>0</v>
      </c>
      <c r="O279" s="426">
        <f>IFERROR(IF(AND(O$251&gt;'Financing Schedule'!$G15,O$251&lt;='Financing Schedule'!$G15+'Financing Schedule'!$L15),'Financing Schedule'!$I15,0),0)</f>
        <v>0</v>
      </c>
      <c r="P279" s="426">
        <f>IFERROR(IF(AND(P$251&gt;'Financing Schedule'!$G15,P$251&lt;='Financing Schedule'!$G15+'Financing Schedule'!$L15),'Financing Schedule'!$I15,0),0)</f>
        <v>0</v>
      </c>
      <c r="Q279" s="426">
        <f>IFERROR(IF(AND(Q$251&gt;'Financing Schedule'!$G15,Q$251&lt;='Financing Schedule'!$G15+'Financing Schedule'!$L15),'Financing Schedule'!$I15,0),0)</f>
        <v>0</v>
      </c>
      <c r="R279" s="426">
        <f>IFERROR(IF(AND(R$251&gt;'Financing Schedule'!$G15,R$251&lt;='Financing Schedule'!$G15+'Financing Schedule'!$L15),'Financing Schedule'!$I15,0),0)</f>
        <v>0</v>
      </c>
      <c r="S279" s="426">
        <f>IFERROR(IF(AND(S$251&gt;'Financing Schedule'!$G15,S$251&lt;='Financing Schedule'!$G15+'Financing Schedule'!$L15),'Financing Schedule'!$I15,0),0)</f>
        <v>0</v>
      </c>
      <c r="T279" s="469">
        <f t="shared" si="147"/>
        <v>0</v>
      </c>
      <c r="U279" s="3"/>
      <c r="V279" s="3"/>
      <c r="W279" s="3"/>
      <c r="X279" s="3"/>
      <c r="Y279" s="3"/>
      <c r="Z279" s="3"/>
    </row>
    <row r="280" spans="2:26">
      <c r="B280" s="348"/>
      <c r="C280" s="7"/>
      <c r="D280" s="7" t="s">
        <v>160</v>
      </c>
      <c r="E280" s="7"/>
      <c r="F280" s="7"/>
      <c r="G280" s="7"/>
      <c r="H280" s="425">
        <f>IFERROR(IF(AND(H$251&gt;'Financing Schedule'!$G16,H$251&lt;='Financing Schedule'!$G16+'Financing Schedule'!$L16),'Financing Schedule'!$I16,0),0)</f>
        <v>0</v>
      </c>
      <c r="I280" s="426">
        <f>IFERROR(IF(AND(I$251&gt;'Financing Schedule'!$G16,I$251&lt;='Financing Schedule'!$G16+'Financing Schedule'!$L16),'Financing Schedule'!$I16,0),0)</f>
        <v>0</v>
      </c>
      <c r="J280" s="426">
        <f>IFERROR(IF(AND(J$251&gt;'Financing Schedule'!$G16,J$251&lt;='Financing Schedule'!$G16+'Financing Schedule'!$L16),'Financing Schedule'!$I16,0),0)</f>
        <v>0</v>
      </c>
      <c r="K280" s="426">
        <f>IFERROR(IF(AND(K$251&gt;'Financing Schedule'!$G16,K$251&lt;='Financing Schedule'!$G16+'Financing Schedule'!$L16),'Financing Schedule'!$I16,0),0)</f>
        <v>0</v>
      </c>
      <c r="L280" s="426">
        <f>IFERROR(IF(AND(L$251&gt;'Financing Schedule'!$G16,L$251&lt;='Financing Schedule'!$G16+'Financing Schedule'!$L16),'Financing Schedule'!$I16,0),0)</f>
        <v>0</v>
      </c>
      <c r="M280" s="426">
        <f>IFERROR(IF(AND(M$251&gt;'Financing Schedule'!$G16,M$251&lt;='Financing Schedule'!$G16+'Financing Schedule'!$L16),'Financing Schedule'!$I16,0),0)</f>
        <v>0</v>
      </c>
      <c r="N280" s="426">
        <f>IFERROR(IF(AND(N$251&gt;'Financing Schedule'!$G16,N$251&lt;='Financing Schedule'!$G16+'Financing Schedule'!$L16),'Financing Schedule'!$I16,0),0)</f>
        <v>0</v>
      </c>
      <c r="O280" s="426">
        <f>IFERROR(IF(AND(O$251&gt;'Financing Schedule'!$G16,O$251&lt;='Financing Schedule'!$G16+'Financing Schedule'!$L16),'Financing Schedule'!$I16,0),0)</f>
        <v>0</v>
      </c>
      <c r="P280" s="426">
        <f>IFERROR(IF(AND(P$251&gt;'Financing Schedule'!$G16,P$251&lt;='Financing Schedule'!$G16+'Financing Schedule'!$L16),'Financing Schedule'!$I16,0),0)</f>
        <v>0</v>
      </c>
      <c r="Q280" s="426">
        <f>IFERROR(IF(AND(Q$251&gt;'Financing Schedule'!$G16,Q$251&lt;='Financing Schedule'!$G16+'Financing Schedule'!$L16),'Financing Schedule'!$I16,0),0)</f>
        <v>0</v>
      </c>
      <c r="R280" s="426">
        <f>IFERROR(IF(AND(R$251&gt;'Financing Schedule'!$G16,R$251&lt;='Financing Schedule'!$G16+'Financing Schedule'!$L16),'Financing Schedule'!$I16,0),0)</f>
        <v>0</v>
      </c>
      <c r="S280" s="426">
        <f>IFERROR(IF(AND(S$251&gt;'Financing Schedule'!$G16,S$251&lt;='Financing Schedule'!$G16+'Financing Schedule'!$L16),'Financing Schedule'!$I16,0),0)</f>
        <v>0</v>
      </c>
      <c r="T280" s="469">
        <f t="shared" si="147"/>
        <v>0</v>
      </c>
      <c r="U280" s="3"/>
      <c r="V280" s="3"/>
      <c r="W280" s="3"/>
      <c r="X280" s="3"/>
      <c r="Y280" s="3"/>
      <c r="Z280" s="3"/>
    </row>
    <row r="281" spans="2:26" ht="16.5" thickBot="1">
      <c r="B281" s="348"/>
      <c r="C281" s="7"/>
      <c r="D281" s="7" t="s">
        <v>161</v>
      </c>
      <c r="E281" s="7"/>
      <c r="F281" s="7"/>
      <c r="G281" s="7"/>
      <c r="H281" s="425">
        <f>IFERROR(IF(AND(H$251&gt;'Financing Schedule'!$G17,H$251&lt;='Financing Schedule'!$G17+'Financing Schedule'!$L17),'Financing Schedule'!$I17,0),0)</f>
        <v>0</v>
      </c>
      <c r="I281" s="426">
        <f>IFERROR(IF(AND(I$251&gt;'Financing Schedule'!$G17,I$251&lt;='Financing Schedule'!$G17+'Financing Schedule'!$L17),'Financing Schedule'!$I17,0),0)</f>
        <v>0</v>
      </c>
      <c r="J281" s="426">
        <f>IFERROR(IF(AND(J$251&gt;'Financing Schedule'!$G17,J$251&lt;='Financing Schedule'!$G17+'Financing Schedule'!$L17),'Financing Schedule'!$I17,0),0)</f>
        <v>0</v>
      </c>
      <c r="K281" s="426">
        <f>IFERROR(IF(AND(K$251&gt;'Financing Schedule'!$G17,K$251&lt;='Financing Schedule'!$G17+'Financing Schedule'!$L17),'Financing Schedule'!$I17,0),0)</f>
        <v>0</v>
      </c>
      <c r="L281" s="426">
        <f>IFERROR(IF(AND(L$251&gt;'Financing Schedule'!$G17,L$251&lt;='Financing Schedule'!$G17+'Financing Schedule'!$L17),'Financing Schedule'!$I17,0),0)</f>
        <v>0</v>
      </c>
      <c r="M281" s="426">
        <f>IFERROR(IF(AND(M$251&gt;'Financing Schedule'!$G17,M$251&lt;='Financing Schedule'!$G17+'Financing Schedule'!$L17),'Financing Schedule'!$I17,0),0)</f>
        <v>0</v>
      </c>
      <c r="N281" s="426">
        <f>IFERROR(IF(AND(N$251&gt;'Financing Schedule'!$G17,N$251&lt;='Financing Schedule'!$G17+'Financing Schedule'!$L17),'Financing Schedule'!$I17,0),0)</f>
        <v>0</v>
      </c>
      <c r="O281" s="426">
        <f>IFERROR(IF(AND(O$251&gt;'Financing Schedule'!$G17,O$251&lt;='Financing Schedule'!$G17+'Financing Schedule'!$L17),'Financing Schedule'!$I17,0),0)</f>
        <v>0</v>
      </c>
      <c r="P281" s="426">
        <f>IFERROR(IF(AND(P$251&gt;'Financing Schedule'!$G17,P$251&lt;='Financing Schedule'!$G17+'Financing Schedule'!$L17),'Financing Schedule'!$I17,0),0)</f>
        <v>0</v>
      </c>
      <c r="Q281" s="426">
        <f>IFERROR(IF(AND(Q$251&gt;'Financing Schedule'!$G17,Q$251&lt;='Financing Schedule'!$G17+'Financing Schedule'!$L17),'Financing Schedule'!$I17,0),0)</f>
        <v>0</v>
      </c>
      <c r="R281" s="426">
        <f>IFERROR(IF(AND(R$251&gt;'Financing Schedule'!$G17,R$251&lt;='Financing Schedule'!$G17+'Financing Schedule'!$L17),'Financing Schedule'!$I17,0),0)</f>
        <v>0</v>
      </c>
      <c r="S281" s="426">
        <f>IFERROR(IF(AND(S$251&gt;'Financing Schedule'!$G17,S$251&lt;='Financing Schedule'!$G17+'Financing Schedule'!$L17),'Financing Schedule'!$I17,0),0)</f>
        <v>0</v>
      </c>
      <c r="T281" s="469">
        <f t="shared" si="147"/>
        <v>0</v>
      </c>
      <c r="U281" s="3"/>
      <c r="V281" s="3"/>
      <c r="W281" s="3"/>
      <c r="X281" s="3"/>
      <c r="Y281" s="3"/>
      <c r="Z281" s="3"/>
    </row>
    <row r="282" spans="2:26" ht="17.25" thickTop="1" thickBot="1">
      <c r="B282" s="348"/>
      <c r="C282" s="49" t="s">
        <v>123</v>
      </c>
      <c r="D282" s="50"/>
      <c r="E282" s="51"/>
      <c r="F282" s="52"/>
      <c r="G282" s="50"/>
      <c r="H282" s="437">
        <f>SUM(H276:H281)</f>
        <v>4166.666666666667</v>
      </c>
      <c r="I282" s="438">
        <f t="shared" ref="I282:S282" si="148">SUM(I276:I281)</f>
        <v>4166.666666666667</v>
      </c>
      <c r="J282" s="438">
        <f t="shared" si="148"/>
        <v>4166.666666666667</v>
      </c>
      <c r="K282" s="438">
        <f t="shared" si="148"/>
        <v>0</v>
      </c>
      <c r="L282" s="438">
        <f t="shared" si="148"/>
        <v>0</v>
      </c>
      <c r="M282" s="438">
        <f t="shared" si="148"/>
        <v>0</v>
      </c>
      <c r="N282" s="438">
        <f t="shared" si="148"/>
        <v>0</v>
      </c>
      <c r="O282" s="438">
        <f t="shared" si="148"/>
        <v>0</v>
      </c>
      <c r="P282" s="438">
        <f t="shared" si="148"/>
        <v>0</v>
      </c>
      <c r="Q282" s="438">
        <f t="shared" si="148"/>
        <v>0</v>
      </c>
      <c r="R282" s="438">
        <f t="shared" si="148"/>
        <v>0</v>
      </c>
      <c r="S282" s="438">
        <f t="shared" si="148"/>
        <v>0</v>
      </c>
      <c r="T282" s="487">
        <f>SUM(H282:S282)</f>
        <v>12500</v>
      </c>
      <c r="U282" s="3"/>
      <c r="V282" s="3"/>
      <c r="W282" s="3"/>
      <c r="X282" s="3"/>
      <c r="Y282" s="3"/>
      <c r="Z282" s="3"/>
    </row>
    <row r="283" spans="2:26" ht="16.5" thickTop="1">
      <c r="B283" s="285" t="s">
        <v>144</v>
      </c>
      <c r="C283" s="272"/>
      <c r="D283" s="272"/>
      <c r="E283" s="272"/>
      <c r="F283" s="272"/>
      <c r="G283" s="272"/>
      <c r="H283" s="202">
        <f t="shared" ref="H283:S283" si="149">SUM(H271,H272,H274)-SUM(H273,H$282)</f>
        <v>-4166.666666666667</v>
      </c>
      <c r="I283" s="202">
        <f t="shared" si="149"/>
        <v>-4166.666666666667</v>
      </c>
      <c r="J283" s="202">
        <f t="shared" si="149"/>
        <v>-4166.666666666667</v>
      </c>
      <c r="K283" s="202">
        <f t="shared" si="149"/>
        <v>0</v>
      </c>
      <c r="L283" s="202">
        <f t="shared" si="149"/>
        <v>0</v>
      </c>
      <c r="M283" s="202">
        <f t="shared" si="149"/>
        <v>0</v>
      </c>
      <c r="N283" s="202">
        <f t="shared" si="149"/>
        <v>0</v>
      </c>
      <c r="O283" s="202">
        <f t="shared" si="149"/>
        <v>0</v>
      </c>
      <c r="P283" s="202">
        <f t="shared" si="149"/>
        <v>0</v>
      </c>
      <c r="Q283" s="202">
        <f t="shared" si="149"/>
        <v>0</v>
      </c>
      <c r="R283" s="202">
        <f t="shared" si="149"/>
        <v>0</v>
      </c>
      <c r="S283" s="202">
        <f t="shared" si="149"/>
        <v>0</v>
      </c>
      <c r="T283" s="202">
        <f t="shared" si="146"/>
        <v>-12500</v>
      </c>
      <c r="U283" s="7"/>
      <c r="V283" s="3"/>
      <c r="W283" s="3"/>
      <c r="X283" s="3"/>
      <c r="Y283" s="3"/>
      <c r="Z283" s="3"/>
    </row>
    <row r="284" spans="2:26">
      <c r="B284" s="481"/>
      <c r="C284" s="8"/>
      <c r="D284" s="8"/>
      <c r="E284" s="10"/>
      <c r="F284" s="10"/>
      <c r="G284" s="8"/>
      <c r="H284" s="439"/>
      <c r="I284" s="440"/>
      <c r="J284" s="440"/>
      <c r="K284" s="440"/>
      <c r="L284" s="440"/>
      <c r="M284" s="440"/>
      <c r="N284" s="440"/>
      <c r="O284" s="440"/>
      <c r="P284" s="440"/>
      <c r="Q284" s="440"/>
      <c r="R284" s="440"/>
      <c r="S284" s="440"/>
      <c r="T284" s="483"/>
      <c r="U284" s="3"/>
      <c r="V284" s="3"/>
      <c r="W284" s="3"/>
      <c r="X284" s="3"/>
      <c r="Y284" s="3"/>
      <c r="Z284" s="3"/>
    </row>
    <row r="285" spans="2:26">
      <c r="B285" s="454" t="s">
        <v>50</v>
      </c>
      <c r="D285" s="7"/>
      <c r="E285" s="7"/>
      <c r="F285" s="7"/>
      <c r="G285" s="7"/>
      <c r="H285" s="425">
        <f>'Year 2'!$S$287</f>
        <v>-739304.56933333329</v>
      </c>
      <c r="I285" s="426">
        <f t="shared" ref="I285:S285" si="150">H287</f>
        <v>-765721.1950399999</v>
      </c>
      <c r="J285" s="426">
        <f t="shared" si="150"/>
        <v>-784843.46444444428</v>
      </c>
      <c r="K285" s="426">
        <f t="shared" si="150"/>
        <v>-804655.62495999981</v>
      </c>
      <c r="L285" s="426">
        <f t="shared" si="150"/>
        <v>-818489.90325333318</v>
      </c>
      <c r="M285" s="426">
        <f t="shared" si="150"/>
        <v>-831381.12154666649</v>
      </c>
      <c r="N285" s="426">
        <f t="shared" si="150"/>
        <v>-842276.7198399998</v>
      </c>
      <c r="O285" s="426">
        <f t="shared" si="150"/>
        <v>-855096.47813333315</v>
      </c>
      <c r="P285" s="426">
        <f t="shared" si="150"/>
        <v>-863983.56309333316</v>
      </c>
      <c r="Q285" s="426">
        <f t="shared" si="150"/>
        <v>-873009.92138666648</v>
      </c>
      <c r="R285" s="426">
        <f t="shared" si="150"/>
        <v>-880034.73967999977</v>
      </c>
      <c r="S285" s="426">
        <f t="shared" si="150"/>
        <v>-886135.63797333313</v>
      </c>
      <c r="T285" s="469">
        <f>H285</f>
        <v>-739304.56933333329</v>
      </c>
      <c r="U285" s="3"/>
      <c r="V285" s="3"/>
      <c r="W285" s="3"/>
      <c r="X285" s="3"/>
      <c r="Y285" s="3"/>
      <c r="Z285" s="3"/>
    </row>
    <row r="286" spans="2:26">
      <c r="B286" s="348"/>
      <c r="C286" s="28" t="s">
        <v>49</v>
      </c>
      <c r="D286" s="7"/>
      <c r="E286" s="7"/>
      <c r="F286" s="7"/>
      <c r="G286" s="7"/>
      <c r="H286" s="425">
        <f t="shared" ref="H286:T286" si="151">H263+H268+H283</f>
        <v>-26416.625706666669</v>
      </c>
      <c r="I286" s="426">
        <f t="shared" si="151"/>
        <v>-19122.269404444432</v>
      </c>
      <c r="J286" s="426">
        <f t="shared" si="151"/>
        <v>-19812.160515555566</v>
      </c>
      <c r="K286" s="426">
        <f t="shared" si="151"/>
        <v>-13834.278293333326</v>
      </c>
      <c r="L286" s="426">
        <f t="shared" si="151"/>
        <v>-12891.218293333335</v>
      </c>
      <c r="M286" s="426">
        <f t="shared" si="151"/>
        <v>-10895.598293333333</v>
      </c>
      <c r="N286" s="426">
        <f t="shared" si="151"/>
        <v>-12819.758293333329</v>
      </c>
      <c r="O286" s="426">
        <f t="shared" si="151"/>
        <v>-8887.0849600000111</v>
      </c>
      <c r="P286" s="426">
        <f t="shared" si="151"/>
        <v>-9026.3582933333346</v>
      </c>
      <c r="Q286" s="426">
        <f t="shared" si="151"/>
        <v>-7024.8182933333319</v>
      </c>
      <c r="R286" s="426">
        <f t="shared" si="151"/>
        <v>-6100.8982933333336</v>
      </c>
      <c r="S286" s="426">
        <f t="shared" si="151"/>
        <v>-6424.9549600000119</v>
      </c>
      <c r="T286" s="469">
        <f t="shared" si="151"/>
        <v>-153256.02360000001</v>
      </c>
      <c r="U286" s="3"/>
      <c r="V286" s="3"/>
      <c r="W286" s="3"/>
      <c r="X286" s="3"/>
      <c r="Y286" s="3"/>
      <c r="Z286" s="3"/>
    </row>
    <row r="287" spans="2:26" ht="16.5" thickBot="1">
      <c r="B287" s="454" t="s">
        <v>51</v>
      </c>
      <c r="D287" s="7"/>
      <c r="E287" s="7"/>
      <c r="F287" s="7"/>
      <c r="G287" s="7"/>
      <c r="H287" s="425">
        <f>H285+H286</f>
        <v>-765721.1950399999</v>
      </c>
      <c r="I287" s="426">
        <f t="shared" ref="I287:T287" si="152">I285+I286</f>
        <v>-784843.46444444428</v>
      </c>
      <c r="J287" s="426">
        <f t="shared" si="152"/>
        <v>-804655.62495999981</v>
      </c>
      <c r="K287" s="426">
        <f t="shared" si="152"/>
        <v>-818489.90325333318</v>
      </c>
      <c r="L287" s="426">
        <f t="shared" si="152"/>
        <v>-831381.12154666649</v>
      </c>
      <c r="M287" s="426">
        <f t="shared" si="152"/>
        <v>-842276.7198399998</v>
      </c>
      <c r="N287" s="426">
        <f t="shared" si="152"/>
        <v>-855096.47813333315</v>
      </c>
      <c r="O287" s="426">
        <f t="shared" si="152"/>
        <v>-863983.56309333316</v>
      </c>
      <c r="P287" s="426">
        <f t="shared" si="152"/>
        <v>-873009.92138666648</v>
      </c>
      <c r="Q287" s="426">
        <f t="shared" si="152"/>
        <v>-880034.73967999977</v>
      </c>
      <c r="R287" s="426">
        <f t="shared" si="152"/>
        <v>-886135.63797333313</v>
      </c>
      <c r="S287" s="426">
        <f t="shared" si="152"/>
        <v>-892560.59293333313</v>
      </c>
      <c r="T287" s="469">
        <f t="shared" si="152"/>
        <v>-892560.59293333325</v>
      </c>
      <c r="U287" s="3"/>
      <c r="V287" s="3"/>
      <c r="W287" s="3"/>
      <c r="X287" s="3"/>
      <c r="Y287" s="3"/>
      <c r="Z287" s="3"/>
    </row>
    <row r="288" spans="2:26" ht="16.5" thickTop="1">
      <c r="B288" s="285" t="s">
        <v>54</v>
      </c>
      <c r="C288" s="272"/>
      <c r="D288" s="272"/>
      <c r="E288" s="272"/>
      <c r="F288" s="272"/>
      <c r="G288" s="272"/>
      <c r="H288" s="202">
        <f>H287</f>
        <v>-765721.1950399999</v>
      </c>
      <c r="I288" s="202">
        <f t="shared" ref="I288:T288" si="153">I287</f>
        <v>-784843.46444444428</v>
      </c>
      <c r="J288" s="202">
        <f t="shared" si="153"/>
        <v>-804655.62495999981</v>
      </c>
      <c r="K288" s="202">
        <f t="shared" si="153"/>
        <v>-818489.90325333318</v>
      </c>
      <c r="L288" s="202">
        <f t="shared" si="153"/>
        <v>-831381.12154666649</v>
      </c>
      <c r="M288" s="202">
        <f t="shared" si="153"/>
        <v>-842276.7198399998</v>
      </c>
      <c r="N288" s="202">
        <f t="shared" si="153"/>
        <v>-855096.47813333315</v>
      </c>
      <c r="O288" s="202">
        <f t="shared" si="153"/>
        <v>-863983.56309333316</v>
      </c>
      <c r="P288" s="202">
        <f t="shared" si="153"/>
        <v>-873009.92138666648</v>
      </c>
      <c r="Q288" s="202">
        <f t="shared" si="153"/>
        <v>-880034.73967999977</v>
      </c>
      <c r="R288" s="202">
        <f t="shared" si="153"/>
        <v>-886135.63797333313</v>
      </c>
      <c r="S288" s="202">
        <f t="shared" si="153"/>
        <v>-892560.59293333313</v>
      </c>
      <c r="T288" s="202">
        <f t="shared" si="153"/>
        <v>-892560.59293333325</v>
      </c>
      <c r="U288" s="7"/>
      <c r="V288" s="3"/>
      <c r="W288" s="3"/>
      <c r="X288" s="3"/>
      <c r="Y288" s="3"/>
      <c r="Z288" s="3"/>
    </row>
    <row r="289" spans="1:26" ht="16.5" thickBot="1">
      <c r="B289" s="454"/>
      <c r="C289" s="7"/>
      <c r="D289" s="7"/>
      <c r="E289" s="7"/>
      <c r="F289" s="7"/>
      <c r="G289" s="7"/>
      <c r="H289" s="412"/>
      <c r="I289" s="413"/>
      <c r="J289" s="413"/>
      <c r="K289" s="413"/>
      <c r="L289" s="413"/>
      <c r="M289" s="413"/>
      <c r="N289" s="413"/>
      <c r="O289" s="413"/>
      <c r="P289" s="413"/>
      <c r="Q289" s="413"/>
      <c r="R289" s="413"/>
      <c r="S289" s="413"/>
      <c r="T289" s="459"/>
      <c r="U289" s="3"/>
      <c r="V289" s="3"/>
      <c r="W289" s="3"/>
      <c r="X289" s="3"/>
      <c r="Y289" s="3"/>
      <c r="Z289" s="3"/>
    </row>
    <row r="290" spans="1:26" ht="16.5" thickTop="1">
      <c r="B290" s="285" t="s">
        <v>48</v>
      </c>
      <c r="C290" s="272"/>
      <c r="D290" s="272"/>
      <c r="E290" s="272"/>
      <c r="F290" s="272"/>
      <c r="G290" s="272"/>
      <c r="H290" s="274">
        <f>IF(H288&lt;0,ABS(H288),0)</f>
        <v>765721.1950399999</v>
      </c>
      <c r="I290" s="275">
        <f t="shared" ref="I290:T290" si="154">IF(I288&lt;0,ABS(I288),0)</f>
        <v>784843.46444444428</v>
      </c>
      <c r="J290" s="275">
        <f t="shared" si="154"/>
        <v>804655.62495999981</v>
      </c>
      <c r="K290" s="275">
        <f t="shared" si="154"/>
        <v>818489.90325333318</v>
      </c>
      <c r="L290" s="275">
        <f t="shared" si="154"/>
        <v>831381.12154666649</v>
      </c>
      <c r="M290" s="275">
        <f t="shared" si="154"/>
        <v>842276.7198399998</v>
      </c>
      <c r="N290" s="275">
        <f t="shared" si="154"/>
        <v>855096.47813333315</v>
      </c>
      <c r="O290" s="275">
        <f t="shared" si="154"/>
        <v>863983.56309333316</v>
      </c>
      <c r="P290" s="275">
        <f t="shared" si="154"/>
        <v>873009.92138666648</v>
      </c>
      <c r="Q290" s="275">
        <f t="shared" si="154"/>
        <v>880034.73967999977</v>
      </c>
      <c r="R290" s="275">
        <f t="shared" si="154"/>
        <v>886135.63797333313</v>
      </c>
      <c r="S290" s="275">
        <f t="shared" si="154"/>
        <v>892560.59293333313</v>
      </c>
      <c r="T290" s="286">
        <f t="shared" si="154"/>
        <v>892560.59293333325</v>
      </c>
      <c r="U290" s="7"/>
      <c r="V290" s="3"/>
      <c r="W290" s="3"/>
      <c r="X290" s="3"/>
      <c r="Y290" s="3"/>
      <c r="Z290" s="3"/>
    </row>
    <row r="291" spans="1:26" s="27" customFormat="1">
      <c r="A291" s="29"/>
      <c r="B291" s="448"/>
      <c r="C291" s="7"/>
      <c r="D291" s="7"/>
      <c r="E291" s="3"/>
      <c r="F291" s="3"/>
      <c r="G291" s="3"/>
      <c r="H291" s="3"/>
      <c r="I291" s="3"/>
      <c r="J291" s="3"/>
      <c r="K291" s="3"/>
      <c r="L291" s="3"/>
      <c r="M291" s="3"/>
      <c r="N291" s="3"/>
      <c r="O291" s="3"/>
      <c r="P291" s="3"/>
      <c r="Q291" s="3"/>
      <c r="R291" s="3"/>
      <c r="S291" s="3"/>
      <c r="T291" s="3"/>
      <c r="U291" s="7"/>
      <c r="V291" s="7"/>
      <c r="W291" s="7"/>
      <c r="X291" s="7"/>
      <c r="Y291" s="7"/>
      <c r="Z291" s="7"/>
    </row>
    <row r="292" spans="1:26">
      <c r="B292" s="449"/>
      <c r="C292" s="7"/>
      <c r="D292" s="3"/>
      <c r="E292" s="3"/>
      <c r="F292" s="3"/>
      <c r="G292" s="3"/>
      <c r="H292" s="3"/>
      <c r="I292" s="3"/>
      <c r="J292" s="3"/>
      <c r="K292" s="3"/>
      <c r="L292" s="3"/>
      <c r="M292" s="3"/>
      <c r="N292" s="3"/>
      <c r="O292" s="3"/>
      <c r="P292" s="3"/>
      <c r="Q292" s="3"/>
      <c r="R292" s="3"/>
      <c r="S292" s="3"/>
      <c r="T292" s="3"/>
      <c r="U292" s="3"/>
      <c r="V292" s="3"/>
      <c r="W292" s="3"/>
      <c r="X292" s="3"/>
      <c r="Y292" s="3"/>
      <c r="Z292" s="3"/>
    </row>
    <row r="293" spans="1:26">
      <c r="B293" s="449"/>
      <c r="C293" s="7"/>
      <c r="D293" s="3"/>
      <c r="E293" s="3"/>
      <c r="F293" s="3"/>
      <c r="G293" s="3"/>
      <c r="H293" s="3"/>
      <c r="I293" s="3"/>
      <c r="J293" s="3"/>
      <c r="K293" s="3"/>
      <c r="L293" s="3"/>
      <c r="M293" s="3"/>
      <c r="N293" s="3"/>
      <c r="O293" s="3"/>
      <c r="P293" s="3"/>
      <c r="Q293" s="3"/>
      <c r="R293" s="3"/>
      <c r="S293" s="3"/>
      <c r="T293" s="3"/>
      <c r="U293" s="3"/>
      <c r="V293" s="3"/>
      <c r="W293" s="3"/>
      <c r="X293" s="3"/>
      <c r="Y293" s="3"/>
      <c r="Z293" s="3"/>
    </row>
    <row r="294" spans="1:26">
      <c r="B294" s="449"/>
      <c r="C294" s="7"/>
      <c r="D294" s="3"/>
      <c r="E294" s="3"/>
      <c r="F294" s="3"/>
      <c r="G294" s="3"/>
      <c r="H294" s="3"/>
      <c r="I294" s="3"/>
      <c r="J294" s="3"/>
      <c r="K294" s="3"/>
      <c r="L294" s="3"/>
      <c r="M294" s="3"/>
      <c r="N294" s="3"/>
      <c r="O294" s="3"/>
      <c r="P294" s="3"/>
      <c r="Q294" s="3"/>
      <c r="R294" s="3"/>
      <c r="S294" s="3"/>
      <c r="T294" s="3"/>
      <c r="U294" s="3"/>
      <c r="V294" s="3"/>
      <c r="W294" s="3"/>
      <c r="X294" s="3"/>
      <c r="Y294" s="3"/>
      <c r="Z294" s="3"/>
    </row>
    <row r="295" spans="1:26">
      <c r="B295" s="449"/>
      <c r="C295" s="7"/>
      <c r="D295" s="3"/>
      <c r="E295" s="3"/>
      <c r="F295" s="3"/>
      <c r="G295" s="3"/>
      <c r="H295" s="3"/>
      <c r="I295" s="3"/>
      <c r="J295" s="3"/>
      <c r="K295" s="3"/>
      <c r="L295" s="3"/>
      <c r="M295" s="3"/>
      <c r="N295" s="3"/>
      <c r="O295" s="3"/>
      <c r="P295" s="3"/>
      <c r="Q295" s="3"/>
      <c r="R295" s="3"/>
      <c r="S295" s="3"/>
      <c r="T295" s="3"/>
      <c r="U295" s="3"/>
      <c r="V295" s="3"/>
      <c r="W295" s="3"/>
      <c r="X295" s="3"/>
      <c r="Y295" s="3"/>
      <c r="Z295" s="3"/>
    </row>
    <row r="296" spans="1:26">
      <c r="B296" s="449"/>
      <c r="C296" s="7"/>
      <c r="D296" s="3"/>
      <c r="E296" s="3"/>
      <c r="F296" s="3"/>
      <c r="G296" s="3"/>
      <c r="H296" s="3"/>
      <c r="I296" s="3"/>
      <c r="J296" s="3"/>
      <c r="K296" s="3"/>
      <c r="L296" s="3"/>
      <c r="M296" s="3"/>
      <c r="N296" s="3"/>
      <c r="O296" s="3"/>
      <c r="P296" s="3"/>
      <c r="Q296" s="3"/>
      <c r="R296" s="3"/>
      <c r="S296" s="3"/>
      <c r="T296" s="3"/>
      <c r="U296" s="3"/>
      <c r="V296" s="3"/>
      <c r="W296" s="3"/>
      <c r="X296" s="3"/>
      <c r="Y296" s="3"/>
      <c r="Z296" s="3"/>
    </row>
    <row r="297" spans="1:26">
      <c r="B297" s="449"/>
      <c r="C297" s="7"/>
      <c r="D297" s="3"/>
      <c r="E297" s="3"/>
      <c r="F297" s="3"/>
      <c r="G297" s="3"/>
      <c r="H297" s="3"/>
      <c r="I297" s="3"/>
      <c r="J297" s="3"/>
      <c r="K297" s="3"/>
      <c r="L297" s="3"/>
      <c r="M297" s="3"/>
      <c r="N297" s="3"/>
      <c r="O297" s="3"/>
      <c r="P297" s="3"/>
      <c r="Q297" s="3"/>
      <c r="R297" s="3"/>
      <c r="S297" s="3"/>
      <c r="T297" s="3"/>
      <c r="U297" s="3"/>
      <c r="V297" s="3"/>
      <c r="W297" s="3"/>
      <c r="X297" s="3"/>
      <c r="Y297" s="3"/>
      <c r="Z297" s="3"/>
    </row>
    <row r="298" spans="1:26">
      <c r="B298" s="449"/>
      <c r="C298" s="7"/>
      <c r="D298" s="3"/>
      <c r="E298" s="3"/>
      <c r="F298" s="3"/>
      <c r="G298" s="3"/>
      <c r="H298" s="3"/>
      <c r="I298" s="3"/>
      <c r="J298" s="3"/>
      <c r="K298" s="3"/>
      <c r="L298" s="3"/>
      <c r="M298" s="3"/>
      <c r="N298" s="3"/>
      <c r="O298" s="3"/>
      <c r="P298" s="3"/>
      <c r="Q298" s="3"/>
      <c r="R298" s="3"/>
      <c r="S298" s="3"/>
      <c r="T298" s="3"/>
      <c r="U298" s="3"/>
      <c r="V298" s="3"/>
      <c r="W298" s="3"/>
      <c r="X298" s="3"/>
      <c r="Y298" s="3"/>
      <c r="Z298" s="3"/>
    </row>
    <row r="299" spans="1:26">
      <c r="B299" s="449"/>
      <c r="C299" s="7"/>
      <c r="D299" s="3"/>
      <c r="E299" s="3"/>
      <c r="F299" s="3"/>
      <c r="G299" s="3"/>
      <c r="H299" s="3"/>
      <c r="I299" s="3"/>
      <c r="J299" s="3"/>
      <c r="K299" s="3"/>
      <c r="L299" s="3"/>
      <c r="M299" s="3"/>
      <c r="N299" s="3"/>
      <c r="O299" s="3"/>
      <c r="P299" s="3"/>
      <c r="Q299" s="3"/>
      <c r="R299" s="3"/>
      <c r="S299" s="3"/>
      <c r="T299" s="3"/>
      <c r="U299" s="3"/>
      <c r="V299" s="3"/>
      <c r="W299" s="3"/>
      <c r="X299" s="3"/>
      <c r="Y299" s="3"/>
      <c r="Z299" s="3"/>
    </row>
    <row r="300" spans="1:26">
      <c r="B300" s="449"/>
      <c r="C300" s="7"/>
      <c r="D300" s="3"/>
      <c r="E300" s="3"/>
      <c r="F300" s="3"/>
      <c r="G300" s="3"/>
      <c r="H300" s="3"/>
      <c r="I300" s="3"/>
      <c r="J300" s="3"/>
      <c r="K300" s="3"/>
      <c r="L300" s="3"/>
      <c r="M300" s="3"/>
      <c r="N300" s="3"/>
      <c r="O300" s="3"/>
      <c r="P300" s="3"/>
      <c r="Q300" s="3"/>
      <c r="R300" s="3"/>
      <c r="S300" s="3"/>
      <c r="T300" s="3"/>
      <c r="U300" s="3"/>
      <c r="V300" s="3"/>
      <c r="W300" s="3"/>
      <c r="X300" s="3"/>
      <c r="Y300" s="3"/>
      <c r="Z300" s="3"/>
    </row>
    <row r="301" spans="1:26">
      <c r="B301" s="449"/>
      <c r="C301" s="7"/>
      <c r="D301" s="3"/>
      <c r="E301" s="3"/>
      <c r="F301" s="3"/>
      <c r="G301" s="3"/>
      <c r="H301" s="3"/>
      <c r="I301" s="3"/>
      <c r="J301" s="3"/>
      <c r="K301" s="3"/>
      <c r="L301" s="3"/>
      <c r="M301" s="3"/>
      <c r="N301" s="3"/>
      <c r="O301" s="3"/>
      <c r="P301" s="3"/>
      <c r="Q301" s="3"/>
      <c r="R301" s="3"/>
      <c r="S301" s="3"/>
      <c r="T301" s="3"/>
      <c r="U301" s="3"/>
      <c r="V301" s="3"/>
      <c r="W301" s="3"/>
      <c r="X301" s="3"/>
      <c r="Y301" s="3"/>
      <c r="Z301" s="3"/>
    </row>
    <row r="302" spans="1:26">
      <c r="B302" s="449"/>
      <c r="C302" s="7"/>
      <c r="D302" s="3"/>
      <c r="E302" s="3"/>
      <c r="F302" s="3"/>
      <c r="G302" s="3"/>
      <c r="H302" s="3"/>
      <c r="I302" s="3"/>
      <c r="J302" s="3"/>
      <c r="K302" s="3"/>
      <c r="L302" s="3"/>
      <c r="M302" s="3"/>
      <c r="N302" s="3"/>
      <c r="O302" s="3"/>
      <c r="P302" s="3"/>
      <c r="Q302" s="3"/>
      <c r="R302" s="3"/>
      <c r="S302" s="3"/>
      <c r="T302" s="3"/>
      <c r="U302" s="3"/>
      <c r="V302" s="3"/>
      <c r="W302" s="3"/>
      <c r="X302" s="3"/>
      <c r="Y302" s="3"/>
      <c r="Z302" s="3"/>
    </row>
    <row r="303" spans="1:26">
      <c r="B303" s="449"/>
      <c r="C303" s="7"/>
      <c r="D303" s="3"/>
      <c r="E303" s="3"/>
      <c r="F303" s="3"/>
      <c r="G303" s="3"/>
      <c r="H303" s="3"/>
      <c r="I303" s="3"/>
      <c r="J303" s="3"/>
      <c r="K303" s="3"/>
      <c r="L303" s="3"/>
      <c r="M303" s="3"/>
      <c r="N303" s="3"/>
      <c r="O303" s="3"/>
      <c r="P303" s="3"/>
      <c r="Q303" s="3"/>
      <c r="R303" s="3"/>
      <c r="S303" s="3"/>
      <c r="T303" s="3"/>
      <c r="U303" s="3"/>
      <c r="V303" s="3"/>
      <c r="W303" s="3"/>
      <c r="X303" s="3"/>
      <c r="Y303" s="3"/>
      <c r="Z303" s="3"/>
    </row>
    <row r="304" spans="1:26">
      <c r="B304" s="449"/>
      <c r="C304" s="7"/>
      <c r="D304" s="3"/>
      <c r="E304" s="3"/>
      <c r="F304" s="3"/>
      <c r="G304" s="3"/>
      <c r="H304" s="3"/>
      <c r="I304" s="3"/>
      <c r="J304" s="3"/>
      <c r="K304" s="3"/>
      <c r="L304" s="3"/>
      <c r="M304" s="3"/>
      <c r="N304" s="3"/>
      <c r="O304" s="3"/>
      <c r="P304" s="3"/>
      <c r="Q304" s="3"/>
      <c r="R304" s="3"/>
      <c r="S304" s="3"/>
      <c r="T304" s="3"/>
      <c r="U304" s="3"/>
      <c r="V304" s="3"/>
      <c r="W304" s="3"/>
      <c r="X304" s="3"/>
      <c r="Y304" s="3"/>
      <c r="Z304" s="3"/>
    </row>
    <row r="305" spans="2:26">
      <c r="B305" s="449"/>
      <c r="C305" s="7"/>
      <c r="D305" s="3"/>
      <c r="E305" s="3"/>
      <c r="F305" s="3"/>
      <c r="G305" s="3"/>
      <c r="H305" s="3"/>
      <c r="I305" s="3"/>
      <c r="J305" s="3"/>
      <c r="K305" s="3"/>
      <c r="L305" s="3"/>
      <c r="M305" s="3"/>
      <c r="N305" s="3"/>
      <c r="O305" s="3"/>
      <c r="P305" s="3"/>
      <c r="Q305" s="3"/>
      <c r="R305" s="3"/>
      <c r="S305" s="3"/>
      <c r="T305" s="3"/>
      <c r="U305" s="3"/>
      <c r="V305" s="3"/>
      <c r="W305" s="3"/>
      <c r="X305" s="3"/>
      <c r="Y305" s="3"/>
      <c r="Z305" s="3"/>
    </row>
    <row r="306" spans="2:26">
      <c r="B306" s="449"/>
      <c r="C306" s="7"/>
      <c r="D306" s="3"/>
      <c r="E306" s="3"/>
      <c r="F306" s="3"/>
      <c r="G306" s="3"/>
      <c r="H306" s="3"/>
      <c r="I306" s="3"/>
      <c r="J306" s="3"/>
      <c r="K306" s="3"/>
      <c r="L306" s="3"/>
      <c r="M306" s="3"/>
      <c r="N306" s="3"/>
      <c r="O306" s="3"/>
      <c r="P306" s="3"/>
      <c r="Q306" s="3"/>
      <c r="R306" s="3"/>
      <c r="S306" s="3"/>
      <c r="T306" s="3"/>
      <c r="U306" s="3"/>
      <c r="V306" s="3"/>
      <c r="W306" s="3"/>
      <c r="X306" s="3"/>
      <c r="Y306" s="3"/>
      <c r="Z306" s="3"/>
    </row>
    <row r="307" spans="2:26">
      <c r="B307" s="449"/>
      <c r="C307" s="7"/>
      <c r="D307" s="3"/>
      <c r="E307" s="3"/>
      <c r="F307" s="3"/>
      <c r="G307" s="3"/>
      <c r="H307" s="3"/>
      <c r="I307" s="3"/>
      <c r="J307" s="3"/>
      <c r="K307" s="3"/>
      <c r="L307" s="3"/>
      <c r="M307" s="3"/>
      <c r="N307" s="3"/>
      <c r="O307" s="3"/>
      <c r="P307" s="3"/>
      <c r="Q307" s="3"/>
      <c r="R307" s="3"/>
      <c r="S307" s="3"/>
      <c r="T307" s="3"/>
      <c r="U307" s="3"/>
      <c r="V307" s="3"/>
      <c r="W307" s="3"/>
      <c r="X307" s="3"/>
      <c r="Y307" s="3"/>
      <c r="Z307" s="3"/>
    </row>
    <row r="308" spans="2:26">
      <c r="B308" s="449"/>
      <c r="C308" s="7"/>
      <c r="D308" s="3"/>
      <c r="E308" s="3"/>
      <c r="F308" s="3"/>
      <c r="G308" s="3"/>
      <c r="H308" s="3"/>
      <c r="I308" s="3"/>
      <c r="J308" s="3"/>
      <c r="K308" s="3"/>
      <c r="L308" s="3"/>
      <c r="M308" s="3"/>
      <c r="N308" s="3"/>
      <c r="O308" s="3"/>
      <c r="P308" s="3"/>
      <c r="Q308" s="3"/>
      <c r="R308" s="3"/>
      <c r="S308" s="3"/>
      <c r="T308" s="3"/>
      <c r="U308" s="3"/>
      <c r="V308" s="3"/>
      <c r="W308" s="3"/>
      <c r="X308" s="3"/>
      <c r="Y308" s="3"/>
      <c r="Z308" s="3"/>
    </row>
    <row r="309" spans="2:26">
      <c r="B309" s="449"/>
      <c r="C309" s="7"/>
      <c r="D309" s="3"/>
      <c r="E309" s="3"/>
      <c r="F309" s="3"/>
      <c r="G309" s="3"/>
      <c r="H309" s="3"/>
      <c r="I309" s="3"/>
      <c r="J309" s="3"/>
      <c r="K309" s="3"/>
      <c r="L309" s="3"/>
      <c r="M309" s="3"/>
      <c r="N309" s="3"/>
      <c r="O309" s="3"/>
      <c r="P309" s="3"/>
      <c r="Q309" s="3"/>
      <c r="R309" s="3"/>
      <c r="S309" s="3"/>
      <c r="T309" s="3"/>
      <c r="U309" s="3"/>
      <c r="V309" s="3"/>
      <c r="W309" s="3"/>
      <c r="X309" s="3"/>
      <c r="Y309" s="3"/>
      <c r="Z309" s="3"/>
    </row>
    <row r="310" spans="2:26">
      <c r="B310" s="449"/>
      <c r="C310" s="7"/>
      <c r="D310" s="3"/>
      <c r="E310" s="3"/>
      <c r="F310" s="3"/>
      <c r="G310" s="3"/>
      <c r="H310" s="3"/>
      <c r="I310" s="3"/>
      <c r="J310" s="3"/>
      <c r="K310" s="3"/>
      <c r="L310" s="3"/>
      <c r="M310" s="3"/>
      <c r="N310" s="3"/>
      <c r="O310" s="3"/>
      <c r="P310" s="3"/>
      <c r="Q310" s="3"/>
      <c r="R310" s="3"/>
      <c r="S310" s="3"/>
      <c r="T310" s="3"/>
      <c r="U310" s="3"/>
      <c r="V310" s="3"/>
      <c r="W310" s="3"/>
      <c r="X310" s="3"/>
      <c r="Y310" s="3"/>
      <c r="Z310" s="3"/>
    </row>
    <row r="311" spans="2:26">
      <c r="B311" s="449"/>
      <c r="C311" s="7"/>
      <c r="D311" s="3"/>
      <c r="E311" s="3"/>
      <c r="F311" s="3"/>
      <c r="G311" s="3"/>
      <c r="H311" s="3"/>
      <c r="I311" s="3"/>
      <c r="J311" s="3"/>
      <c r="K311" s="3"/>
      <c r="L311" s="3"/>
      <c r="M311" s="3"/>
      <c r="N311" s="3"/>
      <c r="O311" s="3"/>
      <c r="P311" s="3"/>
      <c r="Q311" s="3"/>
      <c r="R311" s="3"/>
      <c r="S311" s="3"/>
      <c r="T311" s="3"/>
      <c r="U311" s="3"/>
      <c r="V311" s="3"/>
      <c r="W311" s="3"/>
      <c r="X311" s="3"/>
      <c r="Y311" s="3"/>
      <c r="Z311" s="3"/>
    </row>
    <row r="312" spans="2:26">
      <c r="B312" s="449"/>
      <c r="C312" s="7"/>
      <c r="D312" s="3"/>
      <c r="E312" s="3"/>
      <c r="F312" s="3"/>
      <c r="G312" s="3"/>
      <c r="H312" s="3"/>
      <c r="I312" s="3"/>
      <c r="J312" s="3"/>
      <c r="K312" s="3"/>
      <c r="L312" s="3"/>
      <c r="M312" s="3"/>
      <c r="N312" s="3"/>
      <c r="O312" s="3"/>
      <c r="P312" s="3"/>
      <c r="Q312" s="3"/>
      <c r="R312" s="3"/>
      <c r="S312" s="3"/>
      <c r="T312" s="3"/>
      <c r="U312" s="3"/>
      <c r="V312" s="3"/>
      <c r="W312" s="3"/>
      <c r="X312" s="3"/>
      <c r="Y312" s="3"/>
      <c r="Z312" s="3"/>
    </row>
    <row r="313" spans="2:26">
      <c r="B313" s="449"/>
      <c r="C313" s="7"/>
      <c r="D313" s="3"/>
      <c r="E313" s="3"/>
      <c r="F313" s="3"/>
      <c r="G313" s="3"/>
      <c r="H313" s="3"/>
      <c r="I313" s="3"/>
      <c r="J313" s="3"/>
      <c r="K313" s="3"/>
      <c r="L313" s="3"/>
      <c r="M313" s="3"/>
      <c r="N313" s="3"/>
      <c r="O313" s="3"/>
      <c r="P313" s="3"/>
      <c r="Q313" s="3"/>
      <c r="R313" s="3"/>
      <c r="S313" s="3"/>
      <c r="T313" s="3"/>
      <c r="U313" s="3"/>
      <c r="V313" s="3"/>
      <c r="W313" s="3"/>
      <c r="X313" s="3"/>
      <c r="Y313" s="3"/>
      <c r="Z313" s="3"/>
    </row>
    <row r="314" spans="2:26">
      <c r="B314" s="449"/>
      <c r="C314" s="7"/>
      <c r="D314" s="3"/>
      <c r="E314" s="3"/>
      <c r="F314" s="3"/>
      <c r="G314" s="3"/>
      <c r="H314" s="3"/>
      <c r="I314" s="3"/>
      <c r="J314" s="3"/>
      <c r="K314" s="3"/>
      <c r="L314" s="3"/>
      <c r="M314" s="3"/>
      <c r="N314" s="3"/>
      <c r="O314" s="3"/>
      <c r="P314" s="3"/>
      <c r="Q314" s="3"/>
      <c r="R314" s="3"/>
      <c r="S314" s="3"/>
      <c r="T314" s="3"/>
      <c r="U314" s="3"/>
      <c r="V314" s="3"/>
      <c r="W314" s="3"/>
      <c r="X314" s="3"/>
      <c r="Y314" s="3"/>
      <c r="Z314" s="3"/>
    </row>
    <row r="315" spans="2:26">
      <c r="B315" s="449"/>
      <c r="C315" s="7"/>
      <c r="D315" s="3"/>
      <c r="E315" s="3"/>
      <c r="F315" s="3"/>
      <c r="G315" s="3"/>
      <c r="H315" s="3"/>
      <c r="I315" s="3"/>
      <c r="J315" s="3"/>
      <c r="K315" s="3"/>
      <c r="L315" s="3"/>
      <c r="M315" s="3"/>
      <c r="N315" s="3"/>
      <c r="O315" s="3"/>
      <c r="P315" s="3"/>
      <c r="Q315" s="3"/>
      <c r="R315" s="3"/>
      <c r="S315" s="3"/>
      <c r="T315" s="3"/>
      <c r="U315" s="3"/>
      <c r="V315" s="3"/>
      <c r="W315" s="3"/>
      <c r="X315" s="3"/>
      <c r="Y315" s="3"/>
      <c r="Z315" s="3"/>
    </row>
    <row r="316" spans="2:26">
      <c r="B316" s="449"/>
      <c r="C316" s="7"/>
      <c r="D316" s="3"/>
      <c r="E316" s="3"/>
      <c r="F316" s="3"/>
      <c r="G316" s="3"/>
      <c r="H316" s="3"/>
      <c r="I316" s="3"/>
      <c r="J316" s="3"/>
      <c r="K316" s="3"/>
      <c r="L316" s="3"/>
      <c r="M316" s="3"/>
      <c r="N316" s="3"/>
      <c r="O316" s="3"/>
      <c r="P316" s="3"/>
      <c r="Q316" s="3"/>
      <c r="R316" s="3"/>
      <c r="S316" s="3"/>
      <c r="T316" s="3"/>
      <c r="U316" s="3"/>
      <c r="V316" s="3"/>
      <c r="W316" s="3"/>
      <c r="X316" s="3"/>
      <c r="Y316" s="3"/>
      <c r="Z316" s="3"/>
    </row>
    <row r="317" spans="2:26">
      <c r="B317" s="449"/>
      <c r="C317" s="7"/>
      <c r="D317" s="3"/>
      <c r="E317" s="3"/>
      <c r="F317" s="3"/>
      <c r="G317" s="3"/>
      <c r="H317" s="3"/>
      <c r="I317" s="3"/>
      <c r="J317" s="3"/>
      <c r="K317" s="3"/>
      <c r="L317" s="3"/>
      <c r="M317" s="3"/>
      <c r="N317" s="3"/>
      <c r="O317" s="3"/>
      <c r="P317" s="3"/>
      <c r="Q317" s="3"/>
      <c r="R317" s="3"/>
      <c r="S317" s="3"/>
      <c r="T317" s="3"/>
      <c r="U317" s="3"/>
      <c r="V317" s="3"/>
      <c r="W317" s="3"/>
      <c r="X317" s="3"/>
      <c r="Y317" s="3"/>
      <c r="Z317" s="3"/>
    </row>
    <row r="318" spans="2:26">
      <c r="B318" s="449"/>
      <c r="C318" s="7"/>
      <c r="D318" s="3"/>
      <c r="E318" s="3"/>
      <c r="F318" s="3"/>
      <c r="G318" s="3"/>
      <c r="H318" s="3"/>
      <c r="I318" s="3"/>
      <c r="J318" s="3"/>
      <c r="K318" s="3"/>
      <c r="L318" s="3"/>
      <c r="M318" s="3"/>
      <c r="N318" s="3"/>
      <c r="O318" s="3"/>
      <c r="P318" s="3"/>
      <c r="Q318" s="3"/>
      <c r="R318" s="3"/>
      <c r="S318" s="3"/>
      <c r="T318" s="3"/>
      <c r="U318" s="3"/>
      <c r="V318" s="3"/>
      <c r="W318" s="3"/>
      <c r="X318" s="3"/>
      <c r="Y318" s="3"/>
      <c r="Z318" s="3"/>
    </row>
    <row r="319" spans="2:26">
      <c r="B319" s="449"/>
      <c r="C319" s="7"/>
      <c r="D319" s="3"/>
      <c r="E319" s="3"/>
      <c r="F319" s="3"/>
      <c r="G319" s="3"/>
      <c r="H319" s="3"/>
      <c r="I319" s="3"/>
      <c r="J319" s="3"/>
      <c r="K319" s="3"/>
      <c r="L319" s="3"/>
      <c r="M319" s="3"/>
      <c r="N319" s="3"/>
      <c r="O319" s="3"/>
      <c r="P319" s="3"/>
      <c r="Q319" s="3"/>
      <c r="R319" s="3"/>
      <c r="S319" s="3"/>
      <c r="T319" s="3"/>
      <c r="U319" s="3"/>
      <c r="V319" s="3"/>
      <c r="W319" s="3"/>
      <c r="X319" s="3"/>
      <c r="Y319" s="3"/>
      <c r="Z319" s="3"/>
    </row>
    <row r="320" spans="2:26">
      <c r="B320" s="449"/>
      <c r="C320" s="7"/>
      <c r="D320" s="3"/>
      <c r="E320" s="3"/>
      <c r="F320" s="3"/>
      <c r="G320" s="3"/>
      <c r="H320" s="3"/>
      <c r="I320" s="3"/>
      <c r="J320" s="3"/>
      <c r="K320" s="3"/>
      <c r="L320" s="3"/>
      <c r="M320" s="3"/>
      <c r="N320" s="3"/>
      <c r="O320" s="3"/>
      <c r="P320" s="3"/>
      <c r="Q320" s="3"/>
      <c r="R320" s="3"/>
      <c r="S320" s="3"/>
      <c r="T320" s="3"/>
      <c r="U320" s="3"/>
      <c r="V320" s="3"/>
      <c r="W320" s="3"/>
      <c r="X320" s="3"/>
      <c r="Y320" s="3"/>
      <c r="Z320" s="3"/>
    </row>
    <row r="321" spans="2:26">
      <c r="B321" s="449"/>
      <c r="C321" s="7"/>
      <c r="D321" s="3"/>
      <c r="E321" s="3"/>
      <c r="F321" s="3"/>
      <c r="G321" s="3"/>
      <c r="H321" s="3"/>
      <c r="I321" s="3"/>
      <c r="J321" s="3"/>
      <c r="K321" s="3"/>
      <c r="L321" s="3"/>
      <c r="M321" s="3"/>
      <c r="N321" s="3"/>
      <c r="O321" s="3"/>
      <c r="P321" s="3"/>
      <c r="Q321" s="3"/>
      <c r="R321" s="3"/>
      <c r="S321" s="3"/>
      <c r="T321" s="3"/>
      <c r="U321" s="3"/>
      <c r="V321" s="3"/>
      <c r="W321" s="3"/>
      <c r="X321" s="3"/>
      <c r="Y321" s="3"/>
      <c r="Z321" s="3"/>
    </row>
    <row r="322" spans="2:26">
      <c r="B322" s="449"/>
      <c r="C322" s="7"/>
      <c r="D322" s="3"/>
      <c r="E322" s="3"/>
      <c r="F322" s="3"/>
      <c r="G322" s="3"/>
      <c r="H322" s="3"/>
      <c r="I322" s="3"/>
      <c r="J322" s="3"/>
      <c r="K322" s="3"/>
      <c r="L322" s="3"/>
      <c r="M322" s="3"/>
      <c r="N322" s="3"/>
      <c r="O322" s="3"/>
      <c r="P322" s="3"/>
      <c r="Q322" s="3"/>
      <c r="R322" s="3"/>
      <c r="S322" s="3"/>
      <c r="T322" s="3"/>
      <c r="U322" s="3"/>
      <c r="V322" s="3"/>
      <c r="W322" s="3"/>
      <c r="X322" s="3"/>
      <c r="Y322" s="3"/>
      <c r="Z322" s="3"/>
    </row>
    <row r="323" spans="2:26">
      <c r="B323" s="449"/>
      <c r="C323" s="7"/>
      <c r="D323" s="3"/>
      <c r="E323" s="3"/>
      <c r="F323" s="3"/>
      <c r="G323" s="3"/>
      <c r="H323" s="3"/>
      <c r="I323" s="3"/>
      <c r="J323" s="3"/>
      <c r="K323" s="3"/>
      <c r="L323" s="3"/>
      <c r="M323" s="3"/>
      <c r="N323" s="3"/>
      <c r="O323" s="3"/>
      <c r="P323" s="3"/>
      <c r="Q323" s="3"/>
      <c r="R323" s="3"/>
      <c r="S323" s="3"/>
      <c r="T323" s="3"/>
      <c r="U323" s="3"/>
      <c r="V323" s="3"/>
      <c r="W323" s="3"/>
      <c r="X323" s="3"/>
      <c r="Y323" s="3"/>
      <c r="Z323" s="3"/>
    </row>
    <row r="324" spans="2:26">
      <c r="B324" s="449"/>
      <c r="C324" s="7"/>
      <c r="D324" s="3"/>
      <c r="E324" s="3"/>
      <c r="F324" s="3"/>
      <c r="G324" s="3"/>
      <c r="H324" s="3"/>
      <c r="I324" s="3"/>
      <c r="J324" s="3"/>
      <c r="K324" s="3"/>
      <c r="L324" s="3"/>
      <c r="M324" s="3"/>
      <c r="N324" s="3"/>
      <c r="O324" s="3"/>
      <c r="P324" s="3"/>
      <c r="Q324" s="3"/>
      <c r="R324" s="3"/>
      <c r="S324" s="3"/>
      <c r="T324" s="3"/>
      <c r="U324" s="3"/>
      <c r="V324" s="3"/>
      <c r="W324" s="3"/>
      <c r="X324" s="3"/>
      <c r="Y324" s="3"/>
      <c r="Z324" s="3"/>
    </row>
    <row r="325" spans="2:26">
      <c r="B325" s="449"/>
      <c r="C325" s="7"/>
      <c r="D325" s="3"/>
      <c r="E325" s="3"/>
      <c r="F325" s="3"/>
      <c r="G325" s="3"/>
      <c r="H325" s="3"/>
      <c r="I325" s="3"/>
      <c r="J325" s="3"/>
      <c r="K325" s="3"/>
      <c r="L325" s="3"/>
      <c r="M325" s="3"/>
      <c r="N325" s="3"/>
      <c r="O325" s="3"/>
      <c r="P325" s="3"/>
      <c r="Q325" s="3"/>
      <c r="R325" s="3"/>
      <c r="S325" s="3"/>
      <c r="T325" s="3"/>
      <c r="U325" s="3"/>
      <c r="V325" s="3"/>
      <c r="W325" s="3"/>
      <c r="X325" s="3"/>
      <c r="Y325" s="3"/>
      <c r="Z325" s="3"/>
    </row>
    <row r="326" spans="2:26">
      <c r="B326" s="449"/>
      <c r="C326" s="7"/>
      <c r="D326" s="3"/>
      <c r="E326" s="3"/>
      <c r="F326" s="3"/>
      <c r="G326" s="3"/>
      <c r="H326" s="3"/>
      <c r="I326" s="3"/>
      <c r="J326" s="3"/>
      <c r="K326" s="3"/>
      <c r="L326" s="3"/>
      <c r="M326" s="3"/>
      <c r="N326" s="3"/>
      <c r="O326" s="3"/>
      <c r="P326" s="3"/>
      <c r="Q326" s="3"/>
      <c r="R326" s="3"/>
      <c r="S326" s="3"/>
      <c r="T326" s="3"/>
      <c r="U326" s="3"/>
      <c r="V326" s="3"/>
      <c r="W326" s="3"/>
      <c r="X326" s="3"/>
      <c r="Y326" s="3"/>
      <c r="Z326" s="3"/>
    </row>
    <row r="327" spans="2:26">
      <c r="B327" s="449"/>
      <c r="C327" s="7"/>
      <c r="D327" s="3"/>
      <c r="E327" s="3"/>
      <c r="F327" s="3"/>
      <c r="G327" s="3"/>
      <c r="H327" s="3"/>
      <c r="I327" s="3"/>
      <c r="J327" s="3"/>
      <c r="K327" s="3"/>
      <c r="L327" s="3"/>
      <c r="M327" s="3"/>
      <c r="N327" s="3"/>
      <c r="O327" s="3"/>
      <c r="P327" s="3"/>
      <c r="Q327" s="3"/>
      <c r="R327" s="3"/>
      <c r="S327" s="3"/>
      <c r="T327" s="3"/>
      <c r="U327" s="3"/>
      <c r="V327" s="3"/>
      <c r="W327" s="3"/>
      <c r="X327" s="3"/>
      <c r="Y327" s="3"/>
      <c r="Z327" s="3"/>
    </row>
    <row r="328" spans="2:26">
      <c r="B328" s="449"/>
      <c r="C328" s="7"/>
      <c r="D328" s="3"/>
      <c r="E328" s="3"/>
      <c r="F328" s="3"/>
      <c r="G328" s="3"/>
      <c r="H328" s="3"/>
      <c r="I328" s="3"/>
      <c r="J328" s="3"/>
      <c r="K328" s="3"/>
      <c r="L328" s="3"/>
      <c r="M328" s="3"/>
      <c r="N328" s="3"/>
      <c r="O328" s="3"/>
      <c r="P328" s="3"/>
      <c r="Q328" s="3"/>
      <c r="R328" s="3"/>
      <c r="S328" s="3"/>
      <c r="T328" s="3"/>
      <c r="U328" s="3"/>
      <c r="V328" s="3"/>
      <c r="W328" s="3"/>
      <c r="X328" s="3"/>
      <c r="Y328" s="3"/>
      <c r="Z328" s="3"/>
    </row>
    <row r="329" spans="2:26">
      <c r="B329" s="449"/>
      <c r="C329" s="7"/>
      <c r="D329" s="3"/>
      <c r="E329" s="3"/>
      <c r="F329" s="3"/>
      <c r="G329" s="3"/>
      <c r="H329" s="3"/>
      <c r="I329" s="3"/>
      <c r="J329" s="3"/>
      <c r="K329" s="3"/>
      <c r="L329" s="3"/>
      <c r="M329" s="3"/>
      <c r="N329" s="3"/>
      <c r="O329" s="3"/>
      <c r="P329" s="3"/>
      <c r="Q329" s="3"/>
      <c r="R329" s="3"/>
      <c r="S329" s="3"/>
      <c r="T329" s="3"/>
      <c r="U329" s="3"/>
      <c r="V329" s="3"/>
      <c r="W329" s="3"/>
      <c r="X329" s="3"/>
      <c r="Y329" s="3"/>
      <c r="Z329" s="3"/>
    </row>
    <row r="330" spans="2:26">
      <c r="B330" s="449"/>
      <c r="C330" s="7"/>
      <c r="D330" s="3"/>
      <c r="E330" s="3"/>
      <c r="F330" s="3"/>
      <c r="G330" s="3"/>
      <c r="H330" s="3"/>
      <c r="I330" s="3"/>
      <c r="J330" s="3"/>
      <c r="K330" s="3"/>
      <c r="L330" s="3"/>
      <c r="M330" s="3"/>
      <c r="N330" s="3"/>
      <c r="O330" s="3"/>
      <c r="P330" s="3"/>
      <c r="Q330" s="3"/>
      <c r="R330" s="3"/>
      <c r="S330" s="3"/>
      <c r="T330" s="3"/>
      <c r="U330" s="3"/>
      <c r="V330" s="3"/>
      <c r="W330" s="3"/>
      <c r="X330" s="3"/>
      <c r="Y330" s="3"/>
      <c r="Z330" s="3"/>
    </row>
    <row r="331" spans="2:26">
      <c r="B331" s="449"/>
      <c r="C331" s="7"/>
      <c r="D331" s="3"/>
      <c r="E331" s="3"/>
      <c r="F331" s="3"/>
      <c r="G331" s="3"/>
      <c r="H331" s="3"/>
      <c r="I331" s="3"/>
      <c r="J331" s="3"/>
      <c r="K331" s="3"/>
      <c r="L331" s="3"/>
      <c r="M331" s="3"/>
      <c r="N331" s="3"/>
      <c r="O331" s="3"/>
      <c r="P331" s="3"/>
      <c r="Q331" s="3"/>
      <c r="R331" s="3"/>
      <c r="S331" s="3"/>
      <c r="T331" s="3"/>
      <c r="U331" s="3"/>
      <c r="V331" s="3"/>
      <c r="W331" s="3"/>
      <c r="X331" s="3"/>
      <c r="Y331" s="3"/>
      <c r="Z331" s="3"/>
    </row>
    <row r="332" spans="2:26">
      <c r="B332" s="449"/>
      <c r="C332" s="7"/>
      <c r="D332" s="3"/>
      <c r="E332" s="3"/>
      <c r="F332" s="3"/>
      <c r="G332" s="3"/>
      <c r="H332" s="3"/>
      <c r="I332" s="3"/>
      <c r="J332" s="3"/>
      <c r="K332" s="3"/>
      <c r="L332" s="3"/>
      <c r="M332" s="3"/>
      <c r="N332" s="3"/>
      <c r="O332" s="3"/>
      <c r="P332" s="3"/>
      <c r="Q332" s="3"/>
      <c r="R332" s="3"/>
      <c r="S332" s="3"/>
      <c r="T332" s="3"/>
      <c r="U332" s="3"/>
      <c r="V332" s="3"/>
      <c r="W332" s="3"/>
      <c r="X332" s="3"/>
      <c r="Y332" s="3"/>
      <c r="Z332" s="3"/>
    </row>
    <row r="333" spans="2:26">
      <c r="B333" s="449"/>
      <c r="C333" s="7"/>
      <c r="D333" s="3"/>
      <c r="E333" s="3"/>
      <c r="F333" s="3"/>
      <c r="G333" s="3"/>
      <c r="H333" s="3"/>
      <c r="I333" s="3"/>
      <c r="J333" s="3"/>
      <c r="K333" s="3"/>
      <c r="L333" s="3"/>
      <c r="M333" s="3"/>
      <c r="N333" s="3"/>
      <c r="O333" s="3"/>
      <c r="P333" s="3"/>
      <c r="Q333" s="3"/>
      <c r="R333" s="3"/>
      <c r="S333" s="3"/>
      <c r="T333" s="3"/>
      <c r="U333" s="3"/>
      <c r="V333" s="3"/>
      <c r="W333" s="3"/>
      <c r="X333" s="3"/>
      <c r="Y333" s="3"/>
      <c r="Z333" s="3"/>
    </row>
    <row r="334" spans="2:26">
      <c r="B334" s="449"/>
      <c r="C334" s="7"/>
      <c r="D334" s="3"/>
      <c r="E334" s="3"/>
      <c r="F334" s="3"/>
      <c r="G334" s="3"/>
      <c r="H334" s="3"/>
      <c r="I334" s="3"/>
      <c r="J334" s="3"/>
      <c r="K334" s="3"/>
      <c r="L334" s="3"/>
      <c r="M334" s="3"/>
      <c r="N334" s="3"/>
      <c r="O334" s="3"/>
      <c r="P334" s="3"/>
      <c r="Q334" s="3"/>
      <c r="R334" s="3"/>
      <c r="S334" s="3"/>
      <c r="T334" s="3"/>
      <c r="U334" s="3"/>
      <c r="V334" s="3"/>
      <c r="W334" s="3"/>
      <c r="X334" s="3"/>
      <c r="Y334" s="3"/>
      <c r="Z334" s="3"/>
    </row>
    <row r="335" spans="2:26">
      <c r="B335" s="449"/>
      <c r="C335" s="7"/>
      <c r="D335" s="3"/>
      <c r="E335" s="3"/>
      <c r="F335" s="3"/>
      <c r="G335" s="3"/>
      <c r="H335" s="3"/>
      <c r="I335" s="3"/>
      <c r="J335" s="3"/>
      <c r="K335" s="3"/>
      <c r="L335" s="3"/>
      <c r="M335" s="3"/>
      <c r="N335" s="3"/>
      <c r="O335" s="3"/>
      <c r="P335" s="3"/>
      <c r="Q335" s="3"/>
      <c r="R335" s="3"/>
      <c r="S335" s="3"/>
      <c r="T335" s="3"/>
      <c r="U335" s="3"/>
      <c r="V335" s="3"/>
      <c r="W335" s="3"/>
      <c r="X335" s="3"/>
      <c r="Y335" s="3"/>
      <c r="Z335" s="3"/>
    </row>
    <row r="336" spans="2:26">
      <c r="B336" s="449"/>
      <c r="C336" s="7"/>
      <c r="D336" s="3"/>
      <c r="E336" s="3"/>
      <c r="F336" s="3"/>
      <c r="G336" s="3"/>
      <c r="H336" s="3"/>
      <c r="I336" s="3"/>
      <c r="J336" s="3"/>
      <c r="K336" s="3"/>
      <c r="L336" s="3"/>
      <c r="M336" s="3"/>
      <c r="N336" s="3"/>
      <c r="O336" s="3"/>
      <c r="P336" s="3"/>
      <c r="Q336" s="3"/>
      <c r="R336" s="3"/>
      <c r="S336" s="3"/>
      <c r="T336" s="3"/>
      <c r="U336" s="3"/>
      <c r="V336" s="3"/>
      <c r="W336" s="3"/>
      <c r="X336" s="3"/>
      <c r="Y336" s="3"/>
      <c r="Z336" s="3"/>
    </row>
    <row r="337" spans="2:26">
      <c r="B337" s="449"/>
      <c r="C337" s="7"/>
      <c r="D337" s="3"/>
      <c r="E337" s="3"/>
      <c r="F337" s="3"/>
      <c r="G337" s="3"/>
      <c r="H337" s="3"/>
      <c r="I337" s="3"/>
      <c r="J337" s="3"/>
      <c r="K337" s="3"/>
      <c r="L337" s="3"/>
      <c r="M337" s="3"/>
      <c r="N337" s="3"/>
      <c r="O337" s="3"/>
      <c r="P337" s="3"/>
      <c r="Q337" s="3"/>
      <c r="R337" s="3"/>
      <c r="S337" s="3"/>
      <c r="T337" s="3"/>
      <c r="U337" s="3"/>
      <c r="V337" s="3"/>
      <c r="W337" s="3"/>
      <c r="X337" s="3"/>
      <c r="Y337" s="3"/>
      <c r="Z337" s="3"/>
    </row>
    <row r="338" spans="2:26">
      <c r="B338" s="449"/>
      <c r="C338" s="7"/>
      <c r="D338" s="3"/>
      <c r="E338" s="3"/>
      <c r="F338" s="3"/>
      <c r="G338" s="3"/>
      <c r="H338" s="3"/>
      <c r="I338" s="3"/>
      <c r="J338" s="3"/>
      <c r="K338" s="3"/>
      <c r="L338" s="3"/>
      <c r="M338" s="3"/>
      <c r="N338" s="3"/>
      <c r="O338" s="3"/>
      <c r="P338" s="3"/>
      <c r="Q338" s="3"/>
      <c r="R338" s="3"/>
      <c r="S338" s="3"/>
      <c r="T338" s="3"/>
      <c r="U338" s="3"/>
      <c r="V338" s="3"/>
      <c r="W338" s="3"/>
      <c r="X338" s="3"/>
      <c r="Y338" s="3"/>
      <c r="Z338" s="3"/>
    </row>
    <row r="339" spans="2:26">
      <c r="B339" s="449"/>
      <c r="C339" s="7"/>
      <c r="D339" s="3"/>
      <c r="E339" s="3"/>
      <c r="F339" s="3"/>
      <c r="G339" s="3"/>
      <c r="H339" s="3"/>
      <c r="I339" s="3"/>
      <c r="J339" s="3"/>
      <c r="K339" s="3"/>
      <c r="L339" s="3"/>
      <c r="M339" s="3"/>
      <c r="N339" s="3"/>
      <c r="O339" s="3"/>
      <c r="P339" s="3"/>
      <c r="Q339" s="3"/>
      <c r="R339" s="3"/>
      <c r="S339" s="3"/>
      <c r="T339" s="3"/>
      <c r="U339" s="3"/>
      <c r="V339" s="3"/>
      <c r="W339" s="3"/>
      <c r="X339" s="3"/>
      <c r="Y339" s="3"/>
      <c r="Z339" s="3"/>
    </row>
    <row r="340" spans="2:26">
      <c r="B340" s="449"/>
      <c r="C340" s="7"/>
      <c r="D340" s="3"/>
      <c r="E340" s="3"/>
      <c r="F340" s="3"/>
      <c r="G340" s="3"/>
      <c r="H340" s="3"/>
      <c r="I340" s="3"/>
      <c r="J340" s="3"/>
      <c r="K340" s="3"/>
      <c r="L340" s="3"/>
      <c r="M340" s="3"/>
      <c r="N340" s="3"/>
      <c r="O340" s="3"/>
      <c r="P340" s="3"/>
      <c r="Q340" s="3"/>
      <c r="R340" s="3"/>
      <c r="S340" s="3"/>
      <c r="T340" s="3"/>
      <c r="U340" s="3"/>
      <c r="V340" s="3"/>
      <c r="W340" s="3"/>
      <c r="X340" s="3"/>
      <c r="Y340" s="3"/>
      <c r="Z340" s="3"/>
    </row>
    <row r="341" spans="2:26">
      <c r="B341" s="449"/>
      <c r="C341" s="7"/>
      <c r="D341" s="3"/>
      <c r="E341" s="3"/>
      <c r="F341" s="3"/>
      <c r="G341" s="3"/>
      <c r="H341" s="3"/>
      <c r="I341" s="3"/>
      <c r="J341" s="3"/>
      <c r="K341" s="3"/>
      <c r="L341" s="3"/>
      <c r="M341" s="3"/>
      <c r="N341" s="3"/>
      <c r="O341" s="3"/>
      <c r="P341" s="3"/>
      <c r="Q341" s="3"/>
      <c r="R341" s="3"/>
      <c r="S341" s="3"/>
      <c r="T341" s="3"/>
      <c r="U341" s="3"/>
      <c r="V341" s="3"/>
      <c r="W341" s="3"/>
      <c r="X341" s="3"/>
      <c r="Y341" s="3"/>
      <c r="Z341" s="3"/>
    </row>
    <row r="342" spans="2:26">
      <c r="B342" s="449"/>
      <c r="C342" s="7"/>
      <c r="D342" s="3"/>
      <c r="E342" s="3"/>
      <c r="F342" s="3"/>
      <c r="G342" s="3"/>
      <c r="H342" s="3"/>
      <c r="I342" s="3"/>
      <c r="J342" s="3"/>
      <c r="K342" s="3"/>
      <c r="L342" s="3"/>
      <c r="M342" s="3"/>
      <c r="N342" s="3"/>
      <c r="O342" s="3"/>
      <c r="P342" s="3"/>
      <c r="Q342" s="3"/>
      <c r="R342" s="3"/>
      <c r="S342" s="3"/>
      <c r="T342" s="3"/>
      <c r="U342" s="3"/>
      <c r="V342" s="3"/>
      <c r="W342" s="3"/>
      <c r="X342" s="3"/>
      <c r="Y342" s="3"/>
      <c r="Z342" s="3"/>
    </row>
    <row r="343" spans="2:26">
      <c r="B343" s="449"/>
      <c r="C343" s="7"/>
      <c r="D343" s="3"/>
      <c r="E343" s="3"/>
      <c r="F343" s="3"/>
      <c r="G343" s="3"/>
      <c r="H343" s="3"/>
      <c r="I343" s="3"/>
      <c r="J343" s="3"/>
      <c r="K343" s="3"/>
      <c r="L343" s="3"/>
      <c r="M343" s="3"/>
      <c r="N343" s="3"/>
      <c r="O343" s="3"/>
      <c r="P343" s="3"/>
      <c r="Q343" s="3"/>
      <c r="R343" s="3"/>
      <c r="S343" s="3"/>
      <c r="T343" s="3"/>
      <c r="U343" s="3"/>
      <c r="V343" s="3"/>
      <c r="W343" s="3"/>
      <c r="X343" s="3"/>
      <c r="Y343" s="3"/>
      <c r="Z343" s="3"/>
    </row>
    <row r="344" spans="2:26">
      <c r="B344" s="449"/>
      <c r="C344" s="7"/>
      <c r="D344" s="3"/>
      <c r="E344" s="3"/>
      <c r="F344" s="3"/>
      <c r="G344" s="3"/>
      <c r="H344" s="3"/>
      <c r="I344" s="3"/>
      <c r="J344" s="3"/>
      <c r="K344" s="3"/>
      <c r="L344" s="3"/>
      <c r="M344" s="3"/>
      <c r="N344" s="3"/>
      <c r="O344" s="3"/>
      <c r="P344" s="3"/>
      <c r="Q344" s="3"/>
      <c r="R344" s="3"/>
      <c r="S344" s="3"/>
      <c r="T344" s="3"/>
      <c r="U344" s="3"/>
      <c r="V344" s="3"/>
      <c r="W344" s="3"/>
      <c r="X344" s="3"/>
      <c r="Y344" s="3"/>
      <c r="Z344" s="3"/>
    </row>
    <row r="345" spans="2:26">
      <c r="B345" s="449"/>
      <c r="C345" s="7"/>
      <c r="D345" s="3"/>
      <c r="E345" s="3"/>
      <c r="F345" s="3"/>
      <c r="G345" s="3"/>
      <c r="H345" s="3"/>
      <c r="I345" s="3"/>
      <c r="J345" s="3"/>
      <c r="K345" s="3"/>
      <c r="L345" s="3"/>
      <c r="M345" s="3"/>
      <c r="N345" s="3"/>
      <c r="O345" s="3"/>
      <c r="P345" s="3"/>
      <c r="Q345" s="3"/>
      <c r="R345" s="3"/>
      <c r="S345" s="3"/>
      <c r="T345" s="3"/>
      <c r="U345" s="3"/>
      <c r="V345" s="3"/>
      <c r="W345" s="3"/>
      <c r="X345" s="3"/>
      <c r="Y345" s="3"/>
      <c r="Z345" s="3"/>
    </row>
    <row r="346" spans="2:26">
      <c r="B346" s="449"/>
      <c r="C346" s="7"/>
      <c r="D346" s="3"/>
      <c r="E346" s="3"/>
      <c r="F346" s="3"/>
      <c r="G346" s="3"/>
      <c r="H346" s="3"/>
      <c r="I346" s="3"/>
      <c r="J346" s="3"/>
      <c r="K346" s="3"/>
      <c r="L346" s="3"/>
      <c r="M346" s="3"/>
      <c r="N346" s="3"/>
      <c r="O346" s="3"/>
      <c r="P346" s="3"/>
      <c r="Q346" s="3"/>
      <c r="R346" s="3"/>
      <c r="S346" s="3"/>
      <c r="T346" s="3"/>
      <c r="U346" s="3"/>
      <c r="V346" s="3"/>
      <c r="W346" s="3"/>
      <c r="X346" s="3"/>
      <c r="Y346" s="3"/>
      <c r="Z346" s="3"/>
    </row>
    <row r="347" spans="2:26">
      <c r="B347" s="449"/>
      <c r="C347" s="7"/>
      <c r="D347" s="3"/>
      <c r="E347" s="3"/>
      <c r="F347" s="3"/>
      <c r="G347" s="3"/>
      <c r="H347" s="3"/>
      <c r="I347" s="3"/>
      <c r="J347" s="3"/>
      <c r="K347" s="3"/>
      <c r="L347" s="3"/>
      <c r="M347" s="3"/>
      <c r="N347" s="3"/>
      <c r="O347" s="3"/>
      <c r="P347" s="3"/>
      <c r="Q347" s="3"/>
      <c r="R347" s="3"/>
      <c r="S347" s="3"/>
      <c r="T347" s="3"/>
      <c r="U347" s="3"/>
      <c r="V347" s="3"/>
      <c r="W347" s="3"/>
      <c r="X347" s="3"/>
      <c r="Y347" s="3"/>
      <c r="Z347" s="3"/>
    </row>
    <row r="348" spans="2:26">
      <c r="B348" s="449"/>
      <c r="C348" s="7"/>
      <c r="D348" s="3"/>
      <c r="E348" s="3"/>
      <c r="F348" s="3"/>
      <c r="G348" s="3"/>
      <c r="H348" s="3"/>
      <c r="I348" s="3"/>
      <c r="J348" s="3"/>
      <c r="K348" s="3"/>
      <c r="L348" s="3"/>
      <c r="M348" s="3"/>
      <c r="N348" s="3"/>
      <c r="O348" s="3"/>
      <c r="P348" s="3"/>
      <c r="Q348" s="3"/>
      <c r="R348" s="3"/>
      <c r="S348" s="3"/>
      <c r="T348" s="3"/>
      <c r="U348" s="3"/>
      <c r="V348" s="3"/>
      <c r="W348" s="3"/>
      <c r="X348" s="3"/>
      <c r="Y348" s="3"/>
      <c r="Z348" s="3"/>
    </row>
    <row r="349" spans="2:26">
      <c r="B349" s="449"/>
      <c r="C349" s="7"/>
      <c r="D349" s="3"/>
      <c r="E349" s="3"/>
      <c r="F349" s="3"/>
      <c r="G349" s="3"/>
      <c r="H349" s="3"/>
      <c r="I349" s="3"/>
      <c r="J349" s="3"/>
      <c r="K349" s="3"/>
      <c r="L349" s="3"/>
      <c r="M349" s="3"/>
      <c r="N349" s="3"/>
      <c r="O349" s="3"/>
      <c r="P349" s="3"/>
      <c r="Q349" s="3"/>
      <c r="R349" s="3"/>
      <c r="S349" s="3"/>
      <c r="T349" s="3"/>
      <c r="U349" s="3"/>
      <c r="V349" s="3"/>
      <c r="W349" s="3"/>
      <c r="X349" s="3"/>
      <c r="Y349" s="3"/>
      <c r="Z349" s="3"/>
    </row>
    <row r="350" spans="2:26">
      <c r="B350" s="449"/>
      <c r="C350" s="7"/>
      <c r="D350" s="3"/>
      <c r="E350" s="3"/>
      <c r="F350" s="3"/>
      <c r="G350" s="3"/>
      <c r="H350" s="3"/>
      <c r="I350" s="3"/>
      <c r="J350" s="3"/>
      <c r="K350" s="3"/>
      <c r="L350" s="3"/>
      <c r="M350" s="3"/>
      <c r="N350" s="3"/>
      <c r="O350" s="3"/>
      <c r="P350" s="3"/>
      <c r="Q350" s="3"/>
      <c r="R350" s="3"/>
      <c r="S350" s="3"/>
      <c r="T350" s="3"/>
      <c r="U350" s="3"/>
      <c r="V350" s="3"/>
      <c r="W350" s="3"/>
      <c r="X350" s="3"/>
      <c r="Y350" s="3"/>
      <c r="Z350" s="3"/>
    </row>
    <row r="351" spans="2:26">
      <c r="B351" s="449"/>
      <c r="C351" s="7"/>
      <c r="D351" s="3"/>
      <c r="E351" s="3"/>
      <c r="F351" s="3"/>
      <c r="G351" s="3"/>
      <c r="H351" s="3"/>
      <c r="I351" s="3"/>
      <c r="J351" s="3"/>
      <c r="K351" s="3"/>
      <c r="L351" s="3"/>
      <c r="M351" s="3"/>
      <c r="N351" s="3"/>
      <c r="O351" s="3"/>
      <c r="P351" s="3"/>
      <c r="Q351" s="3"/>
      <c r="R351" s="3"/>
      <c r="S351" s="3"/>
      <c r="T351" s="3"/>
      <c r="U351" s="3"/>
      <c r="V351" s="3"/>
      <c r="W351" s="3"/>
      <c r="X351" s="3"/>
      <c r="Y351" s="3"/>
      <c r="Z351" s="3"/>
    </row>
    <row r="352" spans="2:26">
      <c r="B352" s="449"/>
      <c r="C352" s="7"/>
      <c r="D352" s="3"/>
      <c r="E352" s="3"/>
      <c r="F352" s="3"/>
      <c r="G352" s="3"/>
      <c r="H352" s="3"/>
      <c r="I352" s="3"/>
      <c r="J352" s="3"/>
      <c r="K352" s="3"/>
      <c r="L352" s="3"/>
      <c r="M352" s="3"/>
      <c r="N352" s="3"/>
      <c r="O352" s="3"/>
      <c r="P352" s="3"/>
      <c r="Q352" s="3"/>
      <c r="R352" s="3"/>
      <c r="S352" s="3"/>
      <c r="T352" s="3"/>
      <c r="U352" s="3"/>
      <c r="V352" s="3"/>
      <c r="W352" s="3"/>
      <c r="X352" s="3"/>
      <c r="Y352" s="3"/>
      <c r="Z352" s="3"/>
    </row>
    <row r="353" spans="2:26">
      <c r="B353" s="449"/>
      <c r="C353" s="7"/>
      <c r="D353" s="3"/>
      <c r="E353" s="3"/>
      <c r="F353" s="3"/>
      <c r="G353" s="3"/>
      <c r="H353" s="3"/>
      <c r="I353" s="3"/>
      <c r="J353" s="3"/>
      <c r="K353" s="3"/>
      <c r="L353" s="3"/>
      <c r="M353" s="3"/>
      <c r="N353" s="3"/>
      <c r="O353" s="3"/>
      <c r="P353" s="3"/>
      <c r="Q353" s="3"/>
      <c r="R353" s="3"/>
      <c r="S353" s="3"/>
      <c r="T353" s="3"/>
      <c r="U353" s="3"/>
      <c r="V353" s="3"/>
      <c r="W353" s="3"/>
      <c r="X353" s="3"/>
      <c r="Y353" s="3"/>
      <c r="Z353" s="3"/>
    </row>
    <row r="354" spans="2:26">
      <c r="B354" s="449"/>
      <c r="C354" s="7"/>
      <c r="D354" s="3"/>
      <c r="E354" s="3"/>
      <c r="F354" s="3"/>
      <c r="G354" s="3"/>
      <c r="H354" s="3"/>
      <c r="I354" s="3"/>
      <c r="J354" s="3"/>
      <c r="K354" s="3"/>
      <c r="L354" s="3"/>
      <c r="M354" s="3"/>
      <c r="N354" s="3"/>
      <c r="O354" s="3"/>
      <c r="P354" s="3"/>
      <c r="Q354" s="3"/>
      <c r="R354" s="3"/>
      <c r="S354" s="3"/>
      <c r="T354" s="3"/>
      <c r="U354" s="3"/>
      <c r="V354" s="3"/>
      <c r="W354" s="3"/>
      <c r="X354" s="3"/>
      <c r="Y354" s="3"/>
      <c r="Z354" s="3"/>
    </row>
    <row r="355" spans="2:26">
      <c r="B355" s="449"/>
      <c r="C355" s="7"/>
      <c r="D355" s="3"/>
      <c r="E355" s="3"/>
      <c r="F355" s="3"/>
      <c r="G355" s="3"/>
      <c r="H355" s="3"/>
      <c r="I355" s="3"/>
      <c r="J355" s="3"/>
      <c r="K355" s="3"/>
      <c r="L355" s="3"/>
      <c r="M355" s="3"/>
      <c r="N355" s="3"/>
      <c r="O355" s="3"/>
      <c r="P355" s="3"/>
      <c r="Q355" s="3"/>
      <c r="R355" s="3"/>
      <c r="S355" s="3"/>
      <c r="T355" s="3"/>
      <c r="U355" s="3"/>
      <c r="V355" s="3"/>
      <c r="W355" s="3"/>
      <c r="X355" s="3"/>
      <c r="Y355" s="3"/>
      <c r="Z355" s="3"/>
    </row>
    <row r="356" spans="2:26">
      <c r="B356" s="449"/>
      <c r="C356" s="7"/>
      <c r="D356" s="3"/>
      <c r="E356" s="3"/>
      <c r="F356" s="3"/>
      <c r="G356" s="3"/>
      <c r="H356" s="3"/>
      <c r="I356" s="3"/>
      <c r="J356" s="3"/>
      <c r="K356" s="3"/>
      <c r="L356" s="3"/>
      <c r="M356" s="3"/>
      <c r="N356" s="3"/>
      <c r="O356" s="3"/>
      <c r="P356" s="3"/>
      <c r="Q356" s="3"/>
      <c r="R356" s="3"/>
      <c r="S356" s="3"/>
      <c r="T356" s="3"/>
      <c r="U356" s="3"/>
      <c r="V356" s="3"/>
      <c r="W356" s="3"/>
      <c r="X356" s="3"/>
      <c r="Y356" s="3"/>
      <c r="Z356" s="3"/>
    </row>
    <row r="357" spans="2:26">
      <c r="B357" s="449"/>
      <c r="C357" s="7"/>
      <c r="D357" s="3"/>
      <c r="E357" s="3"/>
      <c r="F357" s="3"/>
      <c r="G357" s="3"/>
      <c r="H357" s="3"/>
      <c r="I357" s="3"/>
      <c r="J357" s="3"/>
      <c r="K357" s="3"/>
      <c r="L357" s="3"/>
      <c r="M357" s="3"/>
      <c r="N357" s="3"/>
      <c r="O357" s="3"/>
      <c r="P357" s="3"/>
      <c r="Q357" s="3"/>
      <c r="R357" s="3"/>
      <c r="S357" s="3"/>
      <c r="T357" s="3"/>
      <c r="U357" s="3"/>
      <c r="V357" s="3"/>
      <c r="W357" s="3"/>
      <c r="X357" s="3"/>
      <c r="Y357" s="3"/>
      <c r="Z357" s="3"/>
    </row>
    <row r="358" spans="2:26">
      <c r="B358" s="449"/>
      <c r="C358" s="7"/>
      <c r="D358" s="3"/>
      <c r="E358" s="3"/>
      <c r="F358" s="3"/>
      <c r="G358" s="3"/>
      <c r="H358" s="3"/>
      <c r="I358" s="3"/>
      <c r="J358" s="3"/>
      <c r="K358" s="3"/>
      <c r="L358" s="3"/>
      <c r="M358" s="3"/>
      <c r="N358" s="3"/>
      <c r="O358" s="3"/>
      <c r="P358" s="3"/>
      <c r="Q358" s="3"/>
      <c r="R358" s="3"/>
      <c r="S358" s="3"/>
      <c r="T358" s="3"/>
      <c r="U358" s="3"/>
      <c r="V358" s="3"/>
      <c r="W358" s="3"/>
      <c r="X358" s="3"/>
      <c r="Y358" s="3"/>
      <c r="Z358" s="3"/>
    </row>
    <row r="359" spans="2:26">
      <c r="B359" s="449"/>
      <c r="C359" s="7"/>
      <c r="D359" s="3"/>
      <c r="E359" s="3"/>
      <c r="F359" s="3"/>
      <c r="G359" s="3"/>
      <c r="H359" s="3"/>
      <c r="I359" s="3"/>
      <c r="J359" s="3"/>
      <c r="K359" s="3"/>
      <c r="L359" s="3"/>
      <c r="M359" s="3"/>
      <c r="N359" s="3"/>
      <c r="O359" s="3"/>
      <c r="P359" s="3"/>
      <c r="Q359" s="3"/>
      <c r="R359" s="3"/>
      <c r="S359" s="3"/>
      <c r="T359" s="3"/>
      <c r="U359" s="3"/>
      <c r="V359" s="3"/>
      <c r="W359" s="3"/>
      <c r="X359" s="3"/>
      <c r="Y359" s="3"/>
      <c r="Z359" s="3"/>
    </row>
    <row r="360" spans="2:26">
      <c r="B360" s="449"/>
      <c r="C360" s="7"/>
      <c r="D360" s="3"/>
      <c r="E360" s="3"/>
      <c r="F360" s="3"/>
      <c r="G360" s="3"/>
      <c r="H360" s="3"/>
      <c r="I360" s="3"/>
      <c r="J360" s="3"/>
      <c r="K360" s="3"/>
      <c r="L360" s="3"/>
      <c r="M360" s="3"/>
      <c r="N360" s="3"/>
      <c r="O360" s="3"/>
      <c r="P360" s="3"/>
      <c r="Q360" s="3"/>
      <c r="R360" s="3"/>
      <c r="S360" s="3"/>
      <c r="T360" s="3"/>
      <c r="U360" s="3"/>
      <c r="V360" s="3"/>
      <c r="W360" s="3"/>
      <c r="X360" s="3"/>
      <c r="Y360" s="3"/>
      <c r="Z360" s="3"/>
    </row>
    <row r="361" spans="2:26">
      <c r="B361" s="449"/>
      <c r="C361" s="7"/>
      <c r="D361" s="3"/>
      <c r="E361" s="3"/>
      <c r="F361" s="3"/>
      <c r="G361" s="3"/>
      <c r="H361" s="3"/>
      <c r="I361" s="3"/>
      <c r="J361" s="3"/>
      <c r="K361" s="3"/>
      <c r="L361" s="3"/>
      <c r="M361" s="3"/>
      <c r="N361" s="3"/>
      <c r="O361" s="3"/>
      <c r="P361" s="3"/>
      <c r="Q361" s="3"/>
      <c r="R361" s="3"/>
      <c r="S361" s="3"/>
      <c r="T361" s="3"/>
      <c r="U361" s="3"/>
      <c r="V361" s="3"/>
      <c r="W361" s="3"/>
      <c r="X361" s="3"/>
      <c r="Y361" s="3"/>
      <c r="Z361" s="3"/>
    </row>
    <row r="362" spans="2:26">
      <c r="B362" s="449"/>
      <c r="C362" s="7"/>
      <c r="D362" s="3"/>
      <c r="E362" s="3"/>
      <c r="F362" s="3"/>
      <c r="G362" s="3"/>
      <c r="H362" s="3"/>
      <c r="I362" s="3"/>
      <c r="J362" s="3"/>
      <c r="K362" s="3"/>
      <c r="L362" s="3"/>
      <c r="M362" s="3"/>
      <c r="N362" s="3"/>
      <c r="O362" s="3"/>
      <c r="P362" s="3"/>
      <c r="Q362" s="3"/>
      <c r="R362" s="3"/>
      <c r="S362" s="3"/>
      <c r="T362" s="3"/>
      <c r="U362" s="3"/>
      <c r="V362" s="3"/>
      <c r="W362" s="3"/>
      <c r="X362" s="3"/>
      <c r="Y362" s="3"/>
      <c r="Z362" s="3"/>
    </row>
    <row r="363" spans="2:26">
      <c r="B363" s="449"/>
      <c r="C363" s="7"/>
      <c r="D363" s="3"/>
      <c r="E363" s="3"/>
      <c r="F363" s="3"/>
      <c r="G363" s="3"/>
      <c r="H363" s="3"/>
      <c r="I363" s="3"/>
      <c r="J363" s="3"/>
      <c r="K363" s="3"/>
      <c r="L363" s="3"/>
      <c r="M363" s="3"/>
      <c r="N363" s="3"/>
      <c r="O363" s="3"/>
      <c r="P363" s="3"/>
      <c r="Q363" s="3"/>
      <c r="R363" s="3"/>
      <c r="S363" s="3"/>
      <c r="T363" s="3"/>
      <c r="U363" s="3"/>
      <c r="V363" s="3"/>
      <c r="W363" s="3"/>
      <c r="X363" s="3"/>
      <c r="Y363" s="3"/>
      <c r="Z363" s="3"/>
    </row>
    <row r="364" spans="2:26">
      <c r="B364" s="449"/>
      <c r="C364" s="7"/>
      <c r="D364" s="3"/>
      <c r="E364" s="3"/>
      <c r="F364" s="3"/>
      <c r="G364" s="3"/>
      <c r="H364" s="3"/>
      <c r="I364" s="3"/>
      <c r="J364" s="3"/>
      <c r="K364" s="3"/>
      <c r="L364" s="3"/>
      <c r="M364" s="3"/>
      <c r="N364" s="3"/>
      <c r="O364" s="3"/>
      <c r="P364" s="3"/>
      <c r="Q364" s="3"/>
      <c r="R364" s="3"/>
      <c r="S364" s="3"/>
      <c r="T364" s="3"/>
      <c r="U364" s="3"/>
      <c r="V364" s="3"/>
      <c r="W364" s="3"/>
      <c r="X364" s="3"/>
      <c r="Y364" s="3"/>
      <c r="Z364" s="3"/>
    </row>
    <row r="365" spans="2:26">
      <c r="B365" s="449"/>
      <c r="C365" s="7"/>
      <c r="D365" s="3"/>
      <c r="E365" s="3"/>
      <c r="F365" s="3"/>
      <c r="G365" s="3"/>
      <c r="H365" s="3"/>
      <c r="I365" s="3"/>
      <c r="J365" s="3"/>
      <c r="K365" s="3"/>
      <c r="L365" s="3"/>
      <c r="M365" s="3"/>
      <c r="N365" s="3"/>
      <c r="O365" s="3"/>
      <c r="P365" s="3"/>
      <c r="Q365" s="3"/>
      <c r="R365" s="3"/>
      <c r="S365" s="3"/>
      <c r="T365" s="3"/>
      <c r="U365" s="3"/>
      <c r="V365" s="3"/>
      <c r="W365" s="3"/>
      <c r="X365" s="3"/>
      <c r="Y365" s="3"/>
      <c r="Z365" s="3"/>
    </row>
    <row r="366" spans="2:26">
      <c r="B366" s="449"/>
      <c r="C366" s="7"/>
      <c r="D366" s="3"/>
      <c r="E366" s="3"/>
      <c r="F366" s="3"/>
      <c r="G366" s="3"/>
      <c r="H366" s="3"/>
      <c r="I366" s="3"/>
      <c r="J366" s="3"/>
      <c r="K366" s="3"/>
      <c r="L366" s="3"/>
      <c r="M366" s="3"/>
      <c r="N366" s="3"/>
      <c r="O366" s="3"/>
      <c r="P366" s="3"/>
      <c r="Q366" s="3"/>
      <c r="R366" s="3"/>
      <c r="S366" s="3"/>
      <c r="T366" s="3"/>
      <c r="U366" s="3"/>
      <c r="V366" s="3"/>
      <c r="W366" s="3"/>
      <c r="X366" s="3"/>
      <c r="Y366" s="3"/>
      <c r="Z366" s="3"/>
    </row>
    <row r="367" spans="2:26">
      <c r="B367" s="449"/>
      <c r="C367" s="7"/>
      <c r="D367" s="3"/>
      <c r="E367" s="3"/>
      <c r="F367" s="3"/>
      <c r="G367" s="3"/>
      <c r="H367" s="3"/>
      <c r="I367" s="3"/>
      <c r="J367" s="3"/>
      <c r="K367" s="3"/>
      <c r="L367" s="3"/>
      <c r="M367" s="3"/>
      <c r="N367" s="3"/>
      <c r="O367" s="3"/>
      <c r="P367" s="3"/>
      <c r="Q367" s="3"/>
      <c r="R367" s="3"/>
      <c r="S367" s="3"/>
      <c r="T367" s="3"/>
      <c r="U367" s="3"/>
      <c r="V367" s="3"/>
      <c r="W367" s="3"/>
      <c r="X367" s="3"/>
      <c r="Y367" s="3"/>
      <c r="Z367" s="3"/>
    </row>
    <row r="368" spans="2:26">
      <c r="B368" s="449"/>
      <c r="C368" s="7"/>
      <c r="D368" s="3"/>
      <c r="E368" s="3"/>
      <c r="F368" s="3"/>
      <c r="G368" s="3"/>
      <c r="H368" s="3"/>
      <c r="I368" s="3"/>
      <c r="J368" s="3"/>
      <c r="K368" s="3"/>
      <c r="L368" s="3"/>
      <c r="M368" s="3"/>
      <c r="N368" s="3"/>
      <c r="O368" s="3"/>
      <c r="P368" s="3"/>
      <c r="Q368" s="3"/>
      <c r="R368" s="3"/>
      <c r="S368" s="3"/>
      <c r="T368" s="3"/>
      <c r="U368" s="3"/>
      <c r="V368" s="3"/>
      <c r="W368" s="3"/>
      <c r="X368" s="3"/>
      <c r="Y368" s="3"/>
      <c r="Z368" s="3"/>
    </row>
    <row r="369" spans="2:26">
      <c r="B369" s="449"/>
      <c r="C369" s="7"/>
      <c r="D369" s="3"/>
      <c r="E369" s="3"/>
      <c r="F369" s="3"/>
      <c r="G369" s="3"/>
      <c r="H369" s="3"/>
      <c r="I369" s="3"/>
      <c r="J369" s="3"/>
      <c r="K369" s="3"/>
      <c r="L369" s="3"/>
      <c r="M369" s="3"/>
      <c r="N369" s="3"/>
      <c r="O369" s="3"/>
      <c r="P369" s="3"/>
      <c r="Q369" s="3"/>
      <c r="R369" s="3"/>
      <c r="S369" s="3"/>
      <c r="T369" s="3"/>
      <c r="U369" s="3"/>
      <c r="V369" s="3"/>
      <c r="W369" s="3"/>
      <c r="X369" s="3"/>
      <c r="Y369" s="3"/>
      <c r="Z369" s="3"/>
    </row>
    <row r="370" spans="2:26">
      <c r="B370" s="449"/>
      <c r="C370" s="7"/>
      <c r="D370" s="3"/>
      <c r="E370" s="3"/>
      <c r="F370" s="3"/>
      <c r="G370" s="3"/>
      <c r="H370" s="3"/>
      <c r="I370" s="3"/>
      <c r="J370" s="3"/>
      <c r="K370" s="3"/>
      <c r="L370" s="3"/>
      <c r="M370" s="3"/>
      <c r="N370" s="3"/>
      <c r="O370" s="3"/>
      <c r="P370" s="3"/>
      <c r="Q370" s="3"/>
      <c r="R370" s="3"/>
      <c r="S370" s="3"/>
      <c r="T370" s="3"/>
      <c r="U370" s="3"/>
      <c r="V370" s="3"/>
      <c r="W370" s="3"/>
      <c r="X370" s="3"/>
      <c r="Y370" s="3"/>
      <c r="Z370" s="3"/>
    </row>
    <row r="371" spans="2:26">
      <c r="B371" s="449"/>
      <c r="C371" s="7"/>
      <c r="D371" s="3"/>
      <c r="E371" s="3"/>
      <c r="F371" s="3"/>
      <c r="G371" s="3"/>
      <c r="H371" s="3"/>
      <c r="I371" s="3"/>
      <c r="J371" s="3"/>
      <c r="K371" s="3"/>
      <c r="L371" s="3"/>
      <c r="M371" s="3"/>
      <c r="N371" s="3"/>
      <c r="O371" s="3"/>
      <c r="P371" s="3"/>
      <c r="Q371" s="3"/>
      <c r="R371" s="3"/>
      <c r="S371" s="3"/>
      <c r="T371" s="3"/>
      <c r="U371" s="3"/>
      <c r="V371" s="3"/>
      <c r="W371" s="3"/>
      <c r="X371" s="3"/>
      <c r="Y371" s="3"/>
      <c r="Z371" s="3"/>
    </row>
    <row r="372" spans="2:26">
      <c r="B372" s="449"/>
      <c r="C372" s="7"/>
      <c r="D372" s="3"/>
      <c r="E372" s="3"/>
      <c r="F372" s="3"/>
      <c r="G372" s="3"/>
      <c r="H372" s="3"/>
      <c r="I372" s="3"/>
      <c r="J372" s="3"/>
      <c r="K372" s="3"/>
      <c r="L372" s="3"/>
      <c r="M372" s="3"/>
      <c r="N372" s="3"/>
      <c r="O372" s="3"/>
      <c r="P372" s="3"/>
      <c r="Q372" s="3"/>
      <c r="R372" s="3"/>
      <c r="S372" s="3"/>
      <c r="T372" s="3"/>
      <c r="U372" s="3"/>
      <c r="V372" s="3"/>
      <c r="W372" s="3"/>
      <c r="X372" s="3"/>
      <c r="Y372" s="3"/>
      <c r="Z372" s="3"/>
    </row>
    <row r="373" spans="2:26">
      <c r="B373" s="449"/>
      <c r="C373" s="7"/>
      <c r="D373" s="3"/>
      <c r="E373" s="3"/>
      <c r="F373" s="3"/>
      <c r="G373" s="3"/>
      <c r="H373" s="3"/>
      <c r="I373" s="3"/>
      <c r="J373" s="3"/>
      <c r="K373" s="3"/>
      <c r="L373" s="3"/>
      <c r="M373" s="3"/>
      <c r="N373" s="3"/>
      <c r="O373" s="3"/>
      <c r="P373" s="3"/>
      <c r="Q373" s="3"/>
      <c r="R373" s="3"/>
      <c r="S373" s="3"/>
      <c r="T373" s="3"/>
      <c r="U373" s="3"/>
      <c r="V373" s="3"/>
      <c r="W373" s="3"/>
      <c r="X373" s="3"/>
      <c r="Y373" s="3"/>
      <c r="Z373" s="3"/>
    </row>
    <row r="374" spans="2:26">
      <c r="B374" s="449"/>
      <c r="C374" s="7"/>
      <c r="D374" s="3"/>
      <c r="E374" s="3"/>
      <c r="F374" s="3"/>
      <c r="G374" s="3"/>
      <c r="H374" s="3"/>
      <c r="I374" s="3"/>
      <c r="J374" s="3"/>
      <c r="K374" s="3"/>
      <c r="L374" s="3"/>
      <c r="M374" s="3"/>
      <c r="N374" s="3"/>
      <c r="O374" s="3"/>
      <c r="P374" s="3"/>
      <c r="Q374" s="3"/>
      <c r="R374" s="3"/>
      <c r="S374" s="3"/>
      <c r="T374" s="3"/>
      <c r="U374" s="3"/>
      <c r="V374" s="3"/>
      <c r="W374" s="3"/>
      <c r="X374" s="3"/>
      <c r="Y374" s="3"/>
      <c r="Z374" s="3"/>
    </row>
    <row r="375" spans="2:26">
      <c r="B375" s="449"/>
      <c r="C375" s="7"/>
      <c r="D375" s="3"/>
      <c r="E375" s="3"/>
      <c r="F375" s="3"/>
      <c r="G375" s="3"/>
      <c r="H375" s="3"/>
      <c r="I375" s="3"/>
      <c r="J375" s="3"/>
      <c r="K375" s="3"/>
      <c r="L375" s="3"/>
      <c r="M375" s="3"/>
      <c r="N375" s="3"/>
      <c r="O375" s="3"/>
      <c r="P375" s="3"/>
      <c r="Q375" s="3"/>
      <c r="R375" s="3"/>
      <c r="S375" s="3"/>
      <c r="T375" s="3"/>
      <c r="U375" s="3"/>
      <c r="V375" s="3"/>
      <c r="W375" s="3"/>
      <c r="X375" s="3"/>
      <c r="Y375" s="3"/>
      <c r="Z375" s="3"/>
    </row>
    <row r="376" spans="2:26">
      <c r="B376" s="449"/>
      <c r="C376" s="7"/>
      <c r="D376" s="3"/>
      <c r="E376" s="3"/>
      <c r="F376" s="3"/>
      <c r="G376" s="3"/>
      <c r="H376" s="3"/>
      <c r="I376" s="3"/>
      <c r="J376" s="3"/>
      <c r="K376" s="3"/>
      <c r="L376" s="3"/>
      <c r="M376" s="3"/>
      <c r="N376" s="3"/>
      <c r="O376" s="3"/>
      <c r="P376" s="3"/>
      <c r="Q376" s="3"/>
      <c r="R376" s="3"/>
      <c r="S376" s="3"/>
      <c r="T376" s="3"/>
      <c r="U376" s="3"/>
      <c r="V376" s="3"/>
      <c r="W376" s="3"/>
      <c r="X376" s="3"/>
      <c r="Y376" s="3"/>
      <c r="Z376" s="3"/>
    </row>
    <row r="377" spans="2:26">
      <c r="B377" s="449"/>
      <c r="C377" s="7"/>
      <c r="D377" s="3"/>
      <c r="E377" s="3"/>
      <c r="F377" s="3"/>
      <c r="G377" s="3"/>
      <c r="H377" s="3"/>
      <c r="I377" s="3"/>
      <c r="J377" s="3"/>
      <c r="K377" s="3"/>
      <c r="L377" s="3"/>
      <c r="M377" s="3"/>
      <c r="N377" s="3"/>
      <c r="O377" s="3"/>
      <c r="P377" s="3"/>
      <c r="Q377" s="3"/>
      <c r="R377" s="3"/>
      <c r="S377" s="3"/>
      <c r="T377" s="3"/>
      <c r="U377" s="3"/>
      <c r="V377" s="3"/>
      <c r="W377" s="3"/>
      <c r="X377" s="3"/>
      <c r="Y377" s="3"/>
      <c r="Z377" s="3"/>
    </row>
    <row r="378" spans="2:26">
      <c r="B378" s="449"/>
      <c r="C378" s="7"/>
      <c r="D378" s="3"/>
      <c r="E378" s="3"/>
      <c r="F378" s="3"/>
      <c r="G378" s="3"/>
      <c r="H378" s="3"/>
      <c r="I378" s="3"/>
      <c r="J378" s="3"/>
      <c r="K378" s="3"/>
      <c r="L378" s="3"/>
      <c r="M378" s="3"/>
      <c r="N378" s="3"/>
      <c r="O378" s="3"/>
      <c r="P378" s="3"/>
      <c r="Q378" s="3"/>
      <c r="R378" s="3"/>
      <c r="S378" s="3"/>
      <c r="T378" s="3"/>
      <c r="U378" s="3"/>
      <c r="V378" s="3"/>
      <c r="W378" s="3"/>
      <c r="X378" s="3"/>
      <c r="Y378" s="3"/>
      <c r="Z378" s="3"/>
    </row>
    <row r="379" spans="2:26">
      <c r="B379" s="449"/>
      <c r="C379" s="7"/>
      <c r="D379" s="3"/>
      <c r="E379" s="3"/>
      <c r="F379" s="3"/>
      <c r="G379" s="3"/>
      <c r="H379" s="3"/>
      <c r="I379" s="3"/>
      <c r="J379" s="3"/>
      <c r="K379" s="3"/>
      <c r="L379" s="3"/>
      <c r="M379" s="3"/>
      <c r="N379" s="3"/>
      <c r="O379" s="3"/>
      <c r="P379" s="3"/>
      <c r="Q379" s="3"/>
      <c r="R379" s="3"/>
      <c r="S379" s="3"/>
      <c r="T379" s="3"/>
      <c r="U379" s="3"/>
      <c r="V379" s="3"/>
      <c r="W379" s="3"/>
      <c r="X379" s="3"/>
      <c r="Y379" s="3"/>
      <c r="Z379" s="3"/>
    </row>
    <row r="380" spans="2:26">
      <c r="B380" s="449"/>
      <c r="C380" s="7"/>
      <c r="D380" s="3"/>
      <c r="E380" s="3"/>
      <c r="F380" s="3"/>
      <c r="G380" s="3"/>
      <c r="H380" s="3"/>
      <c r="I380" s="3"/>
      <c r="J380" s="3"/>
      <c r="K380" s="3"/>
      <c r="L380" s="3"/>
      <c r="M380" s="3"/>
      <c r="N380" s="3"/>
      <c r="O380" s="3"/>
      <c r="P380" s="3"/>
      <c r="Q380" s="3"/>
      <c r="R380" s="3"/>
      <c r="S380" s="3"/>
      <c r="T380" s="3"/>
      <c r="U380" s="3"/>
      <c r="V380" s="3"/>
      <c r="W380" s="3"/>
      <c r="X380" s="3"/>
      <c r="Y380" s="3"/>
      <c r="Z380" s="3"/>
    </row>
    <row r="381" spans="2:26">
      <c r="B381" s="449"/>
      <c r="C381" s="7"/>
      <c r="D381" s="3"/>
      <c r="E381" s="3"/>
      <c r="F381" s="3"/>
      <c r="G381" s="3"/>
      <c r="H381" s="3"/>
      <c r="I381" s="3"/>
      <c r="J381" s="3"/>
      <c r="K381" s="3"/>
      <c r="L381" s="3"/>
      <c r="M381" s="3"/>
      <c r="N381" s="3"/>
      <c r="O381" s="3"/>
      <c r="P381" s="3"/>
      <c r="Q381" s="3"/>
      <c r="R381" s="3"/>
      <c r="S381" s="3"/>
      <c r="T381" s="3"/>
      <c r="U381" s="3"/>
      <c r="V381" s="3"/>
      <c r="W381" s="3"/>
      <c r="X381" s="3"/>
      <c r="Y381" s="3"/>
      <c r="Z381" s="3"/>
    </row>
    <row r="382" spans="2:26">
      <c r="B382" s="449"/>
      <c r="C382" s="7"/>
      <c r="D382" s="3"/>
      <c r="E382" s="3"/>
      <c r="F382" s="3"/>
      <c r="G382" s="3"/>
      <c r="H382" s="3"/>
      <c r="I382" s="3"/>
      <c r="J382" s="3"/>
      <c r="K382" s="3"/>
      <c r="L382" s="3"/>
      <c r="M382" s="3"/>
      <c r="N382" s="3"/>
      <c r="O382" s="3"/>
      <c r="P382" s="3"/>
      <c r="Q382" s="3"/>
      <c r="R382" s="3"/>
      <c r="S382" s="3"/>
      <c r="T382" s="3"/>
      <c r="U382" s="3"/>
      <c r="V382" s="3"/>
      <c r="W382" s="3"/>
      <c r="X382" s="3"/>
      <c r="Y382" s="3"/>
      <c r="Z382" s="3"/>
    </row>
    <row r="383" spans="2:26">
      <c r="B383" s="449"/>
      <c r="C383" s="7"/>
      <c r="D383" s="3"/>
      <c r="E383" s="3"/>
      <c r="F383" s="3"/>
      <c r="G383" s="3"/>
      <c r="H383" s="3"/>
      <c r="I383" s="3"/>
      <c r="J383" s="3"/>
      <c r="K383" s="3"/>
      <c r="L383" s="3"/>
      <c r="M383" s="3"/>
      <c r="N383" s="3"/>
      <c r="O383" s="3"/>
      <c r="P383" s="3"/>
      <c r="Q383" s="3"/>
      <c r="R383" s="3"/>
      <c r="S383" s="3"/>
      <c r="T383" s="3"/>
      <c r="U383" s="3"/>
      <c r="V383" s="3"/>
      <c r="W383" s="3"/>
      <c r="X383" s="3"/>
      <c r="Y383" s="3"/>
      <c r="Z383" s="3"/>
    </row>
    <row r="384" spans="2:26">
      <c r="B384" s="449"/>
      <c r="C384" s="7"/>
      <c r="D384" s="3"/>
      <c r="E384" s="3"/>
      <c r="F384" s="3"/>
      <c r="G384" s="3"/>
      <c r="H384" s="3"/>
      <c r="I384" s="3"/>
      <c r="J384" s="3"/>
      <c r="K384" s="3"/>
      <c r="L384" s="3"/>
      <c r="M384" s="3"/>
      <c r="N384" s="3"/>
      <c r="O384" s="3"/>
      <c r="P384" s="3"/>
      <c r="Q384" s="3"/>
      <c r="R384" s="3"/>
      <c r="S384" s="3"/>
      <c r="T384" s="3"/>
      <c r="U384" s="3"/>
      <c r="V384" s="3"/>
      <c r="W384" s="3"/>
      <c r="X384" s="3"/>
      <c r="Y384" s="3"/>
      <c r="Z384" s="3"/>
    </row>
    <row r="385" spans="2:26">
      <c r="B385" s="449"/>
      <c r="C385" s="7"/>
      <c r="D385" s="3"/>
      <c r="E385" s="3"/>
      <c r="F385" s="3"/>
      <c r="G385" s="3"/>
      <c r="H385" s="3"/>
      <c r="I385" s="3"/>
      <c r="J385" s="3"/>
      <c r="K385" s="3"/>
      <c r="L385" s="3"/>
      <c r="M385" s="3"/>
      <c r="N385" s="3"/>
      <c r="O385" s="3"/>
      <c r="P385" s="3"/>
      <c r="Q385" s="3"/>
      <c r="R385" s="3"/>
      <c r="S385" s="3"/>
      <c r="T385" s="3"/>
      <c r="U385" s="3"/>
      <c r="V385" s="3"/>
      <c r="W385" s="3"/>
      <c r="X385" s="3"/>
      <c r="Y385" s="3"/>
      <c r="Z385" s="3"/>
    </row>
    <row r="386" spans="2:26">
      <c r="B386" s="449"/>
      <c r="C386" s="7"/>
      <c r="D386" s="3"/>
      <c r="E386" s="3"/>
      <c r="F386" s="3"/>
      <c r="G386" s="3"/>
      <c r="H386" s="3"/>
      <c r="I386" s="3"/>
      <c r="J386" s="3"/>
      <c r="K386" s="3"/>
      <c r="L386" s="3"/>
      <c r="M386" s="3"/>
      <c r="N386" s="3"/>
      <c r="O386" s="3"/>
      <c r="P386" s="3"/>
      <c r="Q386" s="3"/>
      <c r="R386" s="3"/>
      <c r="S386" s="3"/>
      <c r="T386" s="3"/>
      <c r="U386" s="3"/>
      <c r="V386" s="3"/>
      <c r="W386" s="3"/>
      <c r="X386" s="3"/>
      <c r="Y386" s="3"/>
      <c r="Z386" s="3"/>
    </row>
    <row r="387" spans="2:26">
      <c r="B387" s="449"/>
      <c r="C387" s="7"/>
      <c r="D387" s="3"/>
      <c r="E387" s="3"/>
      <c r="F387" s="3"/>
      <c r="G387" s="3"/>
      <c r="H387" s="3"/>
      <c r="I387" s="3"/>
      <c r="J387" s="3"/>
      <c r="K387" s="3"/>
      <c r="L387" s="3"/>
      <c r="M387" s="3"/>
      <c r="N387" s="3"/>
      <c r="O387" s="3"/>
      <c r="P387" s="3"/>
      <c r="Q387" s="3"/>
      <c r="R387" s="3"/>
      <c r="S387" s="3"/>
      <c r="T387" s="3"/>
      <c r="U387" s="3"/>
      <c r="V387" s="3"/>
      <c r="W387" s="3"/>
      <c r="X387" s="3"/>
      <c r="Y387" s="3"/>
      <c r="Z387" s="3"/>
    </row>
    <row r="388" spans="2:26">
      <c r="B388" s="449"/>
      <c r="C388" s="7"/>
      <c r="D388" s="3"/>
      <c r="E388" s="3"/>
      <c r="F388" s="3"/>
      <c r="G388" s="3"/>
      <c r="H388" s="3"/>
      <c r="I388" s="3"/>
      <c r="J388" s="3"/>
      <c r="K388" s="3"/>
      <c r="L388" s="3"/>
      <c r="M388" s="3"/>
      <c r="N388" s="3"/>
      <c r="O388" s="3"/>
      <c r="P388" s="3"/>
      <c r="Q388" s="3"/>
      <c r="R388" s="3"/>
      <c r="S388" s="3"/>
      <c r="T388" s="3"/>
      <c r="U388" s="3"/>
      <c r="V388" s="3"/>
      <c r="W388" s="3"/>
      <c r="X388" s="3"/>
      <c r="Y388" s="3"/>
      <c r="Z388" s="3"/>
    </row>
    <row r="389" spans="2:26">
      <c r="B389" s="449"/>
      <c r="C389" s="7"/>
      <c r="D389" s="3"/>
      <c r="E389" s="3"/>
      <c r="F389" s="3"/>
      <c r="G389" s="3"/>
      <c r="H389" s="3"/>
      <c r="I389" s="3"/>
      <c r="J389" s="3"/>
      <c r="K389" s="3"/>
      <c r="L389" s="3"/>
      <c r="M389" s="3"/>
      <c r="N389" s="3"/>
      <c r="O389" s="3"/>
      <c r="P389" s="3"/>
      <c r="Q389" s="3"/>
      <c r="R389" s="3"/>
      <c r="S389" s="3"/>
      <c r="T389" s="3"/>
      <c r="U389" s="3"/>
      <c r="V389" s="3"/>
      <c r="W389" s="3"/>
      <c r="X389" s="3"/>
      <c r="Y389" s="3"/>
      <c r="Z389" s="3"/>
    </row>
    <row r="390" spans="2:26">
      <c r="B390" s="449"/>
      <c r="C390" s="7"/>
      <c r="D390" s="3"/>
      <c r="E390" s="3"/>
      <c r="F390" s="3"/>
      <c r="G390" s="3"/>
      <c r="H390" s="3"/>
      <c r="I390" s="3"/>
      <c r="J390" s="3"/>
      <c r="K390" s="3"/>
      <c r="L390" s="3"/>
      <c r="M390" s="3"/>
      <c r="N390" s="3"/>
      <c r="O390" s="3"/>
      <c r="P390" s="3"/>
      <c r="Q390" s="3"/>
      <c r="R390" s="3"/>
      <c r="S390" s="3"/>
      <c r="T390" s="3"/>
      <c r="U390" s="3"/>
      <c r="V390" s="3"/>
      <c r="W390" s="3"/>
      <c r="X390" s="3"/>
      <c r="Y390" s="3"/>
      <c r="Z390" s="3"/>
    </row>
    <row r="391" spans="2:26">
      <c r="B391" s="449"/>
      <c r="C391" s="7"/>
      <c r="D391" s="3"/>
      <c r="E391" s="3"/>
      <c r="F391" s="3"/>
      <c r="G391" s="3"/>
      <c r="H391" s="3"/>
      <c r="I391" s="3"/>
      <c r="J391" s="3"/>
      <c r="K391" s="3"/>
      <c r="L391" s="3"/>
      <c r="M391" s="3"/>
      <c r="N391" s="3"/>
      <c r="O391" s="3"/>
      <c r="P391" s="3"/>
      <c r="Q391" s="3"/>
      <c r="R391" s="3"/>
      <c r="S391" s="3"/>
      <c r="T391" s="3"/>
      <c r="U391" s="3"/>
      <c r="V391" s="3"/>
      <c r="W391" s="3"/>
      <c r="X391" s="3"/>
      <c r="Y391" s="3"/>
      <c r="Z391" s="3"/>
    </row>
    <row r="392" spans="2:26">
      <c r="B392" s="449"/>
      <c r="C392" s="7"/>
      <c r="D392" s="3"/>
      <c r="E392" s="3"/>
      <c r="F392" s="3"/>
      <c r="G392" s="3"/>
      <c r="H392" s="3"/>
      <c r="I392" s="3"/>
      <c r="J392" s="3"/>
      <c r="K392" s="3"/>
      <c r="L392" s="3"/>
      <c r="M392" s="3"/>
      <c r="N392" s="3"/>
      <c r="O392" s="3"/>
      <c r="P392" s="3"/>
      <c r="Q392" s="3"/>
      <c r="R392" s="3"/>
      <c r="S392" s="3"/>
      <c r="T392" s="3"/>
      <c r="U392" s="3"/>
      <c r="V392" s="3"/>
      <c r="W392" s="3"/>
      <c r="X392" s="3"/>
      <c r="Y392" s="3"/>
      <c r="Z392" s="3"/>
    </row>
    <row r="393" spans="2:26">
      <c r="B393" s="449"/>
      <c r="C393" s="7"/>
      <c r="D393" s="3"/>
      <c r="E393" s="3"/>
      <c r="F393" s="3"/>
      <c r="G393" s="3"/>
      <c r="H393" s="3"/>
      <c r="I393" s="3"/>
      <c r="J393" s="3"/>
      <c r="K393" s="3"/>
      <c r="L393" s="3"/>
      <c r="M393" s="3"/>
      <c r="N393" s="3"/>
      <c r="O393" s="3"/>
      <c r="P393" s="3"/>
      <c r="Q393" s="3"/>
      <c r="R393" s="3"/>
      <c r="S393" s="3"/>
      <c r="T393" s="3"/>
      <c r="U393" s="3"/>
      <c r="V393" s="3"/>
      <c r="W393" s="3"/>
      <c r="X393" s="3"/>
      <c r="Y393" s="3"/>
      <c r="Z393" s="3"/>
    </row>
    <row r="394" spans="2:26">
      <c r="B394" s="449"/>
      <c r="C394" s="7"/>
      <c r="D394" s="3"/>
      <c r="E394" s="3"/>
      <c r="F394" s="3"/>
      <c r="G394" s="3"/>
      <c r="H394" s="3"/>
      <c r="I394" s="3"/>
      <c r="J394" s="3"/>
      <c r="K394" s="3"/>
      <c r="L394" s="3"/>
      <c r="M394" s="3"/>
      <c r="N394" s="3"/>
      <c r="O394" s="3"/>
      <c r="P394" s="3"/>
      <c r="Q394" s="3"/>
      <c r="R394" s="3"/>
      <c r="S394" s="3"/>
      <c r="T394" s="3"/>
      <c r="U394" s="3"/>
      <c r="V394" s="3"/>
      <c r="W394" s="3"/>
      <c r="X394" s="3"/>
      <c r="Y394" s="3"/>
      <c r="Z394" s="3"/>
    </row>
    <row r="395" spans="2:26">
      <c r="B395" s="449"/>
      <c r="C395" s="7"/>
      <c r="D395" s="3"/>
      <c r="E395" s="3"/>
      <c r="F395" s="3"/>
      <c r="G395" s="3"/>
      <c r="H395" s="3"/>
      <c r="I395" s="3"/>
      <c r="J395" s="3"/>
      <c r="K395" s="3"/>
      <c r="L395" s="3"/>
      <c r="M395" s="3"/>
      <c r="N395" s="3"/>
      <c r="O395" s="3"/>
      <c r="P395" s="3"/>
      <c r="Q395" s="3"/>
      <c r="R395" s="3"/>
      <c r="S395" s="3"/>
      <c r="T395" s="3"/>
      <c r="U395" s="3"/>
      <c r="V395" s="3"/>
      <c r="W395" s="3"/>
      <c r="X395" s="3"/>
      <c r="Y395" s="3"/>
      <c r="Z395" s="3"/>
    </row>
    <row r="396" spans="2:26">
      <c r="B396" s="449"/>
      <c r="C396" s="7"/>
      <c r="D396" s="3"/>
      <c r="E396" s="3"/>
      <c r="F396" s="3"/>
      <c r="G396" s="3"/>
      <c r="H396" s="3"/>
      <c r="I396" s="3"/>
      <c r="J396" s="3"/>
      <c r="K396" s="3"/>
      <c r="L396" s="3"/>
      <c r="M396" s="3"/>
      <c r="N396" s="3"/>
      <c r="O396" s="3"/>
      <c r="P396" s="3"/>
      <c r="Q396" s="3"/>
      <c r="R396" s="3"/>
      <c r="S396" s="3"/>
      <c r="T396" s="3"/>
      <c r="U396" s="3"/>
      <c r="V396" s="3"/>
      <c r="W396" s="3"/>
      <c r="X396" s="3"/>
      <c r="Y396" s="3"/>
      <c r="Z396" s="3"/>
    </row>
    <row r="397" spans="2:26">
      <c r="B397" s="449"/>
      <c r="C397" s="7"/>
      <c r="D397" s="3"/>
      <c r="E397" s="3"/>
      <c r="F397" s="3"/>
      <c r="G397" s="3"/>
      <c r="H397" s="3"/>
      <c r="I397" s="3"/>
      <c r="J397" s="3"/>
      <c r="K397" s="3"/>
      <c r="L397" s="3"/>
      <c r="M397" s="3"/>
      <c r="N397" s="3"/>
      <c r="O397" s="3"/>
      <c r="P397" s="3"/>
      <c r="Q397" s="3"/>
      <c r="R397" s="3"/>
      <c r="S397" s="3"/>
      <c r="T397" s="3"/>
      <c r="U397" s="3"/>
      <c r="V397" s="3"/>
      <c r="W397" s="3"/>
      <c r="X397" s="3"/>
      <c r="Y397" s="3"/>
      <c r="Z397" s="3"/>
    </row>
    <row r="398" spans="2:26">
      <c r="B398" s="449"/>
      <c r="C398" s="7"/>
      <c r="D398" s="3"/>
      <c r="E398" s="3"/>
      <c r="F398" s="3"/>
      <c r="G398" s="3"/>
      <c r="H398" s="3"/>
      <c r="I398" s="3"/>
      <c r="J398" s="3"/>
      <c r="K398" s="3"/>
      <c r="L398" s="3"/>
      <c r="M398" s="3"/>
      <c r="N398" s="3"/>
      <c r="O398" s="3"/>
      <c r="P398" s="3"/>
      <c r="Q398" s="3"/>
      <c r="R398" s="3"/>
      <c r="S398" s="3"/>
      <c r="T398" s="3"/>
      <c r="U398" s="3"/>
      <c r="V398" s="3"/>
      <c r="W398" s="3"/>
      <c r="X398" s="3"/>
      <c r="Y398" s="3"/>
      <c r="Z398" s="3"/>
    </row>
    <row r="399" spans="2:26">
      <c r="B399" s="449"/>
      <c r="C399" s="7"/>
      <c r="D399" s="3"/>
      <c r="E399" s="3"/>
      <c r="F399" s="3"/>
      <c r="G399" s="3"/>
      <c r="H399" s="3"/>
      <c r="I399" s="3"/>
      <c r="J399" s="3"/>
      <c r="K399" s="3"/>
      <c r="L399" s="3"/>
      <c r="M399" s="3"/>
      <c r="N399" s="3"/>
      <c r="O399" s="3"/>
      <c r="P399" s="3"/>
      <c r="Q399" s="3"/>
      <c r="R399" s="3"/>
      <c r="S399" s="3"/>
      <c r="T399" s="3"/>
      <c r="U399" s="3"/>
      <c r="V399" s="3"/>
      <c r="W399" s="3"/>
      <c r="X399" s="3"/>
      <c r="Y399" s="3"/>
      <c r="Z399" s="3"/>
    </row>
    <row r="400" spans="2:26">
      <c r="B400" s="449"/>
      <c r="C400" s="7"/>
      <c r="D400" s="3"/>
      <c r="E400" s="3"/>
      <c r="F400" s="3"/>
      <c r="G400" s="3"/>
      <c r="H400" s="3"/>
      <c r="I400" s="3"/>
      <c r="J400" s="3"/>
      <c r="K400" s="3"/>
      <c r="L400" s="3"/>
      <c r="M400" s="3"/>
      <c r="N400" s="3"/>
      <c r="O400" s="3"/>
      <c r="P400" s="3"/>
      <c r="Q400" s="3"/>
      <c r="R400" s="3"/>
      <c r="S400" s="3"/>
      <c r="T400" s="3"/>
      <c r="U400" s="3"/>
      <c r="V400" s="3"/>
      <c r="W400" s="3"/>
      <c r="X400" s="3"/>
      <c r="Y400" s="3"/>
      <c r="Z400" s="3"/>
    </row>
    <row r="401" spans="2:26">
      <c r="B401" s="449"/>
      <c r="C401" s="7"/>
      <c r="D401" s="3"/>
      <c r="E401" s="3"/>
      <c r="F401" s="3"/>
      <c r="G401" s="3"/>
      <c r="H401" s="3"/>
      <c r="I401" s="3"/>
      <c r="J401" s="3"/>
      <c r="K401" s="3"/>
      <c r="L401" s="3"/>
      <c r="M401" s="3"/>
      <c r="N401" s="3"/>
      <c r="O401" s="3"/>
      <c r="P401" s="3"/>
      <c r="Q401" s="3"/>
      <c r="R401" s="3"/>
      <c r="S401" s="3"/>
      <c r="T401" s="3"/>
      <c r="U401" s="3"/>
      <c r="V401" s="3"/>
      <c r="W401" s="3"/>
      <c r="X401" s="3"/>
      <c r="Y401" s="3"/>
      <c r="Z401" s="3"/>
    </row>
    <row r="402" spans="2:26">
      <c r="B402" s="449"/>
      <c r="C402" s="7"/>
      <c r="D402" s="3"/>
      <c r="E402" s="3"/>
      <c r="F402" s="3"/>
      <c r="G402" s="3"/>
      <c r="H402" s="3"/>
      <c r="I402" s="3"/>
      <c r="J402" s="3"/>
      <c r="K402" s="3"/>
      <c r="L402" s="3"/>
      <c r="M402" s="3"/>
      <c r="N402" s="3"/>
      <c r="O402" s="3"/>
      <c r="P402" s="3"/>
      <c r="Q402" s="3"/>
      <c r="R402" s="3"/>
      <c r="S402" s="3"/>
      <c r="T402" s="3"/>
      <c r="U402" s="3"/>
      <c r="V402" s="3"/>
      <c r="W402" s="3"/>
      <c r="X402" s="3"/>
      <c r="Y402" s="3"/>
      <c r="Z402" s="3"/>
    </row>
    <row r="403" spans="2:26">
      <c r="B403" s="449"/>
      <c r="C403" s="7"/>
      <c r="D403" s="3"/>
      <c r="E403" s="3"/>
      <c r="F403" s="3"/>
      <c r="G403" s="3"/>
      <c r="H403" s="3"/>
      <c r="I403" s="3"/>
      <c r="J403" s="3"/>
      <c r="K403" s="3"/>
      <c r="L403" s="3"/>
      <c r="M403" s="3"/>
      <c r="N403" s="3"/>
      <c r="O403" s="3"/>
      <c r="P403" s="3"/>
      <c r="Q403" s="3"/>
      <c r="R403" s="3"/>
      <c r="S403" s="3"/>
      <c r="T403" s="3"/>
      <c r="U403" s="3"/>
      <c r="V403" s="3"/>
      <c r="W403" s="3"/>
      <c r="X403" s="3"/>
      <c r="Y403" s="3"/>
      <c r="Z403" s="3"/>
    </row>
    <row r="404" spans="2:26">
      <c r="B404" s="449"/>
      <c r="C404" s="7"/>
      <c r="D404" s="3"/>
      <c r="E404" s="3"/>
      <c r="F404" s="3"/>
      <c r="G404" s="3"/>
      <c r="H404" s="3"/>
      <c r="I404" s="3"/>
      <c r="J404" s="3"/>
      <c r="K404" s="3"/>
      <c r="L404" s="3"/>
      <c r="M404" s="3"/>
      <c r="N404" s="3"/>
      <c r="O404" s="3"/>
      <c r="P404" s="3"/>
      <c r="Q404" s="3"/>
      <c r="R404" s="3"/>
      <c r="S404" s="3"/>
      <c r="T404" s="3"/>
      <c r="U404" s="3"/>
      <c r="V404" s="3"/>
      <c r="W404" s="3"/>
      <c r="X404" s="3"/>
      <c r="Y404" s="3"/>
      <c r="Z404" s="3"/>
    </row>
    <row r="405" spans="2:26">
      <c r="B405" s="449"/>
      <c r="C405" s="7"/>
      <c r="D405" s="3"/>
      <c r="E405" s="3"/>
      <c r="F405" s="3"/>
      <c r="G405" s="3"/>
      <c r="H405" s="3"/>
      <c r="I405" s="3"/>
      <c r="J405" s="3"/>
      <c r="K405" s="3"/>
      <c r="L405" s="3"/>
      <c r="M405" s="3"/>
      <c r="N405" s="3"/>
      <c r="O405" s="3"/>
      <c r="P405" s="3"/>
      <c r="Q405" s="3"/>
      <c r="R405" s="3"/>
      <c r="S405" s="3"/>
      <c r="T405" s="3"/>
      <c r="U405" s="3"/>
      <c r="V405" s="3"/>
      <c r="W405" s="3"/>
      <c r="X405" s="3"/>
      <c r="Y405" s="3"/>
      <c r="Z405" s="3"/>
    </row>
    <row r="406" spans="2:26">
      <c r="B406" s="449"/>
      <c r="C406" s="7"/>
      <c r="D406" s="3"/>
      <c r="E406" s="3"/>
      <c r="F406" s="3"/>
      <c r="G406" s="3"/>
      <c r="H406" s="3"/>
      <c r="I406" s="3"/>
      <c r="J406" s="3"/>
      <c r="K406" s="3"/>
      <c r="L406" s="3"/>
      <c r="M406" s="3"/>
      <c r="N406" s="3"/>
      <c r="O406" s="3"/>
      <c r="P406" s="3"/>
      <c r="Q406" s="3"/>
      <c r="R406" s="3"/>
      <c r="S406" s="3"/>
      <c r="T406" s="3"/>
      <c r="U406" s="3"/>
      <c r="V406" s="3"/>
      <c r="W406" s="3"/>
      <c r="X406" s="3"/>
      <c r="Y406" s="3"/>
      <c r="Z406" s="3"/>
    </row>
    <row r="407" spans="2:26">
      <c r="B407" s="449"/>
      <c r="C407" s="7"/>
      <c r="D407" s="3"/>
      <c r="E407" s="3"/>
      <c r="F407" s="3"/>
      <c r="G407" s="3"/>
      <c r="H407" s="3"/>
      <c r="I407" s="3"/>
      <c r="J407" s="3"/>
      <c r="K407" s="3"/>
      <c r="L407" s="3"/>
      <c r="M407" s="3"/>
      <c r="N407" s="3"/>
      <c r="O407" s="3"/>
      <c r="P407" s="3"/>
      <c r="Q407" s="3"/>
      <c r="R407" s="3"/>
      <c r="S407" s="3"/>
      <c r="T407" s="3"/>
      <c r="U407" s="3"/>
      <c r="V407" s="3"/>
      <c r="W407" s="3"/>
      <c r="X407" s="3"/>
      <c r="Y407" s="3"/>
      <c r="Z407" s="3"/>
    </row>
    <row r="408" spans="2:26">
      <c r="B408" s="449"/>
      <c r="C408" s="7"/>
      <c r="D408" s="3"/>
      <c r="E408" s="3"/>
      <c r="F408" s="3"/>
      <c r="G408" s="3"/>
      <c r="H408" s="3"/>
      <c r="I408" s="3"/>
      <c r="J408" s="3"/>
      <c r="K408" s="3"/>
      <c r="L408" s="3"/>
      <c r="M408" s="3"/>
      <c r="N408" s="3"/>
      <c r="O408" s="3"/>
      <c r="P408" s="3"/>
      <c r="Q408" s="3"/>
      <c r="R408" s="3"/>
      <c r="S408" s="3"/>
      <c r="T408" s="3"/>
      <c r="U408" s="3"/>
      <c r="V408" s="3"/>
      <c r="W408" s="3"/>
      <c r="X408" s="3"/>
      <c r="Y408" s="3"/>
      <c r="Z408" s="3"/>
    </row>
    <row r="409" spans="2:26">
      <c r="B409" s="449"/>
      <c r="C409" s="7"/>
      <c r="D409" s="3"/>
      <c r="E409" s="3"/>
      <c r="F409" s="3"/>
      <c r="G409" s="3"/>
      <c r="H409" s="3"/>
      <c r="I409" s="3"/>
      <c r="J409" s="3"/>
      <c r="K409" s="3"/>
      <c r="L409" s="3"/>
      <c r="M409" s="3"/>
      <c r="N409" s="3"/>
      <c r="O409" s="3"/>
      <c r="P409" s="3"/>
      <c r="Q409" s="3"/>
      <c r="R409" s="3"/>
      <c r="S409" s="3"/>
      <c r="T409" s="3"/>
      <c r="U409" s="3"/>
      <c r="V409" s="3"/>
      <c r="W409" s="3"/>
      <c r="X409" s="3"/>
      <c r="Y409" s="3"/>
      <c r="Z409" s="3"/>
    </row>
    <row r="410" spans="2:26">
      <c r="B410" s="449"/>
      <c r="C410" s="7"/>
      <c r="D410" s="3"/>
      <c r="E410" s="3"/>
      <c r="F410" s="3"/>
      <c r="G410" s="3"/>
      <c r="H410" s="3"/>
      <c r="I410" s="3"/>
      <c r="J410" s="3"/>
      <c r="K410" s="3"/>
      <c r="L410" s="3"/>
      <c r="M410" s="3"/>
      <c r="N410" s="3"/>
      <c r="O410" s="3"/>
      <c r="P410" s="3"/>
      <c r="Q410" s="3"/>
      <c r="R410" s="3"/>
      <c r="S410" s="3"/>
      <c r="T410" s="3"/>
      <c r="U410" s="3"/>
      <c r="V410" s="3"/>
      <c r="W410" s="3"/>
      <c r="X410" s="3"/>
      <c r="Y410" s="3"/>
      <c r="Z410" s="3"/>
    </row>
    <row r="411" spans="2:26">
      <c r="B411" s="449"/>
      <c r="C411" s="7"/>
      <c r="D411" s="3"/>
      <c r="E411" s="3"/>
      <c r="F411" s="3"/>
      <c r="G411" s="3"/>
      <c r="H411" s="3"/>
      <c r="I411" s="3"/>
      <c r="J411" s="3"/>
      <c r="K411" s="3"/>
      <c r="L411" s="3"/>
      <c r="M411" s="3"/>
      <c r="N411" s="3"/>
      <c r="O411" s="3"/>
      <c r="P411" s="3"/>
      <c r="Q411" s="3"/>
      <c r="R411" s="3"/>
      <c r="S411" s="3"/>
      <c r="T411" s="3"/>
      <c r="U411" s="3"/>
      <c r="V411" s="3"/>
      <c r="W411" s="3"/>
      <c r="X411" s="3"/>
      <c r="Y411" s="3"/>
      <c r="Z411" s="3"/>
    </row>
    <row r="412" spans="2:26">
      <c r="B412" s="449"/>
      <c r="C412" s="7"/>
      <c r="D412" s="3"/>
      <c r="E412" s="3"/>
      <c r="F412" s="3"/>
      <c r="G412" s="3"/>
      <c r="H412" s="3"/>
      <c r="I412" s="3"/>
      <c r="J412" s="3"/>
      <c r="K412" s="3"/>
      <c r="L412" s="3"/>
      <c r="M412" s="3"/>
      <c r="N412" s="3"/>
      <c r="O412" s="3"/>
      <c r="P412" s="3"/>
      <c r="Q412" s="3"/>
      <c r="R412" s="3"/>
      <c r="S412" s="3"/>
      <c r="T412" s="3"/>
      <c r="U412" s="3"/>
      <c r="V412" s="3"/>
      <c r="W412" s="3"/>
      <c r="X412" s="3"/>
      <c r="Y412" s="3"/>
      <c r="Z412" s="3"/>
    </row>
    <row r="413" spans="2:26">
      <c r="B413" s="449"/>
      <c r="C413" s="7"/>
      <c r="D413" s="3"/>
      <c r="E413" s="3"/>
      <c r="F413" s="3"/>
      <c r="G413" s="3"/>
      <c r="H413" s="3"/>
      <c r="I413" s="3"/>
      <c r="J413" s="3"/>
      <c r="K413" s="3"/>
      <c r="L413" s="3"/>
      <c r="M413" s="3"/>
      <c r="N413" s="3"/>
      <c r="O413" s="3"/>
      <c r="P413" s="3"/>
      <c r="Q413" s="3"/>
      <c r="R413" s="3"/>
      <c r="S413" s="3"/>
      <c r="T413" s="3"/>
      <c r="U413" s="3"/>
      <c r="V413" s="3"/>
      <c r="W413" s="3"/>
      <c r="X413" s="3"/>
      <c r="Y413" s="3"/>
      <c r="Z413" s="3"/>
    </row>
    <row r="414" spans="2:26">
      <c r="B414" s="449"/>
      <c r="C414" s="7"/>
      <c r="D414" s="3"/>
      <c r="E414" s="3"/>
      <c r="F414" s="3"/>
      <c r="G414" s="3"/>
      <c r="H414" s="3"/>
      <c r="I414" s="3"/>
      <c r="J414" s="3"/>
      <c r="K414" s="3"/>
      <c r="L414" s="3"/>
      <c r="M414" s="3"/>
      <c r="N414" s="3"/>
      <c r="O414" s="3"/>
      <c r="P414" s="3"/>
      <c r="Q414" s="3"/>
      <c r="R414" s="3"/>
      <c r="S414" s="3"/>
      <c r="T414" s="3"/>
      <c r="U414" s="3"/>
      <c r="V414" s="3"/>
      <c r="W414" s="3"/>
      <c r="X414" s="3"/>
      <c r="Y414" s="3"/>
      <c r="Z414" s="3"/>
    </row>
    <row r="415" spans="2:26">
      <c r="B415" s="449"/>
      <c r="C415" s="7"/>
      <c r="D415" s="3"/>
      <c r="E415" s="3"/>
      <c r="F415" s="3"/>
      <c r="G415" s="3"/>
      <c r="H415" s="3"/>
      <c r="I415" s="3"/>
      <c r="J415" s="3"/>
      <c r="K415" s="3"/>
      <c r="L415" s="3"/>
      <c r="M415" s="3"/>
      <c r="N415" s="3"/>
      <c r="O415" s="3"/>
      <c r="P415" s="3"/>
      <c r="Q415" s="3"/>
      <c r="R415" s="3"/>
      <c r="S415" s="3"/>
      <c r="T415" s="3"/>
      <c r="U415" s="3"/>
      <c r="V415" s="3"/>
      <c r="W415" s="3"/>
      <c r="X415" s="3"/>
      <c r="Y415" s="3"/>
      <c r="Z415" s="3"/>
    </row>
    <row r="416" spans="2:26">
      <c r="B416" s="449"/>
      <c r="C416" s="7"/>
      <c r="D416" s="3"/>
      <c r="E416" s="3"/>
      <c r="F416" s="3"/>
      <c r="G416" s="3"/>
      <c r="H416" s="3"/>
      <c r="I416" s="3"/>
      <c r="J416" s="3"/>
      <c r="K416" s="3"/>
      <c r="L416" s="3"/>
      <c r="M416" s="3"/>
      <c r="N416" s="3"/>
      <c r="O416" s="3"/>
      <c r="P416" s="3"/>
      <c r="Q416" s="3"/>
      <c r="R416" s="3"/>
      <c r="S416" s="3"/>
      <c r="T416" s="3"/>
      <c r="U416" s="3"/>
      <c r="V416" s="3"/>
      <c r="W416" s="3"/>
      <c r="X416" s="3"/>
      <c r="Y416" s="3"/>
      <c r="Z416" s="3"/>
    </row>
    <row r="417" spans="2:26">
      <c r="B417" s="449"/>
      <c r="C417" s="7"/>
      <c r="D417" s="3"/>
      <c r="E417" s="3"/>
      <c r="F417" s="3"/>
      <c r="G417" s="3"/>
      <c r="H417" s="3"/>
      <c r="I417" s="3"/>
      <c r="J417" s="3"/>
      <c r="K417" s="3"/>
      <c r="L417" s="3"/>
      <c r="M417" s="3"/>
      <c r="N417" s="3"/>
      <c r="O417" s="3"/>
      <c r="P417" s="3"/>
      <c r="Q417" s="3"/>
      <c r="R417" s="3"/>
      <c r="S417" s="3"/>
      <c r="T417" s="3"/>
      <c r="U417" s="3"/>
      <c r="V417" s="3"/>
      <c r="W417" s="3"/>
      <c r="X417" s="3"/>
      <c r="Y417" s="3"/>
      <c r="Z417" s="3"/>
    </row>
    <row r="418" spans="2:26">
      <c r="B418" s="449"/>
      <c r="C418" s="7"/>
      <c r="D418" s="3"/>
      <c r="E418" s="3"/>
      <c r="F418" s="3"/>
      <c r="G418" s="3"/>
      <c r="H418" s="3"/>
      <c r="I418" s="3"/>
      <c r="J418" s="3"/>
      <c r="K418" s="3"/>
      <c r="L418" s="3"/>
      <c r="M418" s="3"/>
      <c r="N418" s="3"/>
      <c r="O418" s="3"/>
      <c r="P418" s="3"/>
      <c r="Q418" s="3"/>
      <c r="R418" s="3"/>
      <c r="S418" s="3"/>
      <c r="T418" s="3"/>
      <c r="U418" s="3"/>
      <c r="V418" s="3"/>
      <c r="W418" s="3"/>
      <c r="X418" s="3"/>
      <c r="Y418" s="3"/>
      <c r="Z418" s="3"/>
    </row>
    <row r="419" spans="2:26">
      <c r="B419" s="449"/>
      <c r="C419" s="7"/>
      <c r="D419" s="3"/>
      <c r="E419" s="3"/>
      <c r="F419" s="3"/>
      <c r="G419" s="3"/>
      <c r="H419" s="3"/>
      <c r="I419" s="3"/>
      <c r="J419" s="3"/>
      <c r="K419" s="3"/>
      <c r="L419" s="3"/>
      <c r="M419" s="3"/>
      <c r="N419" s="3"/>
      <c r="O419" s="3"/>
      <c r="P419" s="3"/>
      <c r="Q419" s="3"/>
      <c r="R419" s="3"/>
      <c r="S419" s="3"/>
      <c r="T419" s="3"/>
      <c r="U419" s="3"/>
      <c r="V419" s="3"/>
      <c r="W419" s="3"/>
      <c r="X419" s="3"/>
      <c r="Y419" s="3"/>
      <c r="Z419" s="3"/>
    </row>
    <row r="420" spans="2:26">
      <c r="B420" s="449"/>
      <c r="C420" s="7"/>
      <c r="D420" s="3"/>
      <c r="E420" s="3"/>
      <c r="F420" s="3"/>
      <c r="G420" s="3"/>
      <c r="H420" s="3"/>
      <c r="I420" s="3"/>
      <c r="J420" s="3"/>
      <c r="K420" s="3"/>
      <c r="L420" s="3"/>
      <c r="M420" s="3"/>
      <c r="N420" s="3"/>
      <c r="O420" s="3"/>
      <c r="P420" s="3"/>
      <c r="Q420" s="3"/>
      <c r="R420" s="3"/>
      <c r="S420" s="3"/>
      <c r="T420" s="3"/>
      <c r="U420" s="3"/>
      <c r="V420" s="3"/>
      <c r="W420" s="3"/>
      <c r="X420" s="3"/>
      <c r="Y420" s="3"/>
      <c r="Z420" s="3"/>
    </row>
    <row r="421" spans="2:26">
      <c r="B421" s="449"/>
      <c r="C421" s="7"/>
      <c r="D421" s="3"/>
      <c r="E421" s="3"/>
      <c r="F421" s="3"/>
      <c r="G421" s="3"/>
      <c r="H421" s="3"/>
      <c r="I421" s="3"/>
      <c r="J421" s="3"/>
      <c r="K421" s="3"/>
      <c r="L421" s="3"/>
      <c r="M421" s="3"/>
      <c r="N421" s="3"/>
      <c r="O421" s="3"/>
      <c r="P421" s="3"/>
      <c r="Q421" s="3"/>
      <c r="R421" s="3"/>
      <c r="S421" s="3"/>
      <c r="T421" s="3"/>
      <c r="U421" s="3"/>
      <c r="V421" s="3"/>
      <c r="W421" s="3"/>
      <c r="X421" s="3"/>
      <c r="Y421" s="3"/>
      <c r="Z421" s="3"/>
    </row>
    <row r="422" spans="2:26">
      <c r="B422" s="449"/>
      <c r="C422" s="7"/>
      <c r="D422" s="3"/>
      <c r="E422" s="3"/>
      <c r="F422" s="3"/>
      <c r="G422" s="3"/>
      <c r="H422" s="3"/>
      <c r="I422" s="3"/>
      <c r="J422" s="3"/>
      <c r="K422" s="3"/>
      <c r="L422" s="3"/>
      <c r="M422" s="3"/>
      <c r="N422" s="3"/>
      <c r="O422" s="3"/>
      <c r="P422" s="3"/>
      <c r="Q422" s="3"/>
      <c r="R422" s="3"/>
      <c r="S422" s="3"/>
      <c r="T422" s="3"/>
      <c r="U422" s="3"/>
      <c r="V422" s="3"/>
      <c r="W422" s="3"/>
      <c r="X422" s="3"/>
      <c r="Y422" s="3"/>
      <c r="Z422" s="3"/>
    </row>
    <row r="423" spans="2:26">
      <c r="B423" s="449"/>
      <c r="C423" s="7"/>
      <c r="D423" s="3"/>
      <c r="E423" s="3"/>
      <c r="F423" s="3"/>
      <c r="G423" s="3"/>
      <c r="H423" s="3"/>
      <c r="I423" s="3"/>
      <c r="J423" s="3"/>
      <c r="K423" s="3"/>
      <c r="L423" s="3"/>
      <c r="M423" s="3"/>
      <c r="N423" s="3"/>
      <c r="O423" s="3"/>
      <c r="P423" s="3"/>
      <c r="Q423" s="3"/>
      <c r="R423" s="3"/>
      <c r="S423" s="3"/>
      <c r="T423" s="3"/>
      <c r="U423" s="3"/>
      <c r="V423" s="3"/>
      <c r="W423" s="3"/>
      <c r="X423" s="3"/>
      <c r="Y423" s="3"/>
      <c r="Z423" s="3"/>
    </row>
    <row r="424" spans="2:26">
      <c r="B424" s="449"/>
      <c r="C424" s="7"/>
      <c r="D424" s="3"/>
      <c r="E424" s="3"/>
      <c r="F424" s="3"/>
      <c r="G424" s="3"/>
      <c r="H424" s="3"/>
      <c r="I424" s="3"/>
      <c r="J424" s="3"/>
      <c r="K424" s="3"/>
      <c r="L424" s="3"/>
      <c r="M424" s="3"/>
      <c r="N424" s="3"/>
      <c r="O424" s="3"/>
      <c r="P424" s="3"/>
      <c r="Q424" s="3"/>
      <c r="R424" s="3"/>
      <c r="S424" s="3"/>
      <c r="T424" s="3"/>
      <c r="U424" s="3"/>
      <c r="V424" s="3"/>
      <c r="W424" s="3"/>
      <c r="X424" s="3"/>
      <c r="Y424" s="3"/>
      <c r="Z424" s="3"/>
    </row>
    <row r="425" spans="2:26">
      <c r="B425" s="449"/>
      <c r="C425" s="7"/>
      <c r="D425" s="3"/>
      <c r="E425" s="3"/>
      <c r="F425" s="3"/>
      <c r="G425" s="3"/>
      <c r="H425" s="3"/>
      <c r="I425" s="3"/>
      <c r="J425" s="3"/>
      <c r="K425" s="3"/>
      <c r="L425" s="3"/>
      <c r="M425" s="3"/>
      <c r="N425" s="3"/>
      <c r="O425" s="3"/>
      <c r="P425" s="3"/>
      <c r="Q425" s="3"/>
      <c r="R425" s="3"/>
      <c r="S425" s="3"/>
      <c r="T425" s="3"/>
      <c r="U425" s="3"/>
      <c r="V425" s="3"/>
      <c r="W425" s="3"/>
      <c r="X425" s="3"/>
      <c r="Y425" s="3"/>
      <c r="Z425" s="3"/>
    </row>
    <row r="426" spans="2:26">
      <c r="B426" s="449"/>
      <c r="C426" s="7"/>
      <c r="D426" s="3"/>
      <c r="E426" s="3"/>
      <c r="F426" s="3"/>
      <c r="G426" s="3"/>
      <c r="H426" s="3"/>
      <c r="I426" s="3"/>
      <c r="J426" s="3"/>
      <c r="K426" s="3"/>
      <c r="L426" s="3"/>
      <c r="M426" s="3"/>
      <c r="N426" s="3"/>
      <c r="O426" s="3"/>
      <c r="P426" s="3"/>
      <c r="Q426" s="3"/>
      <c r="R426" s="3"/>
      <c r="S426" s="3"/>
      <c r="T426" s="3"/>
      <c r="U426" s="3"/>
      <c r="V426" s="3"/>
      <c r="W426" s="3"/>
      <c r="X426" s="3"/>
      <c r="Y426" s="3"/>
      <c r="Z426" s="3"/>
    </row>
    <row r="427" spans="2:26">
      <c r="B427" s="449"/>
      <c r="C427" s="7"/>
      <c r="D427" s="3"/>
      <c r="E427" s="3"/>
      <c r="F427" s="3"/>
      <c r="G427" s="3"/>
      <c r="H427" s="3"/>
      <c r="I427" s="3"/>
      <c r="J427" s="3"/>
      <c r="K427" s="3"/>
      <c r="L427" s="3"/>
      <c r="M427" s="3"/>
      <c r="N427" s="3"/>
      <c r="O427" s="3"/>
      <c r="P427" s="3"/>
      <c r="Q427" s="3"/>
      <c r="R427" s="3"/>
      <c r="S427" s="3"/>
      <c r="T427" s="3"/>
      <c r="U427" s="3"/>
      <c r="V427" s="3"/>
      <c r="W427" s="3"/>
      <c r="X427" s="3"/>
      <c r="Y427" s="3"/>
      <c r="Z427" s="3"/>
    </row>
    <row r="428" spans="2:26">
      <c r="B428" s="449"/>
      <c r="C428" s="7"/>
      <c r="D428" s="3"/>
      <c r="E428" s="3"/>
      <c r="F428" s="3"/>
      <c r="G428" s="3"/>
      <c r="H428" s="3"/>
      <c r="I428" s="3"/>
      <c r="J428" s="3"/>
      <c r="K428" s="3"/>
      <c r="L428" s="3"/>
      <c r="M428" s="3"/>
      <c r="N428" s="3"/>
      <c r="O428" s="3"/>
      <c r="P428" s="3"/>
      <c r="Q428" s="3"/>
      <c r="R428" s="3"/>
      <c r="S428" s="3"/>
      <c r="T428" s="3"/>
      <c r="U428" s="3"/>
      <c r="V428" s="3"/>
      <c r="W428" s="3"/>
      <c r="X428" s="3"/>
      <c r="Y428" s="3"/>
      <c r="Z428" s="3"/>
    </row>
    <row r="429" spans="2:26">
      <c r="B429" s="449"/>
      <c r="C429" s="7"/>
      <c r="D429" s="3"/>
      <c r="E429" s="3"/>
      <c r="F429" s="3"/>
      <c r="G429" s="3"/>
      <c r="H429" s="3"/>
      <c r="I429" s="3"/>
      <c r="J429" s="3"/>
      <c r="K429" s="3"/>
      <c r="L429" s="3"/>
      <c r="M429" s="3"/>
      <c r="N429" s="3"/>
      <c r="O429" s="3"/>
      <c r="P429" s="3"/>
      <c r="Q429" s="3"/>
      <c r="R429" s="3"/>
      <c r="S429" s="3"/>
      <c r="T429" s="3"/>
      <c r="U429" s="3"/>
      <c r="V429" s="3"/>
      <c r="W429" s="3"/>
      <c r="X429" s="3"/>
      <c r="Y429" s="3"/>
      <c r="Z429" s="3"/>
    </row>
    <row r="430" spans="2:26">
      <c r="B430" s="449"/>
      <c r="C430" s="7"/>
      <c r="D430" s="3"/>
      <c r="E430" s="3"/>
      <c r="F430" s="3"/>
      <c r="G430" s="3"/>
      <c r="H430" s="3"/>
      <c r="I430" s="3"/>
      <c r="J430" s="3"/>
      <c r="K430" s="3"/>
      <c r="L430" s="3"/>
      <c r="M430" s="3"/>
      <c r="N430" s="3"/>
      <c r="O430" s="3"/>
      <c r="P430" s="3"/>
      <c r="Q430" s="3"/>
      <c r="R430" s="3"/>
      <c r="S430" s="3"/>
      <c r="T430" s="3"/>
      <c r="U430" s="3"/>
      <c r="V430" s="3"/>
      <c r="W430" s="3"/>
      <c r="X430" s="3"/>
      <c r="Y430" s="3"/>
      <c r="Z430" s="3"/>
    </row>
    <row r="431" spans="2:26">
      <c r="B431" s="449"/>
      <c r="C431" s="7"/>
      <c r="D431" s="3"/>
      <c r="E431" s="3"/>
      <c r="F431" s="3"/>
      <c r="G431" s="3"/>
      <c r="H431" s="3"/>
      <c r="I431" s="3"/>
      <c r="J431" s="3"/>
      <c r="K431" s="3"/>
      <c r="L431" s="3"/>
      <c r="M431" s="3"/>
      <c r="N431" s="3"/>
      <c r="O431" s="3"/>
      <c r="P431" s="3"/>
      <c r="Q431" s="3"/>
      <c r="R431" s="3"/>
      <c r="S431" s="3"/>
      <c r="T431" s="3"/>
      <c r="U431" s="3"/>
      <c r="V431" s="3"/>
      <c r="W431" s="3"/>
      <c r="X431" s="3"/>
      <c r="Y431" s="3"/>
      <c r="Z431" s="3"/>
    </row>
    <row r="432" spans="2:26">
      <c r="B432" s="449"/>
      <c r="C432" s="7"/>
      <c r="D432" s="3"/>
      <c r="E432" s="3"/>
      <c r="F432" s="3"/>
      <c r="G432" s="3"/>
      <c r="H432" s="3"/>
      <c r="I432" s="3"/>
      <c r="J432" s="3"/>
      <c r="K432" s="3"/>
      <c r="L432" s="3"/>
      <c r="M432" s="3"/>
      <c r="N432" s="3"/>
      <c r="O432" s="3"/>
      <c r="P432" s="3"/>
      <c r="Q432" s="3"/>
      <c r="R432" s="3"/>
      <c r="S432" s="3"/>
      <c r="T432" s="3"/>
      <c r="U432" s="3"/>
      <c r="V432" s="3"/>
      <c r="W432" s="3"/>
      <c r="X432" s="3"/>
      <c r="Y432" s="3"/>
      <c r="Z432" s="3"/>
    </row>
    <row r="433" spans="2:26">
      <c r="B433" s="449"/>
      <c r="C433" s="7"/>
      <c r="D433" s="3"/>
      <c r="E433" s="3"/>
      <c r="F433" s="3"/>
      <c r="G433" s="3"/>
      <c r="H433" s="3"/>
      <c r="I433" s="3"/>
      <c r="J433" s="3"/>
      <c r="K433" s="3"/>
      <c r="L433" s="3"/>
      <c r="M433" s="3"/>
      <c r="N433" s="3"/>
      <c r="O433" s="3"/>
      <c r="P433" s="3"/>
      <c r="Q433" s="3"/>
      <c r="R433" s="3"/>
      <c r="S433" s="3"/>
      <c r="T433" s="3"/>
      <c r="U433" s="3"/>
      <c r="V433" s="3"/>
      <c r="W433" s="3"/>
      <c r="X433" s="3"/>
      <c r="Y433" s="3"/>
      <c r="Z433" s="3"/>
    </row>
    <row r="434" spans="2:26">
      <c r="B434" s="449"/>
      <c r="C434" s="7"/>
      <c r="D434" s="3"/>
      <c r="E434" s="3"/>
      <c r="F434" s="3"/>
      <c r="G434" s="3"/>
      <c r="H434" s="3"/>
      <c r="I434" s="3"/>
      <c r="J434" s="3"/>
      <c r="K434" s="3"/>
      <c r="L434" s="3"/>
      <c r="M434" s="3"/>
      <c r="N434" s="3"/>
      <c r="O434" s="3"/>
      <c r="P434" s="3"/>
      <c r="Q434" s="3"/>
      <c r="R434" s="3"/>
      <c r="S434" s="3"/>
      <c r="T434" s="3"/>
      <c r="U434" s="3"/>
      <c r="V434" s="3"/>
      <c r="W434" s="3"/>
      <c r="X434" s="3"/>
      <c r="Y434" s="3"/>
      <c r="Z434" s="3"/>
    </row>
    <row r="435" spans="2:26">
      <c r="B435" s="449"/>
      <c r="C435" s="7"/>
      <c r="D435" s="3"/>
      <c r="E435" s="3"/>
      <c r="F435" s="3"/>
      <c r="G435" s="3"/>
      <c r="H435" s="3"/>
      <c r="I435" s="3"/>
      <c r="J435" s="3"/>
      <c r="K435" s="3"/>
      <c r="L435" s="3"/>
      <c r="M435" s="3"/>
      <c r="N435" s="3"/>
      <c r="O435" s="3"/>
      <c r="P435" s="3"/>
      <c r="Q435" s="3"/>
      <c r="R435" s="3"/>
      <c r="S435" s="3"/>
      <c r="T435" s="3"/>
      <c r="U435" s="3"/>
      <c r="V435" s="3"/>
      <c r="W435" s="3"/>
      <c r="X435" s="3"/>
      <c r="Y435" s="3"/>
      <c r="Z435" s="3"/>
    </row>
    <row r="436" spans="2:26">
      <c r="B436" s="449"/>
      <c r="C436" s="7"/>
      <c r="D436" s="3"/>
      <c r="E436" s="3"/>
      <c r="F436" s="3"/>
      <c r="G436" s="3"/>
      <c r="H436" s="3"/>
      <c r="I436" s="3"/>
      <c r="J436" s="3"/>
      <c r="K436" s="3"/>
      <c r="L436" s="3"/>
      <c r="M436" s="3"/>
      <c r="N436" s="3"/>
      <c r="O436" s="3"/>
      <c r="P436" s="3"/>
      <c r="Q436" s="3"/>
      <c r="R436" s="3"/>
      <c r="S436" s="3"/>
      <c r="T436" s="3"/>
      <c r="U436" s="3"/>
      <c r="V436" s="3"/>
      <c r="W436" s="3"/>
      <c r="X436" s="3"/>
      <c r="Y436" s="3"/>
      <c r="Z436" s="3"/>
    </row>
    <row r="437" spans="2:26">
      <c r="B437" s="449"/>
      <c r="C437" s="7"/>
      <c r="D437" s="3"/>
      <c r="E437" s="3"/>
      <c r="F437" s="3"/>
      <c r="G437" s="3"/>
      <c r="H437" s="3"/>
      <c r="I437" s="3"/>
      <c r="J437" s="3"/>
      <c r="K437" s="3"/>
      <c r="L437" s="3"/>
      <c r="M437" s="3"/>
      <c r="N437" s="3"/>
      <c r="O437" s="3"/>
      <c r="P437" s="3"/>
      <c r="Q437" s="3"/>
      <c r="R437" s="3"/>
      <c r="S437" s="3"/>
      <c r="T437" s="3"/>
      <c r="U437" s="3"/>
      <c r="V437" s="3"/>
      <c r="W437" s="3"/>
      <c r="X437" s="3"/>
      <c r="Y437" s="3"/>
      <c r="Z437" s="3"/>
    </row>
    <row r="438" spans="2:26">
      <c r="B438" s="449"/>
      <c r="C438" s="7"/>
      <c r="D438" s="3"/>
      <c r="E438" s="3"/>
      <c r="F438" s="3"/>
      <c r="G438" s="3"/>
      <c r="H438" s="3"/>
      <c r="I438" s="3"/>
      <c r="J438" s="3"/>
      <c r="K438" s="3"/>
      <c r="L438" s="3"/>
      <c r="M438" s="3"/>
      <c r="N438" s="3"/>
      <c r="O438" s="3"/>
      <c r="P438" s="3"/>
      <c r="Q438" s="3"/>
      <c r="R438" s="3"/>
      <c r="S438" s="3"/>
      <c r="T438" s="3"/>
      <c r="U438" s="3"/>
      <c r="V438" s="3"/>
      <c r="W438" s="3"/>
      <c r="X438" s="3"/>
      <c r="Y438" s="3"/>
      <c r="Z438" s="3"/>
    </row>
    <row r="439" spans="2:26">
      <c r="B439" s="449"/>
      <c r="C439" s="7"/>
      <c r="D439" s="3"/>
      <c r="E439" s="3"/>
      <c r="F439" s="3"/>
      <c r="G439" s="3"/>
      <c r="H439" s="3"/>
      <c r="I439" s="3"/>
      <c r="J439" s="3"/>
      <c r="K439" s="3"/>
      <c r="L439" s="3"/>
      <c r="M439" s="3"/>
      <c r="N439" s="3"/>
      <c r="O439" s="3"/>
      <c r="P439" s="3"/>
      <c r="Q439" s="3"/>
      <c r="R439" s="3"/>
      <c r="S439" s="3"/>
      <c r="T439" s="3"/>
      <c r="U439" s="3"/>
      <c r="V439" s="3"/>
      <c r="W439" s="3"/>
      <c r="X439" s="3"/>
      <c r="Y439" s="3"/>
      <c r="Z439" s="3"/>
    </row>
    <row r="440" spans="2:26">
      <c r="B440" s="449"/>
      <c r="C440" s="7"/>
      <c r="D440" s="3"/>
      <c r="E440" s="3"/>
      <c r="F440" s="3"/>
      <c r="G440" s="3"/>
      <c r="H440" s="3"/>
      <c r="I440" s="3"/>
      <c r="J440" s="3"/>
      <c r="K440" s="3"/>
      <c r="L440" s="3"/>
      <c r="M440" s="3"/>
      <c r="N440" s="3"/>
      <c r="O440" s="3"/>
      <c r="P440" s="3"/>
      <c r="Q440" s="3"/>
      <c r="R440" s="3"/>
      <c r="S440" s="3"/>
      <c r="T440" s="3"/>
      <c r="U440" s="3"/>
      <c r="V440" s="3"/>
      <c r="W440" s="3"/>
      <c r="X440" s="3"/>
      <c r="Y440" s="3"/>
      <c r="Z440" s="3"/>
    </row>
    <row r="441" spans="2:26">
      <c r="B441" s="449"/>
      <c r="C441" s="7"/>
      <c r="D441" s="3"/>
      <c r="E441" s="3"/>
      <c r="F441" s="3"/>
      <c r="G441" s="3"/>
      <c r="H441" s="3"/>
      <c r="I441" s="3"/>
      <c r="J441" s="3"/>
      <c r="K441" s="3"/>
      <c r="L441" s="3"/>
      <c r="M441" s="3"/>
      <c r="N441" s="3"/>
      <c r="O441" s="3"/>
      <c r="P441" s="3"/>
      <c r="Q441" s="3"/>
      <c r="R441" s="3"/>
      <c r="S441" s="3"/>
      <c r="T441" s="3"/>
      <c r="U441" s="3"/>
      <c r="V441" s="3"/>
      <c r="W441" s="3"/>
      <c r="X441" s="3"/>
      <c r="Y441" s="3"/>
      <c r="Z441" s="3"/>
    </row>
    <row r="442" spans="2:26">
      <c r="B442" s="449"/>
      <c r="C442" s="7"/>
      <c r="D442" s="3"/>
      <c r="E442" s="3"/>
      <c r="F442" s="3"/>
      <c r="G442" s="3"/>
      <c r="H442" s="3"/>
      <c r="I442" s="3"/>
      <c r="J442" s="3"/>
      <c r="K442" s="3"/>
      <c r="L442" s="3"/>
      <c r="M442" s="3"/>
      <c r="N442" s="3"/>
      <c r="O442" s="3"/>
      <c r="P442" s="3"/>
      <c r="Q442" s="3"/>
      <c r="R442" s="3"/>
      <c r="S442" s="3"/>
      <c r="T442" s="3"/>
      <c r="U442" s="3"/>
      <c r="V442" s="3"/>
      <c r="W442" s="3"/>
      <c r="X442" s="3"/>
      <c r="Y442" s="3"/>
      <c r="Z442" s="3"/>
    </row>
    <row r="443" spans="2:26">
      <c r="B443" s="449"/>
      <c r="C443" s="7"/>
      <c r="D443" s="3"/>
      <c r="E443" s="3"/>
      <c r="F443" s="3"/>
      <c r="G443" s="3"/>
      <c r="H443" s="3"/>
      <c r="I443" s="3"/>
      <c r="J443" s="3"/>
      <c r="K443" s="3"/>
      <c r="L443" s="3"/>
      <c r="M443" s="3"/>
      <c r="N443" s="3"/>
      <c r="O443" s="3"/>
      <c r="P443" s="3"/>
      <c r="Q443" s="3"/>
      <c r="R443" s="3"/>
      <c r="S443" s="3"/>
      <c r="T443" s="3"/>
      <c r="U443" s="3"/>
      <c r="V443" s="3"/>
      <c r="W443" s="3"/>
      <c r="X443" s="3"/>
      <c r="Y443" s="3"/>
      <c r="Z443" s="3"/>
    </row>
    <row r="444" spans="2:26">
      <c r="B444" s="449"/>
      <c r="C444" s="7"/>
      <c r="D444" s="3"/>
      <c r="E444" s="3"/>
      <c r="F444" s="3"/>
      <c r="G444" s="3"/>
      <c r="H444" s="3"/>
      <c r="I444" s="3"/>
      <c r="J444" s="3"/>
      <c r="K444" s="3"/>
      <c r="L444" s="3"/>
      <c r="M444" s="3"/>
      <c r="N444" s="3"/>
      <c r="O444" s="3"/>
      <c r="P444" s="3"/>
      <c r="Q444" s="3"/>
      <c r="R444" s="3"/>
      <c r="S444" s="3"/>
      <c r="T444" s="3"/>
      <c r="U444" s="3"/>
      <c r="V444" s="3"/>
      <c r="W444" s="3"/>
      <c r="X444" s="3"/>
      <c r="Y444" s="3"/>
      <c r="Z444" s="3"/>
    </row>
    <row r="445" spans="2:26">
      <c r="B445" s="449"/>
      <c r="C445" s="7"/>
      <c r="D445" s="3"/>
      <c r="E445" s="3"/>
      <c r="F445" s="3"/>
      <c r="G445" s="3"/>
      <c r="H445" s="3"/>
      <c r="I445" s="3"/>
      <c r="J445" s="3"/>
      <c r="K445" s="3"/>
      <c r="L445" s="3"/>
      <c r="M445" s="3"/>
      <c r="N445" s="3"/>
      <c r="O445" s="3"/>
      <c r="P445" s="3"/>
      <c r="Q445" s="3"/>
      <c r="R445" s="3"/>
      <c r="S445" s="3"/>
      <c r="T445" s="3"/>
      <c r="U445" s="3"/>
      <c r="V445" s="3"/>
      <c r="W445" s="3"/>
      <c r="X445" s="3"/>
      <c r="Y445" s="3"/>
      <c r="Z445" s="3"/>
    </row>
    <row r="446" spans="2:26">
      <c r="B446" s="449"/>
      <c r="C446" s="7"/>
      <c r="D446" s="3"/>
      <c r="E446" s="3"/>
      <c r="F446" s="3"/>
      <c r="G446" s="3"/>
      <c r="H446" s="3"/>
      <c r="I446" s="3"/>
      <c r="J446" s="3"/>
      <c r="K446" s="3"/>
      <c r="L446" s="3"/>
      <c r="M446" s="3"/>
      <c r="N446" s="3"/>
      <c r="O446" s="3"/>
      <c r="P446" s="3"/>
      <c r="Q446" s="3"/>
      <c r="R446" s="3"/>
      <c r="S446" s="3"/>
      <c r="T446" s="3"/>
      <c r="U446" s="3"/>
      <c r="V446" s="3"/>
      <c r="W446" s="3"/>
      <c r="X446" s="3"/>
      <c r="Y446" s="3"/>
      <c r="Z446" s="3"/>
    </row>
    <row r="447" spans="2:26">
      <c r="B447" s="449"/>
      <c r="C447" s="7"/>
      <c r="D447" s="3"/>
      <c r="E447" s="3"/>
      <c r="F447" s="3"/>
      <c r="G447" s="3"/>
      <c r="H447" s="3"/>
      <c r="I447" s="3"/>
      <c r="J447" s="3"/>
      <c r="K447" s="3"/>
      <c r="L447" s="3"/>
      <c r="M447" s="3"/>
      <c r="N447" s="3"/>
      <c r="O447" s="3"/>
      <c r="P447" s="3"/>
      <c r="Q447" s="3"/>
      <c r="R447" s="3"/>
      <c r="S447" s="3"/>
      <c r="T447" s="3"/>
      <c r="U447" s="3"/>
      <c r="V447" s="3"/>
      <c r="W447" s="3"/>
      <c r="X447" s="3"/>
      <c r="Y447" s="3"/>
      <c r="Z447" s="3"/>
    </row>
    <row r="448" spans="2:26">
      <c r="B448" s="449"/>
      <c r="C448" s="7"/>
      <c r="D448" s="3"/>
      <c r="E448" s="3"/>
      <c r="F448" s="3"/>
      <c r="G448" s="3"/>
      <c r="H448" s="3"/>
      <c r="I448" s="3"/>
      <c r="J448" s="3"/>
      <c r="K448" s="3"/>
      <c r="L448" s="3"/>
      <c r="M448" s="3"/>
      <c r="N448" s="3"/>
      <c r="O448" s="3"/>
      <c r="P448" s="3"/>
      <c r="Q448" s="3"/>
      <c r="R448" s="3"/>
      <c r="S448" s="3"/>
      <c r="T448" s="3"/>
      <c r="U448" s="3"/>
      <c r="V448" s="3"/>
      <c r="W448" s="3"/>
      <c r="X448" s="3"/>
      <c r="Y448" s="3"/>
      <c r="Z448" s="3"/>
    </row>
    <row r="449" spans="2:26">
      <c r="B449" s="449"/>
      <c r="C449" s="7"/>
      <c r="D449" s="3"/>
      <c r="E449" s="3"/>
      <c r="F449" s="3"/>
      <c r="G449" s="3"/>
      <c r="H449" s="3"/>
      <c r="I449" s="3"/>
      <c r="J449" s="3"/>
      <c r="K449" s="3"/>
      <c r="L449" s="3"/>
      <c r="M449" s="3"/>
      <c r="N449" s="3"/>
      <c r="O449" s="3"/>
      <c r="P449" s="3"/>
      <c r="Q449" s="3"/>
      <c r="R449" s="3"/>
      <c r="S449" s="3"/>
      <c r="T449" s="3"/>
      <c r="U449" s="3"/>
      <c r="V449" s="3"/>
      <c r="W449" s="3"/>
      <c r="X449" s="3"/>
      <c r="Y449" s="3"/>
      <c r="Z449" s="3"/>
    </row>
    <row r="450" spans="2:26">
      <c r="B450" s="449"/>
      <c r="C450" s="7"/>
      <c r="D450" s="3"/>
      <c r="E450" s="3"/>
      <c r="F450" s="3"/>
      <c r="G450" s="3"/>
      <c r="H450" s="3"/>
      <c r="I450" s="3"/>
      <c r="J450" s="3"/>
      <c r="K450" s="3"/>
      <c r="L450" s="3"/>
      <c r="M450" s="3"/>
      <c r="N450" s="3"/>
      <c r="O450" s="3"/>
      <c r="P450" s="3"/>
      <c r="Q450" s="3"/>
      <c r="R450" s="3"/>
      <c r="S450" s="3"/>
      <c r="T450" s="3"/>
      <c r="U450" s="3"/>
      <c r="V450" s="3"/>
      <c r="W450" s="3"/>
      <c r="X450" s="3"/>
      <c r="Y450" s="3"/>
      <c r="Z450" s="3"/>
    </row>
    <row r="451" spans="2:26">
      <c r="B451" s="449"/>
      <c r="C451" s="7"/>
      <c r="D451" s="3"/>
      <c r="E451" s="3"/>
      <c r="F451" s="3"/>
      <c r="G451" s="3"/>
      <c r="H451" s="3"/>
      <c r="I451" s="3"/>
      <c r="J451" s="3"/>
      <c r="K451" s="3"/>
      <c r="L451" s="3"/>
      <c r="M451" s="3"/>
      <c r="N451" s="3"/>
      <c r="O451" s="3"/>
      <c r="P451" s="3"/>
      <c r="Q451" s="3"/>
      <c r="R451" s="3"/>
      <c r="S451" s="3"/>
      <c r="T451" s="3"/>
      <c r="U451" s="3"/>
      <c r="V451" s="3"/>
      <c r="W451" s="3"/>
      <c r="X451" s="3"/>
      <c r="Y451" s="3"/>
      <c r="Z451" s="3"/>
    </row>
    <row r="452" spans="2:26">
      <c r="B452" s="449"/>
      <c r="C452" s="7"/>
      <c r="D452" s="3"/>
      <c r="E452" s="3"/>
      <c r="F452" s="3"/>
      <c r="G452" s="3"/>
      <c r="H452" s="3"/>
      <c r="I452" s="3"/>
      <c r="J452" s="3"/>
      <c r="K452" s="3"/>
      <c r="L452" s="3"/>
      <c r="M452" s="3"/>
      <c r="N452" s="3"/>
      <c r="O452" s="3"/>
      <c r="P452" s="3"/>
      <c r="Q452" s="3"/>
      <c r="R452" s="3"/>
      <c r="S452" s="3"/>
      <c r="T452" s="3"/>
      <c r="U452" s="3"/>
      <c r="V452" s="3"/>
      <c r="W452" s="3"/>
      <c r="X452" s="3"/>
      <c r="Y452" s="3"/>
      <c r="Z452" s="3"/>
    </row>
    <row r="453" spans="2:26">
      <c r="B453" s="449"/>
      <c r="C453" s="7"/>
      <c r="D453" s="3"/>
      <c r="E453" s="3"/>
      <c r="F453" s="3"/>
      <c r="G453" s="3"/>
      <c r="H453" s="3"/>
      <c r="I453" s="3"/>
      <c r="J453" s="3"/>
      <c r="K453" s="3"/>
      <c r="L453" s="3"/>
      <c r="M453" s="3"/>
      <c r="N453" s="3"/>
      <c r="O453" s="3"/>
      <c r="P453" s="3"/>
      <c r="Q453" s="3"/>
      <c r="R453" s="3"/>
      <c r="S453" s="3"/>
      <c r="T453" s="3"/>
      <c r="U453" s="3"/>
      <c r="V453" s="3"/>
      <c r="W453" s="3"/>
      <c r="X453" s="3"/>
      <c r="Y453" s="3"/>
      <c r="Z453" s="3"/>
    </row>
    <row r="454" spans="2:26">
      <c r="B454" s="449"/>
      <c r="C454" s="7"/>
      <c r="D454" s="3"/>
      <c r="E454" s="3"/>
      <c r="F454" s="3"/>
      <c r="G454" s="3"/>
      <c r="H454" s="3"/>
      <c r="I454" s="3"/>
      <c r="J454" s="3"/>
      <c r="K454" s="3"/>
      <c r="L454" s="3"/>
      <c r="M454" s="3"/>
      <c r="N454" s="3"/>
      <c r="O454" s="3"/>
      <c r="P454" s="3"/>
      <c r="Q454" s="3"/>
      <c r="R454" s="3"/>
      <c r="S454" s="3"/>
      <c r="T454" s="3"/>
      <c r="U454" s="3"/>
      <c r="V454" s="3"/>
      <c r="W454" s="3"/>
      <c r="X454" s="3"/>
      <c r="Y454" s="3"/>
      <c r="Z454" s="3"/>
    </row>
    <row r="455" spans="2:26">
      <c r="B455" s="449"/>
      <c r="C455" s="7"/>
      <c r="D455" s="3"/>
      <c r="E455" s="3"/>
      <c r="F455" s="3"/>
      <c r="G455" s="3"/>
      <c r="H455" s="3"/>
      <c r="I455" s="3"/>
      <c r="J455" s="3"/>
      <c r="K455" s="3"/>
      <c r="L455" s="3"/>
      <c r="M455" s="3"/>
      <c r="N455" s="3"/>
      <c r="O455" s="3"/>
      <c r="P455" s="3"/>
      <c r="Q455" s="3"/>
      <c r="R455" s="3"/>
      <c r="S455" s="3"/>
      <c r="T455" s="3"/>
      <c r="U455" s="3"/>
      <c r="V455" s="3"/>
      <c r="W455" s="3"/>
      <c r="X455" s="3"/>
      <c r="Y455" s="3"/>
      <c r="Z455" s="3"/>
    </row>
    <row r="456" spans="2:26">
      <c r="B456" s="449"/>
      <c r="C456" s="7"/>
      <c r="D456" s="3"/>
      <c r="E456" s="3"/>
      <c r="F456" s="3"/>
      <c r="G456" s="3"/>
      <c r="H456" s="3"/>
      <c r="I456" s="3"/>
      <c r="J456" s="3"/>
      <c r="K456" s="3"/>
      <c r="L456" s="3"/>
      <c r="M456" s="3"/>
      <c r="N456" s="3"/>
      <c r="O456" s="3"/>
      <c r="P456" s="3"/>
      <c r="Q456" s="3"/>
      <c r="R456" s="3"/>
      <c r="S456" s="3"/>
      <c r="T456" s="3"/>
      <c r="U456" s="3"/>
      <c r="V456" s="3"/>
      <c r="W456" s="3"/>
      <c r="X456" s="3"/>
      <c r="Y456" s="3"/>
      <c r="Z456" s="3"/>
    </row>
    <row r="457" spans="2:26">
      <c r="B457" s="449"/>
      <c r="C457" s="7"/>
      <c r="D457" s="3"/>
      <c r="E457" s="3"/>
      <c r="F457" s="3"/>
      <c r="G457" s="3"/>
      <c r="H457" s="3"/>
      <c r="I457" s="3"/>
      <c r="J457" s="3"/>
      <c r="K457" s="3"/>
      <c r="L457" s="3"/>
      <c r="M457" s="3"/>
      <c r="N457" s="3"/>
      <c r="O457" s="3"/>
      <c r="P457" s="3"/>
      <c r="Q457" s="3"/>
      <c r="R457" s="3"/>
      <c r="S457" s="3"/>
      <c r="T457" s="3"/>
      <c r="U457" s="3"/>
      <c r="V457" s="3"/>
      <c r="W457" s="3"/>
      <c r="X457" s="3"/>
      <c r="Y457" s="3"/>
      <c r="Z457" s="3"/>
    </row>
    <row r="458" spans="2:26">
      <c r="B458" s="449"/>
      <c r="C458" s="7"/>
      <c r="D458" s="3"/>
      <c r="E458" s="3"/>
      <c r="F458" s="3"/>
      <c r="G458" s="3"/>
      <c r="H458" s="3"/>
      <c r="I458" s="3"/>
      <c r="J458" s="3"/>
      <c r="K458" s="3"/>
      <c r="L458" s="3"/>
      <c r="M458" s="3"/>
      <c r="N458" s="3"/>
      <c r="O458" s="3"/>
      <c r="P458" s="3"/>
      <c r="Q458" s="3"/>
      <c r="R458" s="3"/>
      <c r="S458" s="3"/>
      <c r="T458" s="3"/>
      <c r="U458" s="3"/>
      <c r="V458" s="3"/>
      <c r="W458" s="3"/>
      <c r="X458" s="3"/>
      <c r="Y458" s="3"/>
      <c r="Z458" s="3"/>
    </row>
    <row r="459" spans="2:26">
      <c r="B459" s="449"/>
      <c r="C459" s="7"/>
      <c r="D459" s="3"/>
      <c r="E459" s="3"/>
      <c r="F459" s="3"/>
      <c r="G459" s="3"/>
      <c r="H459" s="3"/>
      <c r="I459" s="3"/>
      <c r="J459" s="3"/>
      <c r="K459" s="3"/>
      <c r="L459" s="3"/>
      <c r="M459" s="3"/>
      <c r="N459" s="3"/>
      <c r="O459" s="3"/>
      <c r="P459" s="3"/>
      <c r="Q459" s="3"/>
      <c r="R459" s="3"/>
      <c r="S459" s="3"/>
      <c r="T459" s="3"/>
      <c r="U459" s="3"/>
      <c r="V459" s="3"/>
      <c r="W459" s="3"/>
      <c r="X459" s="3"/>
      <c r="Y459" s="3"/>
      <c r="Z459" s="3"/>
    </row>
    <row r="460" spans="2:26">
      <c r="B460" s="449"/>
      <c r="C460" s="7"/>
      <c r="D460" s="3"/>
      <c r="E460" s="3"/>
      <c r="F460" s="3"/>
      <c r="G460" s="3"/>
      <c r="H460" s="3"/>
      <c r="I460" s="3"/>
      <c r="J460" s="3"/>
      <c r="K460" s="3"/>
      <c r="L460" s="3"/>
      <c r="M460" s="3"/>
      <c r="N460" s="3"/>
      <c r="O460" s="3"/>
      <c r="P460" s="3"/>
      <c r="Q460" s="3"/>
      <c r="R460" s="3"/>
      <c r="S460" s="3"/>
      <c r="T460" s="3"/>
      <c r="U460" s="3"/>
      <c r="V460" s="3"/>
      <c r="W460" s="3"/>
      <c r="X460" s="3"/>
      <c r="Y460" s="3"/>
      <c r="Z460" s="3"/>
    </row>
    <row r="461" spans="2:26">
      <c r="B461" s="449"/>
      <c r="C461" s="7"/>
      <c r="D461" s="3"/>
      <c r="E461" s="3"/>
      <c r="F461" s="3"/>
      <c r="G461" s="3"/>
      <c r="H461" s="3"/>
      <c r="I461" s="3"/>
      <c r="J461" s="3"/>
      <c r="K461" s="3"/>
      <c r="L461" s="3"/>
      <c r="M461" s="3"/>
      <c r="N461" s="3"/>
      <c r="O461" s="3"/>
      <c r="P461" s="3"/>
      <c r="Q461" s="3"/>
      <c r="R461" s="3"/>
      <c r="S461" s="3"/>
      <c r="T461" s="3"/>
      <c r="U461" s="3"/>
      <c r="V461" s="3"/>
      <c r="W461" s="3"/>
      <c r="X461" s="3"/>
      <c r="Y461" s="3"/>
      <c r="Z461" s="3"/>
    </row>
    <row r="462" spans="2:26">
      <c r="B462" s="449"/>
      <c r="C462" s="7"/>
      <c r="D462" s="3"/>
      <c r="E462" s="3"/>
      <c r="F462" s="3"/>
      <c r="G462" s="3"/>
      <c r="H462" s="3"/>
      <c r="I462" s="3"/>
      <c r="J462" s="3"/>
      <c r="K462" s="3"/>
      <c r="L462" s="3"/>
      <c r="M462" s="3"/>
      <c r="N462" s="3"/>
      <c r="O462" s="3"/>
      <c r="P462" s="3"/>
      <c r="Q462" s="3"/>
      <c r="R462" s="3"/>
      <c r="S462" s="3"/>
      <c r="T462" s="3"/>
      <c r="U462" s="3"/>
      <c r="V462" s="3"/>
      <c r="W462" s="3"/>
      <c r="X462" s="3"/>
      <c r="Y462" s="3"/>
      <c r="Z462" s="3"/>
    </row>
    <row r="463" spans="2:26">
      <c r="B463" s="449"/>
      <c r="C463" s="7"/>
      <c r="D463" s="3"/>
      <c r="E463" s="3"/>
      <c r="F463" s="3"/>
      <c r="G463" s="3"/>
      <c r="H463" s="3"/>
      <c r="I463" s="3"/>
      <c r="J463" s="3"/>
      <c r="K463" s="3"/>
      <c r="L463" s="3"/>
      <c r="M463" s="3"/>
      <c r="N463" s="3"/>
      <c r="O463" s="3"/>
      <c r="P463" s="3"/>
      <c r="Q463" s="3"/>
      <c r="R463" s="3"/>
      <c r="S463" s="3"/>
      <c r="T463" s="3"/>
      <c r="U463" s="3"/>
      <c r="V463" s="3"/>
      <c r="W463" s="3"/>
      <c r="X463" s="3"/>
      <c r="Y463" s="3"/>
      <c r="Z463" s="3"/>
    </row>
    <row r="464" spans="2:26">
      <c r="B464" s="449"/>
      <c r="C464" s="7"/>
      <c r="D464" s="3"/>
      <c r="E464" s="3"/>
      <c r="F464" s="3"/>
      <c r="G464" s="3"/>
      <c r="H464" s="3"/>
      <c r="I464" s="3"/>
      <c r="J464" s="3"/>
      <c r="K464" s="3"/>
      <c r="L464" s="3"/>
      <c r="M464" s="3"/>
      <c r="N464" s="3"/>
      <c r="O464" s="3"/>
      <c r="P464" s="3"/>
      <c r="Q464" s="3"/>
      <c r="R464" s="3"/>
      <c r="S464" s="3"/>
      <c r="T464" s="3"/>
      <c r="U464" s="3"/>
      <c r="V464" s="3"/>
      <c r="W464" s="3"/>
      <c r="X464" s="3"/>
      <c r="Y464" s="3"/>
      <c r="Z464" s="3"/>
    </row>
    <row r="465" spans="2:26">
      <c r="B465" s="449"/>
      <c r="C465" s="7"/>
      <c r="D465" s="3"/>
      <c r="E465" s="3"/>
      <c r="F465" s="3"/>
      <c r="G465" s="3"/>
      <c r="H465" s="3"/>
      <c r="I465" s="3"/>
      <c r="J465" s="3"/>
      <c r="K465" s="3"/>
      <c r="L465" s="3"/>
      <c r="M465" s="3"/>
      <c r="N465" s="3"/>
      <c r="O465" s="3"/>
      <c r="P465" s="3"/>
      <c r="Q465" s="3"/>
      <c r="R465" s="3"/>
      <c r="S465" s="3"/>
      <c r="T465" s="3"/>
      <c r="U465" s="3"/>
      <c r="V465" s="3"/>
      <c r="W465" s="3"/>
      <c r="X465" s="3"/>
      <c r="Y465" s="3"/>
      <c r="Z465" s="3"/>
    </row>
    <row r="466" spans="2:26">
      <c r="B466" s="449"/>
      <c r="C466" s="7"/>
      <c r="D466" s="3"/>
      <c r="E466" s="3"/>
      <c r="F466" s="3"/>
      <c r="G466" s="3"/>
      <c r="H466" s="3"/>
      <c r="I466" s="3"/>
      <c r="J466" s="3"/>
      <c r="K466" s="3"/>
      <c r="L466" s="3"/>
      <c r="M466" s="3"/>
      <c r="N466" s="3"/>
      <c r="O466" s="3"/>
      <c r="P466" s="3"/>
      <c r="Q466" s="3"/>
      <c r="R466" s="3"/>
      <c r="S466" s="3"/>
      <c r="T466" s="3"/>
      <c r="U466" s="3"/>
      <c r="V466" s="3"/>
      <c r="W466" s="3"/>
      <c r="X466" s="3"/>
      <c r="Y466" s="3"/>
      <c r="Z466" s="3"/>
    </row>
    <row r="467" spans="2:26">
      <c r="B467" s="449"/>
      <c r="C467" s="7"/>
      <c r="D467" s="3"/>
      <c r="E467" s="3"/>
      <c r="F467" s="3"/>
      <c r="G467" s="3"/>
      <c r="H467" s="3"/>
      <c r="I467" s="3"/>
      <c r="J467" s="3"/>
      <c r="K467" s="3"/>
      <c r="L467" s="3"/>
      <c r="M467" s="3"/>
      <c r="N467" s="3"/>
      <c r="O467" s="3"/>
      <c r="P467" s="3"/>
      <c r="Q467" s="3"/>
      <c r="R467" s="3"/>
      <c r="S467" s="3"/>
      <c r="T467" s="3"/>
      <c r="U467" s="3"/>
      <c r="V467" s="3"/>
      <c r="W467" s="3"/>
      <c r="X467" s="3"/>
      <c r="Y467" s="3"/>
      <c r="Z467" s="3"/>
    </row>
    <row r="468" spans="2:26">
      <c r="B468" s="449"/>
      <c r="C468" s="7"/>
      <c r="D468" s="3"/>
      <c r="E468" s="3"/>
      <c r="F468" s="3"/>
      <c r="G468" s="3"/>
      <c r="H468" s="3"/>
      <c r="I468" s="3"/>
      <c r="J468" s="3"/>
      <c r="K468" s="3"/>
      <c r="L468" s="3"/>
      <c r="M468" s="3"/>
      <c r="N468" s="3"/>
      <c r="O468" s="3"/>
      <c r="P468" s="3"/>
      <c r="Q468" s="3"/>
      <c r="R468" s="3"/>
      <c r="S468" s="3"/>
      <c r="T468" s="3"/>
      <c r="U468" s="3"/>
      <c r="V468" s="3"/>
      <c r="W468" s="3"/>
      <c r="X468" s="3"/>
      <c r="Y468" s="3"/>
      <c r="Z468" s="3"/>
    </row>
    <row r="469" spans="2:26">
      <c r="B469" s="449"/>
      <c r="C469" s="7"/>
      <c r="D469" s="3"/>
      <c r="E469" s="3"/>
      <c r="F469" s="3"/>
      <c r="G469" s="3"/>
      <c r="H469" s="3"/>
      <c r="I469" s="3"/>
      <c r="J469" s="3"/>
      <c r="K469" s="3"/>
      <c r="L469" s="3"/>
      <c r="M469" s="3"/>
      <c r="N469" s="3"/>
      <c r="O469" s="3"/>
      <c r="P469" s="3"/>
      <c r="Q469" s="3"/>
      <c r="R469" s="3"/>
      <c r="S469" s="3"/>
      <c r="T469" s="3"/>
      <c r="U469" s="3"/>
      <c r="V469" s="3"/>
      <c r="W469" s="3"/>
      <c r="X469" s="3"/>
      <c r="Y469" s="3"/>
      <c r="Z469" s="3"/>
    </row>
    <row r="470" spans="2:26">
      <c r="B470" s="449"/>
      <c r="C470" s="7"/>
      <c r="D470" s="3"/>
      <c r="E470" s="3"/>
      <c r="F470" s="3"/>
      <c r="G470" s="3"/>
      <c r="H470" s="3"/>
      <c r="I470" s="3"/>
      <c r="J470" s="3"/>
      <c r="K470" s="3"/>
      <c r="L470" s="3"/>
      <c r="M470" s="3"/>
      <c r="N470" s="3"/>
      <c r="O470" s="3"/>
      <c r="P470" s="3"/>
      <c r="Q470" s="3"/>
      <c r="R470" s="3"/>
      <c r="S470" s="3"/>
      <c r="T470" s="3"/>
      <c r="U470" s="3"/>
      <c r="V470" s="3"/>
      <c r="W470" s="3"/>
      <c r="X470" s="3"/>
      <c r="Y470" s="3"/>
      <c r="Z470" s="3"/>
    </row>
    <row r="471" spans="2:26">
      <c r="B471" s="449"/>
      <c r="C471" s="7"/>
      <c r="D471" s="3"/>
      <c r="E471" s="3"/>
      <c r="F471" s="3"/>
      <c r="G471" s="3"/>
      <c r="H471" s="3"/>
      <c r="I471" s="3"/>
      <c r="J471" s="3"/>
      <c r="K471" s="3"/>
      <c r="L471" s="3"/>
      <c r="M471" s="3"/>
      <c r="N471" s="3"/>
      <c r="O471" s="3"/>
      <c r="P471" s="3"/>
      <c r="Q471" s="3"/>
      <c r="R471" s="3"/>
      <c r="S471" s="3"/>
      <c r="T471" s="3"/>
      <c r="U471" s="3"/>
      <c r="V471" s="3"/>
      <c r="W471" s="3"/>
      <c r="X471" s="3"/>
      <c r="Y471" s="3"/>
      <c r="Z471" s="3"/>
    </row>
    <row r="472" spans="2:26">
      <c r="B472" s="449"/>
      <c r="C472" s="7"/>
      <c r="D472" s="3"/>
      <c r="E472" s="3"/>
      <c r="F472" s="3"/>
      <c r="G472" s="3"/>
      <c r="H472" s="3"/>
      <c r="I472" s="3"/>
      <c r="J472" s="3"/>
      <c r="K472" s="3"/>
      <c r="L472" s="3"/>
      <c r="M472" s="3"/>
      <c r="N472" s="3"/>
      <c r="O472" s="3"/>
      <c r="P472" s="3"/>
      <c r="Q472" s="3"/>
      <c r="R472" s="3"/>
      <c r="S472" s="3"/>
      <c r="T472" s="3"/>
      <c r="U472" s="3"/>
      <c r="V472" s="3"/>
      <c r="W472" s="3"/>
      <c r="X472" s="3"/>
      <c r="Y472" s="3"/>
      <c r="Z472" s="3"/>
    </row>
    <row r="473" spans="2:26">
      <c r="B473" s="449"/>
      <c r="C473" s="7"/>
      <c r="D473" s="3"/>
      <c r="E473" s="3"/>
      <c r="F473" s="3"/>
      <c r="G473" s="3"/>
      <c r="H473" s="3"/>
      <c r="I473" s="3"/>
      <c r="J473" s="3"/>
      <c r="K473" s="3"/>
      <c r="L473" s="3"/>
      <c r="M473" s="3"/>
      <c r="N473" s="3"/>
      <c r="O473" s="3"/>
      <c r="P473" s="3"/>
      <c r="Q473" s="3"/>
      <c r="R473" s="3"/>
      <c r="S473" s="3"/>
      <c r="T473" s="3"/>
      <c r="U473" s="3"/>
      <c r="V473" s="3"/>
      <c r="W473" s="3"/>
      <c r="X473" s="3"/>
      <c r="Y473" s="3"/>
      <c r="Z473" s="3"/>
    </row>
    <row r="474" spans="2:26">
      <c r="B474" s="449"/>
      <c r="C474" s="7"/>
      <c r="D474" s="3"/>
      <c r="E474" s="3"/>
      <c r="F474" s="3"/>
      <c r="G474" s="3"/>
      <c r="H474" s="3"/>
      <c r="I474" s="3"/>
      <c r="J474" s="3"/>
      <c r="K474" s="3"/>
      <c r="L474" s="3"/>
      <c r="M474" s="3"/>
      <c r="N474" s="3"/>
      <c r="O474" s="3"/>
      <c r="P474" s="3"/>
      <c r="Q474" s="3"/>
      <c r="R474" s="3"/>
      <c r="S474" s="3"/>
      <c r="T474" s="3"/>
      <c r="U474" s="3"/>
      <c r="V474" s="3"/>
      <c r="W474" s="3"/>
      <c r="X474" s="3"/>
      <c r="Y474" s="3"/>
      <c r="Z474" s="3"/>
    </row>
    <row r="475" spans="2:26">
      <c r="B475" s="449"/>
      <c r="C475" s="7"/>
      <c r="D475" s="3"/>
      <c r="E475" s="3"/>
      <c r="F475" s="3"/>
      <c r="G475" s="3"/>
      <c r="H475" s="3"/>
      <c r="I475" s="3"/>
      <c r="J475" s="3"/>
      <c r="K475" s="3"/>
      <c r="L475" s="3"/>
      <c r="M475" s="3"/>
      <c r="N475" s="3"/>
      <c r="O475" s="3"/>
      <c r="P475" s="3"/>
      <c r="Q475" s="3"/>
      <c r="R475" s="3"/>
      <c r="S475" s="3"/>
      <c r="T475" s="3"/>
      <c r="U475" s="3"/>
      <c r="V475" s="3"/>
      <c r="W475" s="3"/>
      <c r="X475" s="3"/>
      <c r="Y475" s="3"/>
      <c r="Z475" s="3"/>
    </row>
    <row r="476" spans="2:26">
      <c r="B476" s="449"/>
      <c r="C476" s="7"/>
      <c r="D476" s="3"/>
      <c r="E476" s="3"/>
      <c r="F476" s="3"/>
      <c r="G476" s="3"/>
      <c r="H476" s="3"/>
      <c r="I476" s="3"/>
      <c r="J476" s="3"/>
      <c r="K476" s="3"/>
      <c r="L476" s="3"/>
      <c r="M476" s="3"/>
      <c r="N476" s="3"/>
      <c r="O476" s="3"/>
      <c r="P476" s="3"/>
      <c r="Q476" s="3"/>
      <c r="R476" s="3"/>
      <c r="S476" s="3"/>
      <c r="T476" s="3"/>
      <c r="U476" s="3"/>
      <c r="V476" s="3"/>
      <c r="W476" s="3"/>
      <c r="X476" s="3"/>
      <c r="Y476" s="3"/>
      <c r="Z476" s="3"/>
    </row>
    <row r="477" spans="2:26">
      <c r="B477" s="449"/>
      <c r="C477" s="7"/>
      <c r="D477" s="3"/>
      <c r="E477" s="3"/>
      <c r="F477" s="3"/>
      <c r="G477" s="3"/>
      <c r="H477" s="3"/>
      <c r="I477" s="3"/>
      <c r="J477" s="3"/>
      <c r="K477" s="3"/>
      <c r="L477" s="3"/>
      <c r="M477" s="3"/>
      <c r="N477" s="3"/>
      <c r="O477" s="3"/>
      <c r="P477" s="3"/>
      <c r="Q477" s="3"/>
      <c r="R477" s="3"/>
      <c r="S477" s="3"/>
      <c r="T477" s="3"/>
      <c r="U477" s="3"/>
      <c r="V477" s="3"/>
      <c r="W477" s="3"/>
      <c r="X477" s="3"/>
      <c r="Y477" s="3"/>
      <c r="Z477" s="3"/>
    </row>
    <row r="478" spans="2:26">
      <c r="B478" s="449"/>
      <c r="C478" s="7"/>
      <c r="D478" s="3"/>
      <c r="E478" s="3"/>
      <c r="F478" s="3"/>
      <c r="G478" s="3"/>
      <c r="H478" s="3"/>
      <c r="I478" s="3"/>
      <c r="J478" s="3"/>
      <c r="K478" s="3"/>
      <c r="L478" s="3"/>
      <c r="M478" s="3"/>
      <c r="N478" s="3"/>
      <c r="O478" s="3"/>
      <c r="P478" s="3"/>
      <c r="Q478" s="3"/>
      <c r="R478" s="3"/>
      <c r="S478" s="3"/>
      <c r="T478" s="3"/>
      <c r="U478" s="3"/>
      <c r="V478" s="3"/>
      <c r="W478" s="3"/>
      <c r="X478" s="3"/>
      <c r="Y478" s="3"/>
      <c r="Z478" s="3"/>
    </row>
    <row r="479" spans="2:26">
      <c r="B479" s="449"/>
      <c r="C479" s="7"/>
      <c r="D479" s="3"/>
      <c r="E479" s="3"/>
      <c r="F479" s="3"/>
      <c r="G479" s="3"/>
      <c r="H479" s="3"/>
      <c r="I479" s="3"/>
      <c r="J479" s="3"/>
      <c r="K479" s="3"/>
      <c r="L479" s="3"/>
      <c r="M479" s="3"/>
      <c r="N479" s="3"/>
      <c r="O479" s="3"/>
      <c r="P479" s="3"/>
      <c r="Q479" s="3"/>
      <c r="R479" s="3"/>
      <c r="S479" s="3"/>
      <c r="T479" s="3"/>
      <c r="U479" s="3"/>
      <c r="V479" s="3"/>
      <c r="W479" s="3"/>
      <c r="X479" s="3"/>
      <c r="Y479" s="3"/>
      <c r="Z479" s="3"/>
    </row>
    <row r="480" spans="2:26">
      <c r="B480" s="449"/>
      <c r="C480" s="7"/>
      <c r="D480" s="3"/>
      <c r="E480" s="3"/>
      <c r="F480" s="3"/>
      <c r="G480" s="3"/>
      <c r="H480" s="3"/>
      <c r="I480" s="3"/>
      <c r="J480" s="3"/>
      <c r="K480" s="3"/>
      <c r="L480" s="3"/>
      <c r="M480" s="3"/>
      <c r="N480" s="3"/>
      <c r="O480" s="3"/>
      <c r="P480" s="3"/>
      <c r="Q480" s="3"/>
      <c r="R480" s="3"/>
      <c r="S480" s="3"/>
      <c r="T480" s="3"/>
      <c r="U480" s="3"/>
      <c r="V480" s="3"/>
      <c r="W480" s="3"/>
      <c r="X480" s="3"/>
      <c r="Y480" s="3"/>
      <c r="Z480" s="3"/>
    </row>
    <row r="481" spans="2:26">
      <c r="B481" s="449"/>
      <c r="C481" s="7"/>
      <c r="D481" s="3"/>
      <c r="E481" s="3"/>
      <c r="F481" s="3"/>
      <c r="G481" s="3"/>
      <c r="H481" s="3"/>
      <c r="I481" s="3"/>
      <c r="J481" s="3"/>
      <c r="K481" s="3"/>
      <c r="L481" s="3"/>
      <c r="M481" s="3"/>
      <c r="N481" s="3"/>
      <c r="O481" s="3"/>
      <c r="P481" s="3"/>
      <c r="Q481" s="3"/>
      <c r="R481" s="3"/>
      <c r="S481" s="3"/>
      <c r="T481" s="3"/>
      <c r="U481" s="3"/>
      <c r="V481" s="3"/>
      <c r="W481" s="3"/>
      <c r="X481" s="3"/>
      <c r="Y481" s="3"/>
      <c r="Z481" s="3"/>
    </row>
    <row r="482" spans="2:26">
      <c r="B482" s="449"/>
      <c r="C482" s="7"/>
      <c r="D482" s="3"/>
      <c r="E482" s="3"/>
      <c r="F482" s="3"/>
      <c r="G482" s="3"/>
      <c r="H482" s="3"/>
      <c r="I482" s="3"/>
      <c r="J482" s="3"/>
      <c r="K482" s="3"/>
      <c r="L482" s="3"/>
      <c r="M482" s="3"/>
      <c r="N482" s="3"/>
      <c r="O482" s="3"/>
      <c r="P482" s="3"/>
      <c r="Q482" s="3"/>
      <c r="R482" s="3"/>
      <c r="S482" s="3"/>
      <c r="T482" s="3"/>
      <c r="U482" s="3"/>
      <c r="V482" s="3"/>
      <c r="W482" s="3"/>
      <c r="X482" s="3"/>
      <c r="Y482" s="3"/>
      <c r="Z482" s="3"/>
    </row>
    <row r="483" spans="2:26">
      <c r="B483" s="449"/>
      <c r="C483" s="7"/>
      <c r="D483" s="3"/>
      <c r="E483" s="3"/>
      <c r="F483" s="3"/>
      <c r="G483" s="3"/>
      <c r="H483" s="3"/>
      <c r="I483" s="3"/>
      <c r="J483" s="3"/>
      <c r="K483" s="3"/>
      <c r="L483" s="3"/>
      <c r="M483" s="3"/>
      <c r="N483" s="3"/>
      <c r="O483" s="3"/>
      <c r="P483" s="3"/>
      <c r="Q483" s="3"/>
      <c r="R483" s="3"/>
      <c r="S483" s="3"/>
      <c r="T483" s="3"/>
      <c r="U483" s="3"/>
      <c r="V483" s="3"/>
      <c r="W483" s="3"/>
      <c r="X483" s="3"/>
      <c r="Y483" s="3"/>
      <c r="Z483" s="3"/>
    </row>
    <row r="484" spans="2:26">
      <c r="B484" s="449"/>
      <c r="C484" s="7"/>
      <c r="D484" s="3"/>
      <c r="E484" s="3"/>
      <c r="F484" s="3"/>
      <c r="G484" s="3"/>
      <c r="H484" s="3"/>
      <c r="I484" s="3"/>
      <c r="J484" s="3"/>
      <c r="K484" s="3"/>
      <c r="L484" s="3"/>
      <c r="M484" s="3"/>
      <c r="N484" s="3"/>
      <c r="O484" s="3"/>
      <c r="P484" s="3"/>
      <c r="Q484" s="3"/>
      <c r="R484" s="3"/>
      <c r="S484" s="3"/>
      <c r="T484" s="3"/>
      <c r="U484" s="3"/>
      <c r="V484" s="3"/>
      <c r="W484" s="3"/>
      <c r="X484" s="3"/>
      <c r="Y484" s="3"/>
      <c r="Z484" s="3"/>
    </row>
    <row r="485" spans="2:26">
      <c r="B485" s="449"/>
      <c r="C485" s="7"/>
      <c r="D485" s="3"/>
      <c r="E485" s="3"/>
      <c r="F485" s="3"/>
      <c r="G485" s="3"/>
      <c r="H485" s="3"/>
      <c r="I485" s="3"/>
      <c r="J485" s="3"/>
      <c r="K485" s="3"/>
      <c r="L485" s="3"/>
      <c r="M485" s="3"/>
      <c r="N485" s="3"/>
      <c r="O485" s="3"/>
      <c r="P485" s="3"/>
      <c r="Q485" s="3"/>
      <c r="R485" s="3"/>
      <c r="S485" s="3"/>
      <c r="T485" s="3"/>
      <c r="U485" s="3"/>
      <c r="V485" s="3"/>
      <c r="W485" s="3"/>
      <c r="X485" s="3"/>
      <c r="Y485" s="3"/>
      <c r="Z485" s="3"/>
    </row>
    <row r="486" spans="2:26">
      <c r="B486" s="449"/>
      <c r="C486" s="7"/>
      <c r="D486" s="3"/>
      <c r="E486" s="3"/>
      <c r="F486" s="3"/>
      <c r="G486" s="3"/>
      <c r="H486" s="3"/>
      <c r="I486" s="3"/>
      <c r="J486" s="3"/>
      <c r="K486" s="3"/>
      <c r="L486" s="3"/>
      <c r="M486" s="3"/>
      <c r="N486" s="3"/>
      <c r="O486" s="3"/>
      <c r="P486" s="3"/>
      <c r="Q486" s="3"/>
      <c r="R486" s="3"/>
      <c r="S486" s="3"/>
      <c r="T486" s="3"/>
      <c r="U486" s="3"/>
      <c r="V486" s="3"/>
      <c r="W486" s="3"/>
      <c r="X486" s="3"/>
      <c r="Y486" s="3"/>
      <c r="Z486" s="3"/>
    </row>
    <row r="487" spans="2:26">
      <c r="B487" s="449"/>
      <c r="C487" s="7"/>
      <c r="D487" s="3"/>
      <c r="E487" s="3"/>
      <c r="F487" s="3"/>
      <c r="G487" s="3"/>
      <c r="H487" s="3"/>
      <c r="I487" s="3"/>
      <c r="J487" s="3"/>
      <c r="K487" s="3"/>
      <c r="L487" s="3"/>
      <c r="M487" s="3"/>
      <c r="N487" s="3"/>
      <c r="O487" s="3"/>
      <c r="P487" s="3"/>
      <c r="Q487" s="3"/>
      <c r="R487" s="3"/>
      <c r="S487" s="3"/>
      <c r="T487" s="3"/>
      <c r="U487" s="3"/>
      <c r="V487" s="3"/>
      <c r="W487" s="3"/>
      <c r="X487" s="3"/>
      <c r="Y487" s="3"/>
      <c r="Z487" s="3"/>
    </row>
    <row r="488" spans="2:26">
      <c r="B488" s="449"/>
      <c r="C488" s="7"/>
      <c r="D488" s="3"/>
      <c r="E488" s="3"/>
      <c r="F488" s="3"/>
      <c r="G488" s="3"/>
      <c r="H488" s="3"/>
      <c r="I488" s="3"/>
      <c r="J488" s="3"/>
      <c r="K488" s="3"/>
      <c r="L488" s="3"/>
      <c r="M488" s="3"/>
      <c r="N488" s="3"/>
      <c r="O488" s="3"/>
      <c r="P488" s="3"/>
      <c r="Q488" s="3"/>
      <c r="R488" s="3"/>
      <c r="S488" s="3"/>
      <c r="T488" s="3"/>
      <c r="U488" s="3"/>
      <c r="V488" s="3"/>
      <c r="W488" s="3"/>
      <c r="X488" s="3"/>
      <c r="Y488" s="3"/>
      <c r="Z488" s="3"/>
    </row>
    <row r="489" spans="2:26">
      <c r="B489" s="449"/>
      <c r="C489" s="7"/>
      <c r="D489" s="3"/>
      <c r="E489" s="3"/>
      <c r="F489" s="3"/>
      <c r="G489" s="3"/>
      <c r="H489" s="3"/>
      <c r="I489" s="3"/>
      <c r="J489" s="3"/>
      <c r="K489" s="3"/>
      <c r="L489" s="3"/>
      <c r="M489" s="3"/>
      <c r="N489" s="3"/>
      <c r="O489" s="3"/>
      <c r="P489" s="3"/>
      <c r="Q489" s="3"/>
      <c r="R489" s="3"/>
      <c r="S489" s="3"/>
      <c r="T489" s="3"/>
      <c r="U489" s="3"/>
      <c r="V489" s="3"/>
      <c r="W489" s="3"/>
      <c r="X489" s="3"/>
      <c r="Y489" s="3"/>
      <c r="Z489" s="3"/>
    </row>
    <row r="490" spans="2:26">
      <c r="B490" s="449"/>
      <c r="C490" s="7"/>
      <c r="D490" s="3"/>
      <c r="E490" s="3"/>
      <c r="F490" s="3"/>
      <c r="G490" s="3"/>
      <c r="H490" s="3"/>
      <c r="I490" s="3"/>
      <c r="J490" s="3"/>
      <c r="K490" s="3"/>
      <c r="L490" s="3"/>
      <c r="M490" s="3"/>
      <c r="N490" s="3"/>
      <c r="O490" s="3"/>
      <c r="P490" s="3"/>
      <c r="Q490" s="3"/>
      <c r="R490" s="3"/>
      <c r="S490" s="3"/>
      <c r="T490" s="3"/>
      <c r="U490" s="3"/>
      <c r="V490" s="3"/>
      <c r="W490" s="3"/>
      <c r="X490" s="3"/>
      <c r="Y490" s="3"/>
      <c r="Z490" s="3"/>
    </row>
    <row r="491" spans="2:26">
      <c r="B491" s="449"/>
      <c r="C491" s="7"/>
      <c r="D491" s="3"/>
      <c r="E491" s="3"/>
      <c r="F491" s="3"/>
      <c r="G491" s="3"/>
      <c r="H491" s="3"/>
      <c r="I491" s="3"/>
      <c r="J491" s="3"/>
      <c r="K491" s="3"/>
      <c r="L491" s="3"/>
      <c r="M491" s="3"/>
      <c r="N491" s="3"/>
      <c r="O491" s="3"/>
      <c r="P491" s="3"/>
      <c r="Q491" s="3"/>
      <c r="R491" s="3"/>
      <c r="S491" s="3"/>
      <c r="T491" s="3"/>
      <c r="U491" s="3"/>
      <c r="V491" s="3"/>
      <c r="W491" s="3"/>
      <c r="X491" s="3"/>
      <c r="Y491" s="3"/>
      <c r="Z491" s="3"/>
    </row>
    <row r="492" spans="2:26">
      <c r="B492" s="449"/>
      <c r="C492" s="7"/>
      <c r="D492" s="3"/>
      <c r="E492" s="3"/>
      <c r="F492" s="3"/>
      <c r="G492" s="3"/>
      <c r="H492" s="3"/>
      <c r="I492" s="3"/>
      <c r="J492" s="3"/>
      <c r="K492" s="3"/>
      <c r="L492" s="3"/>
      <c r="M492" s="3"/>
      <c r="N492" s="3"/>
      <c r="O492" s="3"/>
      <c r="P492" s="3"/>
      <c r="Q492" s="3"/>
      <c r="R492" s="3"/>
      <c r="S492" s="3"/>
      <c r="T492" s="3"/>
      <c r="U492" s="3"/>
      <c r="V492" s="3"/>
      <c r="W492" s="3"/>
      <c r="X492" s="3"/>
      <c r="Y492" s="3"/>
      <c r="Z492" s="3"/>
    </row>
    <row r="493" spans="2:26">
      <c r="B493" s="449"/>
      <c r="C493" s="7"/>
      <c r="D493" s="3"/>
      <c r="E493" s="3"/>
      <c r="F493" s="3"/>
      <c r="G493" s="3"/>
      <c r="H493" s="3"/>
      <c r="I493" s="3"/>
      <c r="J493" s="3"/>
      <c r="K493" s="3"/>
      <c r="L493" s="3"/>
      <c r="M493" s="3"/>
      <c r="N493" s="3"/>
      <c r="O493" s="3"/>
      <c r="P493" s="3"/>
      <c r="Q493" s="3"/>
      <c r="R493" s="3"/>
      <c r="S493" s="3"/>
      <c r="T493" s="3"/>
      <c r="U493" s="3"/>
      <c r="V493" s="3"/>
      <c r="W493" s="3"/>
      <c r="X493" s="3"/>
      <c r="Y493" s="3"/>
      <c r="Z493" s="3"/>
    </row>
    <row r="494" spans="2:26">
      <c r="B494" s="449"/>
      <c r="C494" s="7"/>
      <c r="D494" s="3"/>
      <c r="E494" s="3"/>
      <c r="F494" s="3"/>
      <c r="G494" s="3"/>
      <c r="H494" s="3"/>
      <c r="I494" s="3"/>
      <c r="J494" s="3"/>
      <c r="K494" s="3"/>
      <c r="L494" s="3"/>
      <c r="M494" s="3"/>
      <c r="N494" s="3"/>
      <c r="O494" s="3"/>
      <c r="P494" s="3"/>
      <c r="Q494" s="3"/>
      <c r="R494" s="3"/>
      <c r="S494" s="3"/>
      <c r="T494" s="3"/>
      <c r="U494" s="3"/>
      <c r="V494" s="3"/>
      <c r="W494" s="3"/>
      <c r="X494" s="3"/>
      <c r="Y494" s="3"/>
      <c r="Z494" s="3"/>
    </row>
    <row r="495" spans="2:26">
      <c r="B495" s="449"/>
      <c r="C495" s="7"/>
      <c r="D495" s="3"/>
      <c r="E495" s="3"/>
      <c r="F495" s="3"/>
      <c r="G495" s="3"/>
      <c r="H495" s="3"/>
      <c r="I495" s="3"/>
      <c r="J495" s="3"/>
      <c r="K495" s="3"/>
      <c r="L495" s="3"/>
      <c r="M495" s="3"/>
      <c r="N495" s="3"/>
      <c r="O495" s="3"/>
      <c r="P495" s="3"/>
      <c r="Q495" s="3"/>
      <c r="R495" s="3"/>
      <c r="S495" s="3"/>
      <c r="T495" s="3"/>
      <c r="U495" s="3"/>
      <c r="V495" s="3"/>
      <c r="W495" s="3"/>
      <c r="X495" s="3"/>
      <c r="Y495" s="3"/>
      <c r="Z495" s="3"/>
    </row>
    <row r="496" spans="2:26">
      <c r="B496" s="449"/>
      <c r="C496" s="7"/>
      <c r="D496" s="3"/>
      <c r="E496" s="3"/>
      <c r="F496" s="3"/>
      <c r="G496" s="3"/>
      <c r="H496" s="3"/>
      <c r="I496" s="3"/>
      <c r="J496" s="3"/>
      <c r="K496" s="3"/>
      <c r="L496" s="3"/>
      <c r="M496" s="3"/>
      <c r="N496" s="3"/>
      <c r="O496" s="3"/>
      <c r="P496" s="3"/>
      <c r="Q496" s="3"/>
      <c r="R496" s="3"/>
      <c r="S496" s="3"/>
      <c r="T496" s="3"/>
      <c r="U496" s="3"/>
      <c r="V496" s="3"/>
      <c r="W496" s="3"/>
      <c r="X496" s="3"/>
      <c r="Y496" s="3"/>
      <c r="Z496" s="3"/>
    </row>
    <row r="497" spans="2:26">
      <c r="B497" s="449"/>
      <c r="C497" s="7"/>
      <c r="D497" s="3"/>
      <c r="E497" s="3"/>
      <c r="F497" s="3"/>
      <c r="G497" s="3"/>
      <c r="H497" s="3"/>
      <c r="I497" s="3"/>
      <c r="J497" s="3"/>
      <c r="K497" s="3"/>
      <c r="L497" s="3"/>
      <c r="M497" s="3"/>
      <c r="N497" s="3"/>
      <c r="O497" s="3"/>
      <c r="P497" s="3"/>
      <c r="Q497" s="3"/>
      <c r="R497" s="3"/>
      <c r="S497" s="3"/>
      <c r="T497" s="3"/>
      <c r="U497" s="3"/>
      <c r="V497" s="3"/>
      <c r="W497" s="3"/>
      <c r="X497" s="3"/>
      <c r="Y497" s="3"/>
      <c r="Z497" s="3"/>
    </row>
    <row r="498" spans="2:26">
      <c r="B498" s="449"/>
      <c r="C498" s="7"/>
      <c r="D498" s="3"/>
      <c r="E498" s="3"/>
      <c r="F498" s="3"/>
      <c r="G498" s="3"/>
      <c r="H498" s="3"/>
      <c r="I498" s="3"/>
      <c r="J498" s="3"/>
      <c r="K498" s="3"/>
      <c r="L498" s="3"/>
      <c r="M498" s="3"/>
      <c r="N498" s="3"/>
      <c r="O498" s="3"/>
      <c r="P498" s="3"/>
      <c r="Q498" s="3"/>
      <c r="R498" s="3"/>
      <c r="S498" s="3"/>
      <c r="T498" s="3"/>
      <c r="U498" s="3"/>
      <c r="V498" s="3"/>
      <c r="W498" s="3"/>
      <c r="X498" s="3"/>
      <c r="Y498" s="3"/>
      <c r="Z498" s="3"/>
    </row>
    <row r="499" spans="2:26">
      <c r="B499" s="449"/>
      <c r="C499" s="7"/>
      <c r="D499" s="3"/>
      <c r="E499" s="3"/>
      <c r="F499" s="3"/>
      <c r="G499" s="3"/>
      <c r="H499" s="3"/>
      <c r="I499" s="3"/>
      <c r="J499" s="3"/>
      <c r="K499" s="3"/>
      <c r="L499" s="3"/>
      <c r="M499" s="3"/>
      <c r="N499" s="3"/>
      <c r="O499" s="3"/>
      <c r="P499" s="3"/>
      <c r="Q499" s="3"/>
      <c r="R499" s="3"/>
      <c r="S499" s="3"/>
      <c r="T499" s="3"/>
      <c r="U499" s="3"/>
      <c r="V499" s="3"/>
      <c r="W499" s="3"/>
      <c r="X499" s="3"/>
      <c r="Y499" s="3"/>
      <c r="Z499" s="3"/>
    </row>
    <row r="500" spans="2:26">
      <c r="B500" s="449"/>
      <c r="C500" s="7"/>
      <c r="D500" s="3"/>
      <c r="E500" s="3"/>
      <c r="F500" s="3"/>
      <c r="G500" s="3"/>
      <c r="H500" s="3"/>
      <c r="I500" s="3"/>
      <c r="J500" s="3"/>
      <c r="K500" s="3"/>
      <c r="L500" s="3"/>
      <c r="M500" s="3"/>
      <c r="N500" s="3"/>
      <c r="O500" s="3"/>
      <c r="P500" s="3"/>
      <c r="Q500" s="3"/>
      <c r="R500" s="3"/>
      <c r="S500" s="3"/>
      <c r="T500" s="3"/>
      <c r="U500" s="3"/>
      <c r="V500" s="3"/>
      <c r="W500" s="3"/>
      <c r="X500" s="3"/>
      <c r="Y500" s="3"/>
      <c r="Z500" s="3"/>
    </row>
    <row r="501" spans="2:26">
      <c r="B501" s="449"/>
      <c r="C501" s="7"/>
      <c r="D501" s="3"/>
      <c r="E501" s="3"/>
      <c r="F501" s="3"/>
      <c r="G501" s="3"/>
      <c r="H501" s="3"/>
      <c r="I501" s="3"/>
      <c r="J501" s="3"/>
      <c r="K501" s="3"/>
      <c r="L501" s="3"/>
      <c r="M501" s="3"/>
      <c r="N501" s="3"/>
      <c r="O501" s="3"/>
      <c r="P501" s="3"/>
      <c r="Q501" s="3"/>
      <c r="R501" s="3"/>
      <c r="S501" s="3"/>
      <c r="T501" s="3"/>
      <c r="U501" s="3"/>
      <c r="V501" s="3"/>
      <c r="W501" s="3"/>
      <c r="X501" s="3"/>
      <c r="Y501" s="3"/>
      <c r="Z501" s="3"/>
    </row>
    <row r="502" spans="2:26">
      <c r="B502" s="449"/>
      <c r="C502" s="7"/>
      <c r="D502" s="3"/>
      <c r="E502" s="3"/>
      <c r="F502" s="3"/>
      <c r="G502" s="3"/>
      <c r="H502" s="3"/>
      <c r="I502" s="3"/>
      <c r="J502" s="3"/>
      <c r="K502" s="3"/>
      <c r="L502" s="3"/>
      <c r="M502" s="3"/>
      <c r="N502" s="3"/>
      <c r="O502" s="3"/>
      <c r="P502" s="3"/>
      <c r="Q502" s="3"/>
      <c r="R502" s="3"/>
      <c r="S502" s="3"/>
      <c r="T502" s="3"/>
      <c r="U502" s="3"/>
      <c r="V502" s="3"/>
      <c r="W502" s="3"/>
      <c r="X502" s="3"/>
      <c r="Y502" s="3"/>
      <c r="Z502" s="3"/>
    </row>
    <row r="503" spans="2:26">
      <c r="B503" s="449"/>
      <c r="C503" s="7"/>
      <c r="D503" s="3"/>
      <c r="E503" s="3"/>
      <c r="F503" s="3"/>
      <c r="G503" s="3"/>
      <c r="H503" s="3"/>
      <c r="I503" s="3"/>
      <c r="J503" s="3"/>
      <c r="K503" s="3"/>
      <c r="L503" s="3"/>
      <c r="M503" s="3"/>
      <c r="N503" s="3"/>
      <c r="O503" s="3"/>
      <c r="P503" s="3"/>
      <c r="Q503" s="3"/>
      <c r="R503" s="3"/>
      <c r="S503" s="3"/>
      <c r="T503" s="3"/>
      <c r="U503" s="3"/>
      <c r="V503" s="3"/>
      <c r="W503" s="3"/>
      <c r="X503" s="3"/>
      <c r="Y503" s="3"/>
      <c r="Z503" s="3"/>
    </row>
    <row r="504" spans="2:26">
      <c r="B504" s="449"/>
      <c r="C504" s="7"/>
      <c r="D504" s="3"/>
      <c r="E504" s="3"/>
      <c r="F504" s="3"/>
      <c r="G504" s="3"/>
      <c r="H504" s="3"/>
      <c r="I504" s="3"/>
      <c r="J504" s="3"/>
      <c r="K504" s="3"/>
      <c r="L504" s="3"/>
      <c r="M504" s="3"/>
      <c r="N504" s="3"/>
      <c r="O504" s="3"/>
      <c r="P504" s="3"/>
      <c r="Q504" s="3"/>
      <c r="R504" s="3"/>
      <c r="S504" s="3"/>
      <c r="T504" s="3"/>
      <c r="U504" s="3"/>
      <c r="V504" s="3"/>
      <c r="W504" s="3"/>
      <c r="X504" s="3"/>
      <c r="Y504" s="3"/>
      <c r="Z504" s="3"/>
    </row>
    <row r="505" spans="2:26">
      <c r="B505" s="449"/>
      <c r="C505" s="7"/>
      <c r="D505" s="3"/>
      <c r="E505" s="3"/>
      <c r="F505" s="3"/>
      <c r="G505" s="3"/>
      <c r="H505" s="3"/>
      <c r="I505" s="3"/>
      <c r="J505" s="3"/>
      <c r="K505" s="3"/>
      <c r="L505" s="3"/>
      <c r="M505" s="3"/>
      <c r="N505" s="3"/>
      <c r="O505" s="3"/>
      <c r="P505" s="3"/>
      <c r="Q505" s="3"/>
      <c r="R505" s="3"/>
      <c r="S505" s="3"/>
      <c r="T505" s="3"/>
      <c r="U505" s="3"/>
      <c r="V505" s="3"/>
      <c r="W505" s="3"/>
      <c r="X505" s="3"/>
      <c r="Y505" s="3"/>
      <c r="Z505" s="3"/>
    </row>
    <row r="506" spans="2:26">
      <c r="B506" s="449"/>
      <c r="C506" s="7"/>
      <c r="D506" s="3"/>
      <c r="E506" s="3"/>
      <c r="F506" s="3"/>
      <c r="G506" s="3"/>
      <c r="H506" s="3"/>
      <c r="I506" s="3"/>
      <c r="J506" s="3"/>
      <c r="K506" s="3"/>
      <c r="L506" s="3"/>
      <c r="M506" s="3"/>
      <c r="N506" s="3"/>
      <c r="O506" s="3"/>
      <c r="P506" s="3"/>
      <c r="Q506" s="3"/>
      <c r="R506" s="3"/>
      <c r="S506" s="3"/>
      <c r="T506" s="3"/>
      <c r="U506" s="3"/>
      <c r="V506" s="3"/>
      <c r="W506" s="3"/>
      <c r="X506" s="3"/>
      <c r="Y506" s="3"/>
      <c r="Z506" s="3"/>
    </row>
    <row r="507" spans="2:26">
      <c r="B507" s="449"/>
      <c r="C507" s="7"/>
      <c r="D507" s="3"/>
      <c r="E507" s="3"/>
      <c r="F507" s="3"/>
      <c r="G507" s="3"/>
      <c r="H507" s="3"/>
      <c r="I507" s="3"/>
      <c r="J507" s="3"/>
      <c r="K507" s="3"/>
      <c r="L507" s="3"/>
      <c r="M507" s="3"/>
      <c r="N507" s="3"/>
      <c r="O507" s="3"/>
      <c r="P507" s="3"/>
      <c r="Q507" s="3"/>
      <c r="R507" s="3"/>
      <c r="S507" s="3"/>
      <c r="T507" s="3"/>
      <c r="U507" s="3"/>
      <c r="V507" s="3"/>
      <c r="W507" s="3"/>
      <c r="X507" s="3"/>
      <c r="Y507" s="3"/>
      <c r="Z507" s="3"/>
    </row>
    <row r="508" spans="2:26">
      <c r="B508" s="449"/>
      <c r="C508" s="7"/>
      <c r="D508" s="3"/>
      <c r="E508" s="3"/>
      <c r="F508" s="3"/>
      <c r="G508" s="3"/>
      <c r="H508" s="3"/>
      <c r="I508" s="3"/>
      <c r="J508" s="3"/>
      <c r="K508" s="3"/>
      <c r="L508" s="3"/>
      <c r="M508" s="3"/>
      <c r="N508" s="3"/>
      <c r="O508" s="3"/>
      <c r="P508" s="3"/>
      <c r="Q508" s="3"/>
      <c r="R508" s="3"/>
      <c r="S508" s="3"/>
      <c r="T508" s="3"/>
      <c r="U508" s="3"/>
      <c r="V508" s="3"/>
      <c r="W508" s="3"/>
      <c r="X508" s="3"/>
      <c r="Y508" s="3"/>
      <c r="Z508" s="3"/>
    </row>
    <row r="509" spans="2:26">
      <c r="B509" s="449"/>
      <c r="C509" s="7"/>
      <c r="D509" s="3"/>
      <c r="E509" s="3"/>
      <c r="F509" s="3"/>
      <c r="G509" s="3"/>
      <c r="H509" s="3"/>
      <c r="I509" s="3"/>
      <c r="J509" s="3"/>
      <c r="K509" s="3"/>
      <c r="L509" s="3"/>
      <c r="M509" s="3"/>
      <c r="N509" s="3"/>
      <c r="O509" s="3"/>
      <c r="P509" s="3"/>
      <c r="Q509" s="3"/>
      <c r="R509" s="3"/>
      <c r="S509" s="3"/>
      <c r="T509" s="3"/>
      <c r="U509" s="3"/>
      <c r="V509" s="3"/>
      <c r="W509" s="3"/>
      <c r="X509" s="3"/>
      <c r="Y509" s="3"/>
      <c r="Z509" s="3"/>
    </row>
    <row r="510" spans="2:26">
      <c r="B510" s="449"/>
      <c r="C510" s="7"/>
      <c r="D510" s="3"/>
      <c r="E510" s="3"/>
      <c r="F510" s="3"/>
      <c r="G510" s="3"/>
      <c r="H510" s="3"/>
      <c r="I510" s="3"/>
      <c r="J510" s="3"/>
      <c r="K510" s="3"/>
      <c r="L510" s="3"/>
      <c r="M510" s="3"/>
      <c r="N510" s="3"/>
      <c r="O510" s="3"/>
      <c r="P510" s="3"/>
      <c r="Q510" s="3"/>
      <c r="R510" s="3"/>
      <c r="S510" s="3"/>
      <c r="T510" s="3"/>
      <c r="U510" s="3"/>
      <c r="V510" s="3"/>
      <c r="W510" s="3"/>
      <c r="X510" s="3"/>
      <c r="Y510" s="3"/>
      <c r="Z510" s="3"/>
    </row>
    <row r="511" spans="2:26">
      <c r="B511" s="449"/>
      <c r="C511" s="7"/>
      <c r="D511" s="3"/>
      <c r="E511" s="3"/>
      <c r="F511" s="3"/>
      <c r="G511" s="3"/>
      <c r="H511" s="3"/>
      <c r="I511" s="3"/>
      <c r="J511" s="3"/>
      <c r="K511" s="3"/>
      <c r="L511" s="3"/>
      <c r="M511" s="3"/>
      <c r="N511" s="3"/>
      <c r="O511" s="3"/>
      <c r="P511" s="3"/>
      <c r="Q511" s="3"/>
      <c r="R511" s="3"/>
      <c r="S511" s="3"/>
      <c r="T511" s="3"/>
      <c r="U511" s="3"/>
      <c r="V511" s="3"/>
      <c r="W511" s="3"/>
      <c r="X511" s="3"/>
      <c r="Y511" s="3"/>
      <c r="Z511" s="3"/>
    </row>
    <row r="512" spans="2:26">
      <c r="B512" s="449"/>
      <c r="C512" s="7"/>
      <c r="D512" s="3"/>
      <c r="E512" s="3"/>
      <c r="F512" s="3"/>
      <c r="G512" s="3"/>
      <c r="H512" s="3"/>
      <c r="I512" s="3"/>
      <c r="J512" s="3"/>
      <c r="K512" s="3"/>
      <c r="L512" s="3"/>
      <c r="M512" s="3"/>
      <c r="N512" s="3"/>
      <c r="O512" s="3"/>
      <c r="P512" s="3"/>
      <c r="Q512" s="3"/>
      <c r="R512" s="3"/>
      <c r="S512" s="3"/>
      <c r="T512" s="3"/>
      <c r="U512" s="3"/>
      <c r="V512" s="3"/>
      <c r="W512" s="3"/>
      <c r="X512" s="3"/>
      <c r="Y512" s="3"/>
      <c r="Z512" s="3"/>
    </row>
    <row r="513" spans="2:26">
      <c r="B513" s="449"/>
      <c r="C513" s="7"/>
      <c r="D513" s="3"/>
      <c r="E513" s="3"/>
      <c r="F513" s="3"/>
      <c r="G513" s="3"/>
      <c r="H513" s="3"/>
      <c r="I513" s="3"/>
      <c r="J513" s="3"/>
      <c r="K513" s="3"/>
      <c r="L513" s="3"/>
      <c r="M513" s="3"/>
      <c r="N513" s="3"/>
      <c r="O513" s="3"/>
      <c r="P513" s="3"/>
      <c r="Q513" s="3"/>
      <c r="R513" s="3"/>
      <c r="S513" s="3"/>
      <c r="T513" s="3"/>
      <c r="U513" s="3"/>
      <c r="V513" s="3"/>
      <c r="W513" s="3"/>
      <c r="X513" s="3"/>
      <c r="Y513" s="3"/>
      <c r="Z513" s="3"/>
    </row>
    <row r="514" spans="2:26">
      <c r="B514" s="449"/>
      <c r="C514" s="7"/>
      <c r="D514" s="3"/>
      <c r="E514" s="3"/>
      <c r="F514" s="3"/>
      <c r="G514" s="3"/>
      <c r="H514" s="3"/>
      <c r="I514" s="3"/>
      <c r="J514" s="3"/>
      <c r="K514" s="3"/>
      <c r="L514" s="3"/>
      <c r="M514" s="3"/>
      <c r="N514" s="3"/>
      <c r="O514" s="3"/>
      <c r="P514" s="3"/>
      <c r="Q514" s="3"/>
      <c r="R514" s="3"/>
      <c r="S514" s="3"/>
      <c r="T514" s="3"/>
      <c r="U514" s="3"/>
      <c r="V514" s="3"/>
      <c r="W514" s="3"/>
      <c r="X514" s="3"/>
      <c r="Y514" s="3"/>
      <c r="Z514" s="3"/>
    </row>
    <row r="515" spans="2:26">
      <c r="B515" s="449"/>
      <c r="C515" s="7"/>
      <c r="D515" s="3"/>
      <c r="E515" s="3"/>
      <c r="F515" s="3"/>
      <c r="G515" s="3"/>
      <c r="H515" s="3"/>
      <c r="I515" s="3"/>
      <c r="J515" s="3"/>
      <c r="K515" s="3"/>
      <c r="L515" s="3"/>
      <c r="M515" s="3"/>
      <c r="N515" s="3"/>
      <c r="O515" s="3"/>
      <c r="P515" s="3"/>
      <c r="Q515" s="3"/>
      <c r="R515" s="3"/>
      <c r="S515" s="3"/>
      <c r="T515" s="3"/>
      <c r="U515" s="3"/>
      <c r="V515" s="3"/>
      <c r="W515" s="3"/>
      <c r="X515" s="3"/>
      <c r="Y515" s="3"/>
      <c r="Z515" s="3"/>
    </row>
    <row r="516" spans="2:26">
      <c r="B516" s="449"/>
      <c r="C516" s="7"/>
      <c r="D516" s="3"/>
      <c r="E516" s="3"/>
      <c r="F516" s="3"/>
      <c r="G516" s="3"/>
      <c r="H516" s="3"/>
      <c r="I516" s="3"/>
      <c r="J516" s="3"/>
      <c r="K516" s="3"/>
      <c r="L516" s="3"/>
      <c r="M516" s="3"/>
      <c r="N516" s="3"/>
      <c r="O516" s="3"/>
      <c r="P516" s="3"/>
      <c r="Q516" s="3"/>
      <c r="R516" s="3"/>
      <c r="S516" s="3"/>
      <c r="T516" s="3"/>
      <c r="U516" s="3"/>
      <c r="V516" s="3"/>
      <c r="W516" s="3"/>
      <c r="X516" s="3"/>
      <c r="Y516" s="3"/>
      <c r="Z516" s="3"/>
    </row>
    <row r="517" spans="2:26">
      <c r="B517" s="449"/>
      <c r="C517" s="7"/>
      <c r="D517" s="3"/>
      <c r="E517" s="3"/>
      <c r="F517" s="3"/>
      <c r="G517" s="3"/>
      <c r="H517" s="3"/>
      <c r="I517" s="3"/>
      <c r="J517" s="3"/>
      <c r="K517" s="3"/>
      <c r="L517" s="3"/>
      <c r="M517" s="3"/>
      <c r="N517" s="3"/>
      <c r="O517" s="3"/>
      <c r="P517" s="3"/>
      <c r="Q517" s="3"/>
      <c r="R517" s="3"/>
      <c r="S517" s="3"/>
      <c r="T517" s="3"/>
      <c r="U517" s="3"/>
      <c r="V517" s="3"/>
      <c r="W517" s="3"/>
      <c r="X517" s="3"/>
      <c r="Y517" s="3"/>
      <c r="Z517" s="3"/>
    </row>
    <row r="518" spans="2:26">
      <c r="B518" s="449"/>
      <c r="C518" s="7"/>
      <c r="D518" s="3"/>
      <c r="E518" s="3"/>
      <c r="F518" s="3"/>
      <c r="G518" s="3"/>
      <c r="H518" s="3"/>
      <c r="I518" s="3"/>
      <c r="J518" s="3"/>
      <c r="K518" s="3"/>
      <c r="L518" s="3"/>
      <c r="M518" s="3"/>
      <c r="N518" s="3"/>
      <c r="O518" s="3"/>
      <c r="P518" s="3"/>
      <c r="Q518" s="3"/>
      <c r="R518" s="3"/>
      <c r="S518" s="3"/>
      <c r="T518" s="3"/>
      <c r="U518" s="3"/>
      <c r="V518" s="3"/>
      <c r="W518" s="3"/>
      <c r="X518" s="3"/>
      <c r="Y518" s="3"/>
      <c r="Z518" s="3"/>
    </row>
    <row r="519" spans="2:26">
      <c r="B519" s="449"/>
      <c r="C519" s="7"/>
      <c r="D519" s="3"/>
      <c r="E519" s="3"/>
      <c r="F519" s="3"/>
      <c r="G519" s="3"/>
      <c r="H519" s="3"/>
      <c r="I519" s="3"/>
      <c r="J519" s="3"/>
      <c r="K519" s="3"/>
      <c r="L519" s="3"/>
      <c r="M519" s="3"/>
      <c r="N519" s="3"/>
      <c r="O519" s="3"/>
      <c r="P519" s="3"/>
      <c r="Q519" s="3"/>
      <c r="R519" s="3"/>
      <c r="S519" s="3"/>
      <c r="T519" s="3"/>
      <c r="U519" s="3"/>
      <c r="V519" s="3"/>
      <c r="W519" s="3"/>
      <c r="X519" s="3"/>
      <c r="Y519" s="3"/>
      <c r="Z519" s="3"/>
    </row>
    <row r="520" spans="2:26">
      <c r="B520" s="449"/>
      <c r="C520" s="7"/>
      <c r="D520" s="3"/>
      <c r="E520" s="3"/>
      <c r="F520" s="3"/>
      <c r="G520" s="3"/>
      <c r="H520" s="3"/>
      <c r="I520" s="3"/>
      <c r="J520" s="3"/>
      <c r="K520" s="3"/>
      <c r="L520" s="3"/>
      <c r="M520" s="3"/>
      <c r="N520" s="3"/>
      <c r="O520" s="3"/>
      <c r="P520" s="3"/>
      <c r="Q520" s="3"/>
      <c r="R520" s="3"/>
      <c r="S520" s="3"/>
      <c r="T520" s="3"/>
      <c r="U520" s="3"/>
      <c r="V520" s="3"/>
      <c r="W520" s="3"/>
      <c r="X520" s="3"/>
      <c r="Y520" s="3"/>
      <c r="Z520" s="3"/>
    </row>
    <row r="521" spans="2:26">
      <c r="B521" s="449"/>
      <c r="C521" s="7"/>
      <c r="D521" s="3"/>
      <c r="E521" s="3"/>
      <c r="F521" s="3"/>
      <c r="G521" s="3"/>
      <c r="H521" s="3"/>
      <c r="I521" s="3"/>
      <c r="J521" s="3"/>
      <c r="K521" s="3"/>
      <c r="L521" s="3"/>
      <c r="M521" s="3"/>
      <c r="N521" s="3"/>
      <c r="O521" s="3"/>
      <c r="P521" s="3"/>
      <c r="Q521" s="3"/>
      <c r="R521" s="3"/>
      <c r="S521" s="3"/>
      <c r="T521" s="3"/>
      <c r="U521" s="3"/>
      <c r="V521" s="3"/>
      <c r="W521" s="3"/>
      <c r="X521" s="3"/>
      <c r="Y521" s="3"/>
      <c r="Z521" s="3"/>
    </row>
    <row r="522" spans="2:26">
      <c r="B522" s="449"/>
      <c r="C522" s="7"/>
      <c r="D522" s="3"/>
      <c r="E522" s="3"/>
      <c r="F522" s="3"/>
      <c r="G522" s="3"/>
      <c r="H522" s="3"/>
      <c r="I522" s="3"/>
      <c r="J522" s="3"/>
      <c r="K522" s="3"/>
      <c r="L522" s="3"/>
      <c r="M522" s="3"/>
      <c r="N522" s="3"/>
      <c r="O522" s="3"/>
      <c r="P522" s="3"/>
      <c r="Q522" s="3"/>
      <c r="R522" s="3"/>
      <c r="S522" s="3"/>
      <c r="T522" s="3"/>
      <c r="U522" s="3"/>
      <c r="V522" s="3"/>
      <c r="W522" s="3"/>
      <c r="X522" s="3"/>
      <c r="Y522" s="3"/>
      <c r="Z522" s="3"/>
    </row>
    <row r="523" spans="2:26">
      <c r="B523" s="449"/>
      <c r="C523" s="7"/>
      <c r="D523" s="3"/>
      <c r="E523" s="3"/>
      <c r="F523" s="3"/>
      <c r="G523" s="3"/>
      <c r="H523" s="3"/>
      <c r="I523" s="3"/>
      <c r="J523" s="3"/>
      <c r="K523" s="3"/>
      <c r="L523" s="3"/>
      <c r="M523" s="3"/>
      <c r="N523" s="3"/>
      <c r="O523" s="3"/>
      <c r="P523" s="3"/>
      <c r="Q523" s="3"/>
      <c r="R523" s="3"/>
      <c r="S523" s="3"/>
      <c r="T523" s="3"/>
      <c r="U523" s="3"/>
      <c r="V523" s="3"/>
      <c r="W523" s="3"/>
      <c r="X523" s="3"/>
      <c r="Y523" s="3"/>
      <c r="Z523" s="3"/>
    </row>
    <row r="524" spans="2:26">
      <c r="B524" s="449"/>
      <c r="C524" s="7"/>
      <c r="D524" s="3"/>
      <c r="E524" s="3"/>
      <c r="F524" s="3"/>
      <c r="G524" s="3"/>
      <c r="H524" s="3"/>
      <c r="I524" s="3"/>
      <c r="J524" s="3"/>
      <c r="K524" s="3"/>
      <c r="L524" s="3"/>
      <c r="M524" s="3"/>
      <c r="N524" s="3"/>
      <c r="O524" s="3"/>
      <c r="P524" s="3"/>
      <c r="Q524" s="3"/>
      <c r="R524" s="3"/>
      <c r="S524" s="3"/>
      <c r="T524" s="3"/>
      <c r="U524" s="3"/>
      <c r="V524" s="3"/>
      <c r="W524" s="3"/>
      <c r="X524" s="3"/>
      <c r="Y524" s="3"/>
      <c r="Z524" s="3"/>
    </row>
    <row r="525" spans="2:26">
      <c r="B525" s="449"/>
      <c r="C525" s="7"/>
      <c r="D525" s="3"/>
      <c r="E525" s="3"/>
      <c r="F525" s="3"/>
      <c r="G525" s="3"/>
      <c r="H525" s="3"/>
      <c r="I525" s="3"/>
      <c r="J525" s="3"/>
      <c r="K525" s="3"/>
      <c r="L525" s="3"/>
      <c r="M525" s="3"/>
      <c r="N525" s="3"/>
      <c r="O525" s="3"/>
      <c r="P525" s="3"/>
      <c r="Q525" s="3"/>
      <c r="R525" s="3"/>
      <c r="S525" s="3"/>
      <c r="T525" s="3"/>
      <c r="U525" s="3"/>
      <c r="V525" s="3"/>
      <c r="W525" s="3"/>
      <c r="X525" s="3"/>
      <c r="Y525" s="3"/>
      <c r="Z525" s="3"/>
    </row>
    <row r="526" spans="2:26">
      <c r="B526" s="449"/>
      <c r="C526" s="7"/>
      <c r="D526" s="3"/>
      <c r="E526" s="3"/>
      <c r="F526" s="3"/>
      <c r="G526" s="3"/>
      <c r="H526" s="3"/>
      <c r="I526" s="3"/>
      <c r="J526" s="3"/>
      <c r="K526" s="3"/>
      <c r="L526" s="3"/>
      <c r="M526" s="3"/>
      <c r="N526" s="3"/>
      <c r="O526" s="3"/>
      <c r="P526" s="3"/>
      <c r="Q526" s="3"/>
      <c r="R526" s="3"/>
      <c r="S526" s="3"/>
      <c r="T526" s="3"/>
      <c r="U526" s="3"/>
      <c r="V526" s="3"/>
      <c r="W526" s="3"/>
      <c r="X526" s="3"/>
      <c r="Y526" s="3"/>
      <c r="Z526" s="3"/>
    </row>
    <row r="527" spans="2:26">
      <c r="B527" s="449"/>
      <c r="C527" s="7"/>
      <c r="D527" s="3"/>
      <c r="E527" s="3"/>
      <c r="F527" s="3"/>
      <c r="G527" s="3"/>
      <c r="H527" s="3"/>
      <c r="I527" s="3"/>
      <c r="J527" s="3"/>
      <c r="K527" s="3"/>
      <c r="L527" s="3"/>
      <c r="M527" s="3"/>
      <c r="N527" s="3"/>
      <c r="O527" s="3"/>
      <c r="P527" s="3"/>
      <c r="Q527" s="3"/>
      <c r="R527" s="3"/>
      <c r="S527" s="3"/>
      <c r="T527" s="3"/>
      <c r="U527" s="3"/>
      <c r="V527" s="3"/>
      <c r="W527" s="3"/>
      <c r="X527" s="3"/>
      <c r="Y527" s="3"/>
      <c r="Z527" s="3"/>
    </row>
    <row r="528" spans="2:26">
      <c r="B528" s="449"/>
      <c r="C528" s="7"/>
      <c r="D528" s="3"/>
      <c r="E528" s="3"/>
      <c r="F528" s="3"/>
      <c r="G528" s="3"/>
      <c r="H528" s="3"/>
      <c r="I528" s="3"/>
      <c r="J528" s="3"/>
      <c r="K528" s="3"/>
      <c r="L528" s="3"/>
      <c r="M528" s="3"/>
      <c r="N528" s="3"/>
      <c r="O528" s="3"/>
      <c r="P528" s="3"/>
      <c r="Q528" s="3"/>
      <c r="R528" s="3"/>
      <c r="S528" s="3"/>
      <c r="T528" s="3"/>
      <c r="U528" s="3"/>
      <c r="V528" s="3"/>
      <c r="W528" s="3"/>
      <c r="X528" s="3"/>
      <c r="Y528" s="3"/>
      <c r="Z528" s="3"/>
    </row>
    <row r="529" spans="2:26">
      <c r="B529" s="449"/>
      <c r="C529" s="7"/>
      <c r="D529" s="3"/>
      <c r="E529" s="3"/>
      <c r="F529" s="3"/>
      <c r="G529" s="3"/>
      <c r="H529" s="3"/>
      <c r="I529" s="3"/>
      <c r="J529" s="3"/>
      <c r="K529" s="3"/>
      <c r="L529" s="3"/>
      <c r="M529" s="3"/>
      <c r="N529" s="3"/>
      <c r="O529" s="3"/>
      <c r="P529" s="3"/>
      <c r="Q529" s="3"/>
      <c r="R529" s="3"/>
      <c r="S529" s="3"/>
      <c r="T529" s="3"/>
      <c r="U529" s="3"/>
      <c r="V529" s="3"/>
      <c r="W529" s="3"/>
      <c r="X529" s="3"/>
      <c r="Y529" s="3"/>
      <c r="Z529" s="3"/>
    </row>
    <row r="530" spans="2:26">
      <c r="B530" s="449"/>
      <c r="C530" s="7"/>
      <c r="D530" s="3"/>
      <c r="E530" s="3"/>
      <c r="F530" s="3"/>
      <c r="G530" s="3"/>
      <c r="H530" s="3"/>
      <c r="I530" s="3"/>
      <c r="J530" s="3"/>
      <c r="K530" s="3"/>
      <c r="L530" s="3"/>
      <c r="M530" s="3"/>
      <c r="N530" s="3"/>
      <c r="O530" s="3"/>
      <c r="P530" s="3"/>
      <c r="Q530" s="3"/>
      <c r="R530" s="3"/>
      <c r="S530" s="3"/>
      <c r="T530" s="3"/>
      <c r="U530" s="3"/>
      <c r="V530" s="3"/>
      <c r="W530" s="3"/>
      <c r="X530" s="3"/>
      <c r="Y530" s="3"/>
      <c r="Z530" s="3"/>
    </row>
    <row r="531" spans="2:26">
      <c r="B531" s="449"/>
      <c r="C531" s="7"/>
      <c r="D531" s="3"/>
      <c r="E531" s="3"/>
      <c r="F531" s="3"/>
      <c r="G531" s="3"/>
      <c r="H531" s="3"/>
      <c r="I531" s="3"/>
      <c r="J531" s="3"/>
      <c r="K531" s="3"/>
      <c r="L531" s="3"/>
      <c r="M531" s="3"/>
      <c r="N531" s="3"/>
      <c r="O531" s="3"/>
      <c r="P531" s="3"/>
      <c r="Q531" s="3"/>
      <c r="R531" s="3"/>
      <c r="S531" s="3"/>
      <c r="T531" s="3"/>
      <c r="U531" s="3"/>
      <c r="V531" s="3"/>
      <c r="W531" s="3"/>
      <c r="X531" s="3"/>
      <c r="Y531" s="3"/>
      <c r="Z531" s="3"/>
    </row>
    <row r="532" spans="2:26">
      <c r="B532" s="449"/>
      <c r="C532" s="7"/>
      <c r="D532" s="3"/>
      <c r="E532" s="3"/>
      <c r="F532" s="3"/>
      <c r="G532" s="3"/>
      <c r="H532" s="3"/>
      <c r="I532" s="3"/>
      <c r="J532" s="3"/>
      <c r="K532" s="3"/>
      <c r="L532" s="3"/>
      <c r="M532" s="3"/>
      <c r="N532" s="3"/>
      <c r="O532" s="3"/>
      <c r="P532" s="3"/>
      <c r="Q532" s="3"/>
      <c r="R532" s="3"/>
      <c r="S532" s="3"/>
      <c r="T532" s="3"/>
      <c r="U532" s="3"/>
      <c r="V532" s="3"/>
      <c r="W532" s="3"/>
      <c r="X532" s="3"/>
      <c r="Y532" s="3"/>
      <c r="Z532" s="3"/>
    </row>
    <row r="533" spans="2:26">
      <c r="B533" s="449"/>
      <c r="C533" s="7"/>
      <c r="D533" s="3"/>
      <c r="E533" s="3"/>
      <c r="F533" s="3"/>
      <c r="G533" s="3"/>
      <c r="H533" s="3"/>
      <c r="I533" s="3"/>
      <c r="J533" s="3"/>
      <c r="K533" s="3"/>
      <c r="L533" s="3"/>
      <c r="M533" s="3"/>
      <c r="N533" s="3"/>
      <c r="O533" s="3"/>
      <c r="P533" s="3"/>
      <c r="Q533" s="3"/>
      <c r="R533" s="3"/>
      <c r="S533" s="3"/>
      <c r="T533" s="3"/>
      <c r="U533" s="3"/>
      <c r="V533" s="3"/>
      <c r="W533" s="3"/>
      <c r="X533" s="3"/>
      <c r="Y533" s="3"/>
      <c r="Z533" s="3"/>
    </row>
    <row r="534" spans="2:26">
      <c r="B534" s="449"/>
      <c r="C534" s="7"/>
      <c r="D534" s="3"/>
      <c r="E534" s="3"/>
      <c r="F534" s="3"/>
      <c r="G534" s="3"/>
      <c r="H534" s="3"/>
      <c r="I534" s="3"/>
      <c r="J534" s="3"/>
      <c r="K534" s="3"/>
      <c r="L534" s="3"/>
      <c r="M534" s="3"/>
      <c r="N534" s="3"/>
      <c r="O534" s="3"/>
      <c r="P534" s="3"/>
      <c r="Q534" s="3"/>
      <c r="R534" s="3"/>
      <c r="S534" s="3"/>
      <c r="T534" s="3"/>
      <c r="U534" s="3"/>
      <c r="V534" s="3"/>
      <c r="W534" s="3"/>
      <c r="X534" s="3"/>
      <c r="Y534" s="3"/>
      <c r="Z534" s="3"/>
    </row>
    <row r="535" spans="2:26">
      <c r="B535" s="449"/>
      <c r="C535" s="7"/>
      <c r="D535" s="3"/>
      <c r="E535" s="3"/>
      <c r="F535" s="3"/>
      <c r="G535" s="3"/>
      <c r="H535" s="3"/>
      <c r="I535" s="3"/>
      <c r="J535" s="3"/>
      <c r="K535" s="3"/>
      <c r="L535" s="3"/>
      <c r="M535" s="3"/>
      <c r="N535" s="3"/>
      <c r="O535" s="3"/>
      <c r="P535" s="3"/>
      <c r="Q535" s="3"/>
      <c r="R535" s="3"/>
      <c r="S535" s="3"/>
      <c r="T535" s="3"/>
      <c r="U535" s="3"/>
      <c r="V535" s="3"/>
      <c r="W535" s="3"/>
      <c r="X535" s="3"/>
      <c r="Y535" s="3"/>
      <c r="Z535" s="3"/>
    </row>
    <row r="536" spans="2:26">
      <c r="B536" s="449"/>
      <c r="C536" s="7"/>
      <c r="D536" s="3"/>
      <c r="E536" s="3"/>
      <c r="F536" s="3"/>
      <c r="G536" s="3"/>
      <c r="H536" s="3"/>
      <c r="I536" s="3"/>
      <c r="J536" s="3"/>
      <c r="K536" s="3"/>
      <c r="L536" s="3"/>
      <c r="M536" s="3"/>
      <c r="N536" s="3"/>
      <c r="O536" s="3"/>
      <c r="P536" s="3"/>
      <c r="Q536" s="3"/>
      <c r="R536" s="3"/>
      <c r="S536" s="3"/>
      <c r="T536" s="3"/>
      <c r="U536" s="3"/>
      <c r="V536" s="3"/>
      <c r="W536" s="3"/>
      <c r="X536" s="3"/>
      <c r="Y536" s="3"/>
      <c r="Z536" s="3"/>
    </row>
    <row r="537" spans="2:26">
      <c r="B537" s="449"/>
      <c r="C537" s="7"/>
      <c r="D537" s="3"/>
      <c r="E537" s="3"/>
      <c r="F537" s="3"/>
      <c r="G537" s="3"/>
      <c r="H537" s="3"/>
      <c r="I537" s="3"/>
      <c r="J537" s="3"/>
      <c r="K537" s="3"/>
      <c r="L537" s="3"/>
      <c r="M537" s="3"/>
      <c r="N537" s="3"/>
      <c r="O537" s="3"/>
      <c r="P537" s="3"/>
      <c r="Q537" s="3"/>
      <c r="R537" s="3"/>
      <c r="S537" s="3"/>
      <c r="T537" s="3"/>
      <c r="U537" s="3"/>
      <c r="V537" s="3"/>
      <c r="W537" s="3"/>
      <c r="X537" s="3"/>
      <c r="Y537" s="3"/>
      <c r="Z537" s="3"/>
    </row>
    <row r="538" spans="2:26">
      <c r="B538" s="449"/>
      <c r="C538" s="7"/>
      <c r="D538" s="3"/>
      <c r="E538" s="3"/>
      <c r="F538" s="3"/>
      <c r="G538" s="3"/>
      <c r="H538" s="3"/>
      <c r="I538" s="3"/>
      <c r="J538" s="3"/>
      <c r="K538" s="3"/>
      <c r="L538" s="3"/>
      <c r="M538" s="3"/>
      <c r="N538" s="3"/>
      <c r="O538" s="3"/>
      <c r="P538" s="3"/>
      <c r="Q538" s="3"/>
      <c r="R538" s="3"/>
      <c r="S538" s="3"/>
      <c r="T538" s="3"/>
      <c r="U538" s="3"/>
      <c r="V538" s="3"/>
      <c r="W538" s="3"/>
      <c r="X538" s="3"/>
      <c r="Y538" s="3"/>
      <c r="Z538" s="3"/>
    </row>
    <row r="539" spans="2:26">
      <c r="B539" s="449"/>
      <c r="C539" s="7"/>
      <c r="D539" s="3"/>
      <c r="E539" s="3"/>
      <c r="F539" s="3"/>
      <c r="G539" s="3"/>
      <c r="H539" s="3"/>
      <c r="I539" s="3"/>
      <c r="J539" s="3"/>
      <c r="K539" s="3"/>
      <c r="L539" s="3"/>
      <c r="M539" s="3"/>
      <c r="N539" s="3"/>
      <c r="O539" s="3"/>
      <c r="P539" s="3"/>
      <c r="Q539" s="3"/>
      <c r="R539" s="3"/>
      <c r="S539" s="3"/>
      <c r="T539" s="3"/>
      <c r="U539" s="3"/>
      <c r="V539" s="3"/>
      <c r="W539" s="3"/>
      <c r="X539" s="3"/>
      <c r="Y539" s="3"/>
      <c r="Z539" s="3"/>
    </row>
    <row r="540" spans="2:26">
      <c r="B540" s="449"/>
      <c r="C540" s="7"/>
      <c r="D540" s="3"/>
      <c r="E540" s="3"/>
      <c r="F540" s="3"/>
      <c r="G540" s="3"/>
      <c r="H540" s="3"/>
      <c r="I540" s="3"/>
      <c r="J540" s="3"/>
      <c r="K540" s="3"/>
      <c r="L540" s="3"/>
      <c r="M540" s="3"/>
      <c r="N540" s="3"/>
      <c r="O540" s="3"/>
      <c r="P540" s="3"/>
      <c r="Q540" s="3"/>
      <c r="R540" s="3"/>
      <c r="S540" s="3"/>
      <c r="T540" s="3"/>
      <c r="U540" s="3"/>
      <c r="V540" s="3"/>
      <c r="W540" s="3"/>
      <c r="X540" s="3"/>
      <c r="Y540" s="3"/>
      <c r="Z540" s="3"/>
    </row>
    <row r="541" spans="2:26">
      <c r="B541" s="449"/>
      <c r="C541" s="7"/>
      <c r="D541" s="3"/>
      <c r="E541" s="3"/>
      <c r="F541" s="3"/>
      <c r="G541" s="3"/>
      <c r="H541" s="3"/>
      <c r="I541" s="3"/>
      <c r="J541" s="3"/>
      <c r="K541" s="3"/>
      <c r="L541" s="3"/>
      <c r="M541" s="3"/>
      <c r="N541" s="3"/>
      <c r="O541" s="3"/>
      <c r="P541" s="3"/>
      <c r="Q541" s="3"/>
      <c r="R541" s="3"/>
      <c r="S541" s="3"/>
      <c r="T541" s="3"/>
      <c r="U541" s="3"/>
      <c r="V541" s="3"/>
      <c r="W541" s="3"/>
      <c r="X541" s="3"/>
      <c r="Y541" s="3"/>
      <c r="Z541" s="3"/>
    </row>
    <row r="542" spans="2:26">
      <c r="B542" s="449"/>
      <c r="C542" s="7"/>
      <c r="D542" s="3"/>
      <c r="E542" s="3"/>
      <c r="F542" s="3"/>
      <c r="G542" s="3"/>
      <c r="H542" s="3"/>
      <c r="I542" s="3"/>
      <c r="J542" s="3"/>
      <c r="K542" s="3"/>
      <c r="L542" s="3"/>
      <c r="M542" s="3"/>
      <c r="N542" s="3"/>
      <c r="O542" s="3"/>
      <c r="P542" s="3"/>
      <c r="Q542" s="3"/>
      <c r="R542" s="3"/>
      <c r="S542" s="3"/>
      <c r="T542" s="3"/>
      <c r="U542" s="3"/>
      <c r="V542" s="3"/>
      <c r="W542" s="3"/>
      <c r="X542" s="3"/>
      <c r="Y542" s="3"/>
      <c r="Z542" s="3"/>
    </row>
    <row r="543" spans="2:26">
      <c r="B543" s="449"/>
      <c r="C543" s="7"/>
      <c r="D543" s="3"/>
      <c r="E543" s="3"/>
      <c r="F543" s="3"/>
      <c r="G543" s="3"/>
      <c r="H543" s="3"/>
      <c r="I543" s="3"/>
      <c r="J543" s="3"/>
      <c r="K543" s="3"/>
      <c r="L543" s="3"/>
      <c r="M543" s="3"/>
      <c r="N543" s="3"/>
      <c r="O543" s="3"/>
      <c r="P543" s="3"/>
      <c r="Q543" s="3"/>
      <c r="R543" s="3"/>
      <c r="S543" s="3"/>
      <c r="T543" s="3"/>
      <c r="U543" s="3"/>
      <c r="V543" s="3"/>
      <c r="W543" s="3"/>
      <c r="X543" s="3"/>
      <c r="Y543" s="3"/>
      <c r="Z543" s="3"/>
    </row>
    <row r="544" spans="2:26">
      <c r="B544" s="449"/>
      <c r="C544" s="7"/>
      <c r="D544" s="3"/>
      <c r="E544" s="3"/>
      <c r="F544" s="3"/>
      <c r="G544" s="3"/>
      <c r="H544" s="3"/>
      <c r="I544" s="3"/>
      <c r="J544" s="3"/>
      <c r="K544" s="3"/>
      <c r="L544" s="3"/>
      <c r="M544" s="3"/>
      <c r="N544" s="3"/>
      <c r="O544" s="3"/>
      <c r="P544" s="3"/>
      <c r="Q544" s="3"/>
      <c r="R544" s="3"/>
      <c r="S544" s="3"/>
      <c r="T544" s="3"/>
      <c r="U544" s="3"/>
      <c r="V544" s="3"/>
      <c r="W544" s="3"/>
      <c r="X544" s="3"/>
      <c r="Y544" s="3"/>
      <c r="Z544" s="3"/>
    </row>
    <row r="545" spans="2:26">
      <c r="B545" s="449"/>
      <c r="C545" s="7"/>
      <c r="D545" s="3"/>
      <c r="E545" s="3"/>
      <c r="F545" s="3"/>
      <c r="G545" s="3"/>
      <c r="H545" s="3"/>
      <c r="I545" s="3"/>
      <c r="J545" s="3"/>
      <c r="K545" s="3"/>
      <c r="L545" s="3"/>
      <c r="M545" s="3"/>
      <c r="N545" s="3"/>
      <c r="O545" s="3"/>
      <c r="P545" s="3"/>
      <c r="Q545" s="3"/>
      <c r="R545" s="3"/>
      <c r="S545" s="3"/>
      <c r="T545" s="3"/>
      <c r="U545" s="3"/>
      <c r="V545" s="3"/>
      <c r="W545" s="3"/>
      <c r="X545" s="3"/>
      <c r="Y545" s="3"/>
      <c r="Z545" s="3"/>
    </row>
    <row r="546" spans="2:26">
      <c r="B546" s="449"/>
      <c r="C546" s="7"/>
      <c r="D546" s="3"/>
      <c r="E546" s="3"/>
      <c r="F546" s="3"/>
      <c r="G546" s="3"/>
      <c r="H546" s="3"/>
      <c r="I546" s="3"/>
      <c r="J546" s="3"/>
      <c r="K546" s="3"/>
      <c r="L546" s="3"/>
      <c r="M546" s="3"/>
      <c r="N546" s="3"/>
      <c r="O546" s="3"/>
      <c r="P546" s="3"/>
      <c r="Q546" s="3"/>
      <c r="R546" s="3"/>
      <c r="S546" s="3"/>
      <c r="T546" s="3"/>
      <c r="U546" s="3"/>
      <c r="V546" s="3"/>
      <c r="W546" s="3"/>
      <c r="X546" s="3"/>
      <c r="Y546" s="3"/>
      <c r="Z546" s="3"/>
    </row>
    <row r="547" spans="2:26">
      <c r="B547" s="449"/>
      <c r="C547" s="7"/>
      <c r="D547" s="3"/>
      <c r="E547" s="3"/>
      <c r="F547" s="3"/>
      <c r="G547" s="3"/>
      <c r="H547" s="3"/>
      <c r="I547" s="3"/>
      <c r="J547" s="3"/>
      <c r="K547" s="3"/>
      <c r="L547" s="3"/>
      <c r="M547" s="3"/>
      <c r="N547" s="3"/>
      <c r="O547" s="3"/>
      <c r="P547" s="3"/>
      <c r="Q547" s="3"/>
      <c r="R547" s="3"/>
      <c r="S547" s="3"/>
      <c r="T547" s="3"/>
      <c r="U547" s="3"/>
      <c r="V547" s="3"/>
      <c r="W547" s="3"/>
      <c r="X547" s="3"/>
      <c r="Y547" s="3"/>
      <c r="Z547" s="3"/>
    </row>
    <row r="548" spans="2:26">
      <c r="B548" s="449"/>
      <c r="C548" s="7"/>
      <c r="D548" s="3"/>
      <c r="E548" s="3"/>
      <c r="F548" s="3"/>
      <c r="G548" s="3"/>
      <c r="H548" s="3"/>
      <c r="I548" s="3"/>
      <c r="J548" s="3"/>
      <c r="K548" s="3"/>
      <c r="L548" s="3"/>
      <c r="M548" s="3"/>
      <c r="N548" s="3"/>
      <c r="O548" s="3"/>
      <c r="P548" s="3"/>
      <c r="Q548" s="3"/>
      <c r="R548" s="3"/>
      <c r="S548" s="3"/>
      <c r="T548" s="3"/>
      <c r="U548" s="3"/>
      <c r="V548" s="3"/>
      <c r="W548" s="3"/>
      <c r="X548" s="3"/>
      <c r="Y548" s="3"/>
      <c r="Z548" s="3"/>
    </row>
    <row r="549" spans="2:26">
      <c r="B549" s="449"/>
      <c r="C549" s="7"/>
      <c r="D549" s="3"/>
      <c r="E549" s="3"/>
      <c r="F549" s="3"/>
      <c r="G549" s="3"/>
      <c r="H549" s="3"/>
      <c r="I549" s="3"/>
      <c r="J549" s="3"/>
      <c r="K549" s="3"/>
      <c r="L549" s="3"/>
      <c r="M549" s="3"/>
      <c r="N549" s="3"/>
      <c r="O549" s="3"/>
      <c r="P549" s="3"/>
      <c r="Q549" s="3"/>
      <c r="R549" s="3"/>
      <c r="S549" s="3"/>
      <c r="T549" s="3"/>
      <c r="U549" s="3"/>
      <c r="V549" s="3"/>
      <c r="W549" s="3"/>
      <c r="X549" s="3"/>
      <c r="Y549" s="3"/>
      <c r="Z549" s="3"/>
    </row>
    <row r="550" spans="2:26">
      <c r="B550" s="449"/>
      <c r="C550" s="7"/>
      <c r="D550" s="3"/>
      <c r="E550" s="3"/>
      <c r="F550" s="3"/>
      <c r="G550" s="3"/>
      <c r="H550" s="3"/>
      <c r="I550" s="3"/>
      <c r="J550" s="3"/>
      <c r="K550" s="3"/>
      <c r="L550" s="3"/>
      <c r="M550" s="3"/>
      <c r="N550" s="3"/>
      <c r="O550" s="3"/>
      <c r="P550" s="3"/>
      <c r="Q550" s="3"/>
      <c r="R550" s="3"/>
      <c r="S550" s="3"/>
      <c r="T550" s="3"/>
      <c r="U550" s="3"/>
      <c r="V550" s="3"/>
      <c r="W550" s="3"/>
      <c r="X550" s="3"/>
      <c r="Y550" s="3"/>
      <c r="Z550" s="3"/>
    </row>
    <row r="551" spans="2:26">
      <c r="B551" s="449"/>
      <c r="C551" s="7"/>
      <c r="D551" s="3"/>
      <c r="E551" s="3"/>
      <c r="F551" s="3"/>
      <c r="G551" s="3"/>
      <c r="H551" s="3"/>
      <c r="I551" s="3"/>
      <c r="J551" s="3"/>
      <c r="K551" s="3"/>
      <c r="L551" s="3"/>
      <c r="M551" s="3"/>
      <c r="N551" s="3"/>
      <c r="O551" s="3"/>
      <c r="P551" s="3"/>
      <c r="Q551" s="3"/>
      <c r="R551" s="3"/>
      <c r="S551" s="3"/>
      <c r="T551" s="3"/>
      <c r="U551" s="3"/>
      <c r="V551" s="3"/>
      <c r="W551" s="3"/>
      <c r="X551" s="3"/>
      <c r="Y551" s="3"/>
      <c r="Z551" s="3"/>
    </row>
    <row r="552" spans="2:26">
      <c r="B552" s="449"/>
      <c r="C552" s="7"/>
      <c r="D552" s="3"/>
      <c r="E552" s="3"/>
      <c r="F552" s="3"/>
      <c r="G552" s="3"/>
      <c r="H552" s="3"/>
      <c r="I552" s="3"/>
      <c r="J552" s="3"/>
      <c r="K552" s="3"/>
      <c r="L552" s="3"/>
      <c r="M552" s="3"/>
      <c r="N552" s="3"/>
      <c r="O552" s="3"/>
      <c r="P552" s="3"/>
      <c r="Q552" s="3"/>
      <c r="R552" s="3"/>
      <c r="S552" s="3"/>
      <c r="T552" s="3"/>
      <c r="U552" s="3"/>
      <c r="V552" s="3"/>
      <c r="W552" s="3"/>
      <c r="X552" s="3"/>
      <c r="Y552" s="3"/>
      <c r="Z552" s="3"/>
    </row>
    <row r="553" spans="2:26">
      <c r="B553" s="449"/>
      <c r="C553" s="7"/>
      <c r="D553" s="3"/>
      <c r="E553" s="3"/>
      <c r="F553" s="3"/>
      <c r="G553" s="3"/>
      <c r="H553" s="3"/>
      <c r="I553" s="3"/>
      <c r="J553" s="3"/>
      <c r="K553" s="3"/>
      <c r="L553" s="3"/>
      <c r="M553" s="3"/>
      <c r="N553" s="3"/>
      <c r="O553" s="3"/>
      <c r="P553" s="3"/>
      <c r="Q553" s="3"/>
      <c r="R553" s="3"/>
      <c r="S553" s="3"/>
      <c r="T553" s="3"/>
      <c r="U553" s="3"/>
      <c r="V553" s="3"/>
      <c r="W553" s="3"/>
      <c r="X553" s="3"/>
      <c r="Y553" s="3"/>
      <c r="Z553" s="3"/>
    </row>
    <row r="554" spans="2:26">
      <c r="B554" s="449"/>
      <c r="C554" s="7"/>
      <c r="D554" s="3"/>
      <c r="E554" s="3"/>
      <c r="F554" s="3"/>
      <c r="G554" s="3"/>
      <c r="H554" s="3"/>
      <c r="I554" s="3"/>
      <c r="J554" s="3"/>
      <c r="K554" s="3"/>
      <c r="L554" s="3"/>
      <c r="M554" s="3"/>
      <c r="N554" s="3"/>
      <c r="O554" s="3"/>
      <c r="P554" s="3"/>
      <c r="Q554" s="3"/>
      <c r="R554" s="3"/>
      <c r="S554" s="3"/>
      <c r="T554" s="3"/>
      <c r="U554" s="3"/>
      <c r="V554" s="3"/>
      <c r="W554" s="3"/>
      <c r="X554" s="3"/>
      <c r="Y554" s="3"/>
      <c r="Z554" s="3"/>
    </row>
    <row r="555" spans="2:26">
      <c r="B555" s="449"/>
      <c r="C555" s="7"/>
      <c r="D555" s="3"/>
      <c r="E555" s="3"/>
      <c r="F555" s="3"/>
      <c r="G555" s="3"/>
      <c r="H555" s="3"/>
      <c r="I555" s="3"/>
      <c r="J555" s="3"/>
      <c r="K555" s="3"/>
      <c r="L555" s="3"/>
      <c r="M555" s="3"/>
      <c r="N555" s="3"/>
      <c r="O555" s="3"/>
      <c r="P555" s="3"/>
      <c r="Q555" s="3"/>
      <c r="R555" s="3"/>
      <c r="S555" s="3"/>
      <c r="T555" s="3"/>
      <c r="U555" s="3"/>
      <c r="V555" s="3"/>
      <c r="W555" s="3"/>
      <c r="X555" s="3"/>
      <c r="Y555" s="3"/>
      <c r="Z555" s="3"/>
    </row>
    <row r="556" spans="2:26">
      <c r="B556" s="449"/>
      <c r="C556" s="7"/>
      <c r="D556" s="3"/>
      <c r="E556" s="3"/>
      <c r="F556" s="3"/>
      <c r="G556" s="3"/>
      <c r="H556" s="3"/>
      <c r="I556" s="3"/>
      <c r="J556" s="3"/>
      <c r="K556" s="3"/>
      <c r="L556" s="3"/>
      <c r="M556" s="3"/>
      <c r="N556" s="3"/>
      <c r="O556" s="3"/>
      <c r="P556" s="3"/>
      <c r="Q556" s="3"/>
      <c r="R556" s="3"/>
      <c r="S556" s="3"/>
      <c r="T556" s="3"/>
      <c r="U556" s="3"/>
      <c r="V556" s="3"/>
      <c r="W556" s="3"/>
      <c r="X556" s="3"/>
      <c r="Y556" s="3"/>
      <c r="Z556" s="3"/>
    </row>
    <row r="557" spans="2:26">
      <c r="B557" s="449"/>
      <c r="C557" s="7"/>
      <c r="D557" s="3"/>
      <c r="E557" s="3"/>
      <c r="F557" s="3"/>
      <c r="G557" s="3"/>
      <c r="H557" s="3"/>
      <c r="I557" s="3"/>
      <c r="J557" s="3"/>
      <c r="K557" s="3"/>
      <c r="L557" s="3"/>
      <c r="M557" s="3"/>
      <c r="N557" s="3"/>
      <c r="O557" s="3"/>
      <c r="P557" s="3"/>
      <c r="Q557" s="3"/>
      <c r="R557" s="3"/>
      <c r="S557" s="3"/>
      <c r="T557" s="3"/>
      <c r="U557" s="3"/>
      <c r="V557" s="3"/>
      <c r="W557" s="3"/>
      <c r="X557" s="3"/>
      <c r="Y557" s="3"/>
      <c r="Z557" s="3"/>
    </row>
    <row r="558" spans="2:26">
      <c r="B558" s="449"/>
      <c r="C558" s="7"/>
      <c r="D558" s="3"/>
      <c r="E558" s="3"/>
      <c r="F558" s="3"/>
      <c r="G558" s="3"/>
      <c r="H558" s="3"/>
      <c r="I558" s="3"/>
      <c r="J558" s="3"/>
      <c r="K558" s="3"/>
      <c r="L558" s="3"/>
      <c r="M558" s="3"/>
      <c r="N558" s="3"/>
      <c r="O558" s="3"/>
      <c r="P558" s="3"/>
      <c r="Q558" s="3"/>
      <c r="R558" s="3"/>
      <c r="S558" s="3"/>
      <c r="T558" s="3"/>
      <c r="U558" s="3"/>
      <c r="V558" s="3"/>
      <c r="W558" s="3"/>
      <c r="X558" s="3"/>
      <c r="Y558" s="3"/>
      <c r="Z558" s="3"/>
    </row>
    <row r="559" spans="2:26">
      <c r="B559" s="449"/>
      <c r="C559" s="7"/>
      <c r="D559" s="3"/>
      <c r="E559" s="3"/>
      <c r="F559" s="3"/>
      <c r="G559" s="3"/>
      <c r="H559" s="3"/>
      <c r="I559" s="3"/>
      <c r="J559" s="3"/>
      <c r="K559" s="3"/>
      <c r="L559" s="3"/>
      <c r="M559" s="3"/>
      <c r="N559" s="3"/>
      <c r="O559" s="3"/>
      <c r="P559" s="3"/>
      <c r="Q559" s="3"/>
      <c r="R559" s="3"/>
      <c r="S559" s="3"/>
      <c r="T559" s="3"/>
      <c r="U559" s="3"/>
      <c r="V559" s="3"/>
      <c r="W559" s="3"/>
      <c r="X559" s="3"/>
      <c r="Y559" s="3"/>
      <c r="Z559" s="3"/>
    </row>
    <row r="560" spans="2:26">
      <c r="B560" s="449"/>
      <c r="C560" s="7"/>
      <c r="D560" s="3"/>
      <c r="E560" s="3"/>
      <c r="F560" s="3"/>
      <c r="G560" s="3"/>
      <c r="H560" s="3"/>
      <c r="I560" s="3"/>
      <c r="J560" s="3"/>
      <c r="K560" s="3"/>
      <c r="L560" s="3"/>
      <c r="M560" s="3"/>
      <c r="N560" s="3"/>
      <c r="O560" s="3"/>
      <c r="P560" s="3"/>
      <c r="Q560" s="3"/>
      <c r="R560" s="3"/>
      <c r="S560" s="3"/>
      <c r="T560" s="3"/>
      <c r="U560" s="3"/>
      <c r="V560" s="3"/>
      <c r="W560" s="3"/>
      <c r="X560" s="3"/>
      <c r="Y560" s="3"/>
      <c r="Z560" s="3"/>
    </row>
    <row r="561" spans="2:26">
      <c r="B561" s="449"/>
      <c r="C561" s="7"/>
      <c r="D561" s="3"/>
      <c r="E561" s="3"/>
      <c r="F561" s="3"/>
      <c r="G561" s="3"/>
      <c r="H561" s="3"/>
      <c r="I561" s="3"/>
      <c r="J561" s="3"/>
      <c r="K561" s="3"/>
      <c r="L561" s="3"/>
      <c r="M561" s="3"/>
      <c r="N561" s="3"/>
      <c r="O561" s="3"/>
      <c r="P561" s="3"/>
      <c r="Q561" s="3"/>
      <c r="R561" s="3"/>
      <c r="S561" s="3"/>
      <c r="T561" s="3"/>
      <c r="U561" s="3"/>
      <c r="V561" s="3"/>
      <c r="W561" s="3"/>
      <c r="X561" s="3"/>
      <c r="Y561" s="3"/>
      <c r="Z561" s="3"/>
    </row>
    <row r="562" spans="2:26">
      <c r="B562" s="449"/>
      <c r="C562" s="7"/>
      <c r="D562" s="3"/>
      <c r="E562" s="3"/>
      <c r="F562" s="3"/>
      <c r="G562" s="3"/>
      <c r="H562" s="3"/>
      <c r="I562" s="3"/>
      <c r="J562" s="3"/>
      <c r="K562" s="3"/>
      <c r="L562" s="3"/>
      <c r="M562" s="3"/>
      <c r="N562" s="3"/>
      <c r="O562" s="3"/>
      <c r="P562" s="3"/>
      <c r="Q562" s="3"/>
      <c r="R562" s="3"/>
      <c r="S562" s="3"/>
      <c r="T562" s="3"/>
      <c r="U562" s="3"/>
      <c r="V562" s="3"/>
      <c r="W562" s="3"/>
      <c r="X562" s="3"/>
      <c r="Y562" s="3"/>
      <c r="Z562" s="3"/>
    </row>
    <row r="563" spans="2:26">
      <c r="B563" s="449"/>
      <c r="C563" s="7"/>
      <c r="D563" s="3"/>
      <c r="E563" s="3"/>
      <c r="F563" s="3"/>
      <c r="G563" s="3"/>
      <c r="H563" s="3"/>
      <c r="I563" s="3"/>
      <c r="J563" s="3"/>
      <c r="K563" s="3"/>
      <c r="L563" s="3"/>
      <c r="M563" s="3"/>
      <c r="N563" s="3"/>
      <c r="O563" s="3"/>
      <c r="P563" s="3"/>
      <c r="Q563" s="3"/>
      <c r="R563" s="3"/>
      <c r="S563" s="3"/>
      <c r="T563" s="3"/>
      <c r="U563" s="3"/>
      <c r="V563" s="3"/>
      <c r="W563" s="3"/>
      <c r="X563" s="3"/>
      <c r="Y563" s="3"/>
      <c r="Z563" s="3"/>
    </row>
    <row r="564" spans="2:26">
      <c r="B564" s="449"/>
      <c r="C564" s="7"/>
      <c r="D564" s="3"/>
      <c r="E564" s="3"/>
      <c r="F564" s="3"/>
      <c r="G564" s="3"/>
      <c r="H564" s="3"/>
      <c r="I564" s="3"/>
      <c r="J564" s="3"/>
      <c r="K564" s="3"/>
      <c r="L564" s="3"/>
      <c r="M564" s="3"/>
      <c r="N564" s="3"/>
      <c r="O564" s="3"/>
      <c r="P564" s="3"/>
      <c r="Q564" s="3"/>
      <c r="R564" s="3"/>
      <c r="S564" s="3"/>
      <c r="T564" s="3"/>
      <c r="U564" s="3"/>
      <c r="V564" s="3"/>
      <c r="W564" s="3"/>
      <c r="X564" s="3"/>
      <c r="Y564" s="3"/>
      <c r="Z564" s="3"/>
    </row>
    <row r="565" spans="2:26">
      <c r="B565" s="449"/>
      <c r="C565" s="7"/>
      <c r="D565" s="3"/>
      <c r="E565" s="3"/>
      <c r="F565" s="3"/>
      <c r="G565" s="3"/>
      <c r="H565" s="3"/>
      <c r="I565" s="3"/>
      <c r="J565" s="3"/>
      <c r="K565" s="3"/>
      <c r="L565" s="3"/>
      <c r="M565" s="3"/>
      <c r="N565" s="3"/>
      <c r="O565" s="3"/>
      <c r="P565" s="3"/>
      <c r="Q565" s="3"/>
      <c r="R565" s="3"/>
      <c r="S565" s="3"/>
      <c r="T565" s="3"/>
      <c r="U565" s="3"/>
      <c r="V565" s="3"/>
      <c r="W565" s="3"/>
      <c r="X565" s="3"/>
      <c r="Y565" s="3"/>
      <c r="Z565" s="3"/>
    </row>
    <row r="566" spans="2:26">
      <c r="B566" s="449"/>
      <c r="C566" s="7"/>
      <c r="D566" s="3"/>
      <c r="E566" s="3"/>
      <c r="F566" s="3"/>
      <c r="G566" s="3"/>
      <c r="H566" s="3"/>
      <c r="I566" s="3"/>
      <c r="J566" s="3"/>
      <c r="K566" s="3"/>
      <c r="L566" s="3"/>
      <c r="M566" s="3"/>
      <c r="N566" s="3"/>
      <c r="O566" s="3"/>
      <c r="P566" s="3"/>
      <c r="Q566" s="3"/>
      <c r="R566" s="3"/>
      <c r="S566" s="3"/>
      <c r="T566" s="3"/>
      <c r="U566" s="3"/>
      <c r="V566" s="3"/>
      <c r="W566" s="3"/>
      <c r="X566" s="3"/>
      <c r="Y566" s="3"/>
      <c r="Z566" s="3"/>
    </row>
    <row r="567" spans="2:26">
      <c r="B567" s="449"/>
      <c r="C567" s="7"/>
      <c r="D567" s="3"/>
      <c r="E567" s="3"/>
      <c r="F567" s="3"/>
      <c r="G567" s="3"/>
      <c r="H567" s="3"/>
      <c r="I567" s="3"/>
      <c r="J567" s="3"/>
      <c r="K567" s="3"/>
      <c r="L567" s="3"/>
      <c r="M567" s="3"/>
      <c r="N567" s="3"/>
      <c r="O567" s="3"/>
      <c r="P567" s="3"/>
      <c r="Q567" s="3"/>
      <c r="R567" s="3"/>
      <c r="S567" s="3"/>
      <c r="T567" s="3"/>
      <c r="U567" s="3"/>
      <c r="V567" s="3"/>
      <c r="W567" s="3"/>
      <c r="X567" s="3"/>
      <c r="Y567" s="3"/>
      <c r="Z567" s="3"/>
    </row>
    <row r="568" spans="2:26">
      <c r="B568" s="449"/>
      <c r="C568" s="7"/>
      <c r="D568" s="3"/>
      <c r="E568" s="3"/>
      <c r="F568" s="3"/>
      <c r="G568" s="3"/>
      <c r="H568" s="3"/>
      <c r="I568" s="3"/>
      <c r="J568" s="3"/>
      <c r="K568" s="3"/>
      <c r="L568" s="3"/>
      <c r="M568" s="3"/>
      <c r="N568" s="3"/>
      <c r="O568" s="3"/>
      <c r="P568" s="3"/>
      <c r="Q568" s="3"/>
      <c r="R568" s="3"/>
      <c r="S568" s="3"/>
      <c r="T568" s="3"/>
      <c r="U568" s="3"/>
      <c r="V568" s="3"/>
      <c r="W568" s="3"/>
      <c r="X568" s="3"/>
      <c r="Y568" s="3"/>
      <c r="Z568" s="3"/>
    </row>
    <row r="569" spans="2:26">
      <c r="B569" s="449"/>
      <c r="C569" s="7"/>
      <c r="D569" s="3"/>
      <c r="E569" s="3"/>
      <c r="F569" s="3"/>
      <c r="G569" s="3"/>
      <c r="H569" s="3"/>
      <c r="I569" s="3"/>
      <c r="J569" s="3"/>
      <c r="K569" s="3"/>
      <c r="L569" s="3"/>
      <c r="M569" s="3"/>
      <c r="N569" s="3"/>
      <c r="O569" s="3"/>
      <c r="P569" s="3"/>
      <c r="Q569" s="3"/>
      <c r="R569" s="3"/>
      <c r="S569" s="3"/>
      <c r="T569" s="3"/>
      <c r="U569" s="3"/>
      <c r="V569" s="3"/>
      <c r="W569" s="3"/>
      <c r="X569" s="3"/>
      <c r="Y569" s="3"/>
      <c r="Z569" s="3"/>
    </row>
    <row r="570" spans="2:26">
      <c r="B570" s="449"/>
      <c r="C570" s="7"/>
      <c r="D570" s="3"/>
      <c r="E570" s="3"/>
      <c r="F570" s="3"/>
      <c r="G570" s="3"/>
      <c r="H570" s="3"/>
      <c r="I570" s="3"/>
      <c r="J570" s="3"/>
      <c r="K570" s="3"/>
      <c r="L570" s="3"/>
      <c r="M570" s="3"/>
      <c r="N570" s="3"/>
      <c r="O570" s="3"/>
      <c r="P570" s="3"/>
      <c r="Q570" s="3"/>
      <c r="R570" s="3"/>
      <c r="S570" s="3"/>
      <c r="T570" s="3"/>
      <c r="U570" s="3"/>
      <c r="V570" s="3"/>
      <c r="W570" s="3"/>
      <c r="X570" s="3"/>
      <c r="Y570" s="3"/>
      <c r="Z570" s="3"/>
    </row>
    <row r="571" spans="2:26">
      <c r="B571" s="449"/>
      <c r="C571" s="7"/>
      <c r="D571" s="3"/>
      <c r="E571" s="3"/>
      <c r="F571" s="3"/>
      <c r="G571" s="3"/>
      <c r="H571" s="3"/>
      <c r="I571" s="3"/>
      <c r="J571" s="3"/>
      <c r="K571" s="3"/>
      <c r="L571" s="3"/>
      <c r="M571" s="3"/>
      <c r="N571" s="3"/>
      <c r="O571" s="3"/>
      <c r="P571" s="3"/>
      <c r="Q571" s="3"/>
      <c r="R571" s="3"/>
      <c r="S571" s="3"/>
      <c r="T571" s="3"/>
      <c r="U571" s="3"/>
      <c r="V571" s="3"/>
      <c r="W571" s="3"/>
      <c r="X571" s="3"/>
      <c r="Y571" s="3"/>
      <c r="Z571" s="3"/>
    </row>
    <row r="572" spans="2:26">
      <c r="B572" s="449"/>
      <c r="C572" s="7"/>
      <c r="D572" s="3"/>
      <c r="E572" s="3"/>
      <c r="F572" s="3"/>
      <c r="G572" s="3"/>
      <c r="H572" s="3"/>
      <c r="I572" s="3"/>
      <c r="J572" s="3"/>
      <c r="K572" s="3"/>
      <c r="L572" s="3"/>
      <c r="M572" s="3"/>
      <c r="N572" s="3"/>
      <c r="O572" s="3"/>
      <c r="P572" s="3"/>
      <c r="Q572" s="3"/>
      <c r="R572" s="3"/>
      <c r="S572" s="3"/>
      <c r="T572" s="3"/>
      <c r="U572" s="3"/>
      <c r="V572" s="3"/>
      <c r="W572" s="3"/>
      <c r="X572" s="3"/>
      <c r="Y572" s="3"/>
      <c r="Z572" s="3"/>
    </row>
    <row r="573" spans="2:26">
      <c r="B573" s="449"/>
      <c r="C573" s="7"/>
      <c r="D573" s="3"/>
      <c r="E573" s="3"/>
      <c r="F573" s="3"/>
      <c r="G573" s="3"/>
      <c r="H573" s="3"/>
      <c r="I573" s="3"/>
      <c r="J573" s="3"/>
      <c r="K573" s="3"/>
      <c r="L573" s="3"/>
      <c r="M573" s="3"/>
      <c r="N573" s="3"/>
      <c r="O573" s="3"/>
      <c r="P573" s="3"/>
      <c r="Q573" s="3"/>
      <c r="R573" s="3"/>
      <c r="S573" s="3"/>
      <c r="T573" s="3"/>
      <c r="U573" s="3"/>
      <c r="V573" s="3"/>
      <c r="W573" s="3"/>
      <c r="X573" s="3"/>
      <c r="Y573" s="3"/>
      <c r="Z573" s="3"/>
    </row>
    <row r="574" spans="2:26">
      <c r="B574" s="449"/>
      <c r="C574" s="7"/>
      <c r="D574" s="3"/>
      <c r="E574" s="3"/>
      <c r="F574" s="3"/>
      <c r="G574" s="3"/>
      <c r="H574" s="3"/>
      <c r="I574" s="3"/>
      <c r="J574" s="3"/>
      <c r="K574" s="3"/>
      <c r="L574" s="3"/>
      <c r="M574" s="3"/>
      <c r="N574" s="3"/>
      <c r="O574" s="3"/>
      <c r="P574" s="3"/>
      <c r="Q574" s="3"/>
      <c r="R574" s="3"/>
      <c r="S574" s="3"/>
      <c r="T574" s="3"/>
      <c r="U574" s="3"/>
      <c r="V574" s="3"/>
      <c r="W574" s="3"/>
      <c r="X574" s="3"/>
      <c r="Y574" s="3"/>
      <c r="Z574" s="3"/>
    </row>
    <row r="575" spans="2:26">
      <c r="B575" s="449"/>
      <c r="C575" s="7"/>
      <c r="D575" s="3"/>
      <c r="E575" s="3"/>
      <c r="F575" s="3"/>
      <c r="G575" s="3"/>
      <c r="H575" s="3"/>
      <c r="I575" s="3"/>
      <c r="J575" s="3"/>
      <c r="K575" s="3"/>
      <c r="L575" s="3"/>
      <c r="M575" s="3"/>
      <c r="N575" s="3"/>
      <c r="O575" s="3"/>
      <c r="P575" s="3"/>
      <c r="Q575" s="3"/>
      <c r="R575" s="3"/>
      <c r="S575" s="3"/>
      <c r="T575" s="3"/>
      <c r="U575" s="3"/>
      <c r="V575" s="3"/>
      <c r="W575" s="3"/>
      <c r="X575" s="3"/>
      <c r="Y575" s="3"/>
      <c r="Z575" s="3"/>
    </row>
    <row r="576" spans="2:26">
      <c r="B576" s="449"/>
      <c r="C576" s="7"/>
      <c r="D576" s="3"/>
      <c r="E576" s="3"/>
      <c r="F576" s="3"/>
      <c r="G576" s="3"/>
      <c r="H576" s="3"/>
      <c r="I576" s="3"/>
      <c r="J576" s="3"/>
      <c r="K576" s="3"/>
      <c r="L576" s="3"/>
      <c r="M576" s="3"/>
      <c r="N576" s="3"/>
      <c r="O576" s="3"/>
      <c r="P576" s="3"/>
      <c r="Q576" s="3"/>
      <c r="R576" s="3"/>
      <c r="S576" s="3"/>
      <c r="T576" s="3"/>
      <c r="U576" s="3"/>
      <c r="V576" s="3"/>
      <c r="W576" s="3"/>
      <c r="X576" s="3"/>
      <c r="Y576" s="3"/>
      <c r="Z576" s="3"/>
    </row>
    <row r="577" spans="2:26">
      <c r="B577" s="449"/>
      <c r="C577" s="7"/>
      <c r="D577" s="3"/>
      <c r="E577" s="3"/>
      <c r="F577" s="3"/>
      <c r="G577" s="3"/>
      <c r="H577" s="3"/>
      <c r="I577" s="3"/>
      <c r="J577" s="3"/>
      <c r="K577" s="3"/>
      <c r="L577" s="3"/>
      <c r="M577" s="3"/>
      <c r="N577" s="3"/>
      <c r="O577" s="3"/>
      <c r="P577" s="3"/>
      <c r="Q577" s="3"/>
      <c r="R577" s="3"/>
      <c r="S577" s="3"/>
      <c r="T577" s="3"/>
      <c r="U577" s="3"/>
      <c r="V577" s="3"/>
      <c r="W577" s="3"/>
      <c r="X577" s="3"/>
      <c r="Y577" s="3"/>
      <c r="Z577" s="3"/>
    </row>
    <row r="578" spans="2:26">
      <c r="B578" s="449"/>
      <c r="C578" s="7"/>
      <c r="D578" s="3"/>
      <c r="E578" s="3"/>
      <c r="F578" s="3"/>
      <c r="G578" s="3"/>
      <c r="H578" s="3"/>
      <c r="I578" s="3"/>
      <c r="J578" s="3"/>
      <c r="K578" s="3"/>
      <c r="L578" s="3"/>
      <c r="M578" s="3"/>
      <c r="N578" s="3"/>
      <c r="O578" s="3"/>
      <c r="P578" s="3"/>
      <c r="Q578" s="3"/>
      <c r="R578" s="3"/>
      <c r="S578" s="3"/>
      <c r="T578" s="3"/>
      <c r="U578" s="3"/>
      <c r="V578" s="3"/>
      <c r="W578" s="3"/>
      <c r="X578" s="3"/>
      <c r="Y578" s="3"/>
      <c r="Z578" s="3"/>
    </row>
    <row r="579" spans="2:26">
      <c r="B579" s="449"/>
      <c r="C579" s="7"/>
      <c r="D579" s="3"/>
      <c r="E579" s="3"/>
      <c r="F579" s="3"/>
      <c r="G579" s="3"/>
      <c r="H579" s="3"/>
      <c r="I579" s="3"/>
      <c r="J579" s="3"/>
      <c r="K579" s="3"/>
      <c r="L579" s="3"/>
      <c r="M579" s="3"/>
      <c r="N579" s="3"/>
      <c r="O579" s="3"/>
      <c r="P579" s="3"/>
      <c r="Q579" s="3"/>
      <c r="R579" s="3"/>
      <c r="S579" s="3"/>
      <c r="T579" s="3"/>
      <c r="U579" s="3"/>
      <c r="V579" s="3"/>
      <c r="W579" s="3"/>
      <c r="X579" s="3"/>
      <c r="Y579" s="3"/>
      <c r="Z579" s="3"/>
    </row>
    <row r="580" spans="2:26">
      <c r="B580" s="449"/>
      <c r="C580" s="7"/>
      <c r="D580" s="3"/>
      <c r="E580" s="3"/>
      <c r="F580" s="3"/>
      <c r="G580" s="3"/>
      <c r="H580" s="3"/>
      <c r="I580" s="3"/>
      <c r="J580" s="3"/>
      <c r="K580" s="3"/>
      <c r="L580" s="3"/>
      <c r="M580" s="3"/>
      <c r="N580" s="3"/>
      <c r="O580" s="3"/>
      <c r="P580" s="3"/>
      <c r="Q580" s="3"/>
      <c r="R580" s="3"/>
      <c r="S580" s="3"/>
      <c r="T580" s="3"/>
      <c r="U580" s="3"/>
      <c r="V580" s="3"/>
      <c r="W580" s="3"/>
      <c r="X580" s="3"/>
      <c r="Y580" s="3"/>
      <c r="Z580" s="3"/>
    </row>
    <row r="581" spans="2:26">
      <c r="B581" s="449"/>
      <c r="C581" s="7"/>
      <c r="D581" s="3"/>
      <c r="E581" s="3"/>
      <c r="F581" s="3"/>
      <c r="G581" s="3"/>
      <c r="H581" s="3"/>
      <c r="I581" s="3"/>
      <c r="J581" s="3"/>
      <c r="K581" s="3"/>
      <c r="L581" s="3"/>
      <c r="M581" s="3"/>
      <c r="N581" s="3"/>
      <c r="O581" s="3"/>
      <c r="P581" s="3"/>
      <c r="Q581" s="3"/>
      <c r="R581" s="3"/>
      <c r="S581" s="3"/>
      <c r="T581" s="3"/>
      <c r="U581" s="3"/>
      <c r="V581" s="3"/>
      <c r="W581" s="3"/>
      <c r="X581" s="3"/>
      <c r="Y581" s="3"/>
      <c r="Z581" s="3"/>
    </row>
    <row r="582" spans="2:26">
      <c r="B582" s="449"/>
      <c r="C582" s="7"/>
      <c r="D582" s="3"/>
      <c r="E582" s="3"/>
      <c r="F582" s="3"/>
      <c r="G582" s="3"/>
      <c r="H582" s="3"/>
      <c r="I582" s="3"/>
      <c r="J582" s="3"/>
      <c r="K582" s="3"/>
      <c r="L582" s="3"/>
      <c r="M582" s="3"/>
      <c r="N582" s="3"/>
      <c r="O582" s="3"/>
      <c r="P582" s="3"/>
      <c r="Q582" s="3"/>
      <c r="R582" s="3"/>
      <c r="S582" s="3"/>
      <c r="T582" s="3"/>
      <c r="U582" s="3"/>
      <c r="V582" s="3"/>
      <c r="W582" s="3"/>
      <c r="X582" s="3"/>
      <c r="Y582" s="3"/>
      <c r="Z582" s="3"/>
    </row>
    <row r="583" spans="2:26">
      <c r="B583" s="449"/>
      <c r="C583" s="7"/>
      <c r="D583" s="3"/>
      <c r="E583" s="3"/>
      <c r="F583" s="3"/>
      <c r="G583" s="3"/>
      <c r="H583" s="3"/>
      <c r="I583" s="3"/>
      <c r="J583" s="3"/>
      <c r="K583" s="3"/>
      <c r="L583" s="3"/>
      <c r="M583" s="3"/>
      <c r="N583" s="3"/>
      <c r="O583" s="3"/>
      <c r="P583" s="3"/>
      <c r="Q583" s="3"/>
      <c r="R583" s="3"/>
      <c r="S583" s="3"/>
      <c r="T583" s="3"/>
      <c r="U583" s="3"/>
      <c r="V583" s="3"/>
      <c r="W583" s="3"/>
      <c r="X583" s="3"/>
      <c r="Y583" s="3"/>
      <c r="Z583" s="3"/>
    </row>
    <row r="584" spans="2:26">
      <c r="B584" s="449"/>
      <c r="C584" s="7"/>
      <c r="D584" s="3"/>
      <c r="E584" s="3"/>
      <c r="F584" s="3"/>
      <c r="G584" s="3"/>
      <c r="H584" s="3"/>
      <c r="I584" s="3"/>
      <c r="J584" s="3"/>
      <c r="K584" s="3"/>
      <c r="L584" s="3"/>
      <c r="M584" s="3"/>
      <c r="N584" s="3"/>
      <c r="O584" s="3"/>
      <c r="P584" s="3"/>
      <c r="Q584" s="3"/>
      <c r="R584" s="3"/>
      <c r="S584" s="3"/>
      <c r="T584" s="3"/>
      <c r="U584" s="3"/>
      <c r="V584" s="3"/>
      <c r="W584" s="3"/>
      <c r="X584" s="3"/>
      <c r="Y584" s="3"/>
      <c r="Z584" s="3"/>
    </row>
    <row r="585" spans="2:26">
      <c r="B585" s="449"/>
      <c r="C585" s="7"/>
      <c r="D585" s="3"/>
      <c r="E585" s="3"/>
      <c r="F585" s="3"/>
      <c r="G585" s="3"/>
      <c r="H585" s="3"/>
      <c r="I585" s="3"/>
      <c r="J585" s="3"/>
      <c r="K585" s="3"/>
      <c r="L585" s="3"/>
      <c r="M585" s="3"/>
      <c r="N585" s="3"/>
      <c r="O585" s="3"/>
      <c r="P585" s="3"/>
      <c r="Q585" s="3"/>
      <c r="R585" s="3"/>
      <c r="S585" s="3"/>
      <c r="T585" s="3"/>
      <c r="U585" s="3"/>
      <c r="V585" s="3"/>
      <c r="W585" s="3"/>
      <c r="X585" s="3"/>
      <c r="Y585" s="3"/>
      <c r="Z585" s="3"/>
    </row>
    <row r="586" spans="2:26">
      <c r="B586" s="449"/>
      <c r="C586" s="7"/>
      <c r="D586" s="3"/>
      <c r="E586" s="3"/>
      <c r="F586" s="3"/>
      <c r="G586" s="3"/>
      <c r="H586" s="3"/>
      <c r="I586" s="3"/>
      <c r="J586" s="3"/>
      <c r="K586" s="3"/>
      <c r="L586" s="3"/>
      <c r="M586" s="3"/>
      <c r="N586" s="3"/>
      <c r="O586" s="3"/>
      <c r="P586" s="3"/>
      <c r="Q586" s="3"/>
      <c r="R586" s="3"/>
      <c r="S586" s="3"/>
      <c r="T586" s="3"/>
      <c r="U586" s="3"/>
      <c r="V586" s="3"/>
      <c r="W586" s="3"/>
      <c r="X586" s="3"/>
      <c r="Y586" s="3"/>
      <c r="Z586" s="3"/>
    </row>
    <row r="587" spans="2:26">
      <c r="B587" s="449"/>
      <c r="C587" s="7"/>
      <c r="D587" s="3"/>
      <c r="E587" s="3"/>
      <c r="F587" s="3"/>
      <c r="G587" s="3"/>
      <c r="H587" s="3"/>
      <c r="I587" s="3"/>
      <c r="J587" s="3"/>
      <c r="K587" s="3"/>
      <c r="L587" s="3"/>
      <c r="M587" s="3"/>
      <c r="N587" s="3"/>
      <c r="O587" s="3"/>
      <c r="P587" s="3"/>
      <c r="Q587" s="3"/>
      <c r="R587" s="3"/>
      <c r="S587" s="3"/>
      <c r="T587" s="3"/>
      <c r="U587" s="3"/>
      <c r="V587" s="3"/>
      <c r="W587" s="3"/>
      <c r="X587" s="3"/>
      <c r="Y587" s="3"/>
      <c r="Z587" s="3"/>
    </row>
    <row r="588" spans="2:26">
      <c r="B588" s="449"/>
      <c r="C588" s="7"/>
      <c r="D588" s="3"/>
      <c r="E588" s="3"/>
      <c r="F588" s="3"/>
      <c r="G588" s="3"/>
      <c r="H588" s="3"/>
      <c r="I588" s="3"/>
      <c r="J588" s="3"/>
      <c r="K588" s="3"/>
      <c r="L588" s="3"/>
      <c r="M588" s="3"/>
      <c r="N588" s="3"/>
      <c r="O588" s="3"/>
      <c r="P588" s="3"/>
      <c r="Q588" s="3"/>
      <c r="R588" s="3"/>
      <c r="S588" s="3"/>
      <c r="T588" s="3"/>
      <c r="U588" s="3"/>
      <c r="V588" s="3"/>
      <c r="W588" s="3"/>
      <c r="X588" s="3"/>
      <c r="Y588" s="3"/>
      <c r="Z588" s="3"/>
    </row>
    <row r="589" spans="2:26">
      <c r="B589" s="449"/>
      <c r="C589" s="7"/>
      <c r="D589" s="3"/>
      <c r="E589" s="3"/>
      <c r="F589" s="3"/>
      <c r="G589" s="3"/>
      <c r="H589" s="3"/>
      <c r="I589" s="3"/>
      <c r="J589" s="3"/>
      <c r="K589" s="3"/>
      <c r="L589" s="3"/>
      <c r="M589" s="3"/>
      <c r="N589" s="3"/>
      <c r="O589" s="3"/>
      <c r="P589" s="3"/>
      <c r="Q589" s="3"/>
      <c r="R589" s="3"/>
      <c r="S589" s="3"/>
      <c r="T589" s="3"/>
      <c r="U589" s="3"/>
      <c r="V589" s="3"/>
      <c r="W589" s="3"/>
      <c r="X589" s="3"/>
      <c r="Y589" s="3"/>
      <c r="Z589" s="3"/>
    </row>
    <row r="590" spans="2:26">
      <c r="B590" s="449"/>
      <c r="C590" s="7"/>
      <c r="D590" s="3"/>
      <c r="E590" s="3"/>
      <c r="F590" s="3"/>
      <c r="G590" s="3"/>
      <c r="H590" s="3"/>
      <c r="I590" s="3"/>
      <c r="J590" s="3"/>
      <c r="K590" s="3"/>
      <c r="L590" s="3"/>
      <c r="M590" s="3"/>
      <c r="N590" s="3"/>
      <c r="O590" s="3"/>
      <c r="P590" s="3"/>
      <c r="Q590" s="3"/>
      <c r="R590" s="3"/>
      <c r="S590" s="3"/>
      <c r="T590" s="3"/>
      <c r="U590" s="3"/>
      <c r="V590" s="3"/>
      <c r="W590" s="3"/>
      <c r="X590" s="3"/>
      <c r="Y590" s="3"/>
      <c r="Z590" s="3"/>
    </row>
    <row r="591" spans="2:26">
      <c r="B591" s="449"/>
      <c r="C591" s="7"/>
      <c r="D591" s="3"/>
      <c r="E591" s="3"/>
      <c r="F591" s="3"/>
      <c r="G591" s="3"/>
      <c r="H591" s="3"/>
      <c r="I591" s="3"/>
      <c r="J591" s="3"/>
      <c r="K591" s="3"/>
      <c r="L591" s="3"/>
      <c r="M591" s="3"/>
      <c r="N591" s="3"/>
      <c r="O591" s="3"/>
      <c r="P591" s="3"/>
      <c r="Q591" s="3"/>
      <c r="R591" s="3"/>
      <c r="S591" s="3"/>
      <c r="T591" s="3"/>
      <c r="U591" s="3"/>
      <c r="V591" s="3"/>
      <c r="W591" s="3"/>
      <c r="X591" s="3"/>
      <c r="Y591" s="3"/>
      <c r="Z591" s="3"/>
    </row>
    <row r="592" spans="2:26">
      <c r="B592" s="449"/>
      <c r="C592" s="7"/>
      <c r="D592" s="3"/>
      <c r="E592" s="3"/>
      <c r="F592" s="3"/>
      <c r="G592" s="3"/>
      <c r="H592" s="3"/>
      <c r="I592" s="3"/>
      <c r="J592" s="3"/>
      <c r="K592" s="3"/>
      <c r="L592" s="3"/>
      <c r="M592" s="3"/>
      <c r="N592" s="3"/>
      <c r="O592" s="3"/>
      <c r="P592" s="3"/>
      <c r="Q592" s="3"/>
      <c r="R592" s="3"/>
      <c r="S592" s="3"/>
      <c r="T592" s="3"/>
      <c r="U592" s="3"/>
      <c r="V592" s="3"/>
      <c r="W592" s="3"/>
      <c r="X592" s="3"/>
      <c r="Y592" s="3"/>
      <c r="Z592" s="3"/>
    </row>
    <row r="593" spans="2:26">
      <c r="B593" s="449"/>
      <c r="C593" s="7"/>
      <c r="D593" s="3"/>
      <c r="E593" s="3"/>
      <c r="F593" s="3"/>
      <c r="G593" s="3"/>
      <c r="H593" s="3"/>
      <c r="I593" s="3"/>
      <c r="J593" s="3"/>
      <c r="K593" s="3"/>
      <c r="L593" s="3"/>
      <c r="M593" s="3"/>
      <c r="N593" s="3"/>
      <c r="O593" s="3"/>
      <c r="P593" s="3"/>
      <c r="Q593" s="3"/>
      <c r="R593" s="3"/>
      <c r="S593" s="3"/>
      <c r="T593" s="3"/>
      <c r="U593" s="3"/>
      <c r="V593" s="3"/>
      <c r="W593" s="3"/>
      <c r="X593" s="3"/>
      <c r="Y593" s="3"/>
      <c r="Z593" s="3"/>
    </row>
    <row r="594" spans="2:26">
      <c r="B594" s="449"/>
      <c r="C594" s="7"/>
      <c r="D594" s="3"/>
      <c r="E594" s="3"/>
      <c r="F594" s="3"/>
      <c r="G594" s="3"/>
      <c r="H594" s="3"/>
      <c r="I594" s="3"/>
      <c r="J594" s="3"/>
      <c r="K594" s="3"/>
      <c r="L594" s="3"/>
      <c r="M594" s="3"/>
      <c r="N594" s="3"/>
      <c r="O594" s="3"/>
      <c r="P594" s="3"/>
      <c r="Q594" s="3"/>
      <c r="R594" s="3"/>
      <c r="S594" s="3"/>
      <c r="T594" s="3"/>
      <c r="U594" s="3"/>
      <c r="V594" s="3"/>
      <c r="W594" s="3"/>
      <c r="X594" s="3"/>
      <c r="Y594" s="3"/>
      <c r="Z594" s="3"/>
    </row>
    <row r="595" spans="2:26">
      <c r="B595" s="449"/>
      <c r="C595" s="7"/>
      <c r="D595" s="3"/>
      <c r="E595" s="3"/>
      <c r="F595" s="3"/>
      <c r="G595" s="3"/>
      <c r="H595" s="3"/>
      <c r="I595" s="3"/>
      <c r="J595" s="3"/>
      <c r="K595" s="3"/>
      <c r="L595" s="3"/>
      <c r="M595" s="3"/>
      <c r="N595" s="3"/>
      <c r="O595" s="3"/>
      <c r="P595" s="3"/>
      <c r="Q595" s="3"/>
      <c r="R595" s="3"/>
      <c r="S595" s="3"/>
      <c r="T595" s="3"/>
      <c r="U595" s="3"/>
      <c r="V595" s="3"/>
      <c r="W595" s="3"/>
      <c r="X595" s="3"/>
      <c r="Y595" s="3"/>
      <c r="Z595" s="3"/>
    </row>
    <row r="596" spans="2:26">
      <c r="B596" s="449"/>
      <c r="C596" s="7"/>
      <c r="D596" s="3"/>
      <c r="E596" s="3"/>
      <c r="F596" s="3"/>
      <c r="G596" s="3"/>
      <c r="H596" s="3"/>
      <c r="I596" s="3"/>
      <c r="J596" s="3"/>
      <c r="K596" s="3"/>
      <c r="L596" s="3"/>
      <c r="M596" s="3"/>
      <c r="N596" s="3"/>
      <c r="O596" s="3"/>
      <c r="P596" s="3"/>
      <c r="Q596" s="3"/>
      <c r="R596" s="3"/>
      <c r="S596" s="3"/>
      <c r="T596" s="3"/>
      <c r="U596" s="3"/>
      <c r="V596" s="3"/>
      <c r="W596" s="3"/>
      <c r="X596" s="3"/>
      <c r="Y596" s="3"/>
      <c r="Z596" s="3"/>
    </row>
    <row r="597" spans="2:26">
      <c r="B597" s="449"/>
      <c r="C597" s="7"/>
      <c r="D597" s="3"/>
      <c r="E597" s="3"/>
      <c r="F597" s="3"/>
      <c r="G597" s="3"/>
      <c r="H597" s="3"/>
      <c r="I597" s="3"/>
      <c r="J597" s="3"/>
      <c r="K597" s="3"/>
      <c r="L597" s="3"/>
      <c r="M597" s="3"/>
      <c r="N597" s="3"/>
      <c r="O597" s="3"/>
      <c r="P597" s="3"/>
      <c r="Q597" s="3"/>
      <c r="R597" s="3"/>
      <c r="S597" s="3"/>
      <c r="T597" s="3"/>
      <c r="U597" s="3"/>
      <c r="V597" s="3"/>
      <c r="W597" s="3"/>
      <c r="X597" s="3"/>
      <c r="Y597" s="3"/>
      <c r="Z597" s="3"/>
    </row>
    <row r="598" spans="2:26">
      <c r="B598" s="449"/>
      <c r="C598" s="7"/>
      <c r="D598" s="3"/>
      <c r="E598" s="3"/>
      <c r="F598" s="3"/>
      <c r="G598" s="3"/>
      <c r="H598" s="3"/>
      <c r="I598" s="3"/>
      <c r="J598" s="3"/>
      <c r="K598" s="3"/>
      <c r="L598" s="3"/>
      <c r="M598" s="3"/>
      <c r="N598" s="3"/>
      <c r="O598" s="3"/>
      <c r="P598" s="3"/>
      <c r="Q598" s="3"/>
      <c r="R598" s="3"/>
      <c r="S598" s="3"/>
      <c r="T598" s="3"/>
      <c r="U598" s="3"/>
      <c r="V598" s="3"/>
      <c r="W598" s="3"/>
      <c r="X598" s="3"/>
      <c r="Y598" s="3"/>
      <c r="Z598" s="3"/>
    </row>
    <row r="599" spans="2:26">
      <c r="B599" s="449"/>
      <c r="C599" s="7"/>
      <c r="D599" s="3"/>
      <c r="E599" s="3"/>
      <c r="F599" s="3"/>
      <c r="G599" s="3"/>
      <c r="H599" s="3"/>
      <c r="I599" s="3"/>
      <c r="J599" s="3"/>
      <c r="K599" s="3"/>
      <c r="L599" s="3"/>
      <c r="M599" s="3"/>
      <c r="N599" s="3"/>
      <c r="O599" s="3"/>
      <c r="P599" s="3"/>
      <c r="Q599" s="3"/>
      <c r="R599" s="3"/>
      <c r="S599" s="3"/>
      <c r="T599" s="3"/>
      <c r="U599" s="3"/>
      <c r="V599" s="3"/>
      <c r="W599" s="3"/>
      <c r="X599" s="3"/>
      <c r="Y599" s="3"/>
      <c r="Z599" s="3"/>
    </row>
    <row r="600" spans="2:26">
      <c r="B600" s="449"/>
      <c r="C600" s="7"/>
      <c r="D600" s="3"/>
      <c r="E600" s="3"/>
      <c r="F600" s="3"/>
      <c r="G600" s="3"/>
      <c r="H600" s="3"/>
      <c r="I600" s="3"/>
      <c r="J600" s="3"/>
      <c r="K600" s="3"/>
      <c r="L600" s="3"/>
      <c r="M600" s="3"/>
      <c r="N600" s="3"/>
      <c r="O600" s="3"/>
      <c r="P600" s="3"/>
      <c r="Q600" s="3"/>
      <c r="R600" s="3"/>
      <c r="S600" s="3"/>
      <c r="T600" s="3"/>
      <c r="U600" s="3"/>
      <c r="V600" s="3"/>
      <c r="W600" s="3"/>
      <c r="X600" s="3"/>
      <c r="Y600" s="3"/>
      <c r="Z600" s="3"/>
    </row>
    <row r="601" spans="2:26">
      <c r="B601" s="449"/>
      <c r="C601" s="7"/>
      <c r="D601" s="3"/>
      <c r="E601" s="3"/>
      <c r="F601" s="3"/>
      <c r="G601" s="3"/>
      <c r="H601" s="3"/>
      <c r="I601" s="3"/>
      <c r="J601" s="3"/>
      <c r="K601" s="3"/>
      <c r="L601" s="3"/>
      <c r="M601" s="3"/>
      <c r="N601" s="3"/>
      <c r="O601" s="3"/>
      <c r="P601" s="3"/>
      <c r="Q601" s="3"/>
      <c r="R601" s="3"/>
      <c r="S601" s="3"/>
      <c r="T601" s="3"/>
      <c r="U601" s="3"/>
      <c r="V601" s="3"/>
      <c r="W601" s="3"/>
      <c r="X601" s="3"/>
      <c r="Y601" s="3"/>
      <c r="Z601" s="3"/>
    </row>
    <row r="602" spans="2:26">
      <c r="B602" s="449"/>
      <c r="C602" s="7"/>
      <c r="D602" s="3"/>
      <c r="E602" s="3"/>
      <c r="F602" s="3"/>
      <c r="G602" s="3"/>
      <c r="H602" s="3"/>
      <c r="I602" s="3"/>
      <c r="J602" s="3"/>
      <c r="K602" s="3"/>
      <c r="L602" s="3"/>
      <c r="M602" s="3"/>
      <c r="N602" s="3"/>
      <c r="O602" s="3"/>
      <c r="P602" s="3"/>
      <c r="Q602" s="3"/>
      <c r="R602" s="3"/>
      <c r="S602" s="3"/>
      <c r="T602" s="3"/>
      <c r="U602" s="3"/>
      <c r="V602" s="3"/>
      <c r="W602" s="3"/>
      <c r="X602" s="3"/>
      <c r="Y602" s="3"/>
      <c r="Z602" s="3"/>
    </row>
    <row r="603" spans="2:26">
      <c r="B603" s="449"/>
      <c r="C603" s="7"/>
      <c r="D603" s="3"/>
      <c r="E603" s="3"/>
      <c r="F603" s="3"/>
      <c r="G603" s="3"/>
      <c r="H603" s="3"/>
      <c r="I603" s="3"/>
      <c r="J603" s="3"/>
      <c r="K603" s="3"/>
      <c r="L603" s="3"/>
      <c r="M603" s="3"/>
      <c r="N603" s="3"/>
      <c r="O603" s="3"/>
      <c r="P603" s="3"/>
      <c r="Q603" s="3"/>
      <c r="R603" s="3"/>
      <c r="S603" s="3"/>
      <c r="T603" s="3"/>
      <c r="U603" s="3"/>
      <c r="V603" s="3"/>
      <c r="W603" s="3"/>
      <c r="X603" s="3"/>
      <c r="Y603" s="3"/>
      <c r="Z603" s="3"/>
    </row>
    <row r="604" spans="2:26">
      <c r="B604" s="449"/>
      <c r="C604" s="7"/>
      <c r="D604" s="3"/>
      <c r="E604" s="3"/>
      <c r="F604" s="3"/>
      <c r="G604" s="3"/>
      <c r="H604" s="3"/>
      <c r="I604" s="3"/>
      <c r="J604" s="3"/>
      <c r="K604" s="3"/>
      <c r="L604" s="3"/>
      <c r="M604" s="3"/>
      <c r="N604" s="3"/>
      <c r="O604" s="3"/>
      <c r="P604" s="3"/>
      <c r="Q604" s="3"/>
      <c r="R604" s="3"/>
      <c r="S604" s="3"/>
      <c r="T604" s="3"/>
      <c r="U604" s="3"/>
      <c r="V604" s="3"/>
      <c r="W604" s="3"/>
      <c r="X604" s="3"/>
      <c r="Y604" s="3"/>
      <c r="Z604" s="3"/>
    </row>
    <row r="605" spans="2:26">
      <c r="B605" s="449"/>
      <c r="C605" s="7"/>
      <c r="D605" s="3"/>
      <c r="E605" s="3"/>
      <c r="F605" s="3"/>
      <c r="G605" s="3"/>
      <c r="H605" s="3"/>
      <c r="I605" s="3"/>
      <c r="J605" s="3"/>
      <c r="K605" s="3"/>
      <c r="L605" s="3"/>
      <c r="M605" s="3"/>
      <c r="N605" s="3"/>
      <c r="O605" s="3"/>
      <c r="P605" s="3"/>
      <c r="Q605" s="3"/>
      <c r="R605" s="3"/>
      <c r="S605" s="3"/>
      <c r="T605" s="3"/>
      <c r="U605" s="3"/>
      <c r="V605" s="3"/>
      <c r="W605" s="3"/>
      <c r="X605" s="3"/>
      <c r="Y605" s="3"/>
      <c r="Z605" s="3"/>
    </row>
    <row r="606" spans="2:26">
      <c r="B606" s="449"/>
      <c r="C606" s="7"/>
      <c r="D606" s="3"/>
      <c r="E606" s="3"/>
      <c r="F606" s="3"/>
      <c r="G606" s="3"/>
      <c r="H606" s="3"/>
      <c r="I606" s="3"/>
      <c r="J606" s="3"/>
      <c r="K606" s="3"/>
      <c r="L606" s="3"/>
      <c r="M606" s="3"/>
      <c r="N606" s="3"/>
      <c r="O606" s="3"/>
      <c r="P606" s="3"/>
      <c r="Q606" s="3"/>
      <c r="R606" s="3"/>
      <c r="S606" s="3"/>
      <c r="T606" s="3"/>
      <c r="U606" s="3"/>
      <c r="V606" s="3"/>
      <c r="W606" s="3"/>
      <c r="X606" s="3"/>
      <c r="Y606" s="3"/>
      <c r="Z606" s="3"/>
    </row>
    <row r="607" spans="2:26">
      <c r="B607" s="449"/>
      <c r="C607" s="7"/>
      <c r="D607" s="3"/>
      <c r="E607" s="3"/>
      <c r="F607" s="3"/>
      <c r="G607" s="3"/>
      <c r="H607" s="3"/>
      <c r="I607" s="3"/>
      <c r="J607" s="3"/>
      <c r="K607" s="3"/>
      <c r="L607" s="3"/>
      <c r="M607" s="3"/>
      <c r="N607" s="3"/>
      <c r="O607" s="3"/>
      <c r="P607" s="3"/>
      <c r="Q607" s="3"/>
      <c r="R607" s="3"/>
      <c r="S607" s="3"/>
      <c r="T607" s="3"/>
      <c r="U607" s="3"/>
      <c r="V607" s="3"/>
      <c r="W607" s="3"/>
      <c r="X607" s="3"/>
      <c r="Y607" s="3"/>
      <c r="Z607" s="3"/>
    </row>
    <row r="608" spans="2:26">
      <c r="B608" s="449"/>
      <c r="C608" s="7"/>
      <c r="D608" s="3"/>
      <c r="E608" s="3"/>
      <c r="F608" s="3"/>
      <c r="G608" s="3"/>
      <c r="H608" s="3"/>
      <c r="I608" s="3"/>
      <c r="J608" s="3"/>
      <c r="K608" s="3"/>
      <c r="L608" s="3"/>
      <c r="M608" s="3"/>
      <c r="N608" s="3"/>
      <c r="O608" s="3"/>
      <c r="P608" s="3"/>
      <c r="Q608" s="3"/>
      <c r="R608" s="3"/>
      <c r="S608" s="3"/>
      <c r="T608" s="3"/>
      <c r="U608" s="3"/>
      <c r="V608" s="3"/>
      <c r="W608" s="3"/>
      <c r="X608" s="3"/>
      <c r="Y608" s="3"/>
      <c r="Z608" s="3"/>
    </row>
    <row r="609" spans="2:26">
      <c r="B609" s="449"/>
      <c r="C609" s="7"/>
      <c r="D609" s="3"/>
      <c r="E609" s="3"/>
      <c r="F609" s="3"/>
      <c r="G609" s="3"/>
      <c r="H609" s="3"/>
      <c r="I609" s="3"/>
      <c r="J609" s="3"/>
      <c r="K609" s="3"/>
      <c r="L609" s="3"/>
      <c r="M609" s="3"/>
      <c r="N609" s="3"/>
      <c r="O609" s="3"/>
      <c r="P609" s="3"/>
      <c r="Q609" s="3"/>
      <c r="R609" s="3"/>
      <c r="S609" s="3"/>
      <c r="T609" s="3"/>
      <c r="U609" s="3"/>
      <c r="V609" s="3"/>
      <c r="W609" s="3"/>
      <c r="X609" s="3"/>
      <c r="Y609" s="3"/>
      <c r="Z609" s="3"/>
    </row>
    <row r="610" spans="2:26">
      <c r="B610" s="449"/>
      <c r="C610" s="7"/>
      <c r="D610" s="3"/>
      <c r="E610" s="3"/>
      <c r="F610" s="3"/>
      <c r="G610" s="3"/>
      <c r="H610" s="3"/>
      <c r="I610" s="3"/>
      <c r="J610" s="3"/>
      <c r="K610" s="3"/>
      <c r="L610" s="3"/>
      <c r="M610" s="3"/>
      <c r="N610" s="3"/>
      <c r="O610" s="3"/>
      <c r="P610" s="3"/>
      <c r="Q610" s="3"/>
      <c r="R610" s="3"/>
      <c r="S610" s="3"/>
      <c r="T610" s="3"/>
      <c r="U610" s="3"/>
      <c r="V610" s="3"/>
      <c r="W610" s="3"/>
      <c r="X610" s="3"/>
      <c r="Y610" s="3"/>
      <c r="Z610" s="3"/>
    </row>
    <row r="611" spans="2:26">
      <c r="B611" s="449"/>
      <c r="C611" s="7"/>
      <c r="D611" s="3"/>
      <c r="E611" s="3"/>
      <c r="F611" s="3"/>
      <c r="G611" s="3"/>
      <c r="H611" s="3"/>
      <c r="I611" s="3"/>
      <c r="J611" s="3"/>
      <c r="K611" s="3"/>
      <c r="L611" s="3"/>
      <c r="M611" s="3"/>
      <c r="N611" s="3"/>
      <c r="O611" s="3"/>
      <c r="P611" s="3"/>
      <c r="Q611" s="3"/>
      <c r="R611" s="3"/>
      <c r="S611" s="3"/>
      <c r="T611" s="3"/>
      <c r="U611" s="3"/>
      <c r="V611" s="3"/>
      <c r="W611" s="3"/>
      <c r="X611" s="3"/>
      <c r="Y611" s="3"/>
      <c r="Z611" s="3"/>
    </row>
    <row r="612" spans="2:26">
      <c r="B612" s="449"/>
      <c r="C612" s="7"/>
      <c r="D612" s="3"/>
      <c r="E612" s="3"/>
      <c r="F612" s="3"/>
      <c r="G612" s="3"/>
      <c r="H612" s="3"/>
      <c r="I612" s="3"/>
      <c r="J612" s="3"/>
      <c r="K612" s="3"/>
      <c r="L612" s="3"/>
      <c r="M612" s="3"/>
      <c r="N612" s="3"/>
      <c r="O612" s="3"/>
      <c r="P612" s="3"/>
      <c r="Q612" s="3"/>
      <c r="R612" s="3"/>
      <c r="S612" s="3"/>
      <c r="T612" s="3"/>
      <c r="U612" s="3"/>
      <c r="V612" s="3"/>
      <c r="W612" s="3"/>
      <c r="X612" s="3"/>
      <c r="Y612" s="3"/>
      <c r="Z612" s="3"/>
    </row>
    <row r="613" spans="2:26">
      <c r="B613" s="449"/>
      <c r="C613" s="7"/>
      <c r="D613" s="3"/>
      <c r="E613" s="3"/>
      <c r="F613" s="3"/>
      <c r="G613" s="3"/>
      <c r="H613" s="3"/>
      <c r="I613" s="3"/>
      <c r="J613" s="3"/>
      <c r="K613" s="3"/>
      <c r="L613" s="3"/>
      <c r="M613" s="3"/>
      <c r="N613" s="3"/>
      <c r="O613" s="3"/>
      <c r="P613" s="3"/>
      <c r="Q613" s="3"/>
      <c r="R613" s="3"/>
      <c r="S613" s="3"/>
      <c r="T613" s="3"/>
      <c r="U613" s="3"/>
      <c r="V613" s="3"/>
      <c r="W613" s="3"/>
      <c r="X613" s="3"/>
      <c r="Y613" s="3"/>
      <c r="Z613" s="3"/>
    </row>
    <row r="614" spans="2:26">
      <c r="B614" s="449"/>
      <c r="C614" s="7"/>
      <c r="D614" s="3"/>
      <c r="E614" s="3"/>
      <c r="F614" s="3"/>
      <c r="G614" s="3"/>
      <c r="H614" s="3"/>
      <c r="I614" s="3"/>
      <c r="J614" s="3"/>
      <c r="K614" s="3"/>
      <c r="L614" s="3"/>
      <c r="M614" s="3"/>
      <c r="N614" s="3"/>
      <c r="O614" s="3"/>
      <c r="P614" s="3"/>
      <c r="Q614" s="3"/>
      <c r="R614" s="3"/>
      <c r="S614" s="3"/>
      <c r="T614" s="3"/>
      <c r="U614" s="3"/>
      <c r="V614" s="3"/>
      <c r="W614" s="3"/>
      <c r="X614" s="3"/>
      <c r="Y614" s="3"/>
      <c r="Z614" s="3"/>
    </row>
    <row r="615" spans="2:26">
      <c r="B615" s="449"/>
      <c r="C615" s="7"/>
      <c r="D615" s="3"/>
      <c r="E615" s="3"/>
      <c r="F615" s="3"/>
      <c r="G615" s="3"/>
      <c r="H615" s="3"/>
      <c r="I615" s="3"/>
      <c r="J615" s="3"/>
      <c r="K615" s="3"/>
      <c r="L615" s="3"/>
      <c r="M615" s="3"/>
      <c r="N615" s="3"/>
      <c r="O615" s="3"/>
      <c r="P615" s="3"/>
      <c r="Q615" s="3"/>
      <c r="R615" s="3"/>
      <c r="S615" s="3"/>
      <c r="T615" s="3"/>
      <c r="U615" s="3"/>
      <c r="V615" s="3"/>
      <c r="W615" s="3"/>
      <c r="X615" s="3"/>
      <c r="Y615" s="3"/>
      <c r="Z615" s="3"/>
    </row>
    <row r="616" spans="2:26">
      <c r="B616" s="449"/>
      <c r="C616" s="7"/>
      <c r="D616" s="3"/>
      <c r="E616" s="3"/>
      <c r="F616" s="3"/>
      <c r="G616" s="3"/>
      <c r="H616" s="3"/>
      <c r="I616" s="3"/>
      <c r="J616" s="3"/>
      <c r="K616" s="3"/>
      <c r="L616" s="3"/>
      <c r="M616" s="3"/>
      <c r="N616" s="3"/>
      <c r="O616" s="3"/>
      <c r="P616" s="3"/>
      <c r="Q616" s="3"/>
      <c r="R616" s="3"/>
      <c r="S616" s="3"/>
      <c r="T616" s="3"/>
      <c r="U616" s="3"/>
      <c r="V616" s="3"/>
      <c r="W616" s="3"/>
      <c r="X616" s="3"/>
      <c r="Y616" s="3"/>
      <c r="Z616" s="3"/>
    </row>
    <row r="617" spans="2:26">
      <c r="B617" s="449"/>
      <c r="C617" s="7"/>
      <c r="D617" s="3"/>
      <c r="E617" s="3"/>
      <c r="F617" s="3"/>
      <c r="G617" s="3"/>
      <c r="H617" s="3"/>
      <c r="I617" s="3"/>
      <c r="J617" s="3"/>
      <c r="K617" s="3"/>
      <c r="L617" s="3"/>
      <c r="M617" s="3"/>
      <c r="N617" s="3"/>
      <c r="O617" s="3"/>
      <c r="P617" s="3"/>
      <c r="Q617" s="3"/>
      <c r="R617" s="3"/>
      <c r="S617" s="3"/>
      <c r="T617" s="3"/>
      <c r="U617" s="3"/>
      <c r="V617" s="3"/>
      <c r="W617" s="3"/>
      <c r="X617" s="3"/>
      <c r="Y617" s="3"/>
      <c r="Z617" s="3"/>
    </row>
    <row r="618" spans="2:26">
      <c r="B618" s="449"/>
      <c r="C618" s="7"/>
      <c r="D618" s="3"/>
      <c r="E618" s="3"/>
      <c r="F618" s="3"/>
      <c r="G618" s="3"/>
      <c r="H618" s="3"/>
      <c r="I618" s="3"/>
      <c r="J618" s="3"/>
      <c r="K618" s="3"/>
      <c r="L618" s="3"/>
      <c r="M618" s="3"/>
      <c r="N618" s="3"/>
      <c r="O618" s="3"/>
      <c r="P618" s="3"/>
      <c r="Q618" s="3"/>
      <c r="R618" s="3"/>
      <c r="S618" s="3"/>
      <c r="T618" s="3"/>
      <c r="U618" s="3"/>
      <c r="V618" s="3"/>
      <c r="W618" s="3"/>
      <c r="X618" s="3"/>
      <c r="Y618" s="3"/>
      <c r="Z618" s="3"/>
    </row>
    <row r="619" spans="2:26">
      <c r="B619" s="449"/>
      <c r="C619" s="7"/>
      <c r="D619" s="3"/>
      <c r="E619" s="3"/>
      <c r="F619" s="3"/>
      <c r="G619" s="3"/>
      <c r="H619" s="3"/>
      <c r="I619" s="3"/>
      <c r="J619" s="3"/>
      <c r="K619" s="3"/>
      <c r="L619" s="3"/>
      <c r="M619" s="3"/>
      <c r="N619" s="3"/>
      <c r="O619" s="3"/>
      <c r="P619" s="3"/>
      <c r="Q619" s="3"/>
      <c r="R619" s="3"/>
      <c r="S619" s="3"/>
      <c r="T619" s="3"/>
      <c r="U619" s="3"/>
      <c r="V619" s="3"/>
      <c r="W619" s="3"/>
      <c r="X619" s="3"/>
      <c r="Y619" s="3"/>
      <c r="Z619" s="3"/>
    </row>
    <row r="620" spans="2:26">
      <c r="B620" s="449"/>
      <c r="C620" s="7"/>
      <c r="D620" s="3"/>
      <c r="E620" s="3"/>
      <c r="F620" s="3"/>
      <c r="G620" s="3"/>
      <c r="H620" s="3"/>
      <c r="I620" s="3"/>
      <c r="J620" s="3"/>
      <c r="K620" s="3"/>
      <c r="L620" s="3"/>
      <c r="M620" s="3"/>
      <c r="N620" s="3"/>
      <c r="O620" s="3"/>
      <c r="P620" s="3"/>
      <c r="Q620" s="3"/>
      <c r="R620" s="3"/>
      <c r="S620" s="3"/>
      <c r="T620" s="3"/>
      <c r="U620" s="3"/>
      <c r="V620" s="3"/>
      <c r="W620" s="3"/>
      <c r="X620" s="3"/>
      <c r="Y620" s="3"/>
      <c r="Z620" s="3"/>
    </row>
    <row r="621" spans="2:26">
      <c r="B621" s="449"/>
      <c r="C621" s="7"/>
      <c r="D621" s="3"/>
      <c r="E621" s="3"/>
      <c r="F621" s="3"/>
      <c r="G621" s="3"/>
      <c r="H621" s="3"/>
      <c r="I621" s="3"/>
      <c r="J621" s="3"/>
      <c r="K621" s="3"/>
      <c r="L621" s="3"/>
      <c r="M621" s="3"/>
      <c r="N621" s="3"/>
      <c r="O621" s="3"/>
      <c r="P621" s="3"/>
      <c r="Q621" s="3"/>
      <c r="R621" s="3"/>
      <c r="S621" s="3"/>
      <c r="T621" s="3"/>
      <c r="U621" s="3"/>
      <c r="V621" s="3"/>
      <c r="W621" s="3"/>
      <c r="X621" s="3"/>
      <c r="Y621" s="3"/>
      <c r="Z621" s="3"/>
    </row>
    <row r="622" spans="2:26">
      <c r="B622" s="449"/>
      <c r="C622" s="7"/>
      <c r="D622" s="3"/>
      <c r="E622" s="3"/>
      <c r="F622" s="3"/>
      <c r="G622" s="3"/>
      <c r="H622" s="3"/>
      <c r="I622" s="3"/>
      <c r="J622" s="3"/>
      <c r="K622" s="3"/>
      <c r="L622" s="3"/>
      <c r="M622" s="3"/>
      <c r="N622" s="3"/>
      <c r="O622" s="3"/>
      <c r="P622" s="3"/>
      <c r="Q622" s="3"/>
      <c r="R622" s="3"/>
      <c r="S622" s="3"/>
      <c r="T622" s="3"/>
      <c r="U622" s="3"/>
      <c r="V622" s="3"/>
      <c r="W622" s="3"/>
      <c r="X622" s="3"/>
      <c r="Y622" s="3"/>
      <c r="Z622" s="3"/>
    </row>
    <row r="623" spans="2:26">
      <c r="B623" s="449"/>
      <c r="C623" s="7"/>
      <c r="D623" s="3"/>
      <c r="E623" s="3"/>
      <c r="F623" s="3"/>
      <c r="G623" s="3"/>
      <c r="H623" s="3"/>
      <c r="I623" s="3"/>
      <c r="J623" s="3"/>
      <c r="K623" s="3"/>
      <c r="L623" s="3"/>
      <c r="M623" s="3"/>
      <c r="N623" s="3"/>
      <c r="O623" s="3"/>
      <c r="P623" s="3"/>
      <c r="Q623" s="3"/>
      <c r="R623" s="3"/>
      <c r="S623" s="3"/>
      <c r="T623" s="3"/>
      <c r="U623" s="3"/>
      <c r="V623" s="3"/>
      <c r="W623" s="3"/>
      <c r="X623" s="3"/>
      <c r="Y623" s="3"/>
      <c r="Z623" s="3"/>
    </row>
    <row r="624" spans="2:26">
      <c r="B624" s="449"/>
      <c r="C624" s="7"/>
      <c r="D624" s="3"/>
      <c r="E624" s="3"/>
      <c r="F624" s="3"/>
      <c r="G624" s="3"/>
      <c r="H624" s="3"/>
      <c r="I624" s="3"/>
      <c r="J624" s="3"/>
      <c r="K624" s="3"/>
      <c r="L624" s="3"/>
      <c r="M624" s="3"/>
      <c r="N624" s="3"/>
      <c r="O624" s="3"/>
      <c r="P624" s="3"/>
      <c r="Q624" s="3"/>
      <c r="R624" s="3"/>
      <c r="S624" s="3"/>
      <c r="T624" s="3"/>
      <c r="U624" s="3"/>
      <c r="V624" s="3"/>
      <c r="W624" s="3"/>
      <c r="X624" s="3"/>
      <c r="Y624" s="3"/>
      <c r="Z624" s="3"/>
    </row>
    <row r="625" spans="2:26">
      <c r="B625" s="449"/>
      <c r="C625" s="7"/>
      <c r="D625" s="3"/>
      <c r="E625" s="3"/>
      <c r="F625" s="3"/>
      <c r="G625" s="3"/>
      <c r="H625" s="3"/>
      <c r="I625" s="3"/>
      <c r="J625" s="3"/>
      <c r="K625" s="3"/>
      <c r="L625" s="3"/>
      <c r="M625" s="3"/>
      <c r="N625" s="3"/>
      <c r="O625" s="3"/>
      <c r="P625" s="3"/>
      <c r="Q625" s="3"/>
      <c r="R625" s="3"/>
      <c r="S625" s="3"/>
      <c r="T625" s="3"/>
      <c r="U625" s="3"/>
      <c r="V625" s="3"/>
      <c r="W625" s="3"/>
      <c r="X625" s="3"/>
      <c r="Y625" s="3"/>
      <c r="Z625" s="3"/>
    </row>
    <row r="626" spans="2:26">
      <c r="B626" s="449"/>
      <c r="C626" s="7"/>
      <c r="D626" s="3"/>
      <c r="E626" s="3"/>
      <c r="F626" s="3"/>
      <c r="G626" s="3"/>
      <c r="H626" s="3"/>
      <c r="I626" s="3"/>
      <c r="J626" s="3"/>
      <c r="K626" s="3"/>
      <c r="L626" s="3"/>
      <c r="M626" s="3"/>
      <c r="N626" s="3"/>
      <c r="O626" s="3"/>
      <c r="P626" s="3"/>
      <c r="Q626" s="3"/>
      <c r="R626" s="3"/>
      <c r="S626" s="3"/>
      <c r="T626" s="3"/>
      <c r="U626" s="3"/>
      <c r="V626" s="3"/>
      <c r="W626" s="3"/>
      <c r="X626" s="3"/>
      <c r="Y626" s="3"/>
      <c r="Z626" s="3"/>
    </row>
    <row r="627" spans="2:26">
      <c r="B627" s="449"/>
      <c r="C627" s="7"/>
      <c r="D627" s="3"/>
      <c r="E627" s="3"/>
      <c r="F627" s="3"/>
      <c r="G627" s="3"/>
      <c r="H627" s="3"/>
      <c r="I627" s="3"/>
      <c r="J627" s="3"/>
      <c r="K627" s="3"/>
      <c r="L627" s="3"/>
      <c r="M627" s="3"/>
      <c r="N627" s="3"/>
      <c r="O627" s="3"/>
      <c r="P627" s="3"/>
      <c r="Q627" s="3"/>
      <c r="R627" s="3"/>
      <c r="S627" s="3"/>
      <c r="T627" s="3"/>
      <c r="U627" s="3"/>
      <c r="V627" s="3"/>
      <c r="W627" s="3"/>
      <c r="X627" s="3"/>
      <c r="Y627" s="3"/>
      <c r="Z627" s="3"/>
    </row>
    <row r="628" spans="2:26">
      <c r="B628" s="449"/>
      <c r="C628" s="7"/>
      <c r="D628" s="3"/>
      <c r="E628" s="3"/>
      <c r="F628" s="3"/>
      <c r="G628" s="3"/>
      <c r="H628" s="3"/>
      <c r="I628" s="3"/>
      <c r="J628" s="3"/>
      <c r="K628" s="3"/>
      <c r="L628" s="3"/>
      <c r="M628" s="3"/>
      <c r="N628" s="3"/>
      <c r="O628" s="3"/>
      <c r="P628" s="3"/>
      <c r="Q628" s="3"/>
      <c r="R628" s="3"/>
      <c r="S628" s="3"/>
      <c r="T628" s="3"/>
      <c r="U628" s="3"/>
      <c r="V628" s="3"/>
      <c r="W628" s="3"/>
      <c r="X628" s="3"/>
      <c r="Y628" s="3"/>
      <c r="Z628" s="3"/>
    </row>
    <row r="629" spans="2:26">
      <c r="B629" s="449"/>
      <c r="C629" s="7"/>
      <c r="D629" s="3"/>
      <c r="E629" s="3"/>
      <c r="F629" s="3"/>
      <c r="G629" s="3"/>
      <c r="H629" s="3"/>
      <c r="I629" s="3"/>
      <c r="J629" s="3"/>
      <c r="K629" s="3"/>
      <c r="L629" s="3"/>
      <c r="M629" s="3"/>
      <c r="N629" s="3"/>
      <c r="O629" s="3"/>
      <c r="P629" s="3"/>
      <c r="Q629" s="3"/>
      <c r="R629" s="3"/>
      <c r="S629" s="3"/>
      <c r="T629" s="3"/>
      <c r="U629" s="3"/>
      <c r="V629" s="3"/>
      <c r="W629" s="3"/>
      <c r="X629" s="3"/>
      <c r="Y629" s="3"/>
      <c r="Z629" s="3"/>
    </row>
    <row r="630" spans="2:26">
      <c r="B630" s="449"/>
      <c r="C630" s="7"/>
      <c r="D630" s="3"/>
      <c r="E630" s="3"/>
      <c r="F630" s="3"/>
      <c r="G630" s="3"/>
      <c r="H630" s="3"/>
      <c r="I630" s="3"/>
      <c r="J630" s="3"/>
      <c r="K630" s="3"/>
      <c r="L630" s="3"/>
      <c r="M630" s="3"/>
      <c r="N630" s="3"/>
      <c r="O630" s="3"/>
      <c r="P630" s="3"/>
      <c r="Q630" s="3"/>
      <c r="R630" s="3"/>
      <c r="S630" s="3"/>
      <c r="T630" s="3"/>
      <c r="U630" s="3"/>
      <c r="V630" s="3"/>
      <c r="W630" s="3"/>
      <c r="X630" s="3"/>
      <c r="Y630" s="3"/>
      <c r="Z630" s="3"/>
    </row>
    <row r="631" spans="2:26">
      <c r="B631" s="449"/>
      <c r="C631" s="7"/>
      <c r="D631" s="3"/>
      <c r="E631" s="3"/>
      <c r="F631" s="3"/>
      <c r="G631" s="3"/>
      <c r="H631" s="3"/>
      <c r="I631" s="3"/>
      <c r="J631" s="3"/>
      <c r="K631" s="3"/>
      <c r="L631" s="3"/>
      <c r="M631" s="3"/>
      <c r="N631" s="3"/>
      <c r="O631" s="3"/>
      <c r="P631" s="3"/>
      <c r="Q631" s="3"/>
      <c r="R631" s="3"/>
      <c r="S631" s="3"/>
      <c r="T631" s="3"/>
      <c r="U631" s="3"/>
      <c r="V631" s="3"/>
      <c r="W631" s="3"/>
      <c r="X631" s="3"/>
      <c r="Y631" s="3"/>
      <c r="Z631" s="3"/>
    </row>
    <row r="632" spans="2:26">
      <c r="B632" s="449"/>
      <c r="C632" s="7"/>
      <c r="D632" s="3"/>
      <c r="E632" s="3"/>
      <c r="F632" s="3"/>
      <c r="G632" s="3"/>
      <c r="H632" s="3"/>
      <c r="I632" s="3"/>
      <c r="J632" s="3"/>
      <c r="K632" s="3"/>
      <c r="L632" s="3"/>
      <c r="M632" s="3"/>
      <c r="N632" s="3"/>
      <c r="O632" s="3"/>
      <c r="P632" s="3"/>
      <c r="Q632" s="3"/>
      <c r="R632" s="3"/>
      <c r="S632" s="3"/>
      <c r="T632" s="3"/>
      <c r="U632" s="3"/>
      <c r="V632" s="3"/>
      <c r="W632" s="3"/>
      <c r="X632" s="3"/>
      <c r="Y632" s="3"/>
      <c r="Z632" s="3"/>
    </row>
    <row r="633" spans="2:26">
      <c r="B633" s="449"/>
      <c r="C633" s="7"/>
      <c r="D633" s="3"/>
      <c r="E633" s="3"/>
      <c r="F633" s="3"/>
      <c r="G633" s="3"/>
      <c r="H633" s="3"/>
      <c r="I633" s="3"/>
      <c r="J633" s="3"/>
      <c r="K633" s="3"/>
      <c r="L633" s="3"/>
      <c r="M633" s="3"/>
      <c r="N633" s="3"/>
      <c r="O633" s="3"/>
      <c r="P633" s="3"/>
      <c r="Q633" s="3"/>
      <c r="R633" s="3"/>
      <c r="S633" s="3"/>
      <c r="T633" s="3"/>
      <c r="U633" s="3"/>
      <c r="V633" s="3"/>
      <c r="W633" s="3"/>
      <c r="X633" s="3"/>
      <c r="Y633" s="3"/>
      <c r="Z633" s="3"/>
    </row>
    <row r="634" spans="2:26">
      <c r="B634" s="449"/>
      <c r="C634" s="7"/>
      <c r="D634" s="3"/>
      <c r="E634" s="3"/>
      <c r="F634" s="3"/>
      <c r="G634" s="3"/>
      <c r="H634" s="3"/>
      <c r="I634" s="3"/>
      <c r="J634" s="3"/>
      <c r="K634" s="3"/>
      <c r="L634" s="3"/>
      <c r="M634" s="3"/>
      <c r="N634" s="3"/>
      <c r="O634" s="3"/>
      <c r="P634" s="3"/>
      <c r="Q634" s="3"/>
      <c r="R634" s="3"/>
      <c r="S634" s="3"/>
      <c r="T634" s="3"/>
      <c r="U634" s="3"/>
      <c r="V634" s="3"/>
      <c r="W634" s="3"/>
      <c r="X634" s="3"/>
      <c r="Y634" s="3"/>
      <c r="Z634" s="3"/>
    </row>
    <row r="635" spans="2:26">
      <c r="B635" s="449"/>
      <c r="C635" s="7"/>
      <c r="D635" s="3"/>
      <c r="E635" s="3"/>
      <c r="F635" s="3"/>
      <c r="G635" s="3"/>
      <c r="H635" s="3"/>
      <c r="I635" s="3"/>
      <c r="J635" s="3"/>
      <c r="K635" s="3"/>
      <c r="L635" s="3"/>
      <c r="M635" s="3"/>
      <c r="N635" s="3"/>
      <c r="O635" s="3"/>
      <c r="P635" s="3"/>
      <c r="Q635" s="3"/>
      <c r="R635" s="3"/>
      <c r="S635" s="3"/>
      <c r="T635" s="3"/>
      <c r="U635" s="3"/>
      <c r="V635" s="3"/>
      <c r="W635" s="3"/>
      <c r="X635" s="3"/>
      <c r="Y635" s="3"/>
      <c r="Z635" s="3"/>
    </row>
    <row r="636" spans="2:26">
      <c r="B636" s="449"/>
      <c r="C636" s="7"/>
      <c r="D636" s="3"/>
      <c r="E636" s="3"/>
      <c r="F636" s="3"/>
      <c r="G636" s="3"/>
      <c r="H636" s="3"/>
      <c r="I636" s="3"/>
      <c r="J636" s="3"/>
      <c r="K636" s="3"/>
      <c r="L636" s="3"/>
      <c r="M636" s="3"/>
      <c r="N636" s="3"/>
      <c r="O636" s="3"/>
      <c r="P636" s="3"/>
      <c r="Q636" s="3"/>
      <c r="R636" s="3"/>
      <c r="S636" s="3"/>
      <c r="T636" s="3"/>
      <c r="U636" s="3"/>
      <c r="V636" s="3"/>
      <c r="W636" s="3"/>
      <c r="X636" s="3"/>
      <c r="Y636" s="3"/>
      <c r="Z636" s="3"/>
    </row>
    <row r="637" spans="2:26">
      <c r="B637" s="449"/>
      <c r="C637" s="7"/>
      <c r="D637" s="3"/>
      <c r="E637" s="3"/>
      <c r="F637" s="3"/>
      <c r="G637" s="3"/>
      <c r="H637" s="3"/>
      <c r="I637" s="3"/>
      <c r="J637" s="3"/>
      <c r="K637" s="3"/>
      <c r="L637" s="3"/>
      <c r="M637" s="3"/>
      <c r="N637" s="3"/>
      <c r="O637" s="3"/>
      <c r="P637" s="3"/>
      <c r="Q637" s="3"/>
      <c r="R637" s="3"/>
      <c r="S637" s="3"/>
      <c r="T637" s="3"/>
      <c r="U637" s="3"/>
      <c r="V637" s="3"/>
      <c r="W637" s="3"/>
      <c r="X637" s="3"/>
      <c r="Y637" s="3"/>
      <c r="Z637" s="3"/>
    </row>
    <row r="638" spans="2:26">
      <c r="B638" s="449"/>
      <c r="C638" s="7"/>
      <c r="D638" s="3"/>
      <c r="E638" s="3"/>
      <c r="F638" s="3"/>
      <c r="G638" s="3"/>
      <c r="H638" s="3"/>
      <c r="I638" s="3"/>
      <c r="J638" s="3"/>
      <c r="K638" s="3"/>
      <c r="L638" s="3"/>
      <c r="M638" s="3"/>
      <c r="N638" s="3"/>
      <c r="O638" s="3"/>
      <c r="P638" s="3"/>
      <c r="Q638" s="3"/>
      <c r="R638" s="3"/>
      <c r="S638" s="3"/>
      <c r="T638" s="3"/>
      <c r="U638" s="3"/>
      <c r="V638" s="3"/>
      <c r="W638" s="3"/>
      <c r="X638" s="3"/>
      <c r="Y638" s="3"/>
      <c r="Z638" s="3"/>
    </row>
    <row r="639" spans="2:26">
      <c r="B639" s="449"/>
      <c r="C639" s="7"/>
      <c r="D639" s="3"/>
      <c r="E639" s="3"/>
      <c r="F639" s="3"/>
      <c r="G639" s="3"/>
      <c r="H639" s="3"/>
      <c r="I639" s="3"/>
      <c r="J639" s="3"/>
      <c r="K639" s="3"/>
      <c r="L639" s="3"/>
      <c r="M639" s="3"/>
      <c r="N639" s="3"/>
      <c r="O639" s="3"/>
      <c r="P639" s="3"/>
      <c r="Q639" s="3"/>
      <c r="R639" s="3"/>
      <c r="S639" s="3"/>
      <c r="T639" s="3"/>
      <c r="U639" s="3"/>
      <c r="V639" s="3"/>
      <c r="W639" s="3"/>
      <c r="X639" s="3"/>
      <c r="Y639" s="3"/>
      <c r="Z639" s="3"/>
    </row>
    <row r="640" spans="2:26">
      <c r="B640" s="449"/>
      <c r="C640" s="7"/>
      <c r="D640" s="3"/>
      <c r="E640" s="3"/>
      <c r="F640" s="3"/>
      <c r="G640" s="3"/>
      <c r="H640" s="3"/>
      <c r="I640" s="3"/>
      <c r="J640" s="3"/>
      <c r="K640" s="3"/>
      <c r="L640" s="3"/>
      <c r="M640" s="3"/>
      <c r="N640" s="3"/>
      <c r="O640" s="3"/>
      <c r="P640" s="3"/>
      <c r="Q640" s="3"/>
      <c r="R640" s="3"/>
      <c r="S640" s="3"/>
      <c r="T640" s="3"/>
      <c r="U640" s="3"/>
      <c r="V640" s="3"/>
      <c r="W640" s="3"/>
      <c r="X640" s="3"/>
      <c r="Y640" s="3"/>
      <c r="Z640" s="3"/>
    </row>
    <row r="641" spans="2:26">
      <c r="B641" s="449"/>
      <c r="C641" s="7"/>
      <c r="D641" s="3"/>
      <c r="E641" s="3"/>
      <c r="F641" s="3"/>
      <c r="G641" s="3"/>
      <c r="H641" s="3"/>
      <c r="I641" s="3"/>
      <c r="J641" s="3"/>
      <c r="K641" s="3"/>
      <c r="L641" s="3"/>
      <c r="M641" s="3"/>
      <c r="N641" s="3"/>
      <c r="O641" s="3"/>
      <c r="P641" s="3"/>
      <c r="Q641" s="3"/>
      <c r="R641" s="3"/>
      <c r="S641" s="3"/>
      <c r="T641" s="3"/>
      <c r="U641" s="3"/>
      <c r="V641" s="3"/>
      <c r="W641" s="3"/>
      <c r="X641" s="3"/>
      <c r="Y641" s="3"/>
      <c r="Z641" s="3"/>
    </row>
    <row r="642" spans="2:26">
      <c r="B642" s="449"/>
      <c r="C642" s="7"/>
      <c r="D642" s="3"/>
      <c r="E642" s="3"/>
      <c r="F642" s="3"/>
      <c r="G642" s="3"/>
      <c r="H642" s="3"/>
      <c r="I642" s="3"/>
      <c r="J642" s="3"/>
      <c r="K642" s="3"/>
      <c r="L642" s="3"/>
      <c r="M642" s="3"/>
      <c r="N642" s="3"/>
      <c r="O642" s="3"/>
      <c r="P642" s="3"/>
      <c r="Q642" s="3"/>
      <c r="R642" s="3"/>
      <c r="S642" s="3"/>
      <c r="T642" s="3"/>
      <c r="U642" s="3"/>
      <c r="V642" s="3"/>
      <c r="W642" s="3"/>
      <c r="X642" s="3"/>
      <c r="Y642" s="3"/>
      <c r="Z642" s="3"/>
    </row>
    <row r="643" spans="2:26">
      <c r="B643" s="449"/>
      <c r="C643" s="7"/>
      <c r="D643" s="3"/>
      <c r="E643" s="3"/>
      <c r="F643" s="3"/>
      <c r="G643" s="3"/>
      <c r="H643" s="3"/>
      <c r="I643" s="3"/>
      <c r="J643" s="3"/>
      <c r="K643" s="3"/>
      <c r="L643" s="3"/>
      <c r="M643" s="3"/>
      <c r="N643" s="3"/>
      <c r="O643" s="3"/>
      <c r="P643" s="3"/>
      <c r="Q643" s="3"/>
      <c r="R643" s="3"/>
      <c r="S643" s="3"/>
      <c r="T643" s="3"/>
      <c r="U643" s="3"/>
      <c r="V643" s="3"/>
      <c r="W643" s="3"/>
      <c r="X643" s="3"/>
      <c r="Y643" s="3"/>
      <c r="Z643" s="3"/>
    </row>
    <row r="644" spans="2:26">
      <c r="B644" s="449"/>
      <c r="C644" s="7"/>
      <c r="D644" s="3"/>
      <c r="E644" s="3"/>
      <c r="F644" s="3"/>
      <c r="G644" s="3"/>
      <c r="H644" s="3"/>
      <c r="I644" s="3"/>
      <c r="J644" s="3"/>
      <c r="K644" s="3"/>
      <c r="L644" s="3"/>
      <c r="M644" s="3"/>
      <c r="N644" s="3"/>
      <c r="O644" s="3"/>
      <c r="P644" s="3"/>
      <c r="Q644" s="3"/>
      <c r="R644" s="3"/>
      <c r="S644" s="3"/>
      <c r="T644" s="3"/>
      <c r="U644" s="3"/>
      <c r="V644" s="3"/>
      <c r="W644" s="3"/>
      <c r="X644" s="3"/>
      <c r="Y644" s="3"/>
      <c r="Z644" s="3"/>
    </row>
    <row r="645" spans="2:26">
      <c r="B645" s="449"/>
      <c r="C645" s="7"/>
      <c r="D645" s="3"/>
      <c r="E645" s="3"/>
      <c r="F645" s="3"/>
      <c r="G645" s="3"/>
      <c r="H645" s="3"/>
      <c r="I645" s="3"/>
      <c r="J645" s="3"/>
      <c r="K645" s="3"/>
      <c r="L645" s="3"/>
      <c r="M645" s="3"/>
      <c r="N645" s="3"/>
      <c r="O645" s="3"/>
      <c r="P645" s="3"/>
      <c r="Q645" s="3"/>
      <c r="R645" s="3"/>
      <c r="S645" s="3"/>
      <c r="T645" s="3"/>
      <c r="U645" s="3"/>
      <c r="V645" s="3"/>
      <c r="W645" s="3"/>
      <c r="X645" s="3"/>
      <c r="Y645" s="3"/>
      <c r="Z645" s="3"/>
    </row>
    <row r="646" spans="2:26">
      <c r="B646" s="449"/>
      <c r="C646" s="7"/>
      <c r="D646" s="3"/>
      <c r="E646" s="3"/>
      <c r="F646" s="3"/>
      <c r="G646" s="3"/>
      <c r="H646" s="3"/>
      <c r="I646" s="3"/>
      <c r="J646" s="3"/>
      <c r="K646" s="3"/>
      <c r="L646" s="3"/>
      <c r="M646" s="3"/>
      <c r="N646" s="3"/>
      <c r="O646" s="3"/>
      <c r="P646" s="3"/>
      <c r="Q646" s="3"/>
      <c r="R646" s="3"/>
      <c r="S646" s="3"/>
      <c r="T646" s="3"/>
      <c r="U646" s="3"/>
      <c r="V646" s="3"/>
      <c r="W646" s="3"/>
      <c r="X646" s="3"/>
      <c r="Y646" s="3"/>
      <c r="Z646" s="3"/>
    </row>
    <row r="647" spans="2:26">
      <c r="B647" s="449"/>
      <c r="C647" s="7"/>
      <c r="D647" s="3"/>
      <c r="E647" s="3"/>
      <c r="F647" s="3"/>
      <c r="G647" s="3"/>
      <c r="H647" s="3"/>
      <c r="I647" s="3"/>
      <c r="J647" s="3"/>
      <c r="K647" s="3"/>
      <c r="L647" s="3"/>
      <c r="M647" s="3"/>
      <c r="N647" s="3"/>
      <c r="O647" s="3"/>
      <c r="P647" s="3"/>
      <c r="Q647" s="3"/>
      <c r="R647" s="3"/>
      <c r="S647" s="3"/>
      <c r="T647" s="3"/>
      <c r="U647" s="3"/>
      <c r="V647" s="3"/>
      <c r="W647" s="3"/>
      <c r="X647" s="3"/>
      <c r="Y647" s="3"/>
      <c r="Z647" s="3"/>
    </row>
    <row r="648" spans="2:26">
      <c r="B648" s="449"/>
      <c r="C648" s="7"/>
      <c r="D648" s="3"/>
      <c r="E648" s="3"/>
      <c r="F648" s="3"/>
      <c r="G648" s="3"/>
      <c r="H648" s="3"/>
      <c r="I648" s="3"/>
      <c r="J648" s="3"/>
      <c r="K648" s="3"/>
      <c r="L648" s="3"/>
      <c r="M648" s="3"/>
      <c r="N648" s="3"/>
      <c r="O648" s="3"/>
      <c r="P648" s="3"/>
      <c r="Q648" s="3"/>
      <c r="R648" s="3"/>
      <c r="S648" s="3"/>
      <c r="T648" s="3"/>
      <c r="U648" s="3"/>
      <c r="V648" s="3"/>
      <c r="W648" s="3"/>
      <c r="X648" s="3"/>
      <c r="Y648" s="3"/>
      <c r="Z648" s="3"/>
    </row>
    <row r="649" spans="2:26">
      <c r="B649" s="449"/>
      <c r="C649" s="7"/>
      <c r="D649" s="3"/>
      <c r="E649" s="3"/>
      <c r="F649" s="3"/>
      <c r="G649" s="3"/>
      <c r="H649" s="3"/>
      <c r="I649" s="3"/>
      <c r="J649" s="3"/>
      <c r="K649" s="3"/>
      <c r="L649" s="3"/>
      <c r="M649" s="3"/>
      <c r="N649" s="3"/>
      <c r="O649" s="3"/>
      <c r="P649" s="3"/>
      <c r="Q649" s="3"/>
      <c r="R649" s="3"/>
      <c r="S649" s="3"/>
      <c r="T649" s="3"/>
      <c r="U649" s="3"/>
      <c r="V649" s="3"/>
      <c r="W649" s="3"/>
      <c r="X649" s="3"/>
      <c r="Y649" s="3"/>
      <c r="Z649" s="3"/>
    </row>
    <row r="650" spans="2:26">
      <c r="B650" s="449"/>
      <c r="C650" s="7"/>
      <c r="D650" s="3"/>
      <c r="E650" s="3"/>
      <c r="F650" s="3"/>
      <c r="G650" s="3"/>
      <c r="H650" s="3"/>
      <c r="I650" s="3"/>
      <c r="J650" s="3"/>
      <c r="K650" s="3"/>
      <c r="L650" s="3"/>
      <c r="M650" s="3"/>
      <c r="N650" s="3"/>
      <c r="O650" s="3"/>
      <c r="P650" s="3"/>
      <c r="Q650" s="3"/>
      <c r="R650" s="3"/>
      <c r="S650" s="3"/>
      <c r="T650" s="3"/>
      <c r="U650" s="3"/>
      <c r="V650" s="3"/>
      <c r="W650" s="3"/>
      <c r="X650" s="3"/>
      <c r="Y650" s="3"/>
      <c r="Z650" s="3"/>
    </row>
    <row r="651" spans="2:26">
      <c r="B651" s="449"/>
      <c r="C651" s="7"/>
      <c r="D651" s="3"/>
      <c r="E651" s="3"/>
      <c r="F651" s="3"/>
      <c r="G651" s="3"/>
      <c r="H651" s="3"/>
      <c r="I651" s="3"/>
      <c r="J651" s="3"/>
      <c r="K651" s="3"/>
      <c r="L651" s="3"/>
      <c r="M651" s="3"/>
      <c r="N651" s="3"/>
      <c r="O651" s="3"/>
      <c r="P651" s="3"/>
      <c r="Q651" s="3"/>
      <c r="R651" s="3"/>
      <c r="S651" s="3"/>
      <c r="T651" s="3"/>
      <c r="U651" s="3"/>
      <c r="V651" s="3"/>
      <c r="W651" s="3"/>
      <c r="X651" s="3"/>
      <c r="Y651" s="3"/>
      <c r="Z651" s="3"/>
    </row>
    <row r="652" spans="2:26">
      <c r="B652" s="449"/>
      <c r="C652" s="7"/>
      <c r="D652" s="3"/>
      <c r="E652" s="3"/>
      <c r="F652" s="3"/>
      <c r="G652" s="3"/>
      <c r="H652" s="3"/>
      <c r="I652" s="3"/>
      <c r="J652" s="3"/>
      <c r="K652" s="3"/>
      <c r="L652" s="3"/>
      <c r="M652" s="3"/>
      <c r="N652" s="3"/>
      <c r="O652" s="3"/>
      <c r="P652" s="3"/>
      <c r="Q652" s="3"/>
      <c r="R652" s="3"/>
      <c r="S652" s="3"/>
      <c r="T652" s="3"/>
      <c r="U652" s="3"/>
      <c r="V652" s="3"/>
      <c r="W652" s="3"/>
      <c r="X652" s="3"/>
      <c r="Y652" s="3"/>
      <c r="Z652" s="3"/>
    </row>
    <row r="653" spans="2:26">
      <c r="B653" s="449"/>
      <c r="C653" s="7"/>
      <c r="D653" s="3"/>
      <c r="E653" s="3"/>
      <c r="F653" s="3"/>
      <c r="G653" s="3"/>
      <c r="H653" s="3"/>
      <c r="I653" s="3"/>
      <c r="J653" s="3"/>
      <c r="K653" s="3"/>
      <c r="L653" s="3"/>
      <c r="M653" s="3"/>
      <c r="N653" s="3"/>
      <c r="O653" s="3"/>
      <c r="P653" s="3"/>
      <c r="Q653" s="3"/>
      <c r="R653" s="3"/>
      <c r="S653" s="3"/>
      <c r="T653" s="3"/>
      <c r="U653" s="3"/>
      <c r="V653" s="3"/>
      <c r="W653" s="3"/>
      <c r="X653" s="3"/>
      <c r="Y653" s="3"/>
      <c r="Z653" s="3"/>
    </row>
    <row r="654" spans="2:26">
      <c r="B654" s="449"/>
      <c r="C654" s="7"/>
      <c r="D654" s="3"/>
      <c r="E654" s="3"/>
      <c r="F654" s="3"/>
      <c r="G654" s="3"/>
      <c r="H654" s="3"/>
      <c r="I654" s="3"/>
      <c r="J654" s="3"/>
      <c r="K654" s="3"/>
      <c r="L654" s="3"/>
      <c r="M654" s="3"/>
      <c r="N654" s="3"/>
      <c r="O654" s="3"/>
      <c r="P654" s="3"/>
      <c r="Q654" s="3"/>
      <c r="R654" s="3"/>
      <c r="S654" s="3"/>
      <c r="T654" s="3"/>
      <c r="U654" s="3"/>
      <c r="V654" s="3"/>
      <c r="W654" s="3"/>
      <c r="X654" s="3"/>
      <c r="Y654" s="3"/>
      <c r="Z654" s="3"/>
    </row>
    <row r="655" spans="2:26">
      <c r="B655" s="449"/>
      <c r="C655" s="7"/>
      <c r="D655" s="3"/>
      <c r="E655" s="3"/>
      <c r="F655" s="3"/>
      <c r="G655" s="3"/>
      <c r="H655" s="3"/>
      <c r="I655" s="3"/>
      <c r="J655" s="3"/>
      <c r="K655" s="3"/>
      <c r="L655" s="3"/>
      <c r="M655" s="3"/>
      <c r="N655" s="3"/>
      <c r="O655" s="3"/>
      <c r="P655" s="3"/>
      <c r="Q655" s="3"/>
      <c r="R655" s="3"/>
      <c r="S655" s="3"/>
      <c r="T655" s="3"/>
      <c r="U655" s="3"/>
      <c r="V655" s="3"/>
      <c r="W655" s="3"/>
      <c r="X655" s="3"/>
      <c r="Y655" s="3"/>
      <c r="Z655" s="3"/>
    </row>
    <row r="656" spans="2:26">
      <c r="B656" s="449"/>
      <c r="C656" s="7"/>
      <c r="D656" s="3"/>
      <c r="E656" s="3"/>
      <c r="F656" s="3"/>
      <c r="G656" s="3"/>
      <c r="H656" s="3"/>
      <c r="I656" s="3"/>
      <c r="J656" s="3"/>
      <c r="K656" s="3"/>
      <c r="L656" s="3"/>
      <c r="M656" s="3"/>
      <c r="N656" s="3"/>
      <c r="O656" s="3"/>
      <c r="P656" s="3"/>
      <c r="Q656" s="3"/>
      <c r="R656" s="3"/>
      <c r="S656" s="3"/>
      <c r="T656" s="3"/>
      <c r="U656" s="3"/>
      <c r="V656" s="3"/>
      <c r="W656" s="3"/>
      <c r="X656" s="3"/>
      <c r="Y656" s="3"/>
      <c r="Z656" s="3"/>
    </row>
    <row r="657" spans="2:26">
      <c r="B657" s="449"/>
      <c r="C657" s="7"/>
      <c r="D657" s="3"/>
      <c r="E657" s="3"/>
      <c r="F657" s="3"/>
      <c r="G657" s="3"/>
      <c r="H657" s="3"/>
      <c r="I657" s="3"/>
      <c r="J657" s="3"/>
      <c r="K657" s="3"/>
      <c r="L657" s="3"/>
      <c r="M657" s="3"/>
      <c r="N657" s="3"/>
      <c r="O657" s="3"/>
      <c r="P657" s="3"/>
      <c r="Q657" s="3"/>
      <c r="R657" s="3"/>
      <c r="S657" s="3"/>
      <c r="T657" s="3"/>
      <c r="U657" s="3"/>
      <c r="V657" s="3"/>
      <c r="W657" s="3"/>
      <c r="X657" s="3"/>
      <c r="Y657" s="3"/>
      <c r="Z657" s="3"/>
    </row>
    <row r="658" spans="2:26">
      <c r="B658" s="449"/>
      <c r="C658" s="7"/>
      <c r="D658" s="3"/>
      <c r="E658" s="3"/>
      <c r="F658" s="3"/>
      <c r="G658" s="3"/>
      <c r="H658" s="3"/>
      <c r="I658" s="3"/>
      <c r="J658" s="3"/>
      <c r="K658" s="3"/>
      <c r="L658" s="3"/>
      <c r="M658" s="3"/>
      <c r="N658" s="3"/>
      <c r="O658" s="3"/>
      <c r="P658" s="3"/>
      <c r="Q658" s="3"/>
      <c r="R658" s="3"/>
      <c r="S658" s="3"/>
      <c r="T658" s="3"/>
      <c r="U658" s="3"/>
      <c r="V658" s="3"/>
      <c r="W658" s="3"/>
      <c r="X658" s="3"/>
      <c r="Y658" s="3"/>
      <c r="Z658" s="3"/>
    </row>
    <row r="659" spans="2:26">
      <c r="B659" s="449"/>
      <c r="C659" s="7"/>
      <c r="D659" s="3"/>
      <c r="E659" s="3"/>
      <c r="F659" s="3"/>
      <c r="G659" s="3"/>
      <c r="H659" s="3"/>
      <c r="I659" s="3"/>
      <c r="J659" s="3"/>
      <c r="K659" s="3"/>
      <c r="L659" s="3"/>
      <c r="M659" s="3"/>
      <c r="N659" s="3"/>
      <c r="O659" s="3"/>
      <c r="P659" s="3"/>
      <c r="Q659" s="3"/>
      <c r="R659" s="3"/>
      <c r="S659" s="3"/>
      <c r="T659" s="3"/>
      <c r="U659" s="3"/>
      <c r="V659" s="3"/>
      <c r="W659" s="3"/>
      <c r="X659" s="3"/>
      <c r="Y659" s="3"/>
      <c r="Z659" s="3"/>
    </row>
    <row r="660" spans="2:26">
      <c r="B660" s="449"/>
      <c r="C660" s="7"/>
      <c r="D660" s="3"/>
      <c r="E660" s="3"/>
      <c r="F660" s="3"/>
      <c r="G660" s="3"/>
      <c r="H660" s="3"/>
      <c r="I660" s="3"/>
      <c r="J660" s="3"/>
      <c r="K660" s="3"/>
      <c r="L660" s="3"/>
      <c r="M660" s="3"/>
      <c r="N660" s="3"/>
      <c r="O660" s="3"/>
      <c r="P660" s="3"/>
      <c r="Q660" s="3"/>
      <c r="R660" s="3"/>
      <c r="S660" s="3"/>
      <c r="T660" s="3"/>
      <c r="U660" s="3"/>
      <c r="V660" s="3"/>
      <c r="W660" s="3"/>
      <c r="X660" s="3"/>
      <c r="Y660" s="3"/>
      <c r="Z660" s="3"/>
    </row>
    <row r="661" spans="2:26">
      <c r="B661" s="449"/>
      <c r="C661" s="7"/>
      <c r="D661" s="3"/>
      <c r="E661" s="3"/>
      <c r="F661" s="3"/>
      <c r="G661" s="3"/>
      <c r="H661" s="3"/>
      <c r="I661" s="3"/>
      <c r="J661" s="3"/>
      <c r="K661" s="3"/>
      <c r="L661" s="3"/>
      <c r="M661" s="3"/>
      <c r="N661" s="3"/>
      <c r="O661" s="3"/>
      <c r="P661" s="3"/>
      <c r="Q661" s="3"/>
      <c r="R661" s="3"/>
      <c r="S661" s="3"/>
      <c r="T661" s="3"/>
      <c r="U661" s="3"/>
      <c r="V661" s="3"/>
      <c r="W661" s="3"/>
      <c r="X661" s="3"/>
      <c r="Y661" s="3"/>
      <c r="Z661" s="3"/>
    </row>
    <row r="662" spans="2:26">
      <c r="B662" s="449"/>
      <c r="C662" s="7"/>
      <c r="D662" s="3"/>
      <c r="E662" s="3"/>
      <c r="F662" s="3"/>
      <c r="G662" s="3"/>
      <c r="H662" s="3"/>
      <c r="I662" s="3"/>
      <c r="J662" s="3"/>
      <c r="K662" s="3"/>
      <c r="L662" s="3"/>
      <c r="M662" s="3"/>
      <c r="N662" s="3"/>
      <c r="O662" s="3"/>
      <c r="P662" s="3"/>
      <c r="Q662" s="3"/>
      <c r="R662" s="3"/>
      <c r="S662" s="3"/>
      <c r="T662" s="3"/>
      <c r="U662" s="3"/>
      <c r="V662" s="3"/>
      <c r="W662" s="3"/>
      <c r="X662" s="3"/>
      <c r="Y662" s="3"/>
      <c r="Z662" s="3"/>
    </row>
    <row r="663" spans="2:26">
      <c r="B663" s="449"/>
      <c r="C663" s="7"/>
      <c r="D663" s="3"/>
      <c r="E663" s="3"/>
      <c r="F663" s="3"/>
      <c r="G663" s="3"/>
      <c r="H663" s="3"/>
      <c r="I663" s="3"/>
      <c r="J663" s="3"/>
      <c r="K663" s="3"/>
      <c r="L663" s="3"/>
      <c r="M663" s="3"/>
      <c r="N663" s="3"/>
      <c r="O663" s="3"/>
      <c r="P663" s="3"/>
      <c r="Q663" s="3"/>
      <c r="R663" s="3"/>
      <c r="S663" s="3"/>
      <c r="T663" s="3"/>
      <c r="U663" s="3"/>
      <c r="V663" s="3"/>
      <c r="W663" s="3"/>
      <c r="X663" s="3"/>
      <c r="Y663" s="3"/>
      <c r="Z663" s="3"/>
    </row>
    <row r="664" spans="2:26">
      <c r="B664" s="449"/>
      <c r="C664" s="7"/>
      <c r="D664" s="3"/>
      <c r="E664" s="3"/>
      <c r="F664" s="3"/>
      <c r="G664" s="3"/>
      <c r="H664" s="3"/>
      <c r="I664" s="3"/>
      <c r="J664" s="3"/>
      <c r="K664" s="3"/>
      <c r="L664" s="3"/>
      <c r="M664" s="3"/>
      <c r="N664" s="3"/>
      <c r="O664" s="3"/>
      <c r="P664" s="3"/>
      <c r="Q664" s="3"/>
      <c r="R664" s="3"/>
      <c r="S664" s="3"/>
      <c r="T664" s="3"/>
      <c r="U664" s="3"/>
      <c r="V664" s="3"/>
      <c r="W664" s="3"/>
      <c r="X664" s="3"/>
      <c r="Y664" s="3"/>
      <c r="Z664" s="3"/>
    </row>
    <row r="665" spans="2:26">
      <c r="B665" s="449"/>
      <c r="C665" s="7"/>
      <c r="D665" s="3"/>
      <c r="E665" s="3"/>
      <c r="F665" s="3"/>
      <c r="G665" s="3"/>
      <c r="H665" s="3"/>
      <c r="I665" s="3"/>
      <c r="J665" s="3"/>
      <c r="K665" s="3"/>
      <c r="L665" s="3"/>
      <c r="M665" s="3"/>
      <c r="N665" s="3"/>
      <c r="O665" s="3"/>
      <c r="P665" s="3"/>
      <c r="Q665" s="3"/>
      <c r="R665" s="3"/>
      <c r="S665" s="3"/>
      <c r="T665" s="3"/>
      <c r="U665" s="3"/>
      <c r="V665" s="3"/>
      <c r="W665" s="3"/>
      <c r="X665" s="3"/>
      <c r="Y665" s="3"/>
      <c r="Z665" s="3"/>
    </row>
    <row r="666" spans="2:26">
      <c r="B666" s="449"/>
      <c r="C666" s="7"/>
      <c r="D666" s="3"/>
      <c r="E666" s="3"/>
      <c r="F666" s="3"/>
      <c r="G666" s="3"/>
      <c r="H666" s="3"/>
      <c r="I666" s="3"/>
      <c r="J666" s="3"/>
      <c r="K666" s="3"/>
      <c r="L666" s="3"/>
      <c r="M666" s="3"/>
      <c r="N666" s="3"/>
      <c r="O666" s="3"/>
      <c r="P666" s="3"/>
      <c r="Q666" s="3"/>
      <c r="R666" s="3"/>
      <c r="S666" s="3"/>
      <c r="T666" s="3"/>
      <c r="U666" s="3"/>
      <c r="V666" s="3"/>
      <c r="W666" s="3"/>
      <c r="X666" s="3"/>
      <c r="Y666" s="3"/>
      <c r="Z666" s="3"/>
    </row>
    <row r="667" spans="2:26">
      <c r="B667" s="449"/>
      <c r="C667" s="7"/>
      <c r="D667" s="3"/>
      <c r="E667" s="3"/>
      <c r="F667" s="3"/>
      <c r="G667" s="3"/>
      <c r="H667" s="3"/>
      <c r="I667" s="3"/>
      <c r="J667" s="3"/>
      <c r="K667" s="3"/>
      <c r="L667" s="3"/>
      <c r="M667" s="3"/>
      <c r="N667" s="3"/>
      <c r="O667" s="3"/>
      <c r="P667" s="3"/>
      <c r="Q667" s="3"/>
      <c r="R667" s="3"/>
      <c r="S667" s="3"/>
      <c r="T667" s="3"/>
      <c r="U667" s="3"/>
      <c r="V667" s="3"/>
      <c r="W667" s="3"/>
      <c r="X667" s="3"/>
      <c r="Y667" s="3"/>
      <c r="Z667" s="3"/>
    </row>
    <row r="668" spans="2:26">
      <c r="B668" s="449"/>
      <c r="C668" s="7"/>
      <c r="D668" s="3"/>
      <c r="E668" s="3"/>
      <c r="F668" s="3"/>
      <c r="G668" s="3"/>
      <c r="H668" s="3"/>
      <c r="I668" s="3"/>
      <c r="J668" s="3"/>
      <c r="K668" s="3"/>
      <c r="L668" s="3"/>
      <c r="M668" s="3"/>
      <c r="N668" s="3"/>
      <c r="O668" s="3"/>
      <c r="P668" s="3"/>
      <c r="Q668" s="3"/>
      <c r="R668" s="3"/>
      <c r="S668" s="3"/>
      <c r="T668" s="3"/>
      <c r="U668" s="3"/>
      <c r="V668" s="3"/>
      <c r="W668" s="3"/>
      <c r="X668" s="3"/>
      <c r="Y668" s="3"/>
      <c r="Z668" s="3"/>
    </row>
    <row r="669" spans="2:26">
      <c r="B669" s="449"/>
      <c r="C669" s="7"/>
      <c r="D669" s="3"/>
      <c r="E669" s="3"/>
      <c r="F669" s="3"/>
      <c r="G669" s="3"/>
      <c r="H669" s="3"/>
      <c r="I669" s="3"/>
      <c r="J669" s="3"/>
      <c r="K669" s="3"/>
      <c r="L669" s="3"/>
      <c r="M669" s="3"/>
      <c r="N669" s="3"/>
      <c r="O669" s="3"/>
      <c r="P669" s="3"/>
      <c r="Q669" s="3"/>
      <c r="R669" s="3"/>
      <c r="S669" s="3"/>
      <c r="T669" s="3"/>
      <c r="U669" s="3"/>
      <c r="V669" s="3"/>
      <c r="W669" s="3"/>
      <c r="X669" s="3"/>
      <c r="Y669" s="3"/>
      <c r="Z669" s="3"/>
    </row>
    <row r="670" spans="2:26">
      <c r="B670" s="449"/>
      <c r="C670" s="7"/>
      <c r="D670" s="3"/>
      <c r="E670" s="3"/>
      <c r="F670" s="3"/>
      <c r="G670" s="3"/>
      <c r="H670" s="3"/>
      <c r="I670" s="3"/>
      <c r="J670" s="3"/>
      <c r="K670" s="3"/>
      <c r="L670" s="3"/>
      <c r="M670" s="3"/>
      <c r="N670" s="3"/>
      <c r="O670" s="3"/>
      <c r="P670" s="3"/>
      <c r="Q670" s="3"/>
      <c r="R670" s="3"/>
      <c r="S670" s="3"/>
      <c r="T670" s="3"/>
      <c r="U670" s="3"/>
      <c r="V670" s="3"/>
      <c r="W670" s="3"/>
      <c r="X670" s="3"/>
      <c r="Y670" s="3"/>
      <c r="Z670" s="3"/>
    </row>
    <row r="671" spans="2:26">
      <c r="B671" s="449"/>
      <c r="C671" s="7"/>
      <c r="D671" s="3"/>
      <c r="E671" s="3"/>
      <c r="F671" s="3"/>
      <c r="G671" s="3"/>
      <c r="H671" s="3"/>
      <c r="I671" s="3"/>
      <c r="J671" s="3"/>
      <c r="K671" s="3"/>
      <c r="L671" s="3"/>
      <c r="M671" s="3"/>
      <c r="N671" s="3"/>
      <c r="O671" s="3"/>
      <c r="P671" s="3"/>
      <c r="Q671" s="3"/>
      <c r="R671" s="3"/>
      <c r="S671" s="3"/>
      <c r="T671" s="3"/>
      <c r="U671" s="3"/>
      <c r="V671" s="3"/>
      <c r="W671" s="3"/>
      <c r="X671" s="3"/>
      <c r="Y671" s="3"/>
      <c r="Z671" s="3"/>
    </row>
    <row r="672" spans="2:26">
      <c r="B672" s="449"/>
      <c r="C672" s="7"/>
      <c r="D672" s="3"/>
      <c r="E672" s="3"/>
      <c r="F672" s="3"/>
      <c r="G672" s="3"/>
      <c r="H672" s="3"/>
      <c r="I672" s="3"/>
      <c r="J672" s="3"/>
      <c r="K672" s="3"/>
      <c r="L672" s="3"/>
      <c r="M672" s="3"/>
      <c r="N672" s="3"/>
      <c r="O672" s="3"/>
      <c r="P672" s="3"/>
      <c r="Q672" s="3"/>
      <c r="R672" s="3"/>
      <c r="S672" s="3"/>
      <c r="T672" s="3"/>
      <c r="U672" s="3"/>
      <c r="V672" s="3"/>
      <c r="W672" s="3"/>
      <c r="X672" s="3"/>
      <c r="Y672" s="3"/>
      <c r="Z672" s="3"/>
    </row>
    <row r="673" spans="2:26">
      <c r="B673" s="449"/>
      <c r="C673" s="7"/>
      <c r="D673" s="3"/>
      <c r="E673" s="3"/>
      <c r="F673" s="3"/>
      <c r="G673" s="3"/>
      <c r="H673" s="3"/>
      <c r="I673" s="3"/>
      <c r="J673" s="3"/>
      <c r="K673" s="3"/>
      <c r="L673" s="3"/>
      <c r="M673" s="3"/>
      <c r="N673" s="3"/>
      <c r="O673" s="3"/>
      <c r="P673" s="3"/>
      <c r="Q673" s="3"/>
      <c r="R673" s="3"/>
      <c r="S673" s="3"/>
      <c r="T673" s="3"/>
      <c r="U673" s="3"/>
      <c r="V673" s="3"/>
      <c r="W673" s="3"/>
      <c r="X673" s="3"/>
      <c r="Y673" s="3"/>
      <c r="Z673" s="3"/>
    </row>
    <row r="674" spans="2:26">
      <c r="B674" s="449"/>
      <c r="C674" s="7"/>
      <c r="D674" s="3"/>
      <c r="E674" s="3"/>
      <c r="F674" s="3"/>
      <c r="G674" s="3"/>
      <c r="H674" s="3"/>
      <c r="I674" s="3"/>
      <c r="J674" s="3"/>
      <c r="K674" s="3"/>
      <c r="L674" s="3"/>
      <c r="M674" s="3"/>
      <c r="N674" s="3"/>
      <c r="O674" s="3"/>
      <c r="P674" s="3"/>
      <c r="Q674" s="3"/>
      <c r="R674" s="3"/>
      <c r="S674" s="3"/>
      <c r="T674" s="3"/>
      <c r="U674" s="3"/>
      <c r="V674" s="3"/>
      <c r="W674" s="3"/>
      <c r="X674" s="3"/>
      <c r="Y674" s="3"/>
      <c r="Z674" s="3"/>
    </row>
    <row r="675" spans="2:26">
      <c r="B675" s="449"/>
      <c r="C675" s="7"/>
      <c r="D675" s="3"/>
      <c r="E675" s="3"/>
      <c r="F675" s="3"/>
      <c r="G675" s="3"/>
      <c r="H675" s="3"/>
      <c r="I675" s="3"/>
      <c r="J675" s="3"/>
      <c r="K675" s="3"/>
      <c r="L675" s="3"/>
      <c r="M675" s="3"/>
      <c r="N675" s="3"/>
      <c r="O675" s="3"/>
      <c r="P675" s="3"/>
      <c r="Q675" s="3"/>
      <c r="R675" s="3"/>
      <c r="S675" s="3"/>
      <c r="T675" s="3"/>
      <c r="U675" s="3"/>
      <c r="V675" s="3"/>
      <c r="W675" s="3"/>
      <c r="X675" s="3"/>
      <c r="Y675" s="3"/>
      <c r="Z675" s="3"/>
    </row>
    <row r="676" spans="2:26">
      <c r="B676" s="449"/>
      <c r="C676" s="7"/>
      <c r="D676" s="3"/>
      <c r="E676" s="3"/>
      <c r="F676" s="3"/>
      <c r="G676" s="3"/>
      <c r="H676" s="3"/>
      <c r="I676" s="3"/>
      <c r="J676" s="3"/>
      <c r="K676" s="3"/>
      <c r="L676" s="3"/>
      <c r="M676" s="3"/>
      <c r="N676" s="3"/>
      <c r="O676" s="3"/>
      <c r="P676" s="3"/>
      <c r="Q676" s="3"/>
      <c r="R676" s="3"/>
      <c r="S676" s="3"/>
      <c r="T676" s="3"/>
      <c r="U676" s="3"/>
      <c r="V676" s="3"/>
      <c r="W676" s="3"/>
      <c r="X676" s="3"/>
      <c r="Y676" s="3"/>
      <c r="Z676" s="3"/>
    </row>
    <row r="677" spans="2:26">
      <c r="B677" s="449"/>
      <c r="C677" s="7"/>
      <c r="D677" s="3"/>
      <c r="E677" s="3"/>
      <c r="F677" s="3"/>
      <c r="G677" s="3"/>
      <c r="H677" s="3"/>
      <c r="I677" s="3"/>
      <c r="J677" s="3"/>
      <c r="K677" s="3"/>
      <c r="L677" s="3"/>
      <c r="M677" s="3"/>
      <c r="N677" s="3"/>
      <c r="O677" s="3"/>
      <c r="P677" s="3"/>
      <c r="Q677" s="3"/>
      <c r="R677" s="3"/>
      <c r="S677" s="3"/>
      <c r="T677" s="3"/>
      <c r="U677" s="3"/>
      <c r="V677" s="3"/>
      <c r="W677" s="3"/>
      <c r="X677" s="3"/>
      <c r="Y677" s="3"/>
      <c r="Z677" s="3"/>
    </row>
    <row r="678" spans="2:26">
      <c r="B678" s="449"/>
      <c r="C678" s="7"/>
      <c r="D678" s="3"/>
      <c r="E678" s="3"/>
      <c r="F678" s="3"/>
      <c r="G678" s="3"/>
      <c r="H678" s="3"/>
      <c r="I678" s="3"/>
      <c r="J678" s="3"/>
      <c r="K678" s="3"/>
      <c r="L678" s="3"/>
      <c r="M678" s="3"/>
      <c r="N678" s="3"/>
      <c r="O678" s="3"/>
      <c r="P678" s="3"/>
      <c r="Q678" s="3"/>
      <c r="R678" s="3"/>
      <c r="S678" s="3"/>
      <c r="T678" s="3"/>
      <c r="U678" s="3"/>
      <c r="V678" s="3"/>
      <c r="W678" s="3"/>
      <c r="X678" s="3"/>
      <c r="Y678" s="3"/>
      <c r="Z678" s="3"/>
    </row>
    <row r="679" spans="2:26">
      <c r="B679" s="449"/>
      <c r="C679" s="7"/>
      <c r="D679" s="3"/>
      <c r="E679" s="3"/>
      <c r="F679" s="3"/>
      <c r="G679" s="3"/>
      <c r="H679" s="3"/>
      <c r="I679" s="3"/>
      <c r="J679" s="3"/>
      <c r="K679" s="3"/>
      <c r="L679" s="3"/>
      <c r="M679" s="3"/>
      <c r="N679" s="3"/>
      <c r="O679" s="3"/>
      <c r="P679" s="3"/>
      <c r="Q679" s="3"/>
      <c r="R679" s="3"/>
      <c r="S679" s="3"/>
      <c r="T679" s="3"/>
      <c r="U679" s="3"/>
      <c r="V679" s="3"/>
      <c r="W679" s="3"/>
      <c r="X679" s="3"/>
      <c r="Y679" s="3"/>
      <c r="Z679" s="3"/>
    </row>
    <row r="680" spans="2:26">
      <c r="B680" s="449"/>
      <c r="C680" s="7"/>
      <c r="D680" s="3"/>
      <c r="E680" s="3"/>
      <c r="F680" s="3"/>
      <c r="G680" s="3"/>
      <c r="H680" s="3"/>
      <c r="I680" s="3"/>
      <c r="J680" s="3"/>
      <c r="K680" s="3"/>
      <c r="L680" s="3"/>
      <c r="M680" s="3"/>
      <c r="N680" s="3"/>
      <c r="O680" s="3"/>
      <c r="P680" s="3"/>
      <c r="Q680" s="3"/>
      <c r="R680" s="3"/>
      <c r="S680" s="3"/>
      <c r="T680" s="3"/>
      <c r="U680" s="3"/>
      <c r="V680" s="3"/>
      <c r="W680" s="3"/>
      <c r="X680" s="3"/>
      <c r="Y680" s="3"/>
      <c r="Z680" s="3"/>
    </row>
    <row r="681" spans="2:26">
      <c r="B681" s="449"/>
      <c r="C681" s="7"/>
      <c r="D681" s="3"/>
      <c r="E681" s="3"/>
      <c r="F681" s="3"/>
      <c r="G681" s="3"/>
      <c r="H681" s="3"/>
      <c r="I681" s="3"/>
      <c r="J681" s="3"/>
      <c r="K681" s="3"/>
      <c r="L681" s="3"/>
      <c r="M681" s="3"/>
      <c r="N681" s="3"/>
      <c r="O681" s="3"/>
      <c r="P681" s="3"/>
      <c r="Q681" s="3"/>
      <c r="R681" s="3"/>
      <c r="S681" s="3"/>
      <c r="T681" s="3"/>
      <c r="U681" s="3"/>
      <c r="V681" s="3"/>
      <c r="W681" s="3"/>
      <c r="X681" s="3"/>
      <c r="Y681" s="3"/>
      <c r="Z681" s="3"/>
    </row>
    <row r="682" spans="2:26">
      <c r="B682" s="449"/>
      <c r="C682" s="7"/>
      <c r="D682" s="3"/>
      <c r="E682" s="3"/>
      <c r="F682" s="3"/>
      <c r="G682" s="3"/>
      <c r="H682" s="3"/>
      <c r="I682" s="3"/>
      <c r="J682" s="3"/>
      <c r="K682" s="3"/>
      <c r="L682" s="3"/>
      <c r="M682" s="3"/>
      <c r="N682" s="3"/>
      <c r="O682" s="3"/>
      <c r="P682" s="3"/>
      <c r="Q682" s="3"/>
      <c r="R682" s="3"/>
      <c r="S682" s="3"/>
      <c r="T682" s="3"/>
      <c r="U682" s="3"/>
      <c r="V682" s="3"/>
      <c r="W682" s="3"/>
      <c r="X682" s="3"/>
      <c r="Y682" s="3"/>
      <c r="Z682" s="3"/>
    </row>
    <row r="683" spans="2:26">
      <c r="B683" s="449"/>
      <c r="C683" s="7"/>
      <c r="D683" s="3"/>
      <c r="E683" s="3"/>
      <c r="F683" s="3"/>
      <c r="G683" s="3"/>
      <c r="H683" s="3"/>
      <c r="I683" s="3"/>
      <c r="J683" s="3"/>
      <c r="K683" s="3"/>
      <c r="L683" s="3"/>
      <c r="M683" s="3"/>
      <c r="N683" s="3"/>
      <c r="O683" s="3"/>
      <c r="P683" s="3"/>
      <c r="Q683" s="3"/>
      <c r="R683" s="3"/>
      <c r="S683" s="3"/>
      <c r="T683" s="3"/>
      <c r="U683" s="3"/>
      <c r="V683" s="3"/>
      <c r="W683" s="3"/>
      <c r="X683" s="3"/>
      <c r="Y683" s="3"/>
      <c r="Z683" s="3"/>
    </row>
    <row r="684" spans="2:26">
      <c r="B684" s="449"/>
      <c r="C684" s="7"/>
      <c r="D684" s="3"/>
      <c r="E684" s="3"/>
      <c r="F684" s="3"/>
      <c r="G684" s="3"/>
      <c r="H684" s="3"/>
      <c r="I684" s="3"/>
      <c r="J684" s="3"/>
      <c r="K684" s="3"/>
      <c r="L684" s="3"/>
      <c r="M684" s="3"/>
      <c r="N684" s="3"/>
      <c r="O684" s="3"/>
      <c r="P684" s="3"/>
      <c r="Q684" s="3"/>
      <c r="R684" s="3"/>
      <c r="S684" s="3"/>
      <c r="T684" s="3"/>
      <c r="U684" s="3"/>
      <c r="V684" s="3"/>
      <c r="W684" s="3"/>
      <c r="X684" s="3"/>
      <c r="Y684" s="3"/>
      <c r="Z684" s="3"/>
    </row>
    <row r="685" spans="2:26">
      <c r="B685" s="449"/>
      <c r="C685" s="7"/>
      <c r="D685" s="3"/>
      <c r="E685" s="3"/>
      <c r="F685" s="3"/>
      <c r="G685" s="3"/>
      <c r="H685" s="3"/>
      <c r="I685" s="3"/>
      <c r="J685" s="3"/>
      <c r="K685" s="3"/>
      <c r="L685" s="3"/>
      <c r="M685" s="3"/>
      <c r="N685" s="3"/>
      <c r="O685" s="3"/>
      <c r="P685" s="3"/>
      <c r="Q685" s="3"/>
      <c r="R685" s="3"/>
      <c r="S685" s="3"/>
      <c r="T685" s="3"/>
      <c r="U685" s="3"/>
      <c r="V685" s="3"/>
      <c r="W685" s="3"/>
      <c r="X685" s="3"/>
      <c r="Y685" s="3"/>
      <c r="Z685" s="3"/>
    </row>
    <row r="686" spans="2:26">
      <c r="B686" s="449"/>
      <c r="C686" s="7"/>
      <c r="D686" s="3"/>
      <c r="E686" s="3"/>
      <c r="F686" s="3"/>
      <c r="G686" s="3"/>
      <c r="H686" s="3"/>
      <c r="I686" s="3"/>
      <c r="J686" s="3"/>
      <c r="K686" s="3"/>
      <c r="L686" s="3"/>
      <c r="M686" s="3"/>
      <c r="N686" s="3"/>
      <c r="O686" s="3"/>
      <c r="P686" s="3"/>
      <c r="Q686" s="3"/>
      <c r="R686" s="3"/>
      <c r="S686" s="3"/>
      <c r="T686" s="3"/>
      <c r="U686" s="3"/>
      <c r="V686" s="3"/>
      <c r="W686" s="3"/>
      <c r="X686" s="3"/>
      <c r="Y686" s="3"/>
      <c r="Z686" s="3"/>
    </row>
    <row r="687" spans="2:26">
      <c r="B687" s="449"/>
      <c r="C687" s="7"/>
      <c r="D687" s="3"/>
      <c r="E687" s="3"/>
      <c r="F687" s="3"/>
      <c r="G687" s="3"/>
      <c r="H687" s="3"/>
      <c r="I687" s="3"/>
      <c r="J687" s="3"/>
      <c r="K687" s="3"/>
      <c r="L687" s="3"/>
      <c r="M687" s="3"/>
      <c r="N687" s="3"/>
      <c r="O687" s="3"/>
      <c r="P687" s="3"/>
      <c r="Q687" s="3"/>
      <c r="R687" s="3"/>
      <c r="S687" s="3"/>
      <c r="T687" s="3"/>
      <c r="U687" s="3"/>
      <c r="V687" s="3"/>
      <c r="W687" s="3"/>
      <c r="X687" s="3"/>
      <c r="Y687" s="3"/>
      <c r="Z687" s="3"/>
    </row>
    <row r="688" spans="2:26">
      <c r="B688" s="449"/>
      <c r="C688" s="7"/>
      <c r="D688" s="3"/>
      <c r="E688" s="3"/>
      <c r="F688" s="3"/>
      <c r="G688" s="3"/>
      <c r="H688" s="3"/>
      <c r="I688" s="3"/>
      <c r="J688" s="3"/>
      <c r="K688" s="3"/>
      <c r="L688" s="3"/>
      <c r="M688" s="3"/>
      <c r="N688" s="3"/>
      <c r="O688" s="3"/>
      <c r="P688" s="3"/>
      <c r="Q688" s="3"/>
      <c r="R688" s="3"/>
      <c r="S688" s="3"/>
      <c r="T688" s="3"/>
      <c r="U688" s="3"/>
      <c r="V688" s="3"/>
      <c r="W688" s="3"/>
      <c r="X688" s="3"/>
      <c r="Y688" s="3"/>
      <c r="Z688" s="3"/>
    </row>
    <row r="689" spans="2:26">
      <c r="B689" s="449"/>
      <c r="C689" s="7"/>
      <c r="D689" s="3"/>
      <c r="E689" s="3"/>
      <c r="F689" s="3"/>
      <c r="G689" s="3"/>
      <c r="H689" s="3"/>
      <c r="I689" s="3"/>
      <c r="J689" s="3"/>
      <c r="K689" s="3"/>
      <c r="L689" s="3"/>
      <c r="M689" s="3"/>
      <c r="N689" s="3"/>
      <c r="O689" s="3"/>
      <c r="P689" s="3"/>
      <c r="Q689" s="3"/>
      <c r="R689" s="3"/>
      <c r="S689" s="3"/>
      <c r="T689" s="3"/>
      <c r="U689" s="3"/>
      <c r="V689" s="3"/>
      <c r="W689" s="3"/>
      <c r="X689" s="3"/>
      <c r="Y689" s="3"/>
      <c r="Z689" s="3"/>
    </row>
    <row r="690" spans="2:26">
      <c r="B690" s="449"/>
      <c r="C690" s="7"/>
      <c r="D690" s="3"/>
      <c r="E690" s="3"/>
      <c r="F690" s="3"/>
      <c r="G690" s="3"/>
      <c r="H690" s="3"/>
      <c r="I690" s="3"/>
      <c r="J690" s="3"/>
      <c r="K690" s="3"/>
      <c r="L690" s="3"/>
      <c r="M690" s="3"/>
      <c r="N690" s="3"/>
      <c r="O690" s="3"/>
      <c r="P690" s="3"/>
      <c r="Q690" s="3"/>
      <c r="R690" s="3"/>
      <c r="S690" s="3"/>
      <c r="T690" s="3"/>
      <c r="U690" s="3"/>
      <c r="V690" s="3"/>
      <c r="W690" s="3"/>
      <c r="X690" s="3"/>
      <c r="Y690" s="3"/>
      <c r="Z690" s="3"/>
    </row>
    <row r="691" spans="2:26">
      <c r="B691" s="449"/>
      <c r="C691" s="7"/>
      <c r="D691" s="3"/>
      <c r="E691" s="3"/>
      <c r="F691" s="3"/>
      <c r="G691" s="3"/>
      <c r="H691" s="3"/>
      <c r="I691" s="3"/>
      <c r="J691" s="3"/>
      <c r="K691" s="3"/>
      <c r="L691" s="3"/>
      <c r="M691" s="3"/>
      <c r="N691" s="3"/>
      <c r="O691" s="3"/>
      <c r="P691" s="3"/>
      <c r="Q691" s="3"/>
      <c r="R691" s="3"/>
      <c r="S691" s="3"/>
      <c r="T691" s="3"/>
      <c r="U691" s="3"/>
      <c r="V691" s="3"/>
      <c r="W691" s="3"/>
      <c r="X691" s="3"/>
      <c r="Y691" s="3"/>
      <c r="Z691" s="3"/>
    </row>
    <row r="692" spans="2:26">
      <c r="B692" s="449"/>
      <c r="C692" s="7"/>
      <c r="D692" s="3"/>
      <c r="E692" s="3"/>
      <c r="F692" s="3"/>
      <c r="G692" s="3"/>
      <c r="H692" s="3"/>
      <c r="I692" s="3"/>
      <c r="J692" s="3"/>
      <c r="K692" s="3"/>
      <c r="L692" s="3"/>
      <c r="M692" s="3"/>
      <c r="N692" s="3"/>
      <c r="O692" s="3"/>
      <c r="P692" s="3"/>
      <c r="Q692" s="3"/>
      <c r="R692" s="3"/>
      <c r="S692" s="3"/>
      <c r="T692" s="3"/>
      <c r="U692" s="3"/>
      <c r="V692" s="3"/>
      <c r="W692" s="3"/>
      <c r="X692" s="3"/>
      <c r="Y692" s="3"/>
      <c r="Z692" s="3"/>
    </row>
    <row r="693" spans="2:26">
      <c r="B693" s="449"/>
      <c r="C693" s="7"/>
      <c r="D693" s="3"/>
      <c r="E693" s="3"/>
      <c r="F693" s="3"/>
      <c r="G693" s="3"/>
      <c r="H693" s="3"/>
      <c r="I693" s="3"/>
      <c r="J693" s="3"/>
      <c r="K693" s="3"/>
      <c r="L693" s="3"/>
      <c r="M693" s="3"/>
      <c r="N693" s="3"/>
      <c r="O693" s="3"/>
      <c r="P693" s="3"/>
      <c r="Q693" s="3"/>
      <c r="R693" s="3"/>
      <c r="S693" s="3"/>
      <c r="T693" s="3"/>
      <c r="U693" s="3"/>
      <c r="V693" s="3"/>
      <c r="W693" s="3"/>
      <c r="X693" s="3"/>
      <c r="Y693" s="3"/>
      <c r="Z693" s="3"/>
    </row>
    <row r="694" spans="2:26">
      <c r="B694" s="449"/>
      <c r="C694" s="7"/>
      <c r="D694" s="3"/>
      <c r="E694" s="3"/>
      <c r="F694" s="3"/>
      <c r="G694" s="3"/>
      <c r="H694" s="3"/>
      <c r="I694" s="3"/>
      <c r="J694" s="3"/>
      <c r="K694" s="3"/>
      <c r="L694" s="3"/>
      <c r="M694" s="3"/>
      <c r="N694" s="3"/>
      <c r="O694" s="3"/>
      <c r="P694" s="3"/>
      <c r="Q694" s="3"/>
      <c r="R694" s="3"/>
      <c r="S694" s="3"/>
      <c r="T694" s="3"/>
      <c r="U694" s="3"/>
      <c r="V694" s="3"/>
      <c r="W694" s="3"/>
      <c r="X694" s="3"/>
      <c r="Y694" s="3"/>
      <c r="Z694" s="3"/>
    </row>
    <row r="695" spans="2:26">
      <c r="B695" s="449"/>
      <c r="C695" s="7"/>
      <c r="D695" s="3"/>
      <c r="E695" s="3"/>
      <c r="F695" s="3"/>
      <c r="G695" s="3"/>
      <c r="H695" s="3"/>
      <c r="I695" s="3"/>
      <c r="J695" s="3"/>
      <c r="K695" s="3"/>
      <c r="L695" s="3"/>
      <c r="M695" s="3"/>
      <c r="N695" s="3"/>
      <c r="O695" s="3"/>
      <c r="P695" s="3"/>
      <c r="Q695" s="3"/>
      <c r="R695" s="3"/>
      <c r="S695" s="3"/>
      <c r="T695" s="3"/>
      <c r="U695" s="3"/>
      <c r="V695" s="3"/>
      <c r="W695" s="3"/>
      <c r="X695" s="3"/>
      <c r="Y695" s="3"/>
      <c r="Z695" s="3"/>
    </row>
    <row r="696" spans="2:26">
      <c r="B696" s="449"/>
      <c r="C696" s="7"/>
      <c r="D696" s="3"/>
      <c r="E696" s="3"/>
      <c r="F696" s="3"/>
      <c r="G696" s="3"/>
      <c r="H696" s="3"/>
      <c r="I696" s="3"/>
      <c r="J696" s="3"/>
      <c r="K696" s="3"/>
      <c r="L696" s="3"/>
      <c r="M696" s="3"/>
      <c r="N696" s="3"/>
      <c r="O696" s="3"/>
      <c r="P696" s="3"/>
      <c r="Q696" s="3"/>
      <c r="R696" s="3"/>
      <c r="S696" s="3"/>
      <c r="T696" s="3"/>
      <c r="U696" s="3"/>
      <c r="V696" s="3"/>
      <c r="W696" s="3"/>
      <c r="X696" s="3"/>
      <c r="Y696" s="3"/>
      <c r="Z696" s="3"/>
    </row>
    <row r="697" spans="2:26">
      <c r="B697" s="449"/>
      <c r="C697" s="7"/>
      <c r="D697" s="3"/>
      <c r="E697" s="3"/>
      <c r="F697" s="3"/>
      <c r="G697" s="3"/>
      <c r="H697" s="3"/>
      <c r="I697" s="3"/>
      <c r="J697" s="3"/>
      <c r="K697" s="3"/>
      <c r="L697" s="3"/>
      <c r="M697" s="3"/>
      <c r="N697" s="3"/>
      <c r="O697" s="3"/>
      <c r="P697" s="3"/>
      <c r="Q697" s="3"/>
      <c r="R697" s="3"/>
      <c r="S697" s="3"/>
      <c r="T697" s="3"/>
      <c r="U697" s="3"/>
      <c r="V697" s="3"/>
      <c r="W697" s="3"/>
      <c r="X697" s="3"/>
      <c r="Y697" s="3"/>
      <c r="Z697" s="3"/>
    </row>
    <row r="698" spans="2:26">
      <c r="B698" s="449"/>
      <c r="C698" s="7"/>
      <c r="D698" s="3"/>
      <c r="E698" s="3"/>
      <c r="F698" s="3"/>
      <c r="G698" s="3"/>
      <c r="H698" s="3"/>
      <c r="I698" s="3"/>
      <c r="J698" s="3"/>
      <c r="K698" s="3"/>
      <c r="L698" s="3"/>
      <c r="M698" s="3"/>
      <c r="N698" s="3"/>
      <c r="O698" s="3"/>
      <c r="P698" s="3"/>
      <c r="Q698" s="3"/>
      <c r="R698" s="3"/>
      <c r="S698" s="3"/>
      <c r="T698" s="3"/>
      <c r="U698" s="3"/>
      <c r="V698" s="3"/>
      <c r="W698" s="3"/>
      <c r="X698" s="3"/>
      <c r="Y698" s="3"/>
      <c r="Z698" s="3"/>
    </row>
    <row r="699" spans="2:26">
      <c r="B699" s="449"/>
      <c r="C699" s="7"/>
      <c r="D699" s="3"/>
      <c r="E699" s="3"/>
      <c r="F699" s="3"/>
      <c r="G699" s="3"/>
      <c r="H699" s="3"/>
      <c r="I699" s="3"/>
      <c r="J699" s="3"/>
      <c r="K699" s="3"/>
      <c r="L699" s="3"/>
      <c r="M699" s="3"/>
      <c r="N699" s="3"/>
      <c r="O699" s="3"/>
      <c r="P699" s="3"/>
      <c r="Q699" s="3"/>
      <c r="R699" s="3"/>
      <c r="S699" s="3"/>
      <c r="T699" s="3"/>
      <c r="U699" s="3"/>
      <c r="V699" s="3"/>
      <c r="W699" s="3"/>
      <c r="X699" s="3"/>
      <c r="Y699" s="3"/>
      <c r="Z699" s="3"/>
    </row>
    <row r="700" spans="2:26">
      <c r="B700" s="449"/>
      <c r="C700" s="7"/>
      <c r="D700" s="3"/>
      <c r="E700" s="3"/>
      <c r="F700" s="3"/>
      <c r="G700" s="3"/>
      <c r="H700" s="3"/>
      <c r="I700" s="3"/>
      <c r="J700" s="3"/>
      <c r="K700" s="3"/>
      <c r="L700" s="3"/>
      <c r="M700" s="3"/>
      <c r="N700" s="3"/>
      <c r="O700" s="3"/>
      <c r="P700" s="3"/>
      <c r="Q700" s="3"/>
      <c r="R700" s="3"/>
      <c r="S700" s="3"/>
      <c r="T700" s="3"/>
      <c r="U700" s="3"/>
      <c r="V700" s="3"/>
      <c r="W700" s="3"/>
      <c r="X700" s="3"/>
      <c r="Y700" s="3"/>
      <c r="Z700" s="3"/>
    </row>
    <row r="701" spans="2:26">
      <c r="B701" s="449"/>
      <c r="C701" s="7"/>
      <c r="D701" s="3"/>
      <c r="E701" s="3"/>
      <c r="F701" s="3"/>
      <c r="G701" s="3"/>
      <c r="H701" s="3"/>
      <c r="I701" s="3"/>
      <c r="J701" s="3"/>
      <c r="K701" s="3"/>
      <c r="L701" s="3"/>
      <c r="M701" s="3"/>
      <c r="N701" s="3"/>
      <c r="O701" s="3"/>
      <c r="P701" s="3"/>
      <c r="Q701" s="3"/>
      <c r="R701" s="3"/>
      <c r="S701" s="3"/>
      <c r="T701" s="3"/>
      <c r="U701" s="3"/>
      <c r="V701" s="3"/>
      <c r="W701" s="3"/>
      <c r="X701" s="3"/>
      <c r="Y701" s="3"/>
      <c r="Z701" s="3"/>
    </row>
    <row r="702" spans="2:26">
      <c r="B702" s="449"/>
      <c r="C702" s="7"/>
      <c r="D702" s="3"/>
      <c r="E702" s="3"/>
      <c r="F702" s="3"/>
      <c r="G702" s="3"/>
      <c r="H702" s="3"/>
      <c r="I702" s="3"/>
      <c r="J702" s="3"/>
      <c r="K702" s="3"/>
      <c r="L702" s="3"/>
      <c r="M702" s="3"/>
      <c r="N702" s="3"/>
      <c r="O702" s="3"/>
      <c r="P702" s="3"/>
      <c r="Q702" s="3"/>
      <c r="R702" s="3"/>
      <c r="S702" s="3"/>
      <c r="T702" s="3"/>
      <c r="U702" s="3"/>
      <c r="V702" s="3"/>
      <c r="W702" s="3"/>
      <c r="X702" s="3"/>
      <c r="Y702" s="3"/>
      <c r="Z702" s="3"/>
    </row>
    <row r="703" spans="2:26">
      <c r="B703" s="449"/>
      <c r="C703" s="7"/>
      <c r="D703" s="3"/>
      <c r="E703" s="3"/>
      <c r="F703" s="3"/>
      <c r="G703" s="3"/>
      <c r="H703" s="3"/>
      <c r="I703" s="3"/>
      <c r="J703" s="3"/>
      <c r="K703" s="3"/>
      <c r="L703" s="3"/>
      <c r="M703" s="3"/>
      <c r="N703" s="3"/>
      <c r="O703" s="3"/>
      <c r="P703" s="3"/>
      <c r="Q703" s="3"/>
      <c r="R703" s="3"/>
      <c r="S703" s="3"/>
      <c r="T703" s="3"/>
      <c r="U703" s="3"/>
      <c r="V703" s="3"/>
      <c r="W703" s="3"/>
      <c r="X703" s="3"/>
      <c r="Y703" s="3"/>
      <c r="Z703" s="3"/>
    </row>
    <row r="704" spans="2:26">
      <c r="B704" s="449"/>
      <c r="C704" s="7"/>
      <c r="D704" s="3"/>
      <c r="E704" s="3"/>
      <c r="F704" s="3"/>
      <c r="G704" s="3"/>
      <c r="H704" s="3"/>
      <c r="I704" s="3"/>
      <c r="J704" s="3"/>
      <c r="K704" s="3"/>
      <c r="L704" s="3"/>
      <c r="M704" s="3"/>
      <c r="N704" s="3"/>
      <c r="O704" s="3"/>
      <c r="P704" s="3"/>
      <c r="Q704" s="3"/>
      <c r="R704" s="3"/>
      <c r="S704" s="3"/>
      <c r="T704" s="3"/>
      <c r="U704" s="3"/>
      <c r="V704" s="3"/>
      <c r="W704" s="3"/>
      <c r="X704" s="3"/>
      <c r="Y704" s="3"/>
      <c r="Z704" s="3"/>
    </row>
    <row r="705" spans="2:26">
      <c r="B705" s="449"/>
      <c r="C705" s="7"/>
      <c r="D705" s="3"/>
      <c r="E705" s="3"/>
      <c r="F705" s="3"/>
      <c r="G705" s="3"/>
      <c r="H705" s="3"/>
      <c r="I705" s="3"/>
      <c r="J705" s="3"/>
      <c r="K705" s="3"/>
      <c r="L705" s="3"/>
      <c r="M705" s="3"/>
      <c r="N705" s="3"/>
      <c r="O705" s="3"/>
      <c r="P705" s="3"/>
      <c r="Q705" s="3"/>
      <c r="R705" s="3"/>
      <c r="S705" s="3"/>
      <c r="T705" s="3"/>
      <c r="U705" s="3"/>
      <c r="V705" s="3"/>
      <c r="W705" s="3"/>
      <c r="X705" s="3"/>
      <c r="Y705" s="3"/>
      <c r="Z705" s="3"/>
    </row>
    <row r="706" spans="2:26">
      <c r="B706" s="449"/>
      <c r="C706" s="7"/>
      <c r="D706" s="3"/>
      <c r="E706" s="3"/>
      <c r="F706" s="3"/>
      <c r="G706" s="3"/>
      <c r="H706" s="3"/>
      <c r="I706" s="3"/>
      <c r="J706" s="3"/>
      <c r="K706" s="3"/>
      <c r="L706" s="3"/>
      <c r="M706" s="3"/>
      <c r="N706" s="3"/>
      <c r="O706" s="3"/>
      <c r="P706" s="3"/>
      <c r="Q706" s="3"/>
      <c r="R706" s="3"/>
      <c r="S706" s="3"/>
      <c r="T706" s="3"/>
      <c r="U706" s="3"/>
      <c r="V706" s="3"/>
      <c r="W706" s="3"/>
      <c r="X706" s="3"/>
      <c r="Y706" s="3"/>
      <c r="Z706" s="3"/>
    </row>
    <row r="707" spans="2:26">
      <c r="B707" s="449"/>
      <c r="C707" s="7"/>
      <c r="D707" s="3"/>
      <c r="E707" s="3"/>
      <c r="F707" s="3"/>
      <c r="G707" s="3"/>
      <c r="H707" s="3"/>
      <c r="I707" s="3"/>
      <c r="J707" s="3"/>
      <c r="K707" s="3"/>
      <c r="L707" s="3"/>
      <c r="M707" s="3"/>
      <c r="N707" s="3"/>
      <c r="O707" s="3"/>
      <c r="P707" s="3"/>
      <c r="Q707" s="3"/>
      <c r="R707" s="3"/>
      <c r="S707" s="3"/>
      <c r="T707" s="3"/>
      <c r="U707" s="3"/>
      <c r="V707" s="3"/>
      <c r="W707" s="3"/>
      <c r="X707" s="3"/>
      <c r="Y707" s="3"/>
      <c r="Z707" s="3"/>
    </row>
    <row r="708" spans="2:26">
      <c r="B708" s="449"/>
      <c r="C708" s="7"/>
      <c r="D708" s="3"/>
      <c r="E708" s="3"/>
      <c r="F708" s="3"/>
      <c r="G708" s="3"/>
      <c r="H708" s="3"/>
      <c r="I708" s="3"/>
      <c r="J708" s="3"/>
      <c r="K708" s="3"/>
      <c r="L708" s="3"/>
      <c r="M708" s="3"/>
      <c r="N708" s="3"/>
      <c r="O708" s="3"/>
      <c r="P708" s="3"/>
      <c r="Q708" s="3"/>
      <c r="R708" s="3"/>
      <c r="S708" s="3"/>
      <c r="T708" s="3"/>
      <c r="U708" s="3"/>
      <c r="V708" s="3"/>
      <c r="W708" s="3"/>
      <c r="X708" s="3"/>
      <c r="Y708" s="3"/>
      <c r="Z708" s="3"/>
    </row>
    <row r="709" spans="2:26">
      <c r="B709" s="449"/>
      <c r="C709" s="7"/>
      <c r="D709" s="3"/>
      <c r="E709" s="3"/>
      <c r="F709" s="3"/>
      <c r="G709" s="3"/>
      <c r="H709" s="3"/>
      <c r="I709" s="3"/>
      <c r="J709" s="3"/>
      <c r="K709" s="3"/>
      <c r="L709" s="3"/>
      <c r="M709" s="3"/>
      <c r="N709" s="3"/>
      <c r="O709" s="3"/>
      <c r="P709" s="3"/>
      <c r="Q709" s="3"/>
      <c r="R709" s="3"/>
      <c r="S709" s="3"/>
      <c r="T709" s="3"/>
      <c r="U709" s="3"/>
      <c r="V709" s="3"/>
      <c r="W709" s="3"/>
      <c r="X709" s="3"/>
      <c r="Y709" s="3"/>
      <c r="Z709" s="3"/>
    </row>
    <row r="710" spans="2:26">
      <c r="B710" s="449"/>
      <c r="C710" s="7"/>
      <c r="D710" s="3"/>
      <c r="E710" s="3"/>
      <c r="F710" s="3"/>
      <c r="G710" s="3"/>
      <c r="H710" s="3"/>
      <c r="I710" s="3"/>
      <c r="J710" s="3"/>
      <c r="K710" s="3"/>
      <c r="L710" s="3"/>
      <c r="M710" s="3"/>
      <c r="N710" s="3"/>
      <c r="O710" s="3"/>
      <c r="P710" s="3"/>
      <c r="Q710" s="3"/>
      <c r="R710" s="3"/>
      <c r="S710" s="3"/>
      <c r="T710" s="3"/>
      <c r="U710" s="3"/>
      <c r="V710" s="3"/>
      <c r="W710" s="3"/>
      <c r="X710" s="3"/>
      <c r="Y710" s="3"/>
      <c r="Z710" s="3"/>
    </row>
    <row r="711" spans="2:26">
      <c r="B711" s="449"/>
      <c r="C711" s="7"/>
      <c r="D711" s="3"/>
      <c r="E711" s="3"/>
      <c r="F711" s="3"/>
      <c r="G711" s="3"/>
      <c r="H711" s="3"/>
      <c r="I711" s="3"/>
      <c r="J711" s="3"/>
      <c r="K711" s="3"/>
      <c r="L711" s="3"/>
      <c r="M711" s="3"/>
      <c r="N711" s="3"/>
      <c r="O711" s="3"/>
      <c r="P711" s="3"/>
      <c r="Q711" s="3"/>
      <c r="R711" s="3"/>
      <c r="S711" s="3"/>
      <c r="T711" s="3"/>
      <c r="U711" s="3"/>
      <c r="V711" s="3"/>
      <c r="W711" s="3"/>
      <c r="X711" s="3"/>
      <c r="Y711" s="3"/>
      <c r="Z711" s="3"/>
    </row>
    <row r="712" spans="2:26">
      <c r="B712" s="449"/>
      <c r="C712" s="7"/>
      <c r="D712" s="3"/>
      <c r="E712" s="3"/>
      <c r="F712" s="3"/>
      <c r="G712" s="3"/>
      <c r="H712" s="3"/>
      <c r="I712" s="3"/>
      <c r="J712" s="3"/>
      <c r="K712" s="3"/>
      <c r="L712" s="3"/>
      <c r="M712" s="3"/>
      <c r="N712" s="3"/>
      <c r="O712" s="3"/>
      <c r="P712" s="3"/>
      <c r="Q712" s="3"/>
      <c r="R712" s="3"/>
      <c r="S712" s="3"/>
      <c r="T712" s="3"/>
      <c r="U712" s="3"/>
      <c r="V712" s="3"/>
      <c r="W712" s="3"/>
      <c r="X712" s="3"/>
      <c r="Y712" s="3"/>
      <c r="Z712" s="3"/>
    </row>
    <row r="713" spans="2:26">
      <c r="B713" s="449"/>
      <c r="C713" s="7"/>
      <c r="D713" s="3"/>
      <c r="E713" s="3"/>
      <c r="F713" s="3"/>
      <c r="G713" s="3"/>
      <c r="H713" s="3"/>
      <c r="I713" s="3"/>
      <c r="J713" s="3"/>
      <c r="K713" s="3"/>
      <c r="L713" s="3"/>
      <c r="M713" s="3"/>
      <c r="N713" s="3"/>
      <c r="O713" s="3"/>
      <c r="P713" s="3"/>
      <c r="Q713" s="3"/>
      <c r="R713" s="3"/>
      <c r="S713" s="3"/>
      <c r="T713" s="3"/>
      <c r="U713" s="3"/>
      <c r="V713" s="3"/>
      <c r="W713" s="3"/>
      <c r="X713" s="3"/>
      <c r="Y713" s="3"/>
      <c r="Z713" s="3"/>
    </row>
    <row r="714" spans="2:26">
      <c r="B714" s="449"/>
      <c r="C714" s="7"/>
      <c r="D714" s="3"/>
      <c r="E714" s="3"/>
      <c r="F714" s="3"/>
      <c r="G714" s="3"/>
      <c r="H714" s="3"/>
      <c r="I714" s="3"/>
      <c r="J714" s="3"/>
      <c r="K714" s="3"/>
      <c r="L714" s="3"/>
      <c r="M714" s="3"/>
      <c r="N714" s="3"/>
      <c r="O714" s="3"/>
      <c r="P714" s="3"/>
      <c r="Q714" s="3"/>
      <c r="R714" s="3"/>
      <c r="S714" s="3"/>
      <c r="T714" s="3"/>
      <c r="U714" s="3"/>
      <c r="V714" s="3"/>
      <c r="W714" s="3"/>
      <c r="X714" s="3"/>
      <c r="Y714" s="3"/>
      <c r="Z714" s="3"/>
    </row>
    <row r="715" spans="2:26">
      <c r="B715" s="449"/>
      <c r="C715" s="7"/>
      <c r="D715" s="3"/>
      <c r="E715" s="3"/>
      <c r="F715" s="3"/>
      <c r="G715" s="3"/>
      <c r="H715" s="3"/>
      <c r="I715" s="3"/>
      <c r="J715" s="3"/>
      <c r="K715" s="3"/>
      <c r="L715" s="3"/>
      <c r="M715" s="3"/>
      <c r="N715" s="3"/>
      <c r="O715" s="3"/>
      <c r="P715" s="3"/>
      <c r="Q715" s="3"/>
      <c r="R715" s="3"/>
      <c r="S715" s="3"/>
      <c r="T715" s="3"/>
      <c r="U715" s="3"/>
      <c r="V715" s="3"/>
      <c r="W715" s="3"/>
      <c r="X715" s="3"/>
      <c r="Y715" s="3"/>
      <c r="Z715" s="3"/>
    </row>
    <row r="716" spans="2:26">
      <c r="B716" s="449"/>
      <c r="C716" s="7"/>
      <c r="D716" s="3"/>
      <c r="E716" s="3"/>
      <c r="F716" s="3"/>
      <c r="G716" s="3"/>
      <c r="H716" s="3"/>
      <c r="I716" s="3"/>
      <c r="J716" s="3"/>
      <c r="K716" s="3"/>
      <c r="L716" s="3"/>
      <c r="M716" s="3"/>
      <c r="N716" s="3"/>
      <c r="O716" s="3"/>
      <c r="P716" s="3"/>
      <c r="Q716" s="3"/>
      <c r="R716" s="3"/>
      <c r="S716" s="3"/>
      <c r="T716" s="3"/>
      <c r="U716" s="3"/>
      <c r="V716" s="3"/>
      <c r="W716" s="3"/>
      <c r="X716" s="3"/>
      <c r="Y716" s="3"/>
      <c r="Z716" s="3"/>
    </row>
    <row r="717" spans="2:26">
      <c r="B717" s="449"/>
      <c r="C717" s="7"/>
      <c r="D717" s="3"/>
      <c r="E717" s="3"/>
      <c r="F717" s="3"/>
      <c r="G717" s="3"/>
      <c r="H717" s="3"/>
      <c r="I717" s="3"/>
      <c r="J717" s="3"/>
      <c r="K717" s="3"/>
      <c r="L717" s="3"/>
      <c r="M717" s="3"/>
      <c r="N717" s="3"/>
      <c r="O717" s="3"/>
      <c r="P717" s="3"/>
      <c r="Q717" s="3"/>
      <c r="R717" s="3"/>
      <c r="S717" s="3"/>
      <c r="T717" s="3"/>
      <c r="U717" s="3"/>
      <c r="V717" s="3"/>
      <c r="W717" s="3"/>
      <c r="X717" s="3"/>
      <c r="Y717" s="3"/>
      <c r="Z717" s="3"/>
    </row>
    <row r="718" spans="2:26">
      <c r="B718" s="449"/>
      <c r="C718" s="7"/>
      <c r="D718" s="3"/>
      <c r="E718" s="3"/>
      <c r="F718" s="3"/>
      <c r="G718" s="3"/>
      <c r="H718" s="3"/>
      <c r="I718" s="3"/>
      <c r="J718" s="3"/>
      <c r="K718" s="3"/>
      <c r="L718" s="3"/>
      <c r="M718" s="3"/>
      <c r="N718" s="3"/>
      <c r="O718" s="3"/>
      <c r="P718" s="3"/>
      <c r="Q718" s="3"/>
      <c r="R718" s="3"/>
      <c r="S718" s="3"/>
      <c r="T718" s="3"/>
      <c r="U718" s="3"/>
      <c r="V718" s="3"/>
      <c r="W718" s="3"/>
      <c r="X718" s="3"/>
      <c r="Y718" s="3"/>
      <c r="Z718" s="3"/>
    </row>
    <row r="719" spans="2:26">
      <c r="B719" s="449"/>
      <c r="C719" s="7"/>
      <c r="D719" s="3"/>
      <c r="E719" s="3"/>
      <c r="F719" s="3"/>
      <c r="G719" s="3"/>
      <c r="H719" s="3"/>
      <c r="I719" s="3"/>
      <c r="J719" s="3"/>
      <c r="K719" s="3"/>
      <c r="L719" s="3"/>
      <c r="M719" s="3"/>
      <c r="N719" s="3"/>
      <c r="O719" s="3"/>
      <c r="P719" s="3"/>
      <c r="Q719" s="3"/>
      <c r="R719" s="3"/>
      <c r="S719" s="3"/>
      <c r="T719" s="3"/>
      <c r="U719" s="3"/>
      <c r="V719" s="3"/>
      <c r="W719" s="3"/>
      <c r="X719" s="3"/>
      <c r="Y719" s="3"/>
      <c r="Z719" s="3"/>
    </row>
    <row r="720" spans="2:26">
      <c r="B720" s="449"/>
      <c r="C720" s="7"/>
      <c r="D720" s="3"/>
      <c r="E720" s="3"/>
      <c r="F720" s="3"/>
      <c r="G720" s="3"/>
      <c r="H720" s="3"/>
      <c r="I720" s="3"/>
      <c r="J720" s="3"/>
      <c r="K720" s="3"/>
      <c r="L720" s="3"/>
      <c r="M720" s="3"/>
      <c r="N720" s="3"/>
      <c r="O720" s="3"/>
      <c r="P720" s="3"/>
      <c r="Q720" s="3"/>
      <c r="R720" s="3"/>
      <c r="S720" s="3"/>
      <c r="T720" s="3"/>
      <c r="U720" s="3"/>
      <c r="V720" s="3"/>
      <c r="W720" s="3"/>
      <c r="X720" s="3"/>
      <c r="Y720" s="3"/>
      <c r="Z720" s="3"/>
    </row>
    <row r="721" spans="2:26">
      <c r="B721" s="449"/>
      <c r="C721" s="7"/>
      <c r="D721" s="3"/>
      <c r="E721" s="3"/>
      <c r="F721" s="3"/>
      <c r="G721" s="3"/>
      <c r="H721" s="3"/>
      <c r="I721" s="3"/>
      <c r="J721" s="3"/>
      <c r="K721" s="3"/>
      <c r="L721" s="3"/>
      <c r="M721" s="3"/>
      <c r="N721" s="3"/>
      <c r="O721" s="3"/>
      <c r="P721" s="3"/>
      <c r="Q721" s="3"/>
      <c r="R721" s="3"/>
      <c r="S721" s="3"/>
      <c r="T721" s="3"/>
      <c r="U721" s="3"/>
      <c r="V721" s="3"/>
      <c r="W721" s="3"/>
      <c r="X721" s="3"/>
      <c r="Y721" s="3"/>
      <c r="Z721" s="3"/>
    </row>
    <row r="722" spans="2:26">
      <c r="B722" s="449"/>
      <c r="C722" s="7"/>
      <c r="D722" s="3"/>
      <c r="E722" s="3"/>
      <c r="F722" s="3"/>
      <c r="G722" s="3"/>
      <c r="H722" s="3"/>
      <c r="I722" s="3"/>
      <c r="J722" s="3"/>
      <c r="K722" s="3"/>
      <c r="L722" s="3"/>
      <c r="M722" s="3"/>
      <c r="N722" s="3"/>
      <c r="O722" s="3"/>
      <c r="P722" s="3"/>
      <c r="Q722" s="3"/>
      <c r="R722" s="3"/>
      <c r="S722" s="3"/>
      <c r="T722" s="3"/>
      <c r="U722" s="3"/>
      <c r="V722" s="3"/>
      <c r="W722" s="3"/>
      <c r="X722" s="3"/>
      <c r="Y722" s="3"/>
      <c r="Z722" s="3"/>
    </row>
    <row r="723" spans="2:26">
      <c r="B723" s="449"/>
      <c r="C723" s="7"/>
      <c r="D723" s="3"/>
      <c r="E723" s="3"/>
      <c r="F723" s="3"/>
      <c r="G723" s="3"/>
      <c r="H723" s="3"/>
      <c r="I723" s="3"/>
      <c r="J723" s="3"/>
      <c r="K723" s="3"/>
      <c r="L723" s="3"/>
      <c r="M723" s="3"/>
      <c r="N723" s="3"/>
      <c r="O723" s="3"/>
      <c r="P723" s="3"/>
      <c r="Q723" s="3"/>
      <c r="R723" s="3"/>
      <c r="S723" s="3"/>
      <c r="T723" s="3"/>
      <c r="U723" s="3"/>
      <c r="V723" s="3"/>
      <c r="W723" s="3"/>
      <c r="X723" s="3"/>
      <c r="Y723" s="3"/>
      <c r="Z723" s="3"/>
    </row>
    <row r="724" spans="2:26">
      <c r="B724" s="449"/>
      <c r="C724" s="7"/>
      <c r="D724" s="3"/>
      <c r="E724" s="3"/>
      <c r="F724" s="3"/>
      <c r="G724" s="3"/>
      <c r="H724" s="3"/>
      <c r="I724" s="3"/>
      <c r="J724" s="3"/>
      <c r="K724" s="3"/>
      <c r="L724" s="3"/>
      <c r="M724" s="3"/>
      <c r="N724" s="3"/>
      <c r="O724" s="3"/>
      <c r="P724" s="3"/>
      <c r="Q724" s="3"/>
      <c r="R724" s="3"/>
      <c r="S724" s="3"/>
      <c r="T724" s="3"/>
      <c r="U724" s="3"/>
      <c r="V724" s="3"/>
      <c r="W724" s="3"/>
      <c r="X724" s="3"/>
      <c r="Y724" s="3"/>
      <c r="Z724" s="3"/>
    </row>
    <row r="725" spans="2:26">
      <c r="B725" s="449"/>
      <c r="C725" s="7"/>
      <c r="D725" s="3"/>
      <c r="E725" s="3"/>
      <c r="F725" s="3"/>
      <c r="G725" s="3"/>
      <c r="H725" s="3"/>
      <c r="I725" s="3"/>
      <c r="J725" s="3"/>
      <c r="K725" s="3"/>
      <c r="L725" s="3"/>
      <c r="M725" s="3"/>
      <c r="N725" s="3"/>
      <c r="O725" s="3"/>
      <c r="P725" s="3"/>
      <c r="Q725" s="3"/>
      <c r="R725" s="3"/>
      <c r="S725" s="3"/>
      <c r="T725" s="3"/>
      <c r="U725" s="3"/>
      <c r="V725" s="3"/>
      <c r="W725" s="3"/>
      <c r="X725" s="3"/>
      <c r="Y725" s="3"/>
      <c r="Z725" s="3"/>
    </row>
    <row r="726" spans="2:26">
      <c r="B726" s="449"/>
      <c r="C726" s="7"/>
      <c r="D726" s="3"/>
      <c r="E726" s="3"/>
      <c r="F726" s="3"/>
      <c r="G726" s="3"/>
      <c r="H726" s="3"/>
      <c r="I726" s="3"/>
      <c r="J726" s="3"/>
      <c r="K726" s="3"/>
      <c r="L726" s="3"/>
      <c r="M726" s="3"/>
      <c r="N726" s="3"/>
      <c r="O726" s="3"/>
      <c r="P726" s="3"/>
      <c r="Q726" s="3"/>
      <c r="R726" s="3"/>
      <c r="S726" s="3"/>
      <c r="T726" s="3"/>
      <c r="U726" s="3"/>
      <c r="V726" s="3"/>
      <c r="W726" s="3"/>
      <c r="X726" s="3"/>
      <c r="Y726" s="3"/>
      <c r="Z726" s="3"/>
    </row>
    <row r="727" spans="2:26">
      <c r="B727" s="449"/>
      <c r="C727" s="7"/>
      <c r="D727" s="3"/>
      <c r="E727" s="3"/>
      <c r="F727" s="3"/>
      <c r="G727" s="3"/>
      <c r="H727" s="3"/>
      <c r="I727" s="3"/>
      <c r="J727" s="3"/>
      <c r="K727" s="3"/>
      <c r="L727" s="3"/>
      <c r="M727" s="3"/>
      <c r="N727" s="3"/>
      <c r="O727" s="3"/>
      <c r="P727" s="3"/>
      <c r="Q727" s="3"/>
      <c r="R727" s="3"/>
      <c r="S727" s="3"/>
      <c r="T727" s="3"/>
      <c r="U727" s="3"/>
      <c r="V727" s="3"/>
      <c r="W727" s="3"/>
      <c r="X727" s="3"/>
      <c r="Y727" s="3"/>
      <c r="Z727" s="3"/>
    </row>
    <row r="728" spans="2:26">
      <c r="B728" s="449"/>
      <c r="C728" s="7"/>
      <c r="D728" s="3"/>
      <c r="E728" s="3"/>
      <c r="F728" s="3"/>
      <c r="G728" s="3"/>
      <c r="H728" s="3"/>
      <c r="I728" s="3"/>
      <c r="J728" s="3"/>
      <c r="K728" s="3"/>
      <c r="L728" s="3"/>
      <c r="M728" s="3"/>
      <c r="N728" s="3"/>
      <c r="O728" s="3"/>
      <c r="P728" s="3"/>
      <c r="Q728" s="3"/>
      <c r="R728" s="3"/>
      <c r="S728" s="3"/>
      <c r="T728" s="3"/>
      <c r="U728" s="3"/>
      <c r="V728" s="3"/>
      <c r="W728" s="3"/>
      <c r="X728" s="3"/>
      <c r="Y728" s="3"/>
      <c r="Z728" s="3"/>
    </row>
    <row r="729" spans="2:26">
      <c r="B729" s="449"/>
      <c r="C729" s="7"/>
      <c r="D729" s="3"/>
      <c r="E729" s="3"/>
      <c r="F729" s="3"/>
      <c r="G729" s="3"/>
      <c r="H729" s="3"/>
      <c r="I729" s="3"/>
      <c r="J729" s="3"/>
      <c r="K729" s="3"/>
      <c r="L729" s="3"/>
      <c r="M729" s="3"/>
      <c r="N729" s="3"/>
      <c r="O729" s="3"/>
      <c r="P729" s="3"/>
      <c r="Q729" s="3"/>
      <c r="R729" s="3"/>
      <c r="S729" s="3"/>
      <c r="T729" s="3"/>
      <c r="U729" s="3"/>
      <c r="V729" s="3"/>
      <c r="W729" s="3"/>
      <c r="X729" s="3"/>
      <c r="Y729" s="3"/>
      <c r="Z729" s="3"/>
    </row>
    <row r="730" spans="2:26">
      <c r="B730" s="449"/>
      <c r="C730" s="7"/>
      <c r="D730" s="3"/>
      <c r="E730" s="3"/>
      <c r="F730" s="3"/>
      <c r="G730" s="3"/>
      <c r="H730" s="3"/>
      <c r="I730" s="3"/>
      <c r="J730" s="3"/>
      <c r="K730" s="3"/>
      <c r="L730" s="3"/>
      <c r="M730" s="3"/>
      <c r="N730" s="3"/>
      <c r="O730" s="3"/>
      <c r="P730" s="3"/>
      <c r="Q730" s="3"/>
      <c r="R730" s="3"/>
      <c r="S730" s="3"/>
      <c r="T730" s="3"/>
      <c r="U730" s="3"/>
      <c r="V730" s="3"/>
      <c r="W730" s="3"/>
      <c r="X730" s="3"/>
      <c r="Y730" s="3"/>
      <c r="Z730" s="3"/>
    </row>
    <row r="731" spans="2:26">
      <c r="B731" s="449"/>
      <c r="C731" s="7"/>
      <c r="D731" s="3"/>
      <c r="E731" s="3"/>
      <c r="F731" s="3"/>
      <c r="G731" s="3"/>
      <c r="H731" s="3"/>
      <c r="I731" s="3"/>
      <c r="J731" s="3"/>
      <c r="K731" s="3"/>
      <c r="L731" s="3"/>
      <c r="M731" s="3"/>
      <c r="N731" s="3"/>
      <c r="O731" s="3"/>
      <c r="P731" s="3"/>
      <c r="Q731" s="3"/>
      <c r="R731" s="3"/>
      <c r="S731" s="3"/>
      <c r="T731" s="3"/>
      <c r="U731" s="3"/>
      <c r="V731" s="3"/>
      <c r="W731" s="3"/>
      <c r="X731" s="3"/>
      <c r="Y731" s="3"/>
      <c r="Z731" s="3"/>
    </row>
    <row r="732" spans="2:26">
      <c r="B732" s="449"/>
      <c r="C732" s="7"/>
      <c r="D732" s="3"/>
      <c r="E732" s="3"/>
      <c r="F732" s="3"/>
      <c r="G732" s="3"/>
      <c r="H732" s="3"/>
      <c r="I732" s="3"/>
      <c r="J732" s="3"/>
      <c r="K732" s="3"/>
      <c r="L732" s="3"/>
      <c r="M732" s="3"/>
      <c r="N732" s="3"/>
      <c r="O732" s="3"/>
      <c r="P732" s="3"/>
      <c r="Q732" s="3"/>
      <c r="R732" s="3"/>
      <c r="S732" s="3"/>
      <c r="T732" s="3"/>
      <c r="U732" s="3"/>
      <c r="V732" s="3"/>
      <c r="W732" s="3"/>
      <c r="X732" s="3"/>
      <c r="Y732" s="3"/>
      <c r="Z732" s="3"/>
    </row>
    <row r="733" spans="2:26">
      <c r="B733" s="449"/>
      <c r="C733" s="7"/>
      <c r="D733" s="3"/>
      <c r="E733" s="3"/>
      <c r="F733" s="3"/>
      <c r="G733" s="3"/>
      <c r="H733" s="3"/>
      <c r="I733" s="3"/>
      <c r="J733" s="3"/>
      <c r="K733" s="3"/>
      <c r="L733" s="3"/>
      <c r="M733" s="3"/>
      <c r="N733" s="3"/>
      <c r="O733" s="3"/>
      <c r="P733" s="3"/>
      <c r="Q733" s="3"/>
      <c r="R733" s="3"/>
      <c r="S733" s="3"/>
      <c r="T733" s="3"/>
      <c r="U733" s="3"/>
      <c r="V733" s="3"/>
      <c r="W733" s="3"/>
      <c r="X733" s="3"/>
      <c r="Y733" s="3"/>
      <c r="Z733" s="3"/>
    </row>
    <row r="734" spans="2:26">
      <c r="B734" s="449"/>
      <c r="C734" s="7"/>
      <c r="D734" s="3"/>
      <c r="E734" s="3"/>
      <c r="F734" s="3"/>
      <c r="G734" s="3"/>
      <c r="H734" s="3"/>
      <c r="I734" s="3"/>
      <c r="J734" s="3"/>
      <c r="K734" s="3"/>
      <c r="L734" s="3"/>
      <c r="M734" s="3"/>
      <c r="N734" s="3"/>
      <c r="O734" s="3"/>
      <c r="P734" s="3"/>
      <c r="Q734" s="3"/>
      <c r="R734" s="3"/>
      <c r="S734" s="3"/>
      <c r="T734" s="3"/>
      <c r="U734" s="3"/>
      <c r="V734" s="3"/>
      <c r="W734" s="3"/>
      <c r="X734" s="3"/>
      <c r="Y734" s="3"/>
      <c r="Z734" s="3"/>
    </row>
    <row r="735" spans="2:26">
      <c r="B735" s="449"/>
      <c r="C735" s="7"/>
      <c r="D735" s="3"/>
      <c r="E735" s="3"/>
      <c r="F735" s="3"/>
      <c r="G735" s="3"/>
      <c r="H735" s="3"/>
      <c r="I735" s="3"/>
      <c r="J735" s="3"/>
      <c r="K735" s="3"/>
      <c r="L735" s="3"/>
      <c r="M735" s="3"/>
      <c r="N735" s="3"/>
      <c r="O735" s="3"/>
      <c r="P735" s="3"/>
      <c r="Q735" s="3"/>
      <c r="R735" s="3"/>
      <c r="S735" s="3"/>
      <c r="T735" s="3"/>
      <c r="U735" s="3"/>
      <c r="V735" s="3"/>
      <c r="W735" s="3"/>
      <c r="X735" s="3"/>
      <c r="Y735" s="3"/>
      <c r="Z735" s="3"/>
    </row>
    <row r="736" spans="2:26">
      <c r="B736" s="449"/>
      <c r="C736" s="7"/>
      <c r="D736" s="3"/>
      <c r="E736" s="3"/>
      <c r="F736" s="3"/>
      <c r="G736" s="3"/>
      <c r="H736" s="3"/>
      <c r="I736" s="3"/>
      <c r="J736" s="3"/>
      <c r="K736" s="3"/>
      <c r="L736" s="3"/>
      <c r="M736" s="3"/>
      <c r="N736" s="3"/>
      <c r="O736" s="3"/>
      <c r="P736" s="3"/>
      <c r="Q736" s="3"/>
      <c r="R736" s="3"/>
      <c r="S736" s="3"/>
      <c r="T736" s="3"/>
      <c r="U736" s="3"/>
      <c r="V736" s="3"/>
      <c r="W736" s="3"/>
      <c r="X736" s="3"/>
      <c r="Y736" s="3"/>
      <c r="Z736" s="3"/>
    </row>
    <row r="737" spans="2:26">
      <c r="B737" s="449"/>
      <c r="C737" s="7"/>
      <c r="D737" s="3"/>
      <c r="E737" s="3"/>
      <c r="F737" s="3"/>
      <c r="G737" s="3"/>
      <c r="H737" s="3"/>
      <c r="I737" s="3"/>
      <c r="J737" s="3"/>
      <c r="K737" s="3"/>
      <c r="L737" s="3"/>
      <c r="M737" s="3"/>
      <c r="N737" s="3"/>
      <c r="O737" s="3"/>
      <c r="P737" s="3"/>
      <c r="Q737" s="3"/>
      <c r="R737" s="3"/>
      <c r="S737" s="3"/>
      <c r="T737" s="3"/>
      <c r="U737" s="3"/>
      <c r="V737" s="3"/>
      <c r="W737" s="3"/>
      <c r="X737" s="3"/>
      <c r="Y737" s="3"/>
      <c r="Z737" s="3"/>
    </row>
    <row r="738" spans="2:26">
      <c r="B738" s="449"/>
      <c r="C738" s="7"/>
      <c r="D738" s="3"/>
      <c r="E738" s="3"/>
      <c r="F738" s="3"/>
      <c r="G738" s="3"/>
      <c r="H738" s="3"/>
      <c r="I738" s="3"/>
      <c r="J738" s="3"/>
      <c r="K738" s="3"/>
      <c r="L738" s="3"/>
      <c r="M738" s="3"/>
      <c r="N738" s="3"/>
      <c r="O738" s="3"/>
      <c r="P738" s="3"/>
      <c r="Q738" s="3"/>
      <c r="R738" s="3"/>
      <c r="S738" s="3"/>
      <c r="T738" s="3"/>
      <c r="U738" s="3"/>
      <c r="V738" s="3"/>
      <c r="W738" s="3"/>
      <c r="X738" s="3"/>
      <c r="Y738" s="3"/>
      <c r="Z738" s="3"/>
    </row>
    <row r="739" spans="2:26">
      <c r="B739" s="449"/>
      <c r="C739" s="7"/>
      <c r="D739" s="3"/>
      <c r="E739" s="3"/>
      <c r="F739" s="3"/>
      <c r="G739" s="3"/>
      <c r="H739" s="3"/>
      <c r="I739" s="3"/>
      <c r="J739" s="3"/>
      <c r="K739" s="3"/>
      <c r="L739" s="3"/>
      <c r="M739" s="3"/>
      <c r="N739" s="3"/>
      <c r="O739" s="3"/>
      <c r="P739" s="3"/>
      <c r="Q739" s="3"/>
      <c r="R739" s="3"/>
      <c r="S739" s="3"/>
      <c r="T739" s="3"/>
      <c r="U739" s="3"/>
      <c r="V739" s="3"/>
      <c r="W739" s="3"/>
      <c r="X739" s="3"/>
      <c r="Y739" s="3"/>
      <c r="Z739" s="3"/>
    </row>
    <row r="740" spans="2:26">
      <c r="B740" s="449"/>
      <c r="C740" s="7"/>
      <c r="D740" s="3"/>
      <c r="E740" s="3"/>
      <c r="F740" s="3"/>
      <c r="G740" s="3"/>
      <c r="H740" s="3"/>
      <c r="I740" s="3"/>
      <c r="J740" s="3"/>
      <c r="K740" s="3"/>
      <c r="L740" s="3"/>
      <c r="M740" s="3"/>
      <c r="N740" s="3"/>
      <c r="O740" s="3"/>
      <c r="P740" s="3"/>
      <c r="Q740" s="3"/>
      <c r="R740" s="3"/>
      <c r="S740" s="3"/>
      <c r="T740" s="3"/>
      <c r="U740" s="3"/>
      <c r="V740" s="3"/>
      <c r="W740" s="3"/>
      <c r="X740" s="3"/>
      <c r="Y740" s="3"/>
      <c r="Z740" s="3"/>
    </row>
    <row r="741" spans="2:26">
      <c r="B741" s="449"/>
      <c r="C741" s="7"/>
      <c r="D741" s="3"/>
      <c r="E741" s="3"/>
      <c r="F741" s="3"/>
      <c r="G741" s="3"/>
      <c r="H741" s="3"/>
      <c r="I741" s="3"/>
      <c r="J741" s="3"/>
      <c r="K741" s="3"/>
      <c r="L741" s="3"/>
      <c r="M741" s="3"/>
      <c r="N741" s="3"/>
      <c r="O741" s="3"/>
      <c r="P741" s="3"/>
      <c r="Q741" s="3"/>
      <c r="R741" s="3"/>
      <c r="S741" s="3"/>
      <c r="T741" s="3"/>
      <c r="U741" s="3"/>
      <c r="V741" s="3"/>
      <c r="W741" s="3"/>
      <c r="X741" s="3"/>
      <c r="Y741" s="3"/>
      <c r="Z741" s="3"/>
    </row>
    <row r="742" spans="2:26">
      <c r="B742" s="449"/>
      <c r="C742" s="7"/>
      <c r="D742" s="3"/>
      <c r="E742" s="3"/>
      <c r="F742" s="3"/>
      <c r="G742" s="3"/>
      <c r="H742" s="3"/>
      <c r="I742" s="3"/>
      <c r="J742" s="3"/>
      <c r="K742" s="3"/>
      <c r="L742" s="3"/>
      <c r="M742" s="3"/>
      <c r="N742" s="3"/>
      <c r="O742" s="3"/>
      <c r="P742" s="3"/>
      <c r="Q742" s="3"/>
      <c r="R742" s="3"/>
      <c r="S742" s="3"/>
      <c r="T742" s="3"/>
      <c r="U742" s="3"/>
      <c r="V742" s="3"/>
      <c r="W742" s="3"/>
      <c r="X742" s="3"/>
      <c r="Y742" s="3"/>
      <c r="Z742" s="3"/>
    </row>
    <row r="743" spans="2:26">
      <c r="B743" s="449"/>
      <c r="C743" s="7"/>
      <c r="D743" s="3"/>
      <c r="E743" s="3"/>
      <c r="F743" s="3"/>
      <c r="G743" s="3"/>
      <c r="H743" s="3"/>
      <c r="I743" s="3"/>
      <c r="J743" s="3"/>
      <c r="K743" s="3"/>
      <c r="L743" s="3"/>
      <c r="M743" s="3"/>
      <c r="N743" s="3"/>
      <c r="O743" s="3"/>
      <c r="P743" s="3"/>
      <c r="Q743" s="3"/>
      <c r="R743" s="3"/>
      <c r="S743" s="3"/>
      <c r="T743" s="3"/>
      <c r="U743" s="3"/>
      <c r="V743" s="3"/>
      <c r="W743" s="3"/>
      <c r="X743" s="3"/>
      <c r="Y743" s="3"/>
      <c r="Z743" s="3"/>
    </row>
    <row r="744" spans="2:26">
      <c r="B744" s="449"/>
      <c r="C744" s="7"/>
      <c r="D744" s="3"/>
      <c r="E744" s="3"/>
      <c r="F744" s="3"/>
      <c r="G744" s="3"/>
      <c r="H744" s="3"/>
      <c r="I744" s="3"/>
      <c r="J744" s="3"/>
      <c r="K744" s="3"/>
      <c r="L744" s="3"/>
      <c r="M744" s="3"/>
      <c r="N744" s="3"/>
      <c r="O744" s="3"/>
      <c r="P744" s="3"/>
      <c r="Q744" s="3"/>
      <c r="R744" s="3"/>
      <c r="S744" s="3"/>
      <c r="T744" s="3"/>
      <c r="U744" s="3"/>
      <c r="V744" s="3"/>
      <c r="W744" s="3"/>
      <c r="X744" s="3"/>
      <c r="Y744" s="3"/>
      <c r="Z744" s="3"/>
    </row>
    <row r="745" spans="2:26">
      <c r="B745" s="449"/>
      <c r="C745" s="7"/>
      <c r="D745" s="3"/>
      <c r="E745" s="3"/>
      <c r="F745" s="3"/>
      <c r="G745" s="3"/>
      <c r="H745" s="3"/>
      <c r="I745" s="3"/>
      <c r="J745" s="3"/>
      <c r="K745" s="3"/>
      <c r="L745" s="3"/>
      <c r="M745" s="3"/>
      <c r="N745" s="3"/>
      <c r="O745" s="3"/>
      <c r="P745" s="3"/>
      <c r="Q745" s="3"/>
      <c r="R745" s="3"/>
      <c r="S745" s="3"/>
      <c r="T745" s="3"/>
      <c r="U745" s="3"/>
      <c r="V745" s="3"/>
      <c r="W745" s="3"/>
      <c r="X745" s="3"/>
      <c r="Y745" s="3"/>
      <c r="Z745" s="3"/>
    </row>
    <row r="746" spans="2:26">
      <c r="B746" s="449"/>
      <c r="C746" s="7"/>
      <c r="D746" s="3"/>
      <c r="E746" s="3"/>
      <c r="F746" s="3"/>
      <c r="G746" s="3"/>
      <c r="H746" s="3"/>
      <c r="I746" s="3"/>
      <c r="J746" s="3"/>
      <c r="K746" s="3"/>
      <c r="L746" s="3"/>
      <c r="M746" s="3"/>
      <c r="N746" s="3"/>
      <c r="O746" s="3"/>
      <c r="P746" s="3"/>
      <c r="Q746" s="3"/>
      <c r="R746" s="3"/>
      <c r="S746" s="3"/>
      <c r="T746" s="3"/>
      <c r="U746" s="3"/>
      <c r="V746" s="3"/>
      <c r="W746" s="3"/>
      <c r="X746" s="3"/>
      <c r="Y746" s="3"/>
      <c r="Z746" s="3"/>
    </row>
    <row r="747" spans="2:26">
      <c r="B747" s="449"/>
      <c r="C747" s="7"/>
      <c r="D747" s="3"/>
      <c r="E747" s="3"/>
      <c r="F747" s="3"/>
      <c r="G747" s="3"/>
      <c r="H747" s="3"/>
      <c r="I747" s="3"/>
      <c r="J747" s="3"/>
      <c r="K747" s="3"/>
      <c r="L747" s="3"/>
      <c r="M747" s="3"/>
      <c r="N747" s="3"/>
      <c r="O747" s="3"/>
      <c r="P747" s="3"/>
      <c r="Q747" s="3"/>
      <c r="R747" s="3"/>
      <c r="S747" s="3"/>
      <c r="T747" s="3"/>
      <c r="U747" s="3"/>
      <c r="V747" s="3"/>
      <c r="W747" s="3"/>
      <c r="X747" s="3"/>
      <c r="Y747" s="3"/>
      <c r="Z747" s="3"/>
    </row>
    <row r="748" spans="2:26">
      <c r="B748" s="449"/>
      <c r="C748" s="7"/>
      <c r="D748" s="3"/>
      <c r="E748" s="3"/>
      <c r="F748" s="3"/>
      <c r="G748" s="3"/>
      <c r="H748" s="3"/>
      <c r="I748" s="3"/>
      <c r="J748" s="3"/>
      <c r="K748" s="3"/>
      <c r="L748" s="3"/>
      <c r="M748" s="3"/>
      <c r="N748" s="3"/>
      <c r="O748" s="3"/>
      <c r="P748" s="3"/>
      <c r="Q748" s="3"/>
      <c r="R748" s="3"/>
      <c r="S748" s="3"/>
      <c r="T748" s="3"/>
      <c r="U748" s="3"/>
      <c r="V748" s="3"/>
      <c r="W748" s="3"/>
      <c r="X748" s="3"/>
      <c r="Y748" s="3"/>
      <c r="Z748" s="3"/>
    </row>
    <row r="749" spans="2:26">
      <c r="B749" s="449"/>
      <c r="C749" s="7"/>
      <c r="D749" s="3"/>
      <c r="E749" s="3"/>
      <c r="F749" s="3"/>
      <c r="G749" s="3"/>
      <c r="H749" s="3"/>
      <c r="I749" s="3"/>
      <c r="J749" s="3"/>
      <c r="K749" s="3"/>
      <c r="L749" s="3"/>
      <c r="M749" s="3"/>
      <c r="N749" s="3"/>
      <c r="O749" s="3"/>
      <c r="P749" s="3"/>
      <c r="Q749" s="3"/>
      <c r="R749" s="3"/>
      <c r="S749" s="3"/>
      <c r="T749" s="3"/>
      <c r="U749" s="3"/>
      <c r="V749" s="3"/>
      <c r="W749" s="3"/>
      <c r="X749" s="3"/>
      <c r="Y749" s="3"/>
      <c r="Z749" s="3"/>
    </row>
    <row r="750" spans="2:26">
      <c r="B750" s="449"/>
      <c r="C750" s="7"/>
      <c r="D750" s="3"/>
      <c r="E750" s="3"/>
      <c r="F750" s="3"/>
      <c r="G750" s="3"/>
      <c r="H750" s="3"/>
      <c r="I750" s="3"/>
      <c r="J750" s="3"/>
      <c r="K750" s="3"/>
      <c r="L750" s="3"/>
      <c r="M750" s="3"/>
      <c r="N750" s="3"/>
      <c r="O750" s="3"/>
      <c r="P750" s="3"/>
      <c r="Q750" s="3"/>
      <c r="R750" s="3"/>
      <c r="S750" s="3"/>
      <c r="T750" s="3"/>
      <c r="U750" s="3"/>
      <c r="V750" s="3"/>
      <c r="W750" s="3"/>
      <c r="X750" s="3"/>
      <c r="Y750" s="3"/>
      <c r="Z750" s="3"/>
    </row>
    <row r="751" spans="2:26">
      <c r="B751" s="449"/>
      <c r="C751" s="7"/>
      <c r="D751" s="3"/>
      <c r="E751" s="3"/>
      <c r="F751" s="3"/>
      <c r="G751" s="3"/>
      <c r="H751" s="3"/>
      <c r="I751" s="3"/>
      <c r="J751" s="3"/>
      <c r="K751" s="3"/>
      <c r="L751" s="3"/>
      <c r="M751" s="3"/>
      <c r="N751" s="3"/>
      <c r="O751" s="3"/>
      <c r="P751" s="3"/>
      <c r="Q751" s="3"/>
      <c r="R751" s="3"/>
      <c r="S751" s="3"/>
      <c r="T751" s="3"/>
      <c r="U751" s="3"/>
      <c r="V751" s="3"/>
      <c r="W751" s="3"/>
      <c r="X751" s="3"/>
      <c r="Y751" s="3"/>
      <c r="Z751" s="3"/>
    </row>
    <row r="752" spans="2:26">
      <c r="B752" s="449"/>
      <c r="C752" s="7"/>
      <c r="D752" s="3"/>
      <c r="E752" s="3"/>
      <c r="F752" s="3"/>
      <c r="G752" s="3"/>
      <c r="H752" s="3"/>
      <c r="I752" s="3"/>
      <c r="J752" s="3"/>
      <c r="K752" s="3"/>
      <c r="L752" s="3"/>
      <c r="M752" s="3"/>
      <c r="N752" s="3"/>
      <c r="O752" s="3"/>
      <c r="P752" s="3"/>
      <c r="Q752" s="3"/>
      <c r="R752" s="3"/>
      <c r="S752" s="3"/>
      <c r="T752" s="3"/>
      <c r="U752" s="3"/>
      <c r="V752" s="3"/>
      <c r="W752" s="3"/>
      <c r="X752" s="3"/>
      <c r="Y752" s="3"/>
      <c r="Z752" s="3"/>
    </row>
    <row r="753" spans="2:26">
      <c r="B753" s="449"/>
      <c r="C753" s="7"/>
      <c r="D753" s="3"/>
      <c r="E753" s="3"/>
      <c r="F753" s="3"/>
      <c r="G753" s="3"/>
      <c r="H753" s="3"/>
      <c r="I753" s="3"/>
      <c r="J753" s="3"/>
      <c r="K753" s="3"/>
      <c r="L753" s="3"/>
      <c r="M753" s="3"/>
      <c r="N753" s="3"/>
      <c r="O753" s="3"/>
      <c r="P753" s="3"/>
      <c r="Q753" s="3"/>
      <c r="R753" s="3"/>
      <c r="S753" s="3"/>
      <c r="T753" s="3"/>
      <c r="U753" s="3"/>
      <c r="V753" s="3"/>
      <c r="W753" s="3"/>
      <c r="X753" s="3"/>
      <c r="Y753" s="3"/>
      <c r="Z753" s="3"/>
    </row>
    <row r="754" spans="2:26">
      <c r="B754" s="449"/>
      <c r="C754" s="7"/>
      <c r="D754" s="3"/>
      <c r="E754" s="3"/>
      <c r="F754" s="3"/>
      <c r="G754" s="3"/>
      <c r="H754" s="3"/>
      <c r="I754" s="3"/>
      <c r="J754" s="3"/>
      <c r="K754" s="3"/>
      <c r="L754" s="3"/>
      <c r="M754" s="3"/>
      <c r="N754" s="3"/>
      <c r="O754" s="3"/>
      <c r="P754" s="3"/>
      <c r="Q754" s="3"/>
      <c r="R754" s="3"/>
      <c r="S754" s="3"/>
      <c r="T754" s="3"/>
      <c r="U754" s="3"/>
      <c r="V754" s="3"/>
      <c r="W754" s="3"/>
      <c r="X754" s="3"/>
      <c r="Y754" s="3"/>
      <c r="Z754" s="3"/>
    </row>
    <row r="755" spans="2:26">
      <c r="B755" s="449"/>
      <c r="C755" s="7"/>
      <c r="D755" s="3"/>
      <c r="E755" s="3"/>
      <c r="F755" s="3"/>
      <c r="G755" s="3"/>
      <c r="H755" s="3"/>
      <c r="I755" s="3"/>
      <c r="J755" s="3"/>
      <c r="K755" s="3"/>
      <c r="L755" s="3"/>
      <c r="M755" s="3"/>
      <c r="N755" s="3"/>
      <c r="O755" s="3"/>
      <c r="P755" s="3"/>
      <c r="Q755" s="3"/>
      <c r="R755" s="3"/>
      <c r="S755" s="3"/>
      <c r="T755" s="3"/>
      <c r="U755" s="3"/>
      <c r="V755" s="3"/>
      <c r="W755" s="3"/>
      <c r="X755" s="3"/>
      <c r="Y755" s="3"/>
      <c r="Z755" s="3"/>
    </row>
    <row r="756" spans="2:26">
      <c r="B756" s="449"/>
      <c r="C756" s="7"/>
      <c r="D756" s="3"/>
      <c r="E756" s="3"/>
      <c r="F756" s="3"/>
      <c r="G756" s="3"/>
      <c r="H756" s="3"/>
      <c r="I756" s="3"/>
      <c r="J756" s="3"/>
      <c r="K756" s="3"/>
      <c r="L756" s="3"/>
      <c r="M756" s="3"/>
      <c r="N756" s="3"/>
      <c r="O756" s="3"/>
      <c r="P756" s="3"/>
      <c r="Q756" s="3"/>
      <c r="R756" s="3"/>
      <c r="S756" s="3"/>
      <c r="T756" s="3"/>
      <c r="U756" s="3"/>
      <c r="V756" s="3"/>
      <c r="W756" s="3"/>
      <c r="X756" s="3"/>
      <c r="Y756" s="3"/>
      <c r="Z756" s="3"/>
    </row>
    <row r="757" spans="2:26">
      <c r="B757" s="449"/>
      <c r="C757" s="7"/>
      <c r="D757" s="3"/>
      <c r="E757" s="3"/>
      <c r="F757" s="3"/>
      <c r="G757" s="3"/>
      <c r="H757" s="3"/>
      <c r="I757" s="3"/>
      <c r="J757" s="3"/>
      <c r="K757" s="3"/>
      <c r="L757" s="3"/>
      <c r="M757" s="3"/>
      <c r="N757" s="3"/>
      <c r="O757" s="3"/>
      <c r="P757" s="3"/>
      <c r="Q757" s="3"/>
      <c r="R757" s="3"/>
      <c r="S757" s="3"/>
      <c r="T757" s="3"/>
      <c r="U757" s="3"/>
      <c r="V757" s="3"/>
      <c r="W757" s="3"/>
      <c r="X757" s="3"/>
      <c r="Y757" s="3"/>
      <c r="Z757" s="3"/>
    </row>
    <row r="758" spans="2:26">
      <c r="B758" s="449"/>
      <c r="C758" s="7"/>
      <c r="D758" s="3"/>
      <c r="E758" s="3"/>
      <c r="F758" s="3"/>
      <c r="G758" s="3"/>
      <c r="H758" s="3"/>
      <c r="I758" s="3"/>
      <c r="J758" s="3"/>
      <c r="K758" s="3"/>
      <c r="L758" s="3"/>
      <c r="M758" s="3"/>
      <c r="N758" s="3"/>
      <c r="O758" s="3"/>
      <c r="P758" s="3"/>
      <c r="Q758" s="3"/>
      <c r="R758" s="3"/>
      <c r="S758" s="3"/>
      <c r="T758" s="3"/>
      <c r="U758" s="3"/>
      <c r="V758" s="3"/>
      <c r="W758" s="3"/>
      <c r="X758" s="3"/>
      <c r="Y758" s="3"/>
      <c r="Z758" s="3"/>
    </row>
    <row r="759" spans="2:26">
      <c r="B759" s="449"/>
      <c r="C759" s="7"/>
      <c r="D759" s="3"/>
      <c r="E759" s="3"/>
      <c r="F759" s="3"/>
      <c r="G759" s="3"/>
      <c r="H759" s="3"/>
      <c r="I759" s="3"/>
      <c r="J759" s="3"/>
      <c r="K759" s="3"/>
      <c r="L759" s="3"/>
      <c r="M759" s="3"/>
      <c r="N759" s="3"/>
      <c r="O759" s="3"/>
      <c r="P759" s="3"/>
      <c r="Q759" s="3"/>
      <c r="R759" s="3"/>
      <c r="S759" s="3"/>
      <c r="T759" s="3"/>
      <c r="U759" s="3"/>
      <c r="V759" s="3"/>
      <c r="W759" s="3"/>
      <c r="X759" s="3"/>
      <c r="Y759" s="3"/>
      <c r="Z759" s="3"/>
    </row>
    <row r="760" spans="2:26">
      <c r="B760" s="449"/>
      <c r="C760" s="7"/>
      <c r="D760" s="3"/>
      <c r="E760" s="3"/>
      <c r="F760" s="3"/>
      <c r="G760" s="3"/>
      <c r="H760" s="3"/>
      <c r="I760" s="3"/>
      <c r="J760" s="3"/>
      <c r="K760" s="3"/>
      <c r="L760" s="3"/>
      <c r="M760" s="3"/>
      <c r="N760" s="3"/>
      <c r="O760" s="3"/>
      <c r="P760" s="3"/>
      <c r="Q760" s="3"/>
      <c r="R760" s="3"/>
      <c r="S760" s="3"/>
      <c r="T760" s="3"/>
      <c r="U760" s="3"/>
      <c r="V760" s="3"/>
      <c r="W760" s="3"/>
      <c r="X760" s="3"/>
      <c r="Y760" s="3"/>
      <c r="Z760" s="3"/>
    </row>
    <row r="761" spans="2:26">
      <c r="B761" s="449"/>
      <c r="C761" s="7"/>
      <c r="D761" s="3"/>
      <c r="E761" s="3"/>
      <c r="F761" s="3"/>
      <c r="G761" s="3"/>
      <c r="H761" s="3"/>
      <c r="I761" s="3"/>
      <c r="J761" s="3"/>
      <c r="K761" s="3"/>
      <c r="L761" s="3"/>
      <c r="M761" s="3"/>
      <c r="N761" s="3"/>
      <c r="O761" s="3"/>
      <c r="P761" s="3"/>
      <c r="Q761" s="3"/>
      <c r="R761" s="3"/>
      <c r="S761" s="3"/>
      <c r="T761" s="3"/>
      <c r="U761" s="3"/>
      <c r="V761" s="3"/>
      <c r="W761" s="3"/>
      <c r="X761" s="3"/>
      <c r="Y761" s="3"/>
      <c r="Z761" s="3"/>
    </row>
    <row r="762" spans="2:26">
      <c r="B762" s="449"/>
      <c r="C762" s="7"/>
      <c r="D762" s="3"/>
      <c r="E762" s="3"/>
      <c r="F762" s="3"/>
      <c r="G762" s="3"/>
      <c r="H762" s="3"/>
      <c r="I762" s="3"/>
      <c r="J762" s="3"/>
      <c r="K762" s="3"/>
      <c r="L762" s="3"/>
      <c r="M762" s="3"/>
      <c r="N762" s="3"/>
      <c r="O762" s="3"/>
      <c r="P762" s="3"/>
      <c r="Q762" s="3"/>
      <c r="R762" s="3"/>
      <c r="S762" s="3"/>
      <c r="T762" s="3"/>
      <c r="U762" s="3"/>
      <c r="V762" s="3"/>
      <c r="W762" s="3"/>
      <c r="X762" s="3"/>
      <c r="Y762" s="3"/>
      <c r="Z762" s="3"/>
    </row>
    <row r="763" spans="2:26">
      <c r="B763" s="449"/>
      <c r="C763" s="7"/>
      <c r="D763" s="3"/>
      <c r="E763" s="3"/>
      <c r="F763" s="3"/>
      <c r="G763" s="3"/>
      <c r="H763" s="3"/>
      <c r="I763" s="3"/>
      <c r="J763" s="3"/>
      <c r="K763" s="3"/>
      <c r="L763" s="3"/>
      <c r="M763" s="3"/>
      <c r="N763" s="3"/>
      <c r="O763" s="3"/>
      <c r="P763" s="3"/>
      <c r="Q763" s="3"/>
      <c r="R763" s="3"/>
      <c r="S763" s="3"/>
      <c r="T763" s="3"/>
      <c r="U763" s="3"/>
      <c r="V763" s="3"/>
      <c r="W763" s="3"/>
      <c r="X763" s="3"/>
      <c r="Y763" s="3"/>
      <c r="Z763" s="3"/>
    </row>
    <row r="764" spans="2:26">
      <c r="B764" s="449"/>
      <c r="C764" s="7"/>
      <c r="D764" s="3"/>
      <c r="E764" s="3"/>
      <c r="F764" s="3"/>
      <c r="G764" s="3"/>
      <c r="H764" s="3"/>
      <c r="I764" s="3"/>
      <c r="J764" s="3"/>
      <c r="K764" s="3"/>
      <c r="L764" s="3"/>
      <c r="M764" s="3"/>
      <c r="N764" s="3"/>
      <c r="O764" s="3"/>
      <c r="P764" s="3"/>
      <c r="Q764" s="3"/>
      <c r="R764" s="3"/>
      <c r="S764" s="3"/>
      <c r="T764" s="3"/>
      <c r="U764" s="3"/>
      <c r="V764" s="3"/>
      <c r="W764" s="3"/>
      <c r="X764" s="3"/>
      <c r="Y764" s="3"/>
      <c r="Z764" s="3"/>
    </row>
    <row r="765" spans="2:26">
      <c r="B765" s="449"/>
      <c r="C765" s="7"/>
      <c r="D765" s="3"/>
      <c r="E765" s="3"/>
      <c r="F765" s="3"/>
      <c r="G765" s="3"/>
      <c r="H765" s="3"/>
      <c r="I765" s="3"/>
      <c r="J765" s="3"/>
      <c r="K765" s="3"/>
      <c r="L765" s="3"/>
      <c r="M765" s="3"/>
      <c r="N765" s="3"/>
      <c r="O765" s="3"/>
      <c r="P765" s="3"/>
      <c r="Q765" s="3"/>
      <c r="R765" s="3"/>
      <c r="S765" s="3"/>
      <c r="T765" s="3"/>
      <c r="U765" s="3"/>
      <c r="V765" s="3"/>
      <c r="W765" s="3"/>
      <c r="X765" s="3"/>
      <c r="Y765" s="3"/>
      <c r="Z765" s="3"/>
    </row>
    <row r="766" spans="2:26">
      <c r="B766" s="449"/>
      <c r="C766" s="7"/>
      <c r="D766" s="3"/>
      <c r="E766" s="3"/>
      <c r="F766" s="3"/>
      <c r="G766" s="3"/>
      <c r="H766" s="3"/>
      <c r="I766" s="3"/>
      <c r="J766" s="3"/>
      <c r="K766" s="3"/>
      <c r="L766" s="3"/>
      <c r="M766" s="3"/>
      <c r="N766" s="3"/>
      <c r="O766" s="3"/>
      <c r="P766" s="3"/>
      <c r="Q766" s="3"/>
      <c r="R766" s="3"/>
      <c r="S766" s="3"/>
      <c r="T766" s="3"/>
      <c r="U766" s="3"/>
      <c r="V766" s="3"/>
      <c r="W766" s="3"/>
      <c r="X766" s="3"/>
      <c r="Y766" s="3"/>
      <c r="Z766" s="3"/>
    </row>
    <row r="767" spans="2:26">
      <c r="B767" s="449"/>
      <c r="C767" s="7"/>
      <c r="D767" s="3"/>
      <c r="E767" s="3"/>
      <c r="F767" s="3"/>
      <c r="G767" s="3"/>
      <c r="H767" s="3"/>
      <c r="I767" s="3"/>
      <c r="J767" s="3"/>
      <c r="K767" s="3"/>
      <c r="L767" s="3"/>
      <c r="M767" s="3"/>
      <c r="N767" s="3"/>
      <c r="O767" s="3"/>
      <c r="P767" s="3"/>
      <c r="Q767" s="3"/>
      <c r="R767" s="3"/>
      <c r="S767" s="3"/>
      <c r="T767" s="3"/>
      <c r="U767" s="3"/>
      <c r="V767" s="3"/>
      <c r="W767" s="3"/>
      <c r="X767" s="3"/>
      <c r="Y767" s="3"/>
      <c r="Z767" s="3"/>
    </row>
    <row r="768" spans="2:26">
      <c r="B768" s="449"/>
      <c r="C768" s="7"/>
      <c r="D768" s="3"/>
      <c r="E768" s="3"/>
      <c r="F768" s="3"/>
      <c r="G768" s="3"/>
      <c r="H768" s="3"/>
      <c r="I768" s="3"/>
      <c r="J768" s="3"/>
      <c r="K768" s="3"/>
      <c r="L768" s="3"/>
      <c r="M768" s="3"/>
      <c r="N768" s="3"/>
      <c r="O768" s="3"/>
      <c r="P768" s="3"/>
      <c r="Q768" s="3"/>
      <c r="R768" s="3"/>
      <c r="S768" s="3"/>
      <c r="T768" s="3"/>
      <c r="U768" s="3"/>
      <c r="V768" s="3"/>
      <c r="W768" s="3"/>
      <c r="X768" s="3"/>
      <c r="Y768" s="3"/>
      <c r="Z768" s="3"/>
    </row>
    <row r="769" spans="2:26">
      <c r="B769" s="449"/>
      <c r="C769" s="7"/>
      <c r="D769" s="3"/>
      <c r="E769" s="3"/>
      <c r="F769" s="3"/>
      <c r="G769" s="3"/>
      <c r="H769" s="3"/>
      <c r="I769" s="3"/>
      <c r="J769" s="3"/>
      <c r="K769" s="3"/>
      <c r="L769" s="3"/>
      <c r="M769" s="3"/>
      <c r="N769" s="3"/>
      <c r="O769" s="3"/>
      <c r="P769" s="3"/>
      <c r="Q769" s="3"/>
      <c r="R769" s="3"/>
      <c r="S769" s="3"/>
      <c r="T769" s="3"/>
      <c r="U769" s="3"/>
      <c r="V769" s="3"/>
      <c r="W769" s="3"/>
      <c r="X769" s="3"/>
      <c r="Y769" s="3"/>
      <c r="Z769" s="3"/>
    </row>
    <row r="770" spans="2:26">
      <c r="B770" s="449"/>
      <c r="C770" s="7"/>
      <c r="D770" s="3"/>
      <c r="E770" s="3"/>
      <c r="F770" s="3"/>
      <c r="G770" s="3"/>
      <c r="H770" s="3"/>
      <c r="I770" s="3"/>
      <c r="J770" s="3"/>
      <c r="K770" s="3"/>
      <c r="L770" s="3"/>
      <c r="M770" s="3"/>
      <c r="N770" s="3"/>
      <c r="O770" s="3"/>
      <c r="P770" s="3"/>
      <c r="Q770" s="3"/>
      <c r="R770" s="3"/>
      <c r="S770" s="3"/>
      <c r="T770" s="3"/>
      <c r="U770" s="3"/>
      <c r="V770" s="3"/>
      <c r="W770" s="3"/>
      <c r="X770" s="3"/>
      <c r="Y770" s="3"/>
      <c r="Z770" s="3"/>
    </row>
    <row r="771" spans="2:26">
      <c r="B771" s="449"/>
      <c r="C771" s="7"/>
      <c r="D771" s="3"/>
      <c r="E771" s="3"/>
      <c r="F771" s="3"/>
      <c r="G771" s="3"/>
      <c r="H771" s="3"/>
      <c r="I771" s="3"/>
      <c r="J771" s="3"/>
      <c r="K771" s="3"/>
      <c r="L771" s="3"/>
      <c r="M771" s="3"/>
      <c r="N771" s="3"/>
      <c r="O771" s="3"/>
      <c r="P771" s="3"/>
      <c r="Q771" s="3"/>
      <c r="R771" s="3"/>
      <c r="S771" s="3"/>
      <c r="T771" s="3"/>
      <c r="U771" s="3"/>
      <c r="V771" s="3"/>
      <c r="W771" s="3"/>
      <c r="X771" s="3"/>
      <c r="Y771" s="3"/>
      <c r="Z771" s="3"/>
    </row>
    <row r="772" spans="2:26">
      <c r="B772" s="449"/>
      <c r="C772" s="7"/>
      <c r="D772" s="3"/>
      <c r="E772" s="3"/>
      <c r="F772" s="3"/>
      <c r="G772" s="3"/>
      <c r="H772" s="3"/>
      <c r="I772" s="3"/>
      <c r="J772" s="3"/>
      <c r="K772" s="3"/>
      <c r="L772" s="3"/>
      <c r="M772" s="3"/>
      <c r="N772" s="3"/>
      <c r="O772" s="3"/>
      <c r="P772" s="3"/>
      <c r="Q772" s="3"/>
      <c r="R772" s="3"/>
      <c r="S772" s="3"/>
      <c r="T772" s="3"/>
      <c r="U772" s="3"/>
      <c r="V772" s="3"/>
      <c r="W772" s="3"/>
      <c r="X772" s="3"/>
      <c r="Y772" s="3"/>
      <c r="Z772" s="3"/>
    </row>
    <row r="773" spans="2:26">
      <c r="B773" s="449"/>
      <c r="C773" s="7"/>
      <c r="D773" s="3"/>
      <c r="E773" s="3"/>
      <c r="F773" s="3"/>
      <c r="G773" s="3"/>
      <c r="H773" s="3"/>
      <c r="I773" s="3"/>
      <c r="J773" s="3"/>
      <c r="K773" s="3"/>
      <c r="L773" s="3"/>
      <c r="M773" s="3"/>
      <c r="N773" s="3"/>
      <c r="O773" s="3"/>
      <c r="P773" s="3"/>
      <c r="Q773" s="3"/>
      <c r="R773" s="3"/>
      <c r="S773" s="3"/>
      <c r="T773" s="3"/>
      <c r="U773" s="3"/>
      <c r="V773" s="3"/>
      <c r="W773" s="3"/>
      <c r="X773" s="3"/>
      <c r="Y773" s="3"/>
      <c r="Z773" s="3"/>
    </row>
    <row r="774" spans="2:26">
      <c r="B774" s="449"/>
      <c r="C774" s="7"/>
      <c r="D774" s="3"/>
      <c r="E774" s="3"/>
      <c r="F774" s="3"/>
      <c r="G774" s="3"/>
      <c r="H774" s="3"/>
      <c r="I774" s="3"/>
      <c r="J774" s="3"/>
      <c r="K774" s="3"/>
      <c r="L774" s="3"/>
      <c r="M774" s="3"/>
      <c r="N774" s="3"/>
      <c r="O774" s="3"/>
      <c r="P774" s="3"/>
      <c r="Q774" s="3"/>
      <c r="R774" s="3"/>
      <c r="S774" s="3"/>
      <c r="T774" s="3"/>
      <c r="U774" s="3"/>
      <c r="V774" s="3"/>
      <c r="W774" s="3"/>
      <c r="X774" s="3"/>
      <c r="Y774" s="3"/>
      <c r="Z774" s="3"/>
    </row>
    <row r="775" spans="2:26">
      <c r="B775" s="449"/>
      <c r="C775" s="7"/>
      <c r="D775" s="3"/>
      <c r="E775" s="3"/>
      <c r="F775" s="3"/>
      <c r="G775" s="3"/>
      <c r="H775" s="3"/>
      <c r="I775" s="3"/>
      <c r="J775" s="3"/>
      <c r="K775" s="3"/>
      <c r="L775" s="3"/>
      <c r="M775" s="3"/>
      <c r="N775" s="3"/>
      <c r="O775" s="3"/>
      <c r="P775" s="3"/>
      <c r="Q775" s="3"/>
      <c r="R775" s="3"/>
      <c r="S775" s="3"/>
      <c r="T775" s="3"/>
      <c r="U775" s="3"/>
      <c r="V775" s="3"/>
      <c r="W775" s="3"/>
      <c r="X775" s="3"/>
      <c r="Y775" s="3"/>
      <c r="Z775" s="3"/>
    </row>
    <row r="776" spans="2:26">
      <c r="B776" s="449"/>
      <c r="C776" s="7"/>
      <c r="D776" s="3"/>
      <c r="E776" s="3"/>
      <c r="F776" s="3"/>
      <c r="G776" s="3"/>
      <c r="H776" s="3"/>
      <c r="I776" s="3"/>
      <c r="J776" s="3"/>
      <c r="K776" s="3"/>
      <c r="L776" s="3"/>
      <c r="M776" s="3"/>
      <c r="N776" s="3"/>
      <c r="O776" s="3"/>
      <c r="P776" s="3"/>
      <c r="Q776" s="3"/>
      <c r="R776" s="3"/>
      <c r="S776" s="3"/>
      <c r="T776" s="3"/>
      <c r="U776" s="3"/>
      <c r="V776" s="3"/>
      <c r="W776" s="3"/>
      <c r="X776" s="3"/>
      <c r="Y776" s="3"/>
      <c r="Z776" s="3"/>
    </row>
    <row r="777" spans="2:26">
      <c r="B777" s="449"/>
      <c r="C777" s="7"/>
      <c r="D777" s="3"/>
      <c r="E777" s="3"/>
      <c r="F777" s="3"/>
      <c r="G777" s="3"/>
      <c r="H777" s="3"/>
      <c r="I777" s="3"/>
      <c r="J777" s="3"/>
      <c r="K777" s="3"/>
      <c r="L777" s="3"/>
      <c r="M777" s="3"/>
      <c r="N777" s="3"/>
      <c r="O777" s="3"/>
      <c r="P777" s="3"/>
      <c r="Q777" s="3"/>
      <c r="R777" s="3"/>
      <c r="S777" s="3"/>
      <c r="T777" s="3"/>
      <c r="U777" s="3"/>
      <c r="V777" s="3"/>
      <c r="W777" s="3"/>
      <c r="X777" s="3"/>
      <c r="Y777" s="3"/>
      <c r="Z777" s="3"/>
    </row>
    <row r="778" spans="2:26">
      <c r="B778" s="449"/>
      <c r="C778" s="7"/>
      <c r="D778" s="3"/>
      <c r="E778" s="3"/>
      <c r="F778" s="3"/>
      <c r="G778" s="3"/>
      <c r="H778" s="3"/>
      <c r="I778" s="3"/>
      <c r="J778" s="3"/>
      <c r="K778" s="3"/>
      <c r="L778" s="3"/>
      <c r="M778" s="3"/>
      <c r="N778" s="3"/>
      <c r="O778" s="3"/>
      <c r="P778" s="3"/>
      <c r="Q778" s="3"/>
      <c r="R778" s="3"/>
      <c r="S778" s="3"/>
      <c r="T778" s="3"/>
      <c r="U778" s="3"/>
      <c r="V778" s="3"/>
      <c r="W778" s="3"/>
      <c r="X778" s="3"/>
      <c r="Y778" s="3"/>
      <c r="Z778" s="3"/>
    </row>
    <row r="779" spans="2:26">
      <c r="B779" s="449"/>
      <c r="C779" s="7"/>
      <c r="D779" s="3"/>
      <c r="E779" s="3"/>
      <c r="F779" s="3"/>
      <c r="G779" s="3"/>
      <c r="H779" s="3"/>
      <c r="I779" s="3"/>
      <c r="J779" s="3"/>
      <c r="K779" s="3"/>
      <c r="L779" s="3"/>
      <c r="M779" s="3"/>
      <c r="N779" s="3"/>
      <c r="O779" s="3"/>
      <c r="P779" s="3"/>
      <c r="Q779" s="3"/>
      <c r="R779" s="3"/>
      <c r="S779" s="3"/>
      <c r="T779" s="3"/>
      <c r="U779" s="3"/>
      <c r="V779" s="3"/>
      <c r="W779" s="3"/>
      <c r="X779" s="3"/>
      <c r="Y779" s="3"/>
      <c r="Z779" s="3"/>
    </row>
    <row r="780" spans="2:26">
      <c r="B780" s="449"/>
      <c r="C780" s="7"/>
      <c r="D780" s="3"/>
      <c r="E780" s="3"/>
      <c r="F780" s="3"/>
      <c r="G780" s="3"/>
      <c r="H780" s="3"/>
      <c r="I780" s="3"/>
      <c r="J780" s="3"/>
      <c r="K780" s="3"/>
      <c r="L780" s="3"/>
      <c r="M780" s="3"/>
      <c r="N780" s="3"/>
      <c r="O780" s="3"/>
      <c r="P780" s="3"/>
      <c r="Q780" s="3"/>
      <c r="R780" s="3"/>
      <c r="S780" s="3"/>
      <c r="T780" s="3"/>
      <c r="U780" s="3"/>
      <c r="V780" s="3"/>
      <c r="W780" s="3"/>
      <c r="X780" s="3"/>
      <c r="Y780" s="3"/>
      <c r="Z780" s="3"/>
    </row>
    <row r="781" spans="2:26">
      <c r="B781" s="449"/>
      <c r="C781" s="7"/>
      <c r="D781" s="3"/>
      <c r="E781" s="3"/>
      <c r="F781" s="3"/>
      <c r="G781" s="3"/>
      <c r="H781" s="3"/>
      <c r="I781" s="3"/>
      <c r="J781" s="3"/>
      <c r="K781" s="3"/>
      <c r="L781" s="3"/>
      <c r="M781" s="3"/>
      <c r="N781" s="3"/>
      <c r="O781" s="3"/>
      <c r="P781" s="3"/>
      <c r="Q781" s="3"/>
      <c r="R781" s="3"/>
      <c r="S781" s="3"/>
      <c r="T781" s="3"/>
      <c r="U781" s="3"/>
      <c r="V781" s="3"/>
      <c r="W781" s="3"/>
      <c r="X781" s="3"/>
      <c r="Y781" s="3"/>
      <c r="Z781" s="3"/>
    </row>
    <row r="782" spans="2:26">
      <c r="B782" s="449"/>
      <c r="C782" s="7"/>
      <c r="D782" s="3"/>
      <c r="E782" s="3"/>
      <c r="F782" s="3"/>
      <c r="G782" s="3"/>
      <c r="H782" s="3"/>
      <c r="I782" s="3"/>
      <c r="J782" s="3"/>
      <c r="K782" s="3"/>
      <c r="L782" s="3"/>
      <c r="M782" s="3"/>
      <c r="N782" s="3"/>
      <c r="O782" s="3"/>
      <c r="P782" s="3"/>
      <c r="Q782" s="3"/>
      <c r="R782" s="3"/>
      <c r="S782" s="3"/>
      <c r="T782" s="3"/>
      <c r="U782" s="3"/>
      <c r="V782" s="3"/>
      <c r="W782" s="3"/>
      <c r="X782" s="3"/>
      <c r="Y782" s="3"/>
      <c r="Z782" s="3"/>
    </row>
    <row r="783" spans="2:26">
      <c r="B783" s="449"/>
      <c r="C783" s="7"/>
      <c r="D783" s="3"/>
      <c r="E783" s="3"/>
      <c r="F783" s="3"/>
      <c r="G783" s="3"/>
      <c r="H783" s="3"/>
      <c r="I783" s="3"/>
      <c r="J783" s="3"/>
      <c r="K783" s="3"/>
      <c r="L783" s="3"/>
      <c r="M783" s="3"/>
      <c r="N783" s="3"/>
      <c r="O783" s="3"/>
      <c r="P783" s="3"/>
      <c r="Q783" s="3"/>
      <c r="R783" s="3"/>
      <c r="S783" s="3"/>
      <c r="T783" s="3"/>
      <c r="U783" s="3"/>
      <c r="V783" s="3"/>
      <c r="W783" s="3"/>
      <c r="X783" s="3"/>
      <c r="Y783" s="3"/>
      <c r="Z783" s="3"/>
    </row>
    <row r="784" spans="2:26">
      <c r="B784" s="449"/>
      <c r="C784" s="7"/>
      <c r="D784" s="3"/>
      <c r="E784" s="3"/>
      <c r="F784" s="3"/>
      <c r="G784" s="3"/>
      <c r="H784" s="3"/>
      <c r="I784" s="3"/>
      <c r="J784" s="3"/>
      <c r="K784" s="3"/>
      <c r="L784" s="3"/>
      <c r="M784" s="3"/>
      <c r="N784" s="3"/>
      <c r="O784" s="3"/>
      <c r="P784" s="3"/>
      <c r="Q784" s="3"/>
      <c r="R784" s="3"/>
      <c r="S784" s="3"/>
      <c r="T784" s="3"/>
      <c r="U784" s="3"/>
      <c r="V784" s="3"/>
      <c r="W784" s="3"/>
      <c r="X784" s="3"/>
      <c r="Y784" s="3"/>
      <c r="Z784" s="3"/>
    </row>
    <row r="785" spans="2:26">
      <c r="B785" s="449"/>
      <c r="C785" s="7"/>
      <c r="D785" s="3"/>
      <c r="E785" s="3"/>
      <c r="F785" s="3"/>
      <c r="G785" s="3"/>
      <c r="H785" s="3"/>
      <c r="I785" s="3"/>
      <c r="J785" s="3"/>
      <c r="K785" s="3"/>
      <c r="L785" s="3"/>
      <c r="M785" s="3"/>
      <c r="N785" s="3"/>
      <c r="O785" s="3"/>
      <c r="P785" s="3"/>
      <c r="Q785" s="3"/>
      <c r="R785" s="3"/>
      <c r="S785" s="3"/>
      <c r="T785" s="3"/>
      <c r="U785" s="3"/>
      <c r="V785" s="3"/>
      <c r="W785" s="3"/>
      <c r="X785" s="3"/>
      <c r="Y785" s="3"/>
      <c r="Z785" s="3"/>
    </row>
    <row r="786" spans="2:26">
      <c r="B786" s="449"/>
      <c r="C786" s="7"/>
      <c r="D786" s="3"/>
      <c r="E786" s="3"/>
      <c r="F786" s="3"/>
      <c r="G786" s="3"/>
      <c r="H786" s="3"/>
      <c r="I786" s="3"/>
      <c r="J786" s="3"/>
      <c r="K786" s="3"/>
      <c r="L786" s="3"/>
      <c r="M786" s="3"/>
      <c r="N786" s="3"/>
      <c r="O786" s="3"/>
      <c r="P786" s="3"/>
      <c r="Q786" s="3"/>
      <c r="R786" s="3"/>
      <c r="S786" s="3"/>
      <c r="T786" s="3"/>
      <c r="U786" s="3"/>
      <c r="V786" s="3"/>
      <c r="W786" s="3"/>
      <c r="X786" s="3"/>
      <c r="Y786" s="3"/>
      <c r="Z786" s="3"/>
    </row>
    <row r="787" spans="2:26">
      <c r="B787" s="449"/>
      <c r="C787" s="7"/>
      <c r="D787" s="3"/>
      <c r="E787" s="3"/>
      <c r="F787" s="3"/>
      <c r="G787" s="3"/>
      <c r="H787" s="3"/>
      <c r="I787" s="3"/>
      <c r="J787" s="3"/>
      <c r="K787" s="3"/>
      <c r="L787" s="3"/>
      <c r="M787" s="3"/>
      <c r="N787" s="3"/>
      <c r="O787" s="3"/>
      <c r="P787" s="3"/>
      <c r="Q787" s="3"/>
      <c r="R787" s="3"/>
      <c r="S787" s="3"/>
      <c r="T787" s="3"/>
      <c r="U787" s="3"/>
      <c r="V787" s="3"/>
      <c r="W787" s="3"/>
      <c r="X787" s="3"/>
      <c r="Y787" s="3"/>
      <c r="Z787" s="3"/>
    </row>
    <row r="788" spans="2:26">
      <c r="B788" s="449"/>
      <c r="C788" s="7"/>
      <c r="D788" s="3"/>
      <c r="E788" s="3"/>
      <c r="F788" s="3"/>
      <c r="G788" s="3"/>
      <c r="H788" s="3"/>
      <c r="I788" s="3"/>
      <c r="J788" s="3"/>
      <c r="K788" s="3"/>
      <c r="L788" s="3"/>
      <c r="M788" s="3"/>
      <c r="N788" s="3"/>
      <c r="O788" s="3"/>
      <c r="P788" s="3"/>
      <c r="Q788" s="3"/>
      <c r="R788" s="3"/>
      <c r="S788" s="3"/>
      <c r="T788" s="3"/>
      <c r="U788" s="3"/>
      <c r="V788" s="3"/>
      <c r="W788" s="3"/>
      <c r="X788" s="3"/>
      <c r="Y788" s="3"/>
      <c r="Z788" s="3"/>
    </row>
    <row r="789" spans="2:26">
      <c r="B789" s="449"/>
      <c r="C789" s="7"/>
      <c r="D789" s="3"/>
      <c r="E789" s="3"/>
      <c r="F789" s="3"/>
      <c r="G789" s="3"/>
      <c r="H789" s="3"/>
      <c r="I789" s="3"/>
      <c r="J789" s="3"/>
      <c r="K789" s="3"/>
      <c r="L789" s="3"/>
      <c r="M789" s="3"/>
      <c r="N789" s="3"/>
      <c r="O789" s="3"/>
      <c r="P789" s="3"/>
      <c r="Q789" s="3"/>
      <c r="R789" s="3"/>
      <c r="S789" s="3"/>
      <c r="T789" s="3"/>
      <c r="U789" s="3"/>
      <c r="V789" s="3"/>
      <c r="W789" s="3"/>
      <c r="X789" s="3"/>
      <c r="Y789" s="3"/>
      <c r="Z789" s="3"/>
    </row>
    <row r="790" spans="2:26">
      <c r="B790" s="449"/>
      <c r="C790" s="7"/>
      <c r="D790" s="3"/>
      <c r="E790" s="3"/>
      <c r="F790" s="3"/>
      <c r="G790" s="3"/>
      <c r="H790" s="3"/>
      <c r="I790" s="3"/>
      <c r="J790" s="3"/>
      <c r="K790" s="3"/>
      <c r="L790" s="3"/>
      <c r="M790" s="3"/>
      <c r="N790" s="3"/>
      <c r="O790" s="3"/>
      <c r="P790" s="3"/>
      <c r="Q790" s="3"/>
      <c r="R790" s="3"/>
      <c r="S790" s="3"/>
      <c r="T790" s="3"/>
      <c r="U790" s="3"/>
      <c r="V790" s="3"/>
      <c r="W790" s="3"/>
      <c r="X790" s="3"/>
      <c r="Y790" s="3"/>
      <c r="Z790" s="3"/>
    </row>
    <row r="791" spans="2:26">
      <c r="B791" s="449"/>
      <c r="C791" s="7"/>
      <c r="D791" s="3"/>
      <c r="E791" s="3"/>
      <c r="F791" s="3"/>
      <c r="G791" s="3"/>
      <c r="H791" s="3"/>
      <c r="I791" s="3"/>
      <c r="J791" s="3"/>
      <c r="K791" s="3"/>
      <c r="L791" s="3"/>
      <c r="M791" s="3"/>
      <c r="N791" s="3"/>
      <c r="O791" s="3"/>
      <c r="P791" s="3"/>
      <c r="Q791" s="3"/>
      <c r="R791" s="3"/>
      <c r="S791" s="3"/>
      <c r="T791" s="3"/>
      <c r="U791" s="3"/>
      <c r="V791" s="3"/>
      <c r="W791" s="3"/>
      <c r="X791" s="3"/>
      <c r="Y791" s="3"/>
      <c r="Z791" s="3"/>
    </row>
    <row r="792" spans="2:26">
      <c r="B792" s="449"/>
      <c r="C792" s="7"/>
      <c r="D792" s="3"/>
      <c r="E792" s="3"/>
      <c r="F792" s="3"/>
      <c r="G792" s="3"/>
      <c r="H792" s="3"/>
      <c r="I792" s="3"/>
      <c r="J792" s="3"/>
      <c r="K792" s="3"/>
      <c r="L792" s="3"/>
      <c r="M792" s="3"/>
      <c r="N792" s="3"/>
      <c r="O792" s="3"/>
      <c r="P792" s="3"/>
      <c r="Q792" s="3"/>
      <c r="R792" s="3"/>
      <c r="S792" s="3"/>
      <c r="T792" s="3"/>
      <c r="U792" s="3"/>
      <c r="V792" s="3"/>
      <c r="W792" s="3"/>
      <c r="X792" s="3"/>
      <c r="Y792" s="3"/>
      <c r="Z792" s="3"/>
    </row>
    <row r="793" spans="2:26">
      <c r="B793" s="449"/>
      <c r="C793" s="7"/>
      <c r="D793" s="3"/>
      <c r="E793" s="3"/>
      <c r="F793" s="3"/>
      <c r="G793" s="3"/>
      <c r="H793" s="3"/>
      <c r="I793" s="3"/>
      <c r="J793" s="3"/>
      <c r="K793" s="3"/>
      <c r="L793" s="3"/>
      <c r="M793" s="3"/>
      <c r="N793" s="3"/>
      <c r="O793" s="3"/>
      <c r="P793" s="3"/>
      <c r="Q793" s="3"/>
      <c r="R793" s="3"/>
      <c r="S793" s="3"/>
      <c r="T793" s="3"/>
      <c r="U793" s="3"/>
      <c r="V793" s="3"/>
      <c r="W793" s="3"/>
      <c r="X793" s="3"/>
      <c r="Y793" s="3"/>
      <c r="Z793" s="3"/>
    </row>
    <row r="794" spans="2:26">
      <c r="B794" s="449"/>
      <c r="C794" s="7"/>
      <c r="D794" s="3"/>
      <c r="E794" s="3"/>
      <c r="F794" s="3"/>
      <c r="G794" s="3"/>
      <c r="H794" s="3"/>
      <c r="I794" s="3"/>
      <c r="J794" s="3"/>
      <c r="K794" s="3"/>
      <c r="L794" s="3"/>
      <c r="M794" s="3"/>
      <c r="N794" s="3"/>
      <c r="O794" s="3"/>
      <c r="P794" s="3"/>
      <c r="Q794" s="3"/>
      <c r="R794" s="3"/>
      <c r="S794" s="3"/>
      <c r="T794" s="3"/>
      <c r="U794" s="3"/>
      <c r="V794" s="3"/>
      <c r="W794" s="3"/>
      <c r="X794" s="3"/>
      <c r="Y794" s="3"/>
      <c r="Z794" s="3"/>
    </row>
    <row r="795" spans="2:26">
      <c r="B795" s="449"/>
      <c r="C795" s="7"/>
      <c r="D795" s="3"/>
      <c r="E795" s="3"/>
      <c r="F795" s="3"/>
      <c r="G795" s="3"/>
      <c r="H795" s="3"/>
      <c r="I795" s="3"/>
      <c r="J795" s="3"/>
      <c r="K795" s="3"/>
      <c r="L795" s="3"/>
      <c r="M795" s="3"/>
      <c r="N795" s="3"/>
      <c r="O795" s="3"/>
      <c r="P795" s="3"/>
      <c r="Q795" s="3"/>
      <c r="R795" s="3"/>
      <c r="S795" s="3"/>
      <c r="T795" s="3"/>
      <c r="U795" s="3"/>
      <c r="V795" s="3"/>
      <c r="W795" s="3"/>
      <c r="X795" s="3"/>
      <c r="Y795" s="3"/>
      <c r="Z795" s="3"/>
    </row>
    <row r="796" spans="2:26">
      <c r="B796" s="449"/>
      <c r="C796" s="7"/>
      <c r="D796" s="3"/>
      <c r="E796" s="3"/>
      <c r="F796" s="3"/>
      <c r="G796" s="3"/>
      <c r="H796" s="3"/>
      <c r="I796" s="3"/>
      <c r="J796" s="3"/>
      <c r="K796" s="3"/>
      <c r="L796" s="3"/>
      <c r="M796" s="3"/>
      <c r="N796" s="3"/>
      <c r="O796" s="3"/>
      <c r="P796" s="3"/>
      <c r="Q796" s="3"/>
      <c r="R796" s="3"/>
      <c r="S796" s="3"/>
      <c r="T796" s="3"/>
      <c r="U796" s="3"/>
      <c r="V796" s="3"/>
      <c r="W796" s="3"/>
      <c r="X796" s="3"/>
      <c r="Y796" s="3"/>
      <c r="Z796" s="3"/>
    </row>
    <row r="797" spans="2:26">
      <c r="B797" s="449"/>
      <c r="C797" s="7"/>
      <c r="D797" s="3"/>
      <c r="E797" s="3"/>
      <c r="F797" s="3"/>
      <c r="G797" s="3"/>
      <c r="H797" s="3"/>
      <c r="I797" s="3"/>
      <c r="J797" s="3"/>
      <c r="K797" s="3"/>
      <c r="L797" s="3"/>
      <c r="M797" s="3"/>
      <c r="N797" s="3"/>
      <c r="O797" s="3"/>
      <c r="P797" s="3"/>
      <c r="Q797" s="3"/>
      <c r="R797" s="3"/>
      <c r="S797" s="3"/>
      <c r="T797" s="3"/>
      <c r="U797" s="3"/>
      <c r="V797" s="3"/>
      <c r="W797" s="3"/>
      <c r="X797" s="3"/>
      <c r="Y797" s="3"/>
      <c r="Z797" s="3"/>
    </row>
    <row r="798" spans="2:26">
      <c r="B798" s="449"/>
      <c r="C798" s="7"/>
      <c r="D798" s="3"/>
      <c r="E798" s="3"/>
      <c r="F798" s="3"/>
      <c r="G798" s="3"/>
      <c r="H798" s="3"/>
      <c r="I798" s="3"/>
      <c r="J798" s="3"/>
      <c r="K798" s="3"/>
      <c r="L798" s="3"/>
      <c r="M798" s="3"/>
      <c r="N798" s="3"/>
      <c r="O798" s="3"/>
      <c r="P798" s="3"/>
      <c r="Q798" s="3"/>
      <c r="R798" s="3"/>
      <c r="S798" s="3"/>
      <c r="T798" s="3"/>
      <c r="U798" s="3"/>
      <c r="V798" s="3"/>
      <c r="W798" s="3"/>
      <c r="X798" s="3"/>
      <c r="Y798" s="3"/>
      <c r="Z798" s="3"/>
    </row>
    <row r="799" spans="2:26">
      <c r="B799" s="449"/>
      <c r="C799" s="7"/>
      <c r="D799" s="3"/>
      <c r="E799" s="3"/>
      <c r="F799" s="3"/>
      <c r="G799" s="3"/>
      <c r="H799" s="3"/>
      <c r="I799" s="3"/>
      <c r="J799" s="3"/>
      <c r="K799" s="3"/>
      <c r="L799" s="3"/>
      <c r="M799" s="3"/>
      <c r="N799" s="3"/>
      <c r="O799" s="3"/>
      <c r="P799" s="3"/>
      <c r="Q799" s="3"/>
      <c r="R799" s="3"/>
      <c r="S799" s="3"/>
      <c r="T799" s="3"/>
      <c r="U799" s="3"/>
      <c r="V799" s="3"/>
      <c r="W799" s="3"/>
      <c r="X799" s="3"/>
      <c r="Y799" s="3"/>
      <c r="Z799" s="3"/>
    </row>
    <row r="800" spans="2:26">
      <c r="B800" s="449"/>
      <c r="C800" s="7"/>
      <c r="D800" s="3"/>
      <c r="E800" s="3"/>
      <c r="F800" s="3"/>
      <c r="G800" s="3"/>
      <c r="H800" s="3"/>
      <c r="I800" s="3"/>
      <c r="J800" s="3"/>
      <c r="K800" s="3"/>
      <c r="L800" s="3"/>
      <c r="M800" s="3"/>
      <c r="N800" s="3"/>
      <c r="O800" s="3"/>
      <c r="P800" s="3"/>
      <c r="Q800" s="3"/>
      <c r="R800" s="3"/>
      <c r="S800" s="3"/>
      <c r="T800" s="3"/>
      <c r="U800" s="3"/>
      <c r="V800" s="3"/>
      <c r="W800" s="3"/>
      <c r="X800" s="3"/>
      <c r="Y800" s="3"/>
      <c r="Z800" s="3"/>
    </row>
    <row r="801" spans="2:26">
      <c r="B801" s="449"/>
      <c r="C801" s="7"/>
      <c r="D801" s="3"/>
      <c r="E801" s="3"/>
      <c r="F801" s="3"/>
      <c r="G801" s="3"/>
      <c r="H801" s="3"/>
      <c r="I801" s="3"/>
      <c r="J801" s="3"/>
      <c r="K801" s="3"/>
      <c r="L801" s="3"/>
      <c r="M801" s="3"/>
      <c r="N801" s="3"/>
      <c r="O801" s="3"/>
      <c r="P801" s="3"/>
      <c r="Q801" s="3"/>
      <c r="R801" s="3"/>
      <c r="S801" s="3"/>
      <c r="T801" s="3"/>
      <c r="U801" s="3"/>
      <c r="V801" s="3"/>
      <c r="W801" s="3"/>
      <c r="X801" s="3"/>
      <c r="Y801" s="3"/>
      <c r="Z801" s="3"/>
    </row>
    <row r="802" spans="2:26">
      <c r="B802" s="449"/>
      <c r="C802" s="7"/>
      <c r="D802" s="3"/>
      <c r="E802" s="3"/>
      <c r="F802" s="3"/>
      <c r="G802" s="3"/>
      <c r="H802" s="3"/>
      <c r="I802" s="3"/>
      <c r="J802" s="3"/>
      <c r="K802" s="3"/>
      <c r="L802" s="3"/>
      <c r="M802" s="3"/>
      <c r="N802" s="3"/>
      <c r="O802" s="3"/>
      <c r="P802" s="3"/>
      <c r="Q802" s="3"/>
      <c r="R802" s="3"/>
      <c r="S802" s="3"/>
      <c r="T802" s="3"/>
      <c r="U802" s="3"/>
      <c r="V802" s="3"/>
      <c r="W802" s="3"/>
      <c r="X802" s="3"/>
      <c r="Y802" s="3"/>
      <c r="Z802" s="3"/>
    </row>
    <row r="803" spans="2:26">
      <c r="B803" s="449"/>
      <c r="C803" s="7"/>
      <c r="D803" s="3"/>
      <c r="E803" s="3"/>
      <c r="F803" s="3"/>
      <c r="G803" s="3"/>
      <c r="H803" s="3"/>
      <c r="I803" s="3"/>
      <c r="J803" s="3"/>
      <c r="K803" s="3"/>
      <c r="L803" s="3"/>
      <c r="M803" s="3"/>
      <c r="N803" s="3"/>
      <c r="O803" s="3"/>
      <c r="P803" s="3"/>
      <c r="Q803" s="3"/>
      <c r="R803" s="3"/>
      <c r="S803" s="3"/>
      <c r="T803" s="3"/>
      <c r="U803" s="3"/>
      <c r="V803" s="3"/>
      <c r="W803" s="3"/>
      <c r="X803" s="3"/>
      <c r="Y803" s="3"/>
      <c r="Z803" s="3"/>
    </row>
    <row r="804" spans="2:26">
      <c r="B804" s="449"/>
      <c r="C804" s="7"/>
      <c r="D804" s="3"/>
      <c r="E804" s="3"/>
      <c r="F804" s="3"/>
      <c r="G804" s="3"/>
      <c r="H804" s="3"/>
      <c r="I804" s="3"/>
      <c r="J804" s="3"/>
      <c r="K804" s="3"/>
      <c r="L804" s="3"/>
      <c r="M804" s="3"/>
      <c r="N804" s="3"/>
      <c r="O804" s="3"/>
      <c r="P804" s="3"/>
      <c r="Q804" s="3"/>
      <c r="R804" s="3"/>
      <c r="S804" s="3"/>
      <c r="T804" s="3"/>
      <c r="U804" s="3"/>
      <c r="V804" s="3"/>
      <c r="W804" s="3"/>
      <c r="X804" s="3"/>
      <c r="Y804" s="3"/>
      <c r="Z804" s="3"/>
    </row>
    <row r="805" spans="2:26">
      <c r="B805" s="449"/>
      <c r="C805" s="7"/>
      <c r="D805" s="3"/>
      <c r="E805" s="3"/>
      <c r="F805" s="3"/>
      <c r="G805" s="3"/>
      <c r="H805" s="3"/>
      <c r="I805" s="3"/>
      <c r="J805" s="3"/>
      <c r="K805" s="3"/>
      <c r="L805" s="3"/>
      <c r="M805" s="3"/>
      <c r="N805" s="3"/>
      <c r="O805" s="3"/>
      <c r="P805" s="3"/>
      <c r="Q805" s="3"/>
      <c r="R805" s="3"/>
      <c r="S805" s="3"/>
      <c r="T805" s="3"/>
      <c r="U805" s="3"/>
      <c r="V805" s="3"/>
      <c r="W805" s="3"/>
      <c r="X805" s="3"/>
      <c r="Y805" s="3"/>
      <c r="Z805" s="3"/>
    </row>
    <row r="806" spans="2:26">
      <c r="B806" s="449"/>
      <c r="C806" s="7"/>
      <c r="D806" s="3"/>
      <c r="E806" s="3"/>
      <c r="F806" s="3"/>
      <c r="G806" s="3"/>
      <c r="H806" s="3"/>
      <c r="I806" s="3"/>
      <c r="J806" s="3"/>
      <c r="K806" s="3"/>
      <c r="L806" s="3"/>
      <c r="M806" s="3"/>
      <c r="N806" s="3"/>
      <c r="O806" s="3"/>
      <c r="P806" s="3"/>
      <c r="Q806" s="3"/>
      <c r="R806" s="3"/>
      <c r="S806" s="3"/>
      <c r="T806" s="3"/>
      <c r="U806" s="3"/>
      <c r="V806" s="3"/>
      <c r="W806" s="3"/>
      <c r="X806" s="3"/>
      <c r="Y806" s="3"/>
      <c r="Z806" s="3"/>
    </row>
    <row r="807" spans="2:26">
      <c r="B807" s="449"/>
      <c r="C807" s="7"/>
      <c r="D807" s="3"/>
      <c r="E807" s="3"/>
      <c r="F807" s="3"/>
      <c r="G807" s="3"/>
      <c r="H807" s="3"/>
      <c r="I807" s="3"/>
      <c r="J807" s="3"/>
      <c r="K807" s="3"/>
      <c r="L807" s="3"/>
      <c r="M807" s="3"/>
      <c r="N807" s="3"/>
      <c r="O807" s="3"/>
      <c r="P807" s="3"/>
      <c r="Q807" s="3"/>
      <c r="R807" s="3"/>
      <c r="S807" s="3"/>
      <c r="T807" s="3"/>
      <c r="U807" s="3"/>
      <c r="V807" s="3"/>
      <c r="W807" s="3"/>
      <c r="X807" s="3"/>
      <c r="Y807" s="3"/>
      <c r="Z807" s="3"/>
    </row>
    <row r="808" spans="2:26">
      <c r="B808" s="449"/>
      <c r="C808" s="7"/>
      <c r="D808" s="3"/>
      <c r="E808" s="3"/>
      <c r="F808" s="3"/>
      <c r="G808" s="3"/>
      <c r="H808" s="3"/>
      <c r="I808" s="3"/>
      <c r="J808" s="3"/>
      <c r="K808" s="3"/>
      <c r="L808" s="3"/>
      <c r="M808" s="3"/>
      <c r="N808" s="3"/>
      <c r="O808" s="3"/>
      <c r="P808" s="3"/>
      <c r="Q808" s="3"/>
      <c r="R808" s="3"/>
      <c r="S808" s="3"/>
      <c r="T808" s="3"/>
      <c r="U808" s="3"/>
      <c r="V808" s="3"/>
      <c r="W808" s="3"/>
      <c r="X808" s="3"/>
      <c r="Y808" s="3"/>
      <c r="Z808" s="3"/>
    </row>
    <row r="809" spans="2:26">
      <c r="B809" s="449"/>
      <c r="C809" s="7"/>
      <c r="D809" s="3"/>
      <c r="E809" s="3"/>
      <c r="F809" s="3"/>
      <c r="G809" s="3"/>
      <c r="H809" s="3"/>
      <c r="I809" s="3"/>
      <c r="J809" s="3"/>
      <c r="K809" s="3"/>
      <c r="L809" s="3"/>
      <c r="M809" s="3"/>
      <c r="N809" s="3"/>
      <c r="O809" s="3"/>
      <c r="P809" s="3"/>
      <c r="Q809" s="3"/>
      <c r="R809" s="3"/>
      <c r="S809" s="3"/>
      <c r="T809" s="3"/>
      <c r="U809" s="3"/>
      <c r="V809" s="3"/>
      <c r="W809" s="3"/>
      <c r="X809" s="3"/>
      <c r="Y809" s="3"/>
      <c r="Z809" s="3"/>
    </row>
    <row r="810" spans="2:26">
      <c r="B810" s="449"/>
      <c r="C810" s="7"/>
      <c r="D810" s="3"/>
      <c r="E810" s="3"/>
      <c r="F810" s="3"/>
      <c r="G810" s="3"/>
      <c r="H810" s="3"/>
      <c r="I810" s="3"/>
      <c r="J810" s="3"/>
      <c r="K810" s="3"/>
      <c r="L810" s="3"/>
      <c r="M810" s="3"/>
      <c r="N810" s="3"/>
      <c r="O810" s="3"/>
      <c r="P810" s="3"/>
      <c r="Q810" s="3"/>
      <c r="R810" s="3"/>
      <c r="S810" s="3"/>
      <c r="T810" s="3"/>
      <c r="U810" s="3"/>
      <c r="V810" s="3"/>
      <c r="W810" s="3"/>
      <c r="X810" s="3"/>
      <c r="Y810" s="3"/>
      <c r="Z810" s="3"/>
    </row>
    <row r="811" spans="2:26">
      <c r="B811" s="449"/>
      <c r="C811" s="7"/>
      <c r="D811" s="3"/>
      <c r="E811" s="3"/>
      <c r="F811" s="3"/>
      <c r="G811" s="3"/>
      <c r="H811" s="3"/>
      <c r="I811" s="3"/>
      <c r="J811" s="3"/>
      <c r="K811" s="3"/>
      <c r="L811" s="3"/>
      <c r="M811" s="3"/>
      <c r="N811" s="3"/>
      <c r="O811" s="3"/>
      <c r="P811" s="3"/>
      <c r="Q811" s="3"/>
      <c r="R811" s="3"/>
      <c r="S811" s="3"/>
      <c r="T811" s="3"/>
      <c r="U811" s="3"/>
      <c r="V811" s="3"/>
      <c r="W811" s="3"/>
      <c r="X811" s="3"/>
      <c r="Y811" s="3"/>
      <c r="Z811" s="3"/>
    </row>
    <row r="812" spans="2:26">
      <c r="B812" s="449"/>
      <c r="C812" s="7"/>
      <c r="D812" s="3"/>
      <c r="E812" s="3"/>
      <c r="F812" s="3"/>
      <c r="G812" s="3"/>
      <c r="H812" s="3"/>
      <c r="I812" s="3"/>
      <c r="J812" s="3"/>
      <c r="K812" s="3"/>
      <c r="L812" s="3"/>
      <c r="M812" s="3"/>
      <c r="N812" s="3"/>
      <c r="O812" s="3"/>
      <c r="P812" s="3"/>
      <c r="Q812" s="3"/>
      <c r="R812" s="3"/>
      <c r="S812" s="3"/>
      <c r="T812" s="3"/>
      <c r="U812" s="3"/>
      <c r="V812" s="3"/>
      <c r="W812" s="3"/>
      <c r="X812" s="3"/>
      <c r="Y812" s="3"/>
      <c r="Z812" s="3"/>
    </row>
    <row r="813" spans="2:26">
      <c r="B813" s="449"/>
      <c r="C813" s="7"/>
      <c r="D813" s="3"/>
      <c r="E813" s="3"/>
      <c r="F813" s="3"/>
      <c r="G813" s="3"/>
      <c r="H813" s="3"/>
      <c r="I813" s="3"/>
      <c r="J813" s="3"/>
      <c r="K813" s="3"/>
      <c r="L813" s="3"/>
      <c r="M813" s="3"/>
      <c r="N813" s="3"/>
      <c r="O813" s="3"/>
      <c r="P813" s="3"/>
      <c r="Q813" s="3"/>
      <c r="R813" s="3"/>
      <c r="S813" s="3"/>
      <c r="T813" s="3"/>
      <c r="U813" s="3"/>
      <c r="V813" s="3"/>
      <c r="W813" s="3"/>
      <c r="X813" s="3"/>
      <c r="Y813" s="3"/>
      <c r="Z813" s="3"/>
    </row>
    <row r="814" spans="2:26">
      <c r="B814" s="449"/>
      <c r="C814" s="7"/>
      <c r="D814" s="3"/>
      <c r="E814" s="3"/>
      <c r="F814" s="3"/>
      <c r="G814" s="3"/>
      <c r="H814" s="3"/>
      <c r="I814" s="3"/>
      <c r="J814" s="3"/>
      <c r="K814" s="3"/>
      <c r="L814" s="3"/>
      <c r="M814" s="3"/>
      <c r="N814" s="3"/>
      <c r="O814" s="3"/>
      <c r="P814" s="3"/>
      <c r="Q814" s="3"/>
      <c r="R814" s="3"/>
      <c r="S814" s="3"/>
      <c r="T814" s="3"/>
      <c r="U814" s="3"/>
      <c r="V814" s="3"/>
      <c r="W814" s="3"/>
      <c r="X814" s="3"/>
      <c r="Y814" s="3"/>
      <c r="Z814" s="3"/>
    </row>
    <row r="815" spans="2:26">
      <c r="B815" s="449"/>
      <c r="C815" s="7"/>
      <c r="D815" s="3"/>
      <c r="E815" s="3"/>
      <c r="F815" s="3"/>
      <c r="G815" s="3"/>
      <c r="H815" s="3"/>
      <c r="I815" s="3"/>
      <c r="J815" s="3"/>
      <c r="K815" s="3"/>
      <c r="L815" s="3"/>
      <c r="M815" s="3"/>
      <c r="N815" s="3"/>
      <c r="O815" s="3"/>
      <c r="P815" s="3"/>
      <c r="Q815" s="3"/>
      <c r="R815" s="3"/>
      <c r="S815" s="3"/>
      <c r="T815" s="3"/>
      <c r="U815" s="3"/>
      <c r="V815" s="3"/>
      <c r="W815" s="3"/>
      <c r="X815" s="3"/>
      <c r="Y815" s="3"/>
      <c r="Z815" s="3"/>
    </row>
    <row r="816" spans="2:26">
      <c r="B816" s="449"/>
      <c r="C816" s="7"/>
      <c r="D816" s="3"/>
      <c r="E816" s="3"/>
      <c r="F816" s="3"/>
      <c r="G816" s="3"/>
      <c r="H816" s="3"/>
      <c r="I816" s="3"/>
      <c r="J816" s="3"/>
      <c r="K816" s="3"/>
      <c r="L816" s="3"/>
      <c r="M816" s="3"/>
      <c r="N816" s="3"/>
      <c r="O816" s="3"/>
      <c r="P816" s="3"/>
      <c r="Q816" s="3"/>
      <c r="R816" s="3"/>
      <c r="S816" s="3"/>
      <c r="T816" s="3"/>
      <c r="U816" s="3"/>
      <c r="V816" s="3"/>
      <c r="W816" s="3"/>
      <c r="X816" s="3"/>
      <c r="Y816" s="3"/>
      <c r="Z816" s="3"/>
    </row>
    <row r="817" spans="2:26">
      <c r="B817" s="449"/>
      <c r="C817" s="7"/>
      <c r="D817" s="3"/>
      <c r="E817" s="3"/>
      <c r="F817" s="3"/>
      <c r="G817" s="3"/>
      <c r="H817" s="3"/>
      <c r="I817" s="3"/>
      <c r="J817" s="3"/>
      <c r="K817" s="3"/>
      <c r="L817" s="3"/>
      <c r="M817" s="3"/>
      <c r="N817" s="3"/>
      <c r="O817" s="3"/>
      <c r="P817" s="3"/>
      <c r="Q817" s="3"/>
      <c r="R817" s="3"/>
      <c r="S817" s="3"/>
      <c r="T817" s="3"/>
      <c r="U817" s="3"/>
      <c r="V817" s="3"/>
      <c r="W817" s="3"/>
      <c r="X817" s="3"/>
      <c r="Y817" s="3"/>
      <c r="Z817" s="3"/>
    </row>
    <row r="818" spans="2:26">
      <c r="B818" s="449"/>
      <c r="C818" s="7"/>
      <c r="D818" s="3"/>
      <c r="E818" s="3"/>
      <c r="F818" s="3"/>
      <c r="G818" s="3"/>
      <c r="H818" s="3"/>
      <c r="I818" s="3"/>
      <c r="J818" s="3"/>
      <c r="K818" s="3"/>
      <c r="L818" s="3"/>
      <c r="M818" s="3"/>
      <c r="N818" s="3"/>
      <c r="O818" s="3"/>
      <c r="P818" s="3"/>
      <c r="Q818" s="3"/>
      <c r="R818" s="3"/>
      <c r="S818" s="3"/>
      <c r="T818" s="3"/>
      <c r="U818" s="3"/>
      <c r="V818" s="3"/>
      <c r="W818" s="3"/>
      <c r="X818" s="3"/>
      <c r="Y818" s="3"/>
      <c r="Z818" s="3"/>
    </row>
    <row r="819" spans="2:26">
      <c r="B819" s="449"/>
      <c r="C819" s="7"/>
      <c r="D819" s="3"/>
      <c r="E819" s="3"/>
      <c r="F819" s="3"/>
      <c r="G819" s="3"/>
      <c r="H819" s="3"/>
      <c r="I819" s="3"/>
      <c r="J819" s="3"/>
      <c r="K819" s="3"/>
      <c r="L819" s="3"/>
      <c r="M819" s="3"/>
      <c r="N819" s="3"/>
      <c r="O819" s="3"/>
      <c r="P819" s="3"/>
      <c r="Q819" s="3"/>
      <c r="R819" s="3"/>
      <c r="S819" s="3"/>
      <c r="T819" s="3"/>
      <c r="U819" s="3"/>
      <c r="V819" s="3"/>
      <c r="W819" s="3"/>
      <c r="X819" s="3"/>
      <c r="Y819" s="3"/>
      <c r="Z819" s="3"/>
    </row>
    <row r="820" spans="2:26">
      <c r="B820" s="449"/>
      <c r="C820" s="7"/>
      <c r="D820" s="3"/>
      <c r="E820" s="3"/>
      <c r="F820" s="3"/>
      <c r="G820" s="3"/>
      <c r="H820" s="3"/>
      <c r="I820" s="3"/>
      <c r="J820" s="3"/>
      <c r="K820" s="3"/>
      <c r="L820" s="3"/>
      <c r="M820" s="3"/>
      <c r="N820" s="3"/>
      <c r="O820" s="3"/>
      <c r="P820" s="3"/>
      <c r="Q820" s="3"/>
      <c r="R820" s="3"/>
      <c r="S820" s="3"/>
      <c r="T820" s="3"/>
      <c r="U820" s="3"/>
      <c r="V820" s="3"/>
      <c r="W820" s="3"/>
      <c r="X820" s="3"/>
      <c r="Y820" s="3"/>
      <c r="Z820" s="3"/>
    </row>
    <row r="821" spans="2:26">
      <c r="B821" s="449"/>
      <c r="C821" s="7"/>
      <c r="D821" s="3"/>
      <c r="E821" s="3"/>
      <c r="F821" s="3"/>
      <c r="G821" s="3"/>
      <c r="H821" s="3"/>
      <c r="I821" s="3"/>
      <c r="J821" s="3"/>
      <c r="K821" s="3"/>
      <c r="L821" s="3"/>
      <c r="M821" s="3"/>
      <c r="N821" s="3"/>
      <c r="O821" s="3"/>
      <c r="P821" s="3"/>
      <c r="Q821" s="3"/>
      <c r="R821" s="3"/>
      <c r="S821" s="3"/>
      <c r="T821" s="3"/>
      <c r="U821" s="3"/>
      <c r="V821" s="3"/>
      <c r="W821" s="3"/>
      <c r="X821" s="3"/>
      <c r="Y821" s="3"/>
      <c r="Z821" s="3"/>
    </row>
    <row r="822" spans="2:26">
      <c r="B822" s="449"/>
      <c r="C822" s="7"/>
      <c r="D822" s="3"/>
      <c r="E822" s="3"/>
      <c r="F822" s="3"/>
      <c r="G822" s="3"/>
      <c r="H822" s="3"/>
      <c r="I822" s="3"/>
      <c r="J822" s="3"/>
      <c r="K822" s="3"/>
      <c r="L822" s="3"/>
      <c r="M822" s="3"/>
      <c r="N822" s="3"/>
      <c r="O822" s="3"/>
      <c r="P822" s="3"/>
      <c r="Q822" s="3"/>
      <c r="R822" s="3"/>
      <c r="S822" s="3"/>
      <c r="T822" s="3"/>
      <c r="U822" s="3"/>
      <c r="V822" s="3"/>
      <c r="W822" s="3"/>
      <c r="X822" s="3"/>
      <c r="Y822" s="3"/>
      <c r="Z822" s="3"/>
    </row>
    <row r="823" spans="2:26">
      <c r="B823" s="449"/>
      <c r="C823" s="7"/>
      <c r="D823" s="3"/>
      <c r="E823" s="3"/>
      <c r="F823" s="3"/>
      <c r="G823" s="3"/>
      <c r="H823" s="3"/>
      <c r="I823" s="3"/>
      <c r="J823" s="3"/>
      <c r="K823" s="3"/>
      <c r="L823" s="3"/>
      <c r="M823" s="3"/>
      <c r="N823" s="3"/>
      <c r="O823" s="3"/>
      <c r="P823" s="3"/>
      <c r="Q823" s="3"/>
      <c r="R823" s="3"/>
      <c r="S823" s="3"/>
      <c r="T823" s="3"/>
      <c r="U823" s="3"/>
      <c r="V823" s="3"/>
      <c r="W823" s="3"/>
      <c r="X823" s="3"/>
      <c r="Y823" s="3"/>
      <c r="Z823" s="3"/>
    </row>
    <row r="824" spans="2:26">
      <c r="B824" s="449"/>
      <c r="C824" s="7"/>
      <c r="D824" s="3"/>
      <c r="E824" s="3"/>
      <c r="F824" s="3"/>
      <c r="G824" s="3"/>
      <c r="H824" s="3"/>
      <c r="I824" s="3"/>
      <c r="J824" s="3"/>
      <c r="K824" s="3"/>
      <c r="L824" s="3"/>
      <c r="M824" s="3"/>
      <c r="N824" s="3"/>
      <c r="O824" s="3"/>
      <c r="P824" s="3"/>
      <c r="Q824" s="3"/>
      <c r="R824" s="3"/>
      <c r="S824" s="3"/>
      <c r="T824" s="3"/>
      <c r="U824" s="3"/>
      <c r="V824" s="3"/>
      <c r="W824" s="3"/>
      <c r="X824" s="3"/>
      <c r="Y824" s="3"/>
      <c r="Z824" s="3"/>
    </row>
    <row r="825" spans="2:26">
      <c r="B825" s="449"/>
      <c r="C825" s="7"/>
      <c r="D825" s="3"/>
      <c r="E825" s="3"/>
      <c r="F825" s="3"/>
      <c r="G825" s="3"/>
      <c r="H825" s="3"/>
      <c r="I825" s="3"/>
      <c r="J825" s="3"/>
      <c r="K825" s="3"/>
      <c r="L825" s="3"/>
      <c r="M825" s="3"/>
      <c r="N825" s="3"/>
      <c r="O825" s="3"/>
      <c r="P825" s="3"/>
      <c r="Q825" s="3"/>
      <c r="R825" s="3"/>
      <c r="S825" s="3"/>
      <c r="T825" s="3"/>
      <c r="U825" s="3"/>
      <c r="V825" s="3"/>
      <c r="W825" s="3"/>
      <c r="X825" s="3"/>
      <c r="Y825" s="3"/>
      <c r="Z825" s="3"/>
    </row>
    <row r="826" spans="2:26">
      <c r="B826" s="449"/>
      <c r="C826" s="7"/>
      <c r="D826" s="3"/>
      <c r="E826" s="3"/>
      <c r="F826" s="3"/>
      <c r="G826" s="3"/>
      <c r="H826" s="3"/>
      <c r="I826" s="3"/>
      <c r="J826" s="3"/>
      <c r="K826" s="3"/>
      <c r="L826" s="3"/>
      <c r="M826" s="3"/>
      <c r="N826" s="3"/>
      <c r="O826" s="3"/>
      <c r="P826" s="3"/>
      <c r="Q826" s="3"/>
      <c r="R826" s="3"/>
      <c r="S826" s="3"/>
      <c r="T826" s="3"/>
      <c r="U826" s="3"/>
      <c r="V826" s="3"/>
      <c r="W826" s="3"/>
      <c r="X826" s="3"/>
      <c r="Y826" s="3"/>
      <c r="Z826" s="3"/>
    </row>
    <row r="827" spans="2:26">
      <c r="B827" s="449"/>
      <c r="C827" s="7"/>
      <c r="D827" s="3"/>
      <c r="E827" s="3"/>
      <c r="F827" s="3"/>
      <c r="G827" s="3"/>
      <c r="H827" s="3"/>
      <c r="I827" s="3"/>
      <c r="J827" s="3"/>
      <c r="K827" s="3"/>
      <c r="L827" s="3"/>
      <c r="M827" s="3"/>
      <c r="N827" s="3"/>
      <c r="O827" s="3"/>
      <c r="P827" s="3"/>
      <c r="Q827" s="3"/>
      <c r="R827" s="3"/>
      <c r="S827" s="3"/>
      <c r="T827" s="3"/>
      <c r="U827" s="3"/>
      <c r="V827" s="3"/>
      <c r="W827" s="3"/>
      <c r="X827" s="3"/>
      <c r="Y827" s="3"/>
      <c r="Z827" s="3"/>
    </row>
    <row r="828" spans="2:26">
      <c r="B828" s="449"/>
      <c r="C828" s="7"/>
      <c r="D828" s="3"/>
      <c r="E828" s="3"/>
      <c r="F828" s="3"/>
      <c r="G828" s="3"/>
      <c r="H828" s="3"/>
      <c r="I828" s="3"/>
      <c r="J828" s="3"/>
      <c r="K828" s="3"/>
      <c r="L828" s="3"/>
      <c r="M828" s="3"/>
      <c r="N828" s="3"/>
      <c r="O828" s="3"/>
      <c r="P828" s="3"/>
      <c r="Q828" s="3"/>
      <c r="R828" s="3"/>
      <c r="S828" s="3"/>
      <c r="T828" s="3"/>
      <c r="U828" s="3"/>
      <c r="V828" s="3"/>
      <c r="W828" s="3"/>
      <c r="X828" s="3"/>
      <c r="Y828" s="3"/>
      <c r="Z828" s="3"/>
    </row>
    <row r="829" spans="2:26">
      <c r="B829" s="449"/>
      <c r="C829" s="7"/>
      <c r="D829" s="3"/>
      <c r="E829" s="3"/>
      <c r="F829" s="3"/>
      <c r="G829" s="3"/>
      <c r="H829" s="3"/>
      <c r="I829" s="3"/>
      <c r="J829" s="3"/>
      <c r="K829" s="3"/>
      <c r="L829" s="3"/>
      <c r="M829" s="3"/>
      <c r="N829" s="3"/>
      <c r="O829" s="3"/>
      <c r="P829" s="3"/>
      <c r="Q829" s="3"/>
      <c r="R829" s="3"/>
      <c r="S829" s="3"/>
      <c r="T829" s="3"/>
      <c r="U829" s="3"/>
      <c r="V829" s="3"/>
      <c r="W829" s="3"/>
      <c r="X829" s="3"/>
      <c r="Y829" s="3"/>
      <c r="Z829" s="3"/>
    </row>
    <row r="830" spans="2:26">
      <c r="B830" s="449"/>
      <c r="C830" s="7"/>
      <c r="D830" s="3"/>
      <c r="E830" s="3"/>
      <c r="F830" s="3"/>
      <c r="G830" s="3"/>
      <c r="H830" s="3"/>
      <c r="I830" s="3"/>
      <c r="J830" s="3"/>
      <c r="K830" s="3"/>
      <c r="L830" s="3"/>
      <c r="M830" s="3"/>
      <c r="N830" s="3"/>
      <c r="O830" s="3"/>
      <c r="P830" s="3"/>
      <c r="Q830" s="3"/>
      <c r="R830" s="3"/>
      <c r="S830" s="3"/>
      <c r="T830" s="3"/>
      <c r="U830" s="3"/>
      <c r="V830" s="3"/>
      <c r="W830" s="3"/>
      <c r="X830" s="3"/>
      <c r="Y830" s="3"/>
      <c r="Z830" s="3"/>
    </row>
    <row r="831" spans="2:26">
      <c r="B831" s="449"/>
      <c r="C831" s="7"/>
      <c r="D831" s="3"/>
      <c r="E831" s="3"/>
      <c r="F831" s="3"/>
      <c r="G831" s="3"/>
      <c r="H831" s="3"/>
      <c r="I831" s="3"/>
      <c r="J831" s="3"/>
      <c r="K831" s="3"/>
      <c r="L831" s="3"/>
      <c r="M831" s="3"/>
      <c r="N831" s="3"/>
      <c r="O831" s="3"/>
      <c r="P831" s="3"/>
      <c r="Q831" s="3"/>
      <c r="R831" s="3"/>
      <c r="S831" s="3"/>
      <c r="T831" s="3"/>
      <c r="U831" s="3"/>
      <c r="V831" s="3"/>
      <c r="W831" s="3"/>
      <c r="X831" s="3"/>
      <c r="Y831" s="3"/>
      <c r="Z831" s="3"/>
    </row>
    <row r="832" spans="2:26">
      <c r="B832" s="449"/>
      <c r="C832" s="7"/>
      <c r="D832" s="3"/>
      <c r="E832" s="3"/>
      <c r="F832" s="3"/>
      <c r="G832" s="3"/>
      <c r="H832" s="3"/>
      <c r="I832" s="3"/>
      <c r="J832" s="3"/>
      <c r="K832" s="3"/>
      <c r="L832" s="3"/>
      <c r="M832" s="3"/>
      <c r="N832" s="3"/>
      <c r="O832" s="3"/>
      <c r="P832" s="3"/>
      <c r="Q832" s="3"/>
      <c r="R832" s="3"/>
      <c r="S832" s="3"/>
      <c r="T832" s="3"/>
      <c r="U832" s="3"/>
      <c r="V832" s="3"/>
      <c r="W832" s="3"/>
      <c r="X832" s="3"/>
      <c r="Y832" s="3"/>
      <c r="Z832" s="3"/>
    </row>
    <row r="833" spans="2:26">
      <c r="B833" s="449"/>
      <c r="C833" s="7"/>
      <c r="D833" s="3"/>
      <c r="E833" s="3"/>
      <c r="F833" s="3"/>
      <c r="G833" s="3"/>
      <c r="H833" s="3"/>
      <c r="I833" s="3"/>
      <c r="J833" s="3"/>
      <c r="K833" s="3"/>
      <c r="L833" s="3"/>
      <c r="M833" s="3"/>
      <c r="N833" s="3"/>
      <c r="O833" s="3"/>
      <c r="P833" s="3"/>
      <c r="Q833" s="3"/>
      <c r="R833" s="3"/>
      <c r="S833" s="3"/>
      <c r="T833" s="3"/>
      <c r="U833" s="3"/>
      <c r="V833" s="3"/>
      <c r="W833" s="3"/>
      <c r="X833" s="3"/>
      <c r="Y833" s="3"/>
      <c r="Z833" s="3"/>
    </row>
    <row r="834" spans="2:26">
      <c r="B834" s="449"/>
      <c r="C834" s="7"/>
      <c r="D834" s="3"/>
      <c r="E834" s="3"/>
      <c r="F834" s="3"/>
      <c r="G834" s="3"/>
      <c r="H834" s="3"/>
      <c r="I834" s="3"/>
      <c r="J834" s="3"/>
      <c r="K834" s="3"/>
      <c r="L834" s="3"/>
      <c r="M834" s="3"/>
      <c r="N834" s="3"/>
      <c r="O834" s="3"/>
      <c r="P834" s="3"/>
      <c r="Q834" s="3"/>
      <c r="R834" s="3"/>
      <c r="S834" s="3"/>
      <c r="T834" s="3"/>
      <c r="U834" s="3"/>
      <c r="V834" s="3"/>
      <c r="W834" s="3"/>
      <c r="X834" s="3"/>
      <c r="Y834" s="3"/>
      <c r="Z834" s="3"/>
    </row>
    <row r="835" spans="2:26">
      <c r="B835" s="449"/>
      <c r="C835" s="7"/>
      <c r="D835" s="3"/>
      <c r="E835" s="3"/>
      <c r="F835" s="3"/>
      <c r="G835" s="3"/>
      <c r="H835" s="3"/>
      <c r="I835" s="3"/>
      <c r="J835" s="3"/>
      <c r="K835" s="3"/>
      <c r="L835" s="3"/>
      <c r="M835" s="3"/>
      <c r="N835" s="3"/>
      <c r="O835" s="3"/>
      <c r="P835" s="3"/>
      <c r="Q835" s="3"/>
      <c r="R835" s="3"/>
      <c r="S835" s="3"/>
      <c r="T835" s="3"/>
      <c r="U835" s="3"/>
      <c r="V835" s="3"/>
      <c r="W835" s="3"/>
      <c r="X835" s="3"/>
      <c r="Y835" s="3"/>
      <c r="Z835" s="3"/>
    </row>
    <row r="836" spans="2:26">
      <c r="B836" s="449"/>
      <c r="C836" s="7"/>
      <c r="D836" s="3"/>
      <c r="E836" s="3"/>
      <c r="F836" s="3"/>
      <c r="G836" s="3"/>
      <c r="H836" s="3"/>
      <c r="I836" s="3"/>
      <c r="J836" s="3"/>
      <c r="K836" s="3"/>
      <c r="L836" s="3"/>
      <c r="M836" s="3"/>
      <c r="N836" s="3"/>
      <c r="O836" s="3"/>
      <c r="P836" s="3"/>
      <c r="Q836" s="3"/>
      <c r="R836" s="3"/>
      <c r="S836" s="3"/>
      <c r="T836" s="3"/>
      <c r="U836" s="3"/>
      <c r="V836" s="3"/>
      <c r="W836" s="3"/>
      <c r="X836" s="3"/>
      <c r="Y836" s="3"/>
      <c r="Z836" s="3"/>
    </row>
    <row r="837" spans="2:26">
      <c r="B837" s="449"/>
      <c r="C837" s="7"/>
      <c r="D837" s="3"/>
      <c r="E837" s="3"/>
      <c r="F837" s="3"/>
      <c r="G837" s="3"/>
      <c r="H837" s="3"/>
      <c r="I837" s="3"/>
      <c r="J837" s="3"/>
      <c r="K837" s="3"/>
      <c r="L837" s="3"/>
      <c r="M837" s="3"/>
      <c r="N837" s="3"/>
      <c r="O837" s="3"/>
      <c r="P837" s="3"/>
      <c r="Q837" s="3"/>
      <c r="R837" s="3"/>
      <c r="S837" s="3"/>
      <c r="T837" s="3"/>
      <c r="U837" s="3"/>
      <c r="V837" s="3"/>
      <c r="W837" s="3"/>
      <c r="X837" s="3"/>
      <c r="Y837" s="3"/>
      <c r="Z837" s="3"/>
    </row>
    <row r="838" spans="2:26">
      <c r="B838" s="449"/>
      <c r="C838" s="7"/>
      <c r="D838" s="3"/>
      <c r="E838" s="3"/>
      <c r="F838" s="3"/>
      <c r="G838" s="3"/>
      <c r="H838" s="3"/>
      <c r="I838" s="3"/>
      <c r="J838" s="3"/>
      <c r="K838" s="3"/>
      <c r="L838" s="3"/>
      <c r="M838" s="3"/>
      <c r="N838" s="3"/>
      <c r="O838" s="3"/>
      <c r="P838" s="3"/>
      <c r="Q838" s="3"/>
      <c r="R838" s="3"/>
      <c r="S838" s="3"/>
      <c r="T838" s="3"/>
      <c r="U838" s="3"/>
      <c r="V838" s="3"/>
      <c r="W838" s="3"/>
      <c r="X838" s="3"/>
      <c r="Y838" s="3"/>
      <c r="Z838" s="3"/>
    </row>
    <row r="839" spans="2:26">
      <c r="B839" s="449"/>
      <c r="C839" s="7"/>
      <c r="D839" s="3"/>
      <c r="E839" s="3"/>
      <c r="F839" s="3"/>
      <c r="G839" s="3"/>
      <c r="H839" s="3"/>
      <c r="I839" s="3"/>
      <c r="J839" s="3"/>
      <c r="K839" s="3"/>
      <c r="L839" s="3"/>
      <c r="M839" s="3"/>
      <c r="N839" s="3"/>
      <c r="O839" s="3"/>
      <c r="P839" s="3"/>
      <c r="Q839" s="3"/>
      <c r="R839" s="3"/>
      <c r="S839" s="3"/>
      <c r="T839" s="3"/>
      <c r="U839" s="3"/>
      <c r="V839" s="3"/>
      <c r="W839" s="3"/>
      <c r="X839" s="3"/>
      <c r="Y839" s="3"/>
      <c r="Z839" s="3"/>
    </row>
    <row r="840" spans="2:26">
      <c r="B840" s="449"/>
      <c r="C840" s="7"/>
      <c r="D840" s="3"/>
      <c r="E840" s="3"/>
      <c r="F840" s="3"/>
      <c r="G840" s="3"/>
      <c r="H840" s="3"/>
      <c r="I840" s="3"/>
      <c r="J840" s="3"/>
      <c r="K840" s="3"/>
      <c r="L840" s="3"/>
      <c r="M840" s="3"/>
      <c r="N840" s="3"/>
      <c r="O840" s="3"/>
      <c r="P840" s="3"/>
      <c r="Q840" s="3"/>
      <c r="R840" s="3"/>
      <c r="S840" s="3"/>
      <c r="T840" s="3"/>
      <c r="U840" s="3"/>
      <c r="V840" s="3"/>
      <c r="W840" s="3"/>
      <c r="X840" s="3"/>
      <c r="Y840" s="3"/>
      <c r="Z840" s="3"/>
    </row>
    <row r="841" spans="2:26">
      <c r="B841" s="449"/>
      <c r="C841" s="7"/>
      <c r="D841" s="3"/>
      <c r="E841" s="3"/>
      <c r="F841" s="3"/>
      <c r="G841" s="3"/>
      <c r="H841" s="3"/>
      <c r="I841" s="3"/>
      <c r="J841" s="3"/>
      <c r="K841" s="3"/>
      <c r="L841" s="3"/>
      <c r="M841" s="3"/>
      <c r="N841" s="3"/>
      <c r="O841" s="3"/>
      <c r="P841" s="3"/>
      <c r="Q841" s="3"/>
      <c r="R841" s="3"/>
      <c r="S841" s="3"/>
      <c r="T841" s="3"/>
      <c r="U841" s="3"/>
      <c r="V841" s="3"/>
      <c r="W841" s="3"/>
      <c r="X841" s="3"/>
      <c r="Y841" s="3"/>
      <c r="Z841" s="3"/>
    </row>
    <row r="842" spans="2:26">
      <c r="B842" s="449"/>
      <c r="C842" s="7"/>
      <c r="D842" s="3"/>
      <c r="E842" s="3"/>
      <c r="F842" s="3"/>
      <c r="G842" s="3"/>
      <c r="H842" s="3"/>
      <c r="I842" s="3"/>
      <c r="J842" s="3"/>
      <c r="K842" s="3"/>
      <c r="L842" s="3"/>
      <c r="M842" s="3"/>
      <c r="N842" s="3"/>
      <c r="O842" s="3"/>
      <c r="P842" s="3"/>
      <c r="Q842" s="3"/>
      <c r="R842" s="3"/>
      <c r="S842" s="3"/>
      <c r="T842" s="3"/>
      <c r="U842" s="3"/>
      <c r="V842" s="3"/>
      <c r="W842" s="3"/>
      <c r="X842" s="3"/>
      <c r="Y842" s="3"/>
      <c r="Z842" s="3"/>
    </row>
    <row r="843" spans="2:26">
      <c r="B843" s="449"/>
      <c r="C843" s="7"/>
      <c r="D843" s="3"/>
      <c r="E843" s="3"/>
      <c r="F843" s="3"/>
      <c r="G843" s="3"/>
      <c r="H843" s="3"/>
      <c r="I843" s="3"/>
      <c r="J843" s="3"/>
      <c r="K843" s="3"/>
      <c r="L843" s="3"/>
      <c r="M843" s="3"/>
      <c r="N843" s="3"/>
      <c r="O843" s="3"/>
      <c r="P843" s="3"/>
      <c r="Q843" s="3"/>
      <c r="R843" s="3"/>
      <c r="S843" s="3"/>
      <c r="T843" s="3"/>
      <c r="U843" s="3"/>
      <c r="V843" s="3"/>
      <c r="W843" s="3"/>
      <c r="X843" s="3"/>
      <c r="Y843" s="3"/>
      <c r="Z843" s="3"/>
    </row>
    <row r="844" spans="2:26">
      <c r="B844" s="449"/>
      <c r="C844" s="7"/>
      <c r="D844" s="3"/>
      <c r="E844" s="3"/>
      <c r="F844" s="3"/>
      <c r="G844" s="3"/>
      <c r="H844" s="3"/>
      <c r="I844" s="3"/>
      <c r="J844" s="3"/>
      <c r="K844" s="3"/>
      <c r="L844" s="3"/>
      <c r="M844" s="3"/>
      <c r="N844" s="3"/>
      <c r="O844" s="3"/>
      <c r="P844" s="3"/>
      <c r="Q844" s="3"/>
      <c r="R844" s="3"/>
      <c r="S844" s="3"/>
      <c r="T844" s="3"/>
      <c r="U844" s="3"/>
      <c r="V844" s="3"/>
      <c r="W844" s="3"/>
      <c r="X844" s="3"/>
      <c r="Y844" s="3"/>
      <c r="Z844" s="3"/>
    </row>
    <row r="845" spans="2:26">
      <c r="B845" s="449"/>
      <c r="C845" s="7"/>
      <c r="D845" s="3"/>
      <c r="E845" s="3"/>
      <c r="F845" s="3"/>
      <c r="G845" s="3"/>
      <c r="H845" s="3"/>
      <c r="I845" s="3"/>
      <c r="J845" s="3"/>
      <c r="K845" s="3"/>
      <c r="L845" s="3"/>
      <c r="M845" s="3"/>
      <c r="N845" s="3"/>
      <c r="O845" s="3"/>
      <c r="P845" s="3"/>
      <c r="Q845" s="3"/>
      <c r="R845" s="3"/>
      <c r="S845" s="3"/>
      <c r="T845" s="3"/>
      <c r="U845" s="3"/>
      <c r="V845" s="3"/>
      <c r="W845" s="3"/>
      <c r="X845" s="3"/>
      <c r="Y845" s="3"/>
      <c r="Z845" s="3"/>
    </row>
    <row r="846" spans="2:26">
      <c r="B846" s="449"/>
      <c r="C846" s="7"/>
      <c r="D846" s="3"/>
      <c r="E846" s="3"/>
      <c r="F846" s="3"/>
      <c r="G846" s="3"/>
      <c r="H846" s="3"/>
      <c r="I846" s="3"/>
      <c r="J846" s="3"/>
      <c r="K846" s="3"/>
      <c r="L846" s="3"/>
      <c r="M846" s="3"/>
      <c r="N846" s="3"/>
      <c r="O846" s="3"/>
      <c r="P846" s="3"/>
      <c r="Q846" s="3"/>
      <c r="R846" s="3"/>
      <c r="S846" s="3"/>
      <c r="T846" s="3"/>
      <c r="U846" s="3"/>
      <c r="V846" s="3"/>
      <c r="W846" s="3"/>
      <c r="X846" s="3"/>
      <c r="Y846" s="3"/>
      <c r="Z846" s="3"/>
    </row>
    <row r="847" spans="2:26">
      <c r="B847" s="449"/>
      <c r="C847" s="7"/>
      <c r="D847" s="3"/>
      <c r="E847" s="3"/>
      <c r="F847" s="3"/>
      <c r="G847" s="3"/>
      <c r="H847" s="3"/>
      <c r="I847" s="3"/>
      <c r="J847" s="3"/>
      <c r="K847" s="3"/>
      <c r="L847" s="3"/>
      <c r="M847" s="3"/>
      <c r="N847" s="3"/>
      <c r="O847" s="3"/>
      <c r="P847" s="3"/>
      <c r="Q847" s="3"/>
      <c r="R847" s="3"/>
      <c r="S847" s="3"/>
      <c r="T847" s="3"/>
      <c r="U847" s="3"/>
      <c r="V847" s="3"/>
      <c r="W847" s="3"/>
      <c r="X847" s="3"/>
      <c r="Y847" s="3"/>
      <c r="Z847" s="3"/>
    </row>
    <row r="848" spans="2:26">
      <c r="B848" s="449"/>
      <c r="C848" s="7"/>
      <c r="D848" s="3"/>
      <c r="E848" s="3"/>
      <c r="F848" s="3"/>
      <c r="G848" s="3"/>
      <c r="H848" s="3"/>
      <c r="I848" s="3"/>
      <c r="J848" s="3"/>
      <c r="K848" s="3"/>
      <c r="L848" s="3"/>
      <c r="M848" s="3"/>
      <c r="N848" s="3"/>
      <c r="O848" s="3"/>
      <c r="P848" s="3"/>
      <c r="Q848" s="3"/>
      <c r="R848" s="3"/>
      <c r="S848" s="3"/>
      <c r="T848" s="3"/>
      <c r="U848" s="3"/>
      <c r="V848" s="3"/>
      <c r="W848" s="3"/>
      <c r="X848" s="3"/>
      <c r="Y848" s="3"/>
      <c r="Z848" s="3"/>
    </row>
    <row r="849" spans="2:26">
      <c r="B849" s="449"/>
      <c r="C849" s="7"/>
      <c r="D849" s="3"/>
      <c r="E849" s="3"/>
      <c r="F849" s="3"/>
      <c r="G849" s="3"/>
      <c r="H849" s="3"/>
      <c r="I849" s="3"/>
      <c r="J849" s="3"/>
      <c r="K849" s="3"/>
      <c r="L849" s="3"/>
      <c r="M849" s="3"/>
      <c r="N849" s="3"/>
      <c r="O849" s="3"/>
      <c r="P849" s="3"/>
      <c r="Q849" s="3"/>
      <c r="R849" s="3"/>
      <c r="S849" s="3"/>
      <c r="T849" s="3"/>
      <c r="U849" s="3"/>
      <c r="V849" s="3"/>
      <c r="W849" s="3"/>
      <c r="X849" s="3"/>
      <c r="Y849" s="3"/>
      <c r="Z849" s="3"/>
    </row>
    <row r="850" spans="2:26">
      <c r="B850" s="449"/>
      <c r="C850" s="7"/>
      <c r="D850" s="3"/>
      <c r="E850" s="3"/>
      <c r="F850" s="3"/>
      <c r="G850" s="3"/>
      <c r="H850" s="3"/>
      <c r="I850" s="3"/>
      <c r="J850" s="3"/>
      <c r="K850" s="3"/>
      <c r="L850" s="3"/>
      <c r="M850" s="3"/>
      <c r="N850" s="3"/>
      <c r="O850" s="3"/>
      <c r="P850" s="3"/>
      <c r="Q850" s="3"/>
      <c r="R850" s="3"/>
      <c r="S850" s="3"/>
      <c r="T850" s="3"/>
      <c r="U850" s="3"/>
      <c r="V850" s="3"/>
      <c r="W850" s="3"/>
      <c r="X850" s="3"/>
      <c r="Y850" s="3"/>
      <c r="Z850" s="3"/>
    </row>
    <row r="851" spans="2:26">
      <c r="B851" s="449"/>
      <c r="C851" s="7"/>
      <c r="D851" s="3"/>
      <c r="E851" s="3"/>
      <c r="F851" s="3"/>
      <c r="G851" s="3"/>
      <c r="H851" s="3"/>
      <c r="I851" s="3"/>
      <c r="J851" s="3"/>
      <c r="K851" s="3"/>
      <c r="L851" s="3"/>
      <c r="M851" s="3"/>
      <c r="N851" s="3"/>
      <c r="O851" s="3"/>
      <c r="P851" s="3"/>
      <c r="Q851" s="3"/>
      <c r="R851" s="3"/>
      <c r="S851" s="3"/>
      <c r="T851" s="3"/>
      <c r="U851" s="3"/>
      <c r="V851" s="3"/>
      <c r="W851" s="3"/>
      <c r="X851" s="3"/>
      <c r="Y851" s="3"/>
      <c r="Z851" s="3"/>
    </row>
    <row r="852" spans="2:26">
      <c r="B852" s="449"/>
      <c r="C852" s="7"/>
      <c r="D852" s="3"/>
      <c r="E852" s="3"/>
      <c r="F852" s="3"/>
      <c r="G852" s="3"/>
      <c r="H852" s="3"/>
      <c r="I852" s="3"/>
      <c r="J852" s="3"/>
      <c r="K852" s="3"/>
      <c r="L852" s="3"/>
      <c r="M852" s="3"/>
      <c r="N852" s="3"/>
      <c r="O852" s="3"/>
      <c r="P852" s="3"/>
      <c r="Q852" s="3"/>
      <c r="R852" s="3"/>
      <c r="S852" s="3"/>
      <c r="T852" s="3"/>
      <c r="U852" s="3"/>
      <c r="V852" s="3"/>
      <c r="W852" s="3"/>
      <c r="X852" s="3"/>
      <c r="Y852" s="3"/>
      <c r="Z852" s="3"/>
    </row>
    <row r="853" spans="2:26">
      <c r="B853" s="449"/>
      <c r="C853" s="7"/>
      <c r="D853" s="3"/>
      <c r="E853" s="3"/>
      <c r="F853" s="3"/>
      <c r="G853" s="3"/>
      <c r="H853" s="3"/>
      <c r="I853" s="3"/>
      <c r="J853" s="3"/>
      <c r="K853" s="3"/>
      <c r="L853" s="3"/>
      <c r="M853" s="3"/>
      <c r="N853" s="3"/>
      <c r="O853" s="3"/>
      <c r="P853" s="3"/>
      <c r="Q853" s="3"/>
      <c r="R853" s="3"/>
      <c r="S853" s="3"/>
      <c r="T853" s="3"/>
      <c r="U853" s="3"/>
      <c r="V853" s="3"/>
      <c r="W853" s="3"/>
      <c r="X853" s="3"/>
      <c r="Y853" s="3"/>
      <c r="Z853" s="3"/>
    </row>
    <row r="854" spans="2:26">
      <c r="B854" s="449"/>
      <c r="C854" s="7"/>
      <c r="D854" s="3"/>
      <c r="E854" s="3"/>
      <c r="F854" s="3"/>
      <c r="G854" s="3"/>
      <c r="H854" s="3"/>
      <c r="I854" s="3"/>
      <c r="J854" s="3"/>
      <c r="K854" s="3"/>
      <c r="L854" s="3"/>
      <c r="M854" s="3"/>
      <c r="N854" s="3"/>
      <c r="O854" s="3"/>
      <c r="P854" s="3"/>
      <c r="Q854" s="3"/>
      <c r="R854" s="3"/>
      <c r="S854" s="3"/>
      <c r="T854" s="3"/>
      <c r="U854" s="3"/>
      <c r="V854" s="3"/>
      <c r="W854" s="3"/>
      <c r="X854" s="3"/>
      <c r="Y854" s="3"/>
      <c r="Z854" s="3"/>
    </row>
    <row r="855" spans="2:26">
      <c r="B855" s="449"/>
      <c r="C855" s="7"/>
      <c r="D855" s="3"/>
      <c r="E855" s="3"/>
      <c r="F855" s="3"/>
      <c r="G855" s="3"/>
      <c r="H855" s="3"/>
      <c r="I855" s="3"/>
      <c r="J855" s="3"/>
      <c r="K855" s="3"/>
      <c r="L855" s="3"/>
      <c r="M855" s="3"/>
      <c r="N855" s="3"/>
      <c r="O855" s="3"/>
      <c r="P855" s="3"/>
      <c r="Q855" s="3"/>
      <c r="R855" s="3"/>
      <c r="S855" s="3"/>
      <c r="T855" s="3"/>
      <c r="U855" s="3"/>
      <c r="V855" s="3"/>
      <c r="W855" s="3"/>
      <c r="X855" s="3"/>
      <c r="Y855" s="3"/>
      <c r="Z855" s="3"/>
    </row>
    <row r="856" spans="2:26">
      <c r="B856" s="449"/>
      <c r="C856" s="7"/>
      <c r="D856" s="3"/>
      <c r="E856" s="3"/>
      <c r="F856" s="3"/>
      <c r="G856" s="3"/>
      <c r="H856" s="3"/>
      <c r="I856" s="3"/>
      <c r="J856" s="3"/>
      <c r="K856" s="3"/>
      <c r="L856" s="3"/>
      <c r="M856" s="3"/>
      <c r="N856" s="3"/>
      <c r="O856" s="3"/>
      <c r="P856" s="3"/>
      <c r="Q856" s="3"/>
      <c r="R856" s="3"/>
      <c r="S856" s="3"/>
      <c r="T856" s="3"/>
      <c r="U856" s="3"/>
      <c r="V856" s="3"/>
      <c r="W856" s="3"/>
      <c r="X856" s="3"/>
      <c r="Y856" s="3"/>
      <c r="Z856" s="3"/>
    </row>
    <row r="857" spans="2:26">
      <c r="B857" s="449"/>
      <c r="C857" s="7"/>
      <c r="D857" s="3"/>
      <c r="E857" s="3"/>
      <c r="F857" s="3"/>
      <c r="G857" s="3"/>
      <c r="H857" s="3"/>
      <c r="I857" s="3"/>
      <c r="J857" s="3"/>
      <c r="K857" s="3"/>
      <c r="L857" s="3"/>
      <c r="M857" s="3"/>
      <c r="N857" s="3"/>
      <c r="O857" s="3"/>
      <c r="P857" s="3"/>
      <c r="Q857" s="3"/>
      <c r="R857" s="3"/>
      <c r="S857" s="3"/>
      <c r="T857" s="3"/>
      <c r="U857" s="3"/>
      <c r="V857" s="3"/>
      <c r="W857" s="3"/>
      <c r="X857" s="3"/>
      <c r="Y857" s="3"/>
      <c r="Z857" s="3"/>
    </row>
    <row r="858" spans="2:26">
      <c r="B858" s="449"/>
      <c r="C858" s="7"/>
      <c r="D858" s="3"/>
      <c r="E858" s="3"/>
      <c r="F858" s="3"/>
      <c r="G858" s="3"/>
      <c r="H858" s="3"/>
      <c r="I858" s="3"/>
      <c r="J858" s="3"/>
      <c r="K858" s="3"/>
      <c r="L858" s="3"/>
      <c r="M858" s="3"/>
      <c r="N858" s="3"/>
      <c r="O858" s="3"/>
      <c r="P858" s="3"/>
      <c r="Q858" s="3"/>
      <c r="R858" s="3"/>
      <c r="S858" s="3"/>
      <c r="T858" s="3"/>
      <c r="U858" s="3"/>
      <c r="V858" s="3"/>
      <c r="W858" s="3"/>
      <c r="X858" s="3"/>
      <c r="Y858" s="3"/>
      <c r="Z858" s="3"/>
    </row>
    <row r="859" spans="2:26">
      <c r="B859" s="449"/>
      <c r="C859" s="7"/>
      <c r="D859" s="3"/>
      <c r="E859" s="3"/>
      <c r="F859" s="3"/>
      <c r="G859" s="3"/>
      <c r="H859" s="3"/>
      <c r="I859" s="3"/>
      <c r="J859" s="3"/>
      <c r="K859" s="3"/>
      <c r="L859" s="3"/>
      <c r="M859" s="3"/>
      <c r="N859" s="3"/>
      <c r="O859" s="3"/>
      <c r="P859" s="3"/>
      <c r="Q859" s="3"/>
      <c r="R859" s="3"/>
      <c r="S859" s="3"/>
      <c r="T859" s="3"/>
      <c r="U859" s="3"/>
      <c r="V859" s="3"/>
      <c r="W859" s="3"/>
      <c r="X859" s="3"/>
      <c r="Y859" s="3"/>
      <c r="Z859" s="3"/>
    </row>
    <row r="860" spans="2:26">
      <c r="B860" s="449"/>
      <c r="C860" s="7"/>
      <c r="D860" s="3"/>
      <c r="E860" s="3"/>
      <c r="F860" s="3"/>
      <c r="G860" s="3"/>
      <c r="H860" s="3"/>
      <c r="I860" s="3"/>
      <c r="J860" s="3"/>
      <c r="K860" s="3"/>
      <c r="L860" s="3"/>
      <c r="M860" s="3"/>
      <c r="N860" s="3"/>
      <c r="O860" s="3"/>
      <c r="P860" s="3"/>
      <c r="Q860" s="3"/>
      <c r="R860" s="3"/>
      <c r="S860" s="3"/>
      <c r="T860" s="3"/>
      <c r="U860" s="3"/>
      <c r="V860" s="3"/>
      <c r="W860" s="3"/>
      <c r="X860" s="3"/>
      <c r="Y860" s="3"/>
      <c r="Z860" s="3"/>
    </row>
    <row r="861" spans="2:26">
      <c r="B861" s="449"/>
      <c r="C861" s="7"/>
      <c r="D861" s="3"/>
      <c r="E861" s="3"/>
      <c r="F861" s="3"/>
      <c r="G861" s="3"/>
      <c r="H861" s="3"/>
      <c r="I861" s="3"/>
      <c r="J861" s="3"/>
      <c r="K861" s="3"/>
      <c r="L861" s="3"/>
      <c r="M861" s="3"/>
      <c r="N861" s="3"/>
      <c r="O861" s="3"/>
      <c r="P861" s="3"/>
      <c r="Q861" s="3"/>
      <c r="R861" s="3"/>
      <c r="S861" s="3"/>
      <c r="T861" s="3"/>
      <c r="U861" s="3"/>
      <c r="V861" s="3"/>
      <c r="W861" s="3"/>
      <c r="X861" s="3"/>
      <c r="Y861" s="3"/>
      <c r="Z861" s="3"/>
    </row>
    <row r="862" spans="2:26">
      <c r="B862" s="449"/>
      <c r="C862" s="7"/>
      <c r="D862" s="3"/>
      <c r="E862" s="3"/>
      <c r="F862" s="3"/>
      <c r="G862" s="3"/>
      <c r="H862" s="3"/>
      <c r="I862" s="3"/>
      <c r="J862" s="3"/>
      <c r="K862" s="3"/>
      <c r="L862" s="3"/>
      <c r="M862" s="3"/>
      <c r="N862" s="3"/>
      <c r="O862" s="3"/>
      <c r="P862" s="3"/>
      <c r="Q862" s="3"/>
      <c r="R862" s="3"/>
      <c r="S862" s="3"/>
      <c r="T862" s="3"/>
      <c r="U862" s="3"/>
      <c r="V862" s="3"/>
      <c r="W862" s="3"/>
      <c r="X862" s="3"/>
      <c r="Y862" s="3"/>
      <c r="Z862" s="3"/>
    </row>
    <row r="863" spans="2:26">
      <c r="B863" s="449"/>
      <c r="C863" s="7"/>
      <c r="D863" s="3"/>
      <c r="E863" s="3"/>
      <c r="F863" s="3"/>
      <c r="G863" s="3"/>
      <c r="H863" s="3"/>
      <c r="I863" s="3"/>
      <c r="J863" s="3"/>
      <c r="K863" s="3"/>
      <c r="L863" s="3"/>
      <c r="M863" s="3"/>
      <c r="N863" s="3"/>
      <c r="O863" s="3"/>
      <c r="P863" s="3"/>
      <c r="Q863" s="3"/>
      <c r="R863" s="3"/>
      <c r="S863" s="3"/>
      <c r="T863" s="3"/>
      <c r="U863" s="3"/>
      <c r="V863" s="3"/>
      <c r="W863" s="3"/>
      <c r="X863" s="3"/>
      <c r="Y863" s="3"/>
      <c r="Z863" s="3"/>
    </row>
    <row r="864" spans="2:26">
      <c r="B864" s="449"/>
      <c r="C864" s="7"/>
      <c r="D864" s="3"/>
      <c r="E864" s="3"/>
      <c r="F864" s="3"/>
      <c r="G864" s="3"/>
      <c r="H864" s="3"/>
      <c r="I864" s="3"/>
      <c r="J864" s="3"/>
      <c r="K864" s="3"/>
      <c r="L864" s="3"/>
      <c r="M864" s="3"/>
      <c r="N864" s="3"/>
      <c r="O864" s="3"/>
      <c r="P864" s="3"/>
      <c r="Q864" s="3"/>
      <c r="R864" s="3"/>
      <c r="S864" s="3"/>
      <c r="T864" s="3"/>
      <c r="U864" s="3"/>
      <c r="V864" s="3"/>
      <c r="W864" s="3"/>
      <c r="X864" s="3"/>
      <c r="Y864" s="3"/>
      <c r="Z864" s="3"/>
    </row>
    <row r="865" spans="2:26">
      <c r="B865" s="449"/>
      <c r="C865" s="7"/>
      <c r="D865" s="3"/>
      <c r="E865" s="3"/>
      <c r="F865" s="3"/>
      <c r="G865" s="3"/>
      <c r="H865" s="3"/>
      <c r="I865" s="3"/>
      <c r="J865" s="3"/>
      <c r="K865" s="3"/>
      <c r="L865" s="3"/>
      <c r="M865" s="3"/>
      <c r="N865" s="3"/>
      <c r="O865" s="3"/>
      <c r="P865" s="3"/>
      <c r="Q865" s="3"/>
      <c r="R865" s="3"/>
      <c r="S865" s="3"/>
      <c r="T865" s="3"/>
      <c r="U865" s="3"/>
      <c r="V865" s="3"/>
      <c r="W865" s="3"/>
      <c r="X865" s="3"/>
      <c r="Y865" s="3"/>
      <c r="Z865" s="3"/>
    </row>
    <row r="866" spans="2:26">
      <c r="B866" s="449"/>
      <c r="C866" s="7"/>
      <c r="D866" s="3"/>
      <c r="E866" s="3"/>
      <c r="F866" s="3"/>
      <c r="G866" s="3"/>
      <c r="H866" s="3"/>
      <c r="I866" s="3"/>
      <c r="J866" s="3"/>
      <c r="K866" s="3"/>
      <c r="L866" s="3"/>
      <c r="M866" s="3"/>
      <c r="N866" s="3"/>
      <c r="O866" s="3"/>
      <c r="P866" s="3"/>
      <c r="Q866" s="3"/>
      <c r="R866" s="3"/>
      <c r="S866" s="3"/>
      <c r="T866" s="3"/>
      <c r="U866" s="3"/>
      <c r="V866" s="3"/>
      <c r="W866" s="3"/>
      <c r="X866" s="3"/>
      <c r="Y866" s="3"/>
      <c r="Z866" s="3"/>
    </row>
    <row r="867" spans="2:26">
      <c r="B867" s="449"/>
      <c r="C867" s="7"/>
      <c r="D867" s="3"/>
      <c r="E867" s="3"/>
      <c r="F867" s="3"/>
      <c r="G867" s="3"/>
      <c r="H867" s="3"/>
      <c r="I867" s="3"/>
      <c r="J867" s="3"/>
      <c r="K867" s="3"/>
      <c r="L867" s="3"/>
      <c r="M867" s="3"/>
      <c r="N867" s="3"/>
      <c r="O867" s="3"/>
      <c r="P867" s="3"/>
      <c r="Q867" s="3"/>
      <c r="R867" s="3"/>
      <c r="S867" s="3"/>
      <c r="T867" s="3"/>
      <c r="U867" s="3"/>
      <c r="V867" s="3"/>
      <c r="W867" s="3"/>
      <c r="X867" s="3"/>
      <c r="Y867" s="3"/>
      <c r="Z867" s="3"/>
    </row>
    <row r="868" spans="2:26">
      <c r="B868" s="449"/>
      <c r="C868" s="7"/>
      <c r="D868" s="3"/>
      <c r="E868" s="3"/>
      <c r="F868" s="3"/>
      <c r="G868" s="3"/>
      <c r="H868" s="3"/>
      <c r="I868" s="3"/>
      <c r="J868" s="3"/>
      <c r="K868" s="3"/>
      <c r="L868" s="3"/>
      <c r="M868" s="3"/>
      <c r="N868" s="3"/>
      <c r="O868" s="3"/>
      <c r="P868" s="3"/>
      <c r="Q868" s="3"/>
      <c r="R868" s="3"/>
      <c r="S868" s="3"/>
      <c r="T868" s="3"/>
      <c r="U868" s="3"/>
      <c r="V868" s="3"/>
      <c r="W868" s="3"/>
      <c r="X868" s="3"/>
      <c r="Y868" s="3"/>
      <c r="Z868" s="3"/>
    </row>
    <row r="869" spans="2:26">
      <c r="B869" s="449"/>
      <c r="C869" s="7"/>
      <c r="D869" s="3"/>
      <c r="E869" s="3"/>
      <c r="F869" s="3"/>
      <c r="G869" s="3"/>
      <c r="H869" s="3"/>
      <c r="I869" s="3"/>
      <c r="J869" s="3"/>
      <c r="K869" s="3"/>
      <c r="L869" s="3"/>
      <c r="M869" s="3"/>
      <c r="N869" s="3"/>
      <c r="O869" s="3"/>
      <c r="P869" s="3"/>
      <c r="Q869" s="3"/>
      <c r="R869" s="3"/>
      <c r="S869" s="3"/>
      <c r="T869" s="3"/>
      <c r="U869" s="3"/>
      <c r="V869" s="3"/>
      <c r="W869" s="3"/>
      <c r="X869" s="3"/>
      <c r="Y869" s="3"/>
      <c r="Z869" s="3"/>
    </row>
    <row r="870" spans="2:26">
      <c r="B870" s="449"/>
      <c r="C870" s="7"/>
      <c r="D870" s="3"/>
      <c r="E870" s="3"/>
      <c r="F870" s="3"/>
      <c r="G870" s="3"/>
      <c r="H870" s="3"/>
      <c r="I870" s="3"/>
      <c r="J870" s="3"/>
      <c r="K870" s="3"/>
      <c r="L870" s="3"/>
      <c r="M870" s="3"/>
      <c r="N870" s="3"/>
      <c r="O870" s="3"/>
      <c r="P870" s="3"/>
      <c r="Q870" s="3"/>
      <c r="R870" s="3"/>
      <c r="S870" s="3"/>
      <c r="T870" s="3"/>
      <c r="U870" s="3"/>
      <c r="V870" s="3"/>
      <c r="W870" s="3"/>
      <c r="X870" s="3"/>
      <c r="Y870" s="3"/>
      <c r="Z870" s="3"/>
    </row>
    <row r="871" spans="2:26">
      <c r="B871" s="449"/>
      <c r="C871" s="7"/>
      <c r="D871" s="3"/>
      <c r="E871" s="3"/>
      <c r="F871" s="3"/>
      <c r="G871" s="3"/>
      <c r="H871" s="3"/>
      <c r="I871" s="3"/>
      <c r="J871" s="3"/>
      <c r="K871" s="3"/>
      <c r="L871" s="3"/>
      <c r="M871" s="3"/>
      <c r="N871" s="3"/>
      <c r="O871" s="3"/>
      <c r="P871" s="3"/>
      <c r="Q871" s="3"/>
      <c r="R871" s="3"/>
      <c r="S871" s="3"/>
      <c r="T871" s="3"/>
      <c r="U871" s="3"/>
      <c r="V871" s="3"/>
      <c r="W871" s="3"/>
      <c r="X871" s="3"/>
      <c r="Y871" s="3"/>
      <c r="Z871" s="3"/>
    </row>
    <row r="872" spans="2:26">
      <c r="B872" s="449"/>
      <c r="C872" s="7"/>
      <c r="D872" s="3"/>
      <c r="E872" s="3"/>
      <c r="F872" s="3"/>
      <c r="G872" s="3"/>
      <c r="H872" s="3"/>
      <c r="I872" s="3"/>
      <c r="J872" s="3"/>
      <c r="K872" s="3"/>
      <c r="L872" s="3"/>
      <c r="M872" s="3"/>
      <c r="N872" s="3"/>
      <c r="O872" s="3"/>
      <c r="P872" s="3"/>
      <c r="Q872" s="3"/>
      <c r="R872" s="3"/>
      <c r="S872" s="3"/>
      <c r="T872" s="3"/>
      <c r="U872" s="3"/>
      <c r="V872" s="3"/>
      <c r="W872" s="3"/>
      <c r="X872" s="3"/>
      <c r="Y872" s="3"/>
      <c r="Z872" s="3"/>
    </row>
    <row r="873" spans="2:26">
      <c r="B873" s="449"/>
      <c r="C873" s="7"/>
      <c r="D873" s="3"/>
      <c r="E873" s="3"/>
      <c r="F873" s="3"/>
      <c r="G873" s="3"/>
      <c r="H873" s="3"/>
      <c r="I873" s="3"/>
      <c r="J873" s="3"/>
      <c r="K873" s="3"/>
      <c r="L873" s="3"/>
      <c r="M873" s="3"/>
      <c r="N873" s="3"/>
      <c r="O873" s="3"/>
      <c r="P873" s="3"/>
      <c r="Q873" s="3"/>
      <c r="R873" s="3"/>
      <c r="S873" s="3"/>
      <c r="T873" s="3"/>
      <c r="U873" s="3"/>
      <c r="V873" s="3"/>
      <c r="W873" s="3"/>
      <c r="X873" s="3"/>
      <c r="Y873" s="3"/>
      <c r="Z873" s="3"/>
    </row>
    <row r="874" spans="2:26">
      <c r="B874" s="449"/>
      <c r="C874" s="7"/>
      <c r="D874" s="3"/>
      <c r="E874" s="3"/>
      <c r="F874" s="3"/>
      <c r="G874" s="3"/>
      <c r="H874" s="3"/>
      <c r="I874" s="3"/>
      <c r="J874" s="3"/>
      <c r="K874" s="3"/>
      <c r="L874" s="3"/>
      <c r="M874" s="3"/>
      <c r="N874" s="3"/>
      <c r="O874" s="3"/>
      <c r="P874" s="3"/>
      <c r="Q874" s="3"/>
      <c r="R874" s="3"/>
      <c r="S874" s="3"/>
      <c r="T874" s="3"/>
      <c r="U874" s="3"/>
      <c r="V874" s="3"/>
      <c r="W874" s="3"/>
      <c r="X874" s="3"/>
      <c r="Y874" s="3"/>
      <c r="Z874" s="3"/>
    </row>
    <row r="875" spans="2:26">
      <c r="B875" s="449"/>
      <c r="C875" s="7"/>
      <c r="D875" s="3"/>
      <c r="E875" s="3"/>
      <c r="F875" s="3"/>
      <c r="G875" s="3"/>
      <c r="H875" s="3"/>
      <c r="I875" s="3"/>
      <c r="J875" s="3"/>
      <c r="K875" s="3"/>
      <c r="L875" s="3"/>
      <c r="M875" s="3"/>
      <c r="N875" s="3"/>
      <c r="O875" s="3"/>
      <c r="P875" s="3"/>
      <c r="Q875" s="3"/>
      <c r="R875" s="3"/>
      <c r="S875" s="3"/>
      <c r="T875" s="3"/>
      <c r="U875" s="3"/>
      <c r="V875" s="3"/>
      <c r="W875" s="3"/>
      <c r="X875" s="3"/>
      <c r="Y875" s="3"/>
      <c r="Z875" s="3"/>
    </row>
    <row r="876" spans="2:26">
      <c r="B876" s="449"/>
      <c r="C876" s="7"/>
      <c r="D876" s="3"/>
      <c r="E876" s="3"/>
      <c r="F876" s="3"/>
      <c r="G876" s="3"/>
      <c r="H876" s="3"/>
      <c r="I876" s="3"/>
      <c r="J876" s="3"/>
      <c r="K876" s="3"/>
      <c r="L876" s="3"/>
      <c r="M876" s="3"/>
      <c r="N876" s="3"/>
      <c r="O876" s="3"/>
      <c r="P876" s="3"/>
      <c r="Q876" s="3"/>
      <c r="R876" s="3"/>
      <c r="S876" s="3"/>
      <c r="T876" s="3"/>
      <c r="U876" s="3"/>
      <c r="V876" s="3"/>
      <c r="W876" s="3"/>
      <c r="X876" s="3"/>
      <c r="Y876" s="3"/>
      <c r="Z876" s="3"/>
    </row>
    <row r="877" spans="2:26">
      <c r="B877" s="449"/>
      <c r="C877" s="7"/>
      <c r="D877" s="3"/>
      <c r="E877" s="3"/>
      <c r="F877" s="3"/>
      <c r="G877" s="3"/>
      <c r="H877" s="3"/>
      <c r="I877" s="3"/>
      <c r="J877" s="3"/>
      <c r="K877" s="3"/>
      <c r="L877" s="3"/>
      <c r="M877" s="3"/>
      <c r="N877" s="3"/>
      <c r="O877" s="3"/>
      <c r="P877" s="3"/>
      <c r="Q877" s="3"/>
      <c r="R877" s="3"/>
      <c r="S877" s="3"/>
      <c r="T877" s="3"/>
      <c r="U877" s="3"/>
      <c r="V877" s="3"/>
      <c r="W877" s="3"/>
      <c r="X877" s="3"/>
      <c r="Y877" s="3"/>
      <c r="Z877" s="3"/>
    </row>
    <row r="878" spans="2:26">
      <c r="B878" s="449"/>
      <c r="C878" s="7"/>
      <c r="D878" s="3"/>
      <c r="E878" s="3"/>
      <c r="F878" s="3"/>
      <c r="G878" s="3"/>
      <c r="H878" s="3"/>
      <c r="I878" s="3"/>
      <c r="J878" s="3"/>
      <c r="K878" s="3"/>
      <c r="L878" s="3"/>
      <c r="M878" s="3"/>
      <c r="N878" s="3"/>
      <c r="O878" s="3"/>
      <c r="P878" s="3"/>
      <c r="Q878" s="3"/>
      <c r="R878" s="3"/>
      <c r="S878" s="3"/>
      <c r="T878" s="3"/>
      <c r="U878" s="3"/>
      <c r="V878" s="3"/>
      <c r="W878" s="3"/>
      <c r="X878" s="3"/>
      <c r="Y878" s="3"/>
      <c r="Z878" s="3"/>
    </row>
    <row r="879" spans="2:26">
      <c r="B879" s="449"/>
      <c r="C879" s="7"/>
      <c r="D879" s="3"/>
      <c r="E879" s="3"/>
      <c r="F879" s="3"/>
      <c r="G879" s="3"/>
      <c r="H879" s="3"/>
      <c r="I879" s="3"/>
      <c r="J879" s="3"/>
      <c r="K879" s="3"/>
      <c r="L879" s="3"/>
      <c r="M879" s="3"/>
      <c r="N879" s="3"/>
      <c r="O879" s="3"/>
      <c r="P879" s="3"/>
      <c r="Q879" s="3"/>
      <c r="R879" s="3"/>
      <c r="S879" s="3"/>
      <c r="T879" s="3"/>
      <c r="U879" s="3"/>
      <c r="V879" s="3"/>
      <c r="W879" s="3"/>
      <c r="X879" s="3"/>
      <c r="Y879" s="3"/>
      <c r="Z879" s="3"/>
    </row>
    <row r="880" spans="2:26">
      <c r="B880" s="449"/>
      <c r="C880" s="7"/>
      <c r="D880" s="3"/>
      <c r="E880" s="3"/>
      <c r="F880" s="3"/>
      <c r="G880" s="3"/>
      <c r="H880" s="3"/>
      <c r="I880" s="3"/>
      <c r="J880" s="3"/>
      <c r="K880" s="3"/>
      <c r="L880" s="3"/>
      <c r="M880" s="3"/>
      <c r="N880" s="3"/>
      <c r="O880" s="3"/>
      <c r="P880" s="3"/>
      <c r="Q880" s="3"/>
      <c r="R880" s="3"/>
      <c r="S880" s="3"/>
      <c r="T880" s="3"/>
      <c r="U880" s="3"/>
      <c r="V880" s="3"/>
      <c r="W880" s="3"/>
      <c r="X880" s="3"/>
      <c r="Y880" s="3"/>
      <c r="Z880" s="3"/>
    </row>
    <row r="881" spans="2:26">
      <c r="B881" s="449"/>
      <c r="C881" s="7"/>
      <c r="D881" s="3"/>
      <c r="E881" s="3"/>
      <c r="F881" s="3"/>
      <c r="G881" s="3"/>
      <c r="H881" s="3"/>
      <c r="I881" s="3"/>
      <c r="J881" s="3"/>
      <c r="K881" s="3"/>
      <c r="L881" s="3"/>
      <c r="M881" s="3"/>
      <c r="N881" s="3"/>
      <c r="O881" s="3"/>
      <c r="P881" s="3"/>
      <c r="Q881" s="3"/>
      <c r="R881" s="3"/>
      <c r="S881" s="3"/>
      <c r="T881" s="3"/>
      <c r="U881" s="3"/>
      <c r="V881" s="3"/>
      <c r="W881" s="3"/>
      <c r="X881" s="3"/>
      <c r="Y881" s="3"/>
      <c r="Z881" s="3"/>
    </row>
    <row r="882" spans="2:26">
      <c r="B882" s="449"/>
      <c r="C882" s="7"/>
      <c r="D882" s="3"/>
      <c r="E882" s="3"/>
      <c r="F882" s="3"/>
      <c r="G882" s="3"/>
      <c r="H882" s="3"/>
      <c r="I882" s="3"/>
      <c r="J882" s="3"/>
      <c r="K882" s="3"/>
      <c r="L882" s="3"/>
      <c r="M882" s="3"/>
      <c r="N882" s="3"/>
      <c r="O882" s="3"/>
      <c r="P882" s="3"/>
      <c r="Q882" s="3"/>
      <c r="R882" s="3"/>
      <c r="S882" s="3"/>
      <c r="T882" s="3"/>
      <c r="U882" s="3"/>
      <c r="V882" s="3"/>
      <c r="W882" s="3"/>
      <c r="X882" s="3"/>
      <c r="Y882" s="3"/>
      <c r="Z882" s="3"/>
    </row>
    <row r="883" spans="2:26">
      <c r="B883" s="449"/>
      <c r="C883" s="7"/>
      <c r="D883" s="3"/>
      <c r="E883" s="3"/>
      <c r="F883" s="3"/>
      <c r="G883" s="3"/>
      <c r="H883" s="3"/>
      <c r="I883" s="3"/>
      <c r="J883" s="3"/>
      <c r="K883" s="3"/>
      <c r="L883" s="3"/>
      <c r="M883" s="3"/>
      <c r="N883" s="3"/>
      <c r="O883" s="3"/>
      <c r="P883" s="3"/>
      <c r="Q883" s="3"/>
      <c r="R883" s="3"/>
      <c r="S883" s="3"/>
      <c r="T883" s="3"/>
      <c r="U883" s="3"/>
      <c r="V883" s="3"/>
      <c r="W883" s="3"/>
      <c r="X883" s="3"/>
      <c r="Y883" s="3"/>
      <c r="Z883" s="3"/>
    </row>
    <row r="884" spans="2:26">
      <c r="B884" s="449"/>
      <c r="C884" s="7"/>
      <c r="D884" s="3"/>
      <c r="E884" s="3"/>
      <c r="F884" s="3"/>
      <c r="G884" s="3"/>
      <c r="H884" s="3"/>
      <c r="I884" s="3"/>
      <c r="J884" s="3"/>
      <c r="K884" s="3"/>
      <c r="L884" s="3"/>
      <c r="M884" s="3"/>
      <c r="N884" s="3"/>
      <c r="O884" s="3"/>
      <c r="P884" s="3"/>
      <c r="Q884" s="3"/>
      <c r="R884" s="3"/>
      <c r="S884" s="3"/>
      <c r="T884" s="3"/>
      <c r="U884" s="3"/>
      <c r="V884" s="3"/>
      <c r="W884" s="3"/>
      <c r="X884" s="3"/>
      <c r="Y884" s="3"/>
      <c r="Z884" s="3"/>
    </row>
    <row r="885" spans="2:26">
      <c r="B885" s="449"/>
      <c r="C885" s="7"/>
      <c r="D885" s="3"/>
      <c r="E885" s="3"/>
      <c r="F885" s="3"/>
      <c r="G885" s="3"/>
      <c r="H885" s="3"/>
      <c r="I885" s="3"/>
      <c r="J885" s="3"/>
      <c r="K885" s="3"/>
      <c r="L885" s="3"/>
      <c r="M885" s="3"/>
      <c r="N885" s="3"/>
      <c r="O885" s="3"/>
      <c r="P885" s="3"/>
      <c r="Q885" s="3"/>
      <c r="R885" s="3"/>
      <c r="S885" s="3"/>
      <c r="T885" s="3"/>
      <c r="U885" s="3"/>
      <c r="V885" s="3"/>
      <c r="W885" s="3"/>
      <c r="X885" s="3"/>
      <c r="Y885" s="3"/>
      <c r="Z885" s="3"/>
    </row>
    <row r="886" spans="2:26">
      <c r="B886" s="449"/>
      <c r="C886" s="7"/>
      <c r="D886" s="3"/>
      <c r="E886" s="3"/>
      <c r="F886" s="3"/>
      <c r="G886" s="3"/>
      <c r="H886" s="3"/>
      <c r="I886" s="3"/>
      <c r="J886" s="3"/>
      <c r="K886" s="3"/>
      <c r="L886" s="3"/>
      <c r="M886" s="3"/>
      <c r="N886" s="3"/>
      <c r="O886" s="3"/>
      <c r="P886" s="3"/>
      <c r="Q886" s="3"/>
      <c r="R886" s="3"/>
      <c r="S886" s="3"/>
      <c r="T886" s="3"/>
      <c r="U886" s="3"/>
      <c r="V886" s="3"/>
      <c r="W886" s="3"/>
      <c r="X886" s="3"/>
      <c r="Y886" s="3"/>
      <c r="Z886" s="3"/>
    </row>
    <row r="887" spans="2:26">
      <c r="B887" s="449"/>
      <c r="C887" s="7"/>
      <c r="D887" s="3"/>
      <c r="E887" s="3"/>
      <c r="F887" s="3"/>
      <c r="G887" s="3"/>
      <c r="H887" s="3"/>
      <c r="I887" s="3"/>
      <c r="J887" s="3"/>
      <c r="K887" s="3"/>
      <c r="L887" s="3"/>
      <c r="M887" s="3"/>
      <c r="N887" s="3"/>
      <c r="O887" s="3"/>
      <c r="P887" s="3"/>
      <c r="Q887" s="3"/>
      <c r="R887" s="3"/>
      <c r="S887" s="3"/>
      <c r="T887" s="3"/>
      <c r="U887" s="3"/>
      <c r="V887" s="3"/>
      <c r="W887" s="3"/>
      <c r="X887" s="3"/>
      <c r="Y887" s="3"/>
      <c r="Z887" s="3"/>
    </row>
    <row r="888" spans="2:26">
      <c r="B888" s="449"/>
      <c r="C888" s="7"/>
      <c r="D888" s="3"/>
      <c r="E888" s="3"/>
      <c r="F888" s="3"/>
      <c r="G888" s="3"/>
      <c r="H888" s="3"/>
      <c r="I888" s="3"/>
      <c r="J888" s="3"/>
      <c r="K888" s="3"/>
      <c r="L888" s="3"/>
      <c r="M888" s="3"/>
      <c r="N888" s="3"/>
      <c r="O888" s="3"/>
      <c r="P888" s="3"/>
      <c r="Q888" s="3"/>
      <c r="R888" s="3"/>
      <c r="S888" s="3"/>
      <c r="T888" s="3"/>
      <c r="U888" s="3"/>
      <c r="V888" s="3"/>
      <c r="W888" s="3"/>
      <c r="X888" s="3"/>
      <c r="Y888" s="3"/>
      <c r="Z888" s="3"/>
    </row>
    <row r="889" spans="2:26">
      <c r="B889" s="449"/>
      <c r="C889" s="7"/>
      <c r="D889" s="3"/>
      <c r="E889" s="3"/>
      <c r="F889" s="3"/>
      <c r="G889" s="3"/>
      <c r="H889" s="3"/>
      <c r="I889" s="3"/>
      <c r="J889" s="3"/>
      <c r="K889" s="3"/>
      <c r="L889" s="3"/>
      <c r="M889" s="3"/>
      <c r="N889" s="3"/>
      <c r="O889" s="3"/>
      <c r="P889" s="3"/>
      <c r="Q889" s="3"/>
      <c r="R889" s="3"/>
      <c r="S889" s="3"/>
      <c r="T889" s="3"/>
      <c r="U889" s="3"/>
      <c r="V889" s="3"/>
      <c r="W889" s="3"/>
      <c r="X889" s="3"/>
      <c r="Y889" s="3"/>
      <c r="Z889" s="3"/>
    </row>
    <row r="890" spans="2:26">
      <c r="B890" s="449"/>
      <c r="C890" s="7"/>
      <c r="D890" s="3"/>
      <c r="E890" s="3"/>
      <c r="F890" s="3"/>
      <c r="G890" s="3"/>
      <c r="H890" s="3"/>
      <c r="I890" s="3"/>
      <c r="J890" s="3"/>
      <c r="K890" s="3"/>
      <c r="L890" s="3"/>
      <c r="M890" s="3"/>
      <c r="N890" s="3"/>
      <c r="O890" s="3"/>
      <c r="P890" s="3"/>
      <c r="Q890" s="3"/>
      <c r="R890" s="3"/>
      <c r="S890" s="3"/>
      <c r="T890" s="3"/>
      <c r="U890" s="3"/>
      <c r="V890" s="3"/>
      <c r="W890" s="3"/>
      <c r="X890" s="3"/>
      <c r="Y890" s="3"/>
      <c r="Z890" s="3"/>
    </row>
    <row r="891" spans="2:26">
      <c r="B891" s="449"/>
      <c r="C891" s="7"/>
      <c r="D891" s="3"/>
      <c r="E891" s="3"/>
      <c r="F891" s="3"/>
      <c r="G891" s="3"/>
      <c r="H891" s="3"/>
      <c r="I891" s="3"/>
      <c r="J891" s="3"/>
      <c r="K891" s="3"/>
      <c r="L891" s="3"/>
      <c r="M891" s="3"/>
      <c r="N891" s="3"/>
      <c r="O891" s="3"/>
      <c r="P891" s="3"/>
      <c r="Q891" s="3"/>
      <c r="R891" s="3"/>
      <c r="S891" s="3"/>
      <c r="T891" s="3"/>
      <c r="U891" s="3"/>
      <c r="V891" s="3"/>
      <c r="W891" s="3"/>
      <c r="X891" s="3"/>
      <c r="Y891" s="3"/>
      <c r="Z891" s="3"/>
    </row>
    <row r="892" spans="2:26">
      <c r="B892" s="449"/>
      <c r="C892" s="7"/>
      <c r="D892" s="3"/>
      <c r="E892" s="3"/>
      <c r="F892" s="3"/>
      <c r="G892" s="3"/>
      <c r="H892" s="3"/>
      <c r="I892" s="3"/>
      <c r="J892" s="3"/>
      <c r="K892" s="3"/>
      <c r="L892" s="3"/>
      <c r="M892" s="3"/>
      <c r="N892" s="3"/>
      <c r="O892" s="3"/>
      <c r="P892" s="3"/>
      <c r="Q892" s="3"/>
      <c r="R892" s="3"/>
      <c r="S892" s="3"/>
      <c r="T892" s="3"/>
      <c r="U892" s="3"/>
      <c r="V892" s="3"/>
      <c r="W892" s="3"/>
      <c r="X892" s="3"/>
      <c r="Y892" s="3"/>
      <c r="Z892" s="3"/>
    </row>
    <row r="893" spans="2:26">
      <c r="B893" s="449"/>
      <c r="C893" s="7"/>
      <c r="D893" s="3"/>
      <c r="E893" s="3"/>
      <c r="F893" s="3"/>
      <c r="G893" s="3"/>
      <c r="H893" s="3"/>
      <c r="I893" s="3"/>
      <c r="J893" s="3"/>
      <c r="K893" s="3"/>
      <c r="L893" s="3"/>
      <c r="M893" s="3"/>
      <c r="N893" s="3"/>
      <c r="O893" s="3"/>
      <c r="P893" s="3"/>
      <c r="Q893" s="3"/>
      <c r="R893" s="3"/>
      <c r="S893" s="3"/>
      <c r="T893" s="3"/>
      <c r="U893" s="3"/>
      <c r="V893" s="3"/>
      <c r="W893" s="3"/>
      <c r="X893" s="3"/>
      <c r="Y893" s="3"/>
      <c r="Z893" s="3"/>
    </row>
    <row r="894" spans="2:26">
      <c r="B894" s="449"/>
      <c r="C894" s="7"/>
      <c r="D894" s="3"/>
      <c r="E894" s="3"/>
      <c r="F894" s="3"/>
      <c r="G894" s="3"/>
      <c r="H894" s="3"/>
      <c r="I894" s="3"/>
      <c r="J894" s="3"/>
      <c r="K894" s="3"/>
      <c r="L894" s="3"/>
      <c r="M894" s="3"/>
      <c r="N894" s="3"/>
      <c r="O894" s="3"/>
      <c r="P894" s="3"/>
      <c r="Q894" s="3"/>
      <c r="R894" s="3"/>
      <c r="S894" s="3"/>
      <c r="T894" s="3"/>
      <c r="U894" s="3"/>
      <c r="V894" s="3"/>
      <c r="W894" s="3"/>
      <c r="X894" s="3"/>
      <c r="Y894" s="3"/>
      <c r="Z894" s="3"/>
    </row>
    <row r="895" spans="2:26">
      <c r="B895" s="449"/>
      <c r="C895" s="7"/>
      <c r="D895" s="3"/>
      <c r="E895" s="3"/>
      <c r="F895" s="3"/>
      <c r="G895" s="3"/>
      <c r="H895" s="3"/>
      <c r="I895" s="3"/>
      <c r="J895" s="3"/>
      <c r="K895" s="3"/>
      <c r="L895" s="3"/>
      <c r="M895" s="3"/>
      <c r="N895" s="3"/>
      <c r="O895" s="3"/>
      <c r="P895" s="3"/>
      <c r="Q895" s="3"/>
      <c r="R895" s="3"/>
      <c r="S895" s="3"/>
      <c r="T895" s="3"/>
      <c r="U895" s="3"/>
      <c r="V895" s="3"/>
      <c r="W895" s="3"/>
      <c r="X895" s="3"/>
      <c r="Y895" s="3"/>
      <c r="Z895" s="3"/>
    </row>
    <row r="896" spans="2:26">
      <c r="B896" s="449"/>
      <c r="C896" s="7"/>
      <c r="D896" s="3"/>
      <c r="E896" s="3"/>
      <c r="F896" s="3"/>
      <c r="G896" s="3"/>
      <c r="H896" s="3"/>
      <c r="I896" s="3"/>
      <c r="J896" s="3"/>
      <c r="K896" s="3"/>
      <c r="L896" s="3"/>
      <c r="M896" s="3"/>
      <c r="N896" s="3"/>
      <c r="O896" s="3"/>
      <c r="P896" s="3"/>
      <c r="Q896" s="3"/>
      <c r="R896" s="3"/>
      <c r="S896" s="3"/>
      <c r="T896" s="3"/>
      <c r="U896" s="3"/>
      <c r="V896" s="3"/>
      <c r="W896" s="3"/>
      <c r="X896" s="3"/>
      <c r="Y896" s="3"/>
      <c r="Z896" s="3"/>
    </row>
    <row r="897" spans="2:26">
      <c r="B897" s="449"/>
      <c r="C897" s="7"/>
      <c r="D897" s="3"/>
      <c r="E897" s="3"/>
      <c r="F897" s="3"/>
      <c r="G897" s="3"/>
      <c r="H897" s="3"/>
      <c r="I897" s="3"/>
      <c r="J897" s="3"/>
      <c r="K897" s="3"/>
      <c r="L897" s="3"/>
      <c r="M897" s="3"/>
      <c r="N897" s="3"/>
      <c r="O897" s="3"/>
      <c r="P897" s="3"/>
      <c r="Q897" s="3"/>
      <c r="R897" s="3"/>
      <c r="S897" s="3"/>
      <c r="T897" s="3"/>
      <c r="U897" s="3"/>
      <c r="V897" s="3"/>
      <c r="W897" s="3"/>
      <c r="X897" s="3"/>
      <c r="Y897" s="3"/>
      <c r="Z897" s="3"/>
    </row>
    <row r="898" spans="2:26">
      <c r="B898" s="449"/>
      <c r="C898" s="7"/>
      <c r="D898" s="3"/>
      <c r="E898" s="3"/>
      <c r="F898" s="3"/>
      <c r="G898" s="3"/>
      <c r="H898" s="3"/>
      <c r="I898" s="3"/>
      <c r="J898" s="3"/>
      <c r="K898" s="3"/>
      <c r="L898" s="3"/>
      <c r="M898" s="3"/>
      <c r="N898" s="3"/>
      <c r="O898" s="3"/>
      <c r="P898" s="3"/>
      <c r="Q898" s="3"/>
      <c r="R898" s="3"/>
      <c r="S898" s="3"/>
      <c r="T898" s="3"/>
      <c r="U898" s="3"/>
      <c r="V898" s="3"/>
      <c r="W898" s="3"/>
      <c r="X898" s="3"/>
      <c r="Y898" s="3"/>
      <c r="Z898" s="3"/>
    </row>
    <row r="899" spans="2:26">
      <c r="B899" s="449"/>
      <c r="C899" s="7"/>
      <c r="D899" s="3"/>
      <c r="E899" s="3"/>
      <c r="F899" s="3"/>
      <c r="G899" s="3"/>
      <c r="H899" s="3"/>
      <c r="I899" s="3"/>
      <c r="J899" s="3"/>
      <c r="K899" s="3"/>
      <c r="L899" s="3"/>
      <c r="M899" s="3"/>
      <c r="N899" s="3"/>
      <c r="O899" s="3"/>
      <c r="P899" s="3"/>
      <c r="Q899" s="3"/>
      <c r="R899" s="3"/>
      <c r="S899" s="3"/>
      <c r="T899" s="3"/>
      <c r="U899" s="3"/>
      <c r="V899" s="3"/>
      <c r="W899" s="3"/>
      <c r="X899" s="3"/>
      <c r="Y899" s="3"/>
      <c r="Z899" s="3"/>
    </row>
    <row r="900" spans="2:26">
      <c r="B900" s="449"/>
      <c r="C900" s="7"/>
      <c r="D900" s="3"/>
      <c r="E900" s="3"/>
      <c r="F900" s="3"/>
      <c r="G900" s="3"/>
      <c r="H900" s="3"/>
      <c r="I900" s="3"/>
      <c r="J900" s="3"/>
      <c r="K900" s="3"/>
      <c r="L900" s="3"/>
      <c r="M900" s="3"/>
      <c r="N900" s="3"/>
      <c r="O900" s="3"/>
      <c r="P900" s="3"/>
      <c r="Q900" s="3"/>
      <c r="R900" s="3"/>
      <c r="S900" s="3"/>
      <c r="T900" s="3"/>
      <c r="U900" s="3"/>
      <c r="V900" s="3"/>
      <c r="W900" s="3"/>
      <c r="X900" s="3"/>
      <c r="Y900" s="3"/>
      <c r="Z900" s="3"/>
    </row>
    <row r="901" spans="2:26">
      <c r="B901" s="449"/>
      <c r="C901" s="7"/>
      <c r="D901" s="3"/>
      <c r="E901" s="3"/>
      <c r="F901" s="3"/>
      <c r="G901" s="3"/>
      <c r="H901" s="3"/>
      <c r="I901" s="3"/>
      <c r="J901" s="3"/>
      <c r="K901" s="3"/>
      <c r="L901" s="3"/>
      <c r="M901" s="3"/>
      <c r="N901" s="3"/>
      <c r="O901" s="3"/>
      <c r="P901" s="3"/>
      <c r="Q901" s="3"/>
      <c r="R901" s="3"/>
      <c r="S901" s="3"/>
      <c r="T901" s="3"/>
      <c r="U901" s="3"/>
      <c r="V901" s="3"/>
      <c r="W901" s="3"/>
      <c r="X901" s="3"/>
      <c r="Y901" s="3"/>
      <c r="Z901" s="3"/>
    </row>
    <row r="902" spans="2:26">
      <c r="B902" s="449"/>
      <c r="C902" s="7"/>
      <c r="D902" s="3"/>
      <c r="E902" s="3"/>
      <c r="F902" s="3"/>
      <c r="G902" s="3"/>
      <c r="H902" s="3"/>
      <c r="I902" s="3"/>
      <c r="J902" s="3"/>
      <c r="K902" s="3"/>
      <c r="L902" s="3"/>
      <c r="M902" s="3"/>
      <c r="N902" s="3"/>
      <c r="O902" s="3"/>
      <c r="P902" s="3"/>
      <c r="Q902" s="3"/>
      <c r="R902" s="3"/>
      <c r="S902" s="3"/>
      <c r="T902" s="3"/>
      <c r="U902" s="3"/>
      <c r="V902" s="3"/>
      <c r="W902" s="3"/>
      <c r="X902" s="3"/>
      <c r="Y902" s="3"/>
      <c r="Z902" s="3"/>
    </row>
    <row r="903" spans="2:26">
      <c r="B903" s="449"/>
      <c r="C903" s="7"/>
      <c r="D903" s="3"/>
      <c r="E903" s="3"/>
      <c r="F903" s="3"/>
      <c r="G903" s="3"/>
      <c r="H903" s="3"/>
      <c r="I903" s="3"/>
      <c r="J903" s="3"/>
      <c r="K903" s="3"/>
      <c r="L903" s="3"/>
      <c r="M903" s="3"/>
      <c r="N903" s="3"/>
      <c r="O903" s="3"/>
      <c r="P903" s="3"/>
      <c r="Q903" s="3"/>
      <c r="R903" s="3"/>
      <c r="S903" s="3"/>
      <c r="T903" s="3"/>
      <c r="U903" s="3"/>
      <c r="V903" s="3"/>
      <c r="W903" s="3"/>
      <c r="X903" s="3"/>
      <c r="Y903" s="3"/>
      <c r="Z903" s="3"/>
    </row>
    <row r="904" spans="2:26">
      <c r="B904" s="449"/>
      <c r="C904" s="7"/>
      <c r="D904" s="3"/>
      <c r="E904" s="3"/>
      <c r="F904" s="3"/>
      <c r="G904" s="3"/>
      <c r="H904" s="3"/>
      <c r="I904" s="3"/>
      <c r="J904" s="3"/>
      <c r="K904" s="3"/>
      <c r="L904" s="3"/>
      <c r="M904" s="3"/>
      <c r="N904" s="3"/>
      <c r="O904" s="3"/>
      <c r="P904" s="3"/>
      <c r="Q904" s="3"/>
      <c r="R904" s="3"/>
      <c r="S904" s="3"/>
      <c r="T904" s="3"/>
      <c r="U904" s="3"/>
      <c r="V904" s="3"/>
      <c r="W904" s="3"/>
      <c r="X904" s="3"/>
      <c r="Y904" s="3"/>
      <c r="Z904" s="3"/>
    </row>
    <row r="905" spans="2:26">
      <c r="B905" s="449"/>
      <c r="C905" s="7"/>
      <c r="D905" s="3"/>
      <c r="E905" s="3"/>
      <c r="F905" s="3"/>
      <c r="G905" s="3"/>
      <c r="H905" s="3"/>
      <c r="I905" s="3"/>
      <c r="J905" s="3"/>
      <c r="K905" s="3"/>
      <c r="L905" s="3"/>
      <c r="M905" s="3"/>
      <c r="N905" s="3"/>
      <c r="O905" s="3"/>
      <c r="P905" s="3"/>
      <c r="Q905" s="3"/>
      <c r="R905" s="3"/>
      <c r="S905" s="3"/>
      <c r="T905" s="3"/>
      <c r="U905" s="3"/>
      <c r="V905" s="3"/>
      <c r="W905" s="3"/>
      <c r="X905" s="3"/>
      <c r="Y905" s="3"/>
      <c r="Z905" s="3"/>
    </row>
    <row r="906" spans="2:26">
      <c r="B906" s="449"/>
      <c r="C906" s="7"/>
      <c r="D906" s="3"/>
      <c r="E906" s="3"/>
      <c r="F906" s="3"/>
      <c r="G906" s="3"/>
      <c r="H906" s="3"/>
      <c r="I906" s="3"/>
      <c r="J906" s="3"/>
      <c r="K906" s="3"/>
      <c r="L906" s="3"/>
      <c r="M906" s="3"/>
      <c r="N906" s="3"/>
      <c r="O906" s="3"/>
      <c r="P906" s="3"/>
      <c r="Q906" s="3"/>
      <c r="R906" s="3"/>
      <c r="S906" s="3"/>
      <c r="T906" s="3"/>
      <c r="U906" s="3"/>
      <c r="V906" s="3"/>
      <c r="W906" s="3"/>
      <c r="X906" s="3"/>
      <c r="Y906" s="3"/>
      <c r="Z906" s="3"/>
    </row>
    <row r="907" spans="2:26">
      <c r="B907" s="449"/>
      <c r="C907" s="7"/>
      <c r="D907" s="3"/>
      <c r="E907" s="3"/>
      <c r="F907" s="3"/>
      <c r="G907" s="3"/>
      <c r="H907" s="3"/>
      <c r="I907" s="3"/>
      <c r="J907" s="3"/>
      <c r="K907" s="3"/>
      <c r="L907" s="3"/>
      <c r="M907" s="3"/>
      <c r="N907" s="3"/>
      <c r="O907" s="3"/>
      <c r="P907" s="3"/>
      <c r="Q907" s="3"/>
      <c r="R907" s="3"/>
      <c r="S907" s="3"/>
      <c r="T907" s="3"/>
      <c r="U907" s="3"/>
      <c r="V907" s="3"/>
      <c r="W907" s="3"/>
      <c r="X907" s="3"/>
      <c r="Y907" s="3"/>
      <c r="Z907" s="3"/>
    </row>
    <row r="908" spans="2:26">
      <c r="B908" s="449"/>
      <c r="C908" s="7"/>
      <c r="D908" s="3"/>
      <c r="E908" s="3"/>
      <c r="F908" s="3"/>
      <c r="G908" s="3"/>
      <c r="H908" s="3"/>
      <c r="I908" s="3"/>
      <c r="J908" s="3"/>
      <c r="K908" s="3"/>
      <c r="L908" s="3"/>
      <c r="M908" s="3"/>
      <c r="N908" s="3"/>
      <c r="O908" s="3"/>
      <c r="P908" s="3"/>
      <c r="Q908" s="3"/>
      <c r="R908" s="3"/>
      <c r="S908" s="3"/>
      <c r="T908" s="3"/>
      <c r="U908" s="3"/>
      <c r="V908" s="3"/>
      <c r="W908" s="3"/>
      <c r="X908" s="3"/>
      <c r="Y908" s="3"/>
      <c r="Z908" s="3"/>
    </row>
    <row r="909" spans="2:26">
      <c r="B909" s="449"/>
      <c r="C909" s="7"/>
      <c r="D909" s="3"/>
      <c r="E909" s="3"/>
      <c r="F909" s="3"/>
      <c r="G909" s="3"/>
      <c r="H909" s="3"/>
      <c r="I909" s="3"/>
      <c r="J909" s="3"/>
      <c r="K909" s="3"/>
      <c r="L909" s="3"/>
      <c r="M909" s="3"/>
      <c r="N909" s="3"/>
      <c r="O909" s="3"/>
      <c r="P909" s="3"/>
      <c r="Q909" s="3"/>
      <c r="R909" s="3"/>
      <c r="S909" s="3"/>
      <c r="T909" s="3"/>
      <c r="U909" s="3"/>
      <c r="V909" s="3"/>
      <c r="W909" s="3"/>
      <c r="X909" s="3"/>
      <c r="Y909" s="3"/>
      <c r="Z909" s="3"/>
    </row>
    <row r="910" spans="2:26">
      <c r="B910" s="449"/>
      <c r="C910" s="7"/>
      <c r="D910" s="3"/>
      <c r="E910" s="3"/>
      <c r="F910" s="3"/>
      <c r="G910" s="3"/>
      <c r="H910" s="3"/>
      <c r="I910" s="3"/>
      <c r="J910" s="3"/>
      <c r="K910" s="3"/>
      <c r="L910" s="3"/>
      <c r="M910" s="3"/>
      <c r="N910" s="3"/>
      <c r="O910" s="3"/>
      <c r="P910" s="3"/>
      <c r="Q910" s="3"/>
      <c r="R910" s="3"/>
      <c r="S910" s="3"/>
      <c r="T910" s="3"/>
      <c r="U910" s="3"/>
      <c r="V910" s="3"/>
      <c r="W910" s="3"/>
      <c r="X910" s="3"/>
      <c r="Y910" s="3"/>
      <c r="Z910" s="3"/>
    </row>
    <row r="911" spans="2:26">
      <c r="B911" s="449"/>
      <c r="C911" s="7"/>
      <c r="D911" s="3"/>
      <c r="E911" s="3"/>
      <c r="F911" s="3"/>
      <c r="G911" s="3"/>
      <c r="H911" s="3"/>
      <c r="I911" s="3"/>
      <c r="J911" s="3"/>
      <c r="K911" s="3"/>
      <c r="L911" s="3"/>
      <c r="M911" s="3"/>
      <c r="N911" s="3"/>
      <c r="O911" s="3"/>
      <c r="P911" s="3"/>
      <c r="Q911" s="3"/>
      <c r="R911" s="3"/>
      <c r="S911" s="3"/>
      <c r="T911" s="3"/>
      <c r="U911" s="3"/>
      <c r="V911" s="3"/>
      <c r="W911" s="3"/>
      <c r="X911" s="3"/>
      <c r="Y911" s="3"/>
      <c r="Z911" s="3"/>
    </row>
    <row r="912" spans="2:26">
      <c r="B912" s="449"/>
      <c r="C912" s="7"/>
      <c r="D912" s="3"/>
      <c r="E912" s="3"/>
      <c r="F912" s="3"/>
      <c r="G912" s="3"/>
      <c r="H912" s="3"/>
      <c r="I912" s="3"/>
      <c r="J912" s="3"/>
      <c r="K912" s="3"/>
      <c r="L912" s="3"/>
      <c r="M912" s="3"/>
      <c r="N912" s="3"/>
      <c r="O912" s="3"/>
      <c r="P912" s="3"/>
      <c r="Q912" s="3"/>
      <c r="R912" s="3"/>
      <c r="S912" s="3"/>
      <c r="T912" s="3"/>
      <c r="U912" s="3"/>
      <c r="V912" s="3"/>
      <c r="W912" s="3"/>
      <c r="X912" s="3"/>
      <c r="Y912" s="3"/>
      <c r="Z912" s="3"/>
    </row>
    <row r="913" spans="2:26">
      <c r="B913" s="449"/>
      <c r="C913" s="7"/>
      <c r="D913" s="3"/>
      <c r="E913" s="3"/>
      <c r="F913" s="3"/>
      <c r="G913" s="3"/>
      <c r="H913" s="3"/>
      <c r="I913" s="3"/>
      <c r="J913" s="3"/>
      <c r="K913" s="3"/>
      <c r="L913" s="3"/>
      <c r="M913" s="3"/>
      <c r="N913" s="3"/>
      <c r="O913" s="3"/>
      <c r="P913" s="3"/>
      <c r="Q913" s="3"/>
      <c r="R913" s="3"/>
      <c r="S913" s="3"/>
      <c r="T913" s="3"/>
      <c r="U913" s="3"/>
      <c r="V913" s="3"/>
      <c r="W913" s="3"/>
      <c r="X913" s="3"/>
      <c r="Y913" s="3"/>
      <c r="Z913" s="3"/>
    </row>
    <row r="914" spans="2:26">
      <c r="B914" s="449"/>
      <c r="C914" s="7"/>
      <c r="D914" s="3"/>
      <c r="E914" s="3"/>
      <c r="F914" s="3"/>
      <c r="G914" s="3"/>
      <c r="H914" s="3"/>
      <c r="I914" s="3"/>
      <c r="J914" s="3"/>
      <c r="K914" s="3"/>
      <c r="L914" s="3"/>
      <c r="M914" s="3"/>
      <c r="N914" s="3"/>
      <c r="O914" s="3"/>
      <c r="P914" s="3"/>
      <c r="Q914" s="3"/>
      <c r="R914" s="3"/>
      <c r="S914" s="3"/>
      <c r="T914" s="3"/>
      <c r="U914" s="3"/>
      <c r="V914" s="3"/>
      <c r="W914" s="3"/>
      <c r="X914" s="3"/>
      <c r="Y914" s="3"/>
      <c r="Z914" s="3"/>
    </row>
    <row r="915" spans="2:26">
      <c r="B915" s="449"/>
      <c r="C915" s="7"/>
      <c r="D915" s="3"/>
      <c r="E915" s="3"/>
      <c r="F915" s="3"/>
      <c r="G915" s="3"/>
      <c r="H915" s="3"/>
      <c r="I915" s="3"/>
      <c r="J915" s="3"/>
      <c r="K915" s="3"/>
      <c r="L915" s="3"/>
      <c r="M915" s="3"/>
      <c r="N915" s="3"/>
      <c r="O915" s="3"/>
      <c r="P915" s="3"/>
      <c r="Q915" s="3"/>
      <c r="R915" s="3"/>
      <c r="S915" s="3"/>
      <c r="T915" s="3"/>
      <c r="U915" s="3"/>
      <c r="V915" s="3"/>
      <c r="W915" s="3"/>
      <c r="X915" s="3"/>
      <c r="Y915" s="3"/>
      <c r="Z915" s="3"/>
    </row>
    <row r="916" spans="2:26">
      <c r="B916" s="449"/>
      <c r="C916" s="7"/>
      <c r="D916" s="3"/>
      <c r="E916" s="3"/>
      <c r="F916" s="3"/>
      <c r="G916" s="3"/>
      <c r="H916" s="3"/>
      <c r="I916" s="3"/>
      <c r="J916" s="3"/>
      <c r="K916" s="3"/>
      <c r="L916" s="3"/>
      <c r="M916" s="3"/>
      <c r="N916" s="3"/>
      <c r="O916" s="3"/>
      <c r="P916" s="3"/>
      <c r="Q916" s="3"/>
      <c r="R916" s="3"/>
      <c r="S916" s="3"/>
      <c r="T916" s="3"/>
      <c r="U916" s="3"/>
      <c r="V916" s="3"/>
      <c r="W916" s="3"/>
      <c r="X916" s="3"/>
      <c r="Y916" s="3"/>
      <c r="Z916" s="3"/>
    </row>
    <row r="917" spans="2:26">
      <c r="B917" s="449"/>
      <c r="C917" s="7"/>
      <c r="D917" s="3"/>
      <c r="E917" s="3"/>
      <c r="F917" s="3"/>
      <c r="G917" s="3"/>
      <c r="H917" s="3"/>
      <c r="I917" s="3"/>
      <c r="J917" s="3"/>
      <c r="K917" s="3"/>
      <c r="L917" s="3"/>
      <c r="M917" s="3"/>
      <c r="N917" s="3"/>
      <c r="O917" s="3"/>
      <c r="P917" s="3"/>
      <c r="Q917" s="3"/>
      <c r="R917" s="3"/>
      <c r="S917" s="3"/>
      <c r="T917" s="3"/>
      <c r="U917" s="3"/>
      <c r="V917" s="3"/>
      <c r="W917" s="3"/>
      <c r="X917" s="3"/>
      <c r="Y917" s="3"/>
      <c r="Z917" s="3"/>
    </row>
    <row r="918" spans="2:26">
      <c r="B918" s="449"/>
      <c r="C918" s="7"/>
      <c r="D918" s="3"/>
      <c r="E918" s="3"/>
      <c r="F918" s="3"/>
      <c r="G918" s="3"/>
      <c r="H918" s="3"/>
      <c r="I918" s="3"/>
      <c r="J918" s="3"/>
      <c r="K918" s="3"/>
      <c r="L918" s="3"/>
      <c r="M918" s="3"/>
      <c r="N918" s="3"/>
      <c r="O918" s="3"/>
      <c r="P918" s="3"/>
      <c r="Q918" s="3"/>
      <c r="R918" s="3"/>
      <c r="S918" s="3"/>
      <c r="T918" s="3"/>
      <c r="U918" s="3"/>
      <c r="V918" s="3"/>
      <c r="W918" s="3"/>
      <c r="X918" s="3"/>
      <c r="Y918" s="3"/>
      <c r="Z918" s="3"/>
    </row>
    <row r="919" spans="2:26">
      <c r="B919" s="449"/>
      <c r="C919" s="7"/>
      <c r="D919" s="3"/>
      <c r="E919" s="3"/>
      <c r="F919" s="3"/>
      <c r="G919" s="3"/>
      <c r="H919" s="3"/>
      <c r="I919" s="3"/>
      <c r="J919" s="3"/>
      <c r="K919" s="3"/>
      <c r="L919" s="3"/>
      <c r="M919" s="3"/>
      <c r="N919" s="3"/>
      <c r="O919" s="3"/>
      <c r="P919" s="3"/>
      <c r="Q919" s="3"/>
      <c r="R919" s="3"/>
      <c r="S919" s="3"/>
      <c r="T919" s="3"/>
      <c r="U919" s="3"/>
      <c r="V919" s="3"/>
      <c r="W919" s="3"/>
      <c r="X919" s="3"/>
      <c r="Y919" s="3"/>
      <c r="Z919" s="3"/>
    </row>
    <row r="920" spans="2:26">
      <c r="B920" s="449"/>
      <c r="C920" s="7"/>
      <c r="D920" s="3"/>
      <c r="E920" s="3"/>
      <c r="F920" s="3"/>
      <c r="G920" s="3"/>
      <c r="H920" s="3"/>
      <c r="I920" s="3"/>
      <c r="J920" s="3"/>
      <c r="K920" s="3"/>
      <c r="L920" s="3"/>
      <c r="M920" s="3"/>
      <c r="N920" s="3"/>
      <c r="O920" s="3"/>
      <c r="P920" s="3"/>
      <c r="Q920" s="3"/>
      <c r="R920" s="3"/>
      <c r="S920" s="3"/>
      <c r="T920" s="3"/>
      <c r="U920" s="3"/>
      <c r="V920" s="3"/>
      <c r="W920" s="3"/>
      <c r="X920" s="3"/>
      <c r="Y920" s="3"/>
      <c r="Z920" s="3"/>
    </row>
    <row r="921" spans="2:26">
      <c r="B921" s="449"/>
      <c r="C921" s="7"/>
      <c r="D921" s="3"/>
      <c r="E921" s="3"/>
      <c r="F921" s="3"/>
      <c r="G921" s="3"/>
      <c r="H921" s="3"/>
      <c r="I921" s="3"/>
      <c r="J921" s="3"/>
      <c r="K921" s="3"/>
      <c r="L921" s="3"/>
      <c r="M921" s="3"/>
      <c r="N921" s="3"/>
      <c r="O921" s="3"/>
      <c r="P921" s="3"/>
      <c r="Q921" s="3"/>
      <c r="R921" s="3"/>
      <c r="S921" s="3"/>
      <c r="T921" s="3"/>
      <c r="U921" s="3"/>
      <c r="V921" s="3"/>
      <c r="W921" s="3"/>
      <c r="X921" s="3"/>
      <c r="Y921" s="3"/>
      <c r="Z921" s="3"/>
    </row>
    <row r="922" spans="2:26">
      <c r="B922" s="449"/>
      <c r="C922" s="7"/>
      <c r="D922" s="3"/>
      <c r="E922" s="3"/>
      <c r="F922" s="3"/>
      <c r="G922" s="3"/>
      <c r="H922" s="3"/>
      <c r="I922" s="3"/>
      <c r="J922" s="3"/>
      <c r="K922" s="3"/>
      <c r="L922" s="3"/>
      <c r="M922" s="3"/>
      <c r="N922" s="3"/>
      <c r="O922" s="3"/>
      <c r="P922" s="3"/>
      <c r="Q922" s="3"/>
      <c r="R922" s="3"/>
      <c r="S922" s="3"/>
      <c r="T922" s="3"/>
      <c r="U922" s="3"/>
      <c r="V922" s="3"/>
      <c r="W922" s="3"/>
      <c r="X922" s="3"/>
      <c r="Y922" s="3"/>
      <c r="Z922" s="3"/>
    </row>
    <row r="923" spans="2:26">
      <c r="B923" s="449"/>
      <c r="C923" s="7"/>
      <c r="D923" s="3"/>
      <c r="E923" s="3"/>
      <c r="F923" s="3"/>
      <c r="G923" s="3"/>
      <c r="H923" s="3"/>
      <c r="I923" s="3"/>
      <c r="J923" s="3"/>
      <c r="K923" s="3"/>
      <c r="L923" s="3"/>
      <c r="M923" s="3"/>
      <c r="N923" s="3"/>
      <c r="O923" s="3"/>
      <c r="P923" s="3"/>
      <c r="Q923" s="3"/>
      <c r="R923" s="3"/>
      <c r="S923" s="3"/>
      <c r="T923" s="3"/>
      <c r="U923" s="3"/>
      <c r="V923" s="3"/>
      <c r="W923" s="3"/>
      <c r="X923" s="3"/>
      <c r="Y923" s="3"/>
      <c r="Z923" s="3"/>
    </row>
    <row r="924" spans="2:26">
      <c r="B924" s="449"/>
      <c r="C924" s="7"/>
      <c r="D924" s="3"/>
      <c r="E924" s="3"/>
      <c r="F924" s="3"/>
      <c r="G924" s="3"/>
      <c r="H924" s="3"/>
      <c r="I924" s="3"/>
      <c r="J924" s="3"/>
      <c r="K924" s="3"/>
      <c r="L924" s="3"/>
      <c r="M924" s="3"/>
      <c r="N924" s="3"/>
      <c r="O924" s="3"/>
      <c r="P924" s="3"/>
      <c r="Q924" s="3"/>
      <c r="R924" s="3"/>
      <c r="S924" s="3"/>
      <c r="T924" s="3"/>
      <c r="U924" s="3"/>
      <c r="V924" s="3"/>
      <c r="W924" s="3"/>
      <c r="X924" s="3"/>
      <c r="Y924" s="3"/>
      <c r="Z924" s="3"/>
    </row>
    <row r="925" spans="2:26">
      <c r="B925" s="449"/>
      <c r="C925" s="7"/>
      <c r="D925" s="3"/>
      <c r="E925" s="3"/>
      <c r="F925" s="3"/>
      <c r="G925" s="3"/>
      <c r="H925" s="3"/>
      <c r="I925" s="3"/>
      <c r="J925" s="3"/>
      <c r="K925" s="3"/>
      <c r="L925" s="3"/>
      <c r="M925" s="3"/>
      <c r="N925" s="3"/>
      <c r="O925" s="3"/>
      <c r="P925" s="3"/>
      <c r="Q925" s="3"/>
      <c r="R925" s="3"/>
      <c r="S925" s="3"/>
      <c r="T925" s="3"/>
      <c r="U925" s="3"/>
      <c r="V925" s="3"/>
      <c r="W925" s="3"/>
      <c r="X925" s="3"/>
      <c r="Y925" s="3"/>
      <c r="Z925" s="3"/>
    </row>
    <row r="926" spans="2:26">
      <c r="B926" s="449"/>
      <c r="C926" s="7"/>
      <c r="D926" s="3"/>
      <c r="E926" s="3"/>
      <c r="F926" s="3"/>
      <c r="G926" s="3"/>
      <c r="H926" s="3"/>
      <c r="I926" s="3"/>
      <c r="J926" s="3"/>
      <c r="K926" s="3"/>
      <c r="L926" s="3"/>
      <c r="M926" s="3"/>
      <c r="N926" s="3"/>
      <c r="O926" s="3"/>
      <c r="P926" s="3"/>
      <c r="Q926" s="3"/>
      <c r="R926" s="3"/>
      <c r="S926" s="3"/>
      <c r="T926" s="3"/>
      <c r="U926" s="3"/>
      <c r="V926" s="3"/>
      <c r="W926" s="3"/>
      <c r="X926" s="3"/>
      <c r="Y926" s="3"/>
      <c r="Z926" s="3"/>
    </row>
    <row r="927" spans="2:26">
      <c r="B927" s="449"/>
      <c r="C927" s="7"/>
      <c r="D927" s="3"/>
      <c r="E927" s="3"/>
      <c r="F927" s="3"/>
      <c r="G927" s="3"/>
      <c r="H927" s="3"/>
      <c r="I927" s="3"/>
      <c r="J927" s="3"/>
      <c r="K927" s="3"/>
      <c r="L927" s="3"/>
      <c r="M927" s="3"/>
      <c r="N927" s="3"/>
      <c r="O927" s="3"/>
      <c r="P927" s="3"/>
      <c r="Q927" s="3"/>
      <c r="R927" s="3"/>
      <c r="S927" s="3"/>
      <c r="T927" s="3"/>
      <c r="U927" s="3"/>
      <c r="V927" s="3"/>
      <c r="W927" s="3"/>
      <c r="X927" s="3"/>
      <c r="Y927" s="3"/>
      <c r="Z927" s="3"/>
    </row>
    <row r="928" spans="2:26">
      <c r="B928" s="449"/>
      <c r="C928" s="7"/>
      <c r="D928" s="3"/>
      <c r="E928" s="3"/>
      <c r="F928" s="3"/>
      <c r="G928" s="3"/>
      <c r="H928" s="3"/>
      <c r="I928" s="3"/>
      <c r="J928" s="3"/>
      <c r="K928" s="3"/>
      <c r="L928" s="3"/>
      <c r="M928" s="3"/>
      <c r="N928" s="3"/>
      <c r="O928" s="3"/>
      <c r="P928" s="3"/>
      <c r="Q928" s="3"/>
      <c r="R928" s="3"/>
      <c r="S928" s="3"/>
      <c r="T928" s="3"/>
      <c r="U928" s="3"/>
      <c r="V928" s="3"/>
      <c r="W928" s="3"/>
      <c r="X928" s="3"/>
      <c r="Y928" s="3"/>
      <c r="Z928" s="3"/>
    </row>
    <row r="929" spans="2:26">
      <c r="B929" s="449"/>
      <c r="C929" s="7"/>
      <c r="D929" s="3"/>
      <c r="E929" s="3"/>
      <c r="F929" s="3"/>
      <c r="G929" s="3"/>
      <c r="H929" s="3"/>
      <c r="I929" s="3"/>
      <c r="J929" s="3"/>
      <c r="K929" s="3"/>
      <c r="L929" s="3"/>
      <c r="M929" s="3"/>
      <c r="N929" s="3"/>
      <c r="O929" s="3"/>
      <c r="P929" s="3"/>
      <c r="Q929" s="3"/>
      <c r="R929" s="3"/>
      <c r="S929" s="3"/>
      <c r="T929" s="3"/>
      <c r="U929" s="3"/>
      <c r="V929" s="3"/>
      <c r="W929" s="3"/>
      <c r="X929" s="3"/>
      <c r="Y929" s="3"/>
      <c r="Z929" s="3"/>
    </row>
    <row r="930" spans="2:26">
      <c r="B930" s="449"/>
      <c r="C930" s="7"/>
      <c r="D930" s="3"/>
      <c r="E930" s="3"/>
      <c r="F930" s="3"/>
      <c r="G930" s="3"/>
      <c r="H930" s="3"/>
      <c r="I930" s="3"/>
      <c r="J930" s="3"/>
      <c r="K930" s="3"/>
      <c r="L930" s="3"/>
      <c r="M930" s="3"/>
      <c r="N930" s="3"/>
      <c r="O930" s="3"/>
      <c r="P930" s="3"/>
      <c r="Q930" s="3"/>
      <c r="R930" s="3"/>
      <c r="S930" s="3"/>
      <c r="T930" s="3"/>
      <c r="U930" s="3"/>
      <c r="V930" s="3"/>
      <c r="W930" s="3"/>
      <c r="X930" s="3"/>
      <c r="Y930" s="3"/>
      <c r="Z930" s="3"/>
    </row>
    <row r="931" spans="2:26">
      <c r="B931" s="449"/>
      <c r="C931" s="7"/>
      <c r="D931" s="3"/>
      <c r="E931" s="3"/>
      <c r="F931" s="3"/>
      <c r="G931" s="3"/>
      <c r="H931" s="3"/>
      <c r="I931" s="3"/>
      <c r="J931" s="3"/>
      <c r="K931" s="3"/>
      <c r="L931" s="3"/>
      <c r="M931" s="3"/>
      <c r="N931" s="3"/>
      <c r="O931" s="3"/>
      <c r="P931" s="3"/>
      <c r="Q931" s="3"/>
      <c r="R931" s="3"/>
      <c r="S931" s="3"/>
      <c r="T931" s="3"/>
      <c r="U931" s="3"/>
      <c r="V931" s="3"/>
      <c r="W931" s="3"/>
      <c r="X931" s="3"/>
      <c r="Y931" s="3"/>
      <c r="Z931" s="3"/>
    </row>
    <row r="932" spans="2:26">
      <c r="B932" s="449"/>
      <c r="C932" s="7"/>
      <c r="D932" s="3"/>
      <c r="E932" s="3"/>
      <c r="F932" s="3"/>
      <c r="G932" s="3"/>
      <c r="H932" s="3"/>
      <c r="I932" s="3"/>
      <c r="J932" s="3"/>
      <c r="K932" s="3"/>
      <c r="L932" s="3"/>
      <c r="M932" s="3"/>
      <c r="N932" s="3"/>
      <c r="O932" s="3"/>
      <c r="P932" s="3"/>
      <c r="Q932" s="3"/>
      <c r="R932" s="3"/>
      <c r="S932" s="3"/>
      <c r="T932" s="3"/>
      <c r="U932" s="3"/>
      <c r="V932" s="3"/>
      <c r="W932" s="3"/>
      <c r="X932" s="3"/>
      <c r="Y932" s="3"/>
      <c r="Z932" s="3"/>
    </row>
    <row r="933" spans="2:26">
      <c r="B933" s="449"/>
      <c r="C933" s="7"/>
      <c r="D933" s="3"/>
      <c r="E933" s="3"/>
      <c r="F933" s="3"/>
      <c r="G933" s="3"/>
      <c r="H933" s="3"/>
      <c r="I933" s="3"/>
      <c r="J933" s="3"/>
      <c r="K933" s="3"/>
      <c r="L933" s="3"/>
      <c r="M933" s="3"/>
      <c r="N933" s="3"/>
      <c r="O933" s="3"/>
      <c r="P933" s="3"/>
      <c r="Q933" s="3"/>
      <c r="R933" s="3"/>
      <c r="S933" s="3"/>
      <c r="T933" s="3"/>
      <c r="U933" s="3"/>
      <c r="V933" s="3"/>
      <c r="W933" s="3"/>
      <c r="X933" s="3"/>
      <c r="Y933" s="3"/>
      <c r="Z933" s="3"/>
    </row>
    <row r="934" spans="2:26">
      <c r="B934" s="449"/>
      <c r="C934" s="7"/>
      <c r="D934" s="3"/>
      <c r="E934" s="3"/>
      <c r="F934" s="3"/>
      <c r="G934" s="3"/>
      <c r="H934" s="3"/>
      <c r="I934" s="3"/>
      <c r="J934" s="3"/>
      <c r="K934" s="3"/>
      <c r="L934" s="3"/>
      <c r="M934" s="3"/>
      <c r="N934" s="3"/>
      <c r="O934" s="3"/>
      <c r="P934" s="3"/>
      <c r="Q934" s="3"/>
      <c r="R934" s="3"/>
      <c r="S934" s="3"/>
      <c r="T934" s="3"/>
      <c r="U934" s="3"/>
      <c r="V934" s="3"/>
      <c r="W934" s="3"/>
      <c r="X934" s="3"/>
      <c r="Y934" s="3"/>
      <c r="Z934" s="3"/>
    </row>
    <row r="935" spans="2:26">
      <c r="B935" s="449"/>
      <c r="C935" s="7"/>
      <c r="D935" s="3"/>
      <c r="E935" s="3"/>
      <c r="F935" s="3"/>
      <c r="G935" s="3"/>
      <c r="H935" s="3"/>
      <c r="I935" s="3"/>
      <c r="J935" s="3"/>
      <c r="K935" s="3"/>
      <c r="L935" s="3"/>
      <c r="M935" s="3"/>
      <c r="N935" s="3"/>
      <c r="O935" s="3"/>
      <c r="P935" s="3"/>
      <c r="Q935" s="3"/>
      <c r="R935" s="3"/>
      <c r="S935" s="3"/>
      <c r="T935" s="3"/>
      <c r="U935" s="3"/>
      <c r="V935" s="3"/>
      <c r="W935" s="3"/>
      <c r="X935" s="3"/>
      <c r="Y935" s="3"/>
      <c r="Z935" s="3"/>
    </row>
    <row r="936" spans="2:26">
      <c r="B936" s="449"/>
      <c r="C936" s="7"/>
      <c r="D936" s="3"/>
      <c r="E936" s="3"/>
      <c r="F936" s="3"/>
      <c r="G936" s="3"/>
      <c r="H936" s="3"/>
      <c r="I936" s="3"/>
      <c r="J936" s="3"/>
      <c r="K936" s="3"/>
      <c r="L936" s="3"/>
      <c r="M936" s="3"/>
      <c r="N936" s="3"/>
      <c r="O936" s="3"/>
      <c r="P936" s="3"/>
      <c r="Q936" s="3"/>
      <c r="R936" s="3"/>
      <c r="S936" s="3"/>
      <c r="T936" s="3"/>
      <c r="U936" s="3"/>
      <c r="V936" s="3"/>
      <c r="W936" s="3"/>
      <c r="X936" s="3"/>
      <c r="Y936" s="3"/>
      <c r="Z936" s="3"/>
    </row>
    <row r="937" spans="2:26">
      <c r="B937" s="449"/>
      <c r="C937" s="7"/>
      <c r="D937" s="3"/>
      <c r="E937" s="3"/>
      <c r="F937" s="3"/>
      <c r="G937" s="3"/>
      <c r="H937" s="3"/>
      <c r="I937" s="3"/>
      <c r="J937" s="3"/>
      <c r="K937" s="3"/>
      <c r="L937" s="3"/>
      <c r="M937" s="3"/>
      <c r="N937" s="3"/>
      <c r="O937" s="3"/>
      <c r="P937" s="3"/>
      <c r="Q937" s="3"/>
      <c r="R937" s="3"/>
      <c r="S937" s="3"/>
      <c r="T937" s="3"/>
      <c r="U937" s="3"/>
      <c r="V937" s="3"/>
      <c r="W937" s="3"/>
      <c r="X937" s="3"/>
      <c r="Y937" s="3"/>
      <c r="Z937" s="3"/>
    </row>
    <row r="938" spans="2:26">
      <c r="B938" s="449"/>
      <c r="C938" s="7"/>
      <c r="D938" s="3"/>
      <c r="E938" s="3"/>
      <c r="F938" s="3"/>
      <c r="G938" s="3"/>
      <c r="H938" s="3"/>
      <c r="I938" s="3"/>
      <c r="J938" s="3"/>
      <c r="K938" s="3"/>
      <c r="L938" s="3"/>
      <c r="M938" s="3"/>
      <c r="N938" s="3"/>
      <c r="O938" s="3"/>
      <c r="P938" s="3"/>
      <c r="Q938" s="3"/>
      <c r="R938" s="3"/>
      <c r="S938" s="3"/>
      <c r="T938" s="3"/>
      <c r="U938" s="3"/>
      <c r="V938" s="3"/>
      <c r="W938" s="3"/>
      <c r="X938" s="3"/>
      <c r="Y938" s="3"/>
      <c r="Z938" s="3"/>
    </row>
    <row r="939" spans="2:26">
      <c r="B939" s="449"/>
      <c r="C939" s="7"/>
      <c r="D939" s="3"/>
      <c r="E939" s="3"/>
      <c r="F939" s="3"/>
      <c r="G939" s="3"/>
      <c r="H939" s="3"/>
      <c r="I939" s="3"/>
      <c r="J939" s="3"/>
      <c r="K939" s="3"/>
      <c r="L939" s="3"/>
      <c r="M939" s="3"/>
      <c r="N939" s="3"/>
      <c r="O939" s="3"/>
      <c r="P939" s="3"/>
      <c r="Q939" s="3"/>
      <c r="R939" s="3"/>
      <c r="S939" s="3"/>
      <c r="T939" s="3"/>
      <c r="U939" s="3"/>
      <c r="V939" s="3"/>
      <c r="W939" s="3"/>
      <c r="X939" s="3"/>
      <c r="Y939" s="3"/>
      <c r="Z939" s="3"/>
    </row>
    <row r="940" spans="2:26">
      <c r="B940" s="449"/>
      <c r="C940" s="7"/>
      <c r="D940" s="3"/>
      <c r="E940" s="3"/>
      <c r="F940" s="3"/>
      <c r="G940" s="3"/>
      <c r="H940" s="3"/>
      <c r="I940" s="3"/>
      <c r="J940" s="3"/>
      <c r="K940" s="3"/>
      <c r="L940" s="3"/>
      <c r="M940" s="3"/>
      <c r="N940" s="3"/>
      <c r="O940" s="3"/>
      <c r="P940" s="3"/>
      <c r="Q940" s="3"/>
      <c r="R940" s="3"/>
      <c r="S940" s="3"/>
      <c r="T940" s="3"/>
      <c r="U940" s="3"/>
      <c r="V940" s="3"/>
      <c r="W940" s="3"/>
      <c r="X940" s="3"/>
      <c r="Y940" s="3"/>
      <c r="Z940" s="3"/>
    </row>
    <row r="941" spans="2:26">
      <c r="B941" s="449"/>
      <c r="C941" s="7"/>
      <c r="D941" s="3"/>
      <c r="E941" s="3"/>
      <c r="F941" s="3"/>
      <c r="G941" s="3"/>
      <c r="H941" s="3"/>
      <c r="I941" s="3"/>
      <c r="J941" s="3"/>
      <c r="K941" s="3"/>
      <c r="L941" s="3"/>
      <c r="M941" s="3"/>
      <c r="N941" s="3"/>
      <c r="O941" s="3"/>
      <c r="P941" s="3"/>
      <c r="Q941" s="3"/>
      <c r="R941" s="3"/>
      <c r="S941" s="3"/>
      <c r="T941" s="3"/>
      <c r="U941" s="3"/>
      <c r="V941" s="3"/>
      <c r="W941" s="3"/>
      <c r="X941" s="3"/>
      <c r="Y941" s="3"/>
      <c r="Z941" s="3"/>
    </row>
    <row r="942" spans="2:26">
      <c r="B942" s="449"/>
      <c r="C942" s="7"/>
      <c r="D942" s="3"/>
      <c r="E942" s="3"/>
      <c r="F942" s="3"/>
      <c r="G942" s="3"/>
      <c r="H942" s="3"/>
      <c r="I942" s="3"/>
      <c r="J942" s="3"/>
      <c r="K942" s="3"/>
      <c r="L942" s="3"/>
      <c r="M942" s="3"/>
      <c r="N942" s="3"/>
      <c r="O942" s="3"/>
      <c r="P942" s="3"/>
      <c r="Q942" s="3"/>
      <c r="R942" s="3"/>
      <c r="S942" s="3"/>
      <c r="T942" s="3"/>
      <c r="U942" s="3"/>
      <c r="V942" s="3"/>
      <c r="W942" s="3"/>
      <c r="X942" s="3"/>
      <c r="Y942" s="3"/>
      <c r="Z942" s="3"/>
    </row>
    <row r="943" spans="2:26">
      <c r="B943" s="449"/>
      <c r="C943" s="7"/>
      <c r="D943" s="3"/>
      <c r="E943" s="3"/>
      <c r="F943" s="3"/>
      <c r="G943" s="3"/>
      <c r="H943" s="3"/>
      <c r="I943" s="3"/>
      <c r="J943" s="3"/>
      <c r="K943" s="3"/>
      <c r="L943" s="3"/>
      <c r="M943" s="3"/>
      <c r="N943" s="3"/>
      <c r="O943" s="3"/>
      <c r="P943" s="3"/>
      <c r="Q943" s="3"/>
      <c r="R943" s="3"/>
      <c r="S943" s="3"/>
      <c r="T943" s="3"/>
      <c r="U943" s="3"/>
      <c r="V943" s="3"/>
      <c r="W943" s="3"/>
      <c r="X943" s="3"/>
      <c r="Y943" s="3"/>
      <c r="Z943" s="3"/>
    </row>
    <row r="944" spans="2:26">
      <c r="B944" s="449"/>
      <c r="C944" s="7"/>
      <c r="D944" s="3"/>
      <c r="E944" s="3"/>
      <c r="F944" s="3"/>
      <c r="G944" s="3"/>
      <c r="H944" s="3"/>
      <c r="I944" s="3"/>
      <c r="J944" s="3"/>
      <c r="K944" s="3"/>
      <c r="L944" s="3"/>
      <c r="M944" s="3"/>
      <c r="N944" s="3"/>
      <c r="O944" s="3"/>
      <c r="P944" s="3"/>
      <c r="Q944" s="3"/>
      <c r="R944" s="3"/>
      <c r="S944" s="3"/>
      <c r="T944" s="3"/>
      <c r="U944" s="3"/>
      <c r="V944" s="3"/>
      <c r="W944" s="3"/>
      <c r="X944" s="3"/>
      <c r="Y944" s="3"/>
      <c r="Z944" s="3"/>
    </row>
    <row r="945" spans="2:26">
      <c r="B945" s="449"/>
      <c r="C945" s="7"/>
      <c r="D945" s="3"/>
      <c r="E945" s="3"/>
      <c r="F945" s="3"/>
      <c r="G945" s="3"/>
      <c r="H945" s="3"/>
      <c r="I945" s="3"/>
      <c r="J945" s="3"/>
      <c r="K945" s="3"/>
      <c r="L945" s="3"/>
      <c r="M945" s="3"/>
      <c r="N945" s="3"/>
      <c r="O945" s="3"/>
      <c r="P945" s="3"/>
      <c r="Q945" s="3"/>
      <c r="R945" s="3"/>
      <c r="S945" s="3"/>
      <c r="T945" s="3"/>
      <c r="U945" s="3"/>
      <c r="V945" s="3"/>
      <c r="W945" s="3"/>
      <c r="X945" s="3"/>
      <c r="Y945" s="3"/>
      <c r="Z945" s="3"/>
    </row>
    <row r="946" spans="2:26">
      <c r="B946" s="449"/>
      <c r="C946" s="7"/>
      <c r="D946" s="3"/>
      <c r="E946" s="3"/>
      <c r="F946" s="3"/>
      <c r="G946" s="3"/>
      <c r="H946" s="3"/>
      <c r="I946" s="3"/>
      <c r="J946" s="3"/>
      <c r="K946" s="3"/>
      <c r="L946" s="3"/>
      <c r="M946" s="3"/>
      <c r="N946" s="3"/>
      <c r="O946" s="3"/>
      <c r="P946" s="3"/>
      <c r="Q946" s="3"/>
      <c r="R946" s="3"/>
      <c r="S946" s="3"/>
      <c r="T946" s="3"/>
      <c r="U946" s="3"/>
      <c r="V946" s="3"/>
      <c r="W946" s="3"/>
      <c r="X946" s="3"/>
      <c r="Y946" s="3"/>
      <c r="Z946" s="3"/>
    </row>
    <row r="947" spans="2:26">
      <c r="B947" s="449"/>
      <c r="C947" s="7"/>
      <c r="D947" s="3"/>
      <c r="E947" s="3"/>
      <c r="F947" s="3"/>
      <c r="G947" s="3"/>
      <c r="H947" s="3"/>
      <c r="I947" s="3"/>
      <c r="J947" s="3"/>
      <c r="K947" s="3"/>
      <c r="L947" s="3"/>
      <c r="M947" s="3"/>
      <c r="N947" s="3"/>
      <c r="O947" s="3"/>
      <c r="P947" s="3"/>
      <c r="Q947" s="3"/>
      <c r="R947" s="3"/>
      <c r="S947" s="3"/>
      <c r="T947" s="3"/>
      <c r="U947" s="3"/>
      <c r="V947" s="3"/>
      <c r="W947" s="3"/>
      <c r="X947" s="3"/>
      <c r="Y947" s="3"/>
      <c r="Z947" s="3"/>
    </row>
    <row r="948" spans="2:26">
      <c r="B948" s="449"/>
      <c r="C948" s="7"/>
      <c r="D948" s="3"/>
      <c r="E948" s="3"/>
      <c r="F948" s="3"/>
      <c r="G948" s="3"/>
      <c r="H948" s="3"/>
      <c r="I948" s="3"/>
      <c r="J948" s="3"/>
      <c r="K948" s="3"/>
      <c r="L948" s="3"/>
      <c r="M948" s="3"/>
      <c r="N948" s="3"/>
      <c r="O948" s="3"/>
      <c r="P948" s="3"/>
      <c r="Q948" s="3"/>
      <c r="R948" s="3"/>
      <c r="S948" s="3"/>
      <c r="T948" s="3"/>
      <c r="U948" s="3"/>
      <c r="V948" s="3"/>
      <c r="W948" s="3"/>
      <c r="X948" s="3"/>
      <c r="Y948" s="3"/>
      <c r="Z948" s="3"/>
    </row>
    <row r="949" spans="2:26">
      <c r="B949" s="449"/>
      <c r="C949" s="7"/>
      <c r="D949" s="3"/>
      <c r="E949" s="3"/>
      <c r="F949" s="3"/>
      <c r="G949" s="3"/>
      <c r="H949" s="3"/>
      <c r="I949" s="3"/>
      <c r="J949" s="3"/>
      <c r="K949" s="3"/>
      <c r="L949" s="3"/>
      <c r="M949" s="3"/>
      <c r="N949" s="3"/>
      <c r="O949" s="3"/>
      <c r="P949" s="3"/>
      <c r="Q949" s="3"/>
      <c r="R949" s="3"/>
      <c r="S949" s="3"/>
      <c r="T949" s="3"/>
      <c r="U949" s="3"/>
      <c r="V949" s="3"/>
      <c r="W949" s="3"/>
      <c r="X949" s="3"/>
      <c r="Y949" s="3"/>
      <c r="Z949" s="3"/>
    </row>
    <row r="950" spans="2:26">
      <c r="B950" s="449"/>
      <c r="C950" s="7"/>
      <c r="D950" s="3"/>
      <c r="E950" s="3"/>
      <c r="F950" s="3"/>
      <c r="G950" s="3"/>
      <c r="H950" s="3"/>
      <c r="I950" s="3"/>
      <c r="J950" s="3"/>
      <c r="K950" s="3"/>
      <c r="L950" s="3"/>
      <c r="M950" s="3"/>
      <c r="N950" s="3"/>
      <c r="O950" s="3"/>
      <c r="P950" s="3"/>
      <c r="Q950" s="3"/>
      <c r="R950" s="3"/>
      <c r="S950" s="3"/>
      <c r="T950" s="3"/>
      <c r="U950" s="3"/>
      <c r="V950" s="3"/>
      <c r="W950" s="3"/>
      <c r="X950" s="3"/>
      <c r="Y950" s="3"/>
      <c r="Z950" s="3"/>
    </row>
    <row r="951" spans="2:26">
      <c r="B951" s="449"/>
      <c r="C951" s="7"/>
      <c r="D951" s="3"/>
      <c r="E951" s="3"/>
      <c r="F951" s="3"/>
      <c r="G951" s="3"/>
      <c r="H951" s="3"/>
      <c r="I951" s="3"/>
      <c r="J951" s="3"/>
      <c r="K951" s="3"/>
      <c r="L951" s="3"/>
      <c r="M951" s="3"/>
      <c r="N951" s="3"/>
      <c r="O951" s="3"/>
      <c r="P951" s="3"/>
      <c r="Q951" s="3"/>
      <c r="R951" s="3"/>
      <c r="S951" s="3"/>
      <c r="T951" s="3"/>
      <c r="U951" s="3"/>
      <c r="V951" s="3"/>
      <c r="W951" s="3"/>
      <c r="X951" s="3"/>
      <c r="Y951" s="3"/>
      <c r="Z951" s="3"/>
    </row>
    <row r="952" spans="2:26">
      <c r="B952" s="449"/>
      <c r="C952" s="7"/>
      <c r="D952" s="3"/>
      <c r="E952" s="3"/>
      <c r="F952" s="3"/>
      <c r="G952" s="3"/>
      <c r="H952" s="3"/>
      <c r="I952" s="3"/>
      <c r="J952" s="3"/>
      <c r="K952" s="3"/>
      <c r="L952" s="3"/>
      <c r="M952" s="3"/>
      <c r="N952" s="3"/>
      <c r="O952" s="3"/>
      <c r="P952" s="3"/>
      <c r="Q952" s="3"/>
      <c r="R952" s="3"/>
      <c r="S952" s="3"/>
      <c r="T952" s="3"/>
      <c r="U952" s="3"/>
      <c r="V952" s="3"/>
      <c r="W952" s="3"/>
      <c r="X952" s="3"/>
      <c r="Y952" s="3"/>
      <c r="Z952" s="3"/>
    </row>
    <row r="953" spans="2:26">
      <c r="B953" s="449"/>
      <c r="C953" s="7"/>
      <c r="D953" s="3"/>
      <c r="E953" s="3"/>
      <c r="F953" s="3"/>
      <c r="G953" s="3"/>
      <c r="H953" s="3"/>
      <c r="I953" s="3"/>
      <c r="J953" s="3"/>
      <c r="K953" s="3"/>
      <c r="L953" s="3"/>
      <c r="M953" s="3"/>
      <c r="N953" s="3"/>
      <c r="O953" s="3"/>
      <c r="P953" s="3"/>
      <c r="Q953" s="3"/>
      <c r="R953" s="3"/>
      <c r="S953" s="3"/>
      <c r="T953" s="3"/>
      <c r="U953" s="3"/>
      <c r="V953" s="3"/>
      <c r="W953" s="3"/>
      <c r="X953" s="3"/>
      <c r="Y953" s="3"/>
      <c r="Z953" s="3"/>
    </row>
    <row r="954" spans="2:26">
      <c r="B954" s="449"/>
      <c r="C954" s="7"/>
      <c r="D954" s="3"/>
      <c r="E954" s="3"/>
      <c r="F954" s="3"/>
      <c r="G954" s="3"/>
      <c r="H954" s="3"/>
      <c r="I954" s="3"/>
      <c r="J954" s="3"/>
      <c r="K954" s="3"/>
      <c r="L954" s="3"/>
      <c r="M954" s="3"/>
      <c r="N954" s="3"/>
      <c r="O954" s="3"/>
      <c r="P954" s="3"/>
      <c r="Q954" s="3"/>
      <c r="R954" s="3"/>
      <c r="S954" s="3"/>
      <c r="T954" s="3"/>
      <c r="U954" s="3"/>
      <c r="V954" s="3"/>
      <c r="W954" s="3"/>
      <c r="X954" s="3"/>
      <c r="Y954" s="3"/>
      <c r="Z954" s="3"/>
    </row>
    <row r="955" spans="2:26">
      <c r="B955" s="449"/>
      <c r="C955" s="7"/>
      <c r="D955" s="3"/>
      <c r="E955" s="3"/>
      <c r="F955" s="3"/>
      <c r="G955" s="3"/>
      <c r="H955" s="3"/>
      <c r="I955" s="3"/>
      <c r="J955" s="3"/>
      <c r="K955" s="3"/>
      <c r="L955" s="3"/>
      <c r="M955" s="3"/>
      <c r="N955" s="3"/>
      <c r="O955" s="3"/>
      <c r="P955" s="3"/>
      <c r="Q955" s="3"/>
      <c r="R955" s="3"/>
      <c r="S955" s="3"/>
      <c r="T955" s="3"/>
      <c r="U955" s="3"/>
      <c r="V955" s="3"/>
      <c r="W955" s="3"/>
      <c r="X955" s="3"/>
      <c r="Y955" s="3"/>
      <c r="Z955" s="3"/>
    </row>
    <row r="956" spans="2:26">
      <c r="B956" s="449"/>
      <c r="C956" s="7"/>
      <c r="D956" s="3"/>
      <c r="E956" s="3"/>
      <c r="F956" s="3"/>
      <c r="G956" s="3"/>
      <c r="H956" s="3"/>
      <c r="I956" s="3"/>
      <c r="J956" s="3"/>
      <c r="K956" s="3"/>
      <c r="L956" s="3"/>
      <c r="M956" s="3"/>
      <c r="N956" s="3"/>
      <c r="O956" s="3"/>
      <c r="P956" s="3"/>
      <c r="Q956" s="3"/>
      <c r="R956" s="3"/>
      <c r="S956" s="3"/>
      <c r="T956" s="3"/>
      <c r="U956" s="3"/>
      <c r="V956" s="3"/>
      <c r="W956" s="3"/>
      <c r="X956" s="3"/>
      <c r="Y956" s="3"/>
      <c r="Z956" s="3"/>
    </row>
    <row r="957" spans="2:26">
      <c r="B957" s="449"/>
      <c r="C957" s="7"/>
      <c r="D957" s="3"/>
      <c r="E957" s="3"/>
      <c r="F957" s="3"/>
      <c r="G957" s="3"/>
      <c r="H957" s="3"/>
      <c r="I957" s="3"/>
      <c r="J957" s="3"/>
      <c r="K957" s="3"/>
      <c r="L957" s="3"/>
      <c r="M957" s="3"/>
      <c r="N957" s="3"/>
      <c r="O957" s="3"/>
      <c r="P957" s="3"/>
      <c r="Q957" s="3"/>
      <c r="R957" s="3"/>
      <c r="S957" s="3"/>
      <c r="T957" s="3"/>
      <c r="U957" s="3"/>
      <c r="V957" s="3"/>
      <c r="W957" s="3"/>
      <c r="X957" s="3"/>
      <c r="Y957" s="3"/>
      <c r="Z957" s="3"/>
    </row>
    <row r="958" spans="2:26">
      <c r="B958" s="449"/>
      <c r="C958" s="7"/>
      <c r="D958" s="3"/>
      <c r="E958" s="3"/>
      <c r="F958" s="3"/>
      <c r="G958" s="3"/>
      <c r="H958" s="3"/>
      <c r="I958" s="3"/>
      <c r="J958" s="3"/>
      <c r="K958" s="3"/>
      <c r="L958" s="3"/>
      <c r="M958" s="3"/>
      <c r="N958" s="3"/>
      <c r="O958" s="3"/>
      <c r="P958" s="3"/>
      <c r="Q958" s="3"/>
      <c r="R958" s="3"/>
      <c r="S958" s="3"/>
      <c r="T958" s="3"/>
      <c r="U958" s="3"/>
      <c r="V958" s="3"/>
      <c r="W958" s="3"/>
      <c r="X958" s="3"/>
      <c r="Y958" s="3"/>
      <c r="Z958" s="3"/>
    </row>
    <row r="959" spans="2:26">
      <c r="B959" s="449"/>
      <c r="C959" s="7"/>
      <c r="D959" s="3"/>
      <c r="E959" s="3"/>
      <c r="F959" s="3"/>
      <c r="G959" s="3"/>
      <c r="H959" s="3"/>
      <c r="I959" s="3"/>
      <c r="J959" s="3"/>
      <c r="K959" s="3"/>
      <c r="L959" s="3"/>
      <c r="M959" s="3"/>
      <c r="N959" s="3"/>
      <c r="O959" s="3"/>
      <c r="P959" s="3"/>
      <c r="Q959" s="3"/>
      <c r="R959" s="3"/>
      <c r="S959" s="3"/>
      <c r="T959" s="3"/>
      <c r="U959" s="3"/>
      <c r="V959" s="3"/>
      <c r="W959" s="3"/>
      <c r="X959" s="3"/>
      <c r="Y959" s="3"/>
      <c r="Z959" s="3"/>
    </row>
    <row r="960" spans="2:26">
      <c r="B960" s="449"/>
      <c r="C960" s="7"/>
      <c r="D960" s="3"/>
      <c r="E960" s="3"/>
      <c r="F960" s="3"/>
      <c r="G960" s="3"/>
      <c r="H960" s="3"/>
      <c r="I960" s="3"/>
      <c r="J960" s="3"/>
      <c r="K960" s="3"/>
      <c r="L960" s="3"/>
      <c r="M960" s="3"/>
      <c r="N960" s="3"/>
      <c r="O960" s="3"/>
      <c r="P960" s="3"/>
      <c r="Q960" s="3"/>
      <c r="R960" s="3"/>
      <c r="S960" s="3"/>
      <c r="T960" s="3"/>
      <c r="U960" s="3"/>
      <c r="V960" s="3"/>
      <c r="W960" s="3"/>
      <c r="X960" s="3"/>
      <c r="Y960" s="3"/>
      <c r="Z960" s="3"/>
    </row>
    <row r="961" spans="2:26">
      <c r="B961" s="449"/>
      <c r="C961" s="7"/>
      <c r="D961" s="3"/>
      <c r="E961" s="3"/>
      <c r="F961" s="3"/>
      <c r="G961" s="3"/>
      <c r="H961" s="3"/>
      <c r="I961" s="3"/>
      <c r="J961" s="3"/>
      <c r="K961" s="3"/>
      <c r="L961" s="3"/>
      <c r="M961" s="3"/>
      <c r="N961" s="3"/>
      <c r="O961" s="3"/>
      <c r="P961" s="3"/>
      <c r="Q961" s="3"/>
      <c r="R961" s="3"/>
      <c r="S961" s="3"/>
      <c r="T961" s="3"/>
      <c r="U961" s="3"/>
      <c r="V961" s="3"/>
      <c r="W961" s="3"/>
      <c r="X961" s="3"/>
      <c r="Y961" s="3"/>
      <c r="Z961" s="3"/>
    </row>
    <row r="962" spans="2:26">
      <c r="B962" s="449"/>
      <c r="C962" s="7"/>
      <c r="D962" s="3"/>
      <c r="E962" s="3"/>
      <c r="F962" s="3"/>
      <c r="G962" s="3"/>
      <c r="H962" s="3"/>
      <c r="I962" s="3"/>
      <c r="J962" s="3"/>
      <c r="K962" s="3"/>
      <c r="L962" s="3"/>
      <c r="M962" s="3"/>
      <c r="N962" s="3"/>
      <c r="O962" s="3"/>
      <c r="P962" s="3"/>
      <c r="Q962" s="3"/>
      <c r="R962" s="3"/>
      <c r="S962" s="3"/>
      <c r="T962" s="3"/>
      <c r="U962" s="3"/>
      <c r="V962" s="3"/>
      <c r="W962" s="3"/>
      <c r="X962" s="3"/>
      <c r="Y962" s="3"/>
      <c r="Z962" s="3"/>
    </row>
    <row r="963" spans="2:26">
      <c r="B963" s="449"/>
      <c r="C963" s="7"/>
      <c r="D963" s="3"/>
      <c r="E963" s="3"/>
      <c r="F963" s="3"/>
      <c r="G963" s="3"/>
      <c r="H963" s="3"/>
      <c r="I963" s="3"/>
      <c r="J963" s="3"/>
      <c r="K963" s="3"/>
      <c r="L963" s="3"/>
      <c r="M963" s="3"/>
      <c r="N963" s="3"/>
      <c r="O963" s="3"/>
      <c r="P963" s="3"/>
      <c r="Q963" s="3"/>
      <c r="R963" s="3"/>
      <c r="S963" s="3"/>
      <c r="T963" s="3"/>
      <c r="U963" s="3"/>
      <c r="V963" s="3"/>
      <c r="W963" s="3"/>
      <c r="X963" s="3"/>
      <c r="Y963" s="3"/>
      <c r="Z963" s="3"/>
    </row>
    <row r="964" spans="2:26">
      <c r="B964" s="449"/>
      <c r="C964" s="7"/>
      <c r="D964" s="3"/>
      <c r="E964" s="3"/>
      <c r="F964" s="3"/>
      <c r="G964" s="3"/>
      <c r="H964" s="3"/>
      <c r="I964" s="3"/>
      <c r="J964" s="3"/>
      <c r="K964" s="3"/>
      <c r="L964" s="3"/>
      <c r="M964" s="3"/>
      <c r="N964" s="3"/>
      <c r="O964" s="3"/>
      <c r="P964" s="3"/>
      <c r="Q964" s="3"/>
      <c r="R964" s="3"/>
      <c r="S964" s="3"/>
      <c r="T964" s="3"/>
      <c r="U964" s="3"/>
      <c r="V964" s="3"/>
      <c r="W964" s="3"/>
      <c r="X964" s="3"/>
      <c r="Y964" s="3"/>
      <c r="Z964" s="3"/>
    </row>
    <row r="965" spans="2:26">
      <c r="B965" s="449"/>
      <c r="C965" s="7"/>
      <c r="D965" s="3"/>
      <c r="E965" s="3"/>
      <c r="F965" s="3"/>
      <c r="G965" s="3"/>
      <c r="H965" s="3"/>
      <c r="I965" s="3"/>
      <c r="J965" s="3"/>
      <c r="K965" s="3"/>
      <c r="L965" s="3"/>
      <c r="M965" s="3"/>
      <c r="N965" s="3"/>
      <c r="O965" s="3"/>
      <c r="P965" s="3"/>
      <c r="Q965" s="3"/>
      <c r="R965" s="3"/>
      <c r="S965" s="3"/>
      <c r="T965" s="3"/>
      <c r="U965" s="3"/>
      <c r="V965" s="3"/>
      <c r="W965" s="3"/>
      <c r="X965" s="3"/>
      <c r="Y965" s="3"/>
      <c r="Z965" s="3"/>
    </row>
    <row r="966" spans="2:26">
      <c r="B966" s="449"/>
      <c r="C966" s="7"/>
      <c r="D966" s="3"/>
      <c r="E966" s="3"/>
      <c r="F966" s="3"/>
      <c r="G966" s="3"/>
      <c r="H966" s="3"/>
      <c r="I966" s="3"/>
      <c r="J966" s="3"/>
      <c r="K966" s="3"/>
      <c r="L966" s="3"/>
      <c r="M966" s="3"/>
      <c r="N966" s="3"/>
      <c r="O966" s="3"/>
      <c r="P966" s="3"/>
      <c r="Q966" s="3"/>
      <c r="R966" s="3"/>
      <c r="S966" s="3"/>
      <c r="T966" s="3"/>
      <c r="U966" s="3"/>
      <c r="V966" s="3"/>
      <c r="W966" s="3"/>
      <c r="X966" s="3"/>
      <c r="Y966" s="3"/>
      <c r="Z966" s="3"/>
    </row>
    <row r="967" spans="2:26">
      <c r="B967" s="449"/>
      <c r="C967" s="7"/>
      <c r="D967" s="3"/>
      <c r="E967" s="3"/>
      <c r="F967" s="3"/>
      <c r="G967" s="3"/>
      <c r="H967" s="3"/>
      <c r="I967" s="3"/>
      <c r="J967" s="3"/>
      <c r="K967" s="3"/>
      <c r="L967" s="3"/>
      <c r="M967" s="3"/>
      <c r="N967" s="3"/>
      <c r="O967" s="3"/>
      <c r="P967" s="3"/>
      <c r="Q967" s="3"/>
      <c r="R967" s="3"/>
      <c r="S967" s="3"/>
      <c r="T967" s="3"/>
      <c r="U967" s="3"/>
      <c r="V967" s="3"/>
      <c r="W967" s="3"/>
      <c r="X967" s="3"/>
      <c r="Y967" s="3"/>
      <c r="Z967" s="3"/>
    </row>
    <row r="968" spans="2:26">
      <c r="B968" s="449"/>
      <c r="C968" s="7"/>
      <c r="D968" s="3"/>
      <c r="E968" s="3"/>
      <c r="F968" s="3"/>
      <c r="G968" s="3"/>
      <c r="H968" s="3"/>
      <c r="I968" s="3"/>
      <c r="J968" s="3"/>
      <c r="K968" s="3"/>
      <c r="L968" s="3"/>
      <c r="M968" s="3"/>
      <c r="N968" s="3"/>
      <c r="O968" s="3"/>
      <c r="P968" s="3"/>
      <c r="Q968" s="3"/>
      <c r="R968" s="3"/>
      <c r="S968" s="3"/>
      <c r="T968" s="3"/>
      <c r="U968" s="3"/>
      <c r="V968" s="3"/>
      <c r="W968" s="3"/>
      <c r="X968" s="3"/>
      <c r="Y968" s="3"/>
      <c r="Z968" s="3"/>
    </row>
    <row r="969" spans="2:26">
      <c r="B969" s="449"/>
      <c r="C969" s="7"/>
      <c r="D969" s="3"/>
      <c r="E969" s="3"/>
      <c r="F969" s="3"/>
      <c r="G969" s="3"/>
      <c r="H969" s="3"/>
      <c r="I969" s="3"/>
      <c r="J969" s="3"/>
      <c r="K969" s="3"/>
      <c r="L969" s="3"/>
      <c r="M969" s="3"/>
      <c r="N969" s="3"/>
      <c r="O969" s="3"/>
      <c r="P969" s="3"/>
      <c r="Q969" s="3"/>
      <c r="R969" s="3"/>
      <c r="S969" s="3"/>
      <c r="T969" s="3"/>
      <c r="U969" s="3"/>
      <c r="V969" s="3"/>
      <c r="W969" s="3"/>
      <c r="X969" s="3"/>
      <c r="Y969" s="3"/>
      <c r="Z969" s="3"/>
    </row>
    <row r="970" spans="2:26">
      <c r="B970" s="449"/>
      <c r="C970" s="7"/>
      <c r="D970" s="3"/>
      <c r="E970" s="3"/>
      <c r="F970" s="3"/>
      <c r="G970" s="3"/>
      <c r="H970" s="3"/>
      <c r="I970" s="3"/>
      <c r="J970" s="3"/>
      <c r="K970" s="3"/>
      <c r="L970" s="3"/>
      <c r="M970" s="3"/>
      <c r="N970" s="3"/>
      <c r="O970" s="3"/>
      <c r="P970" s="3"/>
      <c r="Q970" s="3"/>
      <c r="R970" s="3"/>
      <c r="S970" s="3"/>
      <c r="T970" s="3"/>
      <c r="U970" s="3"/>
      <c r="V970" s="3"/>
      <c r="W970" s="3"/>
      <c r="X970" s="3"/>
      <c r="Y970" s="3"/>
      <c r="Z970" s="3"/>
    </row>
    <row r="971" spans="2:26">
      <c r="B971" s="449"/>
      <c r="C971" s="7"/>
      <c r="D971" s="3"/>
      <c r="E971" s="3"/>
      <c r="F971" s="3"/>
      <c r="G971" s="3"/>
      <c r="H971" s="3"/>
      <c r="I971" s="3"/>
      <c r="J971" s="3"/>
      <c r="K971" s="3"/>
      <c r="L971" s="3"/>
      <c r="M971" s="3"/>
      <c r="N971" s="3"/>
      <c r="O971" s="3"/>
      <c r="P971" s="3"/>
      <c r="Q971" s="3"/>
      <c r="R971" s="3"/>
      <c r="S971" s="3"/>
      <c r="T971" s="3"/>
      <c r="U971" s="3"/>
      <c r="V971" s="3"/>
      <c r="W971" s="3"/>
      <c r="X971" s="3"/>
      <c r="Y971" s="3"/>
      <c r="Z971" s="3"/>
    </row>
    <row r="972" spans="2:26">
      <c r="B972" s="449"/>
      <c r="C972" s="7"/>
      <c r="D972" s="3"/>
      <c r="E972" s="3"/>
      <c r="F972" s="3"/>
      <c r="G972" s="3"/>
      <c r="H972" s="3"/>
      <c r="I972" s="3"/>
      <c r="J972" s="3"/>
      <c r="K972" s="3"/>
      <c r="L972" s="3"/>
      <c r="M972" s="3"/>
      <c r="N972" s="3"/>
      <c r="O972" s="3"/>
      <c r="P972" s="3"/>
      <c r="Q972" s="3"/>
      <c r="R972" s="3"/>
      <c r="S972" s="3"/>
      <c r="T972" s="3"/>
      <c r="U972" s="3"/>
      <c r="V972" s="3"/>
      <c r="W972" s="3"/>
      <c r="X972" s="3"/>
      <c r="Y972" s="3"/>
      <c r="Z972" s="3"/>
    </row>
    <row r="973" spans="2:26">
      <c r="B973" s="449"/>
      <c r="C973" s="7"/>
      <c r="D973" s="3"/>
      <c r="E973" s="3"/>
      <c r="F973" s="3"/>
      <c r="G973" s="3"/>
      <c r="H973" s="3"/>
      <c r="I973" s="3"/>
      <c r="J973" s="3"/>
      <c r="K973" s="3"/>
      <c r="L973" s="3"/>
      <c r="M973" s="3"/>
      <c r="N973" s="3"/>
      <c r="O973" s="3"/>
      <c r="P973" s="3"/>
      <c r="Q973" s="3"/>
      <c r="R973" s="3"/>
      <c r="S973" s="3"/>
      <c r="T973" s="3"/>
      <c r="U973" s="3"/>
      <c r="V973" s="3"/>
      <c r="W973" s="3"/>
      <c r="X973" s="3"/>
      <c r="Y973" s="3"/>
      <c r="Z973" s="3"/>
    </row>
    <row r="974" spans="2:26">
      <c r="B974" s="449"/>
      <c r="C974" s="7"/>
      <c r="D974" s="3"/>
      <c r="E974" s="3"/>
      <c r="F974" s="3"/>
      <c r="G974" s="3"/>
      <c r="H974" s="3"/>
      <c r="I974" s="3"/>
      <c r="J974" s="3"/>
      <c r="K974" s="3"/>
      <c r="L974" s="3"/>
      <c r="M974" s="3"/>
      <c r="N974" s="3"/>
      <c r="O974" s="3"/>
      <c r="P974" s="3"/>
      <c r="Q974" s="3"/>
      <c r="R974" s="3"/>
      <c r="S974" s="3"/>
      <c r="T974" s="3"/>
      <c r="U974" s="3"/>
      <c r="V974" s="3"/>
      <c r="W974" s="3"/>
      <c r="X974" s="3"/>
      <c r="Y974" s="3"/>
      <c r="Z974" s="3"/>
    </row>
    <row r="975" spans="2:26">
      <c r="B975" s="449"/>
      <c r="C975" s="7"/>
      <c r="D975" s="3"/>
      <c r="E975" s="3"/>
      <c r="F975" s="3"/>
      <c r="G975" s="3"/>
      <c r="H975" s="3"/>
      <c r="I975" s="3"/>
      <c r="J975" s="3"/>
      <c r="K975" s="3"/>
      <c r="L975" s="3"/>
      <c r="M975" s="3"/>
      <c r="N975" s="3"/>
      <c r="O975" s="3"/>
      <c r="P975" s="3"/>
      <c r="Q975" s="3"/>
      <c r="R975" s="3"/>
      <c r="S975" s="3"/>
      <c r="T975" s="3"/>
      <c r="U975" s="3"/>
      <c r="V975" s="3"/>
      <c r="W975" s="3"/>
      <c r="X975" s="3"/>
      <c r="Y975" s="3"/>
      <c r="Z975" s="3"/>
    </row>
    <row r="976" spans="2:26">
      <c r="B976" s="449"/>
      <c r="C976" s="7"/>
      <c r="D976" s="3"/>
      <c r="E976" s="3"/>
      <c r="F976" s="3"/>
      <c r="G976" s="3"/>
      <c r="H976" s="3"/>
      <c r="I976" s="3"/>
      <c r="J976" s="3"/>
      <c r="K976" s="3"/>
      <c r="L976" s="3"/>
      <c r="M976" s="3"/>
      <c r="N976" s="3"/>
      <c r="O976" s="3"/>
      <c r="P976" s="3"/>
      <c r="Q976" s="3"/>
      <c r="R976" s="3"/>
      <c r="S976" s="3"/>
      <c r="T976" s="3"/>
      <c r="U976" s="3"/>
      <c r="V976" s="3"/>
      <c r="W976" s="3"/>
      <c r="X976" s="3"/>
      <c r="Y976" s="3"/>
      <c r="Z976" s="3"/>
    </row>
    <row r="977" spans="2:26">
      <c r="B977" s="449"/>
      <c r="C977" s="7"/>
      <c r="D977" s="3"/>
      <c r="E977" s="3"/>
      <c r="F977" s="3"/>
      <c r="G977" s="3"/>
      <c r="H977" s="3"/>
      <c r="I977" s="3"/>
      <c r="J977" s="3"/>
      <c r="K977" s="3"/>
      <c r="L977" s="3"/>
      <c r="M977" s="3"/>
      <c r="N977" s="3"/>
      <c r="O977" s="3"/>
      <c r="P977" s="3"/>
      <c r="Q977" s="3"/>
      <c r="R977" s="3"/>
      <c r="S977" s="3"/>
      <c r="T977" s="3"/>
      <c r="U977" s="3"/>
      <c r="V977" s="3"/>
      <c r="W977" s="3"/>
      <c r="X977" s="3"/>
      <c r="Y977" s="3"/>
      <c r="Z977" s="3"/>
    </row>
    <row r="978" spans="2:26">
      <c r="B978" s="449"/>
      <c r="C978" s="7"/>
      <c r="D978" s="3"/>
      <c r="E978" s="3"/>
      <c r="F978" s="3"/>
      <c r="G978" s="3"/>
      <c r="H978" s="3"/>
      <c r="I978" s="3"/>
      <c r="J978" s="3"/>
      <c r="K978" s="3"/>
      <c r="L978" s="3"/>
      <c r="M978" s="3"/>
      <c r="N978" s="3"/>
      <c r="O978" s="3"/>
      <c r="P978" s="3"/>
      <c r="Q978" s="3"/>
      <c r="R978" s="3"/>
      <c r="S978" s="3"/>
      <c r="T978" s="3"/>
      <c r="U978" s="3"/>
      <c r="V978" s="3"/>
      <c r="W978" s="3"/>
      <c r="X978" s="3"/>
      <c r="Y978" s="3"/>
      <c r="Z978" s="3"/>
    </row>
    <row r="979" spans="2:26">
      <c r="B979" s="449"/>
      <c r="C979" s="7"/>
      <c r="D979" s="3"/>
      <c r="E979" s="3"/>
      <c r="F979" s="3"/>
      <c r="G979" s="3"/>
      <c r="H979" s="3"/>
      <c r="I979" s="3"/>
      <c r="J979" s="3"/>
      <c r="K979" s="3"/>
      <c r="L979" s="3"/>
      <c r="M979" s="3"/>
      <c r="N979" s="3"/>
      <c r="O979" s="3"/>
      <c r="P979" s="3"/>
      <c r="Q979" s="3"/>
      <c r="R979" s="3"/>
      <c r="S979" s="3"/>
      <c r="T979" s="3"/>
      <c r="U979" s="3"/>
      <c r="V979" s="3"/>
      <c r="W979" s="3"/>
      <c r="X979" s="3"/>
      <c r="Y979" s="3"/>
      <c r="Z979" s="3"/>
    </row>
    <row r="980" spans="2:26">
      <c r="B980" s="449"/>
      <c r="C980" s="7"/>
      <c r="D980" s="3"/>
      <c r="E980" s="3"/>
      <c r="F980" s="3"/>
      <c r="G980" s="3"/>
      <c r="H980" s="3"/>
      <c r="I980" s="3"/>
      <c r="J980" s="3"/>
      <c r="K980" s="3"/>
      <c r="L980" s="3"/>
      <c r="M980" s="3"/>
      <c r="N980" s="3"/>
      <c r="O980" s="3"/>
      <c r="P980" s="3"/>
      <c r="Q980" s="3"/>
      <c r="R980" s="3"/>
      <c r="S980" s="3"/>
      <c r="T980" s="3"/>
      <c r="U980" s="3"/>
      <c r="V980" s="3"/>
      <c r="W980" s="3"/>
      <c r="X980" s="3"/>
      <c r="Y980" s="3"/>
      <c r="Z980" s="3"/>
    </row>
    <row r="981" spans="2:26">
      <c r="B981" s="449"/>
      <c r="C981" s="7"/>
      <c r="D981" s="3"/>
      <c r="E981" s="3"/>
      <c r="F981" s="3"/>
      <c r="G981" s="3"/>
      <c r="H981" s="3"/>
      <c r="I981" s="3"/>
      <c r="J981" s="3"/>
      <c r="K981" s="3"/>
      <c r="L981" s="3"/>
      <c r="M981" s="3"/>
      <c r="N981" s="3"/>
      <c r="O981" s="3"/>
      <c r="P981" s="3"/>
      <c r="Q981" s="3"/>
      <c r="R981" s="3"/>
      <c r="S981" s="3"/>
      <c r="T981" s="3"/>
      <c r="U981" s="3"/>
      <c r="V981" s="3"/>
      <c r="W981" s="3"/>
      <c r="X981" s="3"/>
      <c r="Y981" s="3"/>
      <c r="Z981" s="3"/>
    </row>
    <row r="982" spans="2:26">
      <c r="B982" s="449"/>
      <c r="C982" s="7"/>
      <c r="D982" s="3"/>
      <c r="E982" s="3"/>
      <c r="F982" s="3"/>
      <c r="G982" s="3"/>
      <c r="H982" s="3"/>
      <c r="I982" s="3"/>
      <c r="J982" s="3"/>
      <c r="K982" s="3"/>
      <c r="L982" s="3"/>
      <c r="M982" s="3"/>
      <c r="N982" s="3"/>
      <c r="O982" s="3"/>
      <c r="P982" s="3"/>
      <c r="Q982" s="3"/>
      <c r="R982" s="3"/>
      <c r="S982" s="3"/>
      <c r="T982" s="3"/>
      <c r="U982" s="3"/>
      <c r="V982" s="3"/>
      <c r="W982" s="3"/>
      <c r="X982" s="3"/>
      <c r="Y982" s="3"/>
      <c r="Z982" s="3"/>
    </row>
    <row r="983" spans="2:26">
      <c r="B983" s="449"/>
      <c r="C983" s="7"/>
      <c r="D983" s="3"/>
      <c r="E983" s="3"/>
      <c r="F983" s="3"/>
      <c r="G983" s="3"/>
      <c r="H983" s="3"/>
      <c r="I983" s="3"/>
      <c r="J983" s="3"/>
      <c r="K983" s="3"/>
      <c r="L983" s="3"/>
      <c r="M983" s="3"/>
      <c r="N983" s="3"/>
      <c r="O983" s="3"/>
      <c r="P983" s="3"/>
      <c r="Q983" s="3"/>
      <c r="R983" s="3"/>
      <c r="S983" s="3"/>
      <c r="T983" s="3"/>
      <c r="U983" s="3"/>
      <c r="V983" s="3"/>
      <c r="W983" s="3"/>
      <c r="X983" s="3"/>
      <c r="Y983" s="3"/>
      <c r="Z983" s="3"/>
    </row>
    <row r="984" spans="2:26">
      <c r="B984" s="449"/>
      <c r="C984" s="7"/>
      <c r="D984" s="3"/>
      <c r="E984" s="3"/>
      <c r="F984" s="3"/>
      <c r="G984" s="3"/>
      <c r="H984" s="3"/>
      <c r="I984" s="3"/>
      <c r="J984" s="3"/>
      <c r="K984" s="3"/>
      <c r="L984" s="3"/>
      <c r="M984" s="3"/>
      <c r="N984" s="3"/>
      <c r="O984" s="3"/>
      <c r="P984" s="3"/>
      <c r="Q984" s="3"/>
      <c r="R984" s="3"/>
      <c r="S984" s="3"/>
      <c r="T984" s="3"/>
      <c r="U984" s="3"/>
      <c r="V984" s="3"/>
      <c r="W984" s="3"/>
      <c r="X984" s="3"/>
      <c r="Y984" s="3"/>
      <c r="Z984" s="3"/>
    </row>
    <row r="985" spans="2:26">
      <c r="B985" s="449"/>
      <c r="C985" s="7"/>
      <c r="D985" s="3"/>
      <c r="E985" s="3"/>
      <c r="F985" s="3"/>
      <c r="G985" s="3"/>
      <c r="H985" s="3"/>
      <c r="I985" s="3"/>
      <c r="J985" s="3"/>
      <c r="K985" s="3"/>
      <c r="L985" s="3"/>
      <c r="M985" s="3"/>
      <c r="N985" s="3"/>
      <c r="O985" s="3"/>
      <c r="P985" s="3"/>
      <c r="Q985" s="3"/>
      <c r="R985" s="3"/>
      <c r="S985" s="3"/>
      <c r="T985" s="3"/>
      <c r="U985" s="3"/>
      <c r="V985" s="3"/>
      <c r="W985" s="3"/>
      <c r="X985" s="3"/>
      <c r="Y985" s="3"/>
      <c r="Z985" s="3"/>
    </row>
    <row r="986" spans="2:26">
      <c r="B986" s="449"/>
      <c r="C986" s="7"/>
      <c r="D986" s="3"/>
      <c r="E986" s="3"/>
      <c r="F986" s="3"/>
      <c r="G986" s="3"/>
      <c r="H986" s="3"/>
      <c r="I986" s="3"/>
      <c r="J986" s="3"/>
      <c r="K986" s="3"/>
      <c r="L986" s="3"/>
      <c r="M986" s="3"/>
      <c r="N986" s="3"/>
      <c r="O986" s="3"/>
      <c r="P986" s="3"/>
      <c r="Q986" s="3"/>
      <c r="R986" s="3"/>
      <c r="S986" s="3"/>
      <c r="T986" s="3"/>
      <c r="U986" s="3"/>
      <c r="V986" s="3"/>
      <c r="W986" s="3"/>
      <c r="X986" s="3"/>
      <c r="Y986" s="3"/>
      <c r="Z986" s="3"/>
    </row>
    <row r="987" spans="2:26">
      <c r="B987" s="449"/>
      <c r="C987" s="7"/>
      <c r="D987" s="3"/>
      <c r="E987" s="3"/>
      <c r="F987" s="3"/>
      <c r="G987" s="3"/>
      <c r="H987" s="3"/>
      <c r="I987" s="3"/>
      <c r="J987" s="3"/>
      <c r="K987" s="3"/>
      <c r="L987" s="3"/>
      <c r="M987" s="3"/>
      <c r="N987" s="3"/>
      <c r="O987" s="3"/>
      <c r="P987" s="3"/>
      <c r="Q987" s="3"/>
      <c r="R987" s="3"/>
      <c r="S987" s="3"/>
      <c r="T987" s="3"/>
      <c r="U987" s="3"/>
      <c r="V987" s="3"/>
      <c r="W987" s="3"/>
      <c r="X987" s="3"/>
      <c r="Y987" s="3"/>
      <c r="Z987" s="3"/>
    </row>
    <row r="988" spans="2:26">
      <c r="B988" s="449"/>
      <c r="C988" s="7"/>
      <c r="D988" s="3"/>
      <c r="E988" s="3"/>
      <c r="F988" s="3"/>
      <c r="G988" s="3"/>
      <c r="H988" s="3"/>
      <c r="I988" s="3"/>
      <c r="J988" s="3"/>
      <c r="K988" s="3"/>
      <c r="L988" s="3"/>
      <c r="M988" s="3"/>
      <c r="N988" s="3"/>
      <c r="O988" s="3"/>
      <c r="P988" s="3"/>
      <c r="Q988" s="3"/>
      <c r="R988" s="3"/>
      <c r="S988" s="3"/>
      <c r="T988" s="3"/>
      <c r="U988" s="3"/>
      <c r="V988" s="3"/>
      <c r="W988" s="3"/>
      <c r="X988" s="3"/>
      <c r="Y988" s="3"/>
      <c r="Z988" s="3"/>
    </row>
    <row r="989" spans="2:26">
      <c r="B989" s="449"/>
      <c r="C989" s="7"/>
      <c r="D989" s="3"/>
      <c r="E989" s="3"/>
      <c r="F989" s="3"/>
      <c r="G989" s="3"/>
      <c r="H989" s="3"/>
      <c r="I989" s="3"/>
      <c r="J989" s="3"/>
      <c r="K989" s="3"/>
      <c r="L989" s="3"/>
      <c r="M989" s="3"/>
      <c r="N989" s="3"/>
      <c r="O989" s="3"/>
      <c r="P989" s="3"/>
      <c r="Q989" s="3"/>
      <c r="R989" s="3"/>
      <c r="S989" s="3"/>
      <c r="T989" s="3"/>
      <c r="U989" s="3"/>
      <c r="V989" s="3"/>
      <c r="W989" s="3"/>
      <c r="X989" s="3"/>
      <c r="Y989" s="3"/>
      <c r="Z989" s="3"/>
    </row>
    <row r="990" spans="2:26">
      <c r="B990" s="449"/>
      <c r="C990" s="7"/>
      <c r="D990" s="3"/>
      <c r="E990" s="3"/>
      <c r="F990" s="3"/>
      <c r="G990" s="3"/>
      <c r="H990" s="3"/>
      <c r="I990" s="3"/>
      <c r="J990" s="3"/>
      <c r="K990" s="3"/>
      <c r="L990" s="3"/>
      <c r="M990" s="3"/>
      <c r="N990" s="3"/>
      <c r="O990" s="3"/>
      <c r="P990" s="3"/>
      <c r="Q990" s="3"/>
      <c r="R990" s="3"/>
      <c r="S990" s="3"/>
      <c r="T990" s="3"/>
      <c r="U990" s="3"/>
      <c r="V990" s="3"/>
      <c r="W990" s="3"/>
      <c r="X990" s="3"/>
      <c r="Y990" s="3"/>
      <c r="Z990" s="3"/>
    </row>
    <row r="991" spans="2:26">
      <c r="B991" s="449"/>
      <c r="C991" s="7"/>
      <c r="D991" s="3"/>
      <c r="E991" s="3"/>
      <c r="F991" s="3"/>
      <c r="G991" s="3"/>
      <c r="H991" s="3"/>
      <c r="I991" s="3"/>
      <c r="J991" s="3"/>
      <c r="K991" s="3"/>
      <c r="L991" s="3"/>
      <c r="M991" s="3"/>
      <c r="N991" s="3"/>
      <c r="O991" s="3"/>
      <c r="P991" s="3"/>
      <c r="Q991" s="3"/>
      <c r="R991" s="3"/>
      <c r="S991" s="3"/>
      <c r="T991" s="3"/>
      <c r="U991" s="3"/>
      <c r="V991" s="3"/>
      <c r="W991" s="3"/>
      <c r="X991" s="3"/>
      <c r="Y991" s="3"/>
      <c r="Z991" s="3"/>
    </row>
    <row r="992" spans="2:26">
      <c r="B992" s="449"/>
      <c r="C992" s="7"/>
      <c r="D992" s="3"/>
      <c r="E992" s="3"/>
      <c r="F992" s="3"/>
      <c r="G992" s="3"/>
      <c r="H992" s="3"/>
      <c r="I992" s="3"/>
      <c r="J992" s="3"/>
      <c r="K992" s="3"/>
      <c r="L992" s="3"/>
      <c r="M992" s="3"/>
      <c r="N992" s="3"/>
      <c r="O992" s="3"/>
      <c r="P992" s="3"/>
      <c r="Q992" s="3"/>
      <c r="R992" s="3"/>
      <c r="S992" s="3"/>
      <c r="T992" s="3"/>
      <c r="U992" s="3"/>
      <c r="V992" s="3"/>
      <c r="W992" s="3"/>
      <c r="X992" s="3"/>
      <c r="Y992" s="3"/>
      <c r="Z992" s="3"/>
    </row>
    <row r="993" spans="2:26">
      <c r="B993" s="449"/>
      <c r="C993" s="7"/>
      <c r="D993" s="3"/>
      <c r="E993" s="3"/>
      <c r="F993" s="3"/>
      <c r="G993" s="3"/>
      <c r="H993" s="3"/>
      <c r="I993" s="3"/>
      <c r="J993" s="3"/>
      <c r="K993" s="3"/>
      <c r="L993" s="3"/>
      <c r="M993" s="3"/>
      <c r="N993" s="3"/>
      <c r="O993" s="3"/>
      <c r="P993" s="3"/>
      <c r="Q993" s="3"/>
      <c r="R993" s="3"/>
      <c r="S993" s="3"/>
      <c r="T993" s="3"/>
      <c r="U993" s="3"/>
      <c r="V993" s="3"/>
      <c r="W993" s="3"/>
      <c r="X993" s="3"/>
      <c r="Y993" s="3"/>
      <c r="Z993" s="3"/>
    </row>
    <row r="994" spans="2:26">
      <c r="B994" s="449"/>
      <c r="C994" s="7"/>
      <c r="D994" s="3"/>
      <c r="E994" s="3"/>
      <c r="F994" s="3"/>
      <c r="G994" s="3"/>
      <c r="H994" s="3"/>
      <c r="I994" s="3"/>
      <c r="J994" s="3"/>
      <c r="K994" s="3"/>
      <c r="L994" s="3"/>
      <c r="M994" s="3"/>
      <c r="N994" s="3"/>
      <c r="O994" s="3"/>
      <c r="P994" s="3"/>
      <c r="Q994" s="3"/>
      <c r="R994" s="3"/>
      <c r="S994" s="3"/>
      <c r="T994" s="3"/>
      <c r="U994" s="3"/>
      <c r="V994" s="3"/>
      <c r="W994" s="3"/>
      <c r="X994" s="3"/>
      <c r="Y994" s="3"/>
      <c r="Z994" s="3"/>
    </row>
    <row r="995" spans="2:26">
      <c r="B995" s="449"/>
      <c r="C995" s="7"/>
      <c r="D995" s="3"/>
      <c r="E995" s="3"/>
      <c r="F995" s="3"/>
      <c r="G995" s="3"/>
      <c r="H995" s="3"/>
      <c r="I995" s="3"/>
      <c r="J995" s="3"/>
      <c r="K995" s="3"/>
      <c r="L995" s="3"/>
      <c r="M995" s="3"/>
      <c r="N995" s="3"/>
      <c r="O995" s="3"/>
      <c r="P995" s="3"/>
      <c r="Q995" s="3"/>
      <c r="R995" s="3"/>
      <c r="S995" s="3"/>
      <c r="T995" s="3"/>
      <c r="U995" s="3"/>
      <c r="V995" s="3"/>
      <c r="W995" s="3"/>
      <c r="X995" s="3"/>
      <c r="Y995" s="3"/>
      <c r="Z995" s="3"/>
    </row>
    <row r="996" spans="2:26">
      <c r="B996" s="449"/>
      <c r="C996" s="7"/>
      <c r="D996" s="3"/>
      <c r="E996" s="3"/>
      <c r="F996" s="3"/>
      <c r="G996" s="3"/>
      <c r="H996" s="3"/>
      <c r="I996" s="3"/>
      <c r="J996" s="3"/>
      <c r="K996" s="3"/>
      <c r="L996" s="3"/>
      <c r="M996" s="3"/>
      <c r="N996" s="3"/>
      <c r="O996" s="3"/>
      <c r="P996" s="3"/>
      <c r="Q996" s="3"/>
      <c r="R996" s="3"/>
      <c r="S996" s="3"/>
      <c r="T996" s="3"/>
      <c r="U996" s="3"/>
      <c r="V996" s="3"/>
      <c r="W996" s="3"/>
      <c r="X996" s="3"/>
      <c r="Y996" s="3"/>
      <c r="Z996" s="3"/>
    </row>
    <row r="997" spans="2:26">
      <c r="B997" s="449"/>
      <c r="C997" s="7"/>
      <c r="D997" s="3"/>
      <c r="E997" s="3"/>
      <c r="F997" s="3"/>
      <c r="G997" s="3"/>
      <c r="H997" s="3"/>
      <c r="I997" s="3"/>
      <c r="J997" s="3"/>
      <c r="K997" s="3"/>
      <c r="L997" s="3"/>
      <c r="M997" s="3"/>
      <c r="N997" s="3"/>
      <c r="O997" s="3"/>
      <c r="P997" s="3"/>
      <c r="Q997" s="3"/>
      <c r="R997" s="3"/>
      <c r="S997" s="3"/>
      <c r="T997" s="3"/>
      <c r="U997" s="3"/>
      <c r="V997" s="3"/>
      <c r="W997" s="3"/>
      <c r="X997" s="3"/>
      <c r="Y997" s="3"/>
      <c r="Z997" s="3"/>
    </row>
    <row r="998" spans="2:26">
      <c r="B998" s="449"/>
      <c r="C998" s="7"/>
      <c r="D998" s="3"/>
      <c r="E998" s="3"/>
      <c r="F998" s="3"/>
      <c r="G998" s="3"/>
      <c r="H998" s="3"/>
      <c r="I998" s="3"/>
      <c r="J998" s="3"/>
      <c r="K998" s="3"/>
      <c r="L998" s="3"/>
      <c r="M998" s="3"/>
      <c r="N998" s="3"/>
      <c r="O998" s="3"/>
      <c r="P998" s="3"/>
      <c r="Q998" s="3"/>
      <c r="R998" s="3"/>
      <c r="S998" s="3"/>
      <c r="T998" s="3"/>
      <c r="U998" s="3"/>
      <c r="V998" s="3"/>
      <c r="W998" s="3"/>
      <c r="X998" s="3"/>
      <c r="Y998" s="3"/>
      <c r="Z998" s="3"/>
    </row>
    <row r="999" spans="2:26">
      <c r="B999" s="449"/>
      <c r="C999" s="7"/>
      <c r="D999" s="3"/>
      <c r="E999" s="3"/>
      <c r="F999" s="3"/>
      <c r="G999" s="3"/>
      <c r="H999" s="3"/>
      <c r="I999" s="3"/>
      <c r="J999" s="3"/>
      <c r="K999" s="3"/>
      <c r="L999" s="3"/>
      <c r="M999" s="3"/>
      <c r="N999" s="3"/>
      <c r="O999" s="3"/>
      <c r="P999" s="3"/>
      <c r="Q999" s="3"/>
      <c r="R999" s="3"/>
      <c r="S999" s="3"/>
      <c r="T999" s="3"/>
      <c r="U999" s="3"/>
      <c r="V999" s="3"/>
      <c r="W999" s="3"/>
      <c r="X999" s="3"/>
      <c r="Y999" s="3"/>
      <c r="Z999" s="3"/>
    </row>
    <row r="1000" spans="2:26">
      <c r="B1000" s="449"/>
      <c r="C1000" s="7"/>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row r="1001" spans="2:26">
      <c r="B1001" s="449"/>
      <c r="C1001" s="7"/>
      <c r="D1001" s="3"/>
      <c r="E1001" s="3"/>
      <c r="F1001" s="3"/>
      <c r="G1001" s="3"/>
      <c r="H1001" s="3"/>
      <c r="I1001" s="3"/>
      <c r="J1001" s="3"/>
      <c r="K1001" s="3"/>
      <c r="L1001" s="3"/>
      <c r="M1001" s="3"/>
      <c r="N1001" s="3"/>
      <c r="O1001" s="3"/>
      <c r="P1001" s="3"/>
      <c r="Q1001" s="3"/>
      <c r="R1001" s="3"/>
      <c r="S1001" s="3"/>
      <c r="T1001" s="3"/>
      <c r="U1001" s="3"/>
      <c r="V1001" s="3"/>
      <c r="W1001" s="3"/>
      <c r="X1001" s="3"/>
      <c r="Y1001" s="3"/>
      <c r="Z1001" s="3"/>
    </row>
    <row r="1002" spans="2:26">
      <c r="B1002" s="449"/>
      <c r="C1002" s="7"/>
      <c r="D1002" s="3"/>
      <c r="E1002" s="3"/>
      <c r="F1002" s="3"/>
      <c r="G1002" s="3"/>
      <c r="H1002" s="3"/>
      <c r="I1002" s="3"/>
      <c r="J1002" s="3"/>
      <c r="K1002" s="3"/>
      <c r="L1002" s="3"/>
      <c r="M1002" s="3"/>
      <c r="N1002" s="3"/>
      <c r="O1002" s="3"/>
      <c r="P1002" s="3"/>
      <c r="Q1002" s="3"/>
      <c r="R1002" s="3"/>
      <c r="S1002" s="3"/>
      <c r="T1002" s="3"/>
      <c r="U1002" s="3"/>
      <c r="V1002" s="3"/>
      <c r="W1002" s="3"/>
      <c r="X1002" s="3"/>
      <c r="Y1002" s="3"/>
      <c r="Z1002" s="3"/>
    </row>
    <row r="1003" spans="2:26">
      <c r="B1003" s="449"/>
      <c r="C1003" s="7"/>
      <c r="D1003" s="3"/>
      <c r="E1003" s="3"/>
      <c r="F1003" s="3"/>
      <c r="G1003" s="3"/>
      <c r="H1003" s="3"/>
      <c r="I1003" s="3"/>
      <c r="J1003" s="3"/>
      <c r="K1003" s="3"/>
      <c r="L1003" s="3"/>
      <c r="M1003" s="3"/>
      <c r="N1003" s="3"/>
      <c r="O1003" s="3"/>
      <c r="P1003" s="3"/>
      <c r="Q1003" s="3"/>
      <c r="R1003" s="3"/>
      <c r="S1003" s="3"/>
      <c r="T1003" s="3"/>
      <c r="U1003" s="3"/>
      <c r="V1003" s="3"/>
      <c r="W1003" s="3"/>
      <c r="X1003" s="3"/>
      <c r="Y1003" s="3"/>
      <c r="Z1003" s="3"/>
    </row>
    <row r="1004" spans="2:26">
      <c r="B1004" s="449"/>
      <c r="C1004" s="7"/>
      <c r="D1004" s="3"/>
      <c r="E1004" s="3"/>
      <c r="F1004" s="3"/>
      <c r="G1004" s="3"/>
      <c r="H1004" s="3"/>
      <c r="I1004" s="3"/>
      <c r="J1004" s="3"/>
      <c r="K1004" s="3"/>
      <c r="L1004" s="3"/>
      <c r="M1004" s="3"/>
      <c r="N1004" s="3"/>
      <c r="O1004" s="3"/>
      <c r="P1004" s="3"/>
      <c r="Q1004" s="3"/>
      <c r="R1004" s="3"/>
      <c r="S1004" s="3"/>
      <c r="T1004" s="3"/>
      <c r="U1004" s="3"/>
      <c r="V1004" s="3"/>
      <c r="W1004" s="3"/>
      <c r="X1004" s="3"/>
      <c r="Y1004" s="3"/>
      <c r="Z1004" s="3"/>
    </row>
    <row r="1005" spans="2:26">
      <c r="B1005" s="449"/>
      <c r="C1005" s="7"/>
      <c r="D1005" s="3"/>
      <c r="E1005" s="3"/>
      <c r="F1005" s="3"/>
      <c r="G1005" s="3"/>
      <c r="H1005" s="3"/>
      <c r="I1005" s="3"/>
      <c r="J1005" s="3"/>
      <c r="K1005" s="3"/>
      <c r="L1005" s="3"/>
      <c r="M1005" s="3"/>
      <c r="N1005" s="3"/>
      <c r="O1005" s="3"/>
      <c r="P1005" s="3"/>
      <c r="Q1005" s="3"/>
      <c r="R1005" s="3"/>
      <c r="S1005" s="3"/>
      <c r="T1005" s="3"/>
      <c r="U1005" s="3"/>
      <c r="V1005" s="3"/>
      <c r="W1005" s="3"/>
      <c r="X1005" s="3"/>
      <c r="Y1005" s="3"/>
      <c r="Z1005" s="3"/>
    </row>
    <row r="1006" spans="2:26">
      <c r="B1006" s="449"/>
      <c r="C1006" s="7"/>
      <c r="D1006" s="3"/>
      <c r="E1006" s="3"/>
      <c r="F1006" s="3"/>
      <c r="G1006" s="3"/>
      <c r="H1006" s="3"/>
      <c r="I1006" s="3"/>
      <c r="J1006" s="3"/>
      <c r="K1006" s="3"/>
      <c r="L1006" s="3"/>
      <c r="M1006" s="3"/>
      <c r="N1006" s="3"/>
      <c r="O1006" s="3"/>
      <c r="P1006" s="3"/>
      <c r="Q1006" s="3"/>
      <c r="R1006" s="3"/>
      <c r="S1006" s="3"/>
      <c r="T1006" s="3"/>
      <c r="U1006" s="3"/>
      <c r="V1006" s="3"/>
      <c r="W1006" s="3"/>
      <c r="X1006" s="3"/>
      <c r="Y1006" s="3"/>
      <c r="Z1006" s="3"/>
    </row>
    <row r="1007" spans="2:26">
      <c r="B1007" s="449"/>
      <c r="C1007" s="7"/>
      <c r="D1007" s="3"/>
      <c r="E1007" s="3"/>
      <c r="F1007" s="3"/>
      <c r="G1007" s="3"/>
      <c r="H1007" s="3"/>
      <c r="I1007" s="3"/>
      <c r="J1007" s="3"/>
      <c r="K1007" s="3"/>
      <c r="L1007" s="3"/>
      <c r="M1007" s="3"/>
      <c r="N1007" s="3"/>
      <c r="O1007" s="3"/>
      <c r="P1007" s="3"/>
      <c r="Q1007" s="3"/>
      <c r="R1007" s="3"/>
      <c r="S1007" s="3"/>
      <c r="T1007" s="3"/>
      <c r="U1007" s="3"/>
      <c r="V1007" s="3"/>
      <c r="W1007" s="3"/>
      <c r="X1007" s="3"/>
      <c r="Y1007" s="3"/>
      <c r="Z1007" s="3"/>
    </row>
    <row r="1008" spans="2:26">
      <c r="B1008" s="449"/>
      <c r="C1008" s="7"/>
      <c r="D1008" s="3"/>
      <c r="E1008" s="3"/>
      <c r="F1008" s="3"/>
      <c r="G1008" s="3"/>
      <c r="H1008" s="3"/>
      <c r="I1008" s="3"/>
      <c r="J1008" s="3"/>
      <c r="K1008" s="3"/>
      <c r="L1008" s="3"/>
      <c r="M1008" s="3"/>
      <c r="N1008" s="3"/>
      <c r="O1008" s="3"/>
      <c r="P1008" s="3"/>
      <c r="Q1008" s="3"/>
      <c r="R1008" s="3"/>
      <c r="S1008" s="3"/>
      <c r="T1008" s="3"/>
      <c r="U1008" s="3"/>
      <c r="V1008" s="3"/>
      <c r="W1008" s="3"/>
      <c r="X1008" s="3"/>
      <c r="Y1008" s="3"/>
      <c r="Z1008" s="3"/>
    </row>
    <row r="1009" spans="2:26">
      <c r="B1009" s="449"/>
      <c r="C1009" s="7"/>
      <c r="D1009" s="3"/>
      <c r="E1009" s="3"/>
      <c r="F1009" s="3"/>
      <c r="G1009" s="3"/>
      <c r="H1009" s="3"/>
      <c r="I1009" s="3"/>
      <c r="J1009" s="3"/>
      <c r="K1009" s="3"/>
      <c r="L1009" s="3"/>
      <c r="M1009" s="3"/>
      <c r="N1009" s="3"/>
      <c r="O1009" s="3"/>
      <c r="P1009" s="3"/>
      <c r="Q1009" s="3"/>
      <c r="R1009" s="3"/>
      <c r="S1009" s="3"/>
      <c r="T1009" s="3"/>
      <c r="U1009" s="3"/>
      <c r="V1009" s="3"/>
      <c r="W1009" s="3"/>
      <c r="X1009" s="3"/>
      <c r="Y1009" s="3"/>
      <c r="Z1009" s="3"/>
    </row>
    <row r="1010" spans="2:26">
      <c r="B1010" s="449"/>
      <c r="C1010" s="7"/>
      <c r="D1010" s="3"/>
      <c r="E1010" s="3"/>
      <c r="F1010" s="3"/>
      <c r="G1010" s="3"/>
      <c r="H1010" s="3"/>
      <c r="I1010" s="3"/>
      <c r="J1010" s="3"/>
      <c r="K1010" s="3"/>
      <c r="L1010" s="3"/>
      <c r="M1010" s="3"/>
      <c r="N1010" s="3"/>
      <c r="O1010" s="3"/>
      <c r="P1010" s="3"/>
      <c r="Q1010" s="3"/>
      <c r="R1010" s="3"/>
      <c r="S1010" s="3"/>
      <c r="T1010" s="3"/>
      <c r="U1010" s="3"/>
      <c r="V1010" s="3"/>
      <c r="W1010" s="3"/>
      <c r="X1010" s="3"/>
      <c r="Y1010" s="3"/>
      <c r="Z1010" s="3"/>
    </row>
    <row r="1011" spans="2:26">
      <c r="B1011" s="449"/>
      <c r="C1011" s="7"/>
      <c r="D1011" s="3"/>
      <c r="E1011" s="3"/>
      <c r="F1011" s="3"/>
      <c r="G1011" s="3"/>
      <c r="H1011" s="3"/>
      <c r="I1011" s="3"/>
      <c r="J1011" s="3"/>
      <c r="K1011" s="3"/>
      <c r="L1011" s="3"/>
      <c r="M1011" s="3"/>
      <c r="N1011" s="3"/>
      <c r="O1011" s="3"/>
      <c r="P1011" s="3"/>
      <c r="Q1011" s="3"/>
      <c r="R1011" s="3"/>
      <c r="S1011" s="3"/>
      <c r="T1011" s="3"/>
      <c r="U1011" s="3"/>
      <c r="V1011" s="3"/>
      <c r="W1011" s="3"/>
      <c r="X1011" s="3"/>
      <c r="Y1011" s="3"/>
      <c r="Z1011" s="3"/>
    </row>
    <row r="1012" spans="2:26">
      <c r="B1012" s="449"/>
      <c r="C1012" s="7"/>
      <c r="D1012" s="3"/>
      <c r="E1012" s="3"/>
      <c r="F1012" s="3"/>
      <c r="G1012" s="3"/>
      <c r="H1012" s="3"/>
      <c r="I1012" s="3"/>
      <c r="J1012" s="3"/>
      <c r="K1012" s="3"/>
      <c r="L1012" s="3"/>
      <c r="M1012" s="3"/>
      <c r="N1012" s="3"/>
      <c r="O1012" s="3"/>
      <c r="P1012" s="3"/>
      <c r="Q1012" s="3"/>
      <c r="R1012" s="3"/>
      <c r="S1012" s="3"/>
      <c r="T1012" s="3"/>
      <c r="U1012" s="3"/>
      <c r="V1012" s="3"/>
      <c r="W1012" s="3"/>
      <c r="X1012" s="3"/>
      <c r="Y1012" s="3"/>
      <c r="Z1012" s="3"/>
    </row>
    <row r="1013" spans="2:26">
      <c r="B1013" s="449"/>
      <c r="C1013" s="7"/>
      <c r="D1013" s="3"/>
      <c r="E1013" s="3"/>
      <c r="F1013" s="3"/>
      <c r="G1013" s="3"/>
      <c r="H1013" s="3"/>
      <c r="I1013" s="3"/>
      <c r="J1013" s="3"/>
      <c r="K1013" s="3"/>
      <c r="L1013" s="3"/>
      <c r="M1013" s="3"/>
      <c r="N1013" s="3"/>
      <c r="O1013" s="3"/>
      <c r="P1013" s="3"/>
      <c r="Q1013" s="3"/>
      <c r="R1013" s="3"/>
      <c r="S1013" s="3"/>
      <c r="T1013" s="3"/>
      <c r="U1013" s="3"/>
      <c r="V1013" s="3"/>
      <c r="W1013" s="3"/>
      <c r="X1013" s="3"/>
      <c r="Y1013" s="3"/>
      <c r="Z1013" s="3"/>
    </row>
    <row r="1014" spans="2:26">
      <c r="B1014" s="449"/>
      <c r="C1014" s="7"/>
      <c r="D1014" s="3"/>
      <c r="E1014" s="3"/>
      <c r="F1014" s="3"/>
      <c r="G1014" s="3"/>
      <c r="H1014" s="3"/>
      <c r="I1014" s="3"/>
      <c r="J1014" s="3"/>
      <c r="K1014" s="3"/>
      <c r="L1014" s="3"/>
      <c r="M1014" s="3"/>
      <c r="N1014" s="3"/>
      <c r="O1014" s="3"/>
      <c r="P1014" s="3"/>
      <c r="Q1014" s="3"/>
      <c r="R1014" s="3"/>
      <c r="S1014" s="3"/>
      <c r="T1014" s="3"/>
      <c r="U1014" s="3"/>
      <c r="V1014" s="3"/>
      <c r="W1014" s="3"/>
      <c r="X1014" s="3"/>
      <c r="Y1014" s="3"/>
      <c r="Z1014" s="3"/>
    </row>
    <row r="1015" spans="2:26">
      <c r="B1015" s="449"/>
      <c r="C1015" s="7"/>
      <c r="D1015" s="3"/>
      <c r="E1015" s="3"/>
      <c r="F1015" s="3"/>
      <c r="G1015" s="3"/>
      <c r="H1015" s="3"/>
      <c r="I1015" s="3"/>
      <c r="J1015" s="3"/>
      <c r="K1015" s="3"/>
      <c r="L1015" s="3"/>
      <c r="M1015" s="3"/>
      <c r="N1015" s="3"/>
      <c r="O1015" s="3"/>
      <c r="P1015" s="3"/>
      <c r="Q1015" s="3"/>
      <c r="R1015" s="3"/>
      <c r="S1015" s="3"/>
      <c r="T1015" s="3"/>
      <c r="U1015" s="3"/>
      <c r="V1015" s="3"/>
      <c r="W1015" s="3"/>
      <c r="X1015" s="3"/>
      <c r="Y1015" s="3"/>
      <c r="Z1015" s="3"/>
    </row>
    <row r="1016" spans="2:26">
      <c r="B1016" s="449"/>
      <c r="C1016" s="7"/>
      <c r="D1016" s="3"/>
      <c r="E1016" s="3"/>
      <c r="F1016" s="3"/>
      <c r="G1016" s="3"/>
      <c r="H1016" s="3"/>
      <c r="I1016" s="3"/>
      <c r="J1016" s="3"/>
      <c r="K1016" s="3"/>
      <c r="L1016" s="3"/>
      <c r="M1016" s="3"/>
      <c r="N1016" s="3"/>
      <c r="O1016" s="3"/>
      <c r="P1016" s="3"/>
      <c r="Q1016" s="3"/>
      <c r="R1016" s="3"/>
      <c r="S1016" s="3"/>
      <c r="T1016" s="3"/>
      <c r="U1016" s="3"/>
      <c r="V1016" s="3"/>
      <c r="W1016" s="3"/>
      <c r="X1016" s="3"/>
      <c r="Y1016" s="3"/>
      <c r="Z1016" s="3"/>
    </row>
    <row r="1017" spans="2:26">
      <c r="B1017" s="449"/>
      <c r="C1017" s="7"/>
      <c r="D1017" s="3"/>
      <c r="E1017" s="3"/>
      <c r="F1017" s="3"/>
      <c r="G1017" s="3"/>
      <c r="H1017" s="3"/>
      <c r="I1017" s="3"/>
      <c r="J1017" s="3"/>
      <c r="K1017" s="3"/>
      <c r="L1017" s="3"/>
      <c r="M1017" s="3"/>
      <c r="N1017" s="3"/>
      <c r="O1017" s="3"/>
      <c r="P1017" s="3"/>
      <c r="Q1017" s="3"/>
      <c r="R1017" s="3"/>
      <c r="S1017" s="3"/>
      <c r="T1017" s="3"/>
      <c r="U1017" s="3"/>
      <c r="V1017" s="3"/>
      <c r="W1017" s="3"/>
      <c r="X1017" s="3"/>
      <c r="Y1017" s="3"/>
      <c r="Z1017" s="3"/>
    </row>
    <row r="1018" spans="2:26">
      <c r="B1018" s="449"/>
      <c r="C1018" s="7"/>
      <c r="D1018" s="3"/>
      <c r="E1018" s="3"/>
      <c r="F1018" s="3"/>
      <c r="G1018" s="3"/>
      <c r="H1018" s="3"/>
      <c r="I1018" s="3"/>
      <c r="J1018" s="3"/>
      <c r="K1018" s="3"/>
      <c r="L1018" s="3"/>
      <c r="M1018" s="3"/>
      <c r="N1018" s="3"/>
      <c r="O1018" s="3"/>
      <c r="P1018" s="3"/>
      <c r="Q1018" s="3"/>
      <c r="R1018" s="3"/>
      <c r="S1018" s="3"/>
      <c r="T1018" s="3"/>
      <c r="U1018" s="3"/>
      <c r="V1018" s="3"/>
      <c r="W1018" s="3"/>
      <c r="X1018" s="3"/>
      <c r="Y1018" s="3"/>
      <c r="Z1018" s="3"/>
    </row>
    <row r="1019" spans="2:26">
      <c r="B1019" s="449"/>
      <c r="C1019" s="7"/>
      <c r="D1019" s="3"/>
      <c r="E1019" s="3"/>
      <c r="F1019" s="3"/>
      <c r="G1019" s="3"/>
      <c r="H1019" s="3"/>
      <c r="I1019" s="3"/>
      <c r="J1019" s="3"/>
      <c r="K1019" s="3"/>
      <c r="L1019" s="3"/>
      <c r="M1019" s="3"/>
      <c r="N1019" s="3"/>
      <c r="O1019" s="3"/>
      <c r="P1019" s="3"/>
      <c r="Q1019" s="3"/>
      <c r="R1019" s="3"/>
      <c r="S1019" s="3"/>
      <c r="T1019" s="3"/>
      <c r="U1019" s="3"/>
      <c r="V1019" s="3"/>
      <c r="W1019" s="3"/>
      <c r="X1019" s="3"/>
      <c r="Y1019" s="3"/>
      <c r="Z1019" s="3"/>
    </row>
    <row r="1020" spans="2:26">
      <c r="B1020" s="449"/>
      <c r="C1020" s="7"/>
      <c r="D1020" s="3"/>
      <c r="E1020" s="3"/>
      <c r="F1020" s="3"/>
      <c r="G1020" s="3"/>
      <c r="H1020" s="3"/>
      <c r="I1020" s="3"/>
      <c r="J1020" s="3"/>
      <c r="K1020" s="3"/>
      <c r="L1020" s="3"/>
      <c r="M1020" s="3"/>
      <c r="N1020" s="3"/>
      <c r="O1020" s="3"/>
      <c r="P1020" s="3"/>
      <c r="Q1020" s="3"/>
      <c r="R1020" s="3"/>
      <c r="S1020" s="3"/>
      <c r="T1020" s="3"/>
      <c r="U1020" s="3"/>
      <c r="V1020" s="3"/>
      <c r="W1020" s="3"/>
      <c r="X1020" s="3"/>
      <c r="Y1020" s="3"/>
      <c r="Z1020" s="3"/>
    </row>
    <row r="1021" spans="2:26">
      <c r="B1021" s="449"/>
      <c r="C1021" s="7"/>
      <c r="D1021" s="3"/>
      <c r="E1021" s="3"/>
      <c r="F1021" s="3"/>
      <c r="G1021" s="3"/>
      <c r="H1021" s="3"/>
      <c r="I1021" s="3"/>
      <c r="J1021" s="3"/>
      <c r="K1021" s="3"/>
      <c r="L1021" s="3"/>
      <c r="M1021" s="3"/>
      <c r="N1021" s="3"/>
      <c r="O1021" s="3"/>
      <c r="P1021" s="3"/>
      <c r="Q1021" s="3"/>
      <c r="R1021" s="3"/>
      <c r="S1021" s="3"/>
      <c r="T1021" s="3"/>
      <c r="U1021" s="3"/>
      <c r="V1021" s="3"/>
      <c r="W1021" s="3"/>
      <c r="X1021" s="3"/>
      <c r="Y1021" s="3"/>
      <c r="Z1021" s="3"/>
    </row>
    <row r="1022" spans="2:26">
      <c r="B1022" s="449"/>
      <c r="C1022" s="7"/>
      <c r="D1022" s="3"/>
      <c r="E1022" s="3"/>
      <c r="F1022" s="3"/>
      <c r="G1022" s="3"/>
      <c r="H1022" s="3"/>
      <c r="I1022" s="3"/>
      <c r="J1022" s="3"/>
      <c r="K1022" s="3"/>
      <c r="L1022" s="3"/>
      <c r="M1022" s="3"/>
      <c r="N1022" s="3"/>
      <c r="O1022" s="3"/>
      <c r="P1022" s="3"/>
      <c r="Q1022" s="3"/>
      <c r="R1022" s="3"/>
      <c r="S1022" s="3"/>
      <c r="T1022" s="3"/>
      <c r="U1022" s="3"/>
      <c r="V1022" s="3"/>
      <c r="W1022" s="3"/>
      <c r="X1022" s="3"/>
      <c r="Y1022" s="3"/>
      <c r="Z1022" s="3"/>
    </row>
    <row r="1023" spans="2:26">
      <c r="B1023" s="449"/>
      <c r="C1023" s="7"/>
      <c r="D1023" s="3"/>
      <c r="E1023" s="3"/>
      <c r="F1023" s="3"/>
      <c r="G1023" s="3"/>
      <c r="H1023" s="3"/>
      <c r="I1023" s="3"/>
      <c r="J1023" s="3"/>
      <c r="K1023" s="3"/>
      <c r="L1023" s="3"/>
      <c r="M1023" s="3"/>
      <c r="N1023" s="3"/>
      <c r="O1023" s="3"/>
      <c r="P1023" s="3"/>
      <c r="Q1023" s="3"/>
      <c r="R1023" s="3"/>
      <c r="S1023" s="3"/>
      <c r="T1023" s="3"/>
      <c r="U1023" s="3"/>
      <c r="V1023" s="3"/>
      <c r="W1023" s="3"/>
      <c r="X1023" s="3"/>
      <c r="Y1023" s="3"/>
      <c r="Z1023" s="3"/>
    </row>
    <row r="1024" spans="2:26">
      <c r="B1024" s="449"/>
      <c r="C1024" s="7"/>
      <c r="D1024" s="3"/>
      <c r="E1024" s="3"/>
      <c r="F1024" s="3"/>
      <c r="G1024" s="3"/>
      <c r="H1024" s="3"/>
      <c r="I1024" s="3"/>
      <c r="J1024" s="3"/>
      <c r="K1024" s="3"/>
      <c r="L1024" s="3"/>
      <c r="M1024" s="3"/>
      <c r="N1024" s="3"/>
      <c r="O1024" s="3"/>
      <c r="P1024" s="3"/>
      <c r="Q1024" s="3"/>
      <c r="R1024" s="3"/>
      <c r="S1024" s="3"/>
      <c r="T1024" s="3"/>
      <c r="U1024" s="3"/>
      <c r="V1024" s="3"/>
      <c r="W1024" s="3"/>
      <c r="X1024" s="3"/>
      <c r="Y1024" s="3"/>
      <c r="Z1024" s="3"/>
    </row>
    <row r="1025" spans="2:26">
      <c r="B1025" s="449"/>
      <c r="C1025" s="7"/>
      <c r="D1025" s="3"/>
      <c r="E1025" s="3"/>
      <c r="F1025" s="3"/>
      <c r="G1025" s="3"/>
      <c r="H1025" s="3"/>
      <c r="I1025" s="3"/>
      <c r="J1025" s="3"/>
      <c r="K1025" s="3"/>
      <c r="L1025" s="3"/>
      <c r="M1025" s="3"/>
      <c r="N1025" s="3"/>
      <c r="O1025" s="3"/>
      <c r="P1025" s="3"/>
      <c r="Q1025" s="3"/>
      <c r="R1025" s="3"/>
      <c r="S1025" s="3"/>
      <c r="T1025" s="3"/>
      <c r="U1025" s="3"/>
      <c r="V1025" s="3"/>
      <c r="W1025" s="3"/>
      <c r="X1025" s="3"/>
      <c r="Y1025" s="3"/>
      <c r="Z1025" s="3"/>
    </row>
    <row r="1026" spans="2:26">
      <c r="B1026" s="449"/>
      <c r="C1026" s="7"/>
      <c r="D1026" s="3"/>
      <c r="E1026" s="3"/>
      <c r="F1026" s="3"/>
      <c r="G1026" s="3"/>
      <c r="H1026" s="3"/>
      <c r="I1026" s="3"/>
      <c r="J1026" s="3"/>
      <c r="K1026" s="3"/>
      <c r="L1026" s="3"/>
      <c r="M1026" s="3"/>
      <c r="N1026" s="3"/>
      <c r="O1026" s="3"/>
      <c r="P1026" s="3"/>
      <c r="Q1026" s="3"/>
      <c r="R1026" s="3"/>
      <c r="S1026" s="3"/>
      <c r="T1026" s="3"/>
      <c r="U1026" s="3"/>
      <c r="V1026" s="3"/>
      <c r="W1026" s="3"/>
      <c r="X1026" s="3"/>
      <c r="Y1026" s="3"/>
      <c r="Z1026" s="3"/>
    </row>
    <row r="1027" spans="2:26">
      <c r="B1027" s="449"/>
      <c r="C1027" s="7"/>
      <c r="D1027" s="3"/>
      <c r="E1027" s="3"/>
      <c r="F1027" s="3"/>
      <c r="G1027" s="3"/>
      <c r="H1027" s="3"/>
      <c r="I1027" s="3"/>
      <c r="J1027" s="3"/>
      <c r="K1027" s="3"/>
      <c r="L1027" s="3"/>
      <c r="M1027" s="3"/>
      <c r="N1027" s="3"/>
      <c r="O1027" s="3"/>
      <c r="P1027" s="3"/>
      <c r="Q1027" s="3"/>
      <c r="R1027" s="3"/>
      <c r="S1027" s="3"/>
      <c r="T1027" s="3"/>
      <c r="U1027" s="3"/>
      <c r="V1027" s="3"/>
      <c r="W1027" s="3"/>
      <c r="X1027" s="3"/>
      <c r="Y1027" s="3"/>
      <c r="Z1027" s="3"/>
    </row>
    <row r="1028" spans="2:26">
      <c r="B1028" s="449"/>
      <c r="C1028" s="7"/>
      <c r="D1028" s="3"/>
      <c r="E1028" s="3"/>
      <c r="F1028" s="3"/>
      <c r="G1028" s="3"/>
      <c r="H1028" s="3"/>
      <c r="I1028" s="3"/>
      <c r="J1028" s="3"/>
      <c r="K1028" s="3"/>
      <c r="L1028" s="3"/>
      <c r="M1028" s="3"/>
      <c r="N1028" s="3"/>
      <c r="O1028" s="3"/>
      <c r="P1028" s="3"/>
      <c r="Q1028" s="3"/>
      <c r="R1028" s="3"/>
      <c r="S1028" s="3"/>
      <c r="T1028" s="3"/>
      <c r="U1028" s="3"/>
      <c r="V1028" s="3"/>
      <c r="W1028" s="3"/>
      <c r="X1028" s="3"/>
      <c r="Y1028" s="3"/>
      <c r="Z1028" s="3"/>
    </row>
    <row r="1029" spans="2:26">
      <c r="B1029" s="449"/>
      <c r="C1029" s="7"/>
      <c r="D1029" s="3"/>
      <c r="E1029" s="3"/>
      <c r="F1029" s="3"/>
      <c r="G1029" s="3"/>
      <c r="H1029" s="3"/>
      <c r="I1029" s="3"/>
      <c r="J1029" s="3"/>
      <c r="K1029" s="3"/>
      <c r="L1029" s="3"/>
      <c r="M1029" s="3"/>
      <c r="N1029" s="3"/>
      <c r="O1029" s="3"/>
      <c r="P1029" s="3"/>
      <c r="Q1029" s="3"/>
      <c r="R1029" s="3"/>
      <c r="S1029" s="3"/>
      <c r="T1029" s="3"/>
      <c r="U1029" s="3"/>
      <c r="V1029" s="3"/>
      <c r="W1029" s="3"/>
      <c r="X1029" s="3"/>
      <c r="Y1029" s="3"/>
      <c r="Z1029" s="3"/>
    </row>
    <row r="1030" spans="2:26">
      <c r="B1030" s="449"/>
      <c r="C1030" s="7"/>
      <c r="D1030" s="3"/>
      <c r="E1030" s="3"/>
      <c r="F1030" s="3"/>
      <c r="G1030" s="3"/>
      <c r="H1030" s="3"/>
      <c r="I1030" s="3"/>
      <c r="J1030" s="3"/>
      <c r="K1030" s="3"/>
      <c r="L1030" s="3"/>
      <c r="M1030" s="3"/>
      <c r="N1030" s="3"/>
      <c r="O1030" s="3"/>
      <c r="P1030" s="3"/>
      <c r="Q1030" s="3"/>
      <c r="R1030" s="3"/>
      <c r="S1030" s="3"/>
      <c r="T1030" s="3"/>
      <c r="U1030" s="3"/>
      <c r="V1030" s="3"/>
      <c r="W1030" s="3"/>
      <c r="X1030" s="3"/>
      <c r="Y1030" s="3"/>
      <c r="Z1030" s="3"/>
    </row>
    <row r="1031" spans="2:26">
      <c r="B1031" s="449"/>
      <c r="C1031" s="7"/>
      <c r="D1031" s="3"/>
      <c r="E1031" s="3"/>
      <c r="F1031" s="3"/>
      <c r="G1031" s="3"/>
      <c r="H1031" s="3"/>
      <c r="I1031" s="3"/>
      <c r="J1031" s="3"/>
      <c r="K1031" s="3"/>
      <c r="L1031" s="3"/>
      <c r="M1031" s="3"/>
      <c r="N1031" s="3"/>
      <c r="O1031" s="3"/>
      <c r="P1031" s="3"/>
      <c r="Q1031" s="3"/>
      <c r="R1031" s="3"/>
      <c r="S1031" s="3"/>
      <c r="T1031" s="3"/>
      <c r="U1031" s="3"/>
      <c r="V1031" s="3"/>
      <c r="W1031" s="3"/>
      <c r="X1031" s="3"/>
      <c r="Y1031" s="3"/>
      <c r="Z1031" s="3"/>
    </row>
    <row r="1032" spans="2:26">
      <c r="B1032" s="449"/>
      <c r="C1032" s="7"/>
      <c r="D1032" s="3"/>
      <c r="E1032" s="3"/>
      <c r="F1032" s="3"/>
      <c r="G1032" s="3"/>
      <c r="H1032" s="3"/>
      <c r="I1032" s="3"/>
      <c r="J1032" s="3"/>
      <c r="K1032" s="3"/>
      <c r="L1032" s="3"/>
      <c r="M1032" s="3"/>
      <c r="N1032" s="3"/>
      <c r="O1032" s="3"/>
      <c r="P1032" s="3"/>
      <c r="Q1032" s="3"/>
      <c r="R1032" s="3"/>
      <c r="S1032" s="3"/>
      <c r="T1032" s="3"/>
      <c r="U1032" s="3"/>
      <c r="V1032" s="3"/>
      <c r="W1032" s="3"/>
      <c r="X1032" s="3"/>
      <c r="Y1032" s="3"/>
      <c r="Z1032" s="3"/>
    </row>
    <row r="1033" spans="2:26">
      <c r="B1033" s="449"/>
      <c r="C1033" s="7"/>
      <c r="D1033" s="3"/>
      <c r="E1033" s="3"/>
      <c r="F1033" s="3"/>
      <c r="G1033" s="3"/>
      <c r="H1033" s="3"/>
      <c r="I1033" s="3"/>
      <c r="J1033" s="3"/>
      <c r="K1033" s="3"/>
      <c r="L1033" s="3"/>
      <c r="M1033" s="3"/>
      <c r="N1033" s="3"/>
      <c r="O1033" s="3"/>
      <c r="P1033" s="3"/>
      <c r="Q1033" s="3"/>
      <c r="R1033" s="3"/>
      <c r="S1033" s="3"/>
      <c r="T1033" s="3"/>
      <c r="U1033" s="3"/>
      <c r="V1033" s="3"/>
      <c r="W1033" s="3"/>
      <c r="X1033" s="3"/>
      <c r="Y1033" s="3"/>
      <c r="Z1033" s="3"/>
    </row>
    <row r="1034" spans="2:26">
      <c r="B1034" s="449"/>
      <c r="C1034" s="7"/>
      <c r="D1034" s="3"/>
      <c r="E1034" s="3"/>
      <c r="F1034" s="3"/>
      <c r="G1034" s="3"/>
      <c r="H1034" s="3"/>
      <c r="I1034" s="3"/>
      <c r="J1034" s="3"/>
      <c r="K1034" s="3"/>
      <c r="L1034" s="3"/>
      <c r="M1034" s="3"/>
      <c r="N1034" s="3"/>
      <c r="O1034" s="3"/>
      <c r="P1034" s="3"/>
      <c r="Q1034" s="3"/>
      <c r="R1034" s="3"/>
      <c r="S1034" s="3"/>
      <c r="T1034" s="3"/>
      <c r="U1034" s="3"/>
      <c r="V1034" s="3"/>
      <c r="W1034" s="3"/>
      <c r="X1034" s="3"/>
      <c r="Y1034" s="3"/>
      <c r="Z1034" s="3"/>
    </row>
    <row r="1035" spans="2:26">
      <c r="B1035" s="449"/>
      <c r="C1035" s="7"/>
      <c r="D1035" s="3"/>
      <c r="E1035" s="3"/>
      <c r="F1035" s="3"/>
      <c r="G1035" s="3"/>
      <c r="H1035" s="3"/>
      <c r="I1035" s="3"/>
      <c r="J1035" s="3"/>
      <c r="K1035" s="3"/>
      <c r="L1035" s="3"/>
      <c r="M1035" s="3"/>
      <c r="N1035" s="3"/>
      <c r="O1035" s="3"/>
      <c r="P1035" s="3"/>
      <c r="Q1035" s="3"/>
      <c r="R1035" s="3"/>
      <c r="S1035" s="3"/>
      <c r="T1035" s="3"/>
      <c r="U1035" s="3"/>
      <c r="V1035" s="3"/>
      <c r="W1035" s="3"/>
      <c r="X1035" s="3"/>
      <c r="Y1035" s="3"/>
      <c r="Z1035" s="3"/>
    </row>
    <row r="1036" spans="2:26">
      <c r="B1036" s="449"/>
      <c r="C1036" s="7"/>
      <c r="D1036" s="3"/>
      <c r="E1036" s="3"/>
      <c r="F1036" s="3"/>
      <c r="G1036" s="3"/>
      <c r="H1036" s="3"/>
      <c r="I1036" s="3"/>
      <c r="J1036" s="3"/>
      <c r="K1036" s="3"/>
      <c r="L1036" s="3"/>
      <c r="M1036" s="3"/>
      <c r="N1036" s="3"/>
      <c r="O1036" s="3"/>
      <c r="P1036" s="3"/>
      <c r="Q1036" s="3"/>
      <c r="R1036" s="3"/>
      <c r="S1036" s="3"/>
      <c r="T1036" s="3"/>
      <c r="U1036" s="3"/>
      <c r="V1036" s="3"/>
      <c r="W1036" s="3"/>
      <c r="X1036" s="3"/>
      <c r="Y1036" s="3"/>
      <c r="Z1036" s="3"/>
    </row>
    <row r="1037" spans="2:26">
      <c r="B1037" s="449"/>
      <c r="C1037" s="7"/>
      <c r="D1037" s="3"/>
      <c r="E1037" s="3"/>
      <c r="F1037" s="3"/>
      <c r="G1037" s="3"/>
      <c r="H1037" s="3"/>
      <c r="I1037" s="3"/>
      <c r="J1037" s="3"/>
      <c r="K1037" s="3"/>
      <c r="L1037" s="3"/>
      <c r="M1037" s="3"/>
      <c r="N1037" s="3"/>
      <c r="O1037" s="3"/>
      <c r="P1037" s="3"/>
      <c r="Q1037" s="3"/>
      <c r="R1037" s="3"/>
      <c r="S1037" s="3"/>
      <c r="T1037" s="3"/>
      <c r="U1037" s="3"/>
      <c r="V1037" s="3"/>
      <c r="W1037" s="3"/>
      <c r="X1037" s="3"/>
      <c r="Y1037" s="3"/>
      <c r="Z1037" s="3"/>
    </row>
    <row r="1038" spans="2:26">
      <c r="B1038" s="449"/>
      <c r="C1038" s="7"/>
      <c r="D1038" s="3"/>
      <c r="E1038" s="3"/>
      <c r="F1038" s="3"/>
      <c r="G1038" s="3"/>
      <c r="H1038" s="3"/>
      <c r="I1038" s="3"/>
      <c r="J1038" s="3"/>
      <c r="K1038" s="3"/>
      <c r="L1038" s="3"/>
      <c r="M1038" s="3"/>
      <c r="N1038" s="3"/>
      <c r="O1038" s="3"/>
      <c r="P1038" s="3"/>
      <c r="Q1038" s="3"/>
      <c r="R1038" s="3"/>
      <c r="S1038" s="3"/>
      <c r="T1038" s="3"/>
      <c r="U1038" s="3"/>
      <c r="V1038" s="3"/>
      <c r="W1038" s="3"/>
      <c r="X1038" s="3"/>
      <c r="Y1038" s="3"/>
      <c r="Z1038" s="3"/>
    </row>
    <row r="1039" spans="2:26">
      <c r="B1039" s="449"/>
      <c r="C1039" s="7"/>
      <c r="D1039" s="3"/>
      <c r="E1039" s="3"/>
      <c r="F1039" s="3"/>
      <c r="G1039" s="3"/>
      <c r="H1039" s="3"/>
      <c r="I1039" s="3"/>
      <c r="J1039" s="3"/>
      <c r="K1039" s="3"/>
      <c r="L1039" s="3"/>
      <c r="M1039" s="3"/>
      <c r="N1039" s="3"/>
      <c r="O1039" s="3"/>
      <c r="P1039" s="3"/>
      <c r="Q1039" s="3"/>
      <c r="R1039" s="3"/>
      <c r="S1039" s="3"/>
      <c r="T1039" s="3"/>
      <c r="U1039" s="3"/>
      <c r="V1039" s="3"/>
      <c r="W1039" s="3"/>
      <c r="X1039" s="3"/>
      <c r="Y1039" s="3"/>
      <c r="Z1039" s="3"/>
    </row>
    <row r="1040" spans="2:26">
      <c r="B1040" s="449"/>
      <c r="C1040" s="7"/>
      <c r="D1040" s="3"/>
      <c r="E1040" s="3"/>
      <c r="F1040" s="3"/>
      <c r="G1040" s="3"/>
      <c r="H1040" s="3"/>
      <c r="I1040" s="3"/>
      <c r="J1040" s="3"/>
      <c r="K1040" s="3"/>
      <c r="L1040" s="3"/>
      <c r="M1040" s="3"/>
      <c r="N1040" s="3"/>
      <c r="O1040" s="3"/>
      <c r="P1040" s="3"/>
      <c r="Q1040" s="3"/>
      <c r="R1040" s="3"/>
      <c r="S1040" s="3"/>
      <c r="T1040" s="3"/>
      <c r="U1040" s="3"/>
      <c r="V1040" s="3"/>
      <c r="W1040" s="3"/>
      <c r="X1040" s="3"/>
      <c r="Y1040" s="3"/>
      <c r="Z1040" s="3"/>
    </row>
    <row r="1041" spans="2:26">
      <c r="B1041" s="449"/>
      <c r="C1041" s="7"/>
      <c r="D1041" s="3"/>
      <c r="E1041" s="3"/>
      <c r="F1041" s="3"/>
      <c r="G1041" s="3"/>
      <c r="H1041" s="3"/>
      <c r="I1041" s="3"/>
      <c r="J1041" s="3"/>
      <c r="K1041" s="3"/>
      <c r="L1041" s="3"/>
      <c r="M1041" s="3"/>
      <c r="N1041" s="3"/>
      <c r="O1041" s="3"/>
      <c r="P1041" s="3"/>
      <c r="Q1041" s="3"/>
      <c r="R1041" s="3"/>
      <c r="S1041" s="3"/>
      <c r="T1041" s="3"/>
      <c r="U1041" s="3"/>
      <c r="V1041" s="3"/>
      <c r="W1041" s="3"/>
      <c r="X1041" s="3"/>
      <c r="Y1041" s="3"/>
      <c r="Z1041" s="3"/>
    </row>
    <row r="1042" spans="2:26">
      <c r="B1042" s="449"/>
      <c r="C1042" s="7"/>
      <c r="D1042" s="3"/>
      <c r="E1042" s="3"/>
      <c r="F1042" s="3"/>
      <c r="G1042" s="3"/>
      <c r="H1042" s="3"/>
      <c r="I1042" s="3"/>
      <c r="J1042" s="3"/>
      <c r="K1042" s="3"/>
      <c r="L1042" s="3"/>
      <c r="M1042" s="3"/>
      <c r="N1042" s="3"/>
      <c r="O1042" s="3"/>
      <c r="P1042" s="3"/>
      <c r="Q1042" s="3"/>
      <c r="R1042" s="3"/>
      <c r="S1042" s="3"/>
      <c r="T1042" s="3"/>
      <c r="U1042" s="3"/>
      <c r="V1042" s="3"/>
      <c r="W1042" s="3"/>
      <c r="X1042" s="3"/>
      <c r="Y1042" s="3"/>
      <c r="Z1042" s="3"/>
    </row>
    <row r="1043" spans="2:26">
      <c r="B1043" s="449"/>
      <c r="C1043" s="7"/>
      <c r="D1043" s="3"/>
      <c r="E1043" s="3"/>
      <c r="F1043" s="3"/>
      <c r="G1043" s="3"/>
      <c r="H1043" s="3"/>
      <c r="I1043" s="3"/>
      <c r="J1043" s="3"/>
      <c r="K1043" s="3"/>
      <c r="L1043" s="3"/>
      <c r="M1043" s="3"/>
      <c r="N1043" s="3"/>
      <c r="O1043" s="3"/>
      <c r="P1043" s="3"/>
      <c r="Q1043" s="3"/>
      <c r="R1043" s="3"/>
      <c r="S1043" s="3"/>
      <c r="T1043" s="3"/>
      <c r="U1043" s="3"/>
      <c r="V1043" s="3"/>
      <c r="W1043" s="3"/>
      <c r="X1043" s="3"/>
      <c r="Y1043" s="3"/>
      <c r="Z1043" s="3"/>
    </row>
    <row r="1044" spans="2:26">
      <c r="B1044" s="449"/>
      <c r="C1044" s="7"/>
      <c r="D1044" s="3"/>
      <c r="E1044" s="3"/>
      <c r="F1044" s="3"/>
      <c r="G1044" s="3"/>
      <c r="H1044" s="3"/>
      <c r="I1044" s="3"/>
      <c r="J1044" s="3"/>
      <c r="K1044" s="3"/>
      <c r="L1044" s="3"/>
      <c r="M1044" s="3"/>
      <c r="N1044" s="3"/>
      <c r="O1044" s="3"/>
      <c r="P1044" s="3"/>
      <c r="Q1044" s="3"/>
      <c r="R1044" s="3"/>
      <c r="S1044" s="3"/>
      <c r="T1044" s="3"/>
      <c r="U1044" s="3"/>
      <c r="V1044" s="3"/>
      <c r="W1044" s="3"/>
      <c r="X1044" s="3"/>
      <c r="Y1044" s="3"/>
      <c r="Z1044" s="3"/>
    </row>
    <row r="1045" spans="2:26">
      <c r="B1045" s="449"/>
      <c r="C1045" s="7"/>
      <c r="D1045" s="3"/>
      <c r="E1045" s="3"/>
      <c r="F1045" s="3"/>
      <c r="G1045" s="3"/>
      <c r="H1045" s="3"/>
      <c r="I1045" s="3"/>
      <c r="J1045" s="3"/>
      <c r="K1045" s="3"/>
      <c r="L1045" s="3"/>
      <c r="M1045" s="3"/>
      <c r="N1045" s="3"/>
      <c r="O1045" s="3"/>
      <c r="P1045" s="3"/>
      <c r="Q1045" s="3"/>
      <c r="R1045" s="3"/>
      <c r="S1045" s="3"/>
      <c r="T1045" s="3"/>
      <c r="U1045" s="3"/>
      <c r="V1045" s="3"/>
      <c r="W1045" s="3"/>
      <c r="X1045" s="3"/>
      <c r="Y1045" s="3"/>
      <c r="Z1045" s="3"/>
    </row>
    <row r="1046" spans="2:26">
      <c r="B1046" s="449"/>
      <c r="C1046" s="7"/>
      <c r="D1046" s="3"/>
      <c r="E1046" s="3"/>
      <c r="F1046" s="3"/>
      <c r="G1046" s="3"/>
      <c r="H1046" s="3"/>
      <c r="I1046" s="3"/>
      <c r="J1046" s="3"/>
      <c r="K1046" s="3"/>
      <c r="L1046" s="3"/>
      <c r="M1046" s="3"/>
      <c r="N1046" s="3"/>
      <c r="O1046" s="3"/>
      <c r="P1046" s="3"/>
      <c r="Q1046" s="3"/>
      <c r="R1046" s="3"/>
      <c r="S1046" s="3"/>
      <c r="T1046" s="3"/>
      <c r="U1046" s="3"/>
      <c r="V1046" s="3"/>
      <c r="W1046" s="3"/>
      <c r="X1046" s="3"/>
      <c r="Y1046" s="3"/>
      <c r="Z1046" s="3"/>
    </row>
    <row r="1047" spans="2:26">
      <c r="B1047" s="449"/>
      <c r="C1047" s="7"/>
      <c r="D1047" s="3"/>
      <c r="E1047" s="3"/>
      <c r="F1047" s="3"/>
      <c r="G1047" s="3"/>
      <c r="H1047" s="3"/>
      <c r="I1047" s="3"/>
      <c r="J1047" s="3"/>
      <c r="K1047" s="3"/>
      <c r="L1047" s="3"/>
      <c r="M1047" s="3"/>
      <c r="N1047" s="3"/>
      <c r="O1047" s="3"/>
      <c r="P1047" s="3"/>
      <c r="Q1047" s="3"/>
      <c r="R1047" s="3"/>
      <c r="S1047" s="3"/>
      <c r="T1047" s="3"/>
      <c r="U1047" s="3"/>
      <c r="V1047" s="3"/>
      <c r="W1047" s="3"/>
      <c r="X1047" s="3"/>
      <c r="Y1047" s="3"/>
      <c r="Z1047" s="3"/>
    </row>
    <row r="1048" spans="2:26">
      <c r="B1048" s="449"/>
      <c r="C1048" s="7"/>
      <c r="D1048" s="3"/>
      <c r="E1048" s="3"/>
      <c r="F1048" s="3"/>
      <c r="G1048" s="3"/>
      <c r="H1048" s="3"/>
      <c r="I1048" s="3"/>
      <c r="J1048" s="3"/>
      <c r="K1048" s="3"/>
      <c r="L1048" s="3"/>
      <c r="M1048" s="3"/>
      <c r="N1048" s="3"/>
      <c r="O1048" s="3"/>
      <c r="P1048" s="3"/>
      <c r="Q1048" s="3"/>
      <c r="R1048" s="3"/>
      <c r="S1048" s="3"/>
      <c r="T1048" s="3"/>
      <c r="U1048" s="3"/>
      <c r="V1048" s="3"/>
      <c r="W1048" s="3"/>
      <c r="X1048" s="3"/>
      <c r="Y1048" s="3"/>
      <c r="Z1048" s="3"/>
    </row>
    <row r="1049" spans="2:26">
      <c r="B1049" s="449"/>
      <c r="C1049" s="7"/>
      <c r="D1049" s="3"/>
      <c r="E1049" s="3"/>
      <c r="F1049" s="3"/>
      <c r="G1049" s="3"/>
      <c r="H1049" s="3"/>
      <c r="I1049" s="3"/>
      <c r="J1049" s="3"/>
      <c r="K1049" s="3"/>
      <c r="L1049" s="3"/>
      <c r="M1049" s="3"/>
      <c r="N1049" s="3"/>
      <c r="O1049" s="3"/>
      <c r="P1049" s="3"/>
      <c r="Q1049" s="3"/>
      <c r="R1049" s="3"/>
      <c r="S1049" s="3"/>
      <c r="T1049" s="3"/>
      <c r="U1049" s="3"/>
      <c r="V1049" s="3"/>
      <c r="W1049" s="3"/>
      <c r="X1049" s="3"/>
      <c r="Y1049" s="3"/>
      <c r="Z1049" s="3"/>
    </row>
    <row r="1050" spans="2:26">
      <c r="B1050" s="449"/>
      <c r="C1050" s="7"/>
      <c r="D1050" s="3"/>
      <c r="E1050" s="3"/>
      <c r="F1050" s="3"/>
      <c r="G1050" s="3"/>
      <c r="H1050" s="3"/>
      <c r="I1050" s="3"/>
      <c r="J1050" s="3"/>
      <c r="K1050" s="3"/>
      <c r="L1050" s="3"/>
      <c r="M1050" s="3"/>
      <c r="N1050" s="3"/>
      <c r="O1050" s="3"/>
      <c r="P1050" s="3"/>
      <c r="Q1050" s="3"/>
      <c r="R1050" s="3"/>
      <c r="S1050" s="3"/>
      <c r="T1050" s="3"/>
      <c r="U1050" s="3"/>
      <c r="V1050" s="3"/>
      <c r="W1050" s="3"/>
      <c r="X1050" s="3"/>
      <c r="Y1050" s="3"/>
      <c r="Z1050" s="3"/>
    </row>
    <row r="1051" spans="2:26">
      <c r="B1051" s="449"/>
      <c r="C1051" s="7"/>
      <c r="D1051" s="3"/>
      <c r="E1051" s="3"/>
      <c r="F1051" s="3"/>
      <c r="G1051" s="3"/>
      <c r="H1051" s="3"/>
      <c r="I1051" s="3"/>
      <c r="J1051" s="3"/>
      <c r="K1051" s="3"/>
      <c r="L1051" s="3"/>
      <c r="M1051" s="3"/>
      <c r="N1051" s="3"/>
      <c r="O1051" s="3"/>
      <c r="P1051" s="3"/>
      <c r="Q1051" s="3"/>
      <c r="R1051" s="3"/>
      <c r="S1051" s="3"/>
      <c r="T1051" s="3"/>
      <c r="U1051" s="3"/>
      <c r="V1051" s="3"/>
      <c r="W1051" s="3"/>
      <c r="X1051" s="3"/>
      <c r="Y1051" s="3"/>
      <c r="Z1051" s="3"/>
    </row>
    <row r="1052" spans="2:26">
      <c r="B1052" s="449"/>
      <c r="C1052" s="7"/>
      <c r="D1052" s="3"/>
      <c r="E1052" s="3"/>
      <c r="F1052" s="3"/>
      <c r="G1052" s="3"/>
      <c r="H1052" s="3"/>
      <c r="I1052" s="3"/>
      <c r="J1052" s="3"/>
      <c r="K1052" s="3"/>
      <c r="L1052" s="3"/>
      <c r="M1052" s="3"/>
      <c r="N1052" s="3"/>
      <c r="O1052" s="3"/>
      <c r="P1052" s="3"/>
      <c r="Q1052" s="3"/>
      <c r="R1052" s="3"/>
      <c r="S1052" s="3"/>
      <c r="T1052" s="3"/>
      <c r="U1052" s="3"/>
      <c r="V1052" s="3"/>
      <c r="W1052" s="3"/>
      <c r="X1052" s="3"/>
      <c r="Y1052" s="3"/>
      <c r="Z1052" s="3"/>
    </row>
    <row r="1053" spans="2:26">
      <c r="B1053" s="449"/>
      <c r="C1053" s="7"/>
      <c r="D1053" s="3"/>
      <c r="E1053" s="3"/>
      <c r="F1053" s="3"/>
      <c r="G1053" s="3"/>
      <c r="H1053" s="3"/>
      <c r="I1053" s="3"/>
      <c r="J1053" s="3"/>
      <c r="K1053" s="3"/>
      <c r="L1053" s="3"/>
      <c r="M1053" s="3"/>
      <c r="N1053" s="3"/>
      <c r="O1053" s="3"/>
      <c r="P1053" s="3"/>
      <c r="Q1053" s="3"/>
      <c r="R1053" s="3"/>
      <c r="S1053" s="3"/>
      <c r="T1053" s="3"/>
      <c r="U1053" s="3"/>
      <c r="V1053" s="3"/>
      <c r="W1053" s="3"/>
      <c r="X1053" s="3"/>
      <c r="Y1053" s="3"/>
      <c r="Z1053" s="3"/>
    </row>
    <row r="1054" spans="2:26">
      <c r="B1054" s="449"/>
      <c r="C1054" s="7"/>
      <c r="D1054" s="3"/>
      <c r="E1054" s="3"/>
      <c r="F1054" s="3"/>
      <c r="G1054" s="3"/>
      <c r="H1054" s="3"/>
      <c r="I1054" s="3"/>
      <c r="J1054" s="3"/>
      <c r="K1054" s="3"/>
      <c r="L1054" s="3"/>
      <c r="M1054" s="3"/>
      <c r="N1054" s="3"/>
      <c r="O1054" s="3"/>
      <c r="P1054" s="3"/>
      <c r="Q1054" s="3"/>
      <c r="R1054" s="3"/>
      <c r="S1054" s="3"/>
      <c r="T1054" s="3"/>
      <c r="U1054" s="3"/>
      <c r="V1054" s="3"/>
      <c r="W1054" s="3"/>
      <c r="X1054" s="3"/>
      <c r="Y1054" s="3"/>
      <c r="Z1054" s="3"/>
    </row>
    <row r="1055" spans="2:26">
      <c r="B1055" s="449"/>
      <c r="C1055" s="7"/>
      <c r="D1055" s="3"/>
      <c r="E1055" s="3"/>
      <c r="F1055" s="3"/>
      <c r="G1055" s="3"/>
      <c r="H1055" s="3"/>
      <c r="I1055" s="3"/>
      <c r="J1055" s="3"/>
      <c r="K1055" s="3"/>
      <c r="L1055" s="3"/>
      <c r="M1055" s="3"/>
      <c r="N1055" s="3"/>
      <c r="O1055" s="3"/>
      <c r="P1055" s="3"/>
      <c r="Q1055" s="3"/>
      <c r="R1055" s="3"/>
      <c r="S1055" s="3"/>
      <c r="T1055" s="3"/>
      <c r="U1055" s="3"/>
      <c r="V1055" s="3"/>
      <c r="W1055" s="3"/>
      <c r="X1055" s="3"/>
      <c r="Y1055" s="3"/>
      <c r="Z1055" s="3"/>
    </row>
    <row r="1056" spans="2:26">
      <c r="B1056" s="449"/>
      <c r="C1056" s="7"/>
      <c r="D1056" s="3"/>
      <c r="E1056" s="3"/>
      <c r="F1056" s="3"/>
      <c r="G1056" s="3"/>
      <c r="H1056" s="3"/>
      <c r="I1056" s="3"/>
      <c r="J1056" s="3"/>
      <c r="K1056" s="3"/>
      <c r="L1056" s="3"/>
      <c r="M1056" s="3"/>
      <c r="N1056" s="3"/>
      <c r="O1056" s="3"/>
      <c r="P1056" s="3"/>
      <c r="Q1056" s="3"/>
      <c r="R1056" s="3"/>
      <c r="S1056" s="3"/>
      <c r="T1056" s="3"/>
      <c r="U1056" s="3"/>
      <c r="V1056" s="3"/>
      <c r="W1056" s="3"/>
      <c r="X1056" s="3"/>
      <c r="Y1056" s="3"/>
      <c r="Z1056" s="3"/>
    </row>
    <row r="1057" spans="2:26">
      <c r="B1057" s="449"/>
      <c r="C1057" s="7"/>
      <c r="D1057" s="3"/>
      <c r="E1057" s="3"/>
      <c r="F1057" s="3"/>
      <c r="G1057" s="3"/>
      <c r="H1057" s="3"/>
      <c r="I1057" s="3"/>
      <c r="J1057" s="3"/>
      <c r="K1057" s="3"/>
      <c r="L1057" s="3"/>
      <c r="M1057" s="3"/>
      <c r="N1057" s="3"/>
      <c r="O1057" s="3"/>
      <c r="P1057" s="3"/>
      <c r="Q1057" s="3"/>
      <c r="R1057" s="3"/>
      <c r="S1057" s="3"/>
      <c r="T1057" s="3"/>
      <c r="U1057" s="3"/>
      <c r="V1057" s="3"/>
      <c r="W1057" s="3"/>
      <c r="X1057" s="3"/>
      <c r="Y1057" s="3"/>
      <c r="Z1057" s="3"/>
    </row>
    <row r="1058" spans="2:26">
      <c r="B1058" s="449"/>
      <c r="C1058" s="7"/>
      <c r="D1058" s="3"/>
      <c r="E1058" s="3"/>
      <c r="F1058" s="3"/>
      <c r="G1058" s="3"/>
      <c r="H1058" s="3"/>
      <c r="I1058" s="3"/>
      <c r="J1058" s="3"/>
      <c r="K1058" s="3"/>
      <c r="L1058" s="3"/>
      <c r="M1058" s="3"/>
      <c r="N1058" s="3"/>
      <c r="O1058" s="3"/>
      <c r="P1058" s="3"/>
      <c r="Q1058" s="3"/>
      <c r="R1058" s="3"/>
      <c r="S1058" s="3"/>
      <c r="T1058" s="3"/>
      <c r="U1058" s="3"/>
      <c r="V1058" s="3"/>
      <c r="W1058" s="3"/>
      <c r="X1058" s="3"/>
      <c r="Y1058" s="3"/>
      <c r="Z1058" s="3"/>
    </row>
    <row r="1059" spans="2:26">
      <c r="B1059" s="449"/>
      <c r="C1059" s="7"/>
      <c r="D1059" s="3"/>
      <c r="E1059" s="3"/>
      <c r="F1059" s="3"/>
      <c r="G1059" s="3"/>
      <c r="H1059" s="3"/>
      <c r="I1059" s="3"/>
      <c r="J1059" s="3"/>
      <c r="K1059" s="3"/>
      <c r="L1059" s="3"/>
      <c r="M1059" s="3"/>
      <c r="N1059" s="3"/>
      <c r="O1059" s="3"/>
      <c r="P1059" s="3"/>
      <c r="Q1059" s="3"/>
      <c r="R1059" s="3"/>
      <c r="S1059" s="3"/>
      <c r="T1059" s="3"/>
      <c r="U1059" s="3"/>
      <c r="V1059" s="3"/>
      <c r="W1059" s="3"/>
      <c r="X1059" s="3"/>
      <c r="Y1059" s="3"/>
      <c r="Z1059" s="3"/>
    </row>
    <row r="1060" spans="2:26">
      <c r="B1060" s="449"/>
      <c r="C1060" s="7"/>
      <c r="D1060" s="3"/>
      <c r="E1060" s="3"/>
      <c r="F1060" s="3"/>
      <c r="G1060" s="3"/>
      <c r="H1060" s="3"/>
      <c r="I1060" s="3"/>
      <c r="J1060" s="3"/>
      <c r="K1060" s="3"/>
      <c r="L1060" s="3"/>
      <c r="M1060" s="3"/>
      <c r="N1060" s="3"/>
      <c r="O1060" s="3"/>
      <c r="P1060" s="3"/>
      <c r="Q1060" s="3"/>
      <c r="R1060" s="3"/>
      <c r="S1060" s="3"/>
      <c r="T1060" s="3"/>
      <c r="U1060" s="3"/>
      <c r="V1060" s="3"/>
      <c r="W1060" s="3"/>
      <c r="X1060" s="3"/>
      <c r="Y1060" s="3"/>
      <c r="Z1060" s="3"/>
    </row>
    <row r="1061" spans="2:26">
      <c r="B1061" s="449"/>
      <c r="C1061" s="7"/>
      <c r="D1061" s="3"/>
      <c r="E1061" s="3"/>
      <c r="F1061" s="3"/>
      <c r="G1061" s="3"/>
      <c r="H1061" s="3"/>
      <c r="I1061" s="3"/>
      <c r="J1061" s="3"/>
      <c r="K1061" s="3"/>
      <c r="L1061" s="3"/>
      <c r="M1061" s="3"/>
      <c r="N1061" s="3"/>
      <c r="O1061" s="3"/>
      <c r="P1061" s="3"/>
      <c r="Q1061" s="3"/>
      <c r="R1061" s="3"/>
      <c r="S1061" s="3"/>
      <c r="T1061" s="3"/>
      <c r="U1061" s="3"/>
      <c r="V1061" s="3"/>
      <c r="W1061" s="3"/>
      <c r="X1061" s="3"/>
      <c r="Y1061" s="3"/>
      <c r="Z1061" s="3"/>
    </row>
    <row r="1062" spans="2:26">
      <c r="B1062" s="449"/>
      <c r="C1062" s="7"/>
      <c r="D1062" s="3"/>
      <c r="E1062" s="3"/>
      <c r="F1062" s="3"/>
      <c r="G1062" s="3"/>
      <c r="H1062" s="3"/>
      <c r="I1062" s="3"/>
      <c r="J1062" s="3"/>
      <c r="K1062" s="3"/>
      <c r="L1062" s="3"/>
      <c r="M1062" s="3"/>
      <c r="N1062" s="3"/>
      <c r="O1062" s="3"/>
      <c r="P1062" s="3"/>
      <c r="Q1062" s="3"/>
      <c r="R1062" s="3"/>
      <c r="S1062" s="3"/>
      <c r="T1062" s="3"/>
      <c r="U1062" s="3"/>
      <c r="V1062" s="3"/>
      <c r="W1062" s="3"/>
      <c r="X1062" s="3"/>
      <c r="Y1062" s="3"/>
      <c r="Z1062" s="3"/>
    </row>
    <row r="1063" spans="2:26">
      <c r="B1063" s="449"/>
      <c r="C1063" s="7"/>
      <c r="D1063" s="3"/>
      <c r="E1063" s="3"/>
      <c r="F1063" s="3"/>
      <c r="G1063" s="3"/>
      <c r="H1063" s="3"/>
      <c r="I1063" s="3"/>
      <c r="J1063" s="3"/>
      <c r="K1063" s="3"/>
      <c r="L1063" s="3"/>
      <c r="M1063" s="3"/>
      <c r="N1063" s="3"/>
      <c r="O1063" s="3"/>
      <c r="P1063" s="3"/>
      <c r="Q1063" s="3"/>
      <c r="R1063" s="3"/>
      <c r="S1063" s="3"/>
      <c r="T1063" s="3"/>
      <c r="U1063" s="3"/>
      <c r="V1063" s="3"/>
      <c r="W1063" s="3"/>
      <c r="X1063" s="3"/>
      <c r="Y1063" s="3"/>
      <c r="Z1063" s="3"/>
    </row>
    <row r="1064" spans="2:26">
      <c r="B1064" s="449"/>
      <c r="C1064" s="7"/>
      <c r="D1064" s="3"/>
      <c r="E1064" s="3"/>
      <c r="F1064" s="3"/>
      <c r="G1064" s="3"/>
      <c r="H1064" s="3"/>
      <c r="I1064" s="3"/>
      <c r="J1064" s="3"/>
      <c r="K1064" s="3"/>
      <c r="L1064" s="3"/>
      <c r="M1064" s="3"/>
      <c r="N1064" s="3"/>
      <c r="O1064" s="3"/>
      <c r="P1064" s="3"/>
      <c r="Q1064" s="3"/>
      <c r="R1064" s="3"/>
      <c r="S1064" s="3"/>
      <c r="T1064" s="3"/>
      <c r="U1064" s="3"/>
      <c r="V1064" s="3"/>
      <c r="W1064" s="3"/>
      <c r="X1064" s="3"/>
      <c r="Y1064" s="3"/>
      <c r="Z1064" s="3"/>
    </row>
    <row r="1065" spans="2:26">
      <c r="B1065" s="449"/>
      <c r="C1065" s="7"/>
      <c r="D1065" s="3"/>
      <c r="E1065" s="3"/>
      <c r="F1065" s="3"/>
      <c r="G1065" s="3"/>
      <c r="H1065" s="3"/>
      <c r="I1065" s="3"/>
      <c r="J1065" s="3"/>
      <c r="K1065" s="3"/>
      <c r="L1065" s="3"/>
      <c r="M1065" s="3"/>
      <c r="N1065" s="3"/>
      <c r="O1065" s="3"/>
      <c r="P1065" s="3"/>
      <c r="Q1065" s="3"/>
      <c r="R1065" s="3"/>
      <c r="S1065" s="3"/>
      <c r="T1065" s="3"/>
      <c r="U1065" s="3"/>
      <c r="V1065" s="3"/>
      <c r="W1065" s="3"/>
      <c r="X1065" s="3"/>
      <c r="Y1065" s="3"/>
      <c r="Z1065" s="3"/>
    </row>
    <row r="1066" spans="2:26">
      <c r="B1066" s="449"/>
      <c r="C1066" s="7"/>
      <c r="D1066" s="3"/>
      <c r="E1066" s="3"/>
      <c r="F1066" s="3"/>
      <c r="G1066" s="3"/>
      <c r="H1066" s="3"/>
      <c r="I1066" s="3"/>
      <c r="J1066" s="3"/>
      <c r="K1066" s="3"/>
      <c r="L1066" s="3"/>
      <c r="M1066" s="3"/>
      <c r="N1066" s="3"/>
      <c r="O1066" s="3"/>
      <c r="P1066" s="3"/>
      <c r="Q1066" s="3"/>
      <c r="R1066" s="3"/>
      <c r="S1066" s="3"/>
      <c r="T1066" s="3"/>
      <c r="U1066" s="3"/>
      <c r="V1066" s="3"/>
      <c r="W1066" s="3"/>
      <c r="X1066" s="3"/>
      <c r="Y1066" s="3"/>
      <c r="Z1066" s="3"/>
    </row>
    <row r="1067" spans="2:26">
      <c r="B1067" s="449"/>
      <c r="C1067" s="7"/>
      <c r="D1067" s="3"/>
      <c r="E1067" s="3"/>
      <c r="F1067" s="3"/>
      <c r="G1067" s="3"/>
      <c r="H1067" s="3"/>
      <c r="I1067" s="3"/>
      <c r="J1067" s="3"/>
      <c r="K1067" s="3"/>
      <c r="L1067" s="3"/>
      <c r="M1067" s="3"/>
      <c r="N1067" s="3"/>
      <c r="O1067" s="3"/>
      <c r="P1067" s="3"/>
      <c r="Q1067" s="3"/>
      <c r="R1067" s="3"/>
      <c r="S1067" s="3"/>
      <c r="T1067" s="3"/>
      <c r="U1067" s="3"/>
      <c r="V1067" s="3"/>
      <c r="W1067" s="3"/>
      <c r="X1067" s="3"/>
      <c r="Y1067" s="3"/>
      <c r="Z1067" s="3"/>
    </row>
    <row r="1068" spans="2:26">
      <c r="B1068" s="449"/>
      <c r="C1068" s="7"/>
      <c r="D1068" s="3"/>
      <c r="E1068" s="3"/>
      <c r="F1068" s="3"/>
      <c r="G1068" s="3"/>
      <c r="H1068" s="3"/>
      <c r="I1068" s="3"/>
      <c r="J1068" s="3"/>
      <c r="K1068" s="3"/>
      <c r="L1068" s="3"/>
      <c r="M1068" s="3"/>
      <c r="N1068" s="3"/>
      <c r="O1068" s="3"/>
      <c r="P1068" s="3"/>
      <c r="Q1068" s="3"/>
      <c r="R1068" s="3"/>
      <c r="S1068" s="3"/>
      <c r="T1068" s="3"/>
      <c r="U1068" s="3"/>
      <c r="V1068" s="3"/>
      <c r="W1068" s="3"/>
      <c r="X1068" s="3"/>
      <c r="Y1068" s="3"/>
      <c r="Z1068" s="3"/>
    </row>
    <row r="1069" spans="2:26">
      <c r="B1069" s="449"/>
      <c r="C1069" s="7"/>
      <c r="D1069" s="3"/>
      <c r="E1069" s="3"/>
      <c r="F1069" s="3"/>
      <c r="G1069" s="3"/>
      <c r="H1069" s="3"/>
      <c r="I1069" s="3"/>
      <c r="J1069" s="3"/>
      <c r="K1069" s="3"/>
      <c r="L1069" s="3"/>
      <c r="M1069" s="3"/>
      <c r="N1069" s="3"/>
      <c r="O1069" s="3"/>
      <c r="P1069" s="3"/>
      <c r="Q1069" s="3"/>
      <c r="R1069" s="3"/>
      <c r="S1069" s="3"/>
      <c r="T1069" s="3"/>
      <c r="U1069" s="3"/>
      <c r="V1069" s="3"/>
      <c r="W1069" s="3"/>
      <c r="X1069" s="3"/>
      <c r="Y1069" s="3"/>
      <c r="Z1069" s="3"/>
    </row>
    <row r="1070" spans="2:26">
      <c r="B1070" s="449"/>
      <c r="C1070" s="7"/>
      <c r="D1070" s="3"/>
      <c r="E1070" s="3"/>
      <c r="F1070" s="3"/>
      <c r="G1070" s="3"/>
      <c r="H1070" s="3"/>
      <c r="I1070" s="3"/>
      <c r="J1070" s="3"/>
      <c r="K1070" s="3"/>
      <c r="L1070" s="3"/>
      <c r="M1070" s="3"/>
      <c r="N1070" s="3"/>
      <c r="O1070" s="3"/>
      <c r="P1070" s="3"/>
      <c r="Q1070" s="3"/>
      <c r="R1070" s="3"/>
      <c r="S1070" s="3"/>
      <c r="T1070" s="3"/>
      <c r="U1070" s="3"/>
      <c r="V1070" s="3"/>
      <c r="W1070" s="3"/>
      <c r="X1070" s="3"/>
      <c r="Y1070" s="3"/>
      <c r="Z1070" s="3"/>
    </row>
    <row r="1071" spans="2:26">
      <c r="B1071" s="449"/>
      <c r="C1071" s="7"/>
      <c r="D1071" s="3"/>
      <c r="E1071" s="3"/>
      <c r="F1071" s="3"/>
      <c r="G1071" s="3"/>
      <c r="H1071" s="3"/>
      <c r="I1071" s="3"/>
      <c r="J1071" s="3"/>
      <c r="K1071" s="3"/>
      <c r="L1071" s="3"/>
      <c r="M1071" s="3"/>
      <c r="N1071" s="3"/>
      <c r="O1071" s="3"/>
      <c r="P1071" s="3"/>
      <c r="Q1071" s="3"/>
      <c r="R1071" s="3"/>
      <c r="S1071" s="3"/>
      <c r="T1071" s="3"/>
      <c r="U1071" s="3"/>
      <c r="V1071" s="3"/>
      <c r="W1071" s="3"/>
      <c r="X1071" s="3"/>
      <c r="Y1071" s="3"/>
      <c r="Z1071" s="3"/>
    </row>
    <row r="1072" spans="2:26">
      <c r="B1072" s="449"/>
      <c r="C1072" s="7"/>
      <c r="D1072" s="3"/>
      <c r="E1072" s="3"/>
      <c r="F1072" s="3"/>
      <c r="G1072" s="3"/>
      <c r="H1072" s="3"/>
      <c r="I1072" s="3"/>
      <c r="J1072" s="3"/>
      <c r="K1072" s="3"/>
      <c r="L1072" s="3"/>
      <c r="M1072" s="3"/>
      <c r="N1072" s="3"/>
      <c r="O1072" s="3"/>
      <c r="P1072" s="3"/>
      <c r="Q1072" s="3"/>
      <c r="R1072" s="3"/>
      <c r="S1072" s="3"/>
      <c r="T1072" s="3"/>
      <c r="U1072" s="3"/>
      <c r="V1072" s="3"/>
      <c r="W1072" s="3"/>
      <c r="X1072" s="3"/>
      <c r="Y1072" s="3"/>
      <c r="Z1072" s="3"/>
    </row>
    <row r="1073" spans="2:26">
      <c r="B1073" s="449"/>
      <c r="C1073" s="7"/>
      <c r="D1073" s="3"/>
      <c r="E1073" s="3"/>
      <c r="F1073" s="3"/>
      <c r="G1073" s="3"/>
      <c r="H1073" s="3"/>
      <c r="I1073" s="3"/>
      <c r="J1073" s="3"/>
      <c r="K1073" s="3"/>
      <c r="L1073" s="3"/>
      <c r="M1073" s="3"/>
      <c r="N1073" s="3"/>
      <c r="O1073" s="3"/>
      <c r="P1073" s="3"/>
      <c r="Q1073" s="3"/>
      <c r="R1073" s="3"/>
      <c r="S1073" s="3"/>
      <c r="T1073" s="3"/>
      <c r="U1073" s="3"/>
      <c r="V1073" s="3"/>
      <c r="W1073" s="3"/>
      <c r="X1073" s="3"/>
      <c r="Y1073" s="3"/>
      <c r="Z1073" s="3"/>
    </row>
    <row r="1074" spans="2:26">
      <c r="B1074" s="449"/>
      <c r="C1074" s="7"/>
      <c r="D1074" s="3"/>
      <c r="E1074" s="3"/>
      <c r="F1074" s="3"/>
      <c r="G1074" s="3"/>
      <c r="H1074" s="3"/>
      <c r="I1074" s="3"/>
      <c r="J1074" s="3"/>
      <c r="K1074" s="3"/>
      <c r="L1074" s="3"/>
      <c r="M1074" s="3"/>
      <c r="N1074" s="3"/>
      <c r="O1074" s="3"/>
      <c r="P1074" s="3"/>
      <c r="Q1074" s="3"/>
      <c r="R1074" s="3"/>
      <c r="S1074" s="3"/>
      <c r="T1074" s="3"/>
      <c r="U1074" s="3"/>
      <c r="V1074" s="3"/>
      <c r="W1074" s="3"/>
      <c r="X1074" s="3"/>
      <c r="Y1074" s="3"/>
      <c r="Z1074" s="3"/>
    </row>
    <row r="1075" spans="2:26">
      <c r="B1075" s="449"/>
      <c r="C1075" s="7"/>
      <c r="D1075" s="3"/>
      <c r="E1075" s="3"/>
      <c r="F1075" s="3"/>
      <c r="G1075" s="3"/>
      <c r="H1075" s="3"/>
      <c r="I1075" s="3"/>
      <c r="J1075" s="3"/>
      <c r="K1075" s="3"/>
      <c r="L1075" s="3"/>
      <c r="M1075" s="3"/>
      <c r="N1075" s="3"/>
      <c r="O1075" s="3"/>
      <c r="P1075" s="3"/>
      <c r="Q1075" s="3"/>
      <c r="R1075" s="3"/>
      <c r="S1075" s="3"/>
      <c r="T1075" s="3"/>
      <c r="U1075" s="3"/>
      <c r="V1075" s="3"/>
      <c r="W1075" s="3"/>
      <c r="X1075" s="3"/>
      <c r="Y1075" s="3"/>
      <c r="Z1075" s="3"/>
    </row>
    <row r="1076" spans="2:26">
      <c r="B1076" s="449"/>
      <c r="C1076" s="7"/>
      <c r="D1076" s="3"/>
      <c r="E1076" s="3"/>
      <c r="F1076" s="3"/>
      <c r="G1076" s="3"/>
      <c r="H1076" s="3"/>
      <c r="I1076" s="3"/>
      <c r="J1076" s="3"/>
      <c r="K1076" s="3"/>
      <c r="L1076" s="3"/>
      <c r="M1076" s="3"/>
      <c r="N1076" s="3"/>
      <c r="O1076" s="3"/>
      <c r="P1076" s="3"/>
      <c r="Q1076" s="3"/>
      <c r="R1076" s="3"/>
      <c r="S1076" s="3"/>
      <c r="T1076" s="3"/>
      <c r="U1076" s="3"/>
      <c r="V1076" s="3"/>
      <c r="W1076" s="3"/>
      <c r="X1076" s="3"/>
      <c r="Y1076" s="3"/>
      <c r="Z1076" s="3"/>
    </row>
    <row r="1077" spans="2:26">
      <c r="B1077" s="449"/>
      <c r="C1077" s="7"/>
      <c r="D1077" s="3"/>
      <c r="E1077" s="3"/>
      <c r="F1077" s="3"/>
      <c r="G1077" s="3"/>
      <c r="H1077" s="3"/>
      <c r="I1077" s="3"/>
      <c r="J1077" s="3"/>
      <c r="K1077" s="3"/>
      <c r="L1077" s="3"/>
      <c r="M1077" s="3"/>
      <c r="N1077" s="3"/>
      <c r="O1077" s="3"/>
      <c r="P1077" s="3"/>
      <c r="Q1077" s="3"/>
      <c r="R1077" s="3"/>
      <c r="S1077" s="3"/>
      <c r="T1077" s="3"/>
      <c r="U1077" s="3"/>
      <c r="V1077" s="3"/>
      <c r="W1077" s="3"/>
      <c r="X1077" s="3"/>
      <c r="Y1077" s="3"/>
      <c r="Z1077" s="3"/>
    </row>
    <row r="1078" spans="2:26">
      <c r="B1078" s="449"/>
      <c r="C1078" s="7"/>
      <c r="D1078" s="3"/>
      <c r="E1078" s="3"/>
      <c r="F1078" s="3"/>
      <c r="G1078" s="3"/>
      <c r="H1078" s="3"/>
      <c r="I1078" s="3"/>
      <c r="J1078" s="3"/>
      <c r="K1078" s="3"/>
      <c r="L1078" s="3"/>
      <c r="M1078" s="3"/>
      <c r="N1078" s="3"/>
      <c r="O1078" s="3"/>
      <c r="P1078" s="3"/>
      <c r="Q1078" s="3"/>
      <c r="R1078" s="3"/>
      <c r="S1078" s="3"/>
      <c r="T1078" s="3"/>
      <c r="U1078" s="3"/>
      <c r="V1078" s="3"/>
      <c r="W1078" s="3"/>
      <c r="X1078" s="3"/>
      <c r="Y1078" s="3"/>
      <c r="Z1078" s="3"/>
    </row>
    <row r="1079" spans="2:26">
      <c r="B1079" s="449"/>
      <c r="C1079" s="7"/>
      <c r="D1079" s="3"/>
      <c r="E1079" s="3"/>
      <c r="F1079" s="3"/>
      <c r="G1079" s="3"/>
      <c r="H1079" s="3"/>
      <c r="I1079" s="3"/>
      <c r="J1079" s="3"/>
      <c r="K1079" s="3"/>
      <c r="L1079" s="3"/>
      <c r="M1079" s="3"/>
      <c r="N1079" s="3"/>
      <c r="O1079" s="3"/>
      <c r="P1079" s="3"/>
      <c r="Q1079" s="3"/>
      <c r="R1079" s="3"/>
      <c r="S1079" s="3"/>
      <c r="T1079" s="3"/>
      <c r="U1079" s="3"/>
      <c r="V1079" s="3"/>
      <c r="W1079" s="3"/>
      <c r="X1079" s="3"/>
      <c r="Y1079" s="3"/>
      <c r="Z1079" s="3"/>
    </row>
    <row r="1080" spans="2:26">
      <c r="B1080" s="449"/>
      <c r="C1080" s="7"/>
      <c r="D1080" s="3"/>
      <c r="E1080" s="3"/>
      <c r="F1080" s="3"/>
      <c r="G1080" s="3"/>
      <c r="H1080" s="3"/>
      <c r="I1080" s="3"/>
      <c r="J1080" s="3"/>
      <c r="K1080" s="3"/>
      <c r="L1080" s="3"/>
      <c r="M1080" s="3"/>
      <c r="N1080" s="3"/>
      <c r="O1080" s="3"/>
      <c r="P1080" s="3"/>
      <c r="Q1080" s="3"/>
      <c r="R1080" s="3"/>
      <c r="S1080" s="3"/>
      <c r="T1080" s="3"/>
      <c r="U1080" s="3"/>
      <c r="V1080" s="3"/>
      <c r="W1080" s="3"/>
      <c r="X1080" s="3"/>
      <c r="Y1080" s="3"/>
      <c r="Z1080" s="3"/>
    </row>
    <row r="1081" spans="2:26">
      <c r="B1081" s="449"/>
      <c r="C1081" s="7"/>
      <c r="D1081" s="3"/>
      <c r="E1081" s="3"/>
      <c r="F1081" s="3"/>
      <c r="G1081" s="3"/>
      <c r="H1081" s="3"/>
      <c r="I1081" s="3"/>
      <c r="J1081" s="3"/>
      <c r="K1081" s="3"/>
      <c r="L1081" s="3"/>
      <c r="M1081" s="3"/>
      <c r="N1081" s="3"/>
      <c r="O1081" s="3"/>
      <c r="P1081" s="3"/>
      <c r="Q1081" s="3"/>
      <c r="R1081" s="3"/>
      <c r="S1081" s="3"/>
      <c r="T1081" s="3"/>
      <c r="U1081" s="3"/>
      <c r="V1081" s="3"/>
      <c r="W1081" s="3"/>
      <c r="X1081" s="3"/>
      <c r="Y1081" s="3"/>
      <c r="Z1081" s="3"/>
    </row>
    <row r="1082" spans="2:26">
      <c r="B1082" s="449"/>
      <c r="C1082" s="7"/>
      <c r="D1082" s="3"/>
      <c r="E1082" s="3"/>
      <c r="F1082" s="3"/>
      <c r="G1082" s="3"/>
      <c r="H1082" s="3"/>
      <c r="I1082" s="3"/>
      <c r="J1082" s="3"/>
      <c r="K1082" s="3"/>
      <c r="L1082" s="3"/>
      <c r="M1082" s="3"/>
      <c r="N1082" s="3"/>
      <c r="O1082" s="3"/>
      <c r="P1082" s="3"/>
      <c r="Q1082" s="3"/>
      <c r="R1082" s="3"/>
      <c r="S1082" s="3"/>
      <c r="T1082" s="3"/>
      <c r="U1082" s="3"/>
      <c r="V1082" s="3"/>
      <c r="W1082" s="3"/>
      <c r="X1082" s="3"/>
      <c r="Y1082" s="3"/>
      <c r="Z1082" s="3"/>
    </row>
    <row r="1083" spans="2:26">
      <c r="B1083" s="449"/>
      <c r="C1083" s="7"/>
      <c r="D1083" s="3"/>
      <c r="E1083" s="3"/>
      <c r="F1083" s="3"/>
      <c r="G1083" s="3"/>
      <c r="H1083" s="3"/>
      <c r="I1083" s="3"/>
      <c r="J1083" s="3"/>
      <c r="K1083" s="3"/>
      <c r="L1083" s="3"/>
      <c r="M1083" s="3"/>
      <c r="N1083" s="3"/>
      <c r="O1083" s="3"/>
      <c r="P1083" s="3"/>
      <c r="Q1083" s="3"/>
      <c r="R1083" s="3"/>
      <c r="S1083" s="3"/>
      <c r="T1083" s="3"/>
      <c r="U1083" s="3"/>
      <c r="V1083" s="3"/>
      <c r="W1083" s="3"/>
      <c r="X1083" s="3"/>
      <c r="Y1083" s="3"/>
      <c r="Z1083" s="3"/>
    </row>
    <row r="1084" spans="2:26">
      <c r="B1084" s="449"/>
      <c r="C1084" s="7"/>
      <c r="D1084" s="3"/>
      <c r="E1084" s="3"/>
      <c r="F1084" s="3"/>
      <c r="G1084" s="3"/>
      <c r="H1084" s="3"/>
      <c r="I1084" s="3"/>
      <c r="J1084" s="3"/>
      <c r="K1084" s="3"/>
      <c r="L1084" s="3"/>
      <c r="M1084" s="3"/>
      <c r="N1084" s="3"/>
      <c r="O1084" s="3"/>
      <c r="P1084" s="3"/>
      <c r="Q1084" s="3"/>
      <c r="R1084" s="3"/>
      <c r="S1084" s="3"/>
      <c r="T1084" s="3"/>
      <c r="U1084" s="3"/>
      <c r="V1084" s="3"/>
      <c r="W1084" s="3"/>
      <c r="X1084" s="3"/>
      <c r="Y1084" s="3"/>
      <c r="Z1084" s="3"/>
    </row>
    <row r="1085" spans="2:26">
      <c r="B1085" s="449"/>
      <c r="C1085" s="7"/>
      <c r="D1085" s="3"/>
      <c r="E1085" s="3"/>
      <c r="F1085" s="3"/>
      <c r="G1085" s="3"/>
      <c r="H1085" s="3"/>
      <c r="I1085" s="3"/>
      <c r="J1085" s="3"/>
      <c r="K1085" s="3"/>
      <c r="L1085" s="3"/>
      <c r="M1085" s="3"/>
      <c r="N1085" s="3"/>
      <c r="O1085" s="3"/>
      <c r="P1085" s="3"/>
      <c r="Q1085" s="3"/>
      <c r="R1085" s="3"/>
      <c r="S1085" s="3"/>
      <c r="T1085" s="3"/>
      <c r="U1085" s="3"/>
      <c r="V1085" s="3"/>
      <c r="W1085" s="3"/>
      <c r="X1085" s="3"/>
      <c r="Y1085" s="3"/>
      <c r="Z1085" s="3"/>
    </row>
    <row r="1086" spans="2:26">
      <c r="B1086" s="449"/>
      <c r="C1086" s="7"/>
      <c r="D1086" s="3"/>
      <c r="E1086" s="3"/>
      <c r="F1086" s="3"/>
      <c r="G1086" s="3"/>
      <c r="H1086" s="3"/>
      <c r="I1086" s="3"/>
      <c r="J1086" s="3"/>
      <c r="K1086" s="3"/>
      <c r="L1086" s="3"/>
      <c r="M1086" s="3"/>
      <c r="N1086" s="3"/>
      <c r="O1086" s="3"/>
      <c r="P1086" s="3"/>
      <c r="Q1086" s="3"/>
      <c r="R1086" s="3"/>
      <c r="S1086" s="3"/>
      <c r="T1086" s="3"/>
      <c r="U1086" s="3"/>
      <c r="V1086" s="3"/>
      <c r="W1086" s="3"/>
      <c r="X1086" s="3"/>
      <c r="Y1086" s="3"/>
      <c r="Z1086" s="3"/>
    </row>
    <row r="1087" spans="2:26">
      <c r="B1087" s="449"/>
      <c r="C1087" s="7"/>
      <c r="D1087" s="3"/>
      <c r="E1087" s="3"/>
      <c r="F1087" s="3"/>
      <c r="G1087" s="3"/>
      <c r="H1087" s="3"/>
      <c r="I1087" s="3"/>
      <c r="J1087" s="3"/>
      <c r="K1087" s="3"/>
      <c r="L1087" s="3"/>
      <c r="M1087" s="3"/>
      <c r="N1087" s="3"/>
      <c r="O1087" s="3"/>
      <c r="P1087" s="3"/>
      <c r="Q1087" s="3"/>
      <c r="R1087" s="3"/>
      <c r="S1087" s="3"/>
      <c r="T1087" s="3"/>
      <c r="U1087" s="3"/>
      <c r="V1087" s="3"/>
      <c r="W1087" s="3"/>
      <c r="X1087" s="3"/>
      <c r="Y1087" s="3"/>
      <c r="Z1087" s="3"/>
    </row>
    <row r="1088" spans="2:26">
      <c r="B1088" s="449"/>
      <c r="C1088" s="7"/>
      <c r="D1088" s="3"/>
      <c r="E1088" s="3"/>
      <c r="F1088" s="3"/>
      <c r="G1088" s="3"/>
      <c r="H1088" s="3"/>
      <c r="I1088" s="3"/>
      <c r="J1088" s="3"/>
      <c r="K1088" s="3"/>
      <c r="L1088" s="3"/>
      <c r="M1088" s="3"/>
      <c r="N1088" s="3"/>
      <c r="O1088" s="3"/>
      <c r="P1088" s="3"/>
      <c r="Q1088" s="3"/>
      <c r="R1088" s="3"/>
      <c r="S1088" s="3"/>
      <c r="T1088" s="3"/>
      <c r="U1088" s="3"/>
      <c r="V1088" s="3"/>
      <c r="W1088" s="3"/>
      <c r="X1088" s="3"/>
      <c r="Y1088" s="3"/>
      <c r="Z1088" s="3"/>
    </row>
    <row r="1089" spans="2:26">
      <c r="B1089" s="449"/>
      <c r="C1089" s="7"/>
      <c r="D1089" s="3"/>
      <c r="E1089" s="3"/>
      <c r="F1089" s="3"/>
      <c r="G1089" s="3"/>
      <c r="H1089" s="3"/>
      <c r="I1089" s="3"/>
      <c r="J1089" s="3"/>
      <c r="K1089" s="3"/>
      <c r="L1089" s="3"/>
      <c r="M1089" s="3"/>
      <c r="N1089" s="3"/>
      <c r="O1089" s="3"/>
      <c r="P1089" s="3"/>
      <c r="Q1089" s="3"/>
      <c r="R1089" s="3"/>
      <c r="S1089" s="3"/>
      <c r="T1089" s="3"/>
      <c r="U1089" s="3"/>
      <c r="V1089" s="3"/>
      <c r="W1089" s="3"/>
      <c r="X1089" s="3"/>
      <c r="Y1089" s="3"/>
      <c r="Z1089" s="3"/>
    </row>
    <row r="1090" spans="2:26">
      <c r="B1090" s="449"/>
      <c r="C1090" s="7"/>
      <c r="D1090" s="3"/>
      <c r="E1090" s="3"/>
      <c r="F1090" s="3"/>
      <c r="G1090" s="3"/>
      <c r="H1090" s="3"/>
      <c r="I1090" s="3"/>
      <c r="J1090" s="3"/>
      <c r="K1090" s="3"/>
      <c r="L1090" s="3"/>
      <c r="M1090" s="3"/>
      <c r="N1090" s="3"/>
      <c r="O1090" s="3"/>
      <c r="P1090" s="3"/>
      <c r="Q1090" s="3"/>
      <c r="R1090" s="3"/>
      <c r="S1090" s="3"/>
      <c r="T1090" s="3"/>
      <c r="U1090" s="3"/>
      <c r="V1090" s="3"/>
      <c r="W1090" s="3"/>
      <c r="X1090" s="3"/>
      <c r="Y1090" s="3"/>
      <c r="Z1090" s="3"/>
    </row>
    <row r="1091" spans="2:26">
      <c r="B1091" s="449"/>
      <c r="C1091" s="7"/>
      <c r="D1091" s="3"/>
      <c r="E1091" s="3"/>
      <c r="F1091" s="3"/>
      <c r="G1091" s="3"/>
      <c r="H1091" s="3"/>
      <c r="I1091" s="3"/>
      <c r="J1091" s="3"/>
      <c r="K1091" s="3"/>
      <c r="L1091" s="3"/>
      <c r="M1091" s="3"/>
      <c r="N1091" s="3"/>
      <c r="O1091" s="3"/>
      <c r="P1091" s="3"/>
      <c r="Q1091" s="3"/>
      <c r="R1091" s="3"/>
      <c r="S1091" s="3"/>
      <c r="T1091" s="3"/>
      <c r="U1091" s="3"/>
      <c r="V1091" s="3"/>
      <c r="W1091" s="3"/>
      <c r="X1091" s="3"/>
      <c r="Y1091" s="3"/>
      <c r="Z1091" s="3"/>
    </row>
    <row r="1092" spans="2:26">
      <c r="B1092" s="449"/>
      <c r="C1092" s="7"/>
      <c r="D1092" s="3"/>
      <c r="E1092" s="3"/>
      <c r="H1092" s="3"/>
      <c r="I1092" s="3"/>
      <c r="J1092" s="3"/>
      <c r="K1092" s="3"/>
      <c r="L1092" s="3"/>
      <c r="M1092" s="3"/>
      <c r="N1092" s="3"/>
      <c r="O1092" s="3"/>
      <c r="P1092" s="3"/>
      <c r="Q1092" s="3"/>
      <c r="R1092" s="3"/>
      <c r="S1092" s="3"/>
      <c r="T1092" s="3"/>
      <c r="U1092" s="3"/>
      <c r="V1092" s="3"/>
      <c r="W1092" s="3"/>
      <c r="X1092" s="3"/>
      <c r="Y1092" s="3"/>
      <c r="Z1092" s="3"/>
    </row>
    <row r="1093" spans="2:26">
      <c r="B1093" s="449"/>
      <c r="C1093" s="7"/>
      <c r="D1093" s="3"/>
      <c r="E1093" s="3"/>
      <c r="H1093" s="3"/>
      <c r="I1093" s="3"/>
      <c r="J1093" s="3"/>
      <c r="K1093" s="3"/>
      <c r="L1093" s="3"/>
      <c r="M1093" s="3"/>
      <c r="N1093" s="3"/>
      <c r="O1093" s="3"/>
      <c r="P1093" s="3"/>
      <c r="Q1093" s="3"/>
      <c r="R1093" s="3"/>
      <c r="S1093" s="3"/>
      <c r="T1093" s="3"/>
      <c r="U1093" s="3"/>
      <c r="V1093" s="3"/>
      <c r="W1093" s="3"/>
      <c r="X1093" s="3"/>
      <c r="Y1093" s="3"/>
      <c r="Z1093" s="3"/>
    </row>
    <row r="1094" spans="2:26">
      <c r="B1094" s="449"/>
      <c r="C1094" s="7"/>
      <c r="D1094" s="3"/>
      <c r="E1094" s="3"/>
      <c r="H1094" s="3"/>
      <c r="I1094" s="3"/>
      <c r="J1094" s="3"/>
      <c r="K1094" s="3"/>
      <c r="L1094" s="3"/>
      <c r="M1094" s="3"/>
      <c r="N1094" s="3"/>
      <c r="O1094" s="3"/>
      <c r="P1094" s="3"/>
      <c r="Q1094" s="3"/>
      <c r="R1094" s="3"/>
      <c r="S1094" s="3"/>
      <c r="T1094" s="3"/>
      <c r="U1094" s="3"/>
      <c r="V1094" s="3"/>
      <c r="W1094" s="3"/>
      <c r="X1094" s="3"/>
      <c r="Y1094" s="3"/>
      <c r="Z1094" s="3"/>
    </row>
    <row r="1095" spans="2:26">
      <c r="B1095" s="449"/>
      <c r="C1095" s="7"/>
      <c r="D1095" s="3"/>
      <c r="T1095" s="3"/>
      <c r="U1095" s="3"/>
      <c r="V1095" s="3"/>
      <c r="W1095" s="3"/>
      <c r="X1095" s="3"/>
      <c r="Y1095" s="3"/>
      <c r="Z1095" s="3"/>
    </row>
    <row r="1096" spans="2:26">
      <c r="B1096" s="449"/>
      <c r="C1096" s="7"/>
      <c r="D1096" s="3"/>
      <c r="T1096" s="3"/>
      <c r="U1096" s="3"/>
      <c r="V1096" s="3"/>
      <c r="W1096" s="3"/>
      <c r="X1096" s="3"/>
      <c r="Y1096" s="3"/>
      <c r="Z1096" s="3"/>
    </row>
    <row r="1097" spans="2:26">
      <c r="B1097" s="449"/>
      <c r="C1097" s="7"/>
      <c r="D1097" s="3"/>
      <c r="T1097" s="3"/>
      <c r="U1097" s="3"/>
      <c r="V1097" s="3"/>
      <c r="W1097" s="3"/>
      <c r="X1097" s="3"/>
      <c r="Y1097" s="3"/>
      <c r="Z1097" s="3"/>
    </row>
    <row r="1098" spans="2:26">
      <c r="B1098" s="449"/>
      <c r="C1098" s="7"/>
      <c r="D1098" s="3"/>
      <c r="T1098" s="3"/>
      <c r="U1098" s="3"/>
      <c r="V1098" s="3"/>
      <c r="W1098" s="3"/>
      <c r="X1098" s="3"/>
      <c r="Y1098" s="3"/>
      <c r="Z1098" s="3"/>
    </row>
    <row r="1099" spans="2:26">
      <c r="T1099" s="3"/>
    </row>
    <row r="1100" spans="2:26">
      <c r="T1100" s="3"/>
    </row>
    <row r="1101" spans="2:26">
      <c r="T1101" s="3"/>
    </row>
    <row r="1102" spans="2:26">
      <c r="T1102" s="3"/>
    </row>
    <row r="1103" spans="2:26">
      <c r="T1103" s="3"/>
    </row>
    <row r="1105" spans="3:3">
      <c r="C1105"/>
    </row>
  </sheetData>
  <mergeCells count="10">
    <mergeCell ref="C176:C177"/>
    <mergeCell ref="D1:H1"/>
    <mergeCell ref="C172:C173"/>
    <mergeCell ref="C174:C175"/>
    <mergeCell ref="E85:E86"/>
    <mergeCell ref="G85:G86"/>
    <mergeCell ref="E103:E104"/>
    <mergeCell ref="F103:G104"/>
    <mergeCell ref="F168:G169"/>
    <mergeCell ref="C170:C171"/>
  </mergeCells>
  <conditionalFormatting sqref="H288:T288">
    <cfRule type="cellIs" dxfId="15" priority="5" operator="lessThan">
      <formula>0</formula>
    </cfRule>
  </conditionalFormatting>
  <conditionalFormatting sqref="H283:T283">
    <cfRule type="cellIs" dxfId="14" priority="4" operator="lessThan">
      <formula>0</formula>
    </cfRule>
  </conditionalFormatting>
  <conditionalFormatting sqref="H268:T268">
    <cfRule type="cellIs" dxfId="13" priority="3" operator="lessThan">
      <formula>0</formula>
    </cfRule>
  </conditionalFormatting>
  <conditionalFormatting sqref="H263:T263">
    <cfRule type="cellIs" dxfId="12" priority="2" operator="lessThan">
      <formula>0</formula>
    </cfRule>
  </conditionalFormatting>
  <conditionalFormatting sqref="H257:T257">
    <cfRule type="cellIs" dxfId="11" priority="1" operator="lessThan">
      <formula>0</formula>
    </cfRule>
  </conditionalFormatting>
  <dataValidations count="1">
    <dataValidation type="list" showInputMessage="1" showErrorMessage="1" sqref="E170 E178:E179 E174 E176 E172">
      <formula1>$A$301:$A$304</formula1>
    </dataValidation>
  </dataValidations>
  <hyperlinks>
    <hyperlink ref="B1" location="Introduction!A1" display="Return to Introduction Page"/>
  </hyperlinks>
  <pageMargins left="0.7" right="0.7" top="0.75" bottom="0.75" header="0.3" footer="0.3"/>
  <pageSetup paperSize="9" orientation="portrait" horizontalDpi="0" verticalDpi="0"/>
  <drawing r:id="rId1"/>
  <extLst>
    <ext xmlns:x14="http://schemas.microsoft.com/office/spreadsheetml/2009/9/main" uri="{CCE6A557-97BC-4b89-ADB6-D9C93CAAB3DF}">
      <x14:dataValidations xmlns:xm="http://schemas.microsoft.com/office/excel/2006/main" count="1">
        <x14:dataValidation type="list" showInputMessage="1" showErrorMessage="1">
          <x14:formula1>
            <xm:f>Introduction!$A$301:$A$304</xm:f>
          </x14:formula1>
          <xm:sqref>E181</xm:sqref>
        </x14:dataValidation>
      </x14:dataValidations>
    </ex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105"/>
  <sheetViews>
    <sheetView showGridLines="0" workbookViewId="0">
      <pane xSplit="7" topLeftCell="H1" activePane="topRight" state="frozen"/>
      <selection pane="topRight" activeCell="H31" sqref="H31"/>
    </sheetView>
  </sheetViews>
  <sheetFormatPr defaultColWidth="11.125" defaultRowHeight="15.75"/>
  <cols>
    <col min="1" max="1" width="7" style="29" customWidth="1"/>
    <col min="2" max="2" width="11" style="450" customWidth="1"/>
    <col min="3" max="3" width="18.875" style="27" customWidth="1"/>
    <col min="4" max="4" width="27.625" customWidth="1"/>
    <col min="5" max="5" width="15.375" customWidth="1"/>
    <col min="6" max="7" width="13.875" customWidth="1"/>
    <col min="8" max="20" width="19.875" customWidth="1"/>
    <col min="21" max="26" width="11" customWidth="1"/>
    <col min="27" max="27" width="13.375" customWidth="1"/>
  </cols>
  <sheetData>
    <row r="1" spans="1:26" ht="25.5">
      <c r="A1" s="71"/>
      <c r="B1" s="139" t="s">
        <v>86</v>
      </c>
      <c r="C1" s="139"/>
      <c r="D1" s="555"/>
      <c r="E1" s="555"/>
      <c r="F1" s="555"/>
      <c r="G1" s="555"/>
      <c r="H1" s="555"/>
      <c r="I1" s="450" t="str">
        <f>"tip: input your assumptions and forecast parameters for "&amp; $E$3&amp;" on the left or in the lightly green highlighted cells below."</f>
        <v>tip: input your assumptions and forecast parameters for Year 4 (2023) on the left or in the lightly green highlighted cells below.</v>
      </c>
      <c r="J1" s="58"/>
      <c r="K1" s="3"/>
      <c r="L1" s="3"/>
      <c r="M1" s="3"/>
      <c r="N1" s="3"/>
      <c r="O1" s="3"/>
      <c r="P1" s="3"/>
      <c r="Q1" s="3"/>
      <c r="R1" s="3"/>
      <c r="S1" s="3"/>
      <c r="T1" s="7"/>
      <c r="U1" s="7"/>
      <c r="V1" s="3"/>
      <c r="W1" s="3"/>
      <c r="X1" s="3"/>
      <c r="Y1" s="3"/>
      <c r="Z1" s="3"/>
    </row>
    <row r="2" spans="1:26">
      <c r="B2" s="344"/>
      <c r="C2" s="139"/>
      <c r="D2" s="3"/>
      <c r="E2" s="3"/>
      <c r="F2" s="3"/>
      <c r="G2" s="3"/>
      <c r="H2" s="3"/>
      <c r="I2" s="3"/>
      <c r="J2" s="3"/>
      <c r="K2" s="3"/>
      <c r="L2" s="3"/>
      <c r="M2" s="3"/>
      <c r="N2" s="3"/>
      <c r="O2" s="3"/>
      <c r="P2" s="3"/>
      <c r="Q2" s="3"/>
      <c r="R2" s="3"/>
      <c r="S2" s="3"/>
      <c r="T2" s="7"/>
      <c r="U2" s="7"/>
      <c r="V2" s="3"/>
      <c r="W2" s="3"/>
      <c r="X2" s="3"/>
      <c r="Y2" s="3"/>
      <c r="Z2" s="3"/>
    </row>
    <row r="3" spans="1:26" ht="20.25">
      <c r="B3" s="149" t="s">
        <v>0</v>
      </c>
      <c r="C3" s="367"/>
      <c r="D3" s="367"/>
      <c r="E3" s="367" t="str">
        <f>"Year 4 ("&amp;'Financing Schedule'!$D$5+3&amp;")"</f>
        <v>Year 4 (2023)</v>
      </c>
      <c r="F3" s="367"/>
      <c r="G3" s="367"/>
      <c r="H3" s="405" t="s">
        <v>126</v>
      </c>
      <c r="I3" s="406" t="s">
        <v>127</v>
      </c>
      <c r="J3" s="406" t="s">
        <v>128</v>
      </c>
      <c r="K3" s="406" t="s">
        <v>129</v>
      </c>
      <c r="L3" s="406" t="s">
        <v>130</v>
      </c>
      <c r="M3" s="406" t="s">
        <v>131</v>
      </c>
      <c r="N3" s="406" t="s">
        <v>132</v>
      </c>
      <c r="O3" s="406" t="s">
        <v>133</v>
      </c>
      <c r="P3" s="406" t="s">
        <v>134</v>
      </c>
      <c r="Q3" s="406" t="s">
        <v>135</v>
      </c>
      <c r="R3" s="406" t="s">
        <v>136</v>
      </c>
      <c r="S3" s="406" t="s">
        <v>137</v>
      </c>
      <c r="T3" s="407" t="s">
        <v>177</v>
      </c>
      <c r="U3" s="7"/>
      <c r="V3" s="3"/>
      <c r="W3" s="3"/>
      <c r="X3" s="3"/>
      <c r="Y3" s="3"/>
      <c r="Z3" s="3"/>
    </row>
    <row r="4" spans="1:26">
      <c r="B4" s="451"/>
      <c r="C4" s="452"/>
      <c r="D4" s="452"/>
      <c r="E4" s="452"/>
      <c r="F4" s="452"/>
      <c r="G4" s="453" t="s">
        <v>57</v>
      </c>
      <c r="H4" s="408">
        <v>37</v>
      </c>
      <c r="I4" s="409">
        <f t="shared" ref="I4:S4" si="0">H4+1</f>
        <v>38</v>
      </c>
      <c r="J4" s="409">
        <f t="shared" si="0"/>
        <v>39</v>
      </c>
      <c r="K4" s="409">
        <f t="shared" si="0"/>
        <v>40</v>
      </c>
      <c r="L4" s="409">
        <f t="shared" si="0"/>
        <v>41</v>
      </c>
      <c r="M4" s="409">
        <f t="shared" si="0"/>
        <v>42</v>
      </c>
      <c r="N4" s="409">
        <f t="shared" si="0"/>
        <v>43</v>
      </c>
      <c r="O4" s="409">
        <f t="shared" si="0"/>
        <v>44</v>
      </c>
      <c r="P4" s="409">
        <f t="shared" si="0"/>
        <v>45</v>
      </c>
      <c r="Q4" s="409">
        <f t="shared" si="0"/>
        <v>46</v>
      </c>
      <c r="R4" s="409">
        <f t="shared" si="0"/>
        <v>47</v>
      </c>
      <c r="S4" s="409">
        <f t="shared" si="0"/>
        <v>48</v>
      </c>
      <c r="T4" s="457" t="str">
        <f>"Total for " &amp; $E$3</f>
        <v>Total for Year 4 (2023)</v>
      </c>
      <c r="U4" s="7"/>
      <c r="V4" s="3"/>
      <c r="W4" s="3"/>
      <c r="X4" s="3"/>
      <c r="Y4" s="3"/>
      <c r="Z4" s="3"/>
    </row>
    <row r="5" spans="1:26">
      <c r="B5" s="454"/>
      <c r="C5" s="7"/>
      <c r="D5" s="7"/>
      <c r="E5" s="7"/>
      <c r="F5" s="7"/>
      <c r="G5" s="7"/>
      <c r="H5" s="410"/>
      <c r="I5" s="411"/>
      <c r="J5" s="411"/>
      <c r="K5" s="411"/>
      <c r="L5" s="411"/>
      <c r="M5" s="411"/>
      <c r="N5" s="411"/>
      <c r="O5" s="411"/>
      <c r="P5" s="411"/>
      <c r="Q5" s="411"/>
      <c r="R5" s="411"/>
      <c r="S5" s="411"/>
      <c r="T5" s="458"/>
      <c r="U5" s="7"/>
      <c r="V5" s="3"/>
      <c r="W5" s="3"/>
      <c r="X5" s="3"/>
      <c r="Y5" s="3"/>
      <c r="Z5" s="3"/>
    </row>
    <row r="6" spans="1:26">
      <c r="B6" s="455" t="str">
        <f>'Year 3'!B6</f>
        <v>Product Revenue</v>
      </c>
      <c r="C6" s="12"/>
      <c r="D6" s="14"/>
      <c r="E6" s="15"/>
      <c r="F6" s="7"/>
      <c r="G6" s="7"/>
      <c r="H6" s="412"/>
      <c r="I6" s="413"/>
      <c r="J6" s="413"/>
      <c r="K6" s="413"/>
      <c r="L6" s="413"/>
      <c r="M6" s="413"/>
      <c r="N6" s="413"/>
      <c r="O6" s="413"/>
      <c r="P6" s="413"/>
      <c r="Q6" s="413"/>
      <c r="R6" s="413"/>
      <c r="S6" s="413"/>
      <c r="T6" s="459"/>
      <c r="U6" s="7"/>
      <c r="V6" s="3"/>
      <c r="W6" s="3"/>
      <c r="X6" s="3"/>
      <c r="Y6" s="3"/>
      <c r="Z6" s="3"/>
    </row>
    <row r="7" spans="1:26">
      <c r="B7" s="454"/>
      <c r="C7" s="7" t="s">
        <v>186</v>
      </c>
      <c r="D7" s="7"/>
      <c r="E7" s="506">
        <f>'Year 3'!E7</f>
        <v>120</v>
      </c>
      <c r="F7" s="7"/>
      <c r="G7" s="16"/>
      <c r="H7" s="414"/>
      <c r="I7" s="415"/>
      <c r="J7" s="415"/>
      <c r="K7" s="415"/>
      <c r="L7" s="415"/>
      <c r="M7" s="415"/>
      <c r="N7" s="415"/>
      <c r="O7" s="415"/>
      <c r="P7" s="415"/>
      <c r="Q7" s="415"/>
      <c r="R7" s="415"/>
      <c r="S7" s="415"/>
      <c r="T7" s="460"/>
      <c r="U7" s="7"/>
      <c r="V7" s="3"/>
      <c r="W7" s="3"/>
      <c r="X7" s="3"/>
      <c r="Y7" s="3"/>
      <c r="Z7" s="3"/>
    </row>
    <row r="8" spans="1:26">
      <c r="B8" s="454"/>
      <c r="C8" s="7" t="s">
        <v>187</v>
      </c>
      <c r="D8" s="7"/>
      <c r="E8" s="507">
        <f>IF('Year 3'!S11="",'Year 3'!S10,'Year 3'!S11)</f>
        <v>225</v>
      </c>
      <c r="F8" s="7"/>
      <c r="G8" s="7"/>
      <c r="H8" s="412"/>
      <c r="I8" s="413"/>
      <c r="J8" s="413"/>
      <c r="K8" s="413"/>
      <c r="L8" s="413"/>
      <c r="M8" s="413"/>
      <c r="N8" s="413"/>
      <c r="O8" s="413"/>
      <c r="P8" s="413"/>
      <c r="Q8" s="413"/>
      <c r="R8" s="413"/>
      <c r="S8" s="413"/>
      <c r="T8" s="461"/>
      <c r="U8" s="7"/>
      <c r="V8" s="3"/>
      <c r="W8" s="3"/>
      <c r="X8" s="3"/>
      <c r="Y8" s="3"/>
      <c r="Z8" s="3"/>
    </row>
    <row r="9" spans="1:26">
      <c r="B9" s="454"/>
      <c r="C9" s="7" t="str">
        <f>$E$3&amp;" Sales Growth"</f>
        <v>Year 4 (2023) Sales Growth</v>
      </c>
      <c r="D9" s="7"/>
      <c r="E9" s="508">
        <v>0.4</v>
      </c>
      <c r="F9" s="7"/>
      <c r="G9" s="16"/>
      <c r="H9" s="416"/>
      <c r="I9" s="417"/>
      <c r="J9" s="417"/>
      <c r="K9" s="417"/>
      <c r="L9" s="417"/>
      <c r="M9" s="417"/>
      <c r="N9" s="417"/>
      <c r="O9" s="417"/>
      <c r="P9" s="417"/>
      <c r="Q9" s="417"/>
      <c r="R9" s="417"/>
      <c r="S9" s="418"/>
      <c r="T9" s="462"/>
      <c r="U9" s="7"/>
      <c r="V9" s="3"/>
      <c r="W9" s="3"/>
      <c r="X9" s="3"/>
      <c r="Y9" s="3"/>
      <c r="Z9" s="3"/>
    </row>
    <row r="10" spans="1:26">
      <c r="B10" s="455" t="s">
        <v>260</v>
      </c>
      <c r="C10" s="7"/>
      <c r="D10" s="7"/>
      <c r="E10" s="7"/>
      <c r="F10" s="7"/>
      <c r="G10" s="16"/>
      <c r="H10" s="509"/>
      <c r="I10" s="510"/>
      <c r="J10" s="510"/>
      <c r="K10" s="510"/>
      <c r="L10" s="510"/>
      <c r="M10" s="510"/>
      <c r="N10" s="510"/>
      <c r="O10" s="510"/>
      <c r="P10" s="510"/>
      <c r="Q10" s="510"/>
      <c r="R10" s="510"/>
      <c r="S10" s="510"/>
      <c r="T10" s="462" t="str">
        <f>IF(SUM(H10:S10)=0,"",SUM(H10:S10))</f>
        <v/>
      </c>
      <c r="U10" s="7"/>
      <c r="V10" s="3"/>
      <c r="W10" s="3"/>
      <c r="X10" s="3"/>
      <c r="Y10" s="3"/>
      <c r="Z10" s="3"/>
    </row>
    <row r="11" spans="1:26" ht="16.5" thickBot="1">
      <c r="B11" s="455" t="s">
        <v>292</v>
      </c>
      <c r="D11" s="27"/>
      <c r="E11" s="27"/>
      <c r="F11" s="27"/>
      <c r="G11" s="27"/>
      <c r="H11" s="416">
        <f>IFERROR(IF(H10="",ROUNDDOWN($E8+((H$4-$H$4+1)/12)*($S11-$E8),0),""),"")</f>
        <v>232</v>
      </c>
      <c r="I11" s="417">
        <f t="shared" ref="I11:R11" si="1">IFERROR(IF(I10="",ROUNDDOWN($E$8+((I$4-$H$4+1)/12)*($S11-$E$8),0),""),"")</f>
        <v>240</v>
      </c>
      <c r="J11" s="417">
        <f t="shared" si="1"/>
        <v>247</v>
      </c>
      <c r="K11" s="417">
        <f t="shared" si="1"/>
        <v>255</v>
      </c>
      <c r="L11" s="417">
        <f t="shared" si="1"/>
        <v>262</v>
      </c>
      <c r="M11" s="417">
        <f t="shared" si="1"/>
        <v>270</v>
      </c>
      <c r="N11" s="417">
        <f t="shared" si="1"/>
        <v>277</v>
      </c>
      <c r="O11" s="417">
        <f t="shared" si="1"/>
        <v>285</v>
      </c>
      <c r="P11" s="417">
        <f t="shared" si="1"/>
        <v>292</v>
      </c>
      <c r="Q11" s="417">
        <f t="shared" si="1"/>
        <v>300</v>
      </c>
      <c r="R11" s="417">
        <f t="shared" si="1"/>
        <v>307</v>
      </c>
      <c r="S11" s="417">
        <f>IFERROR(IF(S10="",ROUNDDOWN($E8*(1+$E9),0),""),"")</f>
        <v>315</v>
      </c>
      <c r="T11" s="462">
        <f>IF(SUM(H11:S11)=0,"",SUM(H11:S11))</f>
        <v>3282</v>
      </c>
      <c r="U11" s="7"/>
      <c r="V11" s="3"/>
      <c r="W11" s="3"/>
      <c r="X11" s="3"/>
      <c r="Y11" s="3"/>
      <c r="Z11" s="3"/>
    </row>
    <row r="12" spans="1:26" ht="16.5" thickTop="1">
      <c r="B12" s="470" t="s">
        <v>255</v>
      </c>
      <c r="C12" s="471"/>
      <c r="D12" s="471"/>
      <c r="E12" s="471"/>
      <c r="F12" s="471"/>
      <c r="G12" s="472"/>
      <c r="H12" s="473">
        <f>IF(H11="",H10*$E7,H11*$E7)</f>
        <v>27840</v>
      </c>
      <c r="I12" s="474">
        <f>IF(I11="",I10*$E7,I11*$E7)</f>
        <v>28800</v>
      </c>
      <c r="J12" s="474">
        <f t="shared" ref="J12:S12" si="2">IF(J11="",J10*$E7,J11*$E7)</f>
        <v>29640</v>
      </c>
      <c r="K12" s="474">
        <f t="shared" si="2"/>
        <v>30600</v>
      </c>
      <c r="L12" s="474">
        <f t="shared" si="2"/>
        <v>31440</v>
      </c>
      <c r="M12" s="474">
        <f t="shared" si="2"/>
        <v>32400</v>
      </c>
      <c r="N12" s="474">
        <f t="shared" si="2"/>
        <v>33240</v>
      </c>
      <c r="O12" s="474">
        <f t="shared" si="2"/>
        <v>34200</v>
      </c>
      <c r="P12" s="474">
        <f t="shared" si="2"/>
        <v>35040</v>
      </c>
      <c r="Q12" s="474">
        <f t="shared" si="2"/>
        <v>36000</v>
      </c>
      <c r="R12" s="474">
        <f t="shared" si="2"/>
        <v>36840</v>
      </c>
      <c r="S12" s="474">
        <f t="shared" si="2"/>
        <v>37800</v>
      </c>
      <c r="T12" s="475">
        <f>SUM(H12:S12)</f>
        <v>393840</v>
      </c>
      <c r="U12" s="7"/>
      <c r="V12" s="3"/>
      <c r="W12" s="3"/>
      <c r="X12" s="3"/>
      <c r="Y12" s="3"/>
      <c r="Z12" s="3"/>
    </row>
    <row r="13" spans="1:26">
      <c r="B13" s="454"/>
      <c r="C13" s="7"/>
      <c r="D13" s="7"/>
      <c r="E13" s="7"/>
      <c r="F13" s="7"/>
      <c r="G13" s="17"/>
      <c r="H13" s="419"/>
      <c r="I13" s="420"/>
      <c r="J13" s="420"/>
      <c r="K13" s="420"/>
      <c r="L13" s="420"/>
      <c r="M13" s="420"/>
      <c r="N13" s="420"/>
      <c r="O13" s="420"/>
      <c r="P13" s="420"/>
      <c r="Q13" s="420"/>
      <c r="R13" s="420"/>
      <c r="S13" s="420"/>
      <c r="T13" s="463"/>
      <c r="U13" s="7"/>
      <c r="V13" s="3"/>
      <c r="W13" s="3"/>
      <c r="X13" s="3"/>
      <c r="Y13" s="3"/>
      <c r="Z13" s="3"/>
    </row>
    <row r="14" spans="1:26">
      <c r="B14" s="455" t="str">
        <f>'Year 3'!B14</f>
        <v>Service Revenue</v>
      </c>
      <c r="C14" s="12"/>
      <c r="D14" s="14"/>
      <c r="E14" s="73"/>
      <c r="F14" s="7"/>
      <c r="G14" s="7"/>
      <c r="H14" s="412"/>
      <c r="I14" s="413"/>
      <c r="J14" s="413"/>
      <c r="K14" s="413"/>
      <c r="L14" s="413"/>
      <c r="M14" s="413"/>
      <c r="N14" s="413"/>
      <c r="O14" s="413"/>
      <c r="P14" s="413"/>
      <c r="Q14" s="413"/>
      <c r="R14" s="413"/>
      <c r="S14" s="413"/>
      <c r="T14" s="459"/>
      <c r="U14" s="7"/>
      <c r="V14" s="3"/>
      <c r="W14" s="3"/>
      <c r="X14" s="3"/>
      <c r="Y14" s="3"/>
      <c r="Z14" s="3"/>
    </row>
    <row r="15" spans="1:26">
      <c r="B15" s="454"/>
      <c r="C15" s="7" t="s">
        <v>253</v>
      </c>
      <c r="D15" s="7"/>
      <c r="E15" s="506">
        <f>'Year 3'!E15</f>
        <v>10</v>
      </c>
      <c r="F15" s="7"/>
      <c r="G15" s="16"/>
      <c r="H15" s="414"/>
      <c r="I15" s="415"/>
      <c r="J15" s="415"/>
      <c r="K15" s="415"/>
      <c r="L15" s="415"/>
      <c r="M15" s="415"/>
      <c r="N15" s="415"/>
      <c r="O15" s="415"/>
      <c r="P15" s="415"/>
      <c r="Q15" s="415"/>
      <c r="R15" s="415"/>
      <c r="S15" s="415"/>
      <c r="T15" s="460"/>
      <c r="U15" s="7"/>
      <c r="V15" s="3"/>
      <c r="W15" s="3"/>
      <c r="X15" s="3"/>
      <c r="Y15" s="3"/>
      <c r="Z15" s="3"/>
    </row>
    <row r="16" spans="1:26">
      <c r="B16" s="454"/>
      <c r="C16" s="7" t="s">
        <v>254</v>
      </c>
      <c r="D16" s="7"/>
      <c r="E16" s="507">
        <f>IF('Year 3'!S19="",'Year 3'!S18,'Year 3'!S19)</f>
        <v>73</v>
      </c>
      <c r="F16" s="7" t="s">
        <v>14</v>
      </c>
      <c r="G16" s="7"/>
      <c r="H16" s="412"/>
      <c r="I16" s="413"/>
      <c r="J16" s="413"/>
      <c r="K16" s="413"/>
      <c r="L16" s="413"/>
      <c r="M16" s="413"/>
      <c r="N16" s="413"/>
      <c r="O16" s="413"/>
      <c r="P16" s="413"/>
      <c r="Q16" s="413"/>
      <c r="R16" s="413"/>
      <c r="S16" s="413"/>
      <c r="T16" s="461"/>
      <c r="U16" s="7"/>
      <c r="V16" s="3"/>
      <c r="W16" s="3"/>
      <c r="X16" s="3"/>
      <c r="Y16" s="3"/>
      <c r="Z16" s="3"/>
    </row>
    <row r="17" spans="1:26">
      <c r="B17" s="454"/>
      <c r="C17" s="7" t="str">
        <f>$E$3&amp;" Sales Growth"</f>
        <v>Year 4 (2023) Sales Growth</v>
      </c>
      <c r="D17" s="7"/>
      <c r="E17" s="508">
        <v>0.6</v>
      </c>
      <c r="F17" s="7"/>
      <c r="G17" s="16"/>
      <c r="H17" s="416"/>
      <c r="I17" s="417"/>
      <c r="J17" s="417"/>
      <c r="K17" s="417"/>
      <c r="L17" s="417"/>
      <c r="M17" s="417"/>
      <c r="N17" s="417"/>
      <c r="O17" s="417"/>
      <c r="P17" s="417"/>
      <c r="Q17" s="417"/>
      <c r="R17" s="417"/>
      <c r="S17" s="418"/>
      <c r="T17" s="462"/>
      <c r="U17" s="7"/>
      <c r="V17" s="3"/>
      <c r="W17" s="3"/>
      <c r="X17" s="3"/>
      <c r="Y17" s="3"/>
      <c r="Z17" s="3"/>
    </row>
    <row r="18" spans="1:26">
      <c r="B18" s="455" t="s">
        <v>258</v>
      </c>
      <c r="C18" s="7"/>
      <c r="D18" s="7"/>
      <c r="E18" s="7"/>
      <c r="F18" s="7"/>
      <c r="G18" s="16"/>
      <c r="H18" s="509"/>
      <c r="I18" s="510"/>
      <c r="J18" s="510"/>
      <c r="K18" s="510"/>
      <c r="L18" s="510"/>
      <c r="M18" s="510"/>
      <c r="N18" s="510"/>
      <c r="O18" s="510"/>
      <c r="P18" s="510"/>
      <c r="Q18" s="510"/>
      <c r="R18" s="510"/>
      <c r="S18" s="510"/>
      <c r="T18" s="462" t="str">
        <f>IF(SUM(H18:S18)=0,"",SUM(H18:S18))</f>
        <v/>
      </c>
      <c r="U18" s="7"/>
      <c r="V18" s="3"/>
      <c r="W18" s="3"/>
      <c r="X18" s="3"/>
      <c r="Y18" s="3"/>
      <c r="Z18" s="3"/>
    </row>
    <row r="19" spans="1:26" ht="16.5" thickBot="1">
      <c r="B19" s="455" t="s">
        <v>261</v>
      </c>
      <c r="D19" s="27"/>
      <c r="E19" s="27"/>
      <c r="F19" s="27"/>
      <c r="G19" s="27"/>
      <c r="H19" s="416">
        <f>IFERROR(IF(H18="",ROUNDDOWN($E16+((H$4-$H$4+1)/12)*($S19-$E16),0),""),"")</f>
        <v>76</v>
      </c>
      <c r="I19" s="417">
        <f t="shared" ref="I19:R19" si="3">IFERROR(IF(I18="",ROUNDDOWN($E16+((I$4-$H$4+1)/12)*($S19-$E16),0),""),"")</f>
        <v>80</v>
      </c>
      <c r="J19" s="417">
        <f t="shared" si="3"/>
        <v>83</v>
      </c>
      <c r="K19" s="417">
        <f t="shared" si="3"/>
        <v>87</v>
      </c>
      <c r="L19" s="417">
        <f t="shared" si="3"/>
        <v>90</v>
      </c>
      <c r="M19" s="417">
        <f t="shared" si="3"/>
        <v>94</v>
      </c>
      <c r="N19" s="417">
        <f t="shared" si="3"/>
        <v>98</v>
      </c>
      <c r="O19" s="417">
        <f t="shared" si="3"/>
        <v>101</v>
      </c>
      <c r="P19" s="417">
        <f t="shared" si="3"/>
        <v>105</v>
      </c>
      <c r="Q19" s="417">
        <f t="shared" si="3"/>
        <v>108</v>
      </c>
      <c r="R19" s="417">
        <f t="shared" si="3"/>
        <v>112</v>
      </c>
      <c r="S19" s="417">
        <f>IFERROR(IF(S18="",ROUNDDOWN($E16*(1+$E17),0),""),"")</f>
        <v>116</v>
      </c>
      <c r="T19" s="462">
        <f>IF(SUM(H19:S19)=0,"",SUM(H19:S19))</f>
        <v>1150</v>
      </c>
      <c r="U19" s="7"/>
      <c r="V19" s="3"/>
      <c r="W19" s="3"/>
      <c r="X19" s="3"/>
      <c r="Y19" s="3"/>
      <c r="Z19" s="3"/>
    </row>
    <row r="20" spans="1:26" ht="16.5" thickTop="1">
      <c r="B20" s="470" t="s">
        <v>256</v>
      </c>
      <c r="C20" s="471"/>
      <c r="D20" s="471"/>
      <c r="E20" s="471"/>
      <c r="F20" s="471"/>
      <c r="G20" s="472"/>
      <c r="H20" s="473">
        <f>IF(H19="",H18*$E15,H19*$E15)</f>
        <v>760</v>
      </c>
      <c r="I20" s="474">
        <f>IF(I19="",I18*$E15,I19*$E15)</f>
        <v>800</v>
      </c>
      <c r="J20" s="474">
        <f t="shared" ref="J20:S20" si="4">IF(J19="",J18*$E15,J19*$E15)</f>
        <v>830</v>
      </c>
      <c r="K20" s="474">
        <f t="shared" si="4"/>
        <v>870</v>
      </c>
      <c r="L20" s="474">
        <f t="shared" si="4"/>
        <v>900</v>
      </c>
      <c r="M20" s="474">
        <f t="shared" si="4"/>
        <v>940</v>
      </c>
      <c r="N20" s="474">
        <f t="shared" si="4"/>
        <v>980</v>
      </c>
      <c r="O20" s="474">
        <f t="shared" si="4"/>
        <v>1010</v>
      </c>
      <c r="P20" s="474">
        <f t="shared" si="4"/>
        <v>1050</v>
      </c>
      <c r="Q20" s="474">
        <f t="shared" si="4"/>
        <v>1080</v>
      </c>
      <c r="R20" s="474">
        <f t="shared" si="4"/>
        <v>1120</v>
      </c>
      <c r="S20" s="474">
        <f t="shared" si="4"/>
        <v>1160</v>
      </c>
      <c r="T20" s="475">
        <f>SUM(H20:S20)</f>
        <v>11500</v>
      </c>
      <c r="U20" s="7"/>
      <c r="V20" s="3"/>
      <c r="W20" s="3"/>
      <c r="X20" s="3"/>
      <c r="Y20" s="3"/>
      <c r="Z20" s="3"/>
    </row>
    <row r="21" spans="1:26" s="27" customFormat="1">
      <c r="A21" s="29"/>
      <c r="B21" s="455"/>
      <c r="C21" s="7"/>
      <c r="D21" s="7"/>
      <c r="E21" s="18"/>
      <c r="F21" s="7"/>
      <c r="G21" s="16"/>
      <c r="H21" s="412"/>
      <c r="I21" s="413"/>
      <c r="J21" s="413"/>
      <c r="K21" s="413"/>
      <c r="L21" s="413"/>
      <c r="M21" s="413"/>
      <c r="N21" s="413"/>
      <c r="O21" s="413"/>
      <c r="P21" s="413"/>
      <c r="Q21" s="413"/>
      <c r="R21" s="413"/>
      <c r="S21" s="413"/>
      <c r="T21" s="464"/>
      <c r="U21" s="7"/>
      <c r="V21" s="7"/>
      <c r="W21" s="7"/>
      <c r="X21" s="7"/>
      <c r="Y21" s="7"/>
      <c r="Z21" s="7"/>
    </row>
    <row r="22" spans="1:26">
      <c r="B22" s="455" t="str">
        <f>'Year 3'!B22</f>
        <v>Billable Hours Revenue</v>
      </c>
      <c r="C22" s="12"/>
      <c r="D22" s="14"/>
      <c r="E22" s="73"/>
      <c r="F22" s="7"/>
      <c r="G22" s="7"/>
      <c r="H22" s="412"/>
      <c r="I22" s="413"/>
      <c r="J22" s="413"/>
      <c r="K22" s="413"/>
      <c r="L22" s="413"/>
      <c r="M22" s="413"/>
      <c r="N22" s="413"/>
      <c r="O22" s="413"/>
      <c r="P22" s="413"/>
      <c r="Q22" s="413"/>
      <c r="R22" s="413"/>
      <c r="S22" s="413"/>
      <c r="T22" s="459"/>
      <c r="U22" s="7"/>
      <c r="V22" s="3"/>
      <c r="W22" s="3"/>
      <c r="X22" s="3"/>
      <c r="Y22" s="3"/>
      <c r="Z22" s="3"/>
    </row>
    <row r="23" spans="1:26">
      <c r="B23" s="454"/>
      <c r="C23" s="7" t="s">
        <v>247</v>
      </c>
      <c r="D23" s="7"/>
      <c r="E23" s="506">
        <f>'Year 3'!E23</f>
        <v>150</v>
      </c>
      <c r="F23" s="7"/>
      <c r="G23" s="16"/>
      <c r="H23" s="414"/>
      <c r="I23" s="415"/>
      <c r="J23" s="415"/>
      <c r="K23" s="415"/>
      <c r="L23" s="415"/>
      <c r="M23" s="415"/>
      <c r="N23" s="415"/>
      <c r="O23" s="415"/>
      <c r="P23" s="415"/>
      <c r="Q23" s="415"/>
      <c r="R23" s="415"/>
      <c r="S23" s="415"/>
      <c r="T23" s="460"/>
      <c r="U23" s="7"/>
      <c r="V23" s="3"/>
      <c r="W23" s="3"/>
      <c r="X23" s="3"/>
      <c r="Y23" s="3"/>
      <c r="Z23" s="3"/>
    </row>
    <row r="24" spans="1:26">
      <c r="B24" s="454"/>
      <c r="C24" s="7" t="s">
        <v>248</v>
      </c>
      <c r="D24" s="7"/>
      <c r="E24" s="507">
        <f>IF('Year 3'!S27="",'Year 3'!S26,'Year 3'!S27)</f>
        <v>149.69999999999999</v>
      </c>
      <c r="F24" s="7"/>
      <c r="G24" s="7"/>
      <c r="H24" s="412"/>
      <c r="I24" s="413"/>
      <c r="J24" s="413"/>
      <c r="K24" s="413"/>
      <c r="L24" s="413"/>
      <c r="M24" s="413"/>
      <c r="N24" s="413"/>
      <c r="O24" s="413"/>
      <c r="P24" s="413"/>
      <c r="Q24" s="413"/>
      <c r="R24" s="413"/>
      <c r="S24" s="413"/>
      <c r="T24" s="461"/>
      <c r="U24" s="7"/>
      <c r="V24" s="3"/>
      <c r="W24" s="3"/>
      <c r="X24" s="3"/>
      <c r="Y24" s="3"/>
      <c r="Z24" s="3"/>
    </row>
    <row r="25" spans="1:26">
      <c r="B25" s="454"/>
      <c r="C25" s="7" t="str">
        <f>$E$3&amp;" Billable Hours Growth"</f>
        <v>Year 4 (2023) Billable Hours Growth</v>
      </c>
      <c r="D25" s="7"/>
      <c r="E25" s="508">
        <v>0.6</v>
      </c>
      <c r="F25" s="7"/>
      <c r="G25" s="16"/>
      <c r="H25" s="416"/>
      <c r="I25" s="417"/>
      <c r="J25" s="417"/>
      <c r="K25" s="417"/>
      <c r="L25" s="417"/>
      <c r="M25" s="417"/>
      <c r="N25" s="417"/>
      <c r="O25" s="417"/>
      <c r="P25" s="417"/>
      <c r="Q25" s="417"/>
      <c r="R25" s="417"/>
      <c r="S25" s="418"/>
      <c r="T25" s="462"/>
      <c r="U25" s="7"/>
      <c r="V25" s="3"/>
      <c r="W25" s="3"/>
      <c r="X25" s="3"/>
      <c r="Y25" s="3"/>
      <c r="Z25" s="3"/>
    </row>
    <row r="26" spans="1:26">
      <c r="B26" s="455" t="s">
        <v>259</v>
      </c>
      <c r="C26" s="7"/>
      <c r="D26" s="7"/>
      <c r="E26" s="7"/>
      <c r="F26" s="7"/>
      <c r="G26" s="16"/>
      <c r="H26" s="509"/>
      <c r="I26" s="510"/>
      <c r="J26" s="510"/>
      <c r="K26" s="510"/>
      <c r="L26" s="510"/>
      <c r="M26" s="510"/>
      <c r="N26" s="510"/>
      <c r="O26" s="510"/>
      <c r="P26" s="510"/>
      <c r="Q26" s="510"/>
      <c r="R26" s="510"/>
      <c r="S26" s="510"/>
      <c r="T26" s="462" t="str">
        <f>IF(SUM(H26:S26)=0,"",SUM(H26:S26))</f>
        <v/>
      </c>
      <c r="U26" s="7"/>
      <c r="V26" s="3"/>
      <c r="W26" s="3"/>
      <c r="X26" s="3"/>
      <c r="Y26" s="3"/>
      <c r="Z26" s="3"/>
    </row>
    <row r="27" spans="1:26" ht="16.5" thickBot="1">
      <c r="B27" s="455" t="s">
        <v>249</v>
      </c>
      <c r="D27" s="27"/>
      <c r="E27" s="27"/>
      <c r="F27" s="27"/>
      <c r="G27" s="27"/>
      <c r="H27" s="421">
        <f>IFERROR(IF(H26="",ROUNDDOWN($E24+((H$4-$H$4+1)/12)*($S27-$E24),0),""),"")</f>
        <v>157</v>
      </c>
      <c r="I27" s="422">
        <f t="shared" ref="I27:R27" si="5">IFERROR(IF(I26="",ROUNDDOWN($E24+((I$4-$H$4+1)/12)*($S27-$E24),0),""),"")</f>
        <v>164</v>
      </c>
      <c r="J27" s="422">
        <f t="shared" si="5"/>
        <v>172</v>
      </c>
      <c r="K27" s="422">
        <f t="shared" si="5"/>
        <v>179</v>
      </c>
      <c r="L27" s="422">
        <f t="shared" si="5"/>
        <v>187</v>
      </c>
      <c r="M27" s="422">
        <f t="shared" si="5"/>
        <v>194</v>
      </c>
      <c r="N27" s="422">
        <f t="shared" si="5"/>
        <v>202</v>
      </c>
      <c r="O27" s="422">
        <f t="shared" si="5"/>
        <v>209</v>
      </c>
      <c r="P27" s="422">
        <f t="shared" si="5"/>
        <v>217</v>
      </c>
      <c r="Q27" s="422">
        <f t="shared" si="5"/>
        <v>224</v>
      </c>
      <c r="R27" s="422">
        <f t="shared" si="5"/>
        <v>232</v>
      </c>
      <c r="S27" s="422">
        <f>IFERROR(IF(S26="",ROUNDDOWN($E24*(1+$E25),1),""),"")</f>
        <v>239.5</v>
      </c>
      <c r="T27" s="462">
        <f>IF(SUM(H27:S27)=0,"",SUM(H27:S27))</f>
        <v>2376.5</v>
      </c>
      <c r="U27" s="7"/>
      <c r="V27" s="3"/>
      <c r="W27" s="3"/>
      <c r="X27" s="3"/>
      <c r="Y27" s="3"/>
      <c r="Z27" s="3"/>
    </row>
    <row r="28" spans="1:26" ht="16.5" thickTop="1">
      <c r="B28" s="470" t="s">
        <v>250</v>
      </c>
      <c r="C28" s="471"/>
      <c r="D28" s="471"/>
      <c r="E28" s="471"/>
      <c r="F28" s="471"/>
      <c r="G28" s="472"/>
      <c r="H28" s="473">
        <f>IF(H27="",H26*$E23,H27*$E23)</f>
        <v>23550</v>
      </c>
      <c r="I28" s="474">
        <f>IF(I27="",I26*$E23,I27*$E23)</f>
        <v>24600</v>
      </c>
      <c r="J28" s="474">
        <f t="shared" ref="J28:S28" si="6">IF(J27="",J26*$E23,J27*$E23)</f>
        <v>25800</v>
      </c>
      <c r="K28" s="474">
        <f t="shared" si="6"/>
        <v>26850</v>
      </c>
      <c r="L28" s="474">
        <f t="shared" si="6"/>
        <v>28050</v>
      </c>
      <c r="M28" s="474">
        <f t="shared" si="6"/>
        <v>29100</v>
      </c>
      <c r="N28" s="474">
        <f t="shared" si="6"/>
        <v>30300</v>
      </c>
      <c r="O28" s="474">
        <f t="shared" si="6"/>
        <v>31350</v>
      </c>
      <c r="P28" s="474">
        <f t="shared" si="6"/>
        <v>32550</v>
      </c>
      <c r="Q28" s="474">
        <f t="shared" si="6"/>
        <v>33600</v>
      </c>
      <c r="R28" s="474">
        <f t="shared" si="6"/>
        <v>34800</v>
      </c>
      <c r="S28" s="474">
        <f t="shared" si="6"/>
        <v>35925</v>
      </c>
      <c r="T28" s="475">
        <f>SUM(H28:S28)</f>
        <v>356475</v>
      </c>
      <c r="U28" s="7"/>
      <c r="V28" s="3"/>
      <c r="W28" s="3"/>
      <c r="X28" s="3"/>
      <c r="Y28" s="3"/>
      <c r="Z28" s="3"/>
    </row>
    <row r="29" spans="1:26">
      <c r="B29" s="454"/>
      <c r="C29" s="7"/>
      <c r="D29" s="7"/>
      <c r="E29" s="74"/>
      <c r="F29" s="7"/>
      <c r="G29" s="16"/>
      <c r="H29" s="412"/>
      <c r="I29" s="413"/>
      <c r="J29" s="413"/>
      <c r="K29" s="413"/>
      <c r="L29" s="413"/>
      <c r="M29" s="413"/>
      <c r="N29" s="413"/>
      <c r="O29" s="413"/>
      <c r="P29" s="413"/>
      <c r="Q29" s="413"/>
      <c r="R29" s="413"/>
      <c r="S29" s="413"/>
      <c r="T29" s="464"/>
      <c r="U29" s="7"/>
      <c r="V29" s="3"/>
      <c r="W29" s="3"/>
      <c r="X29" s="3"/>
      <c r="Y29" s="3"/>
      <c r="Z29" s="3"/>
    </row>
    <row r="30" spans="1:26">
      <c r="B30" s="455" t="str">
        <f>'Year 3'!B30</f>
        <v>Subscription Revenue</v>
      </c>
      <c r="C30" s="12"/>
      <c r="D30" s="14"/>
      <c r="E30" s="73"/>
      <c r="F30" s="7"/>
      <c r="G30" s="7"/>
      <c r="H30" s="412"/>
      <c r="I30" s="413"/>
      <c r="J30" s="413"/>
      <c r="K30" s="413"/>
      <c r="L30" s="413"/>
      <c r="M30" s="413"/>
      <c r="N30" s="413"/>
      <c r="O30" s="413"/>
      <c r="P30" s="413"/>
      <c r="Q30" s="413"/>
      <c r="R30" s="413"/>
      <c r="S30" s="413"/>
      <c r="T30" s="459"/>
      <c r="U30" s="7"/>
      <c r="V30" s="3"/>
      <c r="W30" s="3"/>
      <c r="X30" s="3"/>
      <c r="Y30" s="3"/>
      <c r="Z30" s="3"/>
    </row>
    <row r="31" spans="1:26">
      <c r="B31" s="454"/>
      <c r="C31" s="7" t="s">
        <v>243</v>
      </c>
      <c r="D31" s="7"/>
      <c r="E31" s="506">
        <f>'Year 3'!E31</f>
        <v>20</v>
      </c>
      <c r="F31" s="7"/>
      <c r="G31" s="16"/>
      <c r="H31" s="414"/>
      <c r="I31" s="415"/>
      <c r="J31" s="415"/>
      <c r="K31" s="415"/>
      <c r="L31" s="415"/>
      <c r="M31" s="415"/>
      <c r="N31" s="415"/>
      <c r="O31" s="415"/>
      <c r="P31" s="415"/>
      <c r="Q31" s="415"/>
      <c r="R31" s="415"/>
      <c r="S31" s="415"/>
      <c r="T31" s="460"/>
      <c r="U31" s="7"/>
      <c r="V31" s="3"/>
      <c r="W31" s="3"/>
      <c r="X31" s="3"/>
      <c r="Y31" s="3"/>
      <c r="Z31" s="3"/>
    </row>
    <row r="32" spans="1:26">
      <c r="B32" s="454"/>
      <c r="C32" s="7" t="s">
        <v>242</v>
      </c>
      <c r="D32" s="7"/>
      <c r="E32" s="506">
        <f>'Year 3'!E32</f>
        <v>11</v>
      </c>
      <c r="F32" s="7"/>
      <c r="G32" s="7"/>
      <c r="H32" s="412"/>
      <c r="I32" s="413"/>
      <c r="J32" s="413"/>
      <c r="K32" s="413"/>
      <c r="L32" s="413"/>
      <c r="M32" s="413"/>
      <c r="N32" s="413"/>
      <c r="O32" s="413"/>
      <c r="P32" s="413"/>
      <c r="Q32" s="413"/>
      <c r="R32" s="413"/>
      <c r="S32" s="413"/>
      <c r="T32" s="461"/>
      <c r="U32" s="7"/>
      <c r="V32" s="3"/>
      <c r="W32" s="3"/>
      <c r="X32" s="3"/>
      <c r="Y32" s="3"/>
      <c r="Z32" s="3"/>
    </row>
    <row r="33" spans="2:26">
      <c r="B33" s="454"/>
      <c r="C33" s="7" t="s">
        <v>257</v>
      </c>
      <c r="D33" s="7"/>
      <c r="E33" s="507">
        <f>'Year 3'!S38</f>
        <v>54</v>
      </c>
      <c r="F33" s="7"/>
      <c r="G33" s="7"/>
      <c r="H33" s="412"/>
      <c r="I33" s="413"/>
      <c r="J33" s="413"/>
      <c r="K33" s="413"/>
      <c r="L33" s="413"/>
      <c r="M33" s="413"/>
      <c r="N33" s="413"/>
      <c r="O33" s="413"/>
      <c r="P33" s="413"/>
      <c r="Q33" s="413"/>
      <c r="R33" s="413"/>
      <c r="S33" s="413"/>
      <c r="T33" s="461"/>
      <c r="U33" s="7"/>
      <c r="V33" s="3"/>
      <c r="W33" s="3"/>
      <c r="X33" s="3"/>
      <c r="Y33" s="3"/>
      <c r="Z33" s="3"/>
    </row>
    <row r="34" spans="2:26">
      <c r="B34" s="454"/>
      <c r="C34" s="7" t="str">
        <f>"Number of new customers per month "&amp;$E$3</f>
        <v>Number of new customers per month Year 4 (2023)</v>
      </c>
      <c r="D34" s="7"/>
      <c r="E34" s="507">
        <v>15</v>
      </c>
      <c r="F34" s="7"/>
      <c r="G34" s="16"/>
      <c r="H34" s="416"/>
      <c r="I34" s="417"/>
      <c r="J34" s="417"/>
      <c r="K34" s="417"/>
      <c r="L34" s="417"/>
      <c r="M34" s="417"/>
      <c r="N34" s="417"/>
      <c r="O34" s="417"/>
      <c r="P34" s="417"/>
      <c r="Q34" s="417"/>
      <c r="R34" s="417"/>
      <c r="S34" s="418"/>
      <c r="T34" s="462"/>
      <c r="U34" s="7"/>
      <c r="V34" s="3"/>
      <c r="W34" s="3"/>
      <c r="X34" s="3"/>
      <c r="Y34" s="3"/>
      <c r="Z34" s="3"/>
    </row>
    <row r="35" spans="2:26">
      <c r="B35" s="454"/>
      <c r="C35" s="48" t="str">
        <f>$E$3&amp;" Churn rate"</f>
        <v>Year 4 (2023) Churn rate</v>
      </c>
      <c r="D35" s="7"/>
      <c r="E35" s="508">
        <v>0.26</v>
      </c>
      <c r="F35" s="7"/>
      <c r="G35" s="16"/>
      <c r="H35" s="416"/>
      <c r="I35" s="417"/>
      <c r="J35" s="417"/>
      <c r="K35" s="417"/>
      <c r="L35" s="417"/>
      <c r="M35" s="417"/>
      <c r="N35" s="417"/>
      <c r="O35" s="417"/>
      <c r="P35" s="417"/>
      <c r="Q35" s="417"/>
      <c r="R35" s="417"/>
      <c r="S35" s="418"/>
      <c r="T35" s="462"/>
      <c r="U35" s="7"/>
      <c r="V35" s="3"/>
      <c r="W35" s="3"/>
      <c r="X35" s="3"/>
      <c r="Y35" s="3"/>
      <c r="Z35" s="3"/>
    </row>
    <row r="36" spans="2:26">
      <c r="B36" s="455" t="s">
        <v>271</v>
      </c>
      <c r="C36" s="48"/>
      <c r="D36" s="7"/>
      <c r="E36" s="7"/>
      <c r="F36" s="7"/>
      <c r="G36" s="16"/>
      <c r="H36" s="509"/>
      <c r="I36" s="510"/>
      <c r="J36" s="510"/>
      <c r="K36" s="510"/>
      <c r="L36" s="510"/>
      <c r="M36" s="510"/>
      <c r="N36" s="510"/>
      <c r="O36" s="510"/>
      <c r="P36" s="510"/>
      <c r="Q36" s="510"/>
      <c r="R36" s="510"/>
      <c r="S36" s="510"/>
      <c r="T36" s="462" t="str">
        <f>IF(SUM(H36:S36)=0,"",SUM(H36:S36))</f>
        <v/>
      </c>
      <c r="U36" s="7"/>
      <c r="V36" s="3"/>
      <c r="W36" s="3"/>
      <c r="X36" s="3"/>
      <c r="Y36" s="3"/>
      <c r="Z36" s="3"/>
    </row>
    <row r="37" spans="2:26">
      <c r="B37" s="455" t="s">
        <v>270</v>
      </c>
      <c r="D37" s="27"/>
      <c r="E37" s="27"/>
      <c r="F37" s="27"/>
      <c r="G37" s="27"/>
      <c r="H37" s="416">
        <f>IF(H36="",$E$34,"")</f>
        <v>15</v>
      </c>
      <c r="I37" s="417">
        <f t="shared" ref="I37:S37" si="7">IF(I36="",$E$34,"")</f>
        <v>15</v>
      </c>
      <c r="J37" s="417">
        <f t="shared" si="7"/>
        <v>15</v>
      </c>
      <c r="K37" s="417">
        <f t="shared" si="7"/>
        <v>15</v>
      </c>
      <c r="L37" s="417">
        <f t="shared" si="7"/>
        <v>15</v>
      </c>
      <c r="M37" s="417">
        <f t="shared" si="7"/>
        <v>15</v>
      </c>
      <c r="N37" s="417">
        <f t="shared" si="7"/>
        <v>15</v>
      </c>
      <c r="O37" s="417">
        <f t="shared" si="7"/>
        <v>15</v>
      </c>
      <c r="P37" s="417">
        <f t="shared" si="7"/>
        <v>15</v>
      </c>
      <c r="Q37" s="417">
        <f t="shared" si="7"/>
        <v>15</v>
      </c>
      <c r="R37" s="417">
        <f t="shared" si="7"/>
        <v>15</v>
      </c>
      <c r="S37" s="417">
        <f t="shared" si="7"/>
        <v>15</v>
      </c>
      <c r="T37" s="462">
        <f>IF(SUM(H37:S37)=0,"",SUM(H37:S37))</f>
        <v>180</v>
      </c>
      <c r="U37" s="7"/>
      <c r="V37" s="3"/>
      <c r="W37" s="3"/>
      <c r="X37" s="3"/>
      <c r="Y37" s="3"/>
      <c r="Z37" s="3"/>
    </row>
    <row r="38" spans="2:26" ht="16.5" thickBot="1">
      <c r="B38" s="455" t="s">
        <v>244</v>
      </c>
      <c r="D38" s="27"/>
      <c r="E38" s="27"/>
      <c r="F38" s="27"/>
      <c r="G38" s="27"/>
      <c r="H38" s="416">
        <f>ROUNDDOWN(IF(H$37="",H$36+$E$33-($E$33*$E$35),H$37+$E$33-($E$33*$E$35)),0)</f>
        <v>54</v>
      </c>
      <c r="I38" s="417">
        <f>ROUNDDOWN(IF(I37="",I$36+H$38-(H$38*$E$35),I$37+H$38-(H$38*$E$35)),0)</f>
        <v>54</v>
      </c>
      <c r="J38" s="417">
        <f t="shared" ref="J38:S38" si="8">ROUNDDOWN(IF(J37="",J$36+I$38-(I$38*$E$35),J$37+I$38-(I$38*$E$35)),0)</f>
        <v>54</v>
      </c>
      <c r="K38" s="417">
        <f t="shared" si="8"/>
        <v>54</v>
      </c>
      <c r="L38" s="417">
        <f t="shared" si="8"/>
        <v>54</v>
      </c>
      <c r="M38" s="417">
        <f t="shared" si="8"/>
        <v>54</v>
      </c>
      <c r="N38" s="417">
        <f t="shared" si="8"/>
        <v>54</v>
      </c>
      <c r="O38" s="417">
        <f t="shared" si="8"/>
        <v>54</v>
      </c>
      <c r="P38" s="417">
        <f t="shared" si="8"/>
        <v>54</v>
      </c>
      <c r="Q38" s="417">
        <f t="shared" si="8"/>
        <v>54</v>
      </c>
      <c r="R38" s="417">
        <f t="shared" si="8"/>
        <v>54</v>
      </c>
      <c r="S38" s="417">
        <f t="shared" si="8"/>
        <v>54</v>
      </c>
      <c r="T38" s="462">
        <f>S38</f>
        <v>54</v>
      </c>
      <c r="U38" s="7"/>
      <c r="V38" s="3"/>
      <c r="W38" s="3"/>
      <c r="X38" s="3"/>
      <c r="Y38" s="3"/>
      <c r="Z38" s="3"/>
    </row>
    <row r="39" spans="2:26" ht="16.5" thickTop="1">
      <c r="B39" s="470" t="s">
        <v>245</v>
      </c>
      <c r="C39" s="471"/>
      <c r="D39" s="471"/>
      <c r="E39" s="471"/>
      <c r="F39" s="471"/>
      <c r="G39" s="472"/>
      <c r="H39" s="473">
        <f>IF(H$37="",H$38*$E$32+H$36*$E$31,H$38*$E$32+H$37*$E$31)</f>
        <v>894</v>
      </c>
      <c r="I39" s="474">
        <f t="shared" ref="I39:S39" si="9">IF(I$37="",I$38*$E$32+I$36*$E$31,I$38*$E$32+I$37*$E$31)</f>
        <v>894</v>
      </c>
      <c r="J39" s="474">
        <f t="shared" si="9"/>
        <v>894</v>
      </c>
      <c r="K39" s="474">
        <f t="shared" si="9"/>
        <v>894</v>
      </c>
      <c r="L39" s="474">
        <f t="shared" si="9"/>
        <v>894</v>
      </c>
      <c r="M39" s="474">
        <f t="shared" si="9"/>
        <v>894</v>
      </c>
      <c r="N39" s="474">
        <f t="shared" si="9"/>
        <v>894</v>
      </c>
      <c r="O39" s="474">
        <f t="shared" si="9"/>
        <v>894</v>
      </c>
      <c r="P39" s="474">
        <f t="shared" si="9"/>
        <v>894</v>
      </c>
      <c r="Q39" s="474">
        <f t="shared" si="9"/>
        <v>894</v>
      </c>
      <c r="R39" s="474">
        <f t="shared" si="9"/>
        <v>894</v>
      </c>
      <c r="S39" s="474">
        <f t="shared" si="9"/>
        <v>894</v>
      </c>
      <c r="T39" s="475">
        <f>SUM(H39:S39)</f>
        <v>10728</v>
      </c>
      <c r="U39" s="7"/>
      <c r="V39" s="3"/>
      <c r="W39" s="3"/>
      <c r="X39" s="3"/>
      <c r="Y39" s="3"/>
      <c r="Z39" s="3"/>
    </row>
    <row r="40" spans="2:26" ht="16.5" thickBot="1">
      <c r="B40" s="456"/>
      <c r="C40" s="4"/>
      <c r="D40" s="4"/>
      <c r="E40" s="4"/>
      <c r="F40" s="4"/>
      <c r="G40" s="5"/>
      <c r="H40" s="423"/>
      <c r="I40" s="424"/>
      <c r="J40" s="424"/>
      <c r="K40" s="424"/>
      <c r="L40" s="424"/>
      <c r="M40" s="424"/>
      <c r="N40" s="424"/>
      <c r="O40" s="424"/>
      <c r="P40" s="424"/>
      <c r="Q40" s="424"/>
      <c r="R40" s="424"/>
      <c r="S40" s="413"/>
      <c r="T40" s="465"/>
      <c r="U40" s="7"/>
      <c r="V40" s="3"/>
      <c r="W40" s="3"/>
      <c r="X40" s="3"/>
      <c r="Y40" s="3"/>
      <c r="Z40" s="3"/>
    </row>
    <row r="41" spans="2:26" ht="16.5" thickTop="1">
      <c r="B41" s="271" t="s">
        <v>206</v>
      </c>
      <c r="C41" s="272"/>
      <c r="D41" s="272"/>
      <c r="E41" s="272"/>
      <c r="F41" s="272"/>
      <c r="G41" s="272"/>
      <c r="H41" s="274">
        <f t="shared" ref="H41:S41" si="10">SUM(H12,H20,H28,H39)</f>
        <v>53044</v>
      </c>
      <c r="I41" s="275">
        <f t="shared" si="10"/>
        <v>55094</v>
      </c>
      <c r="J41" s="275">
        <f t="shared" si="10"/>
        <v>57164</v>
      </c>
      <c r="K41" s="275">
        <f t="shared" si="10"/>
        <v>59214</v>
      </c>
      <c r="L41" s="275">
        <f t="shared" si="10"/>
        <v>61284</v>
      </c>
      <c r="M41" s="275">
        <f t="shared" si="10"/>
        <v>63334</v>
      </c>
      <c r="N41" s="275">
        <f t="shared" si="10"/>
        <v>65414</v>
      </c>
      <c r="O41" s="275">
        <f t="shared" si="10"/>
        <v>67454</v>
      </c>
      <c r="P41" s="275">
        <f t="shared" si="10"/>
        <v>69534</v>
      </c>
      <c r="Q41" s="275">
        <f t="shared" si="10"/>
        <v>71574</v>
      </c>
      <c r="R41" s="275">
        <f t="shared" si="10"/>
        <v>73654</v>
      </c>
      <c r="S41" s="275">
        <f t="shared" si="10"/>
        <v>75779</v>
      </c>
      <c r="T41" s="275">
        <f>SUM(H41:S41)</f>
        <v>772543</v>
      </c>
      <c r="U41" s="7"/>
      <c r="V41" s="3"/>
      <c r="W41" s="3"/>
      <c r="X41" s="3"/>
      <c r="Y41" s="3"/>
      <c r="Z41" s="3"/>
    </row>
    <row r="42" spans="2:26">
      <c r="B42" s="447"/>
      <c r="C42" s="8"/>
      <c r="D42" s="8"/>
      <c r="E42" s="8"/>
      <c r="F42" s="8"/>
      <c r="G42" s="8"/>
      <c r="H42" s="466"/>
      <c r="I42" s="467"/>
      <c r="J42" s="467"/>
      <c r="K42" s="467"/>
      <c r="L42" s="467"/>
      <c r="M42" s="467"/>
      <c r="N42" s="467"/>
      <c r="O42" s="467"/>
      <c r="P42" s="467"/>
      <c r="Q42" s="467"/>
      <c r="R42" s="467"/>
      <c r="S42" s="467"/>
      <c r="T42" s="468"/>
      <c r="U42" s="7"/>
      <c r="V42" s="3"/>
      <c r="W42" s="3"/>
      <c r="X42" s="3"/>
      <c r="Y42" s="3"/>
      <c r="Z42" s="3"/>
    </row>
    <row r="43" spans="2:26" ht="20.25">
      <c r="B43" s="149" t="s">
        <v>363</v>
      </c>
      <c r="C43" s="367"/>
      <c r="D43" s="367"/>
      <c r="E43" s="367" t="str">
        <f>$E$3</f>
        <v>Year 4 (2023)</v>
      </c>
      <c r="F43" s="367"/>
      <c r="G43" s="367"/>
      <c r="H43" s="405" t="s">
        <v>126</v>
      </c>
      <c r="I43" s="406" t="s">
        <v>127</v>
      </c>
      <c r="J43" s="406" t="s">
        <v>128</v>
      </c>
      <c r="K43" s="406" t="s">
        <v>129</v>
      </c>
      <c r="L43" s="406" t="s">
        <v>130</v>
      </c>
      <c r="M43" s="406" t="s">
        <v>131</v>
      </c>
      <c r="N43" s="406" t="s">
        <v>132</v>
      </c>
      <c r="O43" s="406" t="s">
        <v>133</v>
      </c>
      <c r="P43" s="406" t="s">
        <v>134</v>
      </c>
      <c r="Q43" s="406" t="s">
        <v>135</v>
      </c>
      <c r="R43" s="406" t="s">
        <v>136</v>
      </c>
      <c r="S43" s="406" t="s">
        <v>137</v>
      </c>
      <c r="T43" s="407" t="s">
        <v>177</v>
      </c>
      <c r="U43" s="7"/>
      <c r="V43" s="3"/>
      <c r="W43" s="3"/>
      <c r="X43" s="3"/>
      <c r="Y43" s="3"/>
      <c r="Z43" s="3"/>
    </row>
    <row r="44" spans="2:26">
      <c r="B44" s="451"/>
      <c r="C44" s="452"/>
      <c r="D44" s="452"/>
      <c r="E44" s="452"/>
      <c r="F44" s="452"/>
      <c r="G44" s="453" t="s">
        <v>57</v>
      </c>
      <c r="H44" s="408">
        <f>H$4</f>
        <v>37</v>
      </c>
      <c r="I44" s="409">
        <f t="shared" ref="I44:S44" si="11">I$4</f>
        <v>38</v>
      </c>
      <c r="J44" s="409">
        <f t="shared" si="11"/>
        <v>39</v>
      </c>
      <c r="K44" s="409">
        <f t="shared" si="11"/>
        <v>40</v>
      </c>
      <c r="L44" s="409">
        <f t="shared" si="11"/>
        <v>41</v>
      </c>
      <c r="M44" s="409">
        <f t="shared" si="11"/>
        <v>42</v>
      </c>
      <c r="N44" s="409">
        <f t="shared" si="11"/>
        <v>43</v>
      </c>
      <c r="O44" s="409">
        <f t="shared" si="11"/>
        <v>44</v>
      </c>
      <c r="P44" s="409">
        <f t="shared" si="11"/>
        <v>45</v>
      </c>
      <c r="Q44" s="409">
        <f t="shared" si="11"/>
        <v>46</v>
      </c>
      <c r="R44" s="409">
        <f t="shared" si="11"/>
        <v>47</v>
      </c>
      <c r="S44" s="409">
        <f t="shared" si="11"/>
        <v>48</v>
      </c>
      <c r="T44" s="457" t="str">
        <f>"Total for " &amp; $E$3</f>
        <v>Total for Year 4 (2023)</v>
      </c>
      <c r="U44" s="7"/>
      <c r="V44" s="3"/>
      <c r="W44" s="3"/>
      <c r="X44" s="3"/>
      <c r="Y44" s="3"/>
      <c r="Z44" s="3"/>
    </row>
    <row r="45" spans="2:26">
      <c r="B45" s="454"/>
      <c r="C45" s="7"/>
      <c r="D45" s="7"/>
      <c r="E45" s="15" t="s">
        <v>310</v>
      </c>
      <c r="F45" s="7"/>
      <c r="G45" s="7"/>
      <c r="H45" s="412"/>
      <c r="I45" s="413"/>
      <c r="J45" s="413"/>
      <c r="K45" s="413"/>
      <c r="L45" s="413"/>
      <c r="M45" s="413"/>
      <c r="N45" s="413"/>
      <c r="O45" s="413"/>
      <c r="P45" s="413"/>
      <c r="Q45" s="413"/>
      <c r="R45" s="413"/>
      <c r="S45" s="413"/>
      <c r="T45" s="459"/>
      <c r="U45" s="7"/>
      <c r="V45" s="3"/>
      <c r="W45" s="3"/>
      <c r="X45" s="3"/>
      <c r="Y45" s="3"/>
      <c r="Z45" s="3"/>
    </row>
    <row r="46" spans="2:26">
      <c r="B46" s="455" t="s">
        <v>365</v>
      </c>
      <c r="C46" s="7"/>
      <c r="D46" s="7"/>
      <c r="E46" s="508">
        <v>0.03</v>
      </c>
      <c r="F46" s="7"/>
      <c r="G46" s="7"/>
      <c r="H46" s="425">
        <f>H$12*$E46</f>
        <v>835.19999999999993</v>
      </c>
      <c r="I46" s="426">
        <f t="shared" ref="I46:S46" si="12">I$12*$E46</f>
        <v>864</v>
      </c>
      <c r="J46" s="426">
        <f t="shared" si="12"/>
        <v>889.19999999999993</v>
      </c>
      <c r="K46" s="426">
        <f t="shared" si="12"/>
        <v>918</v>
      </c>
      <c r="L46" s="426">
        <f t="shared" si="12"/>
        <v>943.19999999999993</v>
      </c>
      <c r="M46" s="426">
        <f t="shared" si="12"/>
        <v>972</v>
      </c>
      <c r="N46" s="426">
        <f t="shared" si="12"/>
        <v>997.19999999999993</v>
      </c>
      <c r="O46" s="426">
        <f t="shared" si="12"/>
        <v>1026</v>
      </c>
      <c r="P46" s="426">
        <f t="shared" si="12"/>
        <v>1051.2</v>
      </c>
      <c r="Q46" s="426">
        <f t="shared" si="12"/>
        <v>1080</v>
      </c>
      <c r="R46" s="426">
        <f t="shared" si="12"/>
        <v>1105.2</v>
      </c>
      <c r="S46" s="426">
        <f t="shared" si="12"/>
        <v>1134</v>
      </c>
      <c r="T46" s="469">
        <f t="shared" ref="T46:T49" si="13">SUM(H46:S46)</f>
        <v>11815.2</v>
      </c>
      <c r="U46" s="7"/>
      <c r="V46" s="3"/>
      <c r="W46" s="3"/>
      <c r="X46" s="3"/>
      <c r="Y46" s="3"/>
      <c r="Z46" s="3"/>
    </row>
    <row r="47" spans="2:26">
      <c r="B47" s="455" t="s">
        <v>366</v>
      </c>
      <c r="C47" s="7"/>
      <c r="D47" s="7"/>
      <c r="E47" s="508">
        <v>0.03</v>
      </c>
      <c r="F47" s="7"/>
      <c r="G47" s="7"/>
      <c r="H47" s="425">
        <f>H$20*$E47</f>
        <v>22.8</v>
      </c>
      <c r="I47" s="426">
        <f t="shared" ref="I47:S47" si="14">I$20*$E47</f>
        <v>24</v>
      </c>
      <c r="J47" s="426">
        <f t="shared" si="14"/>
        <v>24.9</v>
      </c>
      <c r="K47" s="426">
        <f t="shared" si="14"/>
        <v>26.099999999999998</v>
      </c>
      <c r="L47" s="426">
        <f t="shared" si="14"/>
        <v>27</v>
      </c>
      <c r="M47" s="426">
        <f t="shared" si="14"/>
        <v>28.2</v>
      </c>
      <c r="N47" s="426">
        <f t="shared" si="14"/>
        <v>29.4</v>
      </c>
      <c r="O47" s="426">
        <f t="shared" si="14"/>
        <v>30.299999999999997</v>
      </c>
      <c r="P47" s="426">
        <f t="shared" si="14"/>
        <v>31.5</v>
      </c>
      <c r="Q47" s="426">
        <f t="shared" si="14"/>
        <v>32.4</v>
      </c>
      <c r="R47" s="426">
        <f t="shared" si="14"/>
        <v>33.6</v>
      </c>
      <c r="S47" s="426">
        <f t="shared" si="14"/>
        <v>34.799999999999997</v>
      </c>
      <c r="T47" s="469">
        <f t="shared" si="13"/>
        <v>345</v>
      </c>
      <c r="U47" s="7"/>
      <c r="V47" s="3"/>
      <c r="W47" s="3"/>
      <c r="X47" s="3"/>
      <c r="Y47" s="3"/>
      <c r="Z47" s="3"/>
    </row>
    <row r="48" spans="2:26">
      <c r="B48" s="455" t="s">
        <v>367</v>
      </c>
      <c r="C48" s="7"/>
      <c r="D48" s="7"/>
      <c r="E48" s="508">
        <v>0.05</v>
      </c>
      <c r="F48" s="7"/>
      <c r="G48" s="7"/>
      <c r="H48" s="425">
        <f>H$28*$E48</f>
        <v>1177.5</v>
      </c>
      <c r="I48" s="426">
        <f t="shared" ref="I48:S48" si="15">I$28*$E48</f>
        <v>1230</v>
      </c>
      <c r="J48" s="426">
        <f t="shared" si="15"/>
        <v>1290</v>
      </c>
      <c r="K48" s="426">
        <f t="shared" si="15"/>
        <v>1342.5</v>
      </c>
      <c r="L48" s="426">
        <f t="shared" si="15"/>
        <v>1402.5</v>
      </c>
      <c r="M48" s="426">
        <f t="shared" si="15"/>
        <v>1455</v>
      </c>
      <c r="N48" s="426">
        <f t="shared" si="15"/>
        <v>1515</v>
      </c>
      <c r="O48" s="426">
        <f t="shared" si="15"/>
        <v>1567.5</v>
      </c>
      <c r="P48" s="426">
        <f t="shared" si="15"/>
        <v>1627.5</v>
      </c>
      <c r="Q48" s="426">
        <f t="shared" si="15"/>
        <v>1680</v>
      </c>
      <c r="R48" s="426">
        <f t="shared" si="15"/>
        <v>1740</v>
      </c>
      <c r="S48" s="426">
        <f t="shared" si="15"/>
        <v>1796.25</v>
      </c>
      <c r="T48" s="469">
        <f t="shared" si="13"/>
        <v>17823.75</v>
      </c>
      <c r="U48" s="7"/>
      <c r="V48" s="3"/>
      <c r="W48" s="3"/>
      <c r="X48" s="3"/>
      <c r="Y48" s="3"/>
      <c r="Z48" s="3"/>
    </row>
    <row r="49" spans="2:26" ht="16.5" thickBot="1">
      <c r="B49" s="455" t="s">
        <v>368</v>
      </c>
      <c r="C49" s="7"/>
      <c r="D49" s="7"/>
      <c r="E49" s="508">
        <v>0.06</v>
      </c>
      <c r="F49" s="7"/>
      <c r="G49" s="7"/>
      <c r="H49" s="425">
        <f>H$39*$E49</f>
        <v>53.64</v>
      </c>
      <c r="I49" s="426">
        <f t="shared" ref="I49:S49" si="16">I$39*$E49</f>
        <v>53.64</v>
      </c>
      <c r="J49" s="426">
        <f t="shared" si="16"/>
        <v>53.64</v>
      </c>
      <c r="K49" s="426">
        <f t="shared" si="16"/>
        <v>53.64</v>
      </c>
      <c r="L49" s="426">
        <f t="shared" si="16"/>
        <v>53.64</v>
      </c>
      <c r="M49" s="426">
        <f t="shared" si="16"/>
        <v>53.64</v>
      </c>
      <c r="N49" s="426">
        <f t="shared" si="16"/>
        <v>53.64</v>
      </c>
      <c r="O49" s="426">
        <f t="shared" si="16"/>
        <v>53.64</v>
      </c>
      <c r="P49" s="426">
        <f t="shared" si="16"/>
        <v>53.64</v>
      </c>
      <c r="Q49" s="426">
        <f t="shared" si="16"/>
        <v>53.64</v>
      </c>
      <c r="R49" s="426">
        <f t="shared" si="16"/>
        <v>53.64</v>
      </c>
      <c r="S49" s="426">
        <f t="shared" si="16"/>
        <v>53.64</v>
      </c>
      <c r="T49" s="469">
        <f t="shared" si="13"/>
        <v>643.67999999999995</v>
      </c>
      <c r="U49" s="7"/>
      <c r="V49" s="3"/>
      <c r="W49" s="3"/>
      <c r="X49" s="3"/>
      <c r="Y49" s="3"/>
      <c r="Z49" s="3"/>
    </row>
    <row r="50" spans="2:26" ht="16.5" thickTop="1">
      <c r="B50" s="285" t="s">
        <v>364</v>
      </c>
      <c r="C50" s="272"/>
      <c r="D50" s="272"/>
      <c r="E50" s="272"/>
      <c r="F50" s="272"/>
      <c r="G50" s="272"/>
      <c r="H50" s="274">
        <f>SUM(H46:H49)</f>
        <v>2089.14</v>
      </c>
      <c r="I50" s="275">
        <f t="shared" ref="I50:S50" si="17">SUM(I46:I49)</f>
        <v>2171.64</v>
      </c>
      <c r="J50" s="275">
        <f t="shared" si="17"/>
        <v>2257.7399999999998</v>
      </c>
      <c r="K50" s="275">
        <f t="shared" si="17"/>
        <v>2340.2399999999998</v>
      </c>
      <c r="L50" s="275">
        <f t="shared" si="17"/>
        <v>2426.3399999999997</v>
      </c>
      <c r="M50" s="275">
        <f t="shared" si="17"/>
        <v>2508.8399999999997</v>
      </c>
      <c r="N50" s="275">
        <f t="shared" si="17"/>
        <v>2595.2399999999998</v>
      </c>
      <c r="O50" s="275">
        <f t="shared" si="17"/>
        <v>2677.44</v>
      </c>
      <c r="P50" s="275">
        <f t="shared" si="17"/>
        <v>2763.8399999999997</v>
      </c>
      <c r="Q50" s="275">
        <f t="shared" si="17"/>
        <v>2846.04</v>
      </c>
      <c r="R50" s="275">
        <f t="shared" si="17"/>
        <v>2932.44</v>
      </c>
      <c r="S50" s="275">
        <f t="shared" si="17"/>
        <v>3018.69</v>
      </c>
      <c r="T50" s="286">
        <f>SUM(H50:S50)</f>
        <v>30627.629999999997</v>
      </c>
      <c r="U50" s="7"/>
      <c r="V50" s="3"/>
      <c r="W50" s="3"/>
      <c r="X50" s="3"/>
      <c r="Y50" s="3"/>
      <c r="Z50" s="3"/>
    </row>
    <row r="51" spans="2:26">
      <c r="B51" s="448"/>
      <c r="C51" s="7"/>
      <c r="D51" s="7"/>
      <c r="E51" s="7"/>
      <c r="F51" s="7"/>
      <c r="G51" s="7"/>
      <c r="H51" s="412"/>
      <c r="I51" s="413"/>
      <c r="J51" s="413"/>
      <c r="K51" s="413"/>
      <c r="L51" s="413"/>
      <c r="M51" s="413"/>
      <c r="N51" s="413"/>
      <c r="O51" s="413"/>
      <c r="P51" s="413"/>
      <c r="Q51" s="413"/>
      <c r="R51" s="413"/>
      <c r="S51" s="413"/>
      <c r="T51" s="427"/>
      <c r="U51" s="7"/>
      <c r="V51" s="3"/>
      <c r="W51" s="3"/>
      <c r="X51" s="3"/>
      <c r="Y51" s="3"/>
      <c r="Z51" s="3"/>
    </row>
    <row r="52" spans="2:26" ht="20.25">
      <c r="B52" s="149" t="s">
        <v>11</v>
      </c>
      <c r="C52" s="367"/>
      <c r="D52" s="367"/>
      <c r="E52" s="367" t="str">
        <f>$E$3</f>
        <v>Year 4 (2023)</v>
      </c>
      <c r="F52" s="367"/>
      <c r="G52" s="367"/>
      <c r="H52" s="405" t="s">
        <v>126</v>
      </c>
      <c r="I52" s="406" t="s">
        <v>127</v>
      </c>
      <c r="J52" s="406" t="s">
        <v>128</v>
      </c>
      <c r="K52" s="406" t="s">
        <v>129</v>
      </c>
      <c r="L52" s="406" t="s">
        <v>130</v>
      </c>
      <c r="M52" s="406" t="s">
        <v>131</v>
      </c>
      <c r="N52" s="406" t="s">
        <v>132</v>
      </c>
      <c r="O52" s="406" t="s">
        <v>133</v>
      </c>
      <c r="P52" s="406" t="s">
        <v>134</v>
      </c>
      <c r="Q52" s="406" t="s">
        <v>135</v>
      </c>
      <c r="R52" s="406" t="s">
        <v>136</v>
      </c>
      <c r="S52" s="406" t="s">
        <v>137</v>
      </c>
      <c r="T52" s="407" t="s">
        <v>177</v>
      </c>
      <c r="U52" s="7"/>
      <c r="V52" s="3"/>
      <c r="W52" s="3"/>
      <c r="X52" s="3"/>
      <c r="Y52" s="3"/>
      <c r="Z52" s="3"/>
    </row>
    <row r="53" spans="2:26">
      <c r="B53" s="451"/>
      <c r="C53" s="452"/>
      <c r="D53" s="452"/>
      <c r="E53" s="452"/>
      <c r="F53" s="452"/>
      <c r="G53" s="453" t="s">
        <v>57</v>
      </c>
      <c r="H53" s="408">
        <f>H$4</f>
        <v>37</v>
      </c>
      <c r="I53" s="409">
        <f t="shared" ref="I53:S53" si="18">I$4</f>
        <v>38</v>
      </c>
      <c r="J53" s="409">
        <f t="shared" si="18"/>
        <v>39</v>
      </c>
      <c r="K53" s="409">
        <f t="shared" si="18"/>
        <v>40</v>
      </c>
      <c r="L53" s="409">
        <f t="shared" si="18"/>
        <v>41</v>
      </c>
      <c r="M53" s="409">
        <f t="shared" si="18"/>
        <v>42</v>
      </c>
      <c r="N53" s="409">
        <f t="shared" si="18"/>
        <v>43</v>
      </c>
      <c r="O53" s="409">
        <f t="shared" si="18"/>
        <v>44</v>
      </c>
      <c r="P53" s="409">
        <f t="shared" si="18"/>
        <v>45</v>
      </c>
      <c r="Q53" s="409">
        <f t="shared" si="18"/>
        <v>46</v>
      </c>
      <c r="R53" s="409">
        <f t="shared" si="18"/>
        <v>47</v>
      </c>
      <c r="S53" s="409">
        <f t="shared" si="18"/>
        <v>48</v>
      </c>
      <c r="T53" s="457" t="str">
        <f>"Total for " &amp; $E$3</f>
        <v>Total for Year 4 (2023)</v>
      </c>
      <c r="U53" s="7"/>
      <c r="V53" s="3"/>
      <c r="W53" s="3"/>
      <c r="X53" s="3"/>
      <c r="Y53" s="3"/>
      <c r="Z53" s="3"/>
    </row>
    <row r="54" spans="2:26">
      <c r="B54" s="454"/>
      <c r="C54" s="7"/>
      <c r="D54" s="7"/>
      <c r="E54" s="7"/>
      <c r="F54" s="7"/>
      <c r="G54" s="7"/>
      <c r="H54" s="412"/>
      <c r="I54" s="413"/>
      <c r="J54" s="413"/>
      <c r="K54" s="413"/>
      <c r="L54" s="413"/>
      <c r="M54" s="413"/>
      <c r="N54" s="413"/>
      <c r="O54" s="413"/>
      <c r="P54" s="413"/>
      <c r="Q54" s="413"/>
      <c r="R54" s="413"/>
      <c r="S54" s="413"/>
      <c r="T54" s="459"/>
      <c r="U54" s="7"/>
      <c r="V54" s="3"/>
      <c r="W54" s="3"/>
      <c r="X54" s="3"/>
      <c r="Y54" s="3"/>
      <c r="Z54" s="3"/>
    </row>
    <row r="55" spans="2:26">
      <c r="B55" s="455" t="s">
        <v>265</v>
      </c>
      <c r="C55" s="13"/>
      <c r="D55" s="14"/>
      <c r="E55" s="15" t="s">
        <v>310</v>
      </c>
      <c r="F55" s="7"/>
      <c r="G55" s="7"/>
      <c r="H55" s="412"/>
      <c r="I55" s="413"/>
      <c r="J55" s="413"/>
      <c r="K55" s="413"/>
      <c r="L55" s="413"/>
      <c r="M55" s="413"/>
      <c r="N55" s="413"/>
      <c r="O55" s="413"/>
      <c r="P55" s="413"/>
      <c r="Q55" s="413"/>
      <c r="R55" s="413"/>
      <c r="S55" s="413"/>
      <c r="T55" s="459"/>
      <c r="U55" s="7"/>
      <c r="V55" s="3"/>
      <c r="W55" s="3"/>
      <c r="X55" s="3"/>
      <c r="Y55" s="3"/>
      <c r="Z55" s="3"/>
    </row>
    <row r="56" spans="2:26">
      <c r="B56" s="455"/>
      <c r="C56" s="7" t="s">
        <v>262</v>
      </c>
      <c r="D56" s="14"/>
      <c r="E56" s="508">
        <f>'Year 3'!E56</f>
        <v>0.03</v>
      </c>
      <c r="F56" s="7"/>
      <c r="G56" s="7"/>
      <c r="H56" s="425">
        <f>H$12*$E56</f>
        <v>835.19999999999993</v>
      </c>
      <c r="I56" s="426">
        <f t="shared" ref="I56:S56" si="19">I$12*$E56</f>
        <v>864</v>
      </c>
      <c r="J56" s="426">
        <f t="shared" si="19"/>
        <v>889.19999999999993</v>
      </c>
      <c r="K56" s="426">
        <f t="shared" si="19"/>
        <v>918</v>
      </c>
      <c r="L56" s="426">
        <f t="shared" si="19"/>
        <v>943.19999999999993</v>
      </c>
      <c r="M56" s="426">
        <f t="shared" si="19"/>
        <v>972</v>
      </c>
      <c r="N56" s="426">
        <f t="shared" si="19"/>
        <v>997.19999999999993</v>
      </c>
      <c r="O56" s="426">
        <f t="shared" si="19"/>
        <v>1026</v>
      </c>
      <c r="P56" s="426">
        <f t="shared" si="19"/>
        <v>1051.2</v>
      </c>
      <c r="Q56" s="426">
        <f t="shared" si="19"/>
        <v>1080</v>
      </c>
      <c r="R56" s="426">
        <f t="shared" si="19"/>
        <v>1105.2</v>
      </c>
      <c r="S56" s="426">
        <f t="shared" si="19"/>
        <v>1134</v>
      </c>
      <c r="T56" s="469">
        <f t="shared" ref="T56" si="20">SUM(H56:S56)</f>
        <v>11815.2</v>
      </c>
      <c r="U56" s="7"/>
      <c r="V56" s="3"/>
      <c r="W56" s="3"/>
      <c r="X56" s="3"/>
      <c r="Y56" s="3"/>
      <c r="Z56" s="3"/>
    </row>
    <row r="57" spans="2:26">
      <c r="B57" s="455"/>
      <c r="C57" s="7" t="s">
        <v>263</v>
      </c>
      <c r="D57" s="14"/>
      <c r="E57" s="508">
        <f>'Year 3'!E57</f>
        <v>0.02</v>
      </c>
      <c r="F57" s="7"/>
      <c r="G57" s="7"/>
      <c r="H57" s="425">
        <f>H$20*$E57</f>
        <v>15.200000000000001</v>
      </c>
      <c r="I57" s="426">
        <f t="shared" ref="I57:S57" si="21">I$20*$E57</f>
        <v>16</v>
      </c>
      <c r="J57" s="426">
        <f t="shared" si="21"/>
        <v>16.600000000000001</v>
      </c>
      <c r="K57" s="426">
        <f t="shared" si="21"/>
        <v>17.400000000000002</v>
      </c>
      <c r="L57" s="426">
        <f t="shared" si="21"/>
        <v>18</v>
      </c>
      <c r="M57" s="426">
        <f t="shared" si="21"/>
        <v>18.8</v>
      </c>
      <c r="N57" s="426">
        <f t="shared" si="21"/>
        <v>19.600000000000001</v>
      </c>
      <c r="O57" s="426">
        <f t="shared" si="21"/>
        <v>20.2</v>
      </c>
      <c r="P57" s="426">
        <f t="shared" si="21"/>
        <v>21</v>
      </c>
      <c r="Q57" s="426">
        <f t="shared" si="21"/>
        <v>21.6</v>
      </c>
      <c r="R57" s="426">
        <f t="shared" si="21"/>
        <v>22.400000000000002</v>
      </c>
      <c r="S57" s="426">
        <f t="shared" si="21"/>
        <v>23.2</v>
      </c>
      <c r="T57" s="469">
        <f t="shared" ref="T57:T60" si="22">SUM(H57:S57)</f>
        <v>229.99999999999997</v>
      </c>
      <c r="U57" s="7"/>
      <c r="V57" s="3"/>
      <c r="W57" s="3"/>
      <c r="X57" s="3"/>
      <c r="Y57" s="3"/>
      <c r="Z57" s="3"/>
    </row>
    <row r="58" spans="2:26">
      <c r="B58" s="455"/>
      <c r="C58" s="7" t="s">
        <v>283</v>
      </c>
      <c r="D58" s="14"/>
      <c r="E58" s="508">
        <f>'Year 3'!E58</f>
        <v>0.01</v>
      </c>
      <c r="F58" s="7"/>
      <c r="G58" s="7"/>
      <c r="H58" s="425">
        <f>H$28*$E58</f>
        <v>235.5</v>
      </c>
      <c r="I58" s="426">
        <f t="shared" ref="I58:S58" si="23">I$28*$E58</f>
        <v>246</v>
      </c>
      <c r="J58" s="426">
        <f t="shared" si="23"/>
        <v>258</v>
      </c>
      <c r="K58" s="426">
        <f t="shared" si="23"/>
        <v>268.5</v>
      </c>
      <c r="L58" s="426">
        <f t="shared" si="23"/>
        <v>280.5</v>
      </c>
      <c r="M58" s="426">
        <f t="shared" si="23"/>
        <v>291</v>
      </c>
      <c r="N58" s="426">
        <f t="shared" si="23"/>
        <v>303</v>
      </c>
      <c r="O58" s="426">
        <f t="shared" si="23"/>
        <v>313.5</v>
      </c>
      <c r="P58" s="426">
        <f t="shared" si="23"/>
        <v>325.5</v>
      </c>
      <c r="Q58" s="426">
        <f t="shared" si="23"/>
        <v>336</v>
      </c>
      <c r="R58" s="426">
        <f t="shared" si="23"/>
        <v>348</v>
      </c>
      <c r="S58" s="426">
        <f t="shared" si="23"/>
        <v>359.25</v>
      </c>
      <c r="T58" s="469">
        <f t="shared" si="22"/>
        <v>3564.75</v>
      </c>
      <c r="U58" s="7"/>
      <c r="V58" s="3"/>
      <c r="W58" s="3"/>
      <c r="X58" s="3"/>
      <c r="Y58" s="3"/>
      <c r="Z58" s="3"/>
    </row>
    <row r="59" spans="2:26" ht="16.5" thickBot="1">
      <c r="B59" s="348"/>
      <c r="C59" s="7" t="s">
        <v>264</v>
      </c>
      <c r="D59" s="14"/>
      <c r="E59" s="508">
        <f>'Year 3'!E59</f>
        <v>0.04</v>
      </c>
      <c r="F59" s="7"/>
      <c r="G59" s="7"/>
      <c r="H59" s="425">
        <f>H$39*$E59</f>
        <v>35.76</v>
      </c>
      <c r="I59" s="426">
        <f t="shared" ref="I59:S59" si="24">I$39*$E59</f>
        <v>35.76</v>
      </c>
      <c r="J59" s="426">
        <f t="shared" si="24"/>
        <v>35.76</v>
      </c>
      <c r="K59" s="426">
        <f t="shared" si="24"/>
        <v>35.76</v>
      </c>
      <c r="L59" s="426">
        <f t="shared" si="24"/>
        <v>35.76</v>
      </c>
      <c r="M59" s="426">
        <f t="shared" si="24"/>
        <v>35.76</v>
      </c>
      <c r="N59" s="426">
        <f t="shared" si="24"/>
        <v>35.76</v>
      </c>
      <c r="O59" s="426">
        <f t="shared" si="24"/>
        <v>35.76</v>
      </c>
      <c r="P59" s="426">
        <f t="shared" si="24"/>
        <v>35.76</v>
      </c>
      <c r="Q59" s="426">
        <f t="shared" si="24"/>
        <v>35.76</v>
      </c>
      <c r="R59" s="426">
        <f t="shared" si="24"/>
        <v>35.76</v>
      </c>
      <c r="S59" s="426">
        <f t="shared" si="24"/>
        <v>35.76</v>
      </c>
      <c r="T59" s="469">
        <f t="shared" si="22"/>
        <v>429.11999999999995</v>
      </c>
      <c r="U59" s="7"/>
      <c r="V59" s="3"/>
      <c r="W59" s="3"/>
      <c r="X59" s="3"/>
      <c r="Y59" s="3"/>
      <c r="Z59" s="3"/>
    </row>
    <row r="60" spans="2:26" ht="16.5" thickTop="1">
      <c r="B60" s="470" t="s">
        <v>272</v>
      </c>
      <c r="C60" s="471"/>
      <c r="D60" s="471"/>
      <c r="E60" s="471"/>
      <c r="F60" s="471"/>
      <c r="G60" s="472"/>
      <c r="H60" s="473">
        <f>SUM(H56:H59)</f>
        <v>1121.6600000000001</v>
      </c>
      <c r="I60" s="474">
        <f t="shared" ref="I60:S60" si="25">SUM(I56:I59)</f>
        <v>1161.76</v>
      </c>
      <c r="J60" s="474">
        <f t="shared" si="25"/>
        <v>1199.56</v>
      </c>
      <c r="K60" s="474">
        <f t="shared" si="25"/>
        <v>1239.6600000000001</v>
      </c>
      <c r="L60" s="474">
        <f t="shared" si="25"/>
        <v>1277.4599999999998</v>
      </c>
      <c r="M60" s="474">
        <f t="shared" si="25"/>
        <v>1317.56</v>
      </c>
      <c r="N60" s="474">
        <f t="shared" si="25"/>
        <v>1355.56</v>
      </c>
      <c r="O60" s="474">
        <f t="shared" si="25"/>
        <v>1395.46</v>
      </c>
      <c r="P60" s="474">
        <f t="shared" si="25"/>
        <v>1433.46</v>
      </c>
      <c r="Q60" s="474">
        <f t="shared" si="25"/>
        <v>1473.36</v>
      </c>
      <c r="R60" s="474">
        <f t="shared" si="25"/>
        <v>1511.3600000000001</v>
      </c>
      <c r="S60" s="474">
        <f t="shared" si="25"/>
        <v>1552.21</v>
      </c>
      <c r="T60" s="475">
        <f t="shared" si="22"/>
        <v>16039.07</v>
      </c>
      <c r="U60" s="7"/>
      <c r="V60" s="3"/>
      <c r="W60" s="3"/>
      <c r="X60" s="3"/>
      <c r="Y60" s="3"/>
      <c r="Z60" s="3"/>
    </row>
    <row r="61" spans="2:26">
      <c r="B61" s="476"/>
      <c r="C61" s="13"/>
      <c r="D61" s="14"/>
      <c r="E61" s="19"/>
      <c r="F61" s="72"/>
      <c r="G61" s="72"/>
      <c r="H61" s="428"/>
      <c r="I61" s="429"/>
      <c r="J61" s="429"/>
      <c r="K61" s="429"/>
      <c r="L61" s="429"/>
      <c r="M61" s="429"/>
      <c r="N61" s="429"/>
      <c r="O61" s="429"/>
      <c r="P61" s="429"/>
      <c r="Q61" s="429"/>
      <c r="R61" s="429"/>
      <c r="S61" s="429"/>
      <c r="T61" s="459"/>
      <c r="U61" s="7"/>
      <c r="V61" s="3"/>
      <c r="W61" s="3"/>
      <c r="X61" s="3"/>
      <c r="Y61" s="3"/>
      <c r="Z61" s="3"/>
    </row>
    <row r="62" spans="2:26">
      <c r="B62" s="455" t="s">
        <v>207</v>
      </c>
      <c r="C62" s="13"/>
      <c r="D62" s="14"/>
      <c r="E62" s="477" t="s">
        <v>310</v>
      </c>
      <c r="F62" s="72"/>
      <c r="G62" s="72"/>
      <c r="H62" s="412"/>
      <c r="I62" s="413"/>
      <c r="J62" s="413"/>
      <c r="K62" s="413"/>
      <c r="L62" s="413" t="s">
        <v>14</v>
      </c>
      <c r="M62" s="413"/>
      <c r="N62" s="413"/>
      <c r="O62" s="413"/>
      <c r="P62" s="413"/>
      <c r="Q62" s="413"/>
      <c r="R62" s="413"/>
      <c r="S62" s="413"/>
      <c r="T62" s="459"/>
      <c r="U62" s="7"/>
      <c r="V62" s="3"/>
      <c r="W62" s="3"/>
      <c r="X62" s="3"/>
      <c r="Y62" s="3"/>
      <c r="Z62" s="3"/>
    </row>
    <row r="63" spans="2:26">
      <c r="B63" s="455"/>
      <c r="C63" s="7" t="s">
        <v>266</v>
      </c>
      <c r="D63" s="14"/>
      <c r="E63" s="508">
        <f>'Year 3'!E63</f>
        <v>0.02</v>
      </c>
      <c r="F63" s="44"/>
      <c r="G63" s="48"/>
      <c r="H63" s="428">
        <f>$E63*H$12</f>
        <v>556.80000000000007</v>
      </c>
      <c r="I63" s="429">
        <f t="shared" ref="I63:S63" si="26">$E63*I$12</f>
        <v>576</v>
      </c>
      <c r="J63" s="429">
        <f t="shared" si="26"/>
        <v>592.80000000000007</v>
      </c>
      <c r="K63" s="429">
        <f t="shared" si="26"/>
        <v>612</v>
      </c>
      <c r="L63" s="429">
        <f t="shared" si="26"/>
        <v>628.80000000000007</v>
      </c>
      <c r="M63" s="429">
        <f t="shared" si="26"/>
        <v>648</v>
      </c>
      <c r="N63" s="429">
        <f t="shared" si="26"/>
        <v>664.80000000000007</v>
      </c>
      <c r="O63" s="429">
        <f t="shared" si="26"/>
        <v>684</v>
      </c>
      <c r="P63" s="429">
        <f t="shared" si="26"/>
        <v>700.80000000000007</v>
      </c>
      <c r="Q63" s="429">
        <f t="shared" si="26"/>
        <v>720</v>
      </c>
      <c r="R63" s="429">
        <f t="shared" si="26"/>
        <v>736.80000000000007</v>
      </c>
      <c r="S63" s="429">
        <f t="shared" si="26"/>
        <v>756</v>
      </c>
      <c r="T63" s="469">
        <f t="shared" ref="T63:T67" si="27">SUM(H63:S63)</f>
        <v>7876.8000000000011</v>
      </c>
      <c r="U63" s="7"/>
      <c r="V63" s="3"/>
      <c r="W63" s="3"/>
      <c r="X63" s="3"/>
      <c r="Y63" s="3"/>
      <c r="Z63" s="3"/>
    </row>
    <row r="64" spans="2:26">
      <c r="B64" s="455"/>
      <c r="C64" s="7" t="s">
        <v>267</v>
      </c>
      <c r="D64" s="14"/>
      <c r="E64" s="508">
        <f>'Year 3'!E64</f>
        <v>0</v>
      </c>
      <c r="F64" s="44"/>
      <c r="G64" s="48"/>
      <c r="H64" s="428">
        <f>$E64*H$20</f>
        <v>0</v>
      </c>
      <c r="I64" s="429">
        <f t="shared" ref="I64:S64" si="28">$E64*I$20</f>
        <v>0</v>
      </c>
      <c r="J64" s="429">
        <f t="shared" si="28"/>
        <v>0</v>
      </c>
      <c r="K64" s="429">
        <f t="shared" si="28"/>
        <v>0</v>
      </c>
      <c r="L64" s="429">
        <f t="shared" si="28"/>
        <v>0</v>
      </c>
      <c r="M64" s="429">
        <f t="shared" si="28"/>
        <v>0</v>
      </c>
      <c r="N64" s="429">
        <f t="shared" si="28"/>
        <v>0</v>
      </c>
      <c r="O64" s="429">
        <f t="shared" si="28"/>
        <v>0</v>
      </c>
      <c r="P64" s="429">
        <f t="shared" si="28"/>
        <v>0</v>
      </c>
      <c r="Q64" s="429">
        <f t="shared" si="28"/>
        <v>0</v>
      </c>
      <c r="R64" s="429">
        <f t="shared" si="28"/>
        <v>0</v>
      </c>
      <c r="S64" s="429">
        <f t="shared" si="28"/>
        <v>0</v>
      </c>
      <c r="T64" s="469">
        <f t="shared" si="27"/>
        <v>0</v>
      </c>
      <c r="U64" s="7"/>
      <c r="V64" s="3"/>
      <c r="W64" s="3"/>
      <c r="X64" s="3"/>
      <c r="Y64" s="3"/>
      <c r="Z64" s="3"/>
    </row>
    <row r="65" spans="2:26">
      <c r="B65" s="455"/>
      <c r="C65" s="7" t="s">
        <v>268</v>
      </c>
      <c r="D65" s="14"/>
      <c r="E65" s="508">
        <f>'Year 3'!E65</f>
        <v>0.3</v>
      </c>
      <c r="F65" s="44"/>
      <c r="G65" s="48"/>
      <c r="H65" s="428">
        <f>$E65*H$28</f>
        <v>7065</v>
      </c>
      <c r="I65" s="429">
        <f t="shared" ref="I65:S65" si="29">$E65*I$28</f>
        <v>7380</v>
      </c>
      <c r="J65" s="429">
        <f t="shared" si="29"/>
        <v>7740</v>
      </c>
      <c r="K65" s="429">
        <f t="shared" si="29"/>
        <v>8055</v>
      </c>
      <c r="L65" s="429">
        <f t="shared" si="29"/>
        <v>8415</v>
      </c>
      <c r="M65" s="429">
        <f t="shared" si="29"/>
        <v>8730</v>
      </c>
      <c r="N65" s="429">
        <f t="shared" si="29"/>
        <v>9090</v>
      </c>
      <c r="O65" s="429">
        <f t="shared" si="29"/>
        <v>9405</v>
      </c>
      <c r="P65" s="429">
        <f t="shared" si="29"/>
        <v>9765</v>
      </c>
      <c r="Q65" s="429">
        <f t="shared" si="29"/>
        <v>10080</v>
      </c>
      <c r="R65" s="429">
        <f t="shared" si="29"/>
        <v>10440</v>
      </c>
      <c r="S65" s="429">
        <f t="shared" si="29"/>
        <v>10777.5</v>
      </c>
      <c r="T65" s="469">
        <f t="shared" si="27"/>
        <v>106942.5</v>
      </c>
      <c r="U65" s="7"/>
      <c r="V65" s="3"/>
      <c r="W65" s="3"/>
      <c r="X65" s="3"/>
      <c r="Y65" s="3"/>
      <c r="Z65" s="3"/>
    </row>
    <row r="66" spans="2:26" ht="16.5" thickBot="1">
      <c r="B66" s="455"/>
      <c r="C66" s="7" t="s">
        <v>269</v>
      </c>
      <c r="D66" s="14"/>
      <c r="E66" s="508">
        <f>'Year 3'!E66</f>
        <v>0.12</v>
      </c>
      <c r="F66" s="44"/>
      <c r="G66" s="48"/>
      <c r="H66" s="428">
        <f>IF(H$37="",$E66*H$36*($E$31+$E$32),$E66*$E$34*($E$31+$E$32))</f>
        <v>55.8</v>
      </c>
      <c r="I66" s="429">
        <f t="shared" ref="I66:S66" si="30">IF(I$37="",$E66*I$36*($E$31+$E$32),$E66*$E$34*($E$31+$E$32))</f>
        <v>55.8</v>
      </c>
      <c r="J66" s="429">
        <f t="shared" si="30"/>
        <v>55.8</v>
      </c>
      <c r="K66" s="429">
        <f t="shared" si="30"/>
        <v>55.8</v>
      </c>
      <c r="L66" s="429">
        <f t="shared" si="30"/>
        <v>55.8</v>
      </c>
      <c r="M66" s="429">
        <f t="shared" si="30"/>
        <v>55.8</v>
      </c>
      <c r="N66" s="429">
        <f t="shared" si="30"/>
        <v>55.8</v>
      </c>
      <c r="O66" s="429">
        <f t="shared" si="30"/>
        <v>55.8</v>
      </c>
      <c r="P66" s="429">
        <f t="shared" si="30"/>
        <v>55.8</v>
      </c>
      <c r="Q66" s="429">
        <f t="shared" si="30"/>
        <v>55.8</v>
      </c>
      <c r="R66" s="429">
        <f t="shared" si="30"/>
        <v>55.8</v>
      </c>
      <c r="S66" s="429">
        <f t="shared" si="30"/>
        <v>55.8</v>
      </c>
      <c r="T66" s="469">
        <f t="shared" si="27"/>
        <v>669.59999999999991</v>
      </c>
      <c r="U66" s="7"/>
      <c r="V66" s="3"/>
      <c r="W66" s="3"/>
      <c r="X66" s="3"/>
      <c r="Y66" s="3"/>
      <c r="Z66" s="3"/>
    </row>
    <row r="67" spans="2:26" ht="16.5" thickTop="1">
      <c r="B67" s="470" t="s">
        <v>273</v>
      </c>
      <c r="C67" s="471"/>
      <c r="D67" s="471"/>
      <c r="E67" s="471"/>
      <c r="F67" s="471"/>
      <c r="G67" s="472"/>
      <c r="H67" s="473">
        <f t="shared" ref="H67:S67" si="31">SUM(H63:H66)</f>
        <v>7677.6</v>
      </c>
      <c r="I67" s="474">
        <f t="shared" si="31"/>
        <v>8011.8</v>
      </c>
      <c r="J67" s="474">
        <f t="shared" si="31"/>
        <v>8388.5999999999985</v>
      </c>
      <c r="K67" s="474">
        <f t="shared" si="31"/>
        <v>8722.7999999999993</v>
      </c>
      <c r="L67" s="474">
        <f t="shared" si="31"/>
        <v>9099.5999999999985</v>
      </c>
      <c r="M67" s="474">
        <f t="shared" si="31"/>
        <v>9433.7999999999993</v>
      </c>
      <c r="N67" s="474">
        <f t="shared" si="31"/>
        <v>9810.5999999999985</v>
      </c>
      <c r="O67" s="474">
        <f t="shared" si="31"/>
        <v>10144.799999999999</v>
      </c>
      <c r="P67" s="474">
        <f t="shared" si="31"/>
        <v>10521.599999999999</v>
      </c>
      <c r="Q67" s="474">
        <f t="shared" si="31"/>
        <v>10855.8</v>
      </c>
      <c r="R67" s="474">
        <f t="shared" si="31"/>
        <v>11232.599999999999</v>
      </c>
      <c r="S67" s="474">
        <f t="shared" si="31"/>
        <v>11589.3</v>
      </c>
      <c r="T67" s="475">
        <f t="shared" si="27"/>
        <v>115488.89999999998</v>
      </c>
      <c r="U67" s="7"/>
      <c r="V67" s="3"/>
      <c r="W67" s="3"/>
      <c r="X67" s="3"/>
      <c r="Y67" s="3"/>
      <c r="Z67" s="3"/>
    </row>
    <row r="68" spans="2:26">
      <c r="B68" s="455"/>
      <c r="C68" s="13"/>
      <c r="D68" s="14"/>
      <c r="E68" s="19"/>
      <c r="F68" s="7"/>
      <c r="G68" s="7"/>
      <c r="H68" s="428"/>
      <c r="I68" s="430"/>
      <c r="J68" s="430"/>
      <c r="K68" s="430"/>
      <c r="L68" s="430"/>
      <c r="M68" s="430"/>
      <c r="N68" s="430"/>
      <c r="O68" s="430"/>
      <c r="P68" s="430"/>
      <c r="Q68" s="430"/>
      <c r="R68" s="430"/>
      <c r="S68" s="429"/>
      <c r="T68" s="459"/>
      <c r="U68" s="7"/>
      <c r="V68" s="3"/>
      <c r="W68" s="3"/>
      <c r="X68" s="3"/>
      <c r="Y68" s="3"/>
      <c r="Z68" s="3"/>
    </row>
    <row r="69" spans="2:26">
      <c r="B69" s="455" t="s">
        <v>275</v>
      </c>
      <c r="C69" s="13"/>
      <c r="D69" s="14"/>
      <c r="E69" s="19" t="s">
        <v>178</v>
      </c>
      <c r="F69" s="19" t="s">
        <v>281</v>
      </c>
      <c r="G69" s="20" t="s">
        <v>16</v>
      </c>
      <c r="H69" s="412"/>
      <c r="I69" s="413"/>
      <c r="J69" s="413"/>
      <c r="K69" s="413"/>
      <c r="L69" s="413"/>
      <c r="M69" s="413"/>
      <c r="N69" s="413"/>
      <c r="O69" s="413"/>
      <c r="P69" s="413"/>
      <c r="Q69" s="413"/>
      <c r="R69" s="413"/>
      <c r="S69" s="413"/>
      <c r="T69" s="459"/>
      <c r="U69" s="7"/>
      <c r="V69" s="3"/>
      <c r="W69" s="3"/>
      <c r="X69" s="3"/>
      <c r="Y69" s="3"/>
      <c r="Z69" s="3"/>
    </row>
    <row r="70" spans="2:26">
      <c r="B70" s="454"/>
      <c r="C70" s="7" t="s">
        <v>276</v>
      </c>
      <c r="D70" s="7"/>
      <c r="E70" s="507" t="str">
        <f>IF(AND('Year 3'!$F70&lt;&gt;"",'Year 3'!$F70&gt;'Year 3'!$S$53),'Year 4'!$H$53,"")</f>
        <v/>
      </c>
      <c r="F70" s="507" t="str">
        <f>IF(AND('Year 3'!$F70&lt;&gt;"",'Year 3'!$F70&gt;'Year 3'!$S$53),'Year 3'!$F70,"")</f>
        <v/>
      </c>
      <c r="G70" s="506" t="str">
        <f>IF(AND('Year 3'!$F70&lt;&gt;"",'Year 3'!$F70&gt;'Year 3'!$S$53),'Year 3'!$G70,"")</f>
        <v/>
      </c>
      <c r="H70" s="428">
        <f>IF(AND($E70&lt;=H$53,$F70&gt;=H$53),$G70,0)</f>
        <v>0</v>
      </c>
      <c r="I70" s="429">
        <f t="shared" ref="I70:S70" si="32">IF(AND($E70&lt;=I$53,$F70&gt;=I$53),$G70,0)</f>
        <v>0</v>
      </c>
      <c r="J70" s="429">
        <f t="shared" si="32"/>
        <v>0</v>
      </c>
      <c r="K70" s="429">
        <f t="shared" si="32"/>
        <v>0</v>
      </c>
      <c r="L70" s="429">
        <f t="shared" si="32"/>
        <v>0</v>
      </c>
      <c r="M70" s="429">
        <f t="shared" si="32"/>
        <v>0</v>
      </c>
      <c r="N70" s="429">
        <f t="shared" si="32"/>
        <v>0</v>
      </c>
      <c r="O70" s="429">
        <f t="shared" si="32"/>
        <v>0</v>
      </c>
      <c r="P70" s="429">
        <f t="shared" si="32"/>
        <v>0</v>
      </c>
      <c r="Q70" s="429">
        <f t="shared" si="32"/>
        <v>0</v>
      </c>
      <c r="R70" s="429">
        <f t="shared" si="32"/>
        <v>0</v>
      </c>
      <c r="S70" s="429">
        <f t="shared" si="32"/>
        <v>0</v>
      </c>
      <c r="T70" s="469">
        <f t="shared" ref="T70:T73" si="33">SUM(H70:S70)</f>
        <v>0</v>
      </c>
      <c r="U70" s="7"/>
      <c r="V70" s="3"/>
      <c r="W70" s="3"/>
      <c r="X70" s="3"/>
      <c r="Y70" s="3"/>
      <c r="Z70" s="3"/>
    </row>
    <row r="71" spans="2:26">
      <c r="B71" s="454"/>
      <c r="C71" s="7" t="s">
        <v>277</v>
      </c>
      <c r="D71" s="7"/>
      <c r="E71" s="507" t="str">
        <f>IF(AND('Year 3'!$F71&lt;&gt;"",'Year 3'!$F71&gt;'Year 3'!$S$53),'Year 4'!$H$53,"")</f>
        <v/>
      </c>
      <c r="F71" s="507" t="str">
        <f>IF(AND('Year 3'!$F71&lt;&gt;"",'Year 3'!$F71&gt;'Year 3'!$S$53),'Year 3'!$F71,"")</f>
        <v/>
      </c>
      <c r="G71" s="506" t="str">
        <f>IF(AND('Year 3'!$F71&lt;&gt;"",'Year 3'!$F71&gt;'Year 3'!$S$53),'Year 3'!$G71,"")</f>
        <v/>
      </c>
      <c r="H71" s="428">
        <f t="shared" ref="H71:S73" si="34">IF(AND($E71&lt;=H$53,$F71&gt;=H$53),$G71,0)</f>
        <v>0</v>
      </c>
      <c r="I71" s="429">
        <f t="shared" si="34"/>
        <v>0</v>
      </c>
      <c r="J71" s="429">
        <f t="shared" si="34"/>
        <v>0</v>
      </c>
      <c r="K71" s="429">
        <f t="shared" si="34"/>
        <v>0</v>
      </c>
      <c r="L71" s="429">
        <f t="shared" si="34"/>
        <v>0</v>
      </c>
      <c r="M71" s="429">
        <f t="shared" si="34"/>
        <v>0</v>
      </c>
      <c r="N71" s="429">
        <f t="shared" si="34"/>
        <v>0</v>
      </c>
      <c r="O71" s="429">
        <f t="shared" si="34"/>
        <v>0</v>
      </c>
      <c r="P71" s="429">
        <f t="shared" si="34"/>
        <v>0</v>
      </c>
      <c r="Q71" s="429">
        <f t="shared" si="34"/>
        <v>0</v>
      </c>
      <c r="R71" s="429">
        <f t="shared" si="34"/>
        <v>0</v>
      </c>
      <c r="S71" s="429">
        <f t="shared" si="34"/>
        <v>0</v>
      </c>
      <c r="T71" s="469">
        <f t="shared" si="33"/>
        <v>0</v>
      </c>
      <c r="U71" s="7"/>
      <c r="V71" s="3"/>
      <c r="W71" s="3"/>
      <c r="X71" s="3"/>
      <c r="Y71" s="3"/>
      <c r="Z71" s="3"/>
    </row>
    <row r="72" spans="2:26">
      <c r="B72" s="454"/>
      <c r="C72" s="7" t="s">
        <v>278</v>
      </c>
      <c r="D72" s="7"/>
      <c r="E72" s="507">
        <f>IF(AND('Year 3'!$F72&lt;&gt;"",'Year 3'!$F72&gt;'Year 3'!$S$53),'Year 4'!$H$53,"")</f>
        <v>37</v>
      </c>
      <c r="F72" s="507">
        <f>IF(AND('Year 3'!$F72&lt;&gt;"",'Year 3'!$F72&gt;'Year 3'!$S$53),'Year 3'!$F72,"")</f>
        <v>45</v>
      </c>
      <c r="G72" s="506">
        <f>IF(AND('Year 3'!$F72&lt;&gt;"",'Year 3'!$F72&gt;'Year 3'!$S$53),'Year 3'!$G72,"")</f>
        <v>20</v>
      </c>
      <c r="H72" s="428">
        <f t="shared" si="34"/>
        <v>20</v>
      </c>
      <c r="I72" s="429">
        <f t="shared" si="34"/>
        <v>20</v>
      </c>
      <c r="J72" s="429">
        <f t="shared" si="34"/>
        <v>20</v>
      </c>
      <c r="K72" s="429">
        <f t="shared" si="34"/>
        <v>20</v>
      </c>
      <c r="L72" s="429">
        <f t="shared" si="34"/>
        <v>20</v>
      </c>
      <c r="M72" s="429">
        <f t="shared" si="34"/>
        <v>20</v>
      </c>
      <c r="N72" s="429">
        <f t="shared" si="34"/>
        <v>20</v>
      </c>
      <c r="O72" s="429">
        <f t="shared" si="34"/>
        <v>20</v>
      </c>
      <c r="P72" s="429">
        <f t="shared" si="34"/>
        <v>20</v>
      </c>
      <c r="Q72" s="429">
        <f t="shared" si="34"/>
        <v>0</v>
      </c>
      <c r="R72" s="429">
        <f t="shared" si="34"/>
        <v>0</v>
      </c>
      <c r="S72" s="429">
        <f t="shared" si="34"/>
        <v>0</v>
      </c>
      <c r="T72" s="469">
        <f t="shared" si="33"/>
        <v>180</v>
      </c>
      <c r="U72" s="7"/>
      <c r="V72" s="3"/>
      <c r="W72" s="3"/>
      <c r="X72" s="3"/>
      <c r="Y72" s="3"/>
      <c r="Z72" s="3"/>
    </row>
    <row r="73" spans="2:26" ht="16.5" thickBot="1">
      <c r="B73" s="454"/>
      <c r="C73" s="7" t="s">
        <v>279</v>
      </c>
      <c r="D73" s="7"/>
      <c r="E73" s="507" t="str">
        <f>IF(AND('Year 3'!$F73&lt;&gt;"",'Year 3'!$F73&gt;'Year 3'!$S$53),'Year 4'!$H$53,"")</f>
        <v/>
      </c>
      <c r="F73" s="507" t="str">
        <f>IF(AND('Year 3'!$F73&lt;&gt;"",'Year 3'!$F73&gt;'Year 3'!$S$53),'Year 3'!$F73,"")</f>
        <v/>
      </c>
      <c r="G73" s="506" t="str">
        <f>IF(AND('Year 3'!$F73&lt;&gt;"",'Year 3'!$F73&gt;'Year 3'!$S$53),'Year 3'!$G73,"")</f>
        <v/>
      </c>
      <c r="H73" s="428">
        <f t="shared" si="34"/>
        <v>0</v>
      </c>
      <c r="I73" s="429">
        <f t="shared" si="34"/>
        <v>0</v>
      </c>
      <c r="J73" s="429">
        <f t="shared" si="34"/>
        <v>0</v>
      </c>
      <c r="K73" s="429">
        <f t="shared" si="34"/>
        <v>0</v>
      </c>
      <c r="L73" s="429">
        <f t="shared" si="34"/>
        <v>0</v>
      </c>
      <c r="M73" s="429">
        <f t="shared" si="34"/>
        <v>0</v>
      </c>
      <c r="N73" s="429">
        <f t="shared" si="34"/>
        <v>0</v>
      </c>
      <c r="O73" s="429">
        <f t="shared" si="34"/>
        <v>0</v>
      </c>
      <c r="P73" s="429">
        <f t="shared" si="34"/>
        <v>0</v>
      </c>
      <c r="Q73" s="429">
        <f t="shared" si="34"/>
        <v>0</v>
      </c>
      <c r="R73" s="429">
        <f t="shared" si="34"/>
        <v>0</v>
      </c>
      <c r="S73" s="429">
        <f t="shared" si="34"/>
        <v>0</v>
      </c>
      <c r="T73" s="469">
        <f t="shared" si="33"/>
        <v>0</v>
      </c>
      <c r="U73" s="7"/>
      <c r="V73" s="3"/>
      <c r="W73" s="3"/>
      <c r="X73" s="3"/>
      <c r="Y73" s="3"/>
      <c r="Z73" s="3"/>
    </row>
    <row r="74" spans="2:26" ht="16.5" thickTop="1">
      <c r="B74" s="470" t="s">
        <v>280</v>
      </c>
      <c r="C74" s="471"/>
      <c r="D74" s="471"/>
      <c r="E74" s="471"/>
      <c r="F74" s="471"/>
      <c r="G74" s="472"/>
      <c r="H74" s="473">
        <f>SUM(H70:H73)</f>
        <v>20</v>
      </c>
      <c r="I74" s="474">
        <f t="shared" ref="I74:S74" si="35">SUM(I70:I73)</f>
        <v>20</v>
      </c>
      <c r="J74" s="474">
        <f t="shared" si="35"/>
        <v>20</v>
      </c>
      <c r="K74" s="474">
        <f t="shared" si="35"/>
        <v>20</v>
      </c>
      <c r="L74" s="474">
        <f t="shared" si="35"/>
        <v>20</v>
      </c>
      <c r="M74" s="474">
        <f t="shared" si="35"/>
        <v>20</v>
      </c>
      <c r="N74" s="474">
        <f t="shared" si="35"/>
        <v>20</v>
      </c>
      <c r="O74" s="474">
        <f t="shared" si="35"/>
        <v>20</v>
      </c>
      <c r="P74" s="474">
        <f t="shared" si="35"/>
        <v>20</v>
      </c>
      <c r="Q74" s="474">
        <f t="shared" si="35"/>
        <v>0</v>
      </c>
      <c r="R74" s="474">
        <f t="shared" si="35"/>
        <v>0</v>
      </c>
      <c r="S74" s="474">
        <f t="shared" si="35"/>
        <v>0</v>
      </c>
      <c r="T74" s="475">
        <f>SUM(H74:S74)</f>
        <v>180</v>
      </c>
      <c r="U74" s="7"/>
      <c r="V74" s="3"/>
      <c r="W74" s="3"/>
      <c r="X74" s="3"/>
      <c r="Y74" s="3"/>
      <c r="Z74" s="3"/>
    </row>
    <row r="75" spans="2:26">
      <c r="B75" s="454"/>
      <c r="C75" s="7"/>
      <c r="D75" s="7"/>
      <c r="E75" s="7"/>
      <c r="F75" s="7"/>
      <c r="G75" s="7"/>
      <c r="H75" s="412"/>
      <c r="I75" s="429"/>
      <c r="J75" s="429"/>
      <c r="K75" s="429"/>
      <c r="L75" s="429"/>
      <c r="M75" s="429"/>
      <c r="N75" s="429"/>
      <c r="O75" s="429"/>
      <c r="P75" s="429"/>
      <c r="Q75" s="429"/>
      <c r="R75" s="429"/>
      <c r="S75" s="429"/>
      <c r="T75" s="459"/>
      <c r="U75" s="7"/>
      <c r="V75" s="3"/>
      <c r="W75" s="3"/>
      <c r="X75" s="3"/>
      <c r="Y75" s="3"/>
      <c r="Z75" s="3"/>
    </row>
    <row r="76" spans="2:26">
      <c r="B76" s="455" t="s">
        <v>25</v>
      </c>
      <c r="C76" s="13"/>
      <c r="D76" s="14"/>
      <c r="E76" s="20" t="s">
        <v>12</v>
      </c>
      <c r="F76" s="7"/>
      <c r="G76" s="37"/>
      <c r="H76" s="412"/>
      <c r="I76" s="413"/>
      <c r="J76" s="413"/>
      <c r="K76" s="413"/>
      <c r="L76" s="413"/>
      <c r="M76" s="413"/>
      <c r="N76" s="413"/>
      <c r="O76" s="413"/>
      <c r="P76" s="413"/>
      <c r="Q76" s="413"/>
      <c r="R76" s="413"/>
      <c r="S76" s="413"/>
      <c r="T76" s="459"/>
      <c r="U76" s="7"/>
      <c r="V76" s="3"/>
      <c r="W76" s="3"/>
      <c r="X76" s="3"/>
      <c r="Y76" s="3"/>
      <c r="Z76" s="3"/>
    </row>
    <row r="77" spans="2:26">
      <c r="B77" s="348"/>
      <c r="C77" s="7" t="s">
        <v>26</v>
      </c>
      <c r="D77" s="14"/>
      <c r="E77" s="508">
        <v>3.4000000000000002E-2</v>
      </c>
      <c r="F77" s="7"/>
      <c r="G77" s="7"/>
      <c r="H77" s="425">
        <f t="shared" ref="H77:S78" si="36">H$41*$E77</f>
        <v>1803.4960000000001</v>
      </c>
      <c r="I77" s="426">
        <f t="shared" si="36"/>
        <v>1873.1960000000001</v>
      </c>
      <c r="J77" s="426">
        <f t="shared" si="36"/>
        <v>1943.5760000000002</v>
      </c>
      <c r="K77" s="426">
        <f t="shared" si="36"/>
        <v>2013.2760000000001</v>
      </c>
      <c r="L77" s="426">
        <f t="shared" si="36"/>
        <v>2083.6559999999999</v>
      </c>
      <c r="M77" s="426">
        <f t="shared" si="36"/>
        <v>2153.3560000000002</v>
      </c>
      <c r="N77" s="426">
        <f t="shared" si="36"/>
        <v>2224.076</v>
      </c>
      <c r="O77" s="426">
        <f t="shared" si="36"/>
        <v>2293.4360000000001</v>
      </c>
      <c r="P77" s="426">
        <f t="shared" si="36"/>
        <v>2364.1559999999999</v>
      </c>
      <c r="Q77" s="426">
        <f t="shared" si="36"/>
        <v>2433.5160000000001</v>
      </c>
      <c r="R77" s="426">
        <f t="shared" si="36"/>
        <v>2504.2360000000003</v>
      </c>
      <c r="S77" s="426">
        <f t="shared" si="36"/>
        <v>2576.4860000000003</v>
      </c>
      <c r="T77" s="469"/>
      <c r="U77" s="7"/>
      <c r="V77" s="3"/>
      <c r="W77" s="3"/>
      <c r="X77" s="3"/>
      <c r="Y77" s="3"/>
      <c r="Z77" s="3"/>
    </row>
    <row r="78" spans="2:26" ht="16.5" thickBot="1">
      <c r="B78" s="456"/>
      <c r="C78" s="4" t="s">
        <v>27</v>
      </c>
      <c r="D78" s="6"/>
      <c r="E78" s="508">
        <v>0.05</v>
      </c>
      <c r="F78" s="4"/>
      <c r="G78" s="4"/>
      <c r="H78" s="425">
        <f t="shared" si="36"/>
        <v>2652.2000000000003</v>
      </c>
      <c r="I78" s="426">
        <f t="shared" si="36"/>
        <v>2754.7000000000003</v>
      </c>
      <c r="J78" s="426">
        <f t="shared" si="36"/>
        <v>2858.2000000000003</v>
      </c>
      <c r="K78" s="426">
        <f t="shared" si="36"/>
        <v>2960.7000000000003</v>
      </c>
      <c r="L78" s="426">
        <f t="shared" si="36"/>
        <v>3064.2000000000003</v>
      </c>
      <c r="M78" s="426">
        <f t="shared" si="36"/>
        <v>3166.7000000000003</v>
      </c>
      <c r="N78" s="426">
        <f t="shared" si="36"/>
        <v>3270.7000000000003</v>
      </c>
      <c r="O78" s="426">
        <f t="shared" si="36"/>
        <v>3372.7000000000003</v>
      </c>
      <c r="P78" s="426">
        <f t="shared" si="36"/>
        <v>3476.7000000000003</v>
      </c>
      <c r="Q78" s="426">
        <f t="shared" si="36"/>
        <v>3578.7000000000003</v>
      </c>
      <c r="R78" s="426">
        <f t="shared" si="36"/>
        <v>3682.7000000000003</v>
      </c>
      <c r="S78" s="426">
        <f t="shared" si="36"/>
        <v>3788.9500000000003</v>
      </c>
      <c r="T78" s="469"/>
      <c r="U78" s="7"/>
      <c r="V78" s="3"/>
      <c r="W78" s="3"/>
      <c r="X78" s="3"/>
      <c r="Y78" s="3"/>
      <c r="Z78" s="3"/>
    </row>
    <row r="79" spans="2:26" ht="16.5" thickTop="1">
      <c r="B79" s="470" t="s">
        <v>13</v>
      </c>
      <c r="C79" s="471"/>
      <c r="D79" s="471"/>
      <c r="E79" s="471"/>
      <c r="F79" s="471"/>
      <c r="G79" s="472"/>
      <c r="H79" s="473">
        <f t="shared" ref="H79:S79" si="37">SUM(H77:H78)</f>
        <v>4455.6959999999999</v>
      </c>
      <c r="I79" s="474">
        <f t="shared" si="37"/>
        <v>4627.8960000000006</v>
      </c>
      <c r="J79" s="474">
        <f t="shared" si="37"/>
        <v>4801.7760000000007</v>
      </c>
      <c r="K79" s="474">
        <f t="shared" si="37"/>
        <v>4973.9760000000006</v>
      </c>
      <c r="L79" s="474">
        <f t="shared" si="37"/>
        <v>5147.8559999999998</v>
      </c>
      <c r="M79" s="474">
        <f t="shared" si="37"/>
        <v>5320.0560000000005</v>
      </c>
      <c r="N79" s="474">
        <f t="shared" si="37"/>
        <v>5494.7759999999998</v>
      </c>
      <c r="O79" s="474">
        <f t="shared" si="37"/>
        <v>5666.1360000000004</v>
      </c>
      <c r="P79" s="474">
        <f t="shared" si="37"/>
        <v>5840.8559999999998</v>
      </c>
      <c r="Q79" s="474">
        <f t="shared" si="37"/>
        <v>6012.2160000000003</v>
      </c>
      <c r="R79" s="474">
        <f t="shared" si="37"/>
        <v>6186.9360000000006</v>
      </c>
      <c r="S79" s="474">
        <f t="shared" si="37"/>
        <v>6365.4360000000006</v>
      </c>
      <c r="T79" s="475">
        <f>SUM(H79:S79)</f>
        <v>64893.612000000008</v>
      </c>
      <c r="U79" s="7"/>
      <c r="V79" s="3"/>
      <c r="W79" s="3"/>
      <c r="X79" s="3"/>
      <c r="Y79" s="3"/>
      <c r="Z79" s="3"/>
    </row>
    <row r="80" spans="2:26" ht="16.5" thickBot="1">
      <c r="B80" s="454"/>
      <c r="C80" s="13"/>
      <c r="D80" s="14"/>
      <c r="E80" s="19"/>
      <c r="F80" s="7"/>
      <c r="G80" s="7"/>
      <c r="H80" s="431"/>
      <c r="I80" s="432"/>
      <c r="J80" s="432"/>
      <c r="K80" s="432"/>
      <c r="L80" s="432"/>
      <c r="M80" s="432"/>
      <c r="N80" s="432"/>
      <c r="O80" s="432"/>
      <c r="P80" s="432"/>
      <c r="Q80" s="432"/>
      <c r="R80" s="432"/>
      <c r="S80" s="432"/>
      <c r="T80" s="478"/>
      <c r="U80" s="7"/>
      <c r="V80" s="3"/>
      <c r="W80" s="3"/>
      <c r="X80" s="3"/>
      <c r="Y80" s="3"/>
      <c r="Z80" s="3"/>
    </row>
    <row r="81" spans="2:26" ht="16.5" thickTop="1">
      <c r="B81" s="285" t="s">
        <v>28</v>
      </c>
      <c r="C81" s="272"/>
      <c r="D81" s="272"/>
      <c r="E81" s="272"/>
      <c r="F81" s="272"/>
      <c r="G81" s="272"/>
      <c r="H81" s="274">
        <f>SUM(H60,H67,H74,H79)</f>
        <v>13274.956</v>
      </c>
      <c r="I81" s="275">
        <f t="shared" ref="I81:S81" si="38">SUM(I60,I67,I74,I79)</f>
        <v>13821.456</v>
      </c>
      <c r="J81" s="275">
        <f t="shared" si="38"/>
        <v>14409.935999999998</v>
      </c>
      <c r="K81" s="275">
        <f t="shared" si="38"/>
        <v>14956.436</v>
      </c>
      <c r="L81" s="275">
        <f t="shared" si="38"/>
        <v>15544.915999999997</v>
      </c>
      <c r="M81" s="275">
        <f t="shared" si="38"/>
        <v>16091.415999999999</v>
      </c>
      <c r="N81" s="275">
        <f t="shared" si="38"/>
        <v>16680.935999999998</v>
      </c>
      <c r="O81" s="275">
        <f t="shared" si="38"/>
        <v>17226.396000000001</v>
      </c>
      <c r="P81" s="275">
        <f t="shared" si="38"/>
        <v>17815.915999999997</v>
      </c>
      <c r="Q81" s="275">
        <f t="shared" si="38"/>
        <v>18341.376</v>
      </c>
      <c r="R81" s="275">
        <f t="shared" si="38"/>
        <v>18930.896000000001</v>
      </c>
      <c r="S81" s="275">
        <f t="shared" si="38"/>
        <v>19506.946</v>
      </c>
      <c r="T81" s="286">
        <f>SUM(H81:S81)</f>
        <v>196601.58199999999</v>
      </c>
      <c r="U81" s="7"/>
      <c r="V81" s="3"/>
      <c r="W81" s="3"/>
      <c r="X81" s="3"/>
      <c r="Y81" s="3"/>
      <c r="Z81" s="3"/>
    </row>
    <row r="82" spans="2:26">
      <c r="B82" s="448"/>
      <c r="C82" s="7"/>
      <c r="D82" s="7"/>
      <c r="E82" s="7"/>
      <c r="F82" s="7"/>
      <c r="G82" s="7"/>
      <c r="H82" s="412"/>
      <c r="I82" s="413"/>
      <c r="J82" s="413"/>
      <c r="K82" s="413"/>
      <c r="L82" s="413"/>
      <c r="M82" s="413"/>
      <c r="N82" s="413"/>
      <c r="O82" s="413"/>
      <c r="P82" s="413"/>
      <c r="Q82" s="413"/>
      <c r="R82" s="413"/>
      <c r="S82" s="413"/>
      <c r="T82" s="427"/>
      <c r="U82" s="7"/>
      <c r="V82" s="3"/>
      <c r="W82" s="3"/>
      <c r="X82" s="3"/>
      <c r="Y82" s="3"/>
      <c r="Z82" s="3"/>
    </row>
    <row r="83" spans="2:26" ht="20.25">
      <c r="B83" s="149" t="s">
        <v>235</v>
      </c>
      <c r="C83" s="367"/>
      <c r="D83" s="367"/>
      <c r="E83" s="367" t="str">
        <f>$E$3</f>
        <v>Year 4 (2023)</v>
      </c>
      <c r="F83" s="367"/>
      <c r="G83" s="367"/>
      <c r="H83" s="405" t="s">
        <v>126</v>
      </c>
      <c r="I83" s="406" t="s">
        <v>127</v>
      </c>
      <c r="J83" s="406" t="s">
        <v>128</v>
      </c>
      <c r="K83" s="406" t="s">
        <v>129</v>
      </c>
      <c r="L83" s="406" t="s">
        <v>130</v>
      </c>
      <c r="M83" s="406" t="s">
        <v>131</v>
      </c>
      <c r="N83" s="406" t="s">
        <v>132</v>
      </c>
      <c r="O83" s="406" t="s">
        <v>133</v>
      </c>
      <c r="P83" s="406" t="s">
        <v>134</v>
      </c>
      <c r="Q83" s="406" t="s">
        <v>135</v>
      </c>
      <c r="R83" s="406" t="s">
        <v>136</v>
      </c>
      <c r="S83" s="406" t="s">
        <v>137</v>
      </c>
      <c r="T83" s="407" t="s">
        <v>177</v>
      </c>
      <c r="U83" s="7"/>
      <c r="V83" s="3"/>
      <c r="W83" s="3"/>
      <c r="X83" s="3"/>
      <c r="Y83" s="3"/>
      <c r="Z83" s="3"/>
    </row>
    <row r="84" spans="2:26">
      <c r="B84" s="451"/>
      <c r="C84" s="452"/>
      <c r="D84" s="452"/>
      <c r="E84" s="452"/>
      <c r="F84" s="452"/>
      <c r="G84" s="453" t="s">
        <v>57</v>
      </c>
      <c r="H84" s="408">
        <f>H$4</f>
        <v>37</v>
      </c>
      <c r="I84" s="409">
        <f t="shared" ref="I84:S84" si="39">I$4</f>
        <v>38</v>
      </c>
      <c r="J84" s="409">
        <f t="shared" si="39"/>
        <v>39</v>
      </c>
      <c r="K84" s="409">
        <f t="shared" si="39"/>
        <v>40</v>
      </c>
      <c r="L84" s="409">
        <f t="shared" si="39"/>
        <v>41</v>
      </c>
      <c r="M84" s="409">
        <f t="shared" si="39"/>
        <v>42</v>
      </c>
      <c r="N84" s="409">
        <f t="shared" si="39"/>
        <v>43</v>
      </c>
      <c r="O84" s="409">
        <f t="shared" si="39"/>
        <v>44</v>
      </c>
      <c r="P84" s="409">
        <f t="shared" si="39"/>
        <v>45</v>
      </c>
      <c r="Q84" s="409">
        <f t="shared" si="39"/>
        <v>46</v>
      </c>
      <c r="R84" s="409">
        <f t="shared" si="39"/>
        <v>47</v>
      </c>
      <c r="S84" s="409">
        <f t="shared" si="39"/>
        <v>48</v>
      </c>
      <c r="T84" s="457" t="str">
        <f>"Total for " &amp; $E$3</f>
        <v>Total for Year 4 (2023)</v>
      </c>
      <c r="U84" s="7"/>
      <c r="V84" s="3"/>
      <c r="W84" s="3"/>
      <c r="X84" s="3"/>
      <c r="Y84" s="3"/>
      <c r="Z84" s="3"/>
    </row>
    <row r="85" spans="2:26">
      <c r="B85" s="454"/>
      <c r="C85" s="7"/>
      <c r="D85" s="7"/>
      <c r="E85" s="554" t="s">
        <v>289</v>
      </c>
      <c r="F85" s="7"/>
      <c r="G85" s="552" t="s">
        <v>290</v>
      </c>
      <c r="H85" s="412"/>
      <c r="I85" s="413"/>
      <c r="J85" s="413"/>
      <c r="K85" s="413"/>
      <c r="L85" s="413"/>
      <c r="M85" s="413"/>
      <c r="N85" s="413"/>
      <c r="O85" s="413"/>
      <c r="P85" s="413"/>
      <c r="Q85" s="413"/>
      <c r="R85" s="413"/>
      <c r="S85" s="413"/>
      <c r="T85" s="459"/>
      <c r="U85" s="7"/>
      <c r="V85" s="3"/>
      <c r="W85" s="3"/>
      <c r="X85" s="3"/>
      <c r="Y85" s="3"/>
      <c r="Z85" s="3"/>
    </row>
    <row r="86" spans="2:26">
      <c r="B86" s="455" t="s">
        <v>222</v>
      </c>
      <c r="C86" s="13"/>
      <c r="D86" s="14"/>
      <c r="E86" s="554"/>
      <c r="F86" s="21" t="s">
        <v>274</v>
      </c>
      <c r="G86" s="552"/>
      <c r="H86" s="412"/>
      <c r="I86" s="413"/>
      <c r="J86" s="413"/>
      <c r="K86" s="413"/>
      <c r="L86" s="413"/>
      <c r="M86" s="413"/>
      <c r="N86" s="413"/>
      <c r="O86" s="413"/>
      <c r="P86" s="413"/>
      <c r="Q86" s="413"/>
      <c r="R86" s="413"/>
      <c r="S86" s="413"/>
      <c r="T86" s="459"/>
      <c r="U86" s="7"/>
      <c r="V86" s="3"/>
      <c r="W86" s="3"/>
      <c r="X86" s="3"/>
      <c r="Y86" s="3"/>
      <c r="Z86" s="3"/>
    </row>
    <row r="87" spans="2:26">
      <c r="B87" s="348"/>
      <c r="C87" s="7" t="s">
        <v>208</v>
      </c>
      <c r="D87" s="14"/>
      <c r="E87" s="506">
        <f>(1+'Year 3'!$G87)*'Year 3'!$E87</f>
        <v>7408.8</v>
      </c>
      <c r="F87" s="507">
        <f>'Year 3'!$F87</f>
        <v>2</v>
      </c>
      <c r="G87" s="508">
        <f>'Year 3'!$G87</f>
        <v>0.05</v>
      </c>
      <c r="H87" s="425">
        <f t="shared" ref="H87:S95" si="40">$E87*$F87</f>
        <v>14817.6</v>
      </c>
      <c r="I87" s="426">
        <f t="shared" si="40"/>
        <v>14817.6</v>
      </c>
      <c r="J87" s="426">
        <f t="shared" si="40"/>
        <v>14817.6</v>
      </c>
      <c r="K87" s="426">
        <f t="shared" si="40"/>
        <v>14817.6</v>
      </c>
      <c r="L87" s="426">
        <f t="shared" si="40"/>
        <v>14817.6</v>
      </c>
      <c r="M87" s="426">
        <f t="shared" si="40"/>
        <v>14817.6</v>
      </c>
      <c r="N87" s="426">
        <f t="shared" si="40"/>
        <v>14817.6</v>
      </c>
      <c r="O87" s="426">
        <f t="shared" si="40"/>
        <v>14817.6</v>
      </c>
      <c r="P87" s="426">
        <f t="shared" si="40"/>
        <v>14817.6</v>
      </c>
      <c r="Q87" s="426">
        <f t="shared" si="40"/>
        <v>14817.6</v>
      </c>
      <c r="R87" s="426">
        <f t="shared" si="40"/>
        <v>14817.6</v>
      </c>
      <c r="S87" s="426">
        <f t="shared" si="40"/>
        <v>14817.6</v>
      </c>
      <c r="T87" s="469">
        <f t="shared" ref="T87:T100" si="41">SUM(H87:S87)</f>
        <v>177811.20000000004</v>
      </c>
      <c r="U87" s="7"/>
      <c r="V87" s="3"/>
      <c r="W87" s="3"/>
      <c r="X87" s="3"/>
      <c r="Y87" s="3"/>
      <c r="Z87" s="3"/>
    </row>
    <row r="88" spans="2:26">
      <c r="B88" s="348"/>
      <c r="C88" s="7" t="s">
        <v>209</v>
      </c>
      <c r="D88" s="14"/>
      <c r="E88" s="506">
        <f>(1+'Year 3'!$G88)*'Year 3'!$E88</f>
        <v>0</v>
      </c>
      <c r="F88" s="507">
        <f>'Year 3'!$F88</f>
        <v>0</v>
      </c>
      <c r="G88" s="508">
        <f>'Year 3'!$G88</f>
        <v>0.02</v>
      </c>
      <c r="H88" s="425">
        <f t="shared" si="40"/>
        <v>0</v>
      </c>
      <c r="I88" s="426">
        <f t="shared" si="40"/>
        <v>0</v>
      </c>
      <c r="J88" s="426">
        <f t="shared" si="40"/>
        <v>0</v>
      </c>
      <c r="K88" s="426">
        <f t="shared" si="40"/>
        <v>0</v>
      </c>
      <c r="L88" s="426">
        <f t="shared" si="40"/>
        <v>0</v>
      </c>
      <c r="M88" s="426">
        <f t="shared" si="40"/>
        <v>0</v>
      </c>
      <c r="N88" s="426">
        <f t="shared" si="40"/>
        <v>0</v>
      </c>
      <c r="O88" s="426">
        <f t="shared" si="40"/>
        <v>0</v>
      </c>
      <c r="P88" s="426">
        <f t="shared" si="40"/>
        <v>0</v>
      </c>
      <c r="Q88" s="426">
        <f t="shared" si="40"/>
        <v>0</v>
      </c>
      <c r="R88" s="426">
        <f t="shared" si="40"/>
        <v>0</v>
      </c>
      <c r="S88" s="426">
        <f t="shared" si="40"/>
        <v>0</v>
      </c>
      <c r="T88" s="469">
        <f t="shared" si="41"/>
        <v>0</v>
      </c>
      <c r="U88" s="7"/>
      <c r="V88" s="3"/>
      <c r="W88" s="3"/>
      <c r="X88" s="3"/>
      <c r="Y88" s="3"/>
      <c r="Z88" s="3"/>
    </row>
    <row r="89" spans="2:26">
      <c r="B89" s="348"/>
      <c r="C89" s="7" t="s">
        <v>210</v>
      </c>
      <c r="D89" s="14"/>
      <c r="E89" s="506">
        <f>(1+'Year 3'!$G89)*'Year 3'!$E89</f>
        <v>0</v>
      </c>
      <c r="F89" s="507">
        <f>'Year 3'!$F89</f>
        <v>0</v>
      </c>
      <c r="G89" s="508">
        <f>'Year 3'!$G89</f>
        <v>0.02</v>
      </c>
      <c r="H89" s="425">
        <f t="shared" si="40"/>
        <v>0</v>
      </c>
      <c r="I89" s="426">
        <f t="shared" si="40"/>
        <v>0</v>
      </c>
      <c r="J89" s="426">
        <f t="shared" si="40"/>
        <v>0</v>
      </c>
      <c r="K89" s="426">
        <f t="shared" si="40"/>
        <v>0</v>
      </c>
      <c r="L89" s="426">
        <f t="shared" si="40"/>
        <v>0</v>
      </c>
      <c r="M89" s="426">
        <f t="shared" si="40"/>
        <v>0</v>
      </c>
      <c r="N89" s="426">
        <f t="shared" si="40"/>
        <v>0</v>
      </c>
      <c r="O89" s="426">
        <f t="shared" si="40"/>
        <v>0</v>
      </c>
      <c r="P89" s="426">
        <f t="shared" si="40"/>
        <v>0</v>
      </c>
      <c r="Q89" s="426">
        <f t="shared" si="40"/>
        <v>0</v>
      </c>
      <c r="R89" s="426">
        <f t="shared" si="40"/>
        <v>0</v>
      </c>
      <c r="S89" s="426">
        <f t="shared" si="40"/>
        <v>0</v>
      </c>
      <c r="T89" s="469">
        <f t="shared" si="41"/>
        <v>0</v>
      </c>
      <c r="U89" s="7"/>
      <c r="V89" s="3"/>
      <c r="W89" s="3"/>
      <c r="X89" s="3"/>
      <c r="Y89" s="3"/>
      <c r="Z89" s="3"/>
    </row>
    <row r="90" spans="2:26">
      <c r="B90" s="348"/>
      <c r="C90" s="48" t="s">
        <v>211</v>
      </c>
      <c r="D90" s="14"/>
      <c r="E90" s="506">
        <f>(1+'Year 3'!$G90)*'Year 3'!$E90</f>
        <v>3395.8656000000001</v>
      </c>
      <c r="F90" s="507">
        <f>'Year 3'!$F90</f>
        <v>1</v>
      </c>
      <c r="G90" s="508">
        <f>'Year 3'!$G90</f>
        <v>0.02</v>
      </c>
      <c r="H90" s="425">
        <f t="shared" si="40"/>
        <v>3395.8656000000001</v>
      </c>
      <c r="I90" s="426">
        <f t="shared" si="40"/>
        <v>3395.8656000000001</v>
      </c>
      <c r="J90" s="426">
        <f t="shared" si="40"/>
        <v>3395.8656000000001</v>
      </c>
      <c r="K90" s="426">
        <f t="shared" si="40"/>
        <v>3395.8656000000001</v>
      </c>
      <c r="L90" s="426">
        <f t="shared" si="40"/>
        <v>3395.8656000000001</v>
      </c>
      <c r="M90" s="426">
        <f t="shared" si="40"/>
        <v>3395.8656000000001</v>
      </c>
      <c r="N90" s="426">
        <f t="shared" si="40"/>
        <v>3395.8656000000001</v>
      </c>
      <c r="O90" s="426">
        <f t="shared" si="40"/>
        <v>3395.8656000000001</v>
      </c>
      <c r="P90" s="426">
        <f t="shared" si="40"/>
        <v>3395.8656000000001</v>
      </c>
      <c r="Q90" s="426">
        <f t="shared" si="40"/>
        <v>3395.8656000000001</v>
      </c>
      <c r="R90" s="426">
        <f t="shared" si="40"/>
        <v>3395.8656000000001</v>
      </c>
      <c r="S90" s="426">
        <f t="shared" si="40"/>
        <v>3395.8656000000001</v>
      </c>
      <c r="T90" s="469">
        <f t="shared" si="41"/>
        <v>40750.387199999997</v>
      </c>
      <c r="U90" s="7"/>
      <c r="V90" s="3"/>
      <c r="W90" s="3"/>
      <c r="X90" s="3"/>
      <c r="Y90" s="3"/>
      <c r="Z90" s="3"/>
    </row>
    <row r="91" spans="2:26">
      <c r="B91" s="348"/>
      <c r="C91" s="43" t="s">
        <v>234</v>
      </c>
      <c r="D91" s="14"/>
      <c r="E91" s="506">
        <f>(1+'Year 3'!$G91)*'Year 3'!$E91</f>
        <v>0</v>
      </c>
      <c r="F91" s="507">
        <f>'Year 3'!$F91</f>
        <v>0</v>
      </c>
      <c r="G91" s="508">
        <f>'Year 3'!$G91</f>
        <v>0.02</v>
      </c>
      <c r="H91" s="425">
        <f t="shared" si="40"/>
        <v>0</v>
      </c>
      <c r="I91" s="426">
        <f t="shared" si="40"/>
        <v>0</v>
      </c>
      <c r="J91" s="426">
        <f t="shared" si="40"/>
        <v>0</v>
      </c>
      <c r="K91" s="426">
        <f t="shared" si="40"/>
        <v>0</v>
      </c>
      <c r="L91" s="426">
        <f t="shared" si="40"/>
        <v>0</v>
      </c>
      <c r="M91" s="426">
        <f t="shared" si="40"/>
        <v>0</v>
      </c>
      <c r="N91" s="426">
        <f t="shared" si="40"/>
        <v>0</v>
      </c>
      <c r="O91" s="426">
        <f t="shared" si="40"/>
        <v>0</v>
      </c>
      <c r="P91" s="426">
        <f t="shared" si="40"/>
        <v>0</v>
      </c>
      <c r="Q91" s="426">
        <f t="shared" si="40"/>
        <v>0</v>
      </c>
      <c r="R91" s="426">
        <f t="shared" si="40"/>
        <v>0</v>
      </c>
      <c r="S91" s="426">
        <f t="shared" si="40"/>
        <v>0</v>
      </c>
      <c r="T91" s="469">
        <f t="shared" si="41"/>
        <v>0</v>
      </c>
      <c r="U91" s="7"/>
      <c r="V91" s="3"/>
      <c r="W91" s="3"/>
      <c r="X91" s="3"/>
      <c r="Y91" s="3"/>
      <c r="Z91" s="3"/>
    </row>
    <row r="92" spans="2:26">
      <c r="B92" s="348"/>
      <c r="C92" s="48" t="s">
        <v>215</v>
      </c>
      <c r="D92" s="14"/>
      <c r="E92" s="506">
        <f>(1+'Year 3'!$G92)*'Year 3'!$E92</f>
        <v>1800</v>
      </c>
      <c r="F92" s="507">
        <f>'Year 3'!$F92</f>
        <v>1</v>
      </c>
      <c r="G92" s="508">
        <f>'Year 3'!$G92</f>
        <v>0</v>
      </c>
      <c r="H92" s="425">
        <f t="shared" si="40"/>
        <v>1800</v>
      </c>
      <c r="I92" s="426">
        <f t="shared" si="40"/>
        <v>1800</v>
      </c>
      <c r="J92" s="426">
        <f t="shared" si="40"/>
        <v>1800</v>
      </c>
      <c r="K92" s="426">
        <f t="shared" si="40"/>
        <v>1800</v>
      </c>
      <c r="L92" s="426">
        <f t="shared" si="40"/>
        <v>1800</v>
      </c>
      <c r="M92" s="426">
        <f t="shared" si="40"/>
        <v>1800</v>
      </c>
      <c r="N92" s="426">
        <f t="shared" si="40"/>
        <v>1800</v>
      </c>
      <c r="O92" s="426">
        <f t="shared" si="40"/>
        <v>1800</v>
      </c>
      <c r="P92" s="426">
        <f t="shared" si="40"/>
        <v>1800</v>
      </c>
      <c r="Q92" s="426">
        <f t="shared" si="40"/>
        <v>1800</v>
      </c>
      <c r="R92" s="426">
        <f t="shared" si="40"/>
        <v>1800</v>
      </c>
      <c r="S92" s="426">
        <f t="shared" si="40"/>
        <v>1800</v>
      </c>
      <c r="T92" s="469">
        <f t="shared" si="41"/>
        <v>21600</v>
      </c>
      <c r="U92" s="7"/>
      <c r="V92" s="3"/>
      <c r="W92" s="3"/>
      <c r="X92" s="3"/>
      <c r="Y92" s="3"/>
      <c r="Z92" s="3"/>
    </row>
    <row r="93" spans="2:26">
      <c r="B93" s="348"/>
      <c r="C93" s="48" t="s">
        <v>216</v>
      </c>
      <c r="D93" s="14"/>
      <c r="E93" s="506">
        <f>(1+'Year 3'!$G93)*'Year 3'!$E93</f>
        <v>0</v>
      </c>
      <c r="F93" s="507">
        <f>'Year 3'!$F93</f>
        <v>0</v>
      </c>
      <c r="G93" s="508">
        <f>'Year 3'!$G93</f>
        <v>0</v>
      </c>
      <c r="H93" s="425">
        <f t="shared" si="40"/>
        <v>0</v>
      </c>
      <c r="I93" s="426">
        <f t="shared" si="40"/>
        <v>0</v>
      </c>
      <c r="J93" s="426">
        <f t="shared" si="40"/>
        <v>0</v>
      </c>
      <c r="K93" s="426">
        <f t="shared" si="40"/>
        <v>0</v>
      </c>
      <c r="L93" s="426">
        <f t="shared" si="40"/>
        <v>0</v>
      </c>
      <c r="M93" s="426">
        <f t="shared" si="40"/>
        <v>0</v>
      </c>
      <c r="N93" s="426">
        <f t="shared" si="40"/>
        <v>0</v>
      </c>
      <c r="O93" s="426">
        <f t="shared" si="40"/>
        <v>0</v>
      </c>
      <c r="P93" s="426">
        <f t="shared" si="40"/>
        <v>0</v>
      </c>
      <c r="Q93" s="426">
        <f t="shared" si="40"/>
        <v>0</v>
      </c>
      <c r="R93" s="426">
        <f t="shared" si="40"/>
        <v>0</v>
      </c>
      <c r="S93" s="426">
        <f t="shared" si="40"/>
        <v>0</v>
      </c>
      <c r="T93" s="469">
        <f t="shared" si="41"/>
        <v>0</v>
      </c>
      <c r="U93" s="7"/>
      <c r="V93" s="3"/>
      <c r="W93" s="3"/>
      <c r="X93" s="3"/>
      <c r="Y93" s="3"/>
      <c r="Z93" s="3"/>
    </row>
    <row r="94" spans="2:26">
      <c r="B94" s="348"/>
      <c r="C94" s="48" t="s">
        <v>217</v>
      </c>
      <c r="D94" s="61"/>
      <c r="E94" s="506">
        <f>(1+'Year 3'!$G94)*'Year 3'!$E94</f>
        <v>0</v>
      </c>
      <c r="F94" s="507">
        <f>'Year 3'!$F94</f>
        <v>0</v>
      </c>
      <c r="G94" s="508">
        <f>'Year 3'!$G94</f>
        <v>0</v>
      </c>
      <c r="H94" s="425">
        <f t="shared" si="40"/>
        <v>0</v>
      </c>
      <c r="I94" s="426">
        <f t="shared" si="40"/>
        <v>0</v>
      </c>
      <c r="J94" s="426">
        <f t="shared" si="40"/>
        <v>0</v>
      </c>
      <c r="K94" s="426">
        <f t="shared" si="40"/>
        <v>0</v>
      </c>
      <c r="L94" s="426">
        <f t="shared" si="40"/>
        <v>0</v>
      </c>
      <c r="M94" s="426">
        <f t="shared" si="40"/>
        <v>0</v>
      </c>
      <c r="N94" s="426">
        <f t="shared" si="40"/>
        <v>0</v>
      </c>
      <c r="O94" s="426">
        <f t="shared" si="40"/>
        <v>0</v>
      </c>
      <c r="P94" s="426">
        <f t="shared" si="40"/>
        <v>0</v>
      </c>
      <c r="Q94" s="426">
        <f t="shared" si="40"/>
        <v>0</v>
      </c>
      <c r="R94" s="426">
        <f t="shared" si="40"/>
        <v>0</v>
      </c>
      <c r="S94" s="426">
        <f t="shared" si="40"/>
        <v>0</v>
      </c>
      <c r="T94" s="469">
        <f t="shared" si="41"/>
        <v>0</v>
      </c>
      <c r="U94" s="7"/>
      <c r="V94" s="3"/>
      <c r="W94" s="3"/>
      <c r="X94" s="3"/>
      <c r="Y94" s="3"/>
      <c r="Z94" s="3"/>
    </row>
    <row r="95" spans="2:26">
      <c r="B95" s="348"/>
      <c r="C95" s="48" t="s">
        <v>218</v>
      </c>
      <c r="D95" s="61"/>
      <c r="E95" s="506">
        <f>(1+'Year 3'!$G95)*'Year 3'!$E95</f>
        <v>0</v>
      </c>
      <c r="F95" s="507">
        <f>'Year 3'!$F95</f>
        <v>0</v>
      </c>
      <c r="G95" s="508">
        <f>'Year 3'!$G95</f>
        <v>0</v>
      </c>
      <c r="H95" s="425">
        <f t="shared" si="40"/>
        <v>0</v>
      </c>
      <c r="I95" s="426">
        <f t="shared" si="40"/>
        <v>0</v>
      </c>
      <c r="J95" s="426">
        <f t="shared" si="40"/>
        <v>0</v>
      </c>
      <c r="K95" s="426">
        <f t="shared" si="40"/>
        <v>0</v>
      </c>
      <c r="L95" s="426">
        <f t="shared" si="40"/>
        <v>0</v>
      </c>
      <c r="M95" s="426">
        <f t="shared" si="40"/>
        <v>0</v>
      </c>
      <c r="N95" s="426">
        <f t="shared" si="40"/>
        <v>0</v>
      </c>
      <c r="O95" s="426">
        <f t="shared" si="40"/>
        <v>0</v>
      </c>
      <c r="P95" s="426">
        <f t="shared" si="40"/>
        <v>0</v>
      </c>
      <c r="Q95" s="426">
        <f t="shared" si="40"/>
        <v>0</v>
      </c>
      <c r="R95" s="426">
        <f t="shared" si="40"/>
        <v>0</v>
      </c>
      <c r="S95" s="426">
        <f t="shared" si="40"/>
        <v>0</v>
      </c>
      <c r="T95" s="469">
        <f t="shared" si="41"/>
        <v>0</v>
      </c>
      <c r="U95" s="7"/>
      <c r="V95" s="3"/>
      <c r="W95" s="3"/>
      <c r="X95" s="3"/>
      <c r="Y95" s="3"/>
      <c r="Z95" s="3"/>
    </row>
    <row r="96" spans="2:26">
      <c r="B96" s="348"/>
      <c r="C96" s="48"/>
      <c r="D96" s="61"/>
      <c r="E96" s="44"/>
      <c r="F96" s="24">
        <f>SUM(F87:F95)</f>
        <v>4</v>
      </c>
      <c r="G96" s="22"/>
      <c r="H96" s="425"/>
      <c r="I96" s="426"/>
      <c r="J96" s="426"/>
      <c r="K96" s="426"/>
      <c r="L96" s="426"/>
      <c r="M96" s="426"/>
      <c r="N96" s="426"/>
      <c r="O96" s="426"/>
      <c r="P96" s="426"/>
      <c r="Q96" s="426"/>
      <c r="R96" s="426"/>
      <c r="S96" s="426"/>
      <c r="T96" s="469"/>
      <c r="U96" s="7"/>
      <c r="V96" s="3"/>
      <c r="W96" s="3"/>
      <c r="X96" s="3"/>
      <c r="Y96" s="3"/>
      <c r="Z96" s="3"/>
    </row>
    <row r="97" spans="2:26">
      <c r="B97" s="348"/>
      <c r="C97" s="48"/>
      <c r="D97" s="61" t="s">
        <v>220</v>
      </c>
      <c r="E97" s="21" t="s">
        <v>219</v>
      </c>
      <c r="F97" s="62" t="s">
        <v>214</v>
      </c>
      <c r="G97" s="22"/>
      <c r="H97" s="425"/>
      <c r="I97" s="426"/>
      <c r="J97" s="426"/>
      <c r="K97" s="426"/>
      <c r="L97" s="426"/>
      <c r="M97" s="426"/>
      <c r="N97" s="426"/>
      <c r="O97" s="426"/>
      <c r="P97" s="426"/>
      <c r="Q97" s="426"/>
      <c r="R97" s="426"/>
      <c r="S97" s="426"/>
      <c r="T97" s="469"/>
      <c r="U97" s="7"/>
      <c r="V97" s="3"/>
      <c r="W97" s="3"/>
      <c r="X97" s="3"/>
      <c r="Y97" s="3"/>
      <c r="Z97" s="3"/>
    </row>
    <row r="98" spans="2:26">
      <c r="B98" s="348"/>
      <c r="C98" s="7" t="s">
        <v>212</v>
      </c>
      <c r="D98" s="507">
        <f>'Year 3'!D98</f>
        <v>3</v>
      </c>
      <c r="E98" s="506">
        <f>'Year 3'!E98</f>
        <v>10</v>
      </c>
      <c r="F98" s="507">
        <f>'Year 3'!F98</f>
        <v>40</v>
      </c>
      <c r="G98" s="22"/>
      <c r="H98" s="425">
        <f>(($E98*$F98*52)/12)*$D98</f>
        <v>5200</v>
      </c>
      <c r="I98" s="426">
        <f t="shared" ref="I98:S98" si="42">(($E98*$F98*52)/12)*$D98</f>
        <v>5200</v>
      </c>
      <c r="J98" s="426">
        <f t="shared" si="42"/>
        <v>5200</v>
      </c>
      <c r="K98" s="426">
        <f t="shared" si="42"/>
        <v>5200</v>
      </c>
      <c r="L98" s="426">
        <f t="shared" si="42"/>
        <v>5200</v>
      </c>
      <c r="M98" s="426">
        <f t="shared" si="42"/>
        <v>5200</v>
      </c>
      <c r="N98" s="426">
        <f t="shared" si="42"/>
        <v>5200</v>
      </c>
      <c r="O98" s="426">
        <f t="shared" si="42"/>
        <v>5200</v>
      </c>
      <c r="P98" s="426">
        <f t="shared" si="42"/>
        <v>5200</v>
      </c>
      <c r="Q98" s="426">
        <f t="shared" si="42"/>
        <v>5200</v>
      </c>
      <c r="R98" s="426">
        <f t="shared" si="42"/>
        <v>5200</v>
      </c>
      <c r="S98" s="426">
        <f t="shared" si="42"/>
        <v>5200</v>
      </c>
      <c r="T98" s="469">
        <f t="shared" si="41"/>
        <v>62400</v>
      </c>
      <c r="U98" s="7"/>
      <c r="V98" s="3"/>
      <c r="W98" s="3"/>
      <c r="X98" s="3"/>
      <c r="Y98" s="3"/>
      <c r="Z98" s="3"/>
    </row>
    <row r="99" spans="2:26">
      <c r="B99" s="348"/>
      <c r="C99" s="7" t="s">
        <v>213</v>
      </c>
      <c r="D99" s="507">
        <f>'Year 3'!D99</f>
        <v>2</v>
      </c>
      <c r="E99" s="506">
        <f>'Year 3'!E99</f>
        <v>9</v>
      </c>
      <c r="F99" s="507">
        <f>'Year 3'!F99</f>
        <v>20</v>
      </c>
      <c r="G99" s="22"/>
      <c r="H99" s="425">
        <f t="shared" ref="H99:S100" si="43">(($E99*$F99*52)/12)*$D99</f>
        <v>1560</v>
      </c>
      <c r="I99" s="426">
        <f t="shared" si="43"/>
        <v>1560</v>
      </c>
      <c r="J99" s="426">
        <f t="shared" si="43"/>
        <v>1560</v>
      </c>
      <c r="K99" s="426">
        <f t="shared" si="43"/>
        <v>1560</v>
      </c>
      <c r="L99" s="426">
        <f t="shared" si="43"/>
        <v>1560</v>
      </c>
      <c r="M99" s="426">
        <f t="shared" si="43"/>
        <v>1560</v>
      </c>
      <c r="N99" s="426">
        <f t="shared" si="43"/>
        <v>1560</v>
      </c>
      <c r="O99" s="426">
        <f t="shared" si="43"/>
        <v>1560</v>
      </c>
      <c r="P99" s="426">
        <f t="shared" si="43"/>
        <v>1560</v>
      </c>
      <c r="Q99" s="426">
        <f t="shared" si="43"/>
        <v>1560</v>
      </c>
      <c r="R99" s="426">
        <f t="shared" si="43"/>
        <v>1560</v>
      </c>
      <c r="S99" s="426">
        <f t="shared" si="43"/>
        <v>1560</v>
      </c>
      <c r="T99" s="469">
        <f t="shared" si="41"/>
        <v>18720</v>
      </c>
      <c r="U99" s="7"/>
      <c r="V99" s="3"/>
      <c r="W99" s="3"/>
      <c r="X99" s="3"/>
      <c r="Y99" s="3"/>
      <c r="Z99" s="3"/>
    </row>
    <row r="100" spans="2:26">
      <c r="B100" s="348"/>
      <c r="C100" s="7" t="s">
        <v>24</v>
      </c>
      <c r="D100" s="507">
        <f>'Year 3'!D100</f>
        <v>0</v>
      </c>
      <c r="E100" s="506">
        <f>'Year 3'!E100</f>
        <v>0</v>
      </c>
      <c r="F100" s="507">
        <f>'Year 3'!F100</f>
        <v>0</v>
      </c>
      <c r="G100" s="22"/>
      <c r="H100" s="425">
        <f t="shared" si="43"/>
        <v>0</v>
      </c>
      <c r="I100" s="426">
        <f t="shared" si="43"/>
        <v>0</v>
      </c>
      <c r="J100" s="426">
        <f t="shared" si="43"/>
        <v>0</v>
      </c>
      <c r="K100" s="426">
        <f t="shared" si="43"/>
        <v>0</v>
      </c>
      <c r="L100" s="426">
        <f t="shared" si="43"/>
        <v>0</v>
      </c>
      <c r="M100" s="426">
        <f t="shared" si="43"/>
        <v>0</v>
      </c>
      <c r="N100" s="426">
        <f t="shared" si="43"/>
        <v>0</v>
      </c>
      <c r="O100" s="426">
        <f t="shared" si="43"/>
        <v>0</v>
      </c>
      <c r="P100" s="426">
        <f t="shared" si="43"/>
        <v>0</v>
      </c>
      <c r="Q100" s="426">
        <f t="shared" si="43"/>
        <v>0</v>
      </c>
      <c r="R100" s="426">
        <f t="shared" si="43"/>
        <v>0</v>
      </c>
      <c r="S100" s="426">
        <f t="shared" si="43"/>
        <v>0</v>
      </c>
      <c r="T100" s="469">
        <f t="shared" si="41"/>
        <v>0</v>
      </c>
      <c r="U100" s="7"/>
      <c r="V100" s="3"/>
      <c r="W100" s="3"/>
      <c r="X100" s="3"/>
      <c r="Y100" s="3"/>
      <c r="Z100" s="3"/>
    </row>
    <row r="101" spans="2:26" ht="16.5" thickBot="1">
      <c r="B101" s="348"/>
      <c r="C101" s="7"/>
      <c r="D101" s="63">
        <f>SUM(D98:D100)</f>
        <v>5</v>
      </c>
      <c r="E101" s="44"/>
      <c r="F101" s="64"/>
      <c r="G101" s="22"/>
      <c r="H101" s="425"/>
      <c r="I101" s="426"/>
      <c r="J101" s="426"/>
      <c r="K101" s="426"/>
      <c r="L101" s="426"/>
      <c r="M101" s="426"/>
      <c r="N101" s="426"/>
      <c r="O101" s="426"/>
      <c r="P101" s="426"/>
      <c r="Q101" s="426"/>
      <c r="R101" s="426"/>
      <c r="S101" s="426"/>
      <c r="T101" s="469"/>
      <c r="U101" s="7"/>
      <c r="V101" s="3"/>
      <c r="W101" s="3"/>
      <c r="X101" s="3"/>
      <c r="Y101" s="3"/>
      <c r="Z101" s="3"/>
    </row>
    <row r="102" spans="2:26" ht="16.5" thickTop="1">
      <c r="B102" s="470" t="s">
        <v>221</v>
      </c>
      <c r="C102" s="471"/>
      <c r="D102" s="471"/>
      <c r="E102" s="471"/>
      <c r="F102" s="471"/>
      <c r="G102" s="472"/>
      <c r="H102" s="473">
        <f>SUM(H87:H100)</f>
        <v>26773.4656</v>
      </c>
      <c r="I102" s="474">
        <f t="shared" ref="I102:S102" si="44">SUM(I87:I100)</f>
        <v>26773.4656</v>
      </c>
      <c r="J102" s="474">
        <f t="shared" si="44"/>
        <v>26773.4656</v>
      </c>
      <c r="K102" s="474">
        <f t="shared" si="44"/>
        <v>26773.4656</v>
      </c>
      <c r="L102" s="474">
        <f t="shared" si="44"/>
        <v>26773.4656</v>
      </c>
      <c r="M102" s="474">
        <f t="shared" si="44"/>
        <v>26773.4656</v>
      </c>
      <c r="N102" s="474">
        <f t="shared" si="44"/>
        <v>26773.4656</v>
      </c>
      <c r="O102" s="474">
        <f t="shared" si="44"/>
        <v>26773.4656</v>
      </c>
      <c r="P102" s="474">
        <f t="shared" si="44"/>
        <v>26773.4656</v>
      </c>
      <c r="Q102" s="474">
        <f t="shared" si="44"/>
        <v>26773.4656</v>
      </c>
      <c r="R102" s="474">
        <f t="shared" si="44"/>
        <v>26773.4656</v>
      </c>
      <c r="S102" s="474">
        <f t="shared" si="44"/>
        <v>26773.4656</v>
      </c>
      <c r="T102" s="475">
        <f>SUM(H102:S102)</f>
        <v>321281.58720000001</v>
      </c>
      <c r="U102" s="7"/>
      <c r="V102" s="3"/>
      <c r="W102" s="3"/>
      <c r="X102" s="3"/>
      <c r="Y102" s="3"/>
      <c r="Z102" s="3"/>
    </row>
    <row r="103" spans="2:26" ht="15.95" customHeight="1">
      <c r="B103" s="348"/>
      <c r="C103" s="7"/>
      <c r="D103" s="64"/>
      <c r="E103" s="553" t="s">
        <v>315</v>
      </c>
      <c r="F103" s="553" t="s">
        <v>314</v>
      </c>
      <c r="G103" s="553"/>
      <c r="H103" s="425"/>
      <c r="I103" s="426"/>
      <c r="J103" s="426"/>
      <c r="K103" s="426"/>
      <c r="L103" s="426"/>
      <c r="M103" s="426"/>
      <c r="N103" s="426"/>
      <c r="O103" s="426"/>
      <c r="P103" s="426"/>
      <c r="Q103" s="426"/>
      <c r="R103" s="426"/>
      <c r="S103" s="426"/>
      <c r="T103" s="469"/>
      <c r="U103" s="7"/>
      <c r="V103" s="3"/>
      <c r="W103" s="3"/>
      <c r="X103" s="3"/>
      <c r="Y103" s="3"/>
      <c r="Z103" s="3"/>
    </row>
    <row r="104" spans="2:26">
      <c r="B104" s="455" t="s">
        <v>223</v>
      </c>
      <c r="C104" s="70"/>
      <c r="D104" s="70"/>
      <c r="E104" s="553"/>
      <c r="F104" s="553"/>
      <c r="G104" s="553"/>
      <c r="H104" s="425"/>
      <c r="I104" s="426"/>
      <c r="J104" s="426"/>
      <c r="K104" s="426"/>
      <c r="L104" s="426"/>
      <c r="M104" s="426"/>
      <c r="N104" s="426"/>
      <c r="O104" s="426"/>
      <c r="P104" s="426"/>
      <c r="Q104" s="426"/>
      <c r="R104" s="426"/>
      <c r="S104" s="426"/>
      <c r="T104" s="469"/>
      <c r="U104" s="7"/>
      <c r="V104" s="3"/>
      <c r="W104" s="3"/>
      <c r="X104" s="3"/>
      <c r="Y104" s="3"/>
      <c r="Z104" s="3"/>
    </row>
    <row r="105" spans="2:26">
      <c r="B105" s="479"/>
      <c r="C105" s="7" t="s">
        <v>224</v>
      </c>
      <c r="D105" s="70"/>
      <c r="E105" s="508">
        <f>'Year 3'!E105</f>
        <v>6.2E-2</v>
      </c>
      <c r="F105" s="506">
        <f>IF('Year 3'!F105="","",'Year 3'!F105)</f>
        <v>102000</v>
      </c>
      <c r="G105" s="27"/>
      <c r="H105" s="425">
        <f>IF($F105="",$E105*H$102,$E105*$F105)</f>
        <v>6324</v>
      </c>
      <c r="I105" s="426">
        <f t="shared" ref="I105:S105" si="45">IF($F105="",$E105*I$102,$E105*$F105)</f>
        <v>6324</v>
      </c>
      <c r="J105" s="426">
        <f t="shared" si="45"/>
        <v>6324</v>
      </c>
      <c r="K105" s="426">
        <f t="shared" si="45"/>
        <v>6324</v>
      </c>
      <c r="L105" s="426">
        <f t="shared" si="45"/>
        <v>6324</v>
      </c>
      <c r="M105" s="426">
        <f t="shared" si="45"/>
        <v>6324</v>
      </c>
      <c r="N105" s="426">
        <f t="shared" si="45"/>
        <v>6324</v>
      </c>
      <c r="O105" s="426">
        <f t="shared" si="45"/>
        <v>6324</v>
      </c>
      <c r="P105" s="426">
        <f t="shared" si="45"/>
        <v>6324</v>
      </c>
      <c r="Q105" s="426">
        <f t="shared" si="45"/>
        <v>6324</v>
      </c>
      <c r="R105" s="426">
        <f t="shared" si="45"/>
        <v>6324</v>
      </c>
      <c r="S105" s="426">
        <f t="shared" si="45"/>
        <v>6324</v>
      </c>
      <c r="T105" s="469">
        <f t="shared" ref="T105:T112" si="46">SUM(H105:S105)</f>
        <v>75888</v>
      </c>
      <c r="U105" s="7"/>
      <c r="V105" s="3"/>
      <c r="W105" s="3"/>
      <c r="X105" s="3"/>
      <c r="Y105" s="3"/>
      <c r="Z105" s="3"/>
    </row>
    <row r="106" spans="2:26">
      <c r="B106" s="479"/>
      <c r="C106" s="7" t="s">
        <v>225</v>
      </c>
      <c r="D106" s="70"/>
      <c r="E106" s="508">
        <f>'Year 3'!E106</f>
        <v>1.4500000000000001E-2</v>
      </c>
      <c r="F106" s="506" t="str">
        <f>IF('Year 3'!F106="","",'Year 3'!F106)</f>
        <v/>
      </c>
      <c r="G106" s="27"/>
      <c r="H106" s="425">
        <f t="shared" ref="H106:S112" si="47">IF($F106="",$E106*H$102,$E106*$F106)</f>
        <v>388.21525120000001</v>
      </c>
      <c r="I106" s="426">
        <f t="shared" si="47"/>
        <v>388.21525120000001</v>
      </c>
      <c r="J106" s="426">
        <f t="shared" si="47"/>
        <v>388.21525120000001</v>
      </c>
      <c r="K106" s="426">
        <f t="shared" si="47"/>
        <v>388.21525120000001</v>
      </c>
      <c r="L106" s="426">
        <f t="shared" si="47"/>
        <v>388.21525120000001</v>
      </c>
      <c r="M106" s="426">
        <f t="shared" si="47"/>
        <v>388.21525120000001</v>
      </c>
      <c r="N106" s="426">
        <f t="shared" si="47"/>
        <v>388.21525120000001</v>
      </c>
      <c r="O106" s="426">
        <f t="shared" si="47"/>
        <v>388.21525120000001</v>
      </c>
      <c r="P106" s="426">
        <f t="shared" si="47"/>
        <v>388.21525120000001</v>
      </c>
      <c r="Q106" s="426">
        <f t="shared" si="47"/>
        <v>388.21525120000001</v>
      </c>
      <c r="R106" s="426">
        <f t="shared" si="47"/>
        <v>388.21525120000001</v>
      </c>
      <c r="S106" s="426">
        <f t="shared" si="47"/>
        <v>388.21525120000001</v>
      </c>
      <c r="T106" s="469">
        <f t="shared" si="46"/>
        <v>4658.583014400001</v>
      </c>
      <c r="U106" s="7"/>
      <c r="V106" s="3"/>
      <c r="W106" s="3"/>
      <c r="X106" s="3"/>
      <c r="Y106" s="3"/>
      <c r="Z106" s="3"/>
    </row>
    <row r="107" spans="2:26">
      <c r="B107" s="479"/>
      <c r="C107" s="7" t="s">
        <v>231</v>
      </c>
      <c r="D107" s="70"/>
      <c r="E107" s="508">
        <f>'Year 3'!E107</f>
        <v>8.0000000000000002E-3</v>
      </c>
      <c r="F107" s="506">
        <f>IF('Year 3'!F107="","",'Year 3'!F107)</f>
        <v>7000</v>
      </c>
      <c r="G107" s="27"/>
      <c r="H107" s="425">
        <f t="shared" si="47"/>
        <v>56</v>
      </c>
      <c r="I107" s="426">
        <f t="shared" si="47"/>
        <v>56</v>
      </c>
      <c r="J107" s="426">
        <f t="shared" si="47"/>
        <v>56</v>
      </c>
      <c r="K107" s="426">
        <f t="shared" si="47"/>
        <v>56</v>
      </c>
      <c r="L107" s="426">
        <f t="shared" si="47"/>
        <v>56</v>
      </c>
      <c r="M107" s="426">
        <f t="shared" si="47"/>
        <v>56</v>
      </c>
      <c r="N107" s="426">
        <f t="shared" si="47"/>
        <v>56</v>
      </c>
      <c r="O107" s="426">
        <f t="shared" si="47"/>
        <v>56</v>
      </c>
      <c r="P107" s="426">
        <f t="shared" si="47"/>
        <v>56</v>
      </c>
      <c r="Q107" s="426">
        <f t="shared" si="47"/>
        <v>56</v>
      </c>
      <c r="R107" s="426">
        <f t="shared" si="47"/>
        <v>56</v>
      </c>
      <c r="S107" s="426">
        <f t="shared" si="47"/>
        <v>56</v>
      </c>
      <c r="T107" s="469">
        <f t="shared" si="46"/>
        <v>672</v>
      </c>
      <c r="U107" s="7"/>
      <c r="V107" s="3"/>
      <c r="W107" s="3"/>
      <c r="X107" s="3"/>
      <c r="Y107" s="3"/>
      <c r="Z107" s="3"/>
    </row>
    <row r="108" spans="2:26">
      <c r="B108" s="479"/>
      <c r="C108" s="7" t="s">
        <v>232</v>
      </c>
      <c r="D108" s="70"/>
      <c r="E108" s="508">
        <f>'Year 3'!E108</f>
        <v>2.7E-2</v>
      </c>
      <c r="F108" s="506">
        <f>IF('Year 3'!F108="","",'Year 3'!F108)</f>
        <v>7000</v>
      </c>
      <c r="G108" s="27"/>
      <c r="H108" s="425">
        <f t="shared" si="47"/>
        <v>189</v>
      </c>
      <c r="I108" s="426">
        <f t="shared" si="47"/>
        <v>189</v>
      </c>
      <c r="J108" s="426">
        <f t="shared" si="47"/>
        <v>189</v>
      </c>
      <c r="K108" s="426">
        <f t="shared" si="47"/>
        <v>189</v>
      </c>
      <c r="L108" s="426">
        <f t="shared" si="47"/>
        <v>189</v>
      </c>
      <c r="M108" s="426">
        <f t="shared" si="47"/>
        <v>189</v>
      </c>
      <c r="N108" s="426">
        <f t="shared" si="47"/>
        <v>189</v>
      </c>
      <c r="O108" s="426">
        <f t="shared" si="47"/>
        <v>189</v>
      </c>
      <c r="P108" s="426">
        <f t="shared" si="47"/>
        <v>189</v>
      </c>
      <c r="Q108" s="426">
        <f t="shared" si="47"/>
        <v>189</v>
      </c>
      <c r="R108" s="426">
        <f t="shared" si="47"/>
        <v>189</v>
      </c>
      <c r="S108" s="426">
        <f t="shared" si="47"/>
        <v>189</v>
      </c>
      <c r="T108" s="469">
        <f t="shared" si="46"/>
        <v>2268</v>
      </c>
      <c r="U108" s="7"/>
      <c r="V108" s="3"/>
      <c r="W108" s="3"/>
      <c r="X108" s="3"/>
      <c r="Y108" s="3"/>
      <c r="Z108" s="3"/>
    </row>
    <row r="109" spans="2:26">
      <c r="B109" s="479"/>
      <c r="C109" s="7" t="s">
        <v>226</v>
      </c>
      <c r="D109" s="70"/>
      <c r="E109" s="508">
        <f>'Year 3'!E109</f>
        <v>1.4999999999999999E-2</v>
      </c>
      <c r="F109" s="506" t="str">
        <f>IF('Year 3'!F109="","",'Year 3'!F109)</f>
        <v/>
      </c>
      <c r="G109" s="27"/>
      <c r="H109" s="425">
        <f t="shared" si="47"/>
        <v>401.60198399999996</v>
      </c>
      <c r="I109" s="426">
        <f t="shared" si="47"/>
        <v>401.60198399999996</v>
      </c>
      <c r="J109" s="426">
        <f t="shared" si="47"/>
        <v>401.60198399999996</v>
      </c>
      <c r="K109" s="426">
        <f t="shared" si="47"/>
        <v>401.60198399999996</v>
      </c>
      <c r="L109" s="426">
        <f t="shared" si="47"/>
        <v>401.60198399999996</v>
      </c>
      <c r="M109" s="426">
        <f t="shared" si="47"/>
        <v>401.60198399999996</v>
      </c>
      <c r="N109" s="426">
        <f t="shared" si="47"/>
        <v>401.60198399999996</v>
      </c>
      <c r="O109" s="426">
        <f t="shared" si="47"/>
        <v>401.60198399999996</v>
      </c>
      <c r="P109" s="426">
        <f t="shared" si="47"/>
        <v>401.60198399999996</v>
      </c>
      <c r="Q109" s="426">
        <f t="shared" si="47"/>
        <v>401.60198399999996</v>
      </c>
      <c r="R109" s="426">
        <f t="shared" si="47"/>
        <v>401.60198399999996</v>
      </c>
      <c r="S109" s="426">
        <f t="shared" si="47"/>
        <v>401.60198399999996</v>
      </c>
      <c r="T109" s="469">
        <f t="shared" si="46"/>
        <v>4819.2238079999997</v>
      </c>
      <c r="U109" s="7"/>
      <c r="V109" s="3"/>
      <c r="W109" s="3"/>
      <c r="X109" s="3"/>
      <c r="Y109" s="3"/>
      <c r="Z109" s="3"/>
    </row>
    <row r="110" spans="2:26">
      <c r="B110" s="479"/>
      <c r="C110" s="7" t="s">
        <v>227</v>
      </c>
      <c r="D110" s="70"/>
      <c r="E110" s="508">
        <f>'Year 3'!E110</f>
        <v>0</v>
      </c>
      <c r="F110" s="506" t="str">
        <f>IF('Year 3'!F110="","",'Year 3'!F110)</f>
        <v/>
      </c>
      <c r="G110" s="27"/>
      <c r="H110" s="425">
        <f t="shared" si="47"/>
        <v>0</v>
      </c>
      <c r="I110" s="426">
        <f t="shared" si="47"/>
        <v>0</v>
      </c>
      <c r="J110" s="426">
        <f t="shared" si="47"/>
        <v>0</v>
      </c>
      <c r="K110" s="426">
        <f t="shared" si="47"/>
        <v>0</v>
      </c>
      <c r="L110" s="426">
        <f t="shared" si="47"/>
        <v>0</v>
      </c>
      <c r="M110" s="426">
        <f t="shared" si="47"/>
        <v>0</v>
      </c>
      <c r="N110" s="426">
        <f t="shared" si="47"/>
        <v>0</v>
      </c>
      <c r="O110" s="426">
        <f t="shared" si="47"/>
        <v>0</v>
      </c>
      <c r="P110" s="426">
        <f t="shared" si="47"/>
        <v>0</v>
      </c>
      <c r="Q110" s="426">
        <f t="shared" si="47"/>
        <v>0</v>
      </c>
      <c r="R110" s="426">
        <f t="shared" si="47"/>
        <v>0</v>
      </c>
      <c r="S110" s="426">
        <f t="shared" si="47"/>
        <v>0</v>
      </c>
      <c r="T110" s="469">
        <f t="shared" si="46"/>
        <v>0</v>
      </c>
      <c r="U110" s="7"/>
      <c r="V110" s="3"/>
      <c r="W110" s="3"/>
      <c r="X110" s="3"/>
      <c r="Y110" s="3"/>
      <c r="Z110" s="3"/>
    </row>
    <row r="111" spans="2:26">
      <c r="B111" s="479"/>
      <c r="C111" s="7" t="s">
        <v>228</v>
      </c>
      <c r="D111" s="70"/>
      <c r="E111" s="508">
        <f>'Year 3'!E111</f>
        <v>0</v>
      </c>
      <c r="F111" s="506" t="str">
        <f>IF('Year 3'!F111="","",'Year 3'!F111)</f>
        <v/>
      </c>
      <c r="G111" s="27"/>
      <c r="H111" s="425">
        <f t="shared" si="47"/>
        <v>0</v>
      </c>
      <c r="I111" s="426">
        <f t="shared" si="47"/>
        <v>0</v>
      </c>
      <c r="J111" s="426">
        <f t="shared" si="47"/>
        <v>0</v>
      </c>
      <c r="K111" s="426">
        <f t="shared" si="47"/>
        <v>0</v>
      </c>
      <c r="L111" s="426">
        <f t="shared" si="47"/>
        <v>0</v>
      </c>
      <c r="M111" s="426">
        <f t="shared" si="47"/>
        <v>0</v>
      </c>
      <c r="N111" s="426">
        <f t="shared" si="47"/>
        <v>0</v>
      </c>
      <c r="O111" s="426">
        <f t="shared" si="47"/>
        <v>0</v>
      </c>
      <c r="P111" s="426">
        <f t="shared" si="47"/>
        <v>0</v>
      </c>
      <c r="Q111" s="426">
        <f t="shared" si="47"/>
        <v>0</v>
      </c>
      <c r="R111" s="426">
        <f t="shared" si="47"/>
        <v>0</v>
      </c>
      <c r="S111" s="426">
        <f t="shared" si="47"/>
        <v>0</v>
      </c>
      <c r="T111" s="469">
        <f t="shared" si="46"/>
        <v>0</v>
      </c>
      <c r="U111" s="7"/>
      <c r="V111" s="3"/>
      <c r="W111" s="3"/>
      <c r="X111" s="3"/>
      <c r="Y111" s="3"/>
      <c r="Z111" s="3"/>
    </row>
    <row r="112" spans="2:26" ht="16.5" thickBot="1">
      <c r="B112" s="479"/>
      <c r="C112" s="7" t="s">
        <v>229</v>
      </c>
      <c r="D112" s="70"/>
      <c r="E112" s="508">
        <f>'Year 3'!E112</f>
        <v>0.04</v>
      </c>
      <c r="F112" s="506" t="str">
        <f>IF('Year 3'!F112="","",'Year 3'!F112)</f>
        <v/>
      </c>
      <c r="G112" s="27"/>
      <c r="H112" s="425">
        <f t="shared" si="47"/>
        <v>1070.9386239999999</v>
      </c>
      <c r="I112" s="426">
        <f t="shared" si="47"/>
        <v>1070.9386239999999</v>
      </c>
      <c r="J112" s="426">
        <f t="shared" si="47"/>
        <v>1070.9386239999999</v>
      </c>
      <c r="K112" s="426">
        <f t="shared" si="47"/>
        <v>1070.9386239999999</v>
      </c>
      <c r="L112" s="426">
        <f t="shared" si="47"/>
        <v>1070.9386239999999</v>
      </c>
      <c r="M112" s="426">
        <f t="shared" si="47"/>
        <v>1070.9386239999999</v>
      </c>
      <c r="N112" s="426">
        <f t="shared" si="47"/>
        <v>1070.9386239999999</v>
      </c>
      <c r="O112" s="426">
        <f t="shared" si="47"/>
        <v>1070.9386239999999</v>
      </c>
      <c r="P112" s="426">
        <f t="shared" si="47"/>
        <v>1070.9386239999999</v>
      </c>
      <c r="Q112" s="426">
        <f t="shared" si="47"/>
        <v>1070.9386239999999</v>
      </c>
      <c r="R112" s="426">
        <f t="shared" si="47"/>
        <v>1070.9386239999999</v>
      </c>
      <c r="S112" s="426">
        <f t="shared" si="47"/>
        <v>1070.9386239999999</v>
      </c>
      <c r="T112" s="469">
        <f t="shared" si="46"/>
        <v>12851.263488000002</v>
      </c>
      <c r="U112" s="7"/>
      <c r="V112" s="3"/>
      <c r="W112" s="3"/>
      <c r="X112" s="3"/>
      <c r="Y112" s="3"/>
      <c r="Z112" s="3"/>
    </row>
    <row r="113" spans="2:26" ht="16.5" thickTop="1">
      <c r="B113" s="470" t="s">
        <v>230</v>
      </c>
      <c r="C113" s="471"/>
      <c r="D113" s="471"/>
      <c r="E113" s="471"/>
      <c r="F113" s="471"/>
      <c r="G113" s="472"/>
      <c r="H113" s="473">
        <f>SUM(H105:H112)</f>
        <v>8429.7558592000005</v>
      </c>
      <c r="I113" s="474">
        <f t="shared" ref="I113:S113" si="48">SUM(I105:I112)</f>
        <v>8429.7558592000005</v>
      </c>
      <c r="J113" s="474">
        <f t="shared" si="48"/>
        <v>8429.7558592000005</v>
      </c>
      <c r="K113" s="474">
        <f t="shared" si="48"/>
        <v>8429.7558592000005</v>
      </c>
      <c r="L113" s="474">
        <f t="shared" si="48"/>
        <v>8429.7558592000005</v>
      </c>
      <c r="M113" s="474">
        <f t="shared" si="48"/>
        <v>8429.7558592000005</v>
      </c>
      <c r="N113" s="474">
        <f t="shared" si="48"/>
        <v>8429.7558592000005</v>
      </c>
      <c r="O113" s="474">
        <f t="shared" si="48"/>
        <v>8429.7558592000005</v>
      </c>
      <c r="P113" s="474">
        <f t="shared" si="48"/>
        <v>8429.7558592000005</v>
      </c>
      <c r="Q113" s="474">
        <f t="shared" si="48"/>
        <v>8429.7558592000005</v>
      </c>
      <c r="R113" s="474">
        <f t="shared" si="48"/>
        <v>8429.7558592000005</v>
      </c>
      <c r="S113" s="474">
        <f t="shared" si="48"/>
        <v>8429.7558592000005</v>
      </c>
      <c r="T113" s="475">
        <f>SUM(H113:S113)</f>
        <v>101157.0703104</v>
      </c>
      <c r="U113" s="7"/>
      <c r="V113" s="3"/>
      <c r="W113" s="3"/>
      <c r="X113" s="3"/>
      <c r="Y113" s="3"/>
      <c r="Z113" s="3"/>
    </row>
    <row r="114" spans="2:26" ht="16.5" thickBot="1">
      <c r="B114" s="454"/>
      <c r="C114" s="13"/>
      <c r="D114" s="27"/>
      <c r="E114" s="23"/>
      <c r="F114" s="27"/>
      <c r="G114" s="22"/>
      <c r="H114" s="428"/>
      <c r="I114" s="429"/>
      <c r="J114" s="429"/>
      <c r="K114" s="429"/>
      <c r="L114" s="429"/>
      <c r="M114" s="429"/>
      <c r="N114" s="429"/>
      <c r="O114" s="429"/>
      <c r="P114" s="429"/>
      <c r="Q114" s="429"/>
      <c r="R114" s="429"/>
      <c r="S114" s="429"/>
      <c r="T114" s="478"/>
      <c r="U114" s="7"/>
      <c r="V114" s="3"/>
      <c r="W114" s="3"/>
      <c r="X114" s="3"/>
      <c r="Y114" s="3"/>
      <c r="Z114" s="3"/>
    </row>
    <row r="115" spans="2:26" ht="16.5" thickTop="1">
      <c r="B115" s="285" t="s">
        <v>233</v>
      </c>
      <c r="C115" s="272"/>
      <c r="D115" s="272"/>
      <c r="E115" s="272"/>
      <c r="F115" s="272"/>
      <c r="G115" s="272"/>
      <c r="H115" s="274">
        <f t="shared" ref="H115:S115" si="49">H102+H113</f>
        <v>35203.221459200002</v>
      </c>
      <c r="I115" s="275">
        <f t="shared" si="49"/>
        <v>35203.221459200002</v>
      </c>
      <c r="J115" s="275">
        <f t="shared" si="49"/>
        <v>35203.221459200002</v>
      </c>
      <c r="K115" s="275">
        <f t="shared" si="49"/>
        <v>35203.221459200002</v>
      </c>
      <c r="L115" s="275">
        <f t="shared" si="49"/>
        <v>35203.221459200002</v>
      </c>
      <c r="M115" s="275">
        <f t="shared" si="49"/>
        <v>35203.221459200002</v>
      </c>
      <c r="N115" s="275">
        <f t="shared" si="49"/>
        <v>35203.221459200002</v>
      </c>
      <c r="O115" s="275">
        <f t="shared" si="49"/>
        <v>35203.221459200002</v>
      </c>
      <c r="P115" s="275">
        <f t="shared" si="49"/>
        <v>35203.221459200002</v>
      </c>
      <c r="Q115" s="275">
        <f t="shared" si="49"/>
        <v>35203.221459200002</v>
      </c>
      <c r="R115" s="275">
        <f t="shared" si="49"/>
        <v>35203.221459200002</v>
      </c>
      <c r="S115" s="275">
        <f t="shared" si="49"/>
        <v>35203.221459200002</v>
      </c>
      <c r="T115" s="286">
        <f>SUM(H115:S115)</f>
        <v>422438.65751040011</v>
      </c>
      <c r="U115" s="7"/>
      <c r="V115" s="3"/>
      <c r="W115" s="3"/>
      <c r="X115" s="3"/>
      <c r="Y115" s="3"/>
      <c r="Z115" s="3"/>
    </row>
    <row r="116" spans="2:26">
      <c r="B116" s="448"/>
      <c r="C116" s="13"/>
      <c r="D116" s="14"/>
      <c r="E116" s="23"/>
      <c r="F116" s="11"/>
      <c r="G116" s="7"/>
      <c r="H116" s="433"/>
      <c r="I116" s="434"/>
      <c r="J116" s="434"/>
      <c r="K116" s="434"/>
      <c r="L116" s="434"/>
      <c r="M116" s="434"/>
      <c r="N116" s="434"/>
      <c r="O116" s="434"/>
      <c r="P116" s="434"/>
      <c r="Q116" s="434"/>
      <c r="R116" s="434"/>
      <c r="S116" s="434"/>
      <c r="T116" s="427"/>
      <c r="U116" s="7"/>
      <c r="V116" s="3"/>
      <c r="W116" s="3"/>
      <c r="X116" s="3"/>
      <c r="Y116" s="3"/>
      <c r="Z116" s="3"/>
    </row>
    <row r="117" spans="2:26" ht="20.25">
      <c r="B117" s="149" t="s">
        <v>17</v>
      </c>
      <c r="C117" s="367"/>
      <c r="D117" s="367"/>
      <c r="E117" s="367" t="str">
        <f>$E$3</f>
        <v>Year 4 (2023)</v>
      </c>
      <c r="F117" s="367"/>
      <c r="G117" s="367"/>
      <c r="H117" s="405" t="s">
        <v>126</v>
      </c>
      <c r="I117" s="406" t="s">
        <v>127</v>
      </c>
      <c r="J117" s="406" t="s">
        <v>128</v>
      </c>
      <c r="K117" s="406" t="s">
        <v>129</v>
      </c>
      <c r="L117" s="406" t="s">
        <v>130</v>
      </c>
      <c r="M117" s="406" t="s">
        <v>131</v>
      </c>
      <c r="N117" s="406" t="s">
        <v>132</v>
      </c>
      <c r="O117" s="406" t="s">
        <v>133</v>
      </c>
      <c r="P117" s="406" t="s">
        <v>134</v>
      </c>
      <c r="Q117" s="406" t="s">
        <v>135</v>
      </c>
      <c r="R117" s="406" t="s">
        <v>136</v>
      </c>
      <c r="S117" s="406" t="s">
        <v>137</v>
      </c>
      <c r="T117" s="407" t="s">
        <v>177</v>
      </c>
      <c r="U117" s="7"/>
      <c r="V117" s="3"/>
      <c r="W117" s="3"/>
      <c r="X117" s="3"/>
      <c r="Y117" s="3"/>
      <c r="Z117" s="3"/>
    </row>
    <row r="118" spans="2:26">
      <c r="B118" s="451"/>
      <c r="C118" s="452"/>
      <c r="D118" s="452"/>
      <c r="E118" s="452"/>
      <c r="F118" s="452"/>
      <c r="G118" s="453" t="s">
        <v>57</v>
      </c>
      <c r="H118" s="408">
        <f>H$4</f>
        <v>37</v>
      </c>
      <c r="I118" s="409">
        <f t="shared" ref="I118:S118" si="50">I$4</f>
        <v>38</v>
      </c>
      <c r="J118" s="409">
        <f t="shared" si="50"/>
        <v>39</v>
      </c>
      <c r="K118" s="409">
        <f t="shared" si="50"/>
        <v>40</v>
      </c>
      <c r="L118" s="409">
        <f t="shared" si="50"/>
        <v>41</v>
      </c>
      <c r="M118" s="409">
        <f t="shared" si="50"/>
        <v>42</v>
      </c>
      <c r="N118" s="409">
        <f t="shared" si="50"/>
        <v>43</v>
      </c>
      <c r="O118" s="409">
        <f t="shared" si="50"/>
        <v>44</v>
      </c>
      <c r="P118" s="409">
        <f t="shared" si="50"/>
        <v>45</v>
      </c>
      <c r="Q118" s="409">
        <f t="shared" si="50"/>
        <v>46</v>
      </c>
      <c r="R118" s="409">
        <f t="shared" si="50"/>
        <v>47</v>
      </c>
      <c r="S118" s="409">
        <f t="shared" si="50"/>
        <v>48</v>
      </c>
      <c r="T118" s="457" t="str">
        <f>"Total for " &amp; $E$3</f>
        <v>Total for Year 4 (2023)</v>
      </c>
      <c r="U118" s="7"/>
      <c r="V118" s="3"/>
      <c r="W118" s="3"/>
      <c r="X118" s="3"/>
      <c r="Y118" s="3"/>
      <c r="Z118" s="3"/>
    </row>
    <row r="119" spans="2:26">
      <c r="B119" s="454"/>
      <c r="C119" s="13"/>
      <c r="D119" s="14"/>
      <c r="E119" s="23"/>
      <c r="F119" s="11"/>
      <c r="G119" s="7"/>
      <c r="H119" s="412"/>
      <c r="I119" s="413"/>
      <c r="J119" s="413"/>
      <c r="K119" s="413"/>
      <c r="L119" s="413"/>
      <c r="M119" s="413"/>
      <c r="N119" s="413"/>
      <c r="O119" s="413"/>
      <c r="P119" s="413"/>
      <c r="Q119" s="413"/>
      <c r="R119" s="413"/>
      <c r="S119" s="413"/>
      <c r="T119" s="459"/>
      <c r="U119" s="7"/>
      <c r="V119" s="3"/>
      <c r="W119" s="3"/>
      <c r="X119" s="3"/>
      <c r="Y119" s="3"/>
      <c r="Z119" s="3"/>
    </row>
    <row r="120" spans="2:26">
      <c r="B120" s="455" t="s">
        <v>31</v>
      </c>
      <c r="C120" s="13"/>
      <c r="D120" s="14"/>
      <c r="E120" s="25" t="s">
        <v>29</v>
      </c>
      <c r="F120" s="11" t="s">
        <v>30</v>
      </c>
      <c r="G120" s="7"/>
      <c r="H120" s="412"/>
      <c r="I120" s="413"/>
      <c r="J120" s="413"/>
      <c r="K120" s="413"/>
      <c r="L120" s="413"/>
      <c r="M120" s="413"/>
      <c r="N120" s="413"/>
      <c r="O120" s="413"/>
      <c r="P120" s="413"/>
      <c r="Q120" s="413"/>
      <c r="R120" s="413"/>
      <c r="S120" s="413"/>
      <c r="T120" s="459"/>
      <c r="U120" s="7"/>
      <c r="V120" s="3"/>
      <c r="W120" s="3"/>
      <c r="X120" s="3"/>
      <c r="Y120" s="3"/>
      <c r="Z120" s="3"/>
    </row>
    <row r="121" spans="2:26">
      <c r="B121" s="348"/>
      <c r="C121" s="7" t="s">
        <v>205</v>
      </c>
      <c r="D121" s="60"/>
      <c r="E121" s="506">
        <f>'Year 3'!E121</f>
        <v>500</v>
      </c>
      <c r="F121" s="507">
        <f>'Year 3'!F121</f>
        <v>1</v>
      </c>
      <c r="G121" s="7"/>
      <c r="H121" s="425">
        <f>$E121*$F121</f>
        <v>500</v>
      </c>
      <c r="I121" s="426">
        <f t="shared" ref="I121:S136" si="51">$E121*$F121</f>
        <v>500</v>
      </c>
      <c r="J121" s="426">
        <f t="shared" si="51"/>
        <v>500</v>
      </c>
      <c r="K121" s="426">
        <f t="shared" si="51"/>
        <v>500</v>
      </c>
      <c r="L121" s="426">
        <f t="shared" si="51"/>
        <v>500</v>
      </c>
      <c r="M121" s="426">
        <f t="shared" si="51"/>
        <v>500</v>
      </c>
      <c r="N121" s="426">
        <f t="shared" si="51"/>
        <v>500</v>
      </c>
      <c r="O121" s="426">
        <f t="shared" si="51"/>
        <v>500</v>
      </c>
      <c r="P121" s="426">
        <f t="shared" si="51"/>
        <v>500</v>
      </c>
      <c r="Q121" s="426">
        <f t="shared" si="51"/>
        <v>500</v>
      </c>
      <c r="R121" s="426">
        <f t="shared" si="51"/>
        <v>500</v>
      </c>
      <c r="S121" s="426">
        <f t="shared" si="51"/>
        <v>500</v>
      </c>
      <c r="T121" s="469">
        <f>SUM(H121:S121)</f>
        <v>6000</v>
      </c>
      <c r="U121" s="7"/>
      <c r="V121" s="3"/>
      <c r="W121" s="3"/>
      <c r="X121" s="3"/>
      <c r="Y121" s="3"/>
      <c r="Z121" s="3"/>
    </row>
    <row r="122" spans="2:26">
      <c r="B122" s="348"/>
      <c r="C122" s="7" t="s">
        <v>188</v>
      </c>
      <c r="D122" s="60"/>
      <c r="E122" s="506">
        <f>'Year 3'!E122</f>
        <v>300</v>
      </c>
      <c r="F122" s="507">
        <f>'Year 3'!F122</f>
        <v>2</v>
      </c>
      <c r="G122" s="7"/>
      <c r="H122" s="425">
        <f t="shared" ref="H122:S139" si="52">$E122*$F122</f>
        <v>600</v>
      </c>
      <c r="I122" s="426">
        <f t="shared" si="51"/>
        <v>600</v>
      </c>
      <c r="J122" s="426">
        <f t="shared" si="51"/>
        <v>600</v>
      </c>
      <c r="K122" s="426">
        <f t="shared" si="51"/>
        <v>600</v>
      </c>
      <c r="L122" s="426">
        <f t="shared" si="51"/>
        <v>600</v>
      </c>
      <c r="M122" s="426">
        <f t="shared" si="51"/>
        <v>600</v>
      </c>
      <c r="N122" s="426">
        <f t="shared" si="51"/>
        <v>600</v>
      </c>
      <c r="O122" s="426">
        <f t="shared" si="51"/>
        <v>600</v>
      </c>
      <c r="P122" s="426">
        <f t="shared" si="51"/>
        <v>600</v>
      </c>
      <c r="Q122" s="426">
        <f t="shared" si="51"/>
        <v>600</v>
      </c>
      <c r="R122" s="426">
        <f t="shared" si="51"/>
        <v>600</v>
      </c>
      <c r="S122" s="426">
        <f t="shared" si="51"/>
        <v>600</v>
      </c>
      <c r="T122" s="469">
        <f t="shared" ref="T122:T139" si="53">SUM(H122:S122)</f>
        <v>7200</v>
      </c>
      <c r="U122" s="7"/>
      <c r="V122" s="3"/>
      <c r="W122" s="3"/>
      <c r="X122" s="3"/>
      <c r="Y122" s="3"/>
      <c r="Z122" s="3"/>
    </row>
    <row r="123" spans="2:26">
      <c r="B123" s="348"/>
      <c r="C123" s="7" t="s">
        <v>189</v>
      </c>
      <c r="D123" s="60"/>
      <c r="E123" s="506">
        <f>'Year 3'!E123</f>
        <v>0</v>
      </c>
      <c r="F123" s="507">
        <f>'Year 3'!F123</f>
        <v>3</v>
      </c>
      <c r="G123" s="7"/>
      <c r="H123" s="425">
        <f t="shared" si="52"/>
        <v>0</v>
      </c>
      <c r="I123" s="426">
        <f t="shared" si="51"/>
        <v>0</v>
      </c>
      <c r="J123" s="426">
        <f t="shared" si="51"/>
        <v>0</v>
      </c>
      <c r="K123" s="426">
        <f t="shared" si="51"/>
        <v>0</v>
      </c>
      <c r="L123" s="426">
        <f t="shared" si="51"/>
        <v>0</v>
      </c>
      <c r="M123" s="426">
        <f t="shared" si="51"/>
        <v>0</v>
      </c>
      <c r="N123" s="426">
        <f t="shared" si="51"/>
        <v>0</v>
      </c>
      <c r="O123" s="426">
        <f t="shared" si="51"/>
        <v>0</v>
      </c>
      <c r="P123" s="426">
        <f t="shared" si="51"/>
        <v>0</v>
      </c>
      <c r="Q123" s="426">
        <f t="shared" si="51"/>
        <v>0</v>
      </c>
      <c r="R123" s="426">
        <f t="shared" si="51"/>
        <v>0</v>
      </c>
      <c r="S123" s="426">
        <f t="shared" si="51"/>
        <v>0</v>
      </c>
      <c r="T123" s="469">
        <f t="shared" si="53"/>
        <v>0</v>
      </c>
      <c r="U123" s="7"/>
      <c r="V123" s="3"/>
      <c r="W123" s="3"/>
      <c r="X123" s="3"/>
      <c r="Y123" s="3"/>
      <c r="Z123" s="3"/>
    </row>
    <row r="124" spans="2:26">
      <c r="B124" s="348"/>
      <c r="C124" s="7" t="s">
        <v>190</v>
      </c>
      <c r="D124" s="60"/>
      <c r="E124" s="506">
        <f>'Year 3'!E124</f>
        <v>0</v>
      </c>
      <c r="F124" s="507">
        <f>'Year 3'!F124</f>
        <v>1</v>
      </c>
      <c r="G124" s="7"/>
      <c r="H124" s="425">
        <f t="shared" si="52"/>
        <v>0</v>
      </c>
      <c r="I124" s="426">
        <f t="shared" si="51"/>
        <v>0</v>
      </c>
      <c r="J124" s="426">
        <f t="shared" si="51"/>
        <v>0</v>
      </c>
      <c r="K124" s="426">
        <f t="shared" si="51"/>
        <v>0</v>
      </c>
      <c r="L124" s="426">
        <f t="shared" si="51"/>
        <v>0</v>
      </c>
      <c r="M124" s="426">
        <f t="shared" si="51"/>
        <v>0</v>
      </c>
      <c r="N124" s="426">
        <f t="shared" si="51"/>
        <v>0</v>
      </c>
      <c r="O124" s="426">
        <f t="shared" si="51"/>
        <v>0</v>
      </c>
      <c r="P124" s="426">
        <f t="shared" si="51"/>
        <v>0</v>
      </c>
      <c r="Q124" s="426">
        <f t="shared" si="51"/>
        <v>0</v>
      </c>
      <c r="R124" s="426">
        <f t="shared" si="51"/>
        <v>0</v>
      </c>
      <c r="S124" s="426">
        <f t="shared" si="51"/>
        <v>0</v>
      </c>
      <c r="T124" s="469">
        <f t="shared" si="53"/>
        <v>0</v>
      </c>
      <c r="U124" s="7"/>
      <c r="V124" s="3"/>
      <c r="W124" s="3"/>
      <c r="X124" s="3"/>
      <c r="Y124" s="3"/>
      <c r="Z124" s="3"/>
    </row>
    <row r="125" spans="2:26">
      <c r="B125" s="348"/>
      <c r="C125" s="7" t="s">
        <v>191</v>
      </c>
      <c r="D125" s="60"/>
      <c r="E125" s="506">
        <f>'Year 3'!E125</f>
        <v>200</v>
      </c>
      <c r="F125" s="507">
        <f>'Year 3'!F125</f>
        <v>1</v>
      </c>
      <c r="G125" s="7"/>
      <c r="H125" s="425">
        <f t="shared" si="52"/>
        <v>200</v>
      </c>
      <c r="I125" s="426">
        <f t="shared" si="51"/>
        <v>200</v>
      </c>
      <c r="J125" s="426">
        <f t="shared" si="51"/>
        <v>200</v>
      </c>
      <c r="K125" s="426">
        <f t="shared" si="51"/>
        <v>200</v>
      </c>
      <c r="L125" s="426">
        <f t="shared" si="51"/>
        <v>200</v>
      </c>
      <c r="M125" s="426">
        <f t="shared" si="51"/>
        <v>200</v>
      </c>
      <c r="N125" s="426">
        <f t="shared" si="51"/>
        <v>200</v>
      </c>
      <c r="O125" s="426">
        <f t="shared" si="51"/>
        <v>200</v>
      </c>
      <c r="P125" s="426">
        <f t="shared" si="51"/>
        <v>200</v>
      </c>
      <c r="Q125" s="426">
        <f t="shared" si="51"/>
        <v>200</v>
      </c>
      <c r="R125" s="426">
        <f t="shared" si="51"/>
        <v>200</v>
      </c>
      <c r="S125" s="426">
        <f t="shared" si="51"/>
        <v>200</v>
      </c>
      <c r="T125" s="469">
        <f t="shared" si="53"/>
        <v>2400</v>
      </c>
      <c r="U125" s="7"/>
      <c r="V125" s="3"/>
      <c r="W125" s="3"/>
      <c r="X125" s="3"/>
      <c r="Y125" s="3"/>
      <c r="Z125" s="3"/>
    </row>
    <row r="126" spans="2:26">
      <c r="B126" s="348"/>
      <c r="C126" s="7" t="s">
        <v>192</v>
      </c>
      <c r="D126" s="60"/>
      <c r="E126" s="506">
        <f>'Year 3'!E126</f>
        <v>0</v>
      </c>
      <c r="F126" s="507">
        <f>'Year 3'!F126</f>
        <v>2</v>
      </c>
      <c r="G126" s="7"/>
      <c r="H126" s="425">
        <f t="shared" si="52"/>
        <v>0</v>
      </c>
      <c r="I126" s="426">
        <f t="shared" si="51"/>
        <v>0</v>
      </c>
      <c r="J126" s="426">
        <f t="shared" si="51"/>
        <v>0</v>
      </c>
      <c r="K126" s="426">
        <f t="shared" si="51"/>
        <v>0</v>
      </c>
      <c r="L126" s="426">
        <f t="shared" si="51"/>
        <v>0</v>
      </c>
      <c r="M126" s="426">
        <f t="shared" si="51"/>
        <v>0</v>
      </c>
      <c r="N126" s="426">
        <f t="shared" si="51"/>
        <v>0</v>
      </c>
      <c r="O126" s="426">
        <f t="shared" si="51"/>
        <v>0</v>
      </c>
      <c r="P126" s="426">
        <f t="shared" si="51"/>
        <v>0</v>
      </c>
      <c r="Q126" s="426">
        <f t="shared" si="51"/>
        <v>0</v>
      </c>
      <c r="R126" s="426">
        <f t="shared" si="51"/>
        <v>0</v>
      </c>
      <c r="S126" s="426">
        <f t="shared" si="51"/>
        <v>0</v>
      </c>
      <c r="T126" s="469">
        <f t="shared" si="53"/>
        <v>0</v>
      </c>
      <c r="U126" s="7"/>
      <c r="V126" s="3"/>
      <c r="W126" s="3"/>
      <c r="X126" s="3"/>
      <c r="Y126" s="3"/>
      <c r="Z126" s="3"/>
    </row>
    <row r="127" spans="2:26">
      <c r="B127" s="348"/>
      <c r="C127" s="7" t="s">
        <v>193</v>
      </c>
      <c r="D127" s="60"/>
      <c r="E127" s="506">
        <f>'Year 3'!E127</f>
        <v>0</v>
      </c>
      <c r="F127" s="507">
        <f>'Year 3'!F127</f>
        <v>1</v>
      </c>
      <c r="G127" s="7"/>
      <c r="H127" s="425">
        <f t="shared" si="52"/>
        <v>0</v>
      </c>
      <c r="I127" s="426">
        <f t="shared" si="51"/>
        <v>0</v>
      </c>
      <c r="J127" s="426">
        <f t="shared" si="51"/>
        <v>0</v>
      </c>
      <c r="K127" s="426">
        <f t="shared" si="51"/>
        <v>0</v>
      </c>
      <c r="L127" s="426">
        <f t="shared" si="51"/>
        <v>0</v>
      </c>
      <c r="M127" s="426">
        <f t="shared" si="51"/>
        <v>0</v>
      </c>
      <c r="N127" s="426">
        <f t="shared" si="51"/>
        <v>0</v>
      </c>
      <c r="O127" s="426">
        <f t="shared" si="51"/>
        <v>0</v>
      </c>
      <c r="P127" s="426">
        <f t="shared" si="51"/>
        <v>0</v>
      </c>
      <c r="Q127" s="426">
        <f t="shared" si="51"/>
        <v>0</v>
      </c>
      <c r="R127" s="426">
        <f t="shared" si="51"/>
        <v>0</v>
      </c>
      <c r="S127" s="426">
        <f t="shared" si="51"/>
        <v>0</v>
      </c>
      <c r="T127" s="469">
        <f t="shared" si="53"/>
        <v>0</v>
      </c>
      <c r="U127" s="7"/>
      <c r="V127" s="3"/>
      <c r="W127" s="3"/>
      <c r="X127" s="3"/>
      <c r="Y127" s="3"/>
      <c r="Z127" s="3"/>
    </row>
    <row r="128" spans="2:26">
      <c r="B128" s="348"/>
      <c r="C128" s="7" t="s">
        <v>194</v>
      </c>
      <c r="D128" s="60"/>
      <c r="E128" s="506">
        <f>'Year 3'!E128</f>
        <v>0</v>
      </c>
      <c r="F128" s="507">
        <f>'Year 3'!F128</f>
        <v>1</v>
      </c>
      <c r="G128" s="7"/>
      <c r="H128" s="425">
        <f t="shared" si="52"/>
        <v>0</v>
      </c>
      <c r="I128" s="426">
        <f t="shared" si="51"/>
        <v>0</v>
      </c>
      <c r="J128" s="426">
        <f t="shared" si="51"/>
        <v>0</v>
      </c>
      <c r="K128" s="426">
        <f t="shared" si="51"/>
        <v>0</v>
      </c>
      <c r="L128" s="426">
        <f t="shared" si="51"/>
        <v>0</v>
      </c>
      <c r="M128" s="426">
        <f t="shared" si="51"/>
        <v>0</v>
      </c>
      <c r="N128" s="426">
        <f t="shared" si="51"/>
        <v>0</v>
      </c>
      <c r="O128" s="426">
        <f t="shared" si="51"/>
        <v>0</v>
      </c>
      <c r="P128" s="426">
        <f t="shared" si="51"/>
        <v>0</v>
      </c>
      <c r="Q128" s="426">
        <f t="shared" si="51"/>
        <v>0</v>
      </c>
      <c r="R128" s="426">
        <f t="shared" si="51"/>
        <v>0</v>
      </c>
      <c r="S128" s="426">
        <f t="shared" si="51"/>
        <v>0</v>
      </c>
      <c r="T128" s="469">
        <f t="shared" si="53"/>
        <v>0</v>
      </c>
      <c r="U128" s="7"/>
      <c r="V128" s="3"/>
      <c r="W128" s="3"/>
      <c r="X128" s="3"/>
      <c r="Y128" s="3"/>
      <c r="Z128" s="3"/>
    </row>
    <row r="129" spans="2:26">
      <c r="B129" s="348"/>
      <c r="C129" s="7" t="s">
        <v>195</v>
      </c>
      <c r="D129" s="60"/>
      <c r="E129" s="506">
        <f>'Year 3'!E129</f>
        <v>0</v>
      </c>
      <c r="F129" s="507">
        <f>'Year 3'!F129</f>
        <v>1</v>
      </c>
      <c r="G129" s="7"/>
      <c r="H129" s="425">
        <f t="shared" si="52"/>
        <v>0</v>
      </c>
      <c r="I129" s="426">
        <f t="shared" si="51"/>
        <v>0</v>
      </c>
      <c r="J129" s="426">
        <f t="shared" si="51"/>
        <v>0</v>
      </c>
      <c r="K129" s="426">
        <f t="shared" si="51"/>
        <v>0</v>
      </c>
      <c r="L129" s="426">
        <f t="shared" si="51"/>
        <v>0</v>
      </c>
      <c r="M129" s="426">
        <f t="shared" si="51"/>
        <v>0</v>
      </c>
      <c r="N129" s="426">
        <f t="shared" si="51"/>
        <v>0</v>
      </c>
      <c r="O129" s="426">
        <f t="shared" si="51"/>
        <v>0</v>
      </c>
      <c r="P129" s="426">
        <f t="shared" si="51"/>
        <v>0</v>
      </c>
      <c r="Q129" s="426">
        <f t="shared" si="51"/>
        <v>0</v>
      </c>
      <c r="R129" s="426">
        <f t="shared" si="51"/>
        <v>0</v>
      </c>
      <c r="S129" s="426">
        <f t="shared" si="51"/>
        <v>0</v>
      </c>
      <c r="T129" s="469">
        <f t="shared" si="53"/>
        <v>0</v>
      </c>
      <c r="U129" s="7"/>
      <c r="V129" s="3"/>
      <c r="W129" s="3"/>
      <c r="X129" s="3"/>
      <c r="Y129" s="3"/>
      <c r="Z129" s="3"/>
    </row>
    <row r="130" spans="2:26">
      <c r="B130" s="348"/>
      <c r="C130" s="7" t="s">
        <v>196</v>
      </c>
      <c r="D130" s="60"/>
      <c r="E130" s="506">
        <f>'Year 3'!E130</f>
        <v>0</v>
      </c>
      <c r="F130" s="507">
        <f>'Year 3'!F130</f>
        <v>1</v>
      </c>
      <c r="G130" s="7"/>
      <c r="H130" s="425">
        <f t="shared" si="52"/>
        <v>0</v>
      </c>
      <c r="I130" s="426">
        <f t="shared" si="51"/>
        <v>0</v>
      </c>
      <c r="J130" s="426">
        <f t="shared" si="51"/>
        <v>0</v>
      </c>
      <c r="K130" s="426">
        <f t="shared" si="51"/>
        <v>0</v>
      </c>
      <c r="L130" s="426">
        <f t="shared" si="51"/>
        <v>0</v>
      </c>
      <c r="M130" s="426">
        <f t="shared" si="51"/>
        <v>0</v>
      </c>
      <c r="N130" s="426">
        <f t="shared" si="51"/>
        <v>0</v>
      </c>
      <c r="O130" s="426">
        <f t="shared" si="51"/>
        <v>0</v>
      </c>
      <c r="P130" s="426">
        <f t="shared" si="51"/>
        <v>0</v>
      </c>
      <c r="Q130" s="426">
        <f t="shared" si="51"/>
        <v>0</v>
      </c>
      <c r="R130" s="426">
        <f t="shared" si="51"/>
        <v>0</v>
      </c>
      <c r="S130" s="426">
        <f t="shared" si="51"/>
        <v>0</v>
      </c>
      <c r="T130" s="469">
        <f t="shared" si="53"/>
        <v>0</v>
      </c>
      <c r="U130" s="7"/>
      <c r="V130" s="3"/>
      <c r="W130" s="3"/>
      <c r="X130" s="3"/>
      <c r="Y130" s="3"/>
      <c r="Z130" s="3"/>
    </row>
    <row r="131" spans="2:26">
      <c r="B131" s="348"/>
      <c r="C131" s="7" t="s">
        <v>32</v>
      </c>
      <c r="D131" s="60"/>
      <c r="E131" s="506">
        <f>'Year 3'!E131</f>
        <v>200</v>
      </c>
      <c r="F131" s="507">
        <f>'Year 3'!F131</f>
        <v>1</v>
      </c>
      <c r="G131" s="7"/>
      <c r="H131" s="425">
        <f t="shared" si="52"/>
        <v>200</v>
      </c>
      <c r="I131" s="426">
        <f t="shared" si="51"/>
        <v>200</v>
      </c>
      <c r="J131" s="426">
        <f t="shared" si="51"/>
        <v>200</v>
      </c>
      <c r="K131" s="426">
        <f t="shared" si="51"/>
        <v>200</v>
      </c>
      <c r="L131" s="426">
        <f t="shared" si="51"/>
        <v>200</v>
      </c>
      <c r="M131" s="426">
        <f t="shared" si="51"/>
        <v>200</v>
      </c>
      <c r="N131" s="426">
        <f t="shared" si="51"/>
        <v>200</v>
      </c>
      <c r="O131" s="426">
        <f t="shared" si="51"/>
        <v>200</v>
      </c>
      <c r="P131" s="426">
        <f t="shared" si="51"/>
        <v>200</v>
      </c>
      <c r="Q131" s="426">
        <f t="shared" si="51"/>
        <v>200</v>
      </c>
      <c r="R131" s="426">
        <f t="shared" si="51"/>
        <v>200</v>
      </c>
      <c r="S131" s="426">
        <f t="shared" si="51"/>
        <v>200</v>
      </c>
      <c r="T131" s="469">
        <f t="shared" si="53"/>
        <v>2400</v>
      </c>
      <c r="U131" s="7"/>
      <c r="V131" s="3"/>
      <c r="W131" s="3"/>
      <c r="X131" s="3"/>
      <c r="Y131" s="3"/>
      <c r="Z131" s="3"/>
    </row>
    <row r="132" spans="2:26">
      <c r="B132" s="348"/>
      <c r="C132" s="7" t="s">
        <v>197</v>
      </c>
      <c r="D132" s="60"/>
      <c r="E132" s="506">
        <f>'Year 3'!E132</f>
        <v>3000</v>
      </c>
      <c r="F132" s="507">
        <f>'Year 3'!F132</f>
        <v>1</v>
      </c>
      <c r="G132" s="7"/>
      <c r="H132" s="425">
        <f t="shared" si="52"/>
        <v>3000</v>
      </c>
      <c r="I132" s="426">
        <f t="shared" si="51"/>
        <v>3000</v>
      </c>
      <c r="J132" s="426">
        <f t="shared" si="51"/>
        <v>3000</v>
      </c>
      <c r="K132" s="426">
        <f t="shared" si="51"/>
        <v>3000</v>
      </c>
      <c r="L132" s="426">
        <f t="shared" si="51"/>
        <v>3000</v>
      </c>
      <c r="M132" s="426">
        <f t="shared" si="51"/>
        <v>3000</v>
      </c>
      <c r="N132" s="426">
        <f t="shared" si="51"/>
        <v>3000</v>
      </c>
      <c r="O132" s="426">
        <f t="shared" si="51"/>
        <v>3000</v>
      </c>
      <c r="P132" s="426">
        <f t="shared" si="51"/>
        <v>3000</v>
      </c>
      <c r="Q132" s="426">
        <f t="shared" si="51"/>
        <v>3000</v>
      </c>
      <c r="R132" s="426">
        <f t="shared" si="51"/>
        <v>3000</v>
      </c>
      <c r="S132" s="426">
        <f t="shared" si="51"/>
        <v>3000</v>
      </c>
      <c r="T132" s="469">
        <f t="shared" si="53"/>
        <v>36000</v>
      </c>
      <c r="U132" s="7"/>
      <c r="V132" s="3"/>
      <c r="W132" s="3"/>
      <c r="X132" s="3"/>
      <c r="Y132" s="3"/>
      <c r="Z132" s="3"/>
    </row>
    <row r="133" spans="2:26">
      <c r="B133" s="348"/>
      <c r="C133" s="7" t="s">
        <v>198</v>
      </c>
      <c r="D133" s="60"/>
      <c r="E133" s="506">
        <f>'Year 3'!E133</f>
        <v>740</v>
      </c>
      <c r="F133" s="507">
        <f>'Year 3'!F133</f>
        <v>1</v>
      </c>
      <c r="G133" s="7"/>
      <c r="H133" s="425">
        <f t="shared" si="52"/>
        <v>740</v>
      </c>
      <c r="I133" s="426">
        <f t="shared" si="51"/>
        <v>740</v>
      </c>
      <c r="J133" s="426">
        <f t="shared" si="51"/>
        <v>740</v>
      </c>
      <c r="K133" s="426">
        <f t="shared" si="51"/>
        <v>740</v>
      </c>
      <c r="L133" s="426">
        <f t="shared" si="51"/>
        <v>740</v>
      </c>
      <c r="M133" s="426">
        <f t="shared" si="51"/>
        <v>740</v>
      </c>
      <c r="N133" s="426">
        <f t="shared" si="51"/>
        <v>740</v>
      </c>
      <c r="O133" s="426">
        <f t="shared" si="51"/>
        <v>740</v>
      </c>
      <c r="P133" s="426">
        <f t="shared" si="51"/>
        <v>740</v>
      </c>
      <c r="Q133" s="426">
        <f t="shared" si="51"/>
        <v>740</v>
      </c>
      <c r="R133" s="426">
        <f t="shared" si="51"/>
        <v>740</v>
      </c>
      <c r="S133" s="426">
        <f t="shared" si="51"/>
        <v>740</v>
      </c>
      <c r="T133" s="469">
        <f t="shared" si="53"/>
        <v>8880</v>
      </c>
      <c r="U133" s="7"/>
      <c r="V133" s="3"/>
      <c r="W133" s="3"/>
      <c r="X133" s="3"/>
      <c r="Y133" s="3"/>
      <c r="Z133" s="3"/>
    </row>
    <row r="134" spans="2:26">
      <c r="B134" s="348"/>
      <c r="C134" s="7" t="s">
        <v>199</v>
      </c>
      <c r="D134" s="60"/>
      <c r="E134" s="506">
        <f>'Year 3'!E134</f>
        <v>0</v>
      </c>
      <c r="F134" s="507">
        <f>'Year 3'!F134</f>
        <v>1</v>
      </c>
      <c r="G134" s="7"/>
      <c r="H134" s="425">
        <f t="shared" si="52"/>
        <v>0</v>
      </c>
      <c r="I134" s="426">
        <f t="shared" si="51"/>
        <v>0</v>
      </c>
      <c r="J134" s="426">
        <f t="shared" si="51"/>
        <v>0</v>
      </c>
      <c r="K134" s="426">
        <f t="shared" si="51"/>
        <v>0</v>
      </c>
      <c r="L134" s="426">
        <f t="shared" si="51"/>
        <v>0</v>
      </c>
      <c r="M134" s="426">
        <f t="shared" si="51"/>
        <v>0</v>
      </c>
      <c r="N134" s="426">
        <f t="shared" si="51"/>
        <v>0</v>
      </c>
      <c r="O134" s="426">
        <f t="shared" si="51"/>
        <v>0</v>
      </c>
      <c r="P134" s="426">
        <f t="shared" si="51"/>
        <v>0</v>
      </c>
      <c r="Q134" s="426">
        <f t="shared" si="51"/>
        <v>0</v>
      </c>
      <c r="R134" s="426">
        <f t="shared" si="51"/>
        <v>0</v>
      </c>
      <c r="S134" s="426">
        <f t="shared" si="51"/>
        <v>0</v>
      </c>
      <c r="T134" s="469">
        <f t="shared" si="53"/>
        <v>0</v>
      </c>
      <c r="U134" s="7"/>
      <c r="V134" s="3"/>
      <c r="W134" s="3"/>
      <c r="X134" s="3"/>
      <c r="Y134" s="3"/>
      <c r="Z134" s="3"/>
    </row>
    <row r="135" spans="2:26">
      <c r="B135" s="348"/>
      <c r="C135" s="7" t="s">
        <v>200</v>
      </c>
      <c r="D135" s="60"/>
      <c r="E135" s="506">
        <f>'Year 3'!E135</f>
        <v>0</v>
      </c>
      <c r="F135" s="507">
        <f>'Year 3'!F135</f>
        <v>1</v>
      </c>
      <c r="G135" s="7"/>
      <c r="H135" s="425">
        <f t="shared" si="52"/>
        <v>0</v>
      </c>
      <c r="I135" s="426">
        <f t="shared" si="51"/>
        <v>0</v>
      </c>
      <c r="J135" s="426">
        <f t="shared" si="51"/>
        <v>0</v>
      </c>
      <c r="K135" s="426">
        <f t="shared" si="51"/>
        <v>0</v>
      </c>
      <c r="L135" s="426">
        <f t="shared" si="51"/>
        <v>0</v>
      </c>
      <c r="M135" s="426">
        <f t="shared" si="51"/>
        <v>0</v>
      </c>
      <c r="N135" s="426">
        <f t="shared" si="51"/>
        <v>0</v>
      </c>
      <c r="O135" s="426">
        <f t="shared" si="51"/>
        <v>0</v>
      </c>
      <c r="P135" s="426">
        <f t="shared" si="51"/>
        <v>0</v>
      </c>
      <c r="Q135" s="426">
        <f t="shared" si="51"/>
        <v>0</v>
      </c>
      <c r="R135" s="426">
        <f t="shared" si="51"/>
        <v>0</v>
      </c>
      <c r="S135" s="426">
        <f t="shared" si="51"/>
        <v>0</v>
      </c>
      <c r="T135" s="469">
        <f t="shared" si="53"/>
        <v>0</v>
      </c>
      <c r="U135" s="7"/>
      <c r="V135" s="3"/>
      <c r="W135" s="3"/>
      <c r="X135" s="3"/>
      <c r="Y135" s="3"/>
      <c r="Z135" s="3"/>
    </row>
    <row r="136" spans="2:26">
      <c r="B136" s="348"/>
      <c r="C136" s="7" t="s">
        <v>201</v>
      </c>
      <c r="D136" s="60"/>
      <c r="E136" s="506">
        <f>'Year 3'!E136</f>
        <v>0</v>
      </c>
      <c r="F136" s="507">
        <f>'Year 3'!F136</f>
        <v>1</v>
      </c>
      <c r="G136" s="7"/>
      <c r="H136" s="425">
        <f t="shared" si="52"/>
        <v>0</v>
      </c>
      <c r="I136" s="426">
        <f t="shared" si="51"/>
        <v>0</v>
      </c>
      <c r="J136" s="426">
        <f t="shared" si="51"/>
        <v>0</v>
      </c>
      <c r="K136" s="426">
        <f t="shared" si="51"/>
        <v>0</v>
      </c>
      <c r="L136" s="426">
        <f t="shared" si="51"/>
        <v>0</v>
      </c>
      <c r="M136" s="426">
        <f t="shared" si="51"/>
        <v>0</v>
      </c>
      <c r="N136" s="426">
        <f t="shared" si="51"/>
        <v>0</v>
      </c>
      <c r="O136" s="426">
        <f t="shared" si="51"/>
        <v>0</v>
      </c>
      <c r="P136" s="426">
        <f t="shared" si="51"/>
        <v>0</v>
      </c>
      <c r="Q136" s="426">
        <f t="shared" si="51"/>
        <v>0</v>
      </c>
      <c r="R136" s="426">
        <f t="shared" si="51"/>
        <v>0</v>
      </c>
      <c r="S136" s="426">
        <f t="shared" si="51"/>
        <v>0</v>
      </c>
      <c r="T136" s="469">
        <f t="shared" si="53"/>
        <v>0</v>
      </c>
      <c r="U136" s="7"/>
      <c r="V136" s="3"/>
      <c r="W136" s="3"/>
      <c r="X136" s="3"/>
      <c r="Y136" s="3"/>
      <c r="Z136" s="3"/>
    </row>
    <row r="137" spans="2:26">
      <c r="B137" s="348"/>
      <c r="C137" s="7" t="s">
        <v>202</v>
      </c>
      <c r="D137" s="60"/>
      <c r="E137" s="506">
        <f>'Year 3'!E137</f>
        <v>0</v>
      </c>
      <c r="F137" s="507">
        <f>'Year 3'!F137</f>
        <v>1</v>
      </c>
      <c r="G137" s="7"/>
      <c r="H137" s="425">
        <f t="shared" si="52"/>
        <v>0</v>
      </c>
      <c r="I137" s="426">
        <f t="shared" si="52"/>
        <v>0</v>
      </c>
      <c r="J137" s="426">
        <f t="shared" si="52"/>
        <v>0</v>
      </c>
      <c r="K137" s="426">
        <f t="shared" si="52"/>
        <v>0</v>
      </c>
      <c r="L137" s="426">
        <f t="shared" si="52"/>
        <v>0</v>
      </c>
      <c r="M137" s="426">
        <f t="shared" si="52"/>
        <v>0</v>
      </c>
      <c r="N137" s="426">
        <f t="shared" si="52"/>
        <v>0</v>
      </c>
      <c r="O137" s="426">
        <f t="shared" si="52"/>
        <v>0</v>
      </c>
      <c r="P137" s="426">
        <f t="shared" si="52"/>
        <v>0</v>
      </c>
      <c r="Q137" s="426">
        <f t="shared" si="52"/>
        <v>0</v>
      </c>
      <c r="R137" s="426">
        <f t="shared" si="52"/>
        <v>0</v>
      </c>
      <c r="S137" s="426">
        <f t="shared" si="52"/>
        <v>0</v>
      </c>
      <c r="T137" s="469">
        <f t="shared" si="53"/>
        <v>0</v>
      </c>
      <c r="U137" s="7"/>
      <c r="V137" s="3"/>
      <c r="W137" s="3"/>
      <c r="X137" s="3"/>
      <c r="Y137" s="3"/>
      <c r="Z137" s="3"/>
    </row>
    <row r="138" spans="2:26">
      <c r="B138" s="348"/>
      <c r="C138" s="7" t="s">
        <v>203</v>
      </c>
      <c r="D138" s="60"/>
      <c r="E138" s="506">
        <f>'Year 3'!E138</f>
        <v>150</v>
      </c>
      <c r="F138" s="507">
        <f>'Year 3'!F138</f>
        <v>1</v>
      </c>
      <c r="G138" s="7"/>
      <c r="H138" s="425">
        <f t="shared" si="52"/>
        <v>150</v>
      </c>
      <c r="I138" s="426">
        <f t="shared" si="52"/>
        <v>150</v>
      </c>
      <c r="J138" s="426">
        <f t="shared" si="52"/>
        <v>150</v>
      </c>
      <c r="K138" s="426">
        <f t="shared" si="52"/>
        <v>150</v>
      </c>
      <c r="L138" s="426">
        <f t="shared" si="52"/>
        <v>150</v>
      </c>
      <c r="M138" s="426">
        <f t="shared" si="52"/>
        <v>150</v>
      </c>
      <c r="N138" s="426">
        <f t="shared" si="52"/>
        <v>150</v>
      </c>
      <c r="O138" s="426">
        <f t="shared" si="52"/>
        <v>150</v>
      </c>
      <c r="P138" s="426">
        <f t="shared" si="52"/>
        <v>150</v>
      </c>
      <c r="Q138" s="426">
        <f t="shared" si="52"/>
        <v>150</v>
      </c>
      <c r="R138" s="426">
        <f t="shared" si="52"/>
        <v>150</v>
      </c>
      <c r="S138" s="426">
        <f t="shared" si="52"/>
        <v>150</v>
      </c>
      <c r="T138" s="469">
        <f t="shared" si="53"/>
        <v>1800</v>
      </c>
      <c r="U138" s="7"/>
      <c r="V138" s="3"/>
      <c r="W138" s="3"/>
      <c r="X138" s="3"/>
      <c r="Y138" s="3"/>
      <c r="Z138" s="3"/>
    </row>
    <row r="139" spans="2:26">
      <c r="B139" s="348"/>
      <c r="C139" s="7" t="s">
        <v>204</v>
      </c>
      <c r="D139" s="60"/>
      <c r="E139" s="506">
        <f>'Year 3'!E139</f>
        <v>0</v>
      </c>
      <c r="F139" s="507">
        <f>'Year 3'!F139</f>
        <v>1</v>
      </c>
      <c r="G139" s="7"/>
      <c r="H139" s="425">
        <f t="shared" si="52"/>
        <v>0</v>
      </c>
      <c r="I139" s="426">
        <f t="shared" si="52"/>
        <v>0</v>
      </c>
      <c r="J139" s="426">
        <f t="shared" si="52"/>
        <v>0</v>
      </c>
      <c r="K139" s="426">
        <f t="shared" si="52"/>
        <v>0</v>
      </c>
      <c r="L139" s="426">
        <f t="shared" si="52"/>
        <v>0</v>
      </c>
      <c r="M139" s="426">
        <f t="shared" si="52"/>
        <v>0</v>
      </c>
      <c r="N139" s="426">
        <f t="shared" si="52"/>
        <v>0</v>
      </c>
      <c r="O139" s="426">
        <f t="shared" si="52"/>
        <v>0</v>
      </c>
      <c r="P139" s="426">
        <f t="shared" si="52"/>
        <v>0</v>
      </c>
      <c r="Q139" s="426">
        <f t="shared" si="52"/>
        <v>0</v>
      </c>
      <c r="R139" s="426">
        <f t="shared" si="52"/>
        <v>0</v>
      </c>
      <c r="S139" s="426">
        <f t="shared" si="52"/>
        <v>0</v>
      </c>
      <c r="T139" s="469">
        <f t="shared" si="53"/>
        <v>0</v>
      </c>
      <c r="U139" s="7"/>
      <c r="V139" s="3"/>
      <c r="W139" s="3"/>
      <c r="X139" s="3"/>
      <c r="Y139" s="3"/>
      <c r="Z139" s="3"/>
    </row>
    <row r="140" spans="2:26" ht="16.5" thickBot="1">
      <c r="B140" s="454"/>
      <c r="C140" s="7"/>
      <c r="D140" s="7"/>
      <c r="E140" s="26"/>
      <c r="F140" s="11"/>
      <c r="G140" s="7"/>
      <c r="H140" s="428"/>
      <c r="I140" s="429"/>
      <c r="J140" s="429"/>
      <c r="K140" s="429"/>
      <c r="L140" s="429"/>
      <c r="M140" s="429"/>
      <c r="N140" s="429"/>
      <c r="O140" s="429"/>
      <c r="P140" s="429"/>
      <c r="Q140" s="429"/>
      <c r="R140" s="429"/>
      <c r="S140" s="429"/>
      <c r="T140" s="478"/>
      <c r="U140" s="7"/>
      <c r="V140" s="3"/>
      <c r="W140" s="3"/>
      <c r="X140" s="3"/>
      <c r="Y140" s="3"/>
      <c r="Z140" s="3"/>
    </row>
    <row r="141" spans="2:26" ht="16.5" thickTop="1">
      <c r="B141" s="285" t="s">
        <v>17</v>
      </c>
      <c r="C141" s="272"/>
      <c r="D141" s="272"/>
      <c r="E141" s="272"/>
      <c r="F141" s="272"/>
      <c r="G141" s="272"/>
      <c r="H141" s="274">
        <f t="shared" ref="H141:S141" si="54">SUM(H121:H139)</f>
        <v>5390</v>
      </c>
      <c r="I141" s="275">
        <f t="shared" si="54"/>
        <v>5390</v>
      </c>
      <c r="J141" s="275">
        <f t="shared" si="54"/>
        <v>5390</v>
      </c>
      <c r="K141" s="275">
        <f t="shared" si="54"/>
        <v>5390</v>
      </c>
      <c r="L141" s="275">
        <f t="shared" si="54"/>
        <v>5390</v>
      </c>
      <c r="M141" s="275">
        <f t="shared" si="54"/>
        <v>5390</v>
      </c>
      <c r="N141" s="275">
        <f t="shared" si="54"/>
        <v>5390</v>
      </c>
      <c r="O141" s="275">
        <f t="shared" si="54"/>
        <v>5390</v>
      </c>
      <c r="P141" s="275">
        <f t="shared" si="54"/>
        <v>5390</v>
      </c>
      <c r="Q141" s="275">
        <f t="shared" si="54"/>
        <v>5390</v>
      </c>
      <c r="R141" s="275">
        <f t="shared" si="54"/>
        <v>5390</v>
      </c>
      <c r="S141" s="275">
        <f t="shared" si="54"/>
        <v>5390</v>
      </c>
      <c r="T141" s="286">
        <f>SUM(H141:S141)</f>
        <v>64680</v>
      </c>
      <c r="U141" s="7"/>
      <c r="V141" s="3"/>
      <c r="W141" s="3"/>
      <c r="X141" s="3"/>
      <c r="Y141" s="3"/>
      <c r="Z141" s="3"/>
    </row>
    <row r="142" spans="2:26">
      <c r="B142" s="448"/>
      <c r="C142" s="13"/>
      <c r="D142" s="14"/>
      <c r="E142" s="23"/>
      <c r="F142" s="11"/>
      <c r="G142" s="7"/>
      <c r="H142" s="433"/>
      <c r="I142" s="434"/>
      <c r="J142" s="434"/>
      <c r="K142" s="434"/>
      <c r="L142" s="434"/>
      <c r="M142" s="434"/>
      <c r="N142" s="434"/>
      <c r="O142" s="434"/>
      <c r="P142" s="434"/>
      <c r="Q142" s="434"/>
      <c r="R142" s="434"/>
      <c r="S142" s="434"/>
      <c r="T142" s="427"/>
      <c r="U142" s="7"/>
      <c r="V142" s="3"/>
      <c r="W142" s="3"/>
      <c r="X142" s="3"/>
      <c r="Y142" s="3"/>
      <c r="Z142" s="3"/>
    </row>
    <row r="143" spans="2:26" ht="20.25">
      <c r="B143" s="149" t="s">
        <v>305</v>
      </c>
      <c r="C143" s="367"/>
      <c r="D143" s="367"/>
      <c r="E143" s="367" t="str">
        <f>$E$3</f>
        <v>Year 4 (2023)</v>
      </c>
      <c r="F143" s="367"/>
      <c r="G143" s="367"/>
      <c r="H143" s="405" t="s">
        <v>126</v>
      </c>
      <c r="I143" s="406" t="s">
        <v>127</v>
      </c>
      <c r="J143" s="406" t="s">
        <v>128</v>
      </c>
      <c r="K143" s="406" t="s">
        <v>129</v>
      </c>
      <c r="L143" s="406" t="s">
        <v>130</v>
      </c>
      <c r="M143" s="406" t="s">
        <v>131</v>
      </c>
      <c r="N143" s="406" t="s">
        <v>132</v>
      </c>
      <c r="O143" s="406" t="s">
        <v>133</v>
      </c>
      <c r="P143" s="406" t="s">
        <v>134</v>
      </c>
      <c r="Q143" s="406" t="s">
        <v>135</v>
      </c>
      <c r="R143" s="406" t="s">
        <v>136</v>
      </c>
      <c r="S143" s="406" t="s">
        <v>137</v>
      </c>
      <c r="T143" s="407" t="s">
        <v>177</v>
      </c>
      <c r="U143" s="7"/>
      <c r="V143" s="3"/>
      <c r="W143" s="3"/>
      <c r="X143" s="3"/>
      <c r="Y143" s="3"/>
      <c r="Z143" s="3"/>
    </row>
    <row r="144" spans="2:26">
      <c r="B144" s="451"/>
      <c r="C144" s="452"/>
      <c r="D144" s="452"/>
      <c r="E144" s="452"/>
      <c r="F144" s="452"/>
      <c r="G144" s="453" t="s">
        <v>57</v>
      </c>
      <c r="H144" s="408">
        <f>H$4</f>
        <v>37</v>
      </c>
      <c r="I144" s="409">
        <f t="shared" ref="I144:S144" si="55">I$4</f>
        <v>38</v>
      </c>
      <c r="J144" s="409">
        <f t="shared" si="55"/>
        <v>39</v>
      </c>
      <c r="K144" s="409">
        <f t="shared" si="55"/>
        <v>40</v>
      </c>
      <c r="L144" s="409">
        <f t="shared" si="55"/>
        <v>41</v>
      </c>
      <c r="M144" s="409">
        <f t="shared" si="55"/>
        <v>42</v>
      </c>
      <c r="N144" s="409">
        <f t="shared" si="55"/>
        <v>43</v>
      </c>
      <c r="O144" s="409">
        <f t="shared" si="55"/>
        <v>44</v>
      </c>
      <c r="P144" s="409">
        <f t="shared" si="55"/>
        <v>45</v>
      </c>
      <c r="Q144" s="409">
        <f t="shared" si="55"/>
        <v>46</v>
      </c>
      <c r="R144" s="409">
        <f t="shared" si="55"/>
        <v>47</v>
      </c>
      <c r="S144" s="409">
        <f t="shared" si="55"/>
        <v>48</v>
      </c>
      <c r="T144" s="457" t="str">
        <f>"Total for " &amp; $E$3</f>
        <v>Total for Year 4 (2023)</v>
      </c>
      <c r="U144" s="7"/>
      <c r="V144" s="3"/>
      <c r="W144" s="3"/>
      <c r="X144" s="3"/>
      <c r="Y144" s="3"/>
      <c r="Z144" s="3"/>
    </row>
    <row r="145" spans="2:26">
      <c r="B145" s="455"/>
      <c r="C145" s="8"/>
      <c r="D145" s="27"/>
      <c r="E145" s="10"/>
      <c r="F145" s="10"/>
      <c r="G145" s="8"/>
      <c r="H145" s="435"/>
      <c r="I145" s="436"/>
      <c r="J145" s="436"/>
      <c r="K145" s="436"/>
      <c r="L145" s="436"/>
      <c r="M145" s="436"/>
      <c r="N145" s="436"/>
      <c r="O145" s="436"/>
      <c r="P145" s="436"/>
      <c r="Q145" s="436"/>
      <c r="R145" s="436"/>
      <c r="S145" s="436"/>
      <c r="T145" s="480"/>
      <c r="U145" s="7"/>
      <c r="V145" s="3"/>
      <c r="W145" s="3"/>
      <c r="X145" s="3"/>
      <c r="Y145" s="3"/>
      <c r="Z145" s="3"/>
    </row>
    <row r="146" spans="2:26">
      <c r="B146" s="455" t="s">
        <v>18</v>
      </c>
      <c r="C146" s="7"/>
      <c r="D146" s="10"/>
      <c r="E146" s="10"/>
      <c r="F146" s="10"/>
      <c r="G146" s="8"/>
      <c r="H146" s="425"/>
      <c r="I146" s="426"/>
      <c r="J146" s="426"/>
      <c r="K146" s="426"/>
      <c r="L146" s="426"/>
      <c r="M146" s="426"/>
      <c r="N146" s="426"/>
      <c r="O146" s="426"/>
      <c r="P146" s="426"/>
      <c r="Q146" s="426"/>
      <c r="R146" s="426"/>
      <c r="S146" s="426"/>
      <c r="T146" s="469"/>
      <c r="U146" s="7"/>
      <c r="V146" s="3"/>
      <c r="W146" s="3"/>
      <c r="X146" s="3"/>
      <c r="Y146" s="3"/>
      <c r="Z146" s="3"/>
    </row>
    <row r="147" spans="2:26">
      <c r="B147" s="481"/>
      <c r="C147" s="7" t="s">
        <v>306</v>
      </c>
      <c r="D147" s="10"/>
      <c r="E147" s="10"/>
      <c r="F147" s="10"/>
      <c r="G147" s="8"/>
      <c r="H147" s="425">
        <f t="shared" ref="H147:S147" si="56">H41</f>
        <v>53044</v>
      </c>
      <c r="I147" s="426">
        <f t="shared" si="56"/>
        <v>55094</v>
      </c>
      <c r="J147" s="426">
        <f t="shared" si="56"/>
        <v>57164</v>
      </c>
      <c r="K147" s="426">
        <f t="shared" si="56"/>
        <v>59214</v>
      </c>
      <c r="L147" s="426">
        <f t="shared" si="56"/>
        <v>61284</v>
      </c>
      <c r="M147" s="426">
        <f t="shared" si="56"/>
        <v>63334</v>
      </c>
      <c r="N147" s="426">
        <f t="shared" si="56"/>
        <v>65414</v>
      </c>
      <c r="O147" s="426">
        <f t="shared" si="56"/>
        <v>67454</v>
      </c>
      <c r="P147" s="426">
        <f t="shared" si="56"/>
        <v>69534</v>
      </c>
      <c r="Q147" s="426">
        <f t="shared" si="56"/>
        <v>71574</v>
      </c>
      <c r="R147" s="426">
        <f t="shared" si="56"/>
        <v>73654</v>
      </c>
      <c r="S147" s="426">
        <f t="shared" si="56"/>
        <v>75779</v>
      </c>
      <c r="T147" s="469">
        <f>SUM(H147:S147)</f>
        <v>772543</v>
      </c>
      <c r="U147" s="7"/>
      <c r="V147" s="3"/>
      <c r="W147" s="3"/>
      <c r="X147" s="3"/>
      <c r="Y147" s="3"/>
      <c r="Z147" s="3"/>
    </row>
    <row r="148" spans="2:26">
      <c r="B148" s="481"/>
      <c r="C148" s="7" t="s">
        <v>364</v>
      </c>
      <c r="D148" s="10"/>
      <c r="E148" s="10"/>
      <c r="F148" s="10"/>
      <c r="G148" s="8"/>
      <c r="H148" s="425">
        <f>H50</f>
        <v>2089.14</v>
      </c>
      <c r="I148" s="426">
        <f t="shared" ref="I148:S148" si="57">I50</f>
        <v>2171.64</v>
      </c>
      <c r="J148" s="426">
        <f t="shared" si="57"/>
        <v>2257.7399999999998</v>
      </c>
      <c r="K148" s="426">
        <f t="shared" si="57"/>
        <v>2340.2399999999998</v>
      </c>
      <c r="L148" s="426">
        <f t="shared" si="57"/>
        <v>2426.3399999999997</v>
      </c>
      <c r="M148" s="426">
        <f t="shared" si="57"/>
        <v>2508.8399999999997</v>
      </c>
      <c r="N148" s="426">
        <f t="shared" si="57"/>
        <v>2595.2399999999998</v>
      </c>
      <c r="O148" s="426">
        <f t="shared" si="57"/>
        <v>2677.44</v>
      </c>
      <c r="P148" s="426">
        <f t="shared" si="57"/>
        <v>2763.8399999999997</v>
      </c>
      <c r="Q148" s="426">
        <f t="shared" si="57"/>
        <v>2846.04</v>
      </c>
      <c r="R148" s="426">
        <f t="shared" si="57"/>
        <v>2932.44</v>
      </c>
      <c r="S148" s="426">
        <f t="shared" si="57"/>
        <v>3018.69</v>
      </c>
      <c r="T148" s="469">
        <f>SUM(H148:S148)</f>
        <v>30627.629999999997</v>
      </c>
      <c r="U148" s="7"/>
      <c r="V148" s="3"/>
      <c r="W148" s="3"/>
      <c r="X148" s="3"/>
      <c r="Y148" s="3"/>
      <c r="Z148" s="3"/>
    </row>
    <row r="149" spans="2:26">
      <c r="B149" s="481"/>
      <c r="C149" s="7" t="s">
        <v>28</v>
      </c>
      <c r="D149" s="10"/>
      <c r="E149" s="10"/>
      <c r="F149" s="10"/>
      <c r="G149" s="8"/>
      <c r="H149" s="425">
        <f>H81</f>
        <v>13274.956</v>
      </c>
      <c r="I149" s="426">
        <f t="shared" ref="I149:S149" si="58">I81</f>
        <v>13821.456</v>
      </c>
      <c r="J149" s="426">
        <f t="shared" si="58"/>
        <v>14409.935999999998</v>
      </c>
      <c r="K149" s="426">
        <f t="shared" si="58"/>
        <v>14956.436</v>
      </c>
      <c r="L149" s="426">
        <f t="shared" si="58"/>
        <v>15544.915999999997</v>
      </c>
      <c r="M149" s="426">
        <f t="shared" si="58"/>
        <v>16091.415999999999</v>
      </c>
      <c r="N149" s="426">
        <f t="shared" si="58"/>
        <v>16680.935999999998</v>
      </c>
      <c r="O149" s="426">
        <f t="shared" si="58"/>
        <v>17226.396000000001</v>
      </c>
      <c r="P149" s="426">
        <f t="shared" si="58"/>
        <v>17815.915999999997</v>
      </c>
      <c r="Q149" s="426">
        <f t="shared" si="58"/>
        <v>18341.376</v>
      </c>
      <c r="R149" s="426">
        <f t="shared" si="58"/>
        <v>18930.896000000001</v>
      </c>
      <c r="S149" s="426">
        <f t="shared" si="58"/>
        <v>19506.946</v>
      </c>
      <c r="T149" s="469">
        <f t="shared" ref="T149:T151" si="59">SUM(H149:S149)</f>
        <v>196601.58199999999</v>
      </c>
      <c r="U149" s="7"/>
      <c r="V149" s="3"/>
      <c r="W149" s="3"/>
      <c r="X149" s="3"/>
      <c r="Y149" s="3"/>
      <c r="Z149" s="3"/>
    </row>
    <row r="150" spans="2:26">
      <c r="B150" s="481"/>
      <c r="C150" s="7" t="s">
        <v>307</v>
      </c>
      <c r="D150" s="10"/>
      <c r="E150" s="10"/>
      <c r="F150" s="10"/>
      <c r="G150" s="8"/>
      <c r="H150" s="425">
        <f>H115</f>
        <v>35203.221459200002</v>
      </c>
      <c r="I150" s="426">
        <f t="shared" ref="I150:S150" si="60">I115</f>
        <v>35203.221459200002</v>
      </c>
      <c r="J150" s="426">
        <f t="shared" si="60"/>
        <v>35203.221459200002</v>
      </c>
      <c r="K150" s="426">
        <f t="shared" si="60"/>
        <v>35203.221459200002</v>
      </c>
      <c r="L150" s="426">
        <f t="shared" si="60"/>
        <v>35203.221459200002</v>
      </c>
      <c r="M150" s="426">
        <f t="shared" si="60"/>
        <v>35203.221459200002</v>
      </c>
      <c r="N150" s="426">
        <f t="shared" si="60"/>
        <v>35203.221459200002</v>
      </c>
      <c r="O150" s="426">
        <f t="shared" si="60"/>
        <v>35203.221459200002</v>
      </c>
      <c r="P150" s="426">
        <f t="shared" si="60"/>
        <v>35203.221459200002</v>
      </c>
      <c r="Q150" s="426">
        <f t="shared" si="60"/>
        <v>35203.221459200002</v>
      </c>
      <c r="R150" s="426">
        <f t="shared" si="60"/>
        <v>35203.221459200002</v>
      </c>
      <c r="S150" s="426">
        <f t="shared" si="60"/>
        <v>35203.221459200002</v>
      </c>
      <c r="T150" s="469">
        <f t="shared" si="59"/>
        <v>422438.65751040011</v>
      </c>
      <c r="U150" s="7"/>
      <c r="V150" s="3"/>
      <c r="W150" s="3"/>
      <c r="X150" s="3"/>
      <c r="Y150" s="3"/>
      <c r="Z150" s="3"/>
    </row>
    <row r="151" spans="2:26" ht="16.5" thickBot="1">
      <c r="B151" s="481"/>
      <c r="C151" s="48" t="s">
        <v>308</v>
      </c>
      <c r="D151" s="10"/>
      <c r="E151" s="10"/>
      <c r="F151" s="10"/>
      <c r="G151" s="8"/>
      <c r="H151" s="425">
        <f>H141</f>
        <v>5390</v>
      </c>
      <c r="I151" s="426">
        <f t="shared" ref="I151:S151" si="61">I141</f>
        <v>5390</v>
      </c>
      <c r="J151" s="426">
        <f t="shared" si="61"/>
        <v>5390</v>
      </c>
      <c r="K151" s="426">
        <f t="shared" si="61"/>
        <v>5390</v>
      </c>
      <c r="L151" s="426">
        <f t="shared" si="61"/>
        <v>5390</v>
      </c>
      <c r="M151" s="426">
        <f t="shared" si="61"/>
        <v>5390</v>
      </c>
      <c r="N151" s="426">
        <f t="shared" si="61"/>
        <v>5390</v>
      </c>
      <c r="O151" s="426">
        <f t="shared" si="61"/>
        <v>5390</v>
      </c>
      <c r="P151" s="426">
        <f t="shared" si="61"/>
        <v>5390</v>
      </c>
      <c r="Q151" s="426">
        <f t="shared" si="61"/>
        <v>5390</v>
      </c>
      <c r="R151" s="426">
        <f t="shared" si="61"/>
        <v>5390</v>
      </c>
      <c r="S151" s="426">
        <f t="shared" si="61"/>
        <v>5390</v>
      </c>
      <c r="T151" s="469">
        <f t="shared" si="59"/>
        <v>64680</v>
      </c>
      <c r="U151" s="7"/>
      <c r="V151" s="3"/>
      <c r="W151" s="3"/>
      <c r="X151" s="3"/>
      <c r="Y151" s="3"/>
      <c r="Z151" s="3"/>
    </row>
    <row r="152" spans="2:26" ht="16.5" thickTop="1">
      <c r="B152" s="470" t="s">
        <v>18</v>
      </c>
      <c r="C152" s="471"/>
      <c r="D152" s="471"/>
      <c r="E152" s="471"/>
      <c r="F152" s="471"/>
      <c r="G152" s="472"/>
      <c r="H152" s="473">
        <f>H147-SUM(H148:H151)</f>
        <v>-2913.3174591999996</v>
      </c>
      <c r="I152" s="474">
        <f t="shared" ref="I152:S152" si="62">I147-SUM(I148:I151)</f>
        <v>-1492.3174591999996</v>
      </c>
      <c r="J152" s="474">
        <f t="shared" si="62"/>
        <v>-96.897459200001322</v>
      </c>
      <c r="K152" s="474">
        <f t="shared" si="62"/>
        <v>1324.1025407999987</v>
      </c>
      <c r="L152" s="474">
        <f t="shared" si="62"/>
        <v>2719.5225407999969</v>
      </c>
      <c r="M152" s="474">
        <f t="shared" si="62"/>
        <v>4140.5225407999969</v>
      </c>
      <c r="N152" s="474">
        <f t="shared" si="62"/>
        <v>5544.6025407999987</v>
      </c>
      <c r="O152" s="474">
        <f t="shared" si="62"/>
        <v>6956.9425407999952</v>
      </c>
      <c r="P152" s="474">
        <f t="shared" si="62"/>
        <v>8361.0225407999969</v>
      </c>
      <c r="Q152" s="474">
        <f t="shared" si="62"/>
        <v>9793.3625407999934</v>
      </c>
      <c r="R152" s="474">
        <f t="shared" si="62"/>
        <v>11197.442540799995</v>
      </c>
      <c r="S152" s="474">
        <f t="shared" si="62"/>
        <v>12660.1425408</v>
      </c>
      <c r="T152" s="475">
        <f>SUM(H152:S152)</f>
        <v>58195.130489599971</v>
      </c>
      <c r="U152" s="7"/>
      <c r="V152" s="3"/>
      <c r="W152" s="3"/>
      <c r="X152" s="3"/>
      <c r="Y152" s="3"/>
      <c r="Z152" s="3"/>
    </row>
    <row r="153" spans="2:26">
      <c r="B153" s="481"/>
      <c r="C153" s="8"/>
      <c r="D153" s="8"/>
      <c r="E153" s="9"/>
      <c r="F153" s="10"/>
      <c r="G153" s="8"/>
      <c r="H153" s="435"/>
      <c r="I153" s="436"/>
      <c r="J153" s="436"/>
      <c r="K153" s="436"/>
      <c r="L153" s="436"/>
      <c r="M153" s="436"/>
      <c r="N153" s="436"/>
      <c r="O153" s="436"/>
      <c r="P153" s="436"/>
      <c r="Q153" s="436"/>
      <c r="R153" s="436"/>
      <c r="S153" s="436"/>
      <c r="T153" s="482"/>
      <c r="U153" s="7"/>
      <c r="V153" s="3"/>
      <c r="W153" s="3"/>
      <c r="X153" s="3"/>
      <c r="Y153" s="3"/>
      <c r="Z153" s="3"/>
    </row>
    <row r="154" spans="2:26">
      <c r="B154" s="455" t="s">
        <v>22</v>
      </c>
      <c r="C154" s="7"/>
      <c r="D154" s="7"/>
      <c r="E154" s="26" t="s">
        <v>282</v>
      </c>
      <c r="F154" s="11"/>
      <c r="G154" s="7"/>
      <c r="H154" s="428"/>
      <c r="I154" s="429"/>
      <c r="J154" s="429"/>
      <c r="K154" s="429"/>
      <c r="L154" s="429"/>
      <c r="M154" s="429"/>
      <c r="N154" s="429"/>
      <c r="O154" s="429"/>
      <c r="P154" s="429"/>
      <c r="Q154" s="429"/>
      <c r="R154" s="429"/>
      <c r="S154" s="429"/>
      <c r="T154" s="478"/>
      <c r="U154" s="7"/>
      <c r="V154" s="3"/>
      <c r="W154" s="3"/>
      <c r="X154" s="3"/>
      <c r="Y154" s="3"/>
      <c r="Z154" s="3"/>
    </row>
    <row r="155" spans="2:26">
      <c r="B155" s="348"/>
      <c r="C155" s="46" t="s">
        <v>40</v>
      </c>
      <c r="D155" s="7"/>
      <c r="E155" s="508">
        <f>'Year 3'!E155</f>
        <v>0.01</v>
      </c>
      <c r="F155" s="11"/>
      <c r="G155" s="7"/>
      <c r="H155" s="425">
        <f>H200*$E$155/12</f>
        <v>3.3333333333333335</v>
      </c>
      <c r="I155" s="426">
        <f t="shared" ref="I155:S155" si="63">I200*$E$155/12+H155</f>
        <v>4.166666666666667</v>
      </c>
      <c r="J155" s="426">
        <f t="shared" si="63"/>
        <v>4.166666666666667</v>
      </c>
      <c r="K155" s="426">
        <f t="shared" si="63"/>
        <v>4.166666666666667</v>
      </c>
      <c r="L155" s="426">
        <f t="shared" si="63"/>
        <v>4.166666666666667</v>
      </c>
      <c r="M155" s="426">
        <f t="shared" si="63"/>
        <v>4.166666666666667</v>
      </c>
      <c r="N155" s="426">
        <f t="shared" si="63"/>
        <v>8.5</v>
      </c>
      <c r="O155" s="426">
        <f t="shared" si="63"/>
        <v>8.5</v>
      </c>
      <c r="P155" s="426">
        <f t="shared" si="63"/>
        <v>8.5</v>
      </c>
      <c r="Q155" s="426">
        <f t="shared" si="63"/>
        <v>8.5</v>
      </c>
      <c r="R155" s="426">
        <f t="shared" si="63"/>
        <v>8.5</v>
      </c>
      <c r="S155" s="426">
        <f t="shared" si="63"/>
        <v>9.3333333333333339</v>
      </c>
      <c r="T155" s="469">
        <f>SUM(H155:S155)</f>
        <v>76</v>
      </c>
      <c r="U155" s="7"/>
      <c r="V155" s="3"/>
      <c r="W155" s="3"/>
      <c r="X155" s="3"/>
      <c r="Y155" s="3"/>
      <c r="Z155" s="3"/>
    </row>
    <row r="156" spans="2:26" ht="16.5" thickBot="1">
      <c r="B156" s="454"/>
      <c r="C156" s="7"/>
      <c r="D156" s="7"/>
      <c r="E156" s="26"/>
      <c r="F156" s="11"/>
      <c r="G156" s="7"/>
      <c r="H156" s="428"/>
      <c r="I156" s="429"/>
      <c r="J156" s="429"/>
      <c r="K156" s="429"/>
      <c r="L156" s="429"/>
      <c r="M156" s="429"/>
      <c r="N156" s="429"/>
      <c r="O156" s="429"/>
      <c r="P156" s="429"/>
      <c r="Q156" s="429"/>
      <c r="R156" s="429"/>
      <c r="S156" s="429"/>
      <c r="T156" s="478"/>
      <c r="U156" s="7"/>
      <c r="V156" s="3"/>
      <c r="W156" s="3"/>
      <c r="X156" s="3"/>
      <c r="Y156" s="3"/>
      <c r="Z156" s="3"/>
    </row>
    <row r="157" spans="2:26" ht="16.5" thickTop="1">
      <c r="B157" s="470" t="s">
        <v>109</v>
      </c>
      <c r="C157" s="471"/>
      <c r="D157" s="471"/>
      <c r="E157" s="471"/>
      <c r="F157" s="471"/>
      <c r="G157" s="472"/>
      <c r="H157" s="473">
        <f>H152-SUM(H155:H155)</f>
        <v>-2916.6507925333331</v>
      </c>
      <c r="I157" s="474">
        <f t="shared" ref="I157:S157" si="64">I152-SUM(I155:I155)</f>
        <v>-1496.4841258666663</v>
      </c>
      <c r="J157" s="474">
        <f t="shared" si="64"/>
        <v>-101.06412586666799</v>
      </c>
      <c r="K157" s="474">
        <f t="shared" si="64"/>
        <v>1319.9358741333319</v>
      </c>
      <c r="L157" s="474">
        <f t="shared" si="64"/>
        <v>2715.3558741333304</v>
      </c>
      <c r="M157" s="474">
        <f t="shared" si="64"/>
        <v>4136.35587413333</v>
      </c>
      <c r="N157" s="474">
        <f t="shared" si="64"/>
        <v>5536.1025407999987</v>
      </c>
      <c r="O157" s="474">
        <f t="shared" si="64"/>
        <v>6948.4425407999952</v>
      </c>
      <c r="P157" s="474">
        <f t="shared" si="64"/>
        <v>8352.5225407999969</v>
      </c>
      <c r="Q157" s="474">
        <f t="shared" si="64"/>
        <v>9784.8625407999934</v>
      </c>
      <c r="R157" s="474">
        <f t="shared" si="64"/>
        <v>11188.942540799995</v>
      </c>
      <c r="S157" s="474">
        <f t="shared" si="64"/>
        <v>12650.809207466666</v>
      </c>
      <c r="T157" s="475">
        <f>SUM(H157:S157)</f>
        <v>58119.130489599964</v>
      </c>
      <c r="U157" s="7"/>
      <c r="V157" s="3"/>
      <c r="W157" s="3"/>
      <c r="X157" s="3"/>
      <c r="Y157" s="3"/>
      <c r="Z157" s="3"/>
    </row>
    <row r="158" spans="2:26">
      <c r="B158" s="481"/>
      <c r="C158" s="8"/>
      <c r="D158" s="8"/>
      <c r="E158" s="10"/>
      <c r="F158" s="10"/>
      <c r="G158" s="8"/>
      <c r="H158" s="439"/>
      <c r="I158" s="440"/>
      <c r="J158" s="440"/>
      <c r="K158" s="440"/>
      <c r="L158" s="440"/>
      <c r="M158" s="440"/>
      <c r="N158" s="440"/>
      <c r="O158" s="440"/>
      <c r="P158" s="440"/>
      <c r="Q158" s="440"/>
      <c r="R158" s="440"/>
      <c r="S158" s="440"/>
      <c r="T158" s="483"/>
      <c r="U158" s="7"/>
      <c r="V158" s="3"/>
      <c r="W158" s="3"/>
      <c r="X158" s="3"/>
      <c r="Y158" s="3"/>
      <c r="Z158" s="3"/>
    </row>
    <row r="159" spans="2:26">
      <c r="B159" s="455" t="s">
        <v>118</v>
      </c>
      <c r="C159" s="8"/>
      <c r="D159" s="27"/>
      <c r="E159" s="10"/>
      <c r="F159" s="10"/>
      <c r="G159" s="8"/>
      <c r="H159" s="435"/>
      <c r="I159" s="436"/>
      <c r="J159" s="436"/>
      <c r="K159" s="436"/>
      <c r="L159" s="436"/>
      <c r="M159" s="436"/>
      <c r="N159" s="436"/>
      <c r="O159" s="436"/>
      <c r="P159" s="436"/>
      <c r="Q159" s="436"/>
      <c r="R159" s="436"/>
      <c r="S159" s="436"/>
      <c r="T159" s="480"/>
      <c r="U159" s="7"/>
      <c r="V159" s="3"/>
      <c r="W159" s="3"/>
      <c r="X159" s="3"/>
      <c r="Y159" s="3"/>
      <c r="Z159" s="3"/>
    </row>
    <row r="160" spans="2:26">
      <c r="B160" s="454"/>
      <c r="C160" s="511" t="s">
        <v>156</v>
      </c>
      <c r="D160" s="511"/>
      <c r="E160" s="511"/>
      <c r="F160" s="511"/>
      <c r="G160" s="511"/>
      <c r="H160" s="512">
        <v>0</v>
      </c>
      <c r="I160" s="513">
        <v>0</v>
      </c>
      <c r="J160" s="513">
        <v>0</v>
      </c>
      <c r="K160" s="513">
        <v>0</v>
      </c>
      <c r="L160" s="513">
        <v>0</v>
      </c>
      <c r="M160" s="513">
        <v>0</v>
      </c>
      <c r="N160" s="513">
        <v>0</v>
      </c>
      <c r="O160" s="513">
        <v>0</v>
      </c>
      <c r="P160" s="513">
        <v>0</v>
      </c>
      <c r="Q160" s="513">
        <v>0</v>
      </c>
      <c r="R160" s="513">
        <v>0</v>
      </c>
      <c r="S160" s="513">
        <v>0</v>
      </c>
      <c r="T160" s="469">
        <f>SUM(H160:S160)</f>
        <v>0</v>
      </c>
      <c r="U160" s="7"/>
      <c r="V160" s="3"/>
      <c r="W160" s="3"/>
      <c r="X160" s="3"/>
      <c r="Y160" s="3"/>
      <c r="Z160" s="3"/>
    </row>
    <row r="161" spans="2:26">
      <c r="B161" s="481"/>
      <c r="C161" s="7" t="s">
        <v>162</v>
      </c>
      <c r="D161" s="10"/>
      <c r="E161" s="10"/>
      <c r="F161" s="10"/>
      <c r="G161" s="8"/>
      <c r="H161" s="425">
        <f>IFERROR(IF(AND(H$118&gt;'Financing Schedule'!$G13,H$118&lt;='Financing Schedule'!$G13+'Financing Schedule'!$L13),('Financing Schedule'!$K13/12)*('Financing Schedule'!$J13-('Financing Schedule'!$I13*(H$118-'Financing Schedule'!$G13-1))),0),0)</f>
        <v>0</v>
      </c>
      <c r="I161" s="426">
        <f>IFERROR(IF(AND(I$118&gt;'Financing Schedule'!$G13,I$118&lt;='Financing Schedule'!$G13+'Financing Schedule'!$L13),('Financing Schedule'!$K13/12)*('Financing Schedule'!$J13-('Financing Schedule'!$I13*(I$118-'Financing Schedule'!$G13-1))),0),0)</f>
        <v>0</v>
      </c>
      <c r="J161" s="426">
        <f>IFERROR(IF(AND(J$118&gt;'Financing Schedule'!$G13,J$118&lt;='Financing Schedule'!$G13+'Financing Schedule'!$L13),('Financing Schedule'!$K13/12)*('Financing Schedule'!$J13-('Financing Schedule'!$I13*(J$118-'Financing Schedule'!$G13-1))),0),0)</f>
        <v>0</v>
      </c>
      <c r="K161" s="426">
        <f>IFERROR(IF(AND(K$118&gt;'Financing Schedule'!$G13,K$118&lt;='Financing Schedule'!$G13+'Financing Schedule'!$L13),('Financing Schedule'!$K13/12)*('Financing Schedule'!$J13-('Financing Schedule'!$I13*(K$118-'Financing Schedule'!$G13-1))),0),0)</f>
        <v>0</v>
      </c>
      <c r="L161" s="426">
        <f>IFERROR(IF(AND(L$118&gt;'Financing Schedule'!$G13,L$118&lt;='Financing Schedule'!$G13+'Financing Schedule'!$L13),('Financing Schedule'!$K13/12)*('Financing Schedule'!$J13-('Financing Schedule'!$I13*(L$118-'Financing Schedule'!$G13-1))),0),0)</f>
        <v>0</v>
      </c>
      <c r="M161" s="426">
        <f>IFERROR(IF(AND(M$118&gt;'Financing Schedule'!$G13,M$118&lt;='Financing Schedule'!$G13+'Financing Schedule'!$L13),('Financing Schedule'!$K13/12)*('Financing Schedule'!$J13-('Financing Schedule'!$I13*(M$118-'Financing Schedule'!$G13-1))),0),0)</f>
        <v>0</v>
      </c>
      <c r="N161" s="426">
        <f>IFERROR(IF(AND(N$118&gt;'Financing Schedule'!$G13,N$118&lt;='Financing Schedule'!$G13+'Financing Schedule'!$L13),('Financing Schedule'!$K13/12)*('Financing Schedule'!$J13-('Financing Schedule'!$I13*(N$118-'Financing Schedule'!$G13-1))),0),0)</f>
        <v>0</v>
      </c>
      <c r="O161" s="426">
        <f>IFERROR(IF(AND(O$118&gt;'Financing Schedule'!$G13,O$118&lt;='Financing Schedule'!$G13+'Financing Schedule'!$L13),('Financing Schedule'!$K13/12)*('Financing Schedule'!$J13-('Financing Schedule'!$I13*(O$118-'Financing Schedule'!$G13-1))),0),0)</f>
        <v>0</v>
      </c>
      <c r="P161" s="426">
        <f>IFERROR(IF(AND(P$118&gt;'Financing Schedule'!$G13,P$118&lt;='Financing Schedule'!$G13+'Financing Schedule'!$L13),('Financing Schedule'!$K13/12)*('Financing Schedule'!$J13-('Financing Schedule'!$I13*(P$118-'Financing Schedule'!$G13-1))),0),0)</f>
        <v>0</v>
      </c>
      <c r="Q161" s="426">
        <f>IFERROR(IF(AND(Q$118&gt;'Financing Schedule'!$G13,Q$118&lt;='Financing Schedule'!$G13+'Financing Schedule'!$L13),('Financing Schedule'!$K13/12)*('Financing Schedule'!$J13-('Financing Schedule'!$I13*(Q$118-'Financing Schedule'!$G13-1))),0),0)</f>
        <v>0</v>
      </c>
      <c r="R161" s="426">
        <f>IFERROR(IF(AND(R$118&gt;'Financing Schedule'!$G13,R$118&lt;='Financing Schedule'!$G13+'Financing Schedule'!$L13),('Financing Schedule'!$K13/12)*('Financing Schedule'!$J13-('Financing Schedule'!$I13*(R$118-'Financing Schedule'!$G13-1))),0),0)</f>
        <v>0</v>
      </c>
      <c r="S161" s="426">
        <f>IFERROR(IF(AND(S$118&gt;'Financing Schedule'!$G13,S$118&lt;='Financing Schedule'!$G13+'Financing Schedule'!$L13),('Financing Schedule'!$K13/12)*('Financing Schedule'!$J13-('Financing Schedule'!$I13*(S$118-'Financing Schedule'!$G13-1))),0),0)</f>
        <v>0</v>
      </c>
      <c r="T161" s="469">
        <f>SUM(H161:S161)</f>
        <v>0</v>
      </c>
      <c r="U161" s="7"/>
      <c r="V161" s="3"/>
      <c r="W161" s="3"/>
      <c r="X161" s="3"/>
      <c r="Y161" s="3"/>
      <c r="Z161" s="3"/>
    </row>
    <row r="162" spans="2:26">
      <c r="B162" s="481"/>
      <c r="C162" s="7" t="s">
        <v>163</v>
      </c>
      <c r="D162" s="10"/>
      <c r="E162" s="10"/>
      <c r="F162" s="10"/>
      <c r="G162" s="8"/>
      <c r="H162" s="425">
        <f>IFERROR(IF(AND(H$118&gt;'Financing Schedule'!$G14,H$118&lt;='Financing Schedule'!$G14+'Financing Schedule'!$L14),('Financing Schedule'!$K14/12)*('Financing Schedule'!$J14-('Financing Schedule'!$I14*(H$118-'Financing Schedule'!$G14-1))),0),0)</f>
        <v>0</v>
      </c>
      <c r="I162" s="426">
        <f>IFERROR(IF(AND(I$118&gt;'Financing Schedule'!$G14,I$118&lt;='Financing Schedule'!$G14+'Financing Schedule'!$L14),('Financing Schedule'!$K14/12)*('Financing Schedule'!$J14-('Financing Schedule'!$I14*(I$118-'Financing Schedule'!$G14-1))),0),0)</f>
        <v>0</v>
      </c>
      <c r="J162" s="426">
        <f>IFERROR(IF(AND(J$118&gt;'Financing Schedule'!$G14,J$118&lt;='Financing Schedule'!$G14+'Financing Schedule'!$L14),('Financing Schedule'!$K14/12)*('Financing Schedule'!$J14-('Financing Schedule'!$I14*(J$118-'Financing Schedule'!$G14-1))),0),0)</f>
        <v>0</v>
      </c>
      <c r="K162" s="426">
        <f>IFERROR(IF(AND(K$118&gt;'Financing Schedule'!$G14,K$118&lt;='Financing Schedule'!$G14+'Financing Schedule'!$L14),('Financing Schedule'!$K14/12)*('Financing Schedule'!$J14-('Financing Schedule'!$I14*(K$118-'Financing Schedule'!$G14-1))),0),0)</f>
        <v>0</v>
      </c>
      <c r="L162" s="426">
        <f>IFERROR(IF(AND(L$118&gt;'Financing Schedule'!$G14,L$118&lt;='Financing Schedule'!$G14+'Financing Schedule'!$L14),('Financing Schedule'!$K14/12)*('Financing Schedule'!$J14-('Financing Schedule'!$I14*(L$118-'Financing Schedule'!$G14-1))),0),0)</f>
        <v>0</v>
      </c>
      <c r="M162" s="426">
        <f>IFERROR(IF(AND(M$118&gt;'Financing Schedule'!$G14,M$118&lt;='Financing Schedule'!$G14+'Financing Schedule'!$L14),('Financing Schedule'!$K14/12)*('Financing Schedule'!$J14-('Financing Schedule'!$I14*(M$118-'Financing Schedule'!$G14-1))),0),0)</f>
        <v>0</v>
      </c>
      <c r="N162" s="426">
        <f>IFERROR(IF(AND(N$118&gt;'Financing Schedule'!$G14,N$118&lt;='Financing Schedule'!$G14+'Financing Schedule'!$L14),('Financing Schedule'!$K14/12)*('Financing Schedule'!$J14-('Financing Schedule'!$I14*(N$118-'Financing Schedule'!$G14-1))),0),0)</f>
        <v>0</v>
      </c>
      <c r="O162" s="426">
        <f>IFERROR(IF(AND(O$118&gt;'Financing Schedule'!$G14,O$118&lt;='Financing Schedule'!$G14+'Financing Schedule'!$L14),('Financing Schedule'!$K14/12)*('Financing Schedule'!$J14-('Financing Schedule'!$I14*(O$118-'Financing Schedule'!$G14-1))),0),0)</f>
        <v>0</v>
      </c>
      <c r="P162" s="426">
        <f>IFERROR(IF(AND(P$118&gt;'Financing Schedule'!$G14,P$118&lt;='Financing Schedule'!$G14+'Financing Schedule'!$L14),('Financing Schedule'!$K14/12)*('Financing Schedule'!$J14-('Financing Schedule'!$I14*(P$118-'Financing Schedule'!$G14-1))),0),0)</f>
        <v>0</v>
      </c>
      <c r="Q162" s="426">
        <f>IFERROR(IF(AND(Q$118&gt;'Financing Schedule'!$G14,Q$118&lt;='Financing Schedule'!$G14+'Financing Schedule'!$L14),('Financing Schedule'!$K14/12)*('Financing Schedule'!$J14-('Financing Schedule'!$I14*(Q$118-'Financing Schedule'!$G14-1))),0),0)</f>
        <v>0</v>
      </c>
      <c r="R162" s="426">
        <f>IFERROR(IF(AND(R$118&gt;'Financing Schedule'!$G14,R$118&lt;='Financing Schedule'!$G14+'Financing Schedule'!$L14),('Financing Schedule'!$K14/12)*('Financing Schedule'!$J14-('Financing Schedule'!$I14*(R$118-'Financing Schedule'!$G14-1))),0),0)</f>
        <v>0</v>
      </c>
      <c r="S162" s="426">
        <f>IFERROR(IF(AND(S$118&gt;'Financing Schedule'!$G14,S$118&lt;='Financing Schedule'!$G14+'Financing Schedule'!$L14),('Financing Schedule'!$K14/12)*('Financing Schedule'!$J14-('Financing Schedule'!$I14*(S$118-'Financing Schedule'!$G14-1))),0),0)</f>
        <v>0</v>
      </c>
      <c r="T162" s="469">
        <f t="shared" ref="T162:T166" si="65">SUM(H162:S162)</f>
        <v>0</v>
      </c>
      <c r="U162" s="7"/>
      <c r="V162" s="3"/>
      <c r="W162" s="3"/>
      <c r="X162" s="3"/>
      <c r="Y162" s="3"/>
      <c r="Z162" s="3"/>
    </row>
    <row r="163" spans="2:26">
      <c r="B163" s="481"/>
      <c r="C163" s="7" t="s">
        <v>164</v>
      </c>
      <c r="D163" s="10"/>
      <c r="E163" s="10"/>
      <c r="F163" s="10"/>
      <c r="G163" s="8"/>
      <c r="H163" s="425">
        <f>IFERROR(IF(AND(H$118&gt;'Financing Schedule'!$G15,H$118&lt;='Financing Schedule'!$G15+'Financing Schedule'!$L15),('Financing Schedule'!$K15/12)*('Financing Schedule'!$J15-('Financing Schedule'!$I15*(H$118-'Financing Schedule'!$G15-1))),0),0)</f>
        <v>0</v>
      </c>
      <c r="I163" s="426">
        <f>IFERROR(IF(AND(I$118&gt;'Financing Schedule'!$G15,I$118&lt;='Financing Schedule'!$G15+'Financing Schedule'!$L15),('Financing Schedule'!$K15/12)*('Financing Schedule'!$J15-('Financing Schedule'!$I15*(I$118-'Financing Schedule'!$G15-1))),0),0)</f>
        <v>0</v>
      </c>
      <c r="J163" s="426">
        <f>IFERROR(IF(AND(J$118&gt;'Financing Schedule'!$G15,J$118&lt;='Financing Schedule'!$G15+'Financing Schedule'!$L15),('Financing Schedule'!$K15/12)*('Financing Schedule'!$J15-('Financing Schedule'!$I15*(J$118-'Financing Schedule'!$G15-1))),0),0)</f>
        <v>0</v>
      </c>
      <c r="K163" s="426">
        <f>IFERROR(IF(AND(K$118&gt;'Financing Schedule'!$G15,K$118&lt;='Financing Schedule'!$G15+'Financing Schedule'!$L15),('Financing Schedule'!$K15/12)*('Financing Schedule'!$J15-('Financing Schedule'!$I15*(K$118-'Financing Schedule'!$G15-1))),0),0)</f>
        <v>0</v>
      </c>
      <c r="L163" s="426">
        <f>IFERROR(IF(AND(L$118&gt;'Financing Schedule'!$G15,L$118&lt;='Financing Schedule'!$G15+'Financing Schedule'!$L15),('Financing Schedule'!$K15/12)*('Financing Schedule'!$J15-('Financing Schedule'!$I15*(L$118-'Financing Schedule'!$G15-1))),0),0)</f>
        <v>0</v>
      </c>
      <c r="M163" s="426">
        <f>IFERROR(IF(AND(M$118&gt;'Financing Schedule'!$G15,M$118&lt;='Financing Schedule'!$G15+'Financing Schedule'!$L15),('Financing Schedule'!$K15/12)*('Financing Schedule'!$J15-('Financing Schedule'!$I15*(M$118-'Financing Schedule'!$G15-1))),0),0)</f>
        <v>0</v>
      </c>
      <c r="N163" s="426">
        <f>IFERROR(IF(AND(N$118&gt;'Financing Schedule'!$G15,N$118&lt;='Financing Schedule'!$G15+'Financing Schedule'!$L15),('Financing Schedule'!$K15/12)*('Financing Schedule'!$J15-('Financing Schedule'!$I15*(N$118-'Financing Schedule'!$G15-1))),0),0)</f>
        <v>0</v>
      </c>
      <c r="O163" s="426">
        <f>IFERROR(IF(AND(O$118&gt;'Financing Schedule'!$G15,O$118&lt;='Financing Schedule'!$G15+'Financing Schedule'!$L15),('Financing Schedule'!$K15/12)*('Financing Schedule'!$J15-('Financing Schedule'!$I15*(O$118-'Financing Schedule'!$G15-1))),0),0)</f>
        <v>0</v>
      </c>
      <c r="P163" s="426">
        <f>IFERROR(IF(AND(P$118&gt;'Financing Schedule'!$G15,P$118&lt;='Financing Schedule'!$G15+'Financing Schedule'!$L15),('Financing Schedule'!$K15/12)*('Financing Schedule'!$J15-('Financing Schedule'!$I15*(P$118-'Financing Schedule'!$G15-1))),0),0)</f>
        <v>0</v>
      </c>
      <c r="Q163" s="426">
        <f>IFERROR(IF(AND(Q$118&gt;'Financing Schedule'!$G15,Q$118&lt;='Financing Schedule'!$G15+'Financing Schedule'!$L15),('Financing Schedule'!$K15/12)*('Financing Schedule'!$J15-('Financing Schedule'!$I15*(Q$118-'Financing Schedule'!$G15-1))),0),0)</f>
        <v>0</v>
      </c>
      <c r="R163" s="426">
        <f>IFERROR(IF(AND(R$118&gt;'Financing Schedule'!$G15,R$118&lt;='Financing Schedule'!$G15+'Financing Schedule'!$L15),('Financing Schedule'!$K15/12)*('Financing Schedule'!$J15-('Financing Schedule'!$I15*(R$118-'Financing Schedule'!$G15-1))),0),0)</f>
        <v>0</v>
      </c>
      <c r="S163" s="426">
        <f>IFERROR(IF(AND(S$118&gt;'Financing Schedule'!$G15,S$118&lt;='Financing Schedule'!$G15+'Financing Schedule'!$L15),('Financing Schedule'!$K15/12)*('Financing Schedule'!$J15-('Financing Schedule'!$I15*(S$118-'Financing Schedule'!$G15-1))),0),0)</f>
        <v>0</v>
      </c>
      <c r="T163" s="469">
        <f t="shared" si="65"/>
        <v>0</v>
      </c>
      <c r="U163" s="7"/>
      <c r="V163" s="3"/>
      <c r="W163" s="3"/>
      <c r="X163" s="3"/>
      <c r="Y163" s="3"/>
      <c r="Z163" s="3"/>
    </row>
    <row r="164" spans="2:26">
      <c r="B164" s="481"/>
      <c r="C164" s="7" t="s">
        <v>165</v>
      </c>
      <c r="D164" s="10"/>
      <c r="E164" s="10"/>
      <c r="F164" s="10"/>
      <c r="G164" s="8"/>
      <c r="H164" s="425">
        <f>IFERROR(IF(AND(H$118&gt;'Financing Schedule'!$G16,H$118&lt;='Financing Schedule'!$G16+'Financing Schedule'!$L16),('Financing Schedule'!$K16/12)*('Financing Schedule'!$J16-('Financing Schedule'!$I16*(H$118-'Financing Schedule'!$G16-1))),0),0)</f>
        <v>0</v>
      </c>
      <c r="I164" s="426">
        <f>IFERROR(IF(AND(I$118&gt;'Financing Schedule'!$G16,I$118&lt;='Financing Schedule'!$G16+'Financing Schedule'!$L16),('Financing Schedule'!$K16/12)*('Financing Schedule'!$J16-('Financing Schedule'!$I16*(I$118-'Financing Schedule'!$G16-1))),0),0)</f>
        <v>0</v>
      </c>
      <c r="J164" s="426">
        <f>IFERROR(IF(AND(J$118&gt;'Financing Schedule'!$G16,J$118&lt;='Financing Schedule'!$G16+'Financing Schedule'!$L16),('Financing Schedule'!$K16/12)*('Financing Schedule'!$J16-('Financing Schedule'!$I16*(J$118-'Financing Schedule'!$G16-1))),0),0)</f>
        <v>0</v>
      </c>
      <c r="K164" s="426">
        <f>IFERROR(IF(AND(K$118&gt;'Financing Schedule'!$G16,K$118&lt;='Financing Schedule'!$G16+'Financing Schedule'!$L16),('Financing Schedule'!$K16/12)*('Financing Schedule'!$J16-('Financing Schedule'!$I16*(K$118-'Financing Schedule'!$G16-1))),0),0)</f>
        <v>0</v>
      </c>
      <c r="L164" s="426">
        <f>IFERROR(IF(AND(L$118&gt;'Financing Schedule'!$G16,L$118&lt;='Financing Schedule'!$G16+'Financing Schedule'!$L16),('Financing Schedule'!$K16/12)*('Financing Schedule'!$J16-('Financing Schedule'!$I16*(L$118-'Financing Schedule'!$G16-1))),0),0)</f>
        <v>0</v>
      </c>
      <c r="M164" s="426">
        <f>IFERROR(IF(AND(M$118&gt;'Financing Schedule'!$G16,M$118&lt;='Financing Schedule'!$G16+'Financing Schedule'!$L16),('Financing Schedule'!$K16/12)*('Financing Schedule'!$J16-('Financing Schedule'!$I16*(M$118-'Financing Schedule'!$G16-1))),0),0)</f>
        <v>0</v>
      </c>
      <c r="N164" s="426">
        <f>IFERROR(IF(AND(N$118&gt;'Financing Schedule'!$G16,N$118&lt;='Financing Schedule'!$G16+'Financing Schedule'!$L16),('Financing Schedule'!$K16/12)*('Financing Schedule'!$J16-('Financing Schedule'!$I16*(N$118-'Financing Schedule'!$G16-1))),0),0)</f>
        <v>0</v>
      </c>
      <c r="O164" s="426">
        <f>IFERROR(IF(AND(O$118&gt;'Financing Schedule'!$G16,O$118&lt;='Financing Schedule'!$G16+'Financing Schedule'!$L16),('Financing Schedule'!$K16/12)*('Financing Schedule'!$J16-('Financing Schedule'!$I16*(O$118-'Financing Schedule'!$G16-1))),0),0)</f>
        <v>0</v>
      </c>
      <c r="P164" s="426">
        <f>IFERROR(IF(AND(P$118&gt;'Financing Schedule'!$G16,P$118&lt;='Financing Schedule'!$G16+'Financing Schedule'!$L16),('Financing Schedule'!$K16/12)*('Financing Schedule'!$J16-('Financing Schedule'!$I16*(P$118-'Financing Schedule'!$G16-1))),0),0)</f>
        <v>0</v>
      </c>
      <c r="Q164" s="426">
        <f>IFERROR(IF(AND(Q$118&gt;'Financing Schedule'!$G16,Q$118&lt;='Financing Schedule'!$G16+'Financing Schedule'!$L16),('Financing Schedule'!$K16/12)*('Financing Schedule'!$J16-('Financing Schedule'!$I16*(Q$118-'Financing Schedule'!$G16-1))),0),0)</f>
        <v>0</v>
      </c>
      <c r="R164" s="426">
        <f>IFERROR(IF(AND(R$118&gt;'Financing Schedule'!$G16,R$118&lt;='Financing Schedule'!$G16+'Financing Schedule'!$L16),('Financing Schedule'!$K16/12)*('Financing Schedule'!$J16-('Financing Schedule'!$I16*(R$118-'Financing Schedule'!$G16-1))),0),0)</f>
        <v>0</v>
      </c>
      <c r="S164" s="426">
        <f>IFERROR(IF(AND(S$118&gt;'Financing Schedule'!$G16,S$118&lt;='Financing Schedule'!$G16+'Financing Schedule'!$L16),('Financing Schedule'!$K16/12)*('Financing Schedule'!$J16-('Financing Schedule'!$I16*(S$118-'Financing Schedule'!$G16-1))),0),0)</f>
        <v>0</v>
      </c>
      <c r="T164" s="469">
        <f t="shared" si="65"/>
        <v>0</v>
      </c>
      <c r="U164" s="7"/>
      <c r="V164" s="3"/>
      <c r="W164" s="3"/>
      <c r="X164" s="3"/>
      <c r="Y164" s="3"/>
      <c r="Z164" s="3"/>
    </row>
    <row r="165" spans="2:26" ht="16.5" thickBot="1">
      <c r="B165" s="481"/>
      <c r="C165" s="7" t="s">
        <v>166</v>
      </c>
      <c r="D165" s="10"/>
      <c r="E165" s="10"/>
      <c r="F165" s="10"/>
      <c r="G165" s="8"/>
      <c r="H165" s="425">
        <f>IFERROR(IF(AND(H$118&gt;'Financing Schedule'!$G17,H$118&lt;='Financing Schedule'!$G17+'Financing Schedule'!$L17),('Financing Schedule'!$K17/12)*('Financing Schedule'!$J17-('Financing Schedule'!$I17*(H$118-'Financing Schedule'!$G17-1))),0),0)</f>
        <v>0</v>
      </c>
      <c r="I165" s="426">
        <f>IFERROR(IF(AND(I$118&gt;'Financing Schedule'!$G17,I$118&lt;='Financing Schedule'!$G17+'Financing Schedule'!$L17),('Financing Schedule'!$K17/12)*('Financing Schedule'!$J17-('Financing Schedule'!$I17*(I$118-'Financing Schedule'!$G17-1))),0),0)</f>
        <v>0</v>
      </c>
      <c r="J165" s="426">
        <f>IFERROR(IF(AND(J$118&gt;'Financing Schedule'!$G17,J$118&lt;='Financing Schedule'!$G17+'Financing Schedule'!$L17),('Financing Schedule'!$K17/12)*('Financing Schedule'!$J17-('Financing Schedule'!$I17*(J$118-'Financing Schedule'!$G17-1))),0),0)</f>
        <v>0</v>
      </c>
      <c r="K165" s="426">
        <f>IFERROR(IF(AND(K$118&gt;'Financing Schedule'!$G17,K$118&lt;='Financing Schedule'!$G17+'Financing Schedule'!$L17),('Financing Schedule'!$K17/12)*('Financing Schedule'!$J17-('Financing Schedule'!$I17*(K$118-'Financing Schedule'!$G17-1))),0),0)</f>
        <v>0</v>
      </c>
      <c r="L165" s="426">
        <f>IFERROR(IF(AND(L$118&gt;'Financing Schedule'!$G17,L$118&lt;='Financing Schedule'!$G17+'Financing Schedule'!$L17),('Financing Schedule'!$K17/12)*('Financing Schedule'!$J17-('Financing Schedule'!$I17*(L$118-'Financing Schedule'!$G17-1))),0),0)</f>
        <v>0</v>
      </c>
      <c r="M165" s="426">
        <f>IFERROR(IF(AND(M$118&gt;'Financing Schedule'!$G17,M$118&lt;='Financing Schedule'!$G17+'Financing Schedule'!$L17),('Financing Schedule'!$K17/12)*('Financing Schedule'!$J17-('Financing Schedule'!$I17*(M$118-'Financing Schedule'!$G17-1))),0),0)</f>
        <v>0</v>
      </c>
      <c r="N165" s="426">
        <f>IFERROR(IF(AND(N$118&gt;'Financing Schedule'!$G17,N$118&lt;='Financing Schedule'!$G17+'Financing Schedule'!$L17),('Financing Schedule'!$K17/12)*('Financing Schedule'!$J17-('Financing Schedule'!$I17*(N$118-'Financing Schedule'!$G17-1))),0),0)</f>
        <v>0</v>
      </c>
      <c r="O165" s="426">
        <f>IFERROR(IF(AND(O$118&gt;'Financing Schedule'!$G17,O$118&lt;='Financing Schedule'!$G17+'Financing Schedule'!$L17),('Financing Schedule'!$K17/12)*('Financing Schedule'!$J17-('Financing Schedule'!$I17*(O$118-'Financing Schedule'!$G17-1))),0),0)</f>
        <v>0</v>
      </c>
      <c r="P165" s="426">
        <f>IFERROR(IF(AND(P$118&gt;'Financing Schedule'!$G17,P$118&lt;='Financing Schedule'!$G17+'Financing Schedule'!$L17),('Financing Schedule'!$K17/12)*('Financing Schedule'!$J17-('Financing Schedule'!$I17*(P$118-'Financing Schedule'!$G17-1))),0),0)</f>
        <v>0</v>
      </c>
      <c r="Q165" s="426">
        <f>IFERROR(IF(AND(Q$118&gt;'Financing Schedule'!$G17,Q$118&lt;='Financing Schedule'!$G17+'Financing Schedule'!$L17),('Financing Schedule'!$K17/12)*('Financing Schedule'!$J17-('Financing Schedule'!$I17*(Q$118-'Financing Schedule'!$G17-1))),0),0)</f>
        <v>0</v>
      </c>
      <c r="R165" s="426">
        <f>IFERROR(IF(AND(R$118&gt;'Financing Schedule'!$G17,R$118&lt;='Financing Schedule'!$G17+'Financing Schedule'!$L17),('Financing Schedule'!$K17/12)*('Financing Schedule'!$J17-('Financing Schedule'!$I17*(R$118-'Financing Schedule'!$G17-1))),0),0)</f>
        <v>0</v>
      </c>
      <c r="S165" s="426">
        <f>IFERROR(IF(AND(S$118&gt;'Financing Schedule'!$G17,S$118&lt;='Financing Schedule'!$G17+'Financing Schedule'!$L17),('Financing Schedule'!$K17/12)*('Financing Schedule'!$J17-('Financing Schedule'!$I17*(S$118-'Financing Schedule'!$G17-1))),0),0)</f>
        <v>0</v>
      </c>
      <c r="T165" s="469">
        <f t="shared" si="65"/>
        <v>0</v>
      </c>
      <c r="U165" s="7"/>
      <c r="V165" s="3"/>
      <c r="W165" s="3"/>
      <c r="X165" s="3"/>
      <c r="Y165" s="3"/>
      <c r="Z165" s="3"/>
    </row>
    <row r="166" spans="2:26" ht="16.5" thickTop="1">
      <c r="B166" s="470" t="s">
        <v>117</v>
      </c>
      <c r="C166" s="471"/>
      <c r="D166" s="471"/>
      <c r="E166" s="471"/>
      <c r="F166" s="471"/>
      <c r="G166" s="472"/>
      <c r="H166" s="473">
        <f>SUM(H160:H165)</f>
        <v>0</v>
      </c>
      <c r="I166" s="474">
        <f t="shared" ref="I166:S166" si="66">SUM(I160:I165)</f>
        <v>0</v>
      </c>
      <c r="J166" s="474">
        <f t="shared" si="66"/>
        <v>0</v>
      </c>
      <c r="K166" s="474">
        <f t="shared" si="66"/>
        <v>0</v>
      </c>
      <c r="L166" s="474">
        <f t="shared" si="66"/>
        <v>0</v>
      </c>
      <c r="M166" s="474">
        <f t="shared" si="66"/>
        <v>0</v>
      </c>
      <c r="N166" s="474">
        <f t="shared" si="66"/>
        <v>0</v>
      </c>
      <c r="O166" s="474">
        <f t="shared" si="66"/>
        <v>0</v>
      </c>
      <c r="P166" s="474">
        <f t="shared" si="66"/>
        <v>0</v>
      </c>
      <c r="Q166" s="474">
        <f t="shared" si="66"/>
        <v>0</v>
      </c>
      <c r="R166" s="474">
        <f t="shared" si="66"/>
        <v>0</v>
      </c>
      <c r="S166" s="474">
        <f t="shared" si="66"/>
        <v>0</v>
      </c>
      <c r="T166" s="475">
        <f t="shared" si="65"/>
        <v>0</v>
      </c>
      <c r="U166" s="7"/>
      <c r="V166" s="3"/>
      <c r="W166" s="3"/>
      <c r="X166" s="3"/>
      <c r="Y166" s="3"/>
      <c r="Z166" s="3"/>
    </row>
    <row r="167" spans="2:26">
      <c r="B167" s="454"/>
      <c r="C167" s="8"/>
      <c r="D167" s="8"/>
      <c r="E167" s="68"/>
      <c r="F167" s="41"/>
      <c r="G167" s="41"/>
      <c r="H167" s="425"/>
      <c r="I167" s="426"/>
      <c r="J167" s="426"/>
      <c r="K167" s="426"/>
      <c r="L167" s="426"/>
      <c r="M167" s="426"/>
      <c r="N167" s="426"/>
      <c r="O167" s="426"/>
      <c r="P167" s="426"/>
      <c r="Q167" s="426"/>
      <c r="R167" s="426"/>
      <c r="S167" s="426"/>
      <c r="T167" s="469"/>
      <c r="U167" s="7"/>
      <c r="V167" s="3"/>
      <c r="W167" s="3"/>
      <c r="X167" s="3"/>
      <c r="Y167" s="3"/>
      <c r="Z167" s="3"/>
    </row>
    <row r="168" spans="2:26">
      <c r="B168" s="455" t="s">
        <v>304</v>
      </c>
      <c r="C168" s="7"/>
      <c r="D168" s="8"/>
      <c r="E168" s="69" t="s">
        <v>291</v>
      </c>
      <c r="F168" s="556" t="s">
        <v>302</v>
      </c>
      <c r="G168" s="556"/>
      <c r="H168" s="425"/>
      <c r="I168" s="426"/>
      <c r="J168" s="426"/>
      <c r="K168" s="426"/>
      <c r="L168" s="426"/>
      <c r="M168" s="426"/>
      <c r="N168" s="426"/>
      <c r="O168" s="426"/>
      <c r="P168" s="426"/>
      <c r="Q168" s="426"/>
      <c r="R168" s="426"/>
      <c r="S168" s="426"/>
      <c r="T168" s="469"/>
      <c r="U168" s="7"/>
      <c r="V168" s="3"/>
      <c r="W168" s="3"/>
      <c r="X168" s="3"/>
      <c r="Y168" s="3"/>
      <c r="Z168" s="3"/>
    </row>
    <row r="169" spans="2:26">
      <c r="B169" s="481"/>
      <c r="D169" s="27" t="s">
        <v>33</v>
      </c>
      <c r="E169" s="68"/>
      <c r="F169" s="556"/>
      <c r="G169" s="556"/>
      <c r="H169" s="425"/>
      <c r="I169" s="426"/>
      <c r="J169" s="426"/>
      <c r="K169" s="426"/>
      <c r="L169" s="426"/>
      <c r="M169" s="426"/>
      <c r="N169" s="426"/>
      <c r="O169" s="426"/>
      <c r="P169" s="426"/>
      <c r="Q169" s="426"/>
      <c r="R169" s="426"/>
      <c r="S169" s="426"/>
      <c r="T169" s="469"/>
      <c r="U169" s="7"/>
      <c r="V169" s="3"/>
      <c r="W169" s="3"/>
      <c r="X169" s="3"/>
      <c r="Y169" s="3"/>
      <c r="Z169" s="3"/>
    </row>
    <row r="170" spans="2:26">
      <c r="B170" s="348"/>
      <c r="C170" s="552" t="str">
        <f>"Sales Tax on "&amp;$B6&amp;" Line"</f>
        <v>Sales Tax on Product Revenue Line</v>
      </c>
      <c r="D170" s="508">
        <f>'Year 3'!D170:D171</f>
        <v>0.02</v>
      </c>
      <c r="E170" s="507" t="str">
        <f>'Year 3'!E170:E171</f>
        <v>Monthly</v>
      </c>
      <c r="F170" s="507">
        <f>IF('Year 3'!F170:F171="","",'Year 1'!F170:F171+'Year 3'!$S$118)</f>
        <v>40</v>
      </c>
      <c r="G170" s="18" t="s">
        <v>301</v>
      </c>
      <c r="H170" s="425">
        <f>IF($E170="n.a.",0,$D170*H$12+IF(H171=0,'Year 3'!S170,0))</f>
        <v>556.80000000000007</v>
      </c>
      <c r="I170" s="426">
        <f>IF($E170="n.a.",0,$D170*I$12+IF(I171=0,H170,0))</f>
        <v>576</v>
      </c>
      <c r="J170" s="426">
        <f t="shared" ref="J170:S170" si="67">IF($E170="n.a.",0,$D170*J$12+IF(J171=0,I170,0))</f>
        <v>592.80000000000007</v>
      </c>
      <c r="K170" s="426">
        <f t="shared" si="67"/>
        <v>612</v>
      </c>
      <c r="L170" s="426">
        <f t="shared" si="67"/>
        <v>628.80000000000007</v>
      </c>
      <c r="M170" s="426">
        <f t="shared" si="67"/>
        <v>648</v>
      </c>
      <c r="N170" s="426">
        <f t="shared" si="67"/>
        <v>664.80000000000007</v>
      </c>
      <c r="O170" s="426">
        <f t="shared" si="67"/>
        <v>684</v>
      </c>
      <c r="P170" s="426">
        <f t="shared" si="67"/>
        <v>700.80000000000007</v>
      </c>
      <c r="Q170" s="426">
        <f t="shared" si="67"/>
        <v>720</v>
      </c>
      <c r="R170" s="426">
        <f t="shared" si="67"/>
        <v>736.80000000000007</v>
      </c>
      <c r="S170" s="426">
        <f t="shared" si="67"/>
        <v>756</v>
      </c>
      <c r="T170" s="469">
        <f>SUM(H170:S170)</f>
        <v>7876.8000000000011</v>
      </c>
      <c r="U170" s="7"/>
      <c r="V170" s="3"/>
      <c r="W170" s="3"/>
      <c r="X170" s="3"/>
      <c r="Y170" s="3"/>
      <c r="Z170" s="3"/>
    </row>
    <row r="171" spans="2:26">
      <c r="B171" s="348"/>
      <c r="C171" s="552"/>
      <c r="D171" s="8"/>
      <c r="E171" s="68"/>
      <c r="F171" s="41"/>
      <c r="G171" s="18" t="s">
        <v>291</v>
      </c>
      <c r="H171" s="425">
        <f>IF($E170="Monthly",'Year 3'!S170,IF($E170="Quarterly",IF(AND($E170="Quarterly",OR(H$118=((RIGHT(LEFT($E$3,6),1)-1)*12)+1,H$118=((RIGHT(LEFT($E$3,6),1)-1)*12)+4,H$118=((RIGHT(LEFT($E$3,6),1)-1)*12)+7,H$118=((RIGHT(LEFT($E$3,6),1)-1)*12)+10)),'Year 3'!S170,0),IF(AND($E170="Yearly",$F170=H$118),'Year 3'!S170,0)))</f>
        <v>540</v>
      </c>
      <c r="I171" s="426">
        <f t="shared" ref="I171:S171" si="68">IF($E170="Monthly",H170,IF($E170="Quarterly",IF(AND($E170="Quarterly",OR(I$118=((RIGHT(LEFT($E$3,6),1)-1)*12)+1,I$118=((RIGHT(LEFT($E$3,6),1)-1)*12)+4,I$118=((RIGHT(LEFT($E$3,6),1)-1)*12)+7,I$118=((RIGHT(LEFT($E$3,6),1)-1)*12)+10)),H170,0),IF(AND($E170="Yearly",$F170=I$118),H170,0)))</f>
        <v>556.80000000000007</v>
      </c>
      <c r="J171" s="426">
        <f t="shared" si="68"/>
        <v>576</v>
      </c>
      <c r="K171" s="426">
        <f t="shared" si="68"/>
        <v>592.80000000000007</v>
      </c>
      <c r="L171" s="426">
        <f t="shared" si="68"/>
        <v>612</v>
      </c>
      <c r="M171" s="426">
        <f t="shared" si="68"/>
        <v>628.80000000000007</v>
      </c>
      <c r="N171" s="426">
        <f t="shared" si="68"/>
        <v>648</v>
      </c>
      <c r="O171" s="426">
        <f t="shared" si="68"/>
        <v>664.80000000000007</v>
      </c>
      <c r="P171" s="426">
        <f t="shared" si="68"/>
        <v>684</v>
      </c>
      <c r="Q171" s="426">
        <f t="shared" si="68"/>
        <v>700.80000000000007</v>
      </c>
      <c r="R171" s="426">
        <f t="shared" si="68"/>
        <v>720</v>
      </c>
      <c r="S171" s="426">
        <f t="shared" si="68"/>
        <v>736.80000000000007</v>
      </c>
      <c r="T171" s="469">
        <f t="shared" ref="T171:T177" si="69">SUM(H171:S171)</f>
        <v>7660.8000000000011</v>
      </c>
      <c r="U171" s="7"/>
      <c r="V171" s="3"/>
      <c r="W171" s="3"/>
      <c r="X171" s="3"/>
      <c r="Y171" s="3"/>
      <c r="Z171" s="3"/>
    </row>
    <row r="172" spans="2:26">
      <c r="B172" s="348"/>
      <c r="C172" s="552" t="str">
        <f>"Sales Tax on "&amp;$B14&amp;" Line"</f>
        <v>Sales Tax on Service Revenue Line</v>
      </c>
      <c r="D172" s="508">
        <f>'Year 3'!D172:D173</f>
        <v>0.01</v>
      </c>
      <c r="E172" s="507" t="str">
        <f>'Year 3'!E172:E173</f>
        <v>n.a.</v>
      </c>
      <c r="F172" s="507" t="str">
        <f>IF('Year 3'!F172:F173="","",'Year 1'!F172:F173+'Year 3'!$S$118)</f>
        <v/>
      </c>
      <c r="G172" s="18" t="s">
        <v>301</v>
      </c>
      <c r="H172" s="425">
        <f>IF($E172="n.a.",0,$D172*H$20+IF(H173=0,'Year 3'!S172,0))</f>
        <v>0</v>
      </c>
      <c r="I172" s="426">
        <f>IF($E172="n.a.",0,$D172*I$20+IF(I173=0,H172,0))</f>
        <v>0</v>
      </c>
      <c r="J172" s="426">
        <f t="shared" ref="J172:S172" si="70">IF($E172="n.a.",0,$D172*J$20+IF(J173=0,I172,0))</f>
        <v>0</v>
      </c>
      <c r="K172" s="426">
        <f t="shared" si="70"/>
        <v>0</v>
      </c>
      <c r="L172" s="426">
        <f t="shared" si="70"/>
        <v>0</v>
      </c>
      <c r="M172" s="426">
        <f t="shared" si="70"/>
        <v>0</v>
      </c>
      <c r="N172" s="426">
        <f t="shared" si="70"/>
        <v>0</v>
      </c>
      <c r="O172" s="426">
        <f t="shared" si="70"/>
        <v>0</v>
      </c>
      <c r="P172" s="426">
        <f t="shared" si="70"/>
        <v>0</v>
      </c>
      <c r="Q172" s="426">
        <f t="shared" si="70"/>
        <v>0</v>
      </c>
      <c r="R172" s="426">
        <f t="shared" si="70"/>
        <v>0</v>
      </c>
      <c r="S172" s="426">
        <f t="shared" si="70"/>
        <v>0</v>
      </c>
      <c r="T172" s="469">
        <f t="shared" si="69"/>
        <v>0</v>
      </c>
      <c r="U172" s="7"/>
      <c r="V172" s="3"/>
      <c r="W172" s="3"/>
      <c r="X172" s="3"/>
      <c r="Y172" s="3"/>
      <c r="Z172" s="3"/>
    </row>
    <row r="173" spans="2:26">
      <c r="B173" s="348"/>
      <c r="C173" s="552"/>
      <c r="D173" s="8"/>
      <c r="E173" s="68"/>
      <c r="F173" s="41"/>
      <c r="G173" s="18" t="s">
        <v>291</v>
      </c>
      <c r="H173" s="425">
        <f>IF($E172="Monthly",'Year 3'!S172,IF($E172="Quarterly",IF(AND($E172="Quarterly",OR(H$118=((RIGHT(LEFT($E$3,6),1)-1)*12)+1,H$118=((RIGHT(LEFT($E$3,6),1)-1)*12)+4,H$118=((RIGHT(LEFT($E$3,6),1)-1)*12)+7,H$118=((RIGHT(LEFT($E$3,6),1)-1)*12)+10)),'Year 3'!S172,0),IF(AND($E172="Yearly",$F172=H$118),'Year 3'!S172,0)))</f>
        <v>0</v>
      </c>
      <c r="I173" s="426">
        <f t="shared" ref="I173:S173" si="71">IF($E172="Monthly",H172,IF($E172="Quarterly",IF(AND($E172="Quarterly",OR(I$118=((RIGHT(LEFT($E$3,6),1)-1)*12)+1,I$118=((RIGHT(LEFT($E$3,6),1)-1)*12)+4,I$118=((RIGHT(LEFT($E$3,6),1)-1)*12)+7,I$118=((RIGHT(LEFT($E$3,6),1)-1)*12)+10)),H172,0),IF(AND($E172="Yearly",$F172=I$118),H172,0)))</f>
        <v>0</v>
      </c>
      <c r="J173" s="426">
        <f t="shared" si="71"/>
        <v>0</v>
      </c>
      <c r="K173" s="426">
        <f t="shared" si="71"/>
        <v>0</v>
      </c>
      <c r="L173" s="426">
        <f t="shared" si="71"/>
        <v>0</v>
      </c>
      <c r="M173" s="426">
        <f t="shared" si="71"/>
        <v>0</v>
      </c>
      <c r="N173" s="426">
        <f t="shared" si="71"/>
        <v>0</v>
      </c>
      <c r="O173" s="426">
        <f t="shared" si="71"/>
        <v>0</v>
      </c>
      <c r="P173" s="426">
        <f t="shared" si="71"/>
        <v>0</v>
      </c>
      <c r="Q173" s="426">
        <f t="shared" si="71"/>
        <v>0</v>
      </c>
      <c r="R173" s="426">
        <f t="shared" si="71"/>
        <v>0</v>
      </c>
      <c r="S173" s="426">
        <f t="shared" si="71"/>
        <v>0</v>
      </c>
      <c r="T173" s="469">
        <f t="shared" si="69"/>
        <v>0</v>
      </c>
      <c r="U173" s="7"/>
      <c r="V173" s="3"/>
      <c r="W173" s="3"/>
      <c r="X173" s="3"/>
      <c r="Y173" s="3"/>
      <c r="Z173" s="3"/>
    </row>
    <row r="174" spans="2:26">
      <c r="B174" s="348"/>
      <c r="C174" s="552" t="str">
        <f>"Sales Tax on "&amp;$B22&amp;" Line"</f>
        <v>Sales Tax on Billable Hours Revenue Line</v>
      </c>
      <c r="D174" s="508">
        <f>'Year 3'!D174:D175</f>
        <v>0.01</v>
      </c>
      <c r="E174" s="507" t="str">
        <f>'Year 3'!E174:E175</f>
        <v>Yearly</v>
      </c>
      <c r="F174" s="507">
        <f>IF('Year 3'!F174:F175="","",'Year 1'!F174:F175+'Year 3'!$S$118)</f>
        <v>39</v>
      </c>
      <c r="G174" s="18" t="s">
        <v>301</v>
      </c>
      <c r="H174" s="425">
        <f>IF($E174="n.a.",0,$D174*H$28+IF(H175=0,'Year 3'!S174,0))</f>
        <v>2159.5500000000002</v>
      </c>
      <c r="I174" s="426">
        <f>IF($E174="n.a.",0,$D174*I$28+IF(I175=0,H174,0))</f>
        <v>2405.5500000000002</v>
      </c>
      <c r="J174" s="426">
        <f t="shared" ref="J174:S174" si="72">IF($E174="n.a.",0,$D174*J$28+IF(J175=0,I174,0))</f>
        <v>258</v>
      </c>
      <c r="K174" s="426">
        <f t="shared" si="72"/>
        <v>526.5</v>
      </c>
      <c r="L174" s="426">
        <f t="shared" si="72"/>
        <v>807</v>
      </c>
      <c r="M174" s="426">
        <f t="shared" si="72"/>
        <v>1098</v>
      </c>
      <c r="N174" s="426">
        <f t="shared" si="72"/>
        <v>1401</v>
      </c>
      <c r="O174" s="426">
        <f t="shared" si="72"/>
        <v>1714.5</v>
      </c>
      <c r="P174" s="426">
        <f t="shared" si="72"/>
        <v>2040</v>
      </c>
      <c r="Q174" s="426">
        <f t="shared" si="72"/>
        <v>2376</v>
      </c>
      <c r="R174" s="426">
        <f t="shared" si="72"/>
        <v>2724</v>
      </c>
      <c r="S174" s="426">
        <f t="shared" si="72"/>
        <v>3083.25</v>
      </c>
      <c r="T174" s="469">
        <f t="shared" si="69"/>
        <v>20593.349999999999</v>
      </c>
      <c r="U174" s="7"/>
      <c r="V174" s="3"/>
      <c r="W174" s="3"/>
      <c r="X174" s="3"/>
      <c r="Y174" s="3"/>
      <c r="Z174" s="3"/>
    </row>
    <row r="175" spans="2:26">
      <c r="B175" s="348"/>
      <c r="C175" s="552"/>
      <c r="D175" s="8"/>
      <c r="E175" s="68"/>
      <c r="F175" s="41"/>
      <c r="G175" s="18" t="s">
        <v>291</v>
      </c>
      <c r="H175" s="425">
        <f>IF($E174="Monthly",'Year 3'!S174,IF($E174="Quarterly",IF(AND($E174="Quarterly",OR(H$118=((RIGHT(LEFT($E$3,6),1)-1)*12)+1,H$118=((RIGHT(LEFT($E$3,6),1)-1)*12)+4,H$118=((RIGHT(LEFT($E$3,6),1)-1)*12)+7,H$118=((RIGHT(LEFT($E$3,6),1)-1)*12)+10)),'Year 3'!S174,0),IF(AND($E174="Yearly",$F174=H$118),'Year 3'!S174,0)))</f>
        <v>0</v>
      </c>
      <c r="I175" s="426">
        <f t="shared" ref="I175:S175" si="73">IF($E174="Monthly",H174,IF($E174="Quarterly",IF(AND($E174="Quarterly",OR(I$118=((RIGHT(LEFT($E$3,6),1)-1)*12)+1,I$118=((RIGHT(LEFT($E$3,6),1)-1)*12)+4,I$118=((RIGHT(LEFT($E$3,6),1)-1)*12)+7,I$118=((RIGHT(LEFT($E$3,6),1)-1)*12)+10)),H174,0),IF(AND($E174="Yearly",$F174=I$118),H174,0)))</f>
        <v>0</v>
      </c>
      <c r="J175" s="426">
        <f t="shared" si="73"/>
        <v>2405.5500000000002</v>
      </c>
      <c r="K175" s="426">
        <f t="shared" si="73"/>
        <v>0</v>
      </c>
      <c r="L175" s="426">
        <f t="shared" si="73"/>
        <v>0</v>
      </c>
      <c r="M175" s="426">
        <f t="shared" si="73"/>
        <v>0</v>
      </c>
      <c r="N175" s="426">
        <f t="shared" si="73"/>
        <v>0</v>
      </c>
      <c r="O175" s="426">
        <f t="shared" si="73"/>
        <v>0</v>
      </c>
      <c r="P175" s="426">
        <f t="shared" si="73"/>
        <v>0</v>
      </c>
      <c r="Q175" s="426">
        <f t="shared" si="73"/>
        <v>0</v>
      </c>
      <c r="R175" s="426">
        <f t="shared" si="73"/>
        <v>0</v>
      </c>
      <c r="S175" s="426">
        <f t="shared" si="73"/>
        <v>0</v>
      </c>
      <c r="T175" s="469">
        <f t="shared" si="69"/>
        <v>2405.5500000000002</v>
      </c>
      <c r="U175" s="7"/>
      <c r="V175" s="3"/>
      <c r="W175" s="3"/>
      <c r="X175" s="3"/>
      <c r="Y175" s="3"/>
      <c r="Z175" s="3"/>
    </row>
    <row r="176" spans="2:26">
      <c r="B176" s="348"/>
      <c r="C176" s="552" t="str">
        <f>"Sales Tax on "&amp;$B30&amp;" Line"</f>
        <v>Sales Tax on Subscription Revenue Line</v>
      </c>
      <c r="D176" s="508">
        <f>'Year 3'!D176:D177</f>
        <v>0</v>
      </c>
      <c r="E176" s="507" t="str">
        <f>'Year 3'!E176:E177</f>
        <v>Quarterly</v>
      </c>
      <c r="F176" s="507" t="str">
        <f>IF('Year 3'!F176:F177="","",'Year 1'!F176:F177+'Year 3'!$S$118)</f>
        <v/>
      </c>
      <c r="G176" s="18" t="s">
        <v>301</v>
      </c>
      <c r="H176" s="425">
        <f>IF($E176="n.a.",0,$D176*H$39+IF(H177=0,'Year 3'!S176,0))</f>
        <v>0</v>
      </c>
      <c r="I176" s="426">
        <f>IF($E176="n.a.",0,$D176*I$39+IF(I177=0,H176,0))</f>
        <v>0</v>
      </c>
      <c r="J176" s="426">
        <f t="shared" ref="J176:S176" si="74">IF($E176="n.a.",0,$D176*J$39+IF(J177=0,I176,0))</f>
        <v>0</v>
      </c>
      <c r="K176" s="426">
        <f t="shared" si="74"/>
        <v>0</v>
      </c>
      <c r="L176" s="426">
        <f t="shared" si="74"/>
        <v>0</v>
      </c>
      <c r="M176" s="426">
        <f t="shared" si="74"/>
        <v>0</v>
      </c>
      <c r="N176" s="426">
        <f t="shared" si="74"/>
        <v>0</v>
      </c>
      <c r="O176" s="426">
        <f t="shared" si="74"/>
        <v>0</v>
      </c>
      <c r="P176" s="426">
        <f t="shared" si="74"/>
        <v>0</v>
      </c>
      <c r="Q176" s="426">
        <f t="shared" si="74"/>
        <v>0</v>
      </c>
      <c r="R176" s="426">
        <f t="shared" si="74"/>
        <v>0</v>
      </c>
      <c r="S176" s="426">
        <f t="shared" si="74"/>
        <v>0</v>
      </c>
      <c r="T176" s="469">
        <f t="shared" si="69"/>
        <v>0</v>
      </c>
      <c r="U176" s="7"/>
      <c r="V176" s="3"/>
      <c r="W176" s="3"/>
      <c r="X176" s="3"/>
      <c r="Y176" s="3"/>
      <c r="Z176" s="3"/>
    </row>
    <row r="177" spans="2:26">
      <c r="B177" s="348"/>
      <c r="C177" s="552"/>
      <c r="D177" s="8"/>
      <c r="E177" s="68"/>
      <c r="F177" s="41"/>
      <c r="G177" s="18" t="s">
        <v>291</v>
      </c>
      <c r="H177" s="425">
        <f>IF($E176="Monthly",'Year 3'!S176,IF($E176="Quarterly",IF(AND($E176="Quarterly",OR(H$118=((RIGHT(LEFT($E$3,6),1)-1)*12)+1,H$118=((RIGHT(LEFT($E$3,6),1)-1)*12)+4,H$118=((RIGHT(LEFT($E$3,6),1)-1)*12)+7,H$118=((RIGHT(LEFT($E$3,6),1)-1)*12)+10)),'Year 3'!S176,0),IF(AND($E176="Yearly",$F176=H$118),'Year 3'!S176,0)))</f>
        <v>0</v>
      </c>
      <c r="I177" s="426">
        <f t="shared" ref="I177:S177" si="75">IF($E176="Monthly",H176,IF($E176="Quarterly",IF(AND($E176="Quarterly",OR(I$118=((RIGHT(LEFT($E$3,6),1)-1)*12)+1,I$118=((RIGHT(LEFT($E$3,6),1)-1)*12)+4,I$118=((RIGHT(LEFT($E$3,6),1)-1)*12)+7,I$118=((RIGHT(LEFT($E$3,6),1)-1)*12)+10)),H176,0),IF(AND($E176="Yearly",$F176=I$118),H176,0)))</f>
        <v>0</v>
      </c>
      <c r="J177" s="426">
        <f t="shared" si="75"/>
        <v>0</v>
      </c>
      <c r="K177" s="426">
        <f t="shared" si="75"/>
        <v>0</v>
      </c>
      <c r="L177" s="426">
        <f t="shared" si="75"/>
        <v>0</v>
      </c>
      <c r="M177" s="426">
        <f t="shared" si="75"/>
        <v>0</v>
      </c>
      <c r="N177" s="426">
        <f t="shared" si="75"/>
        <v>0</v>
      </c>
      <c r="O177" s="426">
        <f t="shared" si="75"/>
        <v>0</v>
      </c>
      <c r="P177" s="426">
        <f t="shared" si="75"/>
        <v>0</v>
      </c>
      <c r="Q177" s="426">
        <f t="shared" si="75"/>
        <v>0</v>
      </c>
      <c r="R177" s="426">
        <f t="shared" si="75"/>
        <v>0</v>
      </c>
      <c r="S177" s="426">
        <f t="shared" si="75"/>
        <v>0</v>
      </c>
      <c r="T177" s="469">
        <f t="shared" si="69"/>
        <v>0</v>
      </c>
      <c r="U177" s="7"/>
      <c r="V177" s="3"/>
      <c r="W177" s="3"/>
      <c r="X177" s="3"/>
      <c r="Y177" s="3"/>
      <c r="Z177" s="3"/>
    </row>
    <row r="178" spans="2:26">
      <c r="B178" s="348"/>
      <c r="C178" s="143"/>
      <c r="D178" s="75"/>
      <c r="E178" s="75"/>
      <c r="F178" s="76"/>
      <c r="G178" s="27"/>
      <c r="H178" s="425"/>
      <c r="I178" s="426"/>
      <c r="J178" s="426"/>
      <c r="K178" s="426"/>
      <c r="L178" s="426"/>
      <c r="M178" s="426"/>
      <c r="N178" s="426"/>
      <c r="O178" s="426"/>
      <c r="P178" s="426"/>
      <c r="Q178" s="426"/>
      <c r="R178" s="426"/>
      <c r="S178" s="426"/>
      <c r="T178" s="469"/>
      <c r="U178" s="7"/>
      <c r="V178" s="3"/>
      <c r="W178" s="3"/>
      <c r="X178" s="3"/>
      <c r="Y178" s="3"/>
      <c r="Z178" s="3"/>
    </row>
    <row r="179" spans="2:26">
      <c r="B179" s="348"/>
      <c r="C179" s="143"/>
      <c r="D179" s="508">
        <f>'Year 3'!D179:D180</f>
        <v>0.24</v>
      </c>
      <c r="E179" s="507" t="str">
        <f>'Year 3'!E179:E180</f>
        <v>Quarterly</v>
      </c>
      <c r="F179" s="507" t="str">
        <f>IF('Year 3'!F179:F180="","",'Year 1'!F179:F180+'Year 3'!$S$118)</f>
        <v/>
      </c>
      <c r="G179" s="18" t="s">
        <v>301</v>
      </c>
      <c r="H179" s="425">
        <f>IF($E179="n.a.",0,$D179*H$157+IF(H$180=0,'Year 3'!S179,IF(H$180&lt;0,'Year 3'!S179+($D179*H$157),0)))</f>
        <v>-145560.90775500803</v>
      </c>
      <c r="I179" s="426">
        <f t="shared" ref="I179:J179" si="76">IF($E179="n.a.",0,$D179*I$157+IF(I$180=0,H$179,IF(I$180&lt;0,H$179+($D179*I$157),0)))</f>
        <v>-145920.06394521604</v>
      </c>
      <c r="J179" s="426">
        <f t="shared" si="76"/>
        <v>-145944.31933542405</v>
      </c>
      <c r="K179" s="426">
        <f>IF($E179="n.a.",0,$D179*K$157+IF(K$180=0,J$179,IF(K$180&lt;0,J$179+($D179*K$157),0)))</f>
        <v>-145627.53472563205</v>
      </c>
      <c r="L179" s="426">
        <f t="shared" ref="L179:S179" si="77">IF($E179="n.a.",0,$D179*L$157+IF(L$180=0,K$179,IF(L$180&lt;0,K$179+($D179*L$157),0)))</f>
        <v>-144975.84931584005</v>
      </c>
      <c r="M179" s="426">
        <f t="shared" si="77"/>
        <v>-143983.12390604804</v>
      </c>
      <c r="N179" s="426">
        <f t="shared" si="77"/>
        <v>-142654.45929625604</v>
      </c>
      <c r="O179" s="426">
        <f t="shared" si="77"/>
        <v>-140986.83308646403</v>
      </c>
      <c r="P179" s="426">
        <f t="shared" si="77"/>
        <v>-138982.22767667202</v>
      </c>
      <c r="Q179" s="426">
        <f t="shared" si="77"/>
        <v>-136633.86066688001</v>
      </c>
      <c r="R179" s="426">
        <f t="shared" si="77"/>
        <v>-133948.51445708799</v>
      </c>
      <c r="S179" s="426">
        <f t="shared" si="77"/>
        <v>-130912.320247296</v>
      </c>
      <c r="T179" s="469">
        <f>SUM(H179:S179)</f>
        <v>-1696130.0144138243</v>
      </c>
      <c r="U179" s="7"/>
      <c r="V179" s="3"/>
      <c r="W179" s="3"/>
      <c r="X179" s="3"/>
      <c r="Y179" s="3"/>
      <c r="Z179" s="3"/>
    </row>
    <row r="180" spans="2:26" ht="16.5" thickBot="1">
      <c r="B180" s="348"/>
      <c r="C180" s="7" t="s">
        <v>288</v>
      </c>
      <c r="D180" s="8"/>
      <c r="E180" s="68"/>
      <c r="F180" s="41"/>
      <c r="G180" s="18" t="s">
        <v>291</v>
      </c>
      <c r="H180" s="425">
        <f>IF(H$157&lt;0,0,IF('Year 3'!S179&lt;0,0,IF($E179="Monthly",'Year 3'!S179,IF($E179="Quarterly",IF(AND($E179="Quarterly",OR(H$118=((RIGHT(LEFT($E$3,6),1)-1)*12)+1,H$118=((RIGHT(LEFT($E$3,6),1)-1)*12)+4,H$118=((RIGHT(LEFT($E$3,6),1)-1)*12)+7,H$118=((RIGHT(LEFT($E$3,6),1)-1)*12)+10)),'Year 3'!S179,0),IF(AND($E179="Yearly",$F179=H$118),'Year 3'!S179,0)))))</f>
        <v>0</v>
      </c>
      <c r="I180" s="426">
        <f t="shared" ref="I180:S180" si="78">IF(I$157&lt;0,0,IF(H179&lt;0,0,IF($E179="Monthly",H179,IF($E179="Quarterly",IF(AND($E179="Quarterly",OR(I$118=((RIGHT(LEFT($E$3,6),1)-1)*12)+1,I$118=((RIGHT(LEFT($E$3,6),1)-1)*12)+4,I$118=((RIGHT(LEFT($E$3,6),1)-1)*12)+7,I$118=((RIGHT(LEFT($E$3,6),1)-1)*12)+10)),H179,0),IF(AND($E179="Yearly",$F179=I$118),H179,0)))))</f>
        <v>0</v>
      </c>
      <c r="J180" s="426">
        <f t="shared" si="78"/>
        <v>0</v>
      </c>
      <c r="K180" s="426">
        <f t="shared" si="78"/>
        <v>0</v>
      </c>
      <c r="L180" s="426">
        <f t="shared" si="78"/>
        <v>0</v>
      </c>
      <c r="M180" s="426">
        <f t="shared" si="78"/>
        <v>0</v>
      </c>
      <c r="N180" s="426">
        <f t="shared" si="78"/>
        <v>0</v>
      </c>
      <c r="O180" s="426">
        <f t="shared" si="78"/>
        <v>0</v>
      </c>
      <c r="P180" s="426">
        <f t="shared" si="78"/>
        <v>0</v>
      </c>
      <c r="Q180" s="426">
        <f t="shared" si="78"/>
        <v>0</v>
      </c>
      <c r="R180" s="426">
        <f t="shared" si="78"/>
        <v>0</v>
      </c>
      <c r="S180" s="426">
        <f t="shared" si="78"/>
        <v>0</v>
      </c>
      <c r="T180" s="469">
        <f>SUM(H180:S180)</f>
        <v>0</v>
      </c>
      <c r="U180" s="7"/>
      <c r="V180" s="3"/>
      <c r="W180" s="3"/>
      <c r="X180" s="3"/>
      <c r="Y180" s="3"/>
      <c r="Z180" s="3"/>
    </row>
    <row r="181" spans="2:26" ht="16.5" thickTop="1">
      <c r="B181" s="470" t="s">
        <v>303</v>
      </c>
      <c r="C181" s="471"/>
      <c r="D181" s="471"/>
      <c r="E181" s="471"/>
      <c r="F181" s="471"/>
      <c r="G181" s="472"/>
      <c r="H181" s="473">
        <f t="shared" ref="H181:S181" si="79">SUM(H171,H173,H175,H177,H180)</f>
        <v>540</v>
      </c>
      <c r="I181" s="474">
        <f t="shared" si="79"/>
        <v>556.80000000000007</v>
      </c>
      <c r="J181" s="474">
        <f t="shared" si="79"/>
        <v>2981.55</v>
      </c>
      <c r="K181" s="474">
        <f t="shared" si="79"/>
        <v>592.80000000000007</v>
      </c>
      <c r="L181" s="474">
        <f t="shared" si="79"/>
        <v>612</v>
      </c>
      <c r="M181" s="474">
        <f t="shared" si="79"/>
        <v>628.80000000000007</v>
      </c>
      <c r="N181" s="474">
        <f t="shared" si="79"/>
        <v>648</v>
      </c>
      <c r="O181" s="474">
        <f t="shared" si="79"/>
        <v>664.80000000000007</v>
      </c>
      <c r="P181" s="474">
        <f t="shared" si="79"/>
        <v>684</v>
      </c>
      <c r="Q181" s="474">
        <f t="shared" si="79"/>
        <v>700.80000000000007</v>
      </c>
      <c r="R181" s="474">
        <f t="shared" si="79"/>
        <v>720</v>
      </c>
      <c r="S181" s="474">
        <f t="shared" si="79"/>
        <v>736.80000000000007</v>
      </c>
      <c r="T181" s="475">
        <f>SUM(H181:S181)</f>
        <v>10066.35</v>
      </c>
      <c r="U181" s="7"/>
      <c r="V181" s="3"/>
      <c r="W181" s="3"/>
      <c r="X181" s="3"/>
      <c r="Y181" s="3"/>
      <c r="Z181" s="3"/>
    </row>
    <row r="182" spans="2:26" ht="16.5" thickBot="1">
      <c r="B182" s="484"/>
      <c r="C182" s="7"/>
      <c r="D182" s="7"/>
      <c r="E182" s="11"/>
      <c r="F182" s="11"/>
      <c r="G182" s="7"/>
      <c r="H182" s="428"/>
      <c r="I182" s="429"/>
      <c r="J182" s="429"/>
      <c r="K182" s="429"/>
      <c r="L182" s="429"/>
      <c r="M182" s="429"/>
      <c r="N182" s="429"/>
      <c r="O182" s="429"/>
      <c r="P182" s="429"/>
      <c r="Q182" s="429"/>
      <c r="R182" s="429"/>
      <c r="S182" s="429"/>
      <c r="T182" s="478"/>
      <c r="U182" s="7"/>
      <c r="V182" s="3"/>
      <c r="W182" s="3"/>
      <c r="X182" s="3"/>
      <c r="Y182" s="3"/>
      <c r="Z182" s="3"/>
    </row>
    <row r="183" spans="2:26" ht="16.5" thickTop="1">
      <c r="B183" s="488" t="s">
        <v>23</v>
      </c>
      <c r="C183" s="272"/>
      <c r="D183" s="272"/>
      <c r="E183" s="272"/>
      <c r="F183" s="272"/>
      <c r="G183" s="272"/>
      <c r="H183" s="274">
        <f t="shared" ref="H183:S183" si="80">H157-H166-H181</f>
        <v>-3456.6507925333331</v>
      </c>
      <c r="I183" s="275">
        <f t="shared" si="80"/>
        <v>-2053.2841258666663</v>
      </c>
      <c r="J183" s="275">
        <f t="shared" si="80"/>
        <v>-3082.614125866668</v>
      </c>
      <c r="K183" s="275">
        <f t="shared" si="80"/>
        <v>727.13587413333187</v>
      </c>
      <c r="L183" s="275">
        <f t="shared" si="80"/>
        <v>2103.3558741333304</v>
      </c>
      <c r="M183" s="275">
        <f t="shared" si="80"/>
        <v>3507.5558741333298</v>
      </c>
      <c r="N183" s="275">
        <f t="shared" si="80"/>
        <v>4888.1025407999987</v>
      </c>
      <c r="O183" s="275">
        <f t="shared" si="80"/>
        <v>6283.642540799995</v>
      </c>
      <c r="P183" s="275">
        <f t="shared" si="80"/>
        <v>7668.5225407999969</v>
      </c>
      <c r="Q183" s="275">
        <f t="shared" si="80"/>
        <v>9084.0625407999942</v>
      </c>
      <c r="R183" s="275">
        <f t="shared" si="80"/>
        <v>10468.942540799995</v>
      </c>
      <c r="S183" s="275">
        <f t="shared" si="80"/>
        <v>11914.009207466666</v>
      </c>
      <c r="T183" s="286">
        <f>SUM(H183:S183)</f>
        <v>48052.780489599972</v>
      </c>
      <c r="U183" s="7"/>
      <c r="V183" s="3"/>
      <c r="W183" s="3"/>
      <c r="X183" s="3"/>
      <c r="Y183" s="3"/>
      <c r="Z183" s="3"/>
    </row>
    <row r="184" spans="2:26">
      <c r="B184" s="448"/>
      <c r="C184" s="7"/>
      <c r="D184" s="7"/>
      <c r="E184" s="11"/>
      <c r="F184" s="11"/>
      <c r="G184" s="7"/>
      <c r="H184" s="428"/>
      <c r="I184" s="429"/>
      <c r="J184" s="429"/>
      <c r="K184" s="429"/>
      <c r="L184" s="429"/>
      <c r="M184" s="429"/>
      <c r="N184" s="429"/>
      <c r="O184" s="429"/>
      <c r="P184" s="429"/>
      <c r="Q184" s="429"/>
      <c r="R184" s="429"/>
      <c r="S184" s="429"/>
      <c r="T184" s="441"/>
      <c r="U184" s="3"/>
      <c r="V184" s="3"/>
      <c r="W184" s="3"/>
      <c r="X184" s="3"/>
      <c r="Y184" s="3"/>
      <c r="Z184" s="3"/>
    </row>
    <row r="185" spans="2:26" ht="20.25">
      <c r="B185" s="149" t="s">
        <v>35</v>
      </c>
      <c r="C185" s="367"/>
      <c r="D185" s="367"/>
      <c r="E185" s="367" t="str">
        <f>$E$3</f>
        <v>Year 4 (2023)</v>
      </c>
      <c r="F185" s="367"/>
      <c r="G185" s="367"/>
      <c r="H185" s="405" t="s">
        <v>126</v>
      </c>
      <c r="I185" s="406" t="s">
        <v>127</v>
      </c>
      <c r="J185" s="406" t="s">
        <v>128</v>
      </c>
      <c r="K185" s="406" t="s">
        <v>129</v>
      </c>
      <c r="L185" s="406" t="s">
        <v>130</v>
      </c>
      <c r="M185" s="406" t="s">
        <v>131</v>
      </c>
      <c r="N185" s="406" t="s">
        <v>132</v>
      </c>
      <c r="O185" s="406" t="s">
        <v>133</v>
      </c>
      <c r="P185" s="406" t="s">
        <v>134</v>
      </c>
      <c r="Q185" s="406" t="s">
        <v>135</v>
      </c>
      <c r="R185" s="406" t="s">
        <v>136</v>
      </c>
      <c r="S185" s="406" t="s">
        <v>137</v>
      </c>
      <c r="T185" s="407" t="s">
        <v>177</v>
      </c>
      <c r="U185" s="3"/>
      <c r="V185" s="3"/>
      <c r="W185" s="3"/>
      <c r="X185" s="3"/>
      <c r="Y185" s="3"/>
      <c r="Z185" s="3"/>
    </row>
    <row r="186" spans="2:26">
      <c r="B186" s="451"/>
      <c r="C186" s="452"/>
      <c r="D186" s="452"/>
      <c r="E186" s="452"/>
      <c r="F186" s="452"/>
      <c r="G186" s="453" t="s">
        <v>57</v>
      </c>
      <c r="H186" s="408">
        <f>H$4</f>
        <v>37</v>
      </c>
      <c r="I186" s="409">
        <f t="shared" ref="I186:S186" si="81">I$4</f>
        <v>38</v>
      </c>
      <c r="J186" s="409">
        <f t="shared" si="81"/>
        <v>39</v>
      </c>
      <c r="K186" s="409">
        <f t="shared" si="81"/>
        <v>40</v>
      </c>
      <c r="L186" s="409">
        <f t="shared" si="81"/>
        <v>41</v>
      </c>
      <c r="M186" s="409">
        <f t="shared" si="81"/>
        <v>42</v>
      </c>
      <c r="N186" s="409">
        <f t="shared" si="81"/>
        <v>43</v>
      </c>
      <c r="O186" s="409">
        <f t="shared" si="81"/>
        <v>44</v>
      </c>
      <c r="P186" s="409">
        <f t="shared" si="81"/>
        <v>45</v>
      </c>
      <c r="Q186" s="409">
        <f t="shared" si="81"/>
        <v>46</v>
      </c>
      <c r="R186" s="409">
        <f t="shared" si="81"/>
        <v>47</v>
      </c>
      <c r="S186" s="409">
        <f t="shared" si="81"/>
        <v>48</v>
      </c>
      <c r="T186" s="457" t="str">
        <f>"Total for " &amp; $E$3</f>
        <v>Total for Year 4 (2023)</v>
      </c>
      <c r="U186" s="3"/>
      <c r="V186" s="3"/>
      <c r="W186" s="3"/>
      <c r="X186" s="3"/>
      <c r="Y186" s="3"/>
      <c r="Z186" s="3"/>
    </row>
    <row r="187" spans="2:26">
      <c r="B187" s="455" t="s">
        <v>287</v>
      </c>
      <c r="C187" s="7"/>
      <c r="D187" s="66" t="s">
        <v>240</v>
      </c>
      <c r="E187" s="65" t="s">
        <v>239</v>
      </c>
      <c r="F187" s="27"/>
      <c r="G187" s="66"/>
      <c r="H187" s="414"/>
      <c r="I187" s="442"/>
      <c r="J187" s="442"/>
      <c r="K187" s="442"/>
      <c r="L187" s="442"/>
      <c r="M187" s="442"/>
      <c r="N187" s="442"/>
      <c r="O187" s="442"/>
      <c r="P187" s="442"/>
      <c r="Q187" s="442"/>
      <c r="R187" s="442"/>
      <c r="S187" s="442"/>
      <c r="T187" s="480"/>
      <c r="U187" s="3"/>
      <c r="V187" s="3"/>
      <c r="W187" s="3"/>
      <c r="X187" s="3"/>
      <c r="Y187" s="3"/>
      <c r="Z187" s="3"/>
    </row>
    <row r="188" spans="2:26">
      <c r="B188" s="481"/>
      <c r="C188" s="7" t="s">
        <v>236</v>
      </c>
      <c r="D188" s="507">
        <f>'Year 3'!D188</f>
        <v>1</v>
      </c>
      <c r="E188" s="506">
        <v>100000</v>
      </c>
      <c r="F188" s="27"/>
      <c r="G188" s="66"/>
      <c r="H188" s="425">
        <f>IFERROR(INDEX($D188:$F188,MATCH(H$186,$D188,FALSE),2),0)</f>
        <v>0</v>
      </c>
      <c r="I188" s="426">
        <f t="shared" ref="I188:S188" si="82">IFERROR(INDEX($D188:$F188,MATCH(I$186,$D188,FALSE),2),0)</f>
        <v>0</v>
      </c>
      <c r="J188" s="426">
        <f t="shared" si="82"/>
        <v>0</v>
      </c>
      <c r="K188" s="426">
        <f t="shared" si="82"/>
        <v>0</v>
      </c>
      <c r="L188" s="426">
        <f t="shared" si="82"/>
        <v>0</v>
      </c>
      <c r="M188" s="426">
        <f t="shared" si="82"/>
        <v>0</v>
      </c>
      <c r="N188" s="426">
        <f t="shared" si="82"/>
        <v>0</v>
      </c>
      <c r="O188" s="426">
        <f t="shared" si="82"/>
        <v>0</v>
      </c>
      <c r="P188" s="426">
        <f t="shared" si="82"/>
        <v>0</v>
      </c>
      <c r="Q188" s="426">
        <f t="shared" si="82"/>
        <v>0</v>
      </c>
      <c r="R188" s="426">
        <f t="shared" si="82"/>
        <v>0</v>
      </c>
      <c r="S188" s="426">
        <f t="shared" si="82"/>
        <v>0</v>
      </c>
      <c r="T188" s="469">
        <f>SUM(H188:S188)</f>
        <v>0</v>
      </c>
      <c r="U188" s="3"/>
      <c r="V188" s="3"/>
      <c r="W188" s="3"/>
      <c r="X188" s="3"/>
      <c r="Y188" s="3"/>
      <c r="Z188" s="3"/>
    </row>
    <row r="189" spans="2:26">
      <c r="B189" s="481"/>
      <c r="C189" s="7" t="s">
        <v>237</v>
      </c>
      <c r="D189" s="507">
        <f>'Year 3'!D189</f>
        <v>1</v>
      </c>
      <c r="E189" s="506">
        <v>1200000</v>
      </c>
      <c r="F189" s="27"/>
      <c r="G189" s="66"/>
      <c r="H189" s="425">
        <f t="shared" ref="H189:S191" si="83">IFERROR(INDEX($D189:$F189,MATCH(H$186,$D189,FALSE),2),0)</f>
        <v>0</v>
      </c>
      <c r="I189" s="426">
        <f t="shared" si="83"/>
        <v>0</v>
      </c>
      <c r="J189" s="426">
        <f t="shared" si="83"/>
        <v>0</v>
      </c>
      <c r="K189" s="426">
        <f t="shared" si="83"/>
        <v>0</v>
      </c>
      <c r="L189" s="426">
        <f t="shared" si="83"/>
        <v>0</v>
      </c>
      <c r="M189" s="426">
        <f t="shared" si="83"/>
        <v>0</v>
      </c>
      <c r="N189" s="426">
        <f t="shared" si="83"/>
        <v>0</v>
      </c>
      <c r="O189" s="426">
        <f t="shared" si="83"/>
        <v>0</v>
      </c>
      <c r="P189" s="426">
        <f t="shared" si="83"/>
        <v>0</v>
      </c>
      <c r="Q189" s="426">
        <f t="shared" si="83"/>
        <v>0</v>
      </c>
      <c r="R189" s="426">
        <f t="shared" si="83"/>
        <v>0</v>
      </c>
      <c r="S189" s="426">
        <f t="shared" si="83"/>
        <v>0</v>
      </c>
      <c r="T189" s="469">
        <f t="shared" ref="T189:T191" si="84">SUM(H189:S189)</f>
        <v>0</v>
      </c>
      <c r="U189" s="3"/>
      <c r="V189" s="3"/>
      <c r="W189" s="3"/>
      <c r="X189" s="3"/>
      <c r="Y189" s="3"/>
      <c r="Z189" s="3"/>
    </row>
    <row r="190" spans="2:26">
      <c r="B190" s="481"/>
      <c r="C190" s="48" t="s">
        <v>238</v>
      </c>
      <c r="D190" s="507">
        <f>'Year 3'!D190</f>
        <v>6</v>
      </c>
      <c r="E190" s="506">
        <v>23000</v>
      </c>
      <c r="F190" s="27"/>
      <c r="G190" s="66"/>
      <c r="H190" s="425">
        <f t="shared" si="83"/>
        <v>0</v>
      </c>
      <c r="I190" s="426">
        <f t="shared" si="83"/>
        <v>0</v>
      </c>
      <c r="J190" s="426">
        <f t="shared" si="83"/>
        <v>0</v>
      </c>
      <c r="K190" s="426">
        <f t="shared" si="83"/>
        <v>0</v>
      </c>
      <c r="L190" s="426">
        <f t="shared" si="83"/>
        <v>0</v>
      </c>
      <c r="M190" s="426">
        <f t="shared" si="83"/>
        <v>0</v>
      </c>
      <c r="N190" s="426">
        <f t="shared" si="83"/>
        <v>0</v>
      </c>
      <c r="O190" s="426">
        <f t="shared" si="83"/>
        <v>0</v>
      </c>
      <c r="P190" s="426">
        <f t="shared" si="83"/>
        <v>0</v>
      </c>
      <c r="Q190" s="426">
        <f t="shared" si="83"/>
        <v>0</v>
      </c>
      <c r="R190" s="426">
        <f t="shared" si="83"/>
        <v>0</v>
      </c>
      <c r="S190" s="426">
        <f t="shared" si="83"/>
        <v>0</v>
      </c>
      <c r="T190" s="469">
        <f t="shared" si="84"/>
        <v>0</v>
      </c>
      <c r="U190" s="3"/>
      <c r="V190" s="3"/>
      <c r="W190" s="3"/>
      <c r="X190" s="3"/>
      <c r="Y190" s="3"/>
      <c r="Z190" s="3"/>
    </row>
    <row r="191" spans="2:26">
      <c r="B191" s="481"/>
      <c r="C191" s="48" t="s">
        <v>24</v>
      </c>
      <c r="D191" s="507">
        <f>'Year 3'!D191</f>
        <v>2</v>
      </c>
      <c r="E191" s="506">
        <v>3000</v>
      </c>
      <c r="F191" s="27"/>
      <c r="G191" s="66"/>
      <c r="H191" s="425">
        <f t="shared" si="83"/>
        <v>0</v>
      </c>
      <c r="I191" s="426">
        <f t="shared" si="83"/>
        <v>0</v>
      </c>
      <c r="J191" s="426">
        <f t="shared" si="83"/>
        <v>0</v>
      </c>
      <c r="K191" s="426">
        <f t="shared" si="83"/>
        <v>0</v>
      </c>
      <c r="L191" s="426">
        <f t="shared" si="83"/>
        <v>0</v>
      </c>
      <c r="M191" s="426">
        <f t="shared" si="83"/>
        <v>0</v>
      </c>
      <c r="N191" s="426">
        <f t="shared" si="83"/>
        <v>0</v>
      </c>
      <c r="O191" s="426">
        <f t="shared" si="83"/>
        <v>0</v>
      </c>
      <c r="P191" s="426">
        <f t="shared" si="83"/>
        <v>0</v>
      </c>
      <c r="Q191" s="426">
        <f t="shared" si="83"/>
        <v>0</v>
      </c>
      <c r="R191" s="426">
        <f t="shared" si="83"/>
        <v>0</v>
      </c>
      <c r="S191" s="426">
        <f t="shared" si="83"/>
        <v>0</v>
      </c>
      <c r="T191" s="469">
        <f t="shared" si="84"/>
        <v>0</v>
      </c>
      <c r="U191" s="3"/>
      <c r="V191" s="3"/>
      <c r="W191" s="3"/>
      <c r="X191" s="3"/>
      <c r="Y191" s="3"/>
      <c r="Z191" s="3"/>
    </row>
    <row r="192" spans="2:26" ht="15.95" customHeight="1">
      <c r="B192" s="481"/>
      <c r="C192" s="7"/>
      <c r="D192" s="44"/>
      <c r="E192" s="67"/>
      <c r="F192" s="27"/>
      <c r="G192" s="66"/>
      <c r="H192" s="414"/>
      <c r="I192" s="442"/>
      <c r="J192" s="442"/>
      <c r="K192" s="443"/>
      <c r="L192" s="442"/>
      <c r="M192" s="442"/>
      <c r="N192" s="444"/>
      <c r="O192" s="442"/>
      <c r="P192" s="442"/>
      <c r="Q192" s="442"/>
      <c r="R192" s="442"/>
      <c r="S192" s="442"/>
      <c r="T192" s="480"/>
      <c r="U192" s="3"/>
      <c r="V192" s="3"/>
      <c r="W192" s="3"/>
      <c r="X192" s="3"/>
      <c r="Y192" s="3"/>
      <c r="Z192" s="3"/>
    </row>
    <row r="193" spans="2:26">
      <c r="B193" s="455" t="s">
        <v>286</v>
      </c>
      <c r="C193" s="7"/>
      <c r="D193" s="65" t="s">
        <v>239</v>
      </c>
      <c r="E193" s="66" t="s">
        <v>240</v>
      </c>
      <c r="F193" s="27" t="s">
        <v>241</v>
      </c>
      <c r="G193" s="66"/>
      <c r="H193" s="414"/>
      <c r="I193" s="442"/>
      <c r="J193" s="442"/>
      <c r="K193" s="442"/>
      <c r="L193" s="442"/>
      <c r="M193" s="442"/>
      <c r="N193" s="442"/>
      <c r="O193" s="442"/>
      <c r="P193" s="442"/>
      <c r="Q193" s="442"/>
      <c r="R193" s="442"/>
      <c r="S193" s="442"/>
      <c r="T193" s="480"/>
      <c r="U193" s="3"/>
      <c r="V193" s="3"/>
      <c r="W193" s="3"/>
      <c r="X193" s="3"/>
      <c r="Y193" s="3"/>
      <c r="Z193" s="3"/>
    </row>
    <row r="194" spans="2:26">
      <c r="B194" s="348"/>
      <c r="C194" s="7" t="s">
        <v>236</v>
      </c>
      <c r="D194" s="506">
        <f>'Year 3'!$D194</f>
        <v>1200</v>
      </c>
      <c r="E194" s="507">
        <f>CEILING('Year 3'!$S$186,$F194)+'Year 3'!$E194-IFERROR(FLOOR('Year 3'!$E194,F194),0)</f>
        <v>43</v>
      </c>
      <c r="F194" s="507">
        <f>'Year 3'!$F194</f>
        <v>7</v>
      </c>
      <c r="G194" s="7"/>
      <c r="H194" s="425">
        <f>IFERROR(IF(INT((H$186-$E194)/$F194)=(H$186-$E194)/$F194,$D194,0),0)</f>
        <v>0</v>
      </c>
      <c r="I194" s="426">
        <f t="shared" ref="I194:S199" si="85">IF(I$186=$E194,$D194,IFERROR(IF(INT((I$186-$E194)/$F194)=(I$186-$E194)/$F194,$D194,0),0))</f>
        <v>0</v>
      </c>
      <c r="J194" s="426">
        <f t="shared" si="85"/>
        <v>0</v>
      </c>
      <c r="K194" s="426">
        <f t="shared" si="85"/>
        <v>0</v>
      </c>
      <c r="L194" s="426">
        <f t="shared" si="85"/>
        <v>0</v>
      </c>
      <c r="M194" s="426">
        <f t="shared" si="85"/>
        <v>0</v>
      </c>
      <c r="N194" s="426">
        <f t="shared" si="85"/>
        <v>1200</v>
      </c>
      <c r="O194" s="426">
        <f t="shared" si="85"/>
        <v>0</v>
      </c>
      <c r="P194" s="426">
        <f t="shared" si="85"/>
        <v>0</v>
      </c>
      <c r="Q194" s="426">
        <f t="shared" si="85"/>
        <v>0</v>
      </c>
      <c r="R194" s="426">
        <f t="shared" si="85"/>
        <v>0</v>
      </c>
      <c r="S194" s="426">
        <f t="shared" si="85"/>
        <v>0</v>
      </c>
      <c r="T194" s="469">
        <f t="shared" ref="T194:T199" si="86">SUM(H194:S194)</f>
        <v>1200</v>
      </c>
      <c r="U194" s="3"/>
      <c r="V194" s="3"/>
      <c r="W194" s="3"/>
      <c r="X194" s="3"/>
      <c r="Y194" s="3"/>
      <c r="Z194" s="3"/>
    </row>
    <row r="195" spans="2:26">
      <c r="B195" s="348"/>
      <c r="C195" s="7" t="s">
        <v>237</v>
      </c>
      <c r="D195" s="506">
        <f>'Year 3'!$D195</f>
        <v>1000</v>
      </c>
      <c r="E195" s="507">
        <f>CEILING('Year 3'!$S$186,$F195)+'Year 3'!$E195-IFERROR(FLOOR('Year 3'!$E195,F195),0)</f>
        <v>43</v>
      </c>
      <c r="F195" s="507">
        <f>'Year 3'!$F195</f>
        <v>5</v>
      </c>
      <c r="G195" s="7"/>
      <c r="H195" s="425">
        <f t="shared" ref="H195:H199" si="87">IF(H$186=$E195,$D195,IFERROR(IF(INT((H$186-$E195)/$F195)=(H$186-$E195)/$F195,$D195,0),0))</f>
        <v>0</v>
      </c>
      <c r="I195" s="426">
        <f t="shared" si="85"/>
        <v>1000</v>
      </c>
      <c r="J195" s="426">
        <f t="shared" si="85"/>
        <v>0</v>
      </c>
      <c r="K195" s="426">
        <f t="shared" si="85"/>
        <v>0</v>
      </c>
      <c r="L195" s="426">
        <f t="shared" si="85"/>
        <v>0</v>
      </c>
      <c r="M195" s="426">
        <f t="shared" si="85"/>
        <v>0</v>
      </c>
      <c r="N195" s="426">
        <f t="shared" si="85"/>
        <v>1000</v>
      </c>
      <c r="O195" s="426">
        <f t="shared" si="85"/>
        <v>0</v>
      </c>
      <c r="P195" s="426">
        <f t="shared" si="85"/>
        <v>0</v>
      </c>
      <c r="Q195" s="426">
        <f t="shared" si="85"/>
        <v>0</v>
      </c>
      <c r="R195" s="426">
        <f t="shared" si="85"/>
        <v>0</v>
      </c>
      <c r="S195" s="426">
        <f t="shared" si="85"/>
        <v>1000</v>
      </c>
      <c r="T195" s="469">
        <f t="shared" si="86"/>
        <v>3000</v>
      </c>
      <c r="U195" s="3"/>
      <c r="V195" s="3"/>
      <c r="W195" s="3"/>
      <c r="X195" s="3"/>
      <c r="Y195" s="3"/>
      <c r="Z195" s="3"/>
    </row>
    <row r="196" spans="2:26">
      <c r="B196" s="348"/>
      <c r="C196" s="7" t="s">
        <v>238</v>
      </c>
      <c r="D196" s="506">
        <f>'Year 3'!$D196</f>
        <v>1000</v>
      </c>
      <c r="E196" s="507">
        <f>CEILING('Year 3'!$S$186,$F196)+'Year 3'!$E196-IFERROR(FLOOR('Year 3'!$E196,F196),0)</f>
        <v>37</v>
      </c>
      <c r="F196" s="507">
        <f>'Year 3'!$F196</f>
        <v>12</v>
      </c>
      <c r="G196" s="7"/>
      <c r="H196" s="425">
        <f t="shared" si="87"/>
        <v>1000</v>
      </c>
      <c r="I196" s="426">
        <f t="shared" si="85"/>
        <v>0</v>
      </c>
      <c r="J196" s="426">
        <f t="shared" si="85"/>
        <v>0</v>
      </c>
      <c r="K196" s="426">
        <f t="shared" si="85"/>
        <v>0</v>
      </c>
      <c r="L196" s="426">
        <f t="shared" si="85"/>
        <v>0</v>
      </c>
      <c r="M196" s="426">
        <f t="shared" si="85"/>
        <v>0</v>
      </c>
      <c r="N196" s="426">
        <f t="shared" si="85"/>
        <v>0</v>
      </c>
      <c r="O196" s="426">
        <f t="shared" si="85"/>
        <v>0</v>
      </c>
      <c r="P196" s="426">
        <f t="shared" si="85"/>
        <v>0</v>
      </c>
      <c r="Q196" s="426">
        <f t="shared" si="85"/>
        <v>0</v>
      </c>
      <c r="R196" s="426">
        <f t="shared" si="85"/>
        <v>0</v>
      </c>
      <c r="S196" s="426">
        <f t="shared" si="85"/>
        <v>0</v>
      </c>
      <c r="T196" s="469">
        <f t="shared" si="86"/>
        <v>1000</v>
      </c>
      <c r="U196" s="3"/>
      <c r="V196" s="3"/>
      <c r="W196" s="3"/>
      <c r="X196" s="3"/>
      <c r="Y196" s="3"/>
      <c r="Z196" s="3"/>
    </row>
    <row r="197" spans="2:26">
      <c r="B197" s="348"/>
      <c r="C197" s="7" t="s">
        <v>36</v>
      </c>
      <c r="D197" s="506">
        <f>'Year 3'!$D197</f>
        <v>3000</v>
      </c>
      <c r="E197" s="507">
        <f>CEILING('Year 3'!$S$186,$F197)+'Year 3'!$E197-IFERROR(FLOOR('Year 3'!$E197,F197),0)</f>
        <v>37</v>
      </c>
      <c r="F197" s="507">
        <f>'Year 3'!$F197</f>
        <v>6</v>
      </c>
      <c r="G197" s="7"/>
      <c r="H197" s="425">
        <f t="shared" si="87"/>
        <v>3000</v>
      </c>
      <c r="I197" s="426">
        <f t="shared" si="85"/>
        <v>0</v>
      </c>
      <c r="J197" s="426">
        <f t="shared" si="85"/>
        <v>0</v>
      </c>
      <c r="K197" s="426">
        <f t="shared" si="85"/>
        <v>0</v>
      </c>
      <c r="L197" s="426">
        <f t="shared" si="85"/>
        <v>0</v>
      </c>
      <c r="M197" s="426">
        <f t="shared" si="85"/>
        <v>0</v>
      </c>
      <c r="N197" s="426">
        <f t="shared" si="85"/>
        <v>3000</v>
      </c>
      <c r="O197" s="426">
        <f t="shared" si="85"/>
        <v>0</v>
      </c>
      <c r="P197" s="426">
        <f t="shared" si="85"/>
        <v>0</v>
      </c>
      <c r="Q197" s="426">
        <f t="shared" si="85"/>
        <v>0</v>
      </c>
      <c r="R197" s="426">
        <f t="shared" si="85"/>
        <v>0</v>
      </c>
      <c r="S197" s="426">
        <f t="shared" si="85"/>
        <v>0</v>
      </c>
      <c r="T197" s="469">
        <f t="shared" si="86"/>
        <v>6000</v>
      </c>
      <c r="U197" s="3"/>
      <c r="V197" s="3"/>
      <c r="W197" s="3"/>
      <c r="X197" s="3"/>
      <c r="Y197" s="3"/>
      <c r="Z197" s="3"/>
    </row>
    <row r="198" spans="2:26">
      <c r="B198" s="348"/>
      <c r="C198" s="7" t="s">
        <v>37</v>
      </c>
      <c r="D198" s="506">
        <f>'Year 3'!$D198</f>
        <v>900</v>
      </c>
      <c r="E198" s="507">
        <f>CEILING('Year 3'!$S$186,$F198)+'Year 3'!$E198-IFERROR(FLOOR('Year 3'!$E198,F198),0)</f>
        <v>1</v>
      </c>
      <c r="F198" s="507">
        <f>'Year 3'!$F198</f>
        <v>0</v>
      </c>
      <c r="G198" s="7"/>
      <c r="H198" s="425">
        <f t="shared" si="87"/>
        <v>0</v>
      </c>
      <c r="I198" s="426">
        <f t="shared" si="85"/>
        <v>0</v>
      </c>
      <c r="J198" s="426">
        <f t="shared" si="85"/>
        <v>0</v>
      </c>
      <c r="K198" s="426">
        <f t="shared" si="85"/>
        <v>0</v>
      </c>
      <c r="L198" s="426">
        <f t="shared" si="85"/>
        <v>0</v>
      </c>
      <c r="M198" s="426">
        <f t="shared" si="85"/>
        <v>0</v>
      </c>
      <c r="N198" s="426">
        <f t="shared" si="85"/>
        <v>0</v>
      </c>
      <c r="O198" s="426">
        <f t="shared" si="85"/>
        <v>0</v>
      </c>
      <c r="P198" s="426">
        <f t="shared" si="85"/>
        <v>0</v>
      </c>
      <c r="Q198" s="426">
        <f t="shared" si="85"/>
        <v>0</v>
      </c>
      <c r="R198" s="426">
        <f t="shared" si="85"/>
        <v>0</v>
      </c>
      <c r="S198" s="426">
        <f t="shared" si="85"/>
        <v>0</v>
      </c>
      <c r="T198" s="469">
        <f t="shared" si="86"/>
        <v>0</v>
      </c>
      <c r="U198" s="3"/>
      <c r="V198" s="3"/>
      <c r="W198" s="3"/>
      <c r="X198" s="3"/>
      <c r="Y198" s="3"/>
      <c r="Z198" s="3"/>
    </row>
    <row r="199" spans="2:26" ht="16.5" thickBot="1">
      <c r="B199" s="348"/>
      <c r="C199" s="28" t="s">
        <v>38</v>
      </c>
      <c r="D199" s="506">
        <f>'Year 3'!$D199</f>
        <v>15000</v>
      </c>
      <c r="E199" s="507">
        <f>CEILING('Year 3'!$S$186,$F199)+'Year 3'!$E199-IFERROR(FLOOR('Year 3'!$E199,F199),0)</f>
        <v>49</v>
      </c>
      <c r="F199" s="507">
        <f>'Year 3'!$F199</f>
        <v>24</v>
      </c>
      <c r="G199" s="7"/>
      <c r="H199" s="425">
        <f t="shared" si="87"/>
        <v>0</v>
      </c>
      <c r="I199" s="426">
        <f t="shared" si="85"/>
        <v>0</v>
      </c>
      <c r="J199" s="426">
        <f t="shared" si="85"/>
        <v>0</v>
      </c>
      <c r="K199" s="426">
        <f t="shared" si="85"/>
        <v>0</v>
      </c>
      <c r="L199" s="426">
        <f t="shared" si="85"/>
        <v>0</v>
      </c>
      <c r="M199" s="426">
        <f t="shared" si="85"/>
        <v>0</v>
      </c>
      <c r="N199" s="426">
        <f t="shared" si="85"/>
        <v>0</v>
      </c>
      <c r="O199" s="426">
        <f t="shared" si="85"/>
        <v>0</v>
      </c>
      <c r="P199" s="426">
        <f t="shared" si="85"/>
        <v>0</v>
      </c>
      <c r="Q199" s="426">
        <f t="shared" si="85"/>
        <v>0</v>
      </c>
      <c r="R199" s="426">
        <f t="shared" si="85"/>
        <v>0</v>
      </c>
      <c r="S199" s="426">
        <f t="shared" si="85"/>
        <v>0</v>
      </c>
      <c r="T199" s="469">
        <f t="shared" si="86"/>
        <v>0</v>
      </c>
      <c r="U199" s="3"/>
      <c r="V199" s="3"/>
      <c r="W199" s="3"/>
      <c r="X199" s="3"/>
      <c r="Y199" s="3"/>
      <c r="Z199" s="3"/>
    </row>
    <row r="200" spans="2:26" ht="16.5" thickTop="1">
      <c r="B200" s="285" t="s">
        <v>39</v>
      </c>
      <c r="C200" s="272"/>
      <c r="D200" s="272"/>
      <c r="E200" s="272"/>
      <c r="F200" s="272"/>
      <c r="G200" s="272"/>
      <c r="H200" s="274">
        <f>SUM(H188:H199)</f>
        <v>4000</v>
      </c>
      <c r="I200" s="275">
        <f t="shared" ref="I200:S200" si="88">SUM(I188:I199)</f>
        <v>1000</v>
      </c>
      <c r="J200" s="275">
        <f t="shared" si="88"/>
        <v>0</v>
      </c>
      <c r="K200" s="275">
        <f t="shared" si="88"/>
        <v>0</v>
      </c>
      <c r="L200" s="275">
        <f t="shared" si="88"/>
        <v>0</v>
      </c>
      <c r="M200" s="275">
        <f t="shared" si="88"/>
        <v>0</v>
      </c>
      <c r="N200" s="275">
        <f t="shared" si="88"/>
        <v>5200</v>
      </c>
      <c r="O200" s="275">
        <f t="shared" si="88"/>
        <v>0</v>
      </c>
      <c r="P200" s="275">
        <f t="shared" si="88"/>
        <v>0</v>
      </c>
      <c r="Q200" s="275">
        <f t="shared" si="88"/>
        <v>0</v>
      </c>
      <c r="R200" s="275">
        <f t="shared" si="88"/>
        <v>0</v>
      </c>
      <c r="S200" s="275">
        <f t="shared" si="88"/>
        <v>1000</v>
      </c>
      <c r="T200" s="286">
        <f>SUM(H200:S200)</f>
        <v>11200</v>
      </c>
      <c r="U200" s="7"/>
      <c r="V200" s="3"/>
      <c r="W200" s="3"/>
      <c r="X200" s="3"/>
      <c r="Y200" s="3"/>
      <c r="Z200" s="3"/>
    </row>
    <row r="201" spans="2:26">
      <c r="B201" s="448"/>
      <c r="C201" s="7"/>
      <c r="D201" s="7"/>
      <c r="E201" s="7"/>
      <c r="F201" s="7"/>
      <c r="G201" s="7"/>
      <c r="H201" s="412"/>
      <c r="I201" s="413"/>
      <c r="J201" s="413"/>
      <c r="K201" s="413"/>
      <c r="L201" s="413"/>
      <c r="M201" s="413"/>
      <c r="N201" s="413"/>
      <c r="O201" s="413"/>
      <c r="P201" s="413"/>
      <c r="Q201" s="413"/>
      <c r="R201" s="413"/>
      <c r="S201" s="413"/>
      <c r="T201" s="427"/>
      <c r="U201" s="3"/>
      <c r="V201" s="3"/>
      <c r="W201" s="3"/>
      <c r="X201" s="3"/>
      <c r="Y201" s="3"/>
      <c r="Z201" s="3"/>
    </row>
    <row r="202" spans="2:26" ht="20.25">
      <c r="B202" s="149" t="s">
        <v>41</v>
      </c>
      <c r="C202" s="367"/>
      <c r="D202" s="367"/>
      <c r="E202" s="367" t="str">
        <f>$E$3</f>
        <v>Year 4 (2023)</v>
      </c>
      <c r="F202" s="367"/>
      <c r="G202" s="367"/>
      <c r="H202" s="405" t="s">
        <v>126</v>
      </c>
      <c r="I202" s="406" t="s">
        <v>127</v>
      </c>
      <c r="J202" s="406" t="s">
        <v>128</v>
      </c>
      <c r="K202" s="406" t="s">
        <v>129</v>
      </c>
      <c r="L202" s="406" t="s">
        <v>130</v>
      </c>
      <c r="M202" s="406" t="s">
        <v>131</v>
      </c>
      <c r="N202" s="406" t="s">
        <v>132</v>
      </c>
      <c r="O202" s="406" t="s">
        <v>133</v>
      </c>
      <c r="P202" s="406" t="s">
        <v>134</v>
      </c>
      <c r="Q202" s="406" t="s">
        <v>135</v>
      </c>
      <c r="R202" s="406" t="s">
        <v>136</v>
      </c>
      <c r="S202" s="406" t="s">
        <v>137</v>
      </c>
      <c r="T202" s="407" t="s">
        <v>177</v>
      </c>
      <c r="U202" s="3"/>
      <c r="V202" s="3"/>
      <c r="W202" s="3"/>
      <c r="X202" s="3"/>
      <c r="Y202" s="3"/>
      <c r="Z202" s="3"/>
    </row>
    <row r="203" spans="2:26">
      <c r="B203" s="451"/>
      <c r="C203" s="452"/>
      <c r="D203" s="452"/>
      <c r="E203" s="452"/>
      <c r="F203" s="452"/>
      <c r="G203" s="453" t="s">
        <v>57</v>
      </c>
      <c r="H203" s="408">
        <f>H$4</f>
        <v>37</v>
      </c>
      <c r="I203" s="409">
        <f t="shared" ref="I203:S203" si="89">I$4</f>
        <v>38</v>
      </c>
      <c r="J203" s="409">
        <f t="shared" si="89"/>
        <v>39</v>
      </c>
      <c r="K203" s="409">
        <f t="shared" si="89"/>
        <v>40</v>
      </c>
      <c r="L203" s="409">
        <f t="shared" si="89"/>
        <v>41</v>
      </c>
      <c r="M203" s="409">
        <f t="shared" si="89"/>
        <v>42</v>
      </c>
      <c r="N203" s="409">
        <f t="shared" si="89"/>
        <v>43</v>
      </c>
      <c r="O203" s="409">
        <f t="shared" si="89"/>
        <v>44</v>
      </c>
      <c r="P203" s="409">
        <f t="shared" si="89"/>
        <v>45</v>
      </c>
      <c r="Q203" s="409">
        <f t="shared" si="89"/>
        <v>46</v>
      </c>
      <c r="R203" s="409">
        <f t="shared" si="89"/>
        <v>47</v>
      </c>
      <c r="S203" s="409">
        <f t="shared" si="89"/>
        <v>48</v>
      </c>
      <c r="T203" s="457" t="str">
        <f>"Total for " &amp; $E$3</f>
        <v>Total for Year 4 (2023)</v>
      </c>
      <c r="U203" s="3"/>
      <c r="V203" s="3"/>
      <c r="W203" s="3"/>
      <c r="X203" s="3"/>
      <c r="Y203" s="3"/>
      <c r="Z203" s="3"/>
    </row>
    <row r="204" spans="2:26">
      <c r="B204" s="455" t="s">
        <v>148</v>
      </c>
      <c r="C204" s="7"/>
      <c r="D204" s="7"/>
      <c r="E204" s="28" t="s">
        <v>42</v>
      </c>
      <c r="F204" s="7"/>
      <c r="G204" s="7"/>
      <c r="H204" s="412"/>
      <c r="I204" s="413"/>
      <c r="J204" s="413"/>
      <c r="K204" s="413"/>
      <c r="L204" s="413"/>
      <c r="M204" s="413"/>
      <c r="N204" s="413"/>
      <c r="O204" s="413"/>
      <c r="P204" s="413"/>
      <c r="Q204" s="413"/>
      <c r="R204" s="413"/>
      <c r="S204" s="413"/>
      <c r="T204" s="459"/>
      <c r="U204" s="3"/>
      <c r="V204" s="3"/>
      <c r="W204" s="3"/>
      <c r="X204" s="3"/>
      <c r="Y204" s="3"/>
      <c r="Z204" s="3"/>
    </row>
    <row r="205" spans="2:26">
      <c r="B205" s="455"/>
      <c r="C205" s="7" t="str">
        <f>"Receivable days for "&amp;$B6</f>
        <v>Receivable days for Product Revenue</v>
      </c>
      <c r="D205" s="7"/>
      <c r="E205" s="507">
        <f>'Year 3'!E205</f>
        <v>30</v>
      </c>
      <c r="F205" s="7"/>
      <c r="G205" s="7"/>
      <c r="H205" s="425">
        <f t="shared" ref="H205:S205" si="90">H$12*$E205/30</f>
        <v>27840</v>
      </c>
      <c r="I205" s="426">
        <f t="shared" si="90"/>
        <v>28800</v>
      </c>
      <c r="J205" s="426">
        <f t="shared" si="90"/>
        <v>29640</v>
      </c>
      <c r="K205" s="426">
        <f t="shared" si="90"/>
        <v>30600</v>
      </c>
      <c r="L205" s="426">
        <f t="shared" si="90"/>
        <v>31440</v>
      </c>
      <c r="M205" s="426">
        <f t="shared" si="90"/>
        <v>32400</v>
      </c>
      <c r="N205" s="426">
        <f t="shared" si="90"/>
        <v>33240</v>
      </c>
      <c r="O205" s="426">
        <f t="shared" si="90"/>
        <v>34200</v>
      </c>
      <c r="P205" s="426">
        <f t="shared" si="90"/>
        <v>35040</v>
      </c>
      <c r="Q205" s="426">
        <f t="shared" si="90"/>
        <v>36000</v>
      </c>
      <c r="R205" s="426">
        <f t="shared" si="90"/>
        <v>36840</v>
      </c>
      <c r="S205" s="426">
        <f t="shared" si="90"/>
        <v>37800</v>
      </c>
      <c r="T205" s="469">
        <f>SUM(H205:S205)</f>
        <v>393840</v>
      </c>
      <c r="U205" s="3"/>
      <c r="V205" s="3"/>
      <c r="W205" s="3"/>
      <c r="X205" s="3"/>
      <c r="Y205" s="3"/>
      <c r="Z205" s="3"/>
    </row>
    <row r="206" spans="2:26">
      <c r="B206" s="455"/>
      <c r="C206" s="7" t="str">
        <f>"Receivable days for "&amp;$B14</f>
        <v>Receivable days for Service Revenue</v>
      </c>
      <c r="D206" s="7"/>
      <c r="E206" s="507">
        <f>'Year 3'!E206</f>
        <v>0</v>
      </c>
      <c r="F206" s="7"/>
      <c r="G206" s="7"/>
      <c r="H206" s="425">
        <f t="shared" ref="H206:S206" si="91">H$20*$E206/30</f>
        <v>0</v>
      </c>
      <c r="I206" s="426">
        <f t="shared" si="91"/>
        <v>0</v>
      </c>
      <c r="J206" s="426">
        <f t="shared" si="91"/>
        <v>0</v>
      </c>
      <c r="K206" s="426">
        <f t="shared" si="91"/>
        <v>0</v>
      </c>
      <c r="L206" s="426">
        <f t="shared" si="91"/>
        <v>0</v>
      </c>
      <c r="M206" s="426">
        <f t="shared" si="91"/>
        <v>0</v>
      </c>
      <c r="N206" s="426">
        <f t="shared" si="91"/>
        <v>0</v>
      </c>
      <c r="O206" s="426">
        <f t="shared" si="91"/>
        <v>0</v>
      </c>
      <c r="P206" s="426">
        <f t="shared" si="91"/>
        <v>0</v>
      </c>
      <c r="Q206" s="426">
        <f t="shared" si="91"/>
        <v>0</v>
      </c>
      <c r="R206" s="426">
        <f t="shared" si="91"/>
        <v>0</v>
      </c>
      <c r="S206" s="426">
        <f t="shared" si="91"/>
        <v>0</v>
      </c>
      <c r="T206" s="469">
        <f t="shared" ref="T206:T208" si="92">SUM(H206:S206)</f>
        <v>0</v>
      </c>
      <c r="U206" s="3"/>
      <c r="V206" s="3"/>
      <c r="W206" s="3"/>
      <c r="X206" s="3"/>
      <c r="Y206" s="3"/>
      <c r="Z206" s="3"/>
    </row>
    <row r="207" spans="2:26">
      <c r="B207" s="455"/>
      <c r="C207" s="7" t="str">
        <f>"Receivable days for "&amp;$B22</f>
        <v>Receivable days for Billable Hours Revenue</v>
      </c>
      <c r="D207" s="7"/>
      <c r="E207" s="507">
        <f>'Year 3'!E207</f>
        <v>15</v>
      </c>
      <c r="F207" s="7"/>
      <c r="G207" s="7"/>
      <c r="H207" s="425">
        <f t="shared" ref="H207:S207" si="93">H$28*$E207/30</f>
        <v>11775</v>
      </c>
      <c r="I207" s="426">
        <f t="shared" si="93"/>
        <v>12300</v>
      </c>
      <c r="J207" s="426">
        <f t="shared" si="93"/>
        <v>12900</v>
      </c>
      <c r="K207" s="426">
        <f t="shared" si="93"/>
        <v>13425</v>
      </c>
      <c r="L207" s="426">
        <f t="shared" si="93"/>
        <v>14025</v>
      </c>
      <c r="M207" s="426">
        <f t="shared" si="93"/>
        <v>14550</v>
      </c>
      <c r="N207" s="426">
        <f t="shared" si="93"/>
        <v>15150</v>
      </c>
      <c r="O207" s="426">
        <f t="shared" si="93"/>
        <v>15675</v>
      </c>
      <c r="P207" s="426">
        <f t="shared" si="93"/>
        <v>16275</v>
      </c>
      <c r="Q207" s="426">
        <f t="shared" si="93"/>
        <v>16800</v>
      </c>
      <c r="R207" s="426">
        <f t="shared" si="93"/>
        <v>17400</v>
      </c>
      <c r="S207" s="426">
        <f t="shared" si="93"/>
        <v>17962.5</v>
      </c>
      <c r="T207" s="469">
        <f t="shared" si="92"/>
        <v>178237.5</v>
      </c>
      <c r="U207" s="3"/>
      <c r="V207" s="3"/>
      <c r="W207" s="3"/>
      <c r="X207" s="3"/>
      <c r="Y207" s="3"/>
      <c r="Z207" s="3"/>
    </row>
    <row r="208" spans="2:26" ht="16.5" thickBot="1">
      <c r="B208" s="348"/>
      <c r="C208" s="7" t="str">
        <f>"Receivable days for "&amp;$B30</f>
        <v>Receivable days for Subscription Revenue</v>
      </c>
      <c r="D208" s="7"/>
      <c r="E208" s="507">
        <f>'Year 3'!E208</f>
        <v>30</v>
      </c>
      <c r="F208" s="7"/>
      <c r="G208" s="7"/>
      <c r="H208" s="425">
        <f t="shared" ref="H208:S208" si="94">H$39*$E208/30</f>
        <v>894</v>
      </c>
      <c r="I208" s="426">
        <f t="shared" si="94"/>
        <v>894</v>
      </c>
      <c r="J208" s="426">
        <f t="shared" si="94"/>
        <v>894</v>
      </c>
      <c r="K208" s="426">
        <f t="shared" si="94"/>
        <v>894</v>
      </c>
      <c r="L208" s="426">
        <f t="shared" si="94"/>
        <v>894</v>
      </c>
      <c r="M208" s="426">
        <f t="shared" si="94"/>
        <v>894</v>
      </c>
      <c r="N208" s="426">
        <f t="shared" si="94"/>
        <v>894</v>
      </c>
      <c r="O208" s="426">
        <f t="shared" si="94"/>
        <v>894</v>
      </c>
      <c r="P208" s="426">
        <f t="shared" si="94"/>
        <v>894</v>
      </c>
      <c r="Q208" s="426">
        <f t="shared" si="94"/>
        <v>894</v>
      </c>
      <c r="R208" s="426">
        <f t="shared" si="94"/>
        <v>894</v>
      </c>
      <c r="S208" s="426">
        <f t="shared" si="94"/>
        <v>894</v>
      </c>
      <c r="T208" s="469">
        <f t="shared" si="92"/>
        <v>10728</v>
      </c>
      <c r="U208" s="3"/>
      <c r="V208" s="3"/>
      <c r="W208" s="3"/>
      <c r="X208" s="3"/>
      <c r="Y208" s="3"/>
      <c r="Z208" s="3"/>
    </row>
    <row r="209" spans="2:26" ht="16.5" thickTop="1">
      <c r="B209" s="470" t="s">
        <v>150</v>
      </c>
      <c r="C209" s="471"/>
      <c r="D209" s="471"/>
      <c r="E209" s="471"/>
      <c r="F209" s="471"/>
      <c r="G209" s="472"/>
      <c r="H209" s="473">
        <f>SUM(H205:H208)</f>
        <v>40509</v>
      </c>
      <c r="I209" s="474">
        <f t="shared" ref="I209:S209" si="95">SUM(I205:I208)</f>
        <v>41994</v>
      </c>
      <c r="J209" s="474">
        <f t="shared" si="95"/>
        <v>43434</v>
      </c>
      <c r="K209" s="474">
        <f t="shared" si="95"/>
        <v>44919</v>
      </c>
      <c r="L209" s="474">
        <f t="shared" si="95"/>
        <v>46359</v>
      </c>
      <c r="M209" s="474">
        <f t="shared" si="95"/>
        <v>47844</v>
      </c>
      <c r="N209" s="474">
        <f t="shared" si="95"/>
        <v>49284</v>
      </c>
      <c r="O209" s="474">
        <f t="shared" si="95"/>
        <v>50769</v>
      </c>
      <c r="P209" s="474">
        <f t="shared" si="95"/>
        <v>52209</v>
      </c>
      <c r="Q209" s="474">
        <f t="shared" si="95"/>
        <v>53694</v>
      </c>
      <c r="R209" s="474">
        <f t="shared" si="95"/>
        <v>55134</v>
      </c>
      <c r="S209" s="474">
        <f t="shared" si="95"/>
        <v>56656.5</v>
      </c>
      <c r="T209" s="475">
        <f>SUM(H209:S209)</f>
        <v>582805.5</v>
      </c>
      <c r="U209" s="7"/>
      <c r="V209" s="3"/>
      <c r="W209" s="3"/>
      <c r="X209" s="3"/>
      <c r="Y209" s="3"/>
      <c r="Z209" s="3"/>
    </row>
    <row r="210" spans="2:26">
      <c r="B210" s="348"/>
      <c r="C210" s="47"/>
      <c r="D210" s="7"/>
      <c r="E210" s="55"/>
      <c r="F210" s="7"/>
      <c r="G210" s="7"/>
      <c r="H210" s="425"/>
      <c r="I210" s="426"/>
      <c r="J210" s="426"/>
      <c r="K210" s="426"/>
      <c r="L210" s="426"/>
      <c r="M210" s="426"/>
      <c r="N210" s="426"/>
      <c r="O210" s="426"/>
      <c r="P210" s="426"/>
      <c r="Q210" s="426"/>
      <c r="R210" s="426"/>
      <c r="S210" s="426"/>
      <c r="T210" s="469"/>
      <c r="U210" s="3"/>
      <c r="V210" s="3"/>
      <c r="W210" s="3"/>
      <c r="X210" s="3"/>
      <c r="Y210" s="3"/>
      <c r="Z210" s="3"/>
    </row>
    <row r="211" spans="2:26">
      <c r="B211" s="455" t="s">
        <v>369</v>
      </c>
      <c r="C211" s="7"/>
      <c r="D211" s="7"/>
      <c r="E211" s="27" t="s">
        <v>371</v>
      </c>
      <c r="F211" s="7"/>
      <c r="G211" s="16"/>
      <c r="H211" s="416"/>
      <c r="I211" s="417"/>
      <c r="J211" s="417"/>
      <c r="K211" s="417"/>
      <c r="L211" s="417"/>
      <c r="M211" s="417"/>
      <c r="N211" s="417"/>
      <c r="O211" s="417"/>
      <c r="P211" s="417"/>
      <c r="Q211" s="417"/>
      <c r="R211" s="417"/>
      <c r="S211" s="418"/>
      <c r="T211" s="462"/>
      <c r="U211" s="3"/>
      <c r="V211" s="3"/>
      <c r="W211" s="3"/>
      <c r="X211" s="3"/>
      <c r="Y211" s="3"/>
      <c r="Z211" s="3"/>
    </row>
    <row r="212" spans="2:26" ht="16.5" thickBot="1">
      <c r="B212" s="455"/>
      <c r="C212" s="7" t="s">
        <v>370</v>
      </c>
      <c r="D212" s="7"/>
      <c r="E212" s="508">
        <v>0.3</v>
      </c>
      <c r="F212" s="7"/>
      <c r="G212" s="16" t="s">
        <v>373</v>
      </c>
      <c r="H212" s="514"/>
      <c r="I212" s="515"/>
      <c r="J212" s="515"/>
      <c r="K212" s="515"/>
      <c r="L212" s="515"/>
      <c r="M212" s="515"/>
      <c r="N212" s="515"/>
      <c r="O212" s="515"/>
      <c r="P212" s="515"/>
      <c r="Q212" s="515"/>
      <c r="R212" s="515"/>
      <c r="S212" s="515"/>
      <c r="T212" s="469" t="str">
        <f>IF(SUM($H$212:$S$212)=0,"",SUM($H$212:$S$212))</f>
        <v/>
      </c>
      <c r="U212" s="3"/>
      <c r="V212" s="3"/>
      <c r="W212" s="3"/>
      <c r="X212" s="3"/>
      <c r="Y212" s="3"/>
      <c r="Z212" s="3"/>
    </row>
    <row r="213" spans="2:26" ht="16.5" thickTop="1">
      <c r="B213" s="470" t="s">
        <v>372</v>
      </c>
      <c r="C213" s="471"/>
      <c r="D213" s="471"/>
      <c r="E213" s="471"/>
      <c r="F213" s="471"/>
      <c r="G213" s="472"/>
      <c r="H213" s="473">
        <f>IF(H$212="",$E$212*H$12,"")</f>
        <v>8352</v>
      </c>
      <c r="I213" s="474">
        <f t="shared" ref="I213:S213" si="96">IF(I$212="",$E$212*I$12,"")</f>
        <v>8640</v>
      </c>
      <c r="J213" s="474">
        <f t="shared" si="96"/>
        <v>8892</v>
      </c>
      <c r="K213" s="474">
        <f t="shared" si="96"/>
        <v>9180</v>
      </c>
      <c r="L213" s="474">
        <f t="shared" si="96"/>
        <v>9432</v>
      </c>
      <c r="M213" s="474">
        <f t="shared" si="96"/>
        <v>9720</v>
      </c>
      <c r="N213" s="474">
        <f t="shared" si="96"/>
        <v>9972</v>
      </c>
      <c r="O213" s="474">
        <f t="shared" si="96"/>
        <v>10260</v>
      </c>
      <c r="P213" s="474">
        <f t="shared" si="96"/>
        <v>10512</v>
      </c>
      <c r="Q213" s="474">
        <f t="shared" si="96"/>
        <v>10800</v>
      </c>
      <c r="R213" s="474">
        <f t="shared" si="96"/>
        <v>11052</v>
      </c>
      <c r="S213" s="474">
        <f t="shared" si="96"/>
        <v>11340</v>
      </c>
      <c r="T213" s="475">
        <f>IFERROR(SUM(H213:S213)+T212,SUM(H213:S213))</f>
        <v>118152</v>
      </c>
      <c r="U213" s="7"/>
      <c r="V213" s="3"/>
      <c r="W213" s="3"/>
      <c r="X213" s="3"/>
      <c r="Y213" s="3"/>
      <c r="Z213" s="3"/>
    </row>
    <row r="214" spans="2:26">
      <c r="B214" s="348"/>
      <c r="C214" s="47"/>
      <c r="D214" s="7"/>
      <c r="E214" s="55"/>
      <c r="F214" s="7"/>
      <c r="G214" s="7"/>
      <c r="H214" s="425"/>
      <c r="I214" s="426"/>
      <c r="J214" s="426"/>
      <c r="K214" s="426"/>
      <c r="L214" s="426"/>
      <c r="M214" s="426"/>
      <c r="N214" s="426"/>
      <c r="O214" s="426"/>
      <c r="P214" s="426"/>
      <c r="Q214" s="426"/>
      <c r="R214" s="426"/>
      <c r="S214" s="426"/>
      <c r="T214" s="469"/>
      <c r="U214" s="3"/>
      <c r="V214" s="3"/>
      <c r="W214" s="3"/>
      <c r="X214" s="3"/>
      <c r="Y214" s="3"/>
      <c r="Z214" s="3"/>
    </row>
    <row r="215" spans="2:26">
      <c r="B215" s="347" t="s">
        <v>149</v>
      </c>
      <c r="C215" s="47"/>
      <c r="D215" s="7"/>
      <c r="E215" s="28" t="s">
        <v>42</v>
      </c>
      <c r="F215" s="7"/>
      <c r="G215" s="7"/>
      <c r="H215" s="425"/>
      <c r="I215" s="426"/>
      <c r="J215" s="426"/>
      <c r="K215" s="426"/>
      <c r="L215" s="426"/>
      <c r="M215" s="426"/>
      <c r="N215" s="426"/>
      <c r="O215" s="426"/>
      <c r="P215" s="426"/>
      <c r="Q215" s="426"/>
      <c r="R215" s="426"/>
      <c r="S215" s="426"/>
      <c r="T215" s="469"/>
      <c r="U215" s="3"/>
      <c r="V215" s="3"/>
      <c r="W215" s="3"/>
      <c r="X215" s="3"/>
      <c r="Y215" s="3"/>
      <c r="Z215" s="3"/>
    </row>
    <row r="216" spans="2:26">
      <c r="B216" s="347"/>
      <c r="C216" s="27" t="str">
        <f>"Payable Days for "&amp;$C56</f>
        <v>Payable Days for Commission on Product Revenue</v>
      </c>
      <c r="D216" s="7"/>
      <c r="E216" s="507">
        <f>'Year 3'!E216</f>
        <v>14</v>
      </c>
      <c r="F216" s="7"/>
      <c r="G216" s="7"/>
      <c r="H216" s="425">
        <f t="shared" ref="H216:S216" si="97">H56*$E216/30</f>
        <v>389.76</v>
      </c>
      <c r="I216" s="426">
        <f t="shared" si="97"/>
        <v>403.2</v>
      </c>
      <c r="J216" s="426">
        <f t="shared" si="97"/>
        <v>414.96</v>
      </c>
      <c r="K216" s="426">
        <f t="shared" si="97"/>
        <v>428.4</v>
      </c>
      <c r="L216" s="426">
        <f t="shared" si="97"/>
        <v>440.15999999999997</v>
      </c>
      <c r="M216" s="426">
        <f t="shared" si="97"/>
        <v>453.6</v>
      </c>
      <c r="N216" s="426">
        <f t="shared" si="97"/>
        <v>465.35999999999996</v>
      </c>
      <c r="O216" s="426">
        <f t="shared" si="97"/>
        <v>478.8</v>
      </c>
      <c r="P216" s="426">
        <f t="shared" si="97"/>
        <v>490.56000000000006</v>
      </c>
      <c r="Q216" s="426">
        <f t="shared" si="97"/>
        <v>504</v>
      </c>
      <c r="R216" s="426">
        <f t="shared" si="97"/>
        <v>515.76</v>
      </c>
      <c r="S216" s="426">
        <f t="shared" si="97"/>
        <v>529.20000000000005</v>
      </c>
      <c r="T216" s="469">
        <f t="shared" ref="T216:T219" si="98">SUM(H216:S216)</f>
        <v>5513.76</v>
      </c>
      <c r="U216" s="3"/>
      <c r="V216" s="3"/>
      <c r="W216" s="3"/>
      <c r="X216" s="3"/>
      <c r="Y216" s="3"/>
      <c r="Z216" s="3"/>
    </row>
    <row r="217" spans="2:26">
      <c r="B217" s="347"/>
      <c r="C217" s="27" t="str">
        <f>"Payable Days for "&amp;$C57</f>
        <v>Payable Days for Commission on Service Revenue</v>
      </c>
      <c r="D217" s="7"/>
      <c r="E217" s="507">
        <f>'Year 3'!E217</f>
        <v>14</v>
      </c>
      <c r="F217" s="7"/>
      <c r="G217" s="7"/>
      <c r="H217" s="425">
        <f t="shared" ref="H217:S217" si="99">H57*$E217/30</f>
        <v>7.0933333333333337</v>
      </c>
      <c r="I217" s="426">
        <f t="shared" si="99"/>
        <v>7.4666666666666668</v>
      </c>
      <c r="J217" s="426">
        <f t="shared" si="99"/>
        <v>7.7466666666666679</v>
      </c>
      <c r="K217" s="426">
        <f t="shared" si="99"/>
        <v>8.120000000000001</v>
      </c>
      <c r="L217" s="426">
        <f t="shared" si="99"/>
        <v>8.4</v>
      </c>
      <c r="M217" s="426">
        <f t="shared" si="99"/>
        <v>8.7733333333333334</v>
      </c>
      <c r="N217" s="426">
        <f t="shared" si="99"/>
        <v>9.1466666666666683</v>
      </c>
      <c r="O217" s="426">
        <f t="shared" si="99"/>
        <v>9.4266666666666676</v>
      </c>
      <c r="P217" s="426">
        <f t="shared" si="99"/>
        <v>9.8000000000000007</v>
      </c>
      <c r="Q217" s="426">
        <f t="shared" si="99"/>
        <v>10.080000000000002</v>
      </c>
      <c r="R217" s="426">
        <f t="shared" si="99"/>
        <v>10.453333333333335</v>
      </c>
      <c r="S217" s="426">
        <f t="shared" si="99"/>
        <v>10.826666666666666</v>
      </c>
      <c r="T217" s="469">
        <f t="shared" si="98"/>
        <v>107.33333333333333</v>
      </c>
      <c r="U217" s="3"/>
      <c r="V217" s="3"/>
      <c r="W217" s="3"/>
      <c r="X217" s="3"/>
      <c r="Y217" s="3"/>
      <c r="Z217" s="3"/>
    </row>
    <row r="218" spans="2:26">
      <c r="B218" s="347"/>
      <c r="C218" s="27" t="str">
        <f>"Payable Days for "&amp;$C58</f>
        <v>Payable Days for Commission on Billable Hours Revenue</v>
      </c>
      <c r="D218" s="7"/>
      <c r="E218" s="507">
        <f>'Year 3'!E218</f>
        <v>14</v>
      </c>
      <c r="F218" s="7"/>
      <c r="G218" s="7"/>
      <c r="H218" s="425">
        <f t="shared" ref="H218:S218" si="100">H58*$E218/30</f>
        <v>109.9</v>
      </c>
      <c r="I218" s="426">
        <f t="shared" si="100"/>
        <v>114.8</v>
      </c>
      <c r="J218" s="426">
        <f t="shared" si="100"/>
        <v>120.4</v>
      </c>
      <c r="K218" s="426">
        <f t="shared" si="100"/>
        <v>125.3</v>
      </c>
      <c r="L218" s="426">
        <f t="shared" si="100"/>
        <v>130.9</v>
      </c>
      <c r="M218" s="426">
        <f t="shared" si="100"/>
        <v>135.80000000000001</v>
      </c>
      <c r="N218" s="426">
        <f t="shared" si="100"/>
        <v>141.4</v>
      </c>
      <c r="O218" s="426">
        <f t="shared" si="100"/>
        <v>146.30000000000001</v>
      </c>
      <c r="P218" s="426">
        <f t="shared" si="100"/>
        <v>151.9</v>
      </c>
      <c r="Q218" s="426">
        <f t="shared" si="100"/>
        <v>156.80000000000001</v>
      </c>
      <c r="R218" s="426">
        <f t="shared" si="100"/>
        <v>162.4</v>
      </c>
      <c r="S218" s="426">
        <f t="shared" si="100"/>
        <v>167.65</v>
      </c>
      <c r="T218" s="469">
        <f t="shared" si="98"/>
        <v>1663.5500000000004</v>
      </c>
      <c r="U218" s="3"/>
      <c r="V218" s="3"/>
      <c r="W218" s="3"/>
      <c r="X218" s="3"/>
      <c r="Y218" s="3"/>
      <c r="Z218" s="3"/>
    </row>
    <row r="219" spans="2:26">
      <c r="B219" s="347"/>
      <c r="C219" s="27" t="str">
        <f>"Payable Days for "&amp;$C59</f>
        <v>Payable Days for Commission on Subscription Revenue</v>
      </c>
      <c r="D219" s="7"/>
      <c r="E219" s="507">
        <f>'Year 3'!E219</f>
        <v>14</v>
      </c>
      <c r="F219" s="7"/>
      <c r="G219" s="7"/>
      <c r="H219" s="425">
        <f t="shared" ref="H219:S219" si="101">H59*$E219/30</f>
        <v>16.687999999999999</v>
      </c>
      <c r="I219" s="426">
        <f t="shared" si="101"/>
        <v>16.687999999999999</v>
      </c>
      <c r="J219" s="426">
        <f t="shared" si="101"/>
        <v>16.687999999999999</v>
      </c>
      <c r="K219" s="426">
        <f t="shared" si="101"/>
        <v>16.687999999999999</v>
      </c>
      <c r="L219" s="426">
        <f t="shared" si="101"/>
        <v>16.687999999999999</v>
      </c>
      <c r="M219" s="426">
        <f t="shared" si="101"/>
        <v>16.687999999999999</v>
      </c>
      <c r="N219" s="426">
        <f t="shared" si="101"/>
        <v>16.687999999999999</v>
      </c>
      <c r="O219" s="426">
        <f t="shared" si="101"/>
        <v>16.687999999999999</v>
      </c>
      <c r="P219" s="426">
        <f t="shared" si="101"/>
        <v>16.687999999999999</v>
      </c>
      <c r="Q219" s="426">
        <f t="shared" si="101"/>
        <v>16.687999999999999</v>
      </c>
      <c r="R219" s="426">
        <f t="shared" si="101"/>
        <v>16.687999999999999</v>
      </c>
      <c r="S219" s="426">
        <f t="shared" si="101"/>
        <v>16.687999999999999</v>
      </c>
      <c r="T219" s="469">
        <f t="shared" si="98"/>
        <v>200.25599999999994</v>
      </c>
      <c r="U219" s="3"/>
      <c r="V219" s="3"/>
      <c r="W219" s="3"/>
      <c r="X219" s="3"/>
      <c r="Y219" s="3"/>
      <c r="Z219" s="3"/>
    </row>
    <row r="220" spans="2:26">
      <c r="B220" s="348"/>
      <c r="C220" s="27" t="str">
        <f>"Payable Days for "&amp;$C70</f>
        <v>Payable Days for S&amp;M Expenses for Product Line</v>
      </c>
      <c r="D220" s="7"/>
      <c r="E220" s="507">
        <f>'Year 3'!E220</f>
        <v>30</v>
      </c>
      <c r="F220" s="7"/>
      <c r="G220" s="7"/>
      <c r="H220" s="425">
        <f t="shared" ref="H220:S220" si="102">H70*$E220/30</f>
        <v>0</v>
      </c>
      <c r="I220" s="426">
        <f t="shared" si="102"/>
        <v>0</v>
      </c>
      <c r="J220" s="426">
        <f t="shared" si="102"/>
        <v>0</v>
      </c>
      <c r="K220" s="426">
        <f t="shared" si="102"/>
        <v>0</v>
      </c>
      <c r="L220" s="426">
        <f t="shared" si="102"/>
        <v>0</v>
      </c>
      <c r="M220" s="426">
        <f t="shared" si="102"/>
        <v>0</v>
      </c>
      <c r="N220" s="426">
        <f t="shared" si="102"/>
        <v>0</v>
      </c>
      <c r="O220" s="426">
        <f t="shared" si="102"/>
        <v>0</v>
      </c>
      <c r="P220" s="426">
        <f t="shared" si="102"/>
        <v>0</v>
      </c>
      <c r="Q220" s="426">
        <f t="shared" si="102"/>
        <v>0</v>
      </c>
      <c r="R220" s="426">
        <f t="shared" si="102"/>
        <v>0</v>
      </c>
      <c r="S220" s="426">
        <f t="shared" si="102"/>
        <v>0</v>
      </c>
      <c r="T220" s="469">
        <f>SUM(H220:S220)</f>
        <v>0</v>
      </c>
      <c r="U220" s="3"/>
      <c r="V220" s="3"/>
      <c r="W220" s="3"/>
      <c r="X220" s="3"/>
      <c r="Y220" s="3"/>
      <c r="Z220" s="3"/>
    </row>
    <row r="221" spans="2:26">
      <c r="B221" s="348"/>
      <c r="C221" s="27" t="str">
        <f>"Payable Days for "&amp;$C71</f>
        <v>Payable Days for S&amp;M Expenses for Services Line</v>
      </c>
      <c r="D221" s="7"/>
      <c r="E221" s="507">
        <f>'Year 3'!E221</f>
        <v>30</v>
      </c>
      <c r="F221" s="7"/>
      <c r="G221" s="7"/>
      <c r="H221" s="425">
        <f t="shared" ref="H221:S221" si="103">H71*$E221/30</f>
        <v>0</v>
      </c>
      <c r="I221" s="426">
        <f t="shared" si="103"/>
        <v>0</v>
      </c>
      <c r="J221" s="426">
        <f t="shared" si="103"/>
        <v>0</v>
      </c>
      <c r="K221" s="426">
        <f t="shared" si="103"/>
        <v>0</v>
      </c>
      <c r="L221" s="426">
        <f t="shared" si="103"/>
        <v>0</v>
      </c>
      <c r="M221" s="426">
        <f t="shared" si="103"/>
        <v>0</v>
      </c>
      <c r="N221" s="426">
        <f t="shared" si="103"/>
        <v>0</v>
      </c>
      <c r="O221" s="426">
        <f t="shared" si="103"/>
        <v>0</v>
      </c>
      <c r="P221" s="426">
        <f t="shared" si="103"/>
        <v>0</v>
      </c>
      <c r="Q221" s="426">
        <f t="shared" si="103"/>
        <v>0</v>
      </c>
      <c r="R221" s="426">
        <f t="shared" si="103"/>
        <v>0</v>
      </c>
      <c r="S221" s="426">
        <f t="shared" si="103"/>
        <v>0</v>
      </c>
      <c r="T221" s="469">
        <f t="shared" ref="T221:T245" si="104">SUM(H221:S221)</f>
        <v>0</v>
      </c>
      <c r="U221" s="3"/>
      <c r="V221" s="3"/>
      <c r="W221" s="3"/>
      <c r="X221" s="3"/>
      <c r="Y221" s="3"/>
      <c r="Z221" s="3"/>
    </row>
    <row r="222" spans="2:26">
      <c r="B222" s="348"/>
      <c r="C222" s="27" t="str">
        <f>"Payable Days for "&amp;$C72</f>
        <v>Payable Days for S&amp;M Expenses for Billable Hours Line</v>
      </c>
      <c r="D222" s="7"/>
      <c r="E222" s="507">
        <f>'Year 3'!E222</f>
        <v>0</v>
      </c>
      <c r="F222" s="7"/>
      <c r="G222" s="7"/>
      <c r="H222" s="425">
        <f t="shared" ref="H222:S222" si="105">H72*$E222/30</f>
        <v>0</v>
      </c>
      <c r="I222" s="426">
        <f t="shared" si="105"/>
        <v>0</v>
      </c>
      <c r="J222" s="426">
        <f t="shared" si="105"/>
        <v>0</v>
      </c>
      <c r="K222" s="426">
        <f t="shared" si="105"/>
        <v>0</v>
      </c>
      <c r="L222" s="426">
        <f t="shared" si="105"/>
        <v>0</v>
      </c>
      <c r="M222" s="426">
        <f t="shared" si="105"/>
        <v>0</v>
      </c>
      <c r="N222" s="426">
        <f t="shared" si="105"/>
        <v>0</v>
      </c>
      <c r="O222" s="426">
        <f t="shared" si="105"/>
        <v>0</v>
      </c>
      <c r="P222" s="426">
        <f t="shared" si="105"/>
        <v>0</v>
      </c>
      <c r="Q222" s="426">
        <f t="shared" si="105"/>
        <v>0</v>
      </c>
      <c r="R222" s="426">
        <f t="shared" si="105"/>
        <v>0</v>
      </c>
      <c r="S222" s="426">
        <f t="shared" si="105"/>
        <v>0</v>
      </c>
      <c r="T222" s="469">
        <f t="shared" si="104"/>
        <v>0</v>
      </c>
      <c r="U222" s="3"/>
      <c r="V222" s="3"/>
      <c r="W222" s="3"/>
      <c r="X222" s="3"/>
      <c r="Y222" s="3"/>
      <c r="Z222" s="3"/>
    </row>
    <row r="223" spans="2:26">
      <c r="B223" s="348"/>
      <c r="C223" s="27" t="str">
        <f>"Payable Days for "&amp;$C73</f>
        <v>Payable Days for S&amp;M Expenses for Subscriptions Line</v>
      </c>
      <c r="D223" s="7"/>
      <c r="E223" s="507">
        <f>'Year 3'!E223</f>
        <v>14</v>
      </c>
      <c r="F223" s="7"/>
      <c r="G223" s="7"/>
      <c r="H223" s="425">
        <f t="shared" ref="H223:S223" si="106">H73*$E223/30</f>
        <v>0</v>
      </c>
      <c r="I223" s="426">
        <f t="shared" si="106"/>
        <v>0</v>
      </c>
      <c r="J223" s="426">
        <f t="shared" si="106"/>
        <v>0</v>
      </c>
      <c r="K223" s="426">
        <f t="shared" si="106"/>
        <v>0</v>
      </c>
      <c r="L223" s="426">
        <f t="shared" si="106"/>
        <v>0</v>
      </c>
      <c r="M223" s="426">
        <f t="shared" si="106"/>
        <v>0</v>
      </c>
      <c r="N223" s="426">
        <f t="shared" si="106"/>
        <v>0</v>
      </c>
      <c r="O223" s="426">
        <f t="shared" si="106"/>
        <v>0</v>
      </c>
      <c r="P223" s="426">
        <f t="shared" si="106"/>
        <v>0</v>
      </c>
      <c r="Q223" s="426">
        <f t="shared" si="106"/>
        <v>0</v>
      </c>
      <c r="R223" s="426">
        <f t="shared" si="106"/>
        <v>0</v>
      </c>
      <c r="S223" s="426">
        <f t="shared" si="106"/>
        <v>0</v>
      </c>
      <c r="T223" s="469">
        <f t="shared" si="104"/>
        <v>0</v>
      </c>
      <c r="U223" s="3"/>
      <c r="V223" s="3"/>
      <c r="W223" s="3"/>
      <c r="X223" s="3"/>
      <c r="Y223" s="3"/>
      <c r="Z223" s="3"/>
    </row>
    <row r="224" spans="2:26">
      <c r="B224" s="348"/>
      <c r="C224" s="27" t="str">
        <f t="shared" ref="C224:C242" si="107">"Payable Days for "&amp;$C121</f>
        <v>Payable Days for Advertising Campaigns</v>
      </c>
      <c r="D224" s="7"/>
      <c r="E224" s="507">
        <f>'Year 3'!E224</f>
        <v>12</v>
      </c>
      <c r="F224" s="7"/>
      <c r="G224" s="7"/>
      <c r="H224" s="425">
        <f t="shared" ref="H224:S224" si="108">H121*$E224/30</f>
        <v>200</v>
      </c>
      <c r="I224" s="426">
        <f t="shared" si="108"/>
        <v>200</v>
      </c>
      <c r="J224" s="426">
        <f t="shared" si="108"/>
        <v>200</v>
      </c>
      <c r="K224" s="426">
        <f t="shared" si="108"/>
        <v>200</v>
      </c>
      <c r="L224" s="426">
        <f t="shared" si="108"/>
        <v>200</v>
      </c>
      <c r="M224" s="426">
        <f t="shared" si="108"/>
        <v>200</v>
      </c>
      <c r="N224" s="426">
        <f t="shared" si="108"/>
        <v>200</v>
      </c>
      <c r="O224" s="426">
        <f t="shared" si="108"/>
        <v>200</v>
      </c>
      <c r="P224" s="426">
        <f t="shared" si="108"/>
        <v>200</v>
      </c>
      <c r="Q224" s="426">
        <f t="shared" si="108"/>
        <v>200</v>
      </c>
      <c r="R224" s="426">
        <f t="shared" si="108"/>
        <v>200</v>
      </c>
      <c r="S224" s="426">
        <f t="shared" si="108"/>
        <v>200</v>
      </c>
      <c r="T224" s="469">
        <f t="shared" si="104"/>
        <v>2400</v>
      </c>
      <c r="U224" s="3"/>
      <c r="V224" s="3"/>
      <c r="W224" s="3"/>
      <c r="X224" s="3"/>
      <c r="Y224" s="3"/>
      <c r="Z224" s="3"/>
    </row>
    <row r="225" spans="2:26">
      <c r="B225" s="348"/>
      <c r="C225" s="27" t="str">
        <f t="shared" si="107"/>
        <v>Payable Days for Car and Truck Expenses</v>
      </c>
      <c r="D225" s="7"/>
      <c r="E225" s="507">
        <f>'Year 3'!E225</f>
        <v>12</v>
      </c>
      <c r="F225" s="7"/>
      <c r="G225" s="7"/>
      <c r="H225" s="425">
        <f t="shared" ref="H225:S225" si="109">H122*$E225/30</f>
        <v>240</v>
      </c>
      <c r="I225" s="426">
        <f t="shared" si="109"/>
        <v>240</v>
      </c>
      <c r="J225" s="426">
        <f t="shared" si="109"/>
        <v>240</v>
      </c>
      <c r="K225" s="426">
        <f t="shared" si="109"/>
        <v>240</v>
      </c>
      <c r="L225" s="426">
        <f t="shared" si="109"/>
        <v>240</v>
      </c>
      <c r="M225" s="426">
        <f t="shared" si="109"/>
        <v>240</v>
      </c>
      <c r="N225" s="426">
        <f t="shared" si="109"/>
        <v>240</v>
      </c>
      <c r="O225" s="426">
        <f t="shared" si="109"/>
        <v>240</v>
      </c>
      <c r="P225" s="426">
        <f t="shared" si="109"/>
        <v>240</v>
      </c>
      <c r="Q225" s="426">
        <f t="shared" si="109"/>
        <v>240</v>
      </c>
      <c r="R225" s="426">
        <f t="shared" si="109"/>
        <v>240</v>
      </c>
      <c r="S225" s="426">
        <f t="shared" si="109"/>
        <v>240</v>
      </c>
      <c r="T225" s="469">
        <f t="shared" si="104"/>
        <v>2880</v>
      </c>
      <c r="U225" s="3"/>
      <c r="V225" s="3"/>
      <c r="W225" s="3"/>
      <c r="X225" s="3"/>
      <c r="Y225" s="3"/>
      <c r="Z225" s="3"/>
    </row>
    <row r="226" spans="2:26">
      <c r="B226" s="348"/>
      <c r="C226" s="27" t="str">
        <f t="shared" si="107"/>
        <v>Payable Days for Bank &amp; Merchant Fees</v>
      </c>
      <c r="D226" s="7"/>
      <c r="E226" s="507">
        <f>'Year 3'!E226</f>
        <v>12</v>
      </c>
      <c r="F226" s="7"/>
      <c r="G226" s="7"/>
      <c r="H226" s="425">
        <f t="shared" ref="H226:S226" si="110">H123*$E226/30</f>
        <v>0</v>
      </c>
      <c r="I226" s="426">
        <f t="shared" si="110"/>
        <v>0</v>
      </c>
      <c r="J226" s="426">
        <f t="shared" si="110"/>
        <v>0</v>
      </c>
      <c r="K226" s="426">
        <f t="shared" si="110"/>
        <v>0</v>
      </c>
      <c r="L226" s="426">
        <f t="shared" si="110"/>
        <v>0</v>
      </c>
      <c r="M226" s="426">
        <f t="shared" si="110"/>
        <v>0</v>
      </c>
      <c r="N226" s="426">
        <f t="shared" si="110"/>
        <v>0</v>
      </c>
      <c r="O226" s="426">
        <f t="shared" si="110"/>
        <v>0</v>
      </c>
      <c r="P226" s="426">
        <f t="shared" si="110"/>
        <v>0</v>
      </c>
      <c r="Q226" s="426">
        <f t="shared" si="110"/>
        <v>0</v>
      </c>
      <c r="R226" s="426">
        <f t="shared" si="110"/>
        <v>0</v>
      </c>
      <c r="S226" s="426">
        <f t="shared" si="110"/>
        <v>0</v>
      </c>
      <c r="T226" s="469">
        <f t="shared" si="104"/>
        <v>0</v>
      </c>
      <c r="U226" s="3"/>
      <c r="V226" s="3"/>
      <c r="W226" s="3"/>
      <c r="X226" s="3"/>
      <c r="Y226" s="3"/>
      <c r="Z226" s="3"/>
    </row>
    <row r="227" spans="2:26">
      <c r="B227" s="348"/>
      <c r="C227" s="27" t="str">
        <f t="shared" si="107"/>
        <v>Payable Days for Conferences &amp; Seminars</v>
      </c>
      <c r="D227" s="7"/>
      <c r="E227" s="507">
        <f>'Year 3'!E227</f>
        <v>12</v>
      </c>
      <c r="F227" s="7"/>
      <c r="G227" s="7"/>
      <c r="H227" s="425">
        <f t="shared" ref="H227:S227" si="111">H124*$E227/30</f>
        <v>0</v>
      </c>
      <c r="I227" s="426">
        <f t="shared" si="111"/>
        <v>0</v>
      </c>
      <c r="J227" s="426">
        <f t="shared" si="111"/>
        <v>0</v>
      </c>
      <c r="K227" s="426">
        <f t="shared" si="111"/>
        <v>0</v>
      </c>
      <c r="L227" s="426">
        <f t="shared" si="111"/>
        <v>0</v>
      </c>
      <c r="M227" s="426">
        <f t="shared" si="111"/>
        <v>0</v>
      </c>
      <c r="N227" s="426">
        <f t="shared" si="111"/>
        <v>0</v>
      </c>
      <c r="O227" s="426">
        <f t="shared" si="111"/>
        <v>0</v>
      </c>
      <c r="P227" s="426">
        <f t="shared" si="111"/>
        <v>0</v>
      </c>
      <c r="Q227" s="426">
        <f t="shared" si="111"/>
        <v>0</v>
      </c>
      <c r="R227" s="426">
        <f t="shared" si="111"/>
        <v>0</v>
      </c>
      <c r="S227" s="426">
        <f t="shared" si="111"/>
        <v>0</v>
      </c>
      <c r="T227" s="469">
        <f t="shared" si="104"/>
        <v>0</v>
      </c>
      <c r="U227" s="3"/>
      <c r="V227" s="3"/>
      <c r="W227" s="3"/>
      <c r="X227" s="3"/>
      <c r="Y227" s="3"/>
      <c r="Z227" s="3"/>
    </row>
    <row r="228" spans="2:26">
      <c r="B228" s="348"/>
      <c r="C228" s="27" t="str">
        <f t="shared" si="107"/>
        <v>Payable Days for Dues and Subscriptions</v>
      </c>
      <c r="D228" s="7"/>
      <c r="E228" s="507">
        <f>'Year 3'!E228</f>
        <v>12</v>
      </c>
      <c r="F228" s="7"/>
      <c r="G228" s="7"/>
      <c r="H228" s="425">
        <f t="shared" ref="H228:S228" si="112">H125*$E228/30</f>
        <v>80</v>
      </c>
      <c r="I228" s="426">
        <f t="shared" si="112"/>
        <v>80</v>
      </c>
      <c r="J228" s="426">
        <f t="shared" si="112"/>
        <v>80</v>
      </c>
      <c r="K228" s="426">
        <f t="shared" si="112"/>
        <v>80</v>
      </c>
      <c r="L228" s="426">
        <f t="shared" si="112"/>
        <v>80</v>
      </c>
      <c r="M228" s="426">
        <f t="shared" si="112"/>
        <v>80</v>
      </c>
      <c r="N228" s="426">
        <f t="shared" si="112"/>
        <v>80</v>
      </c>
      <c r="O228" s="426">
        <f t="shared" si="112"/>
        <v>80</v>
      </c>
      <c r="P228" s="426">
        <f t="shared" si="112"/>
        <v>80</v>
      </c>
      <c r="Q228" s="426">
        <f t="shared" si="112"/>
        <v>80</v>
      </c>
      <c r="R228" s="426">
        <f t="shared" si="112"/>
        <v>80</v>
      </c>
      <c r="S228" s="426">
        <f t="shared" si="112"/>
        <v>80</v>
      </c>
      <c r="T228" s="469">
        <f t="shared" si="104"/>
        <v>960</v>
      </c>
      <c r="U228" s="3"/>
      <c r="V228" s="3"/>
      <c r="W228" s="3"/>
      <c r="X228" s="3"/>
      <c r="Y228" s="3"/>
      <c r="Z228" s="3"/>
    </row>
    <row r="229" spans="2:26">
      <c r="B229" s="348"/>
      <c r="C229" s="27" t="str">
        <f t="shared" si="107"/>
        <v>Payable Days for Miscellaneous</v>
      </c>
      <c r="D229" s="7"/>
      <c r="E229" s="507">
        <f>'Year 3'!E229</f>
        <v>12</v>
      </c>
      <c r="F229" s="7"/>
      <c r="G229" s="7"/>
      <c r="H229" s="425">
        <f t="shared" ref="H229:S229" si="113">H126*$E229/30</f>
        <v>0</v>
      </c>
      <c r="I229" s="426">
        <f t="shared" si="113"/>
        <v>0</v>
      </c>
      <c r="J229" s="426">
        <f t="shared" si="113"/>
        <v>0</v>
      </c>
      <c r="K229" s="426">
        <f t="shared" si="113"/>
        <v>0</v>
      </c>
      <c r="L229" s="426">
        <f t="shared" si="113"/>
        <v>0</v>
      </c>
      <c r="M229" s="426">
        <f t="shared" si="113"/>
        <v>0</v>
      </c>
      <c r="N229" s="426">
        <f t="shared" si="113"/>
        <v>0</v>
      </c>
      <c r="O229" s="426">
        <f t="shared" si="113"/>
        <v>0</v>
      </c>
      <c r="P229" s="426">
        <f t="shared" si="113"/>
        <v>0</v>
      </c>
      <c r="Q229" s="426">
        <f t="shared" si="113"/>
        <v>0</v>
      </c>
      <c r="R229" s="426">
        <f t="shared" si="113"/>
        <v>0</v>
      </c>
      <c r="S229" s="426">
        <f t="shared" si="113"/>
        <v>0</v>
      </c>
      <c r="T229" s="469">
        <f t="shared" si="104"/>
        <v>0</v>
      </c>
      <c r="U229" s="3"/>
      <c r="V229" s="3"/>
      <c r="W229" s="3"/>
      <c r="X229" s="3"/>
      <c r="Y229" s="3"/>
      <c r="Z229" s="3"/>
    </row>
    <row r="230" spans="2:26">
      <c r="B230" s="348"/>
      <c r="C230" s="27" t="str">
        <f t="shared" si="107"/>
        <v>Payable Days for Insurance (Liability and Property)</v>
      </c>
      <c r="D230" s="7"/>
      <c r="E230" s="507">
        <f>'Year 3'!E230</f>
        <v>12</v>
      </c>
      <c r="F230" s="7"/>
      <c r="G230" s="7"/>
      <c r="H230" s="425">
        <f t="shared" ref="H230:S230" si="114">H127*$E230/30</f>
        <v>0</v>
      </c>
      <c r="I230" s="426">
        <f t="shared" si="114"/>
        <v>0</v>
      </c>
      <c r="J230" s="426">
        <f t="shared" si="114"/>
        <v>0</v>
      </c>
      <c r="K230" s="426">
        <f t="shared" si="114"/>
        <v>0</v>
      </c>
      <c r="L230" s="426">
        <f t="shared" si="114"/>
        <v>0</v>
      </c>
      <c r="M230" s="426">
        <f t="shared" si="114"/>
        <v>0</v>
      </c>
      <c r="N230" s="426">
        <f t="shared" si="114"/>
        <v>0</v>
      </c>
      <c r="O230" s="426">
        <f t="shared" si="114"/>
        <v>0</v>
      </c>
      <c r="P230" s="426">
        <f t="shared" si="114"/>
        <v>0</v>
      </c>
      <c r="Q230" s="426">
        <f t="shared" si="114"/>
        <v>0</v>
      </c>
      <c r="R230" s="426">
        <f t="shared" si="114"/>
        <v>0</v>
      </c>
      <c r="S230" s="426">
        <f t="shared" si="114"/>
        <v>0</v>
      </c>
      <c r="T230" s="469">
        <f t="shared" si="104"/>
        <v>0</v>
      </c>
      <c r="U230" s="3"/>
      <c r="V230" s="3"/>
      <c r="W230" s="3"/>
      <c r="X230" s="3"/>
      <c r="Y230" s="3"/>
      <c r="Z230" s="3"/>
    </row>
    <row r="231" spans="2:26">
      <c r="B231" s="348"/>
      <c r="C231" s="27" t="str">
        <f t="shared" si="107"/>
        <v>Payable Days for Licenses/Fees/Permits</v>
      </c>
      <c r="D231" s="7"/>
      <c r="E231" s="507">
        <f>'Year 3'!E231</f>
        <v>12</v>
      </c>
      <c r="F231" s="7"/>
      <c r="G231" s="7"/>
      <c r="H231" s="425">
        <f t="shared" ref="H231:S231" si="115">H128*$E231/30</f>
        <v>0</v>
      </c>
      <c r="I231" s="426">
        <f t="shared" si="115"/>
        <v>0</v>
      </c>
      <c r="J231" s="426">
        <f t="shared" si="115"/>
        <v>0</v>
      </c>
      <c r="K231" s="426">
        <f t="shared" si="115"/>
        <v>0</v>
      </c>
      <c r="L231" s="426">
        <f t="shared" si="115"/>
        <v>0</v>
      </c>
      <c r="M231" s="426">
        <f t="shared" si="115"/>
        <v>0</v>
      </c>
      <c r="N231" s="426">
        <f t="shared" si="115"/>
        <v>0</v>
      </c>
      <c r="O231" s="426">
        <f t="shared" si="115"/>
        <v>0</v>
      </c>
      <c r="P231" s="426">
        <f t="shared" si="115"/>
        <v>0</v>
      </c>
      <c r="Q231" s="426">
        <f t="shared" si="115"/>
        <v>0</v>
      </c>
      <c r="R231" s="426">
        <f t="shared" si="115"/>
        <v>0</v>
      </c>
      <c r="S231" s="426">
        <f t="shared" si="115"/>
        <v>0</v>
      </c>
      <c r="T231" s="469">
        <f t="shared" si="104"/>
        <v>0</v>
      </c>
      <c r="U231" s="3"/>
      <c r="V231" s="3"/>
      <c r="W231" s="3"/>
      <c r="X231" s="3"/>
      <c r="Y231" s="3"/>
      <c r="Z231" s="3"/>
    </row>
    <row r="232" spans="2:26">
      <c r="B232" s="348"/>
      <c r="C232" s="27" t="str">
        <f t="shared" si="107"/>
        <v>Payable Days for Legal and Professional Fees</v>
      </c>
      <c r="D232" s="7"/>
      <c r="E232" s="507">
        <f>'Year 3'!E232</f>
        <v>12</v>
      </c>
      <c r="F232" s="7"/>
      <c r="G232" s="7"/>
      <c r="H232" s="425">
        <f t="shared" ref="H232:S232" si="116">H129*$E232/30</f>
        <v>0</v>
      </c>
      <c r="I232" s="426">
        <f t="shared" si="116"/>
        <v>0</v>
      </c>
      <c r="J232" s="426">
        <f t="shared" si="116"/>
        <v>0</v>
      </c>
      <c r="K232" s="426">
        <f t="shared" si="116"/>
        <v>0</v>
      </c>
      <c r="L232" s="426">
        <f t="shared" si="116"/>
        <v>0</v>
      </c>
      <c r="M232" s="426">
        <f t="shared" si="116"/>
        <v>0</v>
      </c>
      <c r="N232" s="426">
        <f t="shared" si="116"/>
        <v>0</v>
      </c>
      <c r="O232" s="426">
        <f t="shared" si="116"/>
        <v>0</v>
      </c>
      <c r="P232" s="426">
        <f t="shared" si="116"/>
        <v>0</v>
      </c>
      <c r="Q232" s="426">
        <f t="shared" si="116"/>
        <v>0</v>
      </c>
      <c r="R232" s="426">
        <f t="shared" si="116"/>
        <v>0</v>
      </c>
      <c r="S232" s="426">
        <f t="shared" si="116"/>
        <v>0</v>
      </c>
      <c r="T232" s="469">
        <f t="shared" si="104"/>
        <v>0</v>
      </c>
      <c r="U232" s="3"/>
      <c r="V232" s="3"/>
      <c r="W232" s="3"/>
      <c r="X232" s="3"/>
      <c r="Y232" s="3"/>
      <c r="Z232" s="3"/>
    </row>
    <row r="233" spans="2:26">
      <c r="B233" s="348"/>
      <c r="C233" s="27" t="str">
        <f t="shared" si="107"/>
        <v>Payable Days for Office Expenses &amp; Supplies</v>
      </c>
      <c r="D233" s="7"/>
      <c r="E233" s="507">
        <f>'Year 3'!E233</f>
        <v>12</v>
      </c>
      <c r="F233" s="7"/>
      <c r="G233" s="7"/>
      <c r="H233" s="425">
        <f t="shared" ref="H233:S233" si="117">H130*$E233/30</f>
        <v>0</v>
      </c>
      <c r="I233" s="426">
        <f t="shared" si="117"/>
        <v>0</v>
      </c>
      <c r="J233" s="426">
        <f t="shared" si="117"/>
        <v>0</v>
      </c>
      <c r="K233" s="426">
        <f t="shared" si="117"/>
        <v>0</v>
      </c>
      <c r="L233" s="426">
        <f t="shared" si="117"/>
        <v>0</v>
      </c>
      <c r="M233" s="426">
        <f t="shared" si="117"/>
        <v>0</v>
      </c>
      <c r="N233" s="426">
        <f t="shared" si="117"/>
        <v>0</v>
      </c>
      <c r="O233" s="426">
        <f t="shared" si="117"/>
        <v>0</v>
      </c>
      <c r="P233" s="426">
        <f t="shared" si="117"/>
        <v>0</v>
      </c>
      <c r="Q233" s="426">
        <f t="shared" si="117"/>
        <v>0</v>
      </c>
      <c r="R233" s="426">
        <f t="shared" si="117"/>
        <v>0</v>
      </c>
      <c r="S233" s="426">
        <f t="shared" si="117"/>
        <v>0</v>
      </c>
      <c r="T233" s="469">
        <f t="shared" si="104"/>
        <v>0</v>
      </c>
      <c r="U233" s="3"/>
      <c r="V233" s="3"/>
      <c r="W233" s="3"/>
      <c r="X233" s="3"/>
      <c r="Y233" s="3"/>
      <c r="Z233" s="3"/>
    </row>
    <row r="234" spans="2:26">
      <c r="B234" s="348"/>
      <c r="C234" s="27" t="str">
        <f t="shared" si="107"/>
        <v>Payable Days for Postage and Delivery</v>
      </c>
      <c r="D234" s="7"/>
      <c r="E234" s="507">
        <f>'Year 3'!E234</f>
        <v>12</v>
      </c>
      <c r="F234" s="7"/>
      <c r="G234" s="7"/>
      <c r="H234" s="425">
        <f t="shared" ref="H234:S234" si="118">H131*$E234/30</f>
        <v>80</v>
      </c>
      <c r="I234" s="426">
        <f t="shared" si="118"/>
        <v>80</v>
      </c>
      <c r="J234" s="426">
        <f t="shared" si="118"/>
        <v>80</v>
      </c>
      <c r="K234" s="426">
        <f t="shared" si="118"/>
        <v>80</v>
      </c>
      <c r="L234" s="426">
        <f t="shared" si="118"/>
        <v>80</v>
      </c>
      <c r="M234" s="426">
        <f t="shared" si="118"/>
        <v>80</v>
      </c>
      <c r="N234" s="426">
        <f t="shared" si="118"/>
        <v>80</v>
      </c>
      <c r="O234" s="426">
        <f t="shared" si="118"/>
        <v>80</v>
      </c>
      <c r="P234" s="426">
        <f t="shared" si="118"/>
        <v>80</v>
      </c>
      <c r="Q234" s="426">
        <f t="shared" si="118"/>
        <v>80</v>
      </c>
      <c r="R234" s="426">
        <f t="shared" si="118"/>
        <v>80</v>
      </c>
      <c r="S234" s="426">
        <f t="shared" si="118"/>
        <v>80</v>
      </c>
      <c r="T234" s="469">
        <f t="shared" si="104"/>
        <v>960</v>
      </c>
      <c r="U234" s="3"/>
      <c r="V234" s="3"/>
      <c r="W234" s="3"/>
      <c r="X234" s="3"/>
      <c r="Y234" s="3"/>
      <c r="Z234" s="3"/>
    </row>
    <row r="235" spans="2:26">
      <c r="B235" s="348"/>
      <c r="C235" s="27" t="str">
        <f t="shared" si="107"/>
        <v>Payable Days for Rent (on business property)</v>
      </c>
      <c r="D235" s="7"/>
      <c r="E235" s="507">
        <f>'Year 3'!E235</f>
        <v>12</v>
      </c>
      <c r="F235" s="7"/>
      <c r="G235" s="7"/>
      <c r="H235" s="425">
        <f t="shared" ref="H235:S235" si="119">H132*$E235/30</f>
        <v>1200</v>
      </c>
      <c r="I235" s="426">
        <f t="shared" si="119"/>
        <v>1200</v>
      </c>
      <c r="J235" s="426">
        <f t="shared" si="119"/>
        <v>1200</v>
      </c>
      <c r="K235" s="426">
        <f t="shared" si="119"/>
        <v>1200</v>
      </c>
      <c r="L235" s="426">
        <f t="shared" si="119"/>
        <v>1200</v>
      </c>
      <c r="M235" s="426">
        <f t="shared" si="119"/>
        <v>1200</v>
      </c>
      <c r="N235" s="426">
        <f t="shared" si="119"/>
        <v>1200</v>
      </c>
      <c r="O235" s="426">
        <f t="shared" si="119"/>
        <v>1200</v>
      </c>
      <c r="P235" s="426">
        <f t="shared" si="119"/>
        <v>1200</v>
      </c>
      <c r="Q235" s="426">
        <f t="shared" si="119"/>
        <v>1200</v>
      </c>
      <c r="R235" s="426">
        <f t="shared" si="119"/>
        <v>1200</v>
      </c>
      <c r="S235" s="426">
        <f t="shared" si="119"/>
        <v>1200</v>
      </c>
      <c r="T235" s="469">
        <f t="shared" si="104"/>
        <v>14400</v>
      </c>
      <c r="U235" s="3"/>
      <c r="V235" s="3"/>
      <c r="W235" s="3"/>
      <c r="X235" s="3"/>
      <c r="Y235" s="3"/>
      <c r="Z235" s="3"/>
    </row>
    <row r="236" spans="2:26">
      <c r="B236" s="348"/>
      <c r="C236" s="27" t="str">
        <f t="shared" si="107"/>
        <v>Payable Days for Rent of Vehicles and Equipment</v>
      </c>
      <c r="D236" s="7"/>
      <c r="E236" s="507">
        <f>'Year 3'!E236</f>
        <v>12</v>
      </c>
      <c r="F236" s="7"/>
      <c r="G236" s="7"/>
      <c r="H236" s="425">
        <f t="shared" ref="H236:S236" si="120">H133*$E236/30</f>
        <v>296</v>
      </c>
      <c r="I236" s="426">
        <f t="shared" si="120"/>
        <v>296</v>
      </c>
      <c r="J236" s="426">
        <f t="shared" si="120"/>
        <v>296</v>
      </c>
      <c r="K236" s="426">
        <f t="shared" si="120"/>
        <v>296</v>
      </c>
      <c r="L236" s="426">
        <f t="shared" si="120"/>
        <v>296</v>
      </c>
      <c r="M236" s="426">
        <f t="shared" si="120"/>
        <v>296</v>
      </c>
      <c r="N236" s="426">
        <f t="shared" si="120"/>
        <v>296</v>
      </c>
      <c r="O236" s="426">
        <f t="shared" si="120"/>
        <v>296</v>
      </c>
      <c r="P236" s="426">
        <f t="shared" si="120"/>
        <v>296</v>
      </c>
      <c r="Q236" s="426">
        <f t="shared" si="120"/>
        <v>296</v>
      </c>
      <c r="R236" s="426">
        <f t="shared" si="120"/>
        <v>296</v>
      </c>
      <c r="S236" s="426">
        <f t="shared" si="120"/>
        <v>296</v>
      </c>
      <c r="T236" s="469">
        <f t="shared" si="104"/>
        <v>3552</v>
      </c>
      <c r="U236" s="3"/>
      <c r="V236" s="3"/>
      <c r="W236" s="3"/>
      <c r="X236" s="3"/>
      <c r="Y236" s="3"/>
      <c r="Z236" s="3"/>
    </row>
    <row r="237" spans="2:26">
      <c r="B237" s="348"/>
      <c r="C237" s="27" t="str">
        <f t="shared" si="107"/>
        <v>Payable Days for Taxes-Other</v>
      </c>
      <c r="D237" s="7"/>
      <c r="E237" s="507">
        <f>'Year 3'!E237</f>
        <v>12</v>
      </c>
      <c r="F237" s="7"/>
      <c r="G237" s="7"/>
      <c r="H237" s="425">
        <f t="shared" ref="H237:S237" si="121">H134*$E237/30</f>
        <v>0</v>
      </c>
      <c r="I237" s="426">
        <f t="shared" si="121"/>
        <v>0</v>
      </c>
      <c r="J237" s="426">
        <f t="shared" si="121"/>
        <v>0</v>
      </c>
      <c r="K237" s="426">
        <f t="shared" si="121"/>
        <v>0</v>
      </c>
      <c r="L237" s="426">
        <f t="shared" si="121"/>
        <v>0</v>
      </c>
      <c r="M237" s="426">
        <f t="shared" si="121"/>
        <v>0</v>
      </c>
      <c r="N237" s="426">
        <f t="shared" si="121"/>
        <v>0</v>
      </c>
      <c r="O237" s="426">
        <f t="shared" si="121"/>
        <v>0</v>
      </c>
      <c r="P237" s="426">
        <f t="shared" si="121"/>
        <v>0</v>
      </c>
      <c r="Q237" s="426">
        <f t="shared" si="121"/>
        <v>0</v>
      </c>
      <c r="R237" s="426">
        <f t="shared" si="121"/>
        <v>0</v>
      </c>
      <c r="S237" s="426">
        <f t="shared" si="121"/>
        <v>0</v>
      </c>
      <c r="T237" s="469">
        <f t="shared" si="104"/>
        <v>0</v>
      </c>
      <c r="U237" s="3"/>
      <c r="V237" s="3"/>
      <c r="W237" s="3"/>
      <c r="X237" s="3"/>
      <c r="Y237" s="3"/>
      <c r="Z237" s="3"/>
    </row>
    <row r="238" spans="2:26">
      <c r="B238" s="348"/>
      <c r="C238" s="27" t="str">
        <f t="shared" si="107"/>
        <v>Payable Days for Telephone and Communications</v>
      </c>
      <c r="D238" s="7"/>
      <c r="E238" s="507">
        <f>'Year 3'!E238</f>
        <v>12</v>
      </c>
      <c r="F238" s="7"/>
      <c r="G238" s="7"/>
      <c r="H238" s="425">
        <f t="shared" ref="H238:S238" si="122">H135*$E238/30</f>
        <v>0</v>
      </c>
      <c r="I238" s="426">
        <f t="shared" si="122"/>
        <v>0</v>
      </c>
      <c r="J238" s="426">
        <f t="shared" si="122"/>
        <v>0</v>
      </c>
      <c r="K238" s="426">
        <f t="shared" si="122"/>
        <v>0</v>
      </c>
      <c r="L238" s="426">
        <f t="shared" si="122"/>
        <v>0</v>
      </c>
      <c r="M238" s="426">
        <f t="shared" si="122"/>
        <v>0</v>
      </c>
      <c r="N238" s="426">
        <f t="shared" si="122"/>
        <v>0</v>
      </c>
      <c r="O238" s="426">
        <f t="shared" si="122"/>
        <v>0</v>
      </c>
      <c r="P238" s="426">
        <f t="shared" si="122"/>
        <v>0</v>
      </c>
      <c r="Q238" s="426">
        <f t="shared" si="122"/>
        <v>0</v>
      </c>
      <c r="R238" s="426">
        <f t="shared" si="122"/>
        <v>0</v>
      </c>
      <c r="S238" s="426">
        <f t="shared" si="122"/>
        <v>0</v>
      </c>
      <c r="T238" s="469">
        <f t="shared" si="104"/>
        <v>0</v>
      </c>
      <c r="U238" s="3"/>
      <c r="V238" s="3"/>
      <c r="W238" s="3"/>
      <c r="X238" s="3"/>
      <c r="Y238" s="3"/>
      <c r="Z238" s="3"/>
    </row>
    <row r="239" spans="2:26">
      <c r="B239" s="348"/>
      <c r="C239" s="27" t="str">
        <f t="shared" si="107"/>
        <v>Payable Days for Travel</v>
      </c>
      <c r="D239" s="7"/>
      <c r="E239" s="507">
        <f>'Year 3'!E239</f>
        <v>12</v>
      </c>
      <c r="F239" s="7"/>
      <c r="G239" s="7"/>
      <c r="H239" s="425">
        <f t="shared" ref="H239:S239" si="123">H136*$E239/30</f>
        <v>0</v>
      </c>
      <c r="I239" s="426">
        <f t="shared" si="123"/>
        <v>0</v>
      </c>
      <c r="J239" s="426">
        <f t="shared" si="123"/>
        <v>0</v>
      </c>
      <c r="K239" s="426">
        <f t="shared" si="123"/>
        <v>0</v>
      </c>
      <c r="L239" s="426">
        <f t="shared" si="123"/>
        <v>0</v>
      </c>
      <c r="M239" s="426">
        <f t="shared" si="123"/>
        <v>0</v>
      </c>
      <c r="N239" s="426">
        <f t="shared" si="123"/>
        <v>0</v>
      </c>
      <c r="O239" s="426">
        <f t="shared" si="123"/>
        <v>0</v>
      </c>
      <c r="P239" s="426">
        <f t="shared" si="123"/>
        <v>0</v>
      </c>
      <c r="Q239" s="426">
        <f t="shared" si="123"/>
        <v>0</v>
      </c>
      <c r="R239" s="426">
        <f t="shared" si="123"/>
        <v>0</v>
      </c>
      <c r="S239" s="426">
        <f t="shared" si="123"/>
        <v>0</v>
      </c>
      <c r="T239" s="469">
        <f t="shared" si="104"/>
        <v>0</v>
      </c>
      <c r="U239" s="3"/>
      <c r="V239" s="3"/>
      <c r="W239" s="3"/>
      <c r="X239" s="3"/>
      <c r="Y239" s="3"/>
      <c r="Z239" s="3"/>
    </row>
    <row r="240" spans="2:26">
      <c r="B240" s="348"/>
      <c r="C240" s="27" t="str">
        <f t="shared" si="107"/>
        <v>Payable Days for IT services (infrastructure, security etc)</v>
      </c>
      <c r="D240" s="7"/>
      <c r="E240" s="507">
        <f>'Year 3'!E240</f>
        <v>12</v>
      </c>
      <c r="F240" s="7"/>
      <c r="G240" s="7"/>
      <c r="H240" s="425">
        <f t="shared" ref="H240:S240" si="124">H137*$E240/30</f>
        <v>0</v>
      </c>
      <c r="I240" s="426">
        <f t="shared" si="124"/>
        <v>0</v>
      </c>
      <c r="J240" s="426">
        <f t="shared" si="124"/>
        <v>0</v>
      </c>
      <c r="K240" s="426">
        <f t="shared" si="124"/>
        <v>0</v>
      </c>
      <c r="L240" s="426">
        <f t="shared" si="124"/>
        <v>0</v>
      </c>
      <c r="M240" s="426">
        <f t="shared" si="124"/>
        <v>0</v>
      </c>
      <c r="N240" s="426">
        <f t="shared" si="124"/>
        <v>0</v>
      </c>
      <c r="O240" s="426">
        <f t="shared" si="124"/>
        <v>0</v>
      </c>
      <c r="P240" s="426">
        <f t="shared" si="124"/>
        <v>0</v>
      </c>
      <c r="Q240" s="426">
        <f t="shared" si="124"/>
        <v>0</v>
      </c>
      <c r="R240" s="426">
        <f t="shared" si="124"/>
        <v>0</v>
      </c>
      <c r="S240" s="426">
        <f t="shared" si="124"/>
        <v>0</v>
      </c>
      <c r="T240" s="469">
        <f t="shared" si="104"/>
        <v>0</v>
      </c>
      <c r="U240" s="3"/>
      <c r="V240" s="3"/>
      <c r="W240" s="3"/>
      <c r="X240" s="3"/>
      <c r="Y240" s="3"/>
      <c r="Z240" s="3"/>
    </row>
    <row r="241" spans="1:26">
      <c r="B241" s="348"/>
      <c r="C241" s="27" t="str">
        <f t="shared" si="107"/>
        <v>Payable Days for Utilities</v>
      </c>
      <c r="D241" s="7"/>
      <c r="E241" s="507">
        <f>'Year 3'!E241</f>
        <v>12</v>
      </c>
      <c r="F241" s="7"/>
      <c r="G241" s="7"/>
      <c r="H241" s="425">
        <f t="shared" ref="H241:S241" si="125">H138*$E241/30</f>
        <v>60</v>
      </c>
      <c r="I241" s="426">
        <f t="shared" si="125"/>
        <v>60</v>
      </c>
      <c r="J241" s="426">
        <f t="shared" si="125"/>
        <v>60</v>
      </c>
      <c r="K241" s="426">
        <f t="shared" si="125"/>
        <v>60</v>
      </c>
      <c r="L241" s="426">
        <f t="shared" si="125"/>
        <v>60</v>
      </c>
      <c r="M241" s="426">
        <f t="shared" si="125"/>
        <v>60</v>
      </c>
      <c r="N241" s="426">
        <f t="shared" si="125"/>
        <v>60</v>
      </c>
      <c r="O241" s="426">
        <f t="shared" si="125"/>
        <v>60</v>
      </c>
      <c r="P241" s="426">
        <f t="shared" si="125"/>
        <v>60</v>
      </c>
      <c r="Q241" s="426">
        <f t="shared" si="125"/>
        <v>60</v>
      </c>
      <c r="R241" s="426">
        <f t="shared" si="125"/>
        <v>60</v>
      </c>
      <c r="S241" s="426">
        <f t="shared" si="125"/>
        <v>60</v>
      </c>
      <c r="T241" s="469">
        <f t="shared" si="104"/>
        <v>720</v>
      </c>
      <c r="U241" s="3"/>
      <c r="V241" s="3"/>
      <c r="W241" s="3"/>
      <c r="X241" s="3"/>
      <c r="Y241" s="3"/>
      <c r="Z241" s="3"/>
    </row>
    <row r="242" spans="1:26">
      <c r="B242" s="348"/>
      <c r="C242" s="27" t="str">
        <f t="shared" si="107"/>
        <v>Payable Days for Others</v>
      </c>
      <c r="D242" s="7"/>
      <c r="E242" s="507">
        <f>'Year 3'!E242</f>
        <v>12</v>
      </c>
      <c r="F242" s="7"/>
      <c r="G242" s="7"/>
      <c r="H242" s="425">
        <f t="shared" ref="H242:S242" si="126">H139*$E242/30</f>
        <v>0</v>
      </c>
      <c r="I242" s="426">
        <f t="shared" si="126"/>
        <v>0</v>
      </c>
      <c r="J242" s="426">
        <f t="shared" si="126"/>
        <v>0</v>
      </c>
      <c r="K242" s="426">
        <f t="shared" si="126"/>
        <v>0</v>
      </c>
      <c r="L242" s="426">
        <f t="shared" si="126"/>
        <v>0</v>
      </c>
      <c r="M242" s="426">
        <f t="shared" si="126"/>
        <v>0</v>
      </c>
      <c r="N242" s="426">
        <f t="shared" si="126"/>
        <v>0</v>
      </c>
      <c r="O242" s="426">
        <f t="shared" si="126"/>
        <v>0</v>
      </c>
      <c r="P242" s="426">
        <f t="shared" si="126"/>
        <v>0</v>
      </c>
      <c r="Q242" s="426">
        <f t="shared" si="126"/>
        <v>0</v>
      </c>
      <c r="R242" s="426">
        <f t="shared" si="126"/>
        <v>0</v>
      </c>
      <c r="S242" s="426">
        <f t="shared" si="126"/>
        <v>0</v>
      </c>
      <c r="T242" s="469">
        <f t="shared" si="104"/>
        <v>0</v>
      </c>
      <c r="U242" s="3"/>
      <c r="V242" s="3"/>
      <c r="W242" s="3"/>
      <c r="X242" s="3"/>
      <c r="Y242" s="3"/>
      <c r="Z242" s="3"/>
    </row>
    <row r="243" spans="1:26">
      <c r="B243" s="348"/>
      <c r="C243" s="27" t="str">
        <f>"Payable Days for "&amp;$B86</f>
        <v>Payable Days for Employee Wages</v>
      </c>
      <c r="D243" s="7"/>
      <c r="E243" s="507">
        <f>'Year 3'!E243</f>
        <v>30</v>
      </c>
      <c r="F243" s="7"/>
      <c r="G243" s="7"/>
      <c r="H243" s="425">
        <f t="shared" ref="H243:S243" si="127">H$102*$E243/30</f>
        <v>26773.4656</v>
      </c>
      <c r="I243" s="426">
        <f t="shared" si="127"/>
        <v>26773.4656</v>
      </c>
      <c r="J243" s="426">
        <f t="shared" si="127"/>
        <v>26773.4656</v>
      </c>
      <c r="K243" s="426">
        <f t="shared" si="127"/>
        <v>26773.4656</v>
      </c>
      <c r="L243" s="426">
        <f t="shared" si="127"/>
        <v>26773.4656</v>
      </c>
      <c r="M243" s="426">
        <f t="shared" si="127"/>
        <v>26773.4656</v>
      </c>
      <c r="N243" s="426">
        <f t="shared" si="127"/>
        <v>26773.4656</v>
      </c>
      <c r="O243" s="426">
        <f t="shared" si="127"/>
        <v>26773.4656</v>
      </c>
      <c r="P243" s="426">
        <f t="shared" si="127"/>
        <v>26773.4656</v>
      </c>
      <c r="Q243" s="426">
        <f t="shared" si="127"/>
        <v>26773.4656</v>
      </c>
      <c r="R243" s="426">
        <f t="shared" si="127"/>
        <v>26773.4656</v>
      </c>
      <c r="S243" s="426">
        <f t="shared" si="127"/>
        <v>26773.4656</v>
      </c>
      <c r="T243" s="469">
        <f t="shared" si="104"/>
        <v>321281.58720000001</v>
      </c>
      <c r="U243" s="3"/>
      <c r="V243" s="3"/>
      <c r="W243" s="3"/>
      <c r="X243" s="3"/>
      <c r="Y243" s="3"/>
      <c r="Z243" s="3"/>
    </row>
    <row r="244" spans="1:26">
      <c r="B244" s="348"/>
      <c r="C244" s="27" t="str">
        <f>"Payable Days for "&amp;$B104</f>
        <v>Payable Days for Payroll Taxes and Benefits</v>
      </c>
      <c r="D244" s="7"/>
      <c r="E244" s="507">
        <f>'Year 3'!E244</f>
        <v>60</v>
      </c>
      <c r="F244" s="7"/>
      <c r="G244" s="7"/>
      <c r="H244" s="425">
        <f t="shared" ref="H244:S244" si="128">H$113*$E244/30</f>
        <v>16859.511718400001</v>
      </c>
      <c r="I244" s="426">
        <f t="shared" si="128"/>
        <v>16859.511718400001</v>
      </c>
      <c r="J244" s="426">
        <f t="shared" si="128"/>
        <v>16859.511718400001</v>
      </c>
      <c r="K244" s="426">
        <f t="shared" si="128"/>
        <v>16859.511718400001</v>
      </c>
      <c r="L244" s="426">
        <f t="shared" si="128"/>
        <v>16859.511718400001</v>
      </c>
      <c r="M244" s="426">
        <f t="shared" si="128"/>
        <v>16859.511718400001</v>
      </c>
      <c r="N244" s="426">
        <f t="shared" si="128"/>
        <v>16859.511718400001</v>
      </c>
      <c r="O244" s="426">
        <f t="shared" si="128"/>
        <v>16859.511718400001</v>
      </c>
      <c r="P244" s="426">
        <f t="shared" si="128"/>
        <v>16859.511718400001</v>
      </c>
      <c r="Q244" s="426">
        <f t="shared" si="128"/>
        <v>16859.511718400001</v>
      </c>
      <c r="R244" s="426">
        <f t="shared" si="128"/>
        <v>16859.511718400001</v>
      </c>
      <c r="S244" s="426">
        <f t="shared" si="128"/>
        <v>16859.511718400001</v>
      </c>
      <c r="T244" s="469">
        <f t="shared" si="104"/>
        <v>202314.1406208</v>
      </c>
      <c r="U244" s="3"/>
      <c r="V244" s="3"/>
      <c r="W244" s="3"/>
      <c r="X244" s="3"/>
      <c r="Y244" s="3"/>
      <c r="Z244" s="3"/>
    </row>
    <row r="245" spans="1:26" ht="16.5" thickBot="1">
      <c r="B245" s="348"/>
      <c r="C245" s="27" t="str">
        <f>"Payable Days for "&amp;$C159</f>
        <v xml:space="preserve">Payable Days for </v>
      </c>
      <c r="D245" s="7"/>
      <c r="E245" s="507">
        <f>'Year 3'!E245</f>
        <v>90</v>
      </c>
      <c r="F245" s="7"/>
      <c r="G245" s="7"/>
      <c r="H245" s="425">
        <f t="shared" ref="H245:S245" si="129">H$166*$E245/30</f>
        <v>0</v>
      </c>
      <c r="I245" s="426">
        <f t="shared" si="129"/>
        <v>0</v>
      </c>
      <c r="J245" s="426">
        <f t="shared" si="129"/>
        <v>0</v>
      </c>
      <c r="K245" s="426">
        <f t="shared" si="129"/>
        <v>0</v>
      </c>
      <c r="L245" s="426">
        <f t="shared" si="129"/>
        <v>0</v>
      </c>
      <c r="M245" s="426">
        <f t="shared" si="129"/>
        <v>0</v>
      </c>
      <c r="N245" s="426">
        <f t="shared" si="129"/>
        <v>0</v>
      </c>
      <c r="O245" s="426">
        <f t="shared" si="129"/>
        <v>0</v>
      </c>
      <c r="P245" s="426">
        <f t="shared" si="129"/>
        <v>0</v>
      </c>
      <c r="Q245" s="426">
        <f t="shared" si="129"/>
        <v>0</v>
      </c>
      <c r="R245" s="426">
        <f t="shared" si="129"/>
        <v>0</v>
      </c>
      <c r="S245" s="426">
        <f t="shared" si="129"/>
        <v>0</v>
      </c>
      <c r="T245" s="469">
        <f t="shared" si="104"/>
        <v>0</v>
      </c>
      <c r="U245" s="3"/>
      <c r="V245" s="3"/>
      <c r="W245" s="3"/>
      <c r="X245" s="3"/>
      <c r="Y245" s="3"/>
      <c r="Z245" s="3"/>
    </row>
    <row r="246" spans="1:26" ht="16.5" thickTop="1">
      <c r="B246" s="470" t="s">
        <v>151</v>
      </c>
      <c r="C246" s="471"/>
      <c r="D246" s="471"/>
      <c r="E246" s="471"/>
      <c r="F246" s="471"/>
      <c r="G246" s="472"/>
      <c r="H246" s="473">
        <f>SUM(H216:H245)</f>
        <v>46312.418651733329</v>
      </c>
      <c r="I246" s="474">
        <f t="shared" ref="I246:S246" si="130">SUM(I216:I245)</f>
        <v>46331.131985066662</v>
      </c>
      <c r="J246" s="474">
        <f t="shared" si="130"/>
        <v>46348.771985066662</v>
      </c>
      <c r="K246" s="474">
        <f t="shared" si="130"/>
        <v>46367.485318399995</v>
      </c>
      <c r="L246" s="474">
        <f t="shared" si="130"/>
        <v>46385.125318400002</v>
      </c>
      <c r="M246" s="474">
        <f t="shared" si="130"/>
        <v>46403.838651733335</v>
      </c>
      <c r="N246" s="474">
        <f t="shared" si="130"/>
        <v>46421.571985066665</v>
      </c>
      <c r="O246" s="474">
        <f t="shared" si="130"/>
        <v>46440.191985066667</v>
      </c>
      <c r="P246" s="474">
        <f t="shared" si="130"/>
        <v>46457.925318399997</v>
      </c>
      <c r="Q246" s="474">
        <f t="shared" si="130"/>
        <v>46476.5453184</v>
      </c>
      <c r="R246" s="474">
        <f t="shared" si="130"/>
        <v>46494.27865173333</v>
      </c>
      <c r="S246" s="474">
        <f t="shared" si="130"/>
        <v>46513.341985066669</v>
      </c>
      <c r="T246" s="475">
        <f>SUM(H246:S246)</f>
        <v>556952.62715413328</v>
      </c>
      <c r="U246" s="7"/>
      <c r="V246" s="3"/>
      <c r="W246" s="3"/>
      <c r="X246" s="3"/>
      <c r="Y246" s="3"/>
      <c r="Z246" s="3"/>
    </row>
    <row r="247" spans="1:26" ht="16.5" thickBot="1">
      <c r="B247" s="454"/>
      <c r="C247" s="7"/>
      <c r="D247" s="7"/>
      <c r="E247" s="7"/>
      <c r="F247" s="7"/>
      <c r="G247" s="7"/>
      <c r="H247" s="412"/>
      <c r="I247" s="413"/>
      <c r="J247" s="413"/>
      <c r="K247" s="413"/>
      <c r="L247" s="413"/>
      <c r="M247" s="413"/>
      <c r="N247" s="413"/>
      <c r="O247" s="413"/>
      <c r="P247" s="413"/>
      <c r="Q247" s="413"/>
      <c r="R247" s="413"/>
      <c r="S247" s="413"/>
      <c r="T247" s="459"/>
      <c r="U247" s="3"/>
      <c r="V247" s="3"/>
      <c r="W247" s="3"/>
      <c r="X247" s="3"/>
      <c r="Y247" s="3"/>
      <c r="Z247" s="3"/>
    </row>
    <row r="248" spans="1:26" ht="16.5" thickTop="1">
      <c r="B248" s="285" t="s">
        <v>41</v>
      </c>
      <c r="C248" s="272"/>
      <c r="D248" s="272"/>
      <c r="E248" s="272"/>
      <c r="F248" s="272"/>
      <c r="G248" s="272"/>
      <c r="H248" s="274">
        <f>H209+IF(H212="",H213,H212)-H246</f>
        <v>2548.5813482666708</v>
      </c>
      <c r="I248" s="275">
        <f t="shared" ref="I248:S248" si="131">I209+IF(I212="",I213,I212)-I246</f>
        <v>4302.8680149333377</v>
      </c>
      <c r="J248" s="275">
        <f t="shared" si="131"/>
        <v>5977.2280149333383</v>
      </c>
      <c r="K248" s="275">
        <f t="shared" si="131"/>
        <v>7731.5146816000051</v>
      </c>
      <c r="L248" s="275">
        <f t="shared" si="131"/>
        <v>9405.8746815999984</v>
      </c>
      <c r="M248" s="275">
        <f t="shared" si="131"/>
        <v>11160.161348266665</v>
      </c>
      <c r="N248" s="275">
        <f t="shared" si="131"/>
        <v>12834.428014933335</v>
      </c>
      <c r="O248" s="275">
        <f t="shared" si="131"/>
        <v>14588.808014933333</v>
      </c>
      <c r="P248" s="275">
        <f t="shared" si="131"/>
        <v>16263.074681600003</v>
      </c>
      <c r="Q248" s="275">
        <f t="shared" si="131"/>
        <v>18017.4546816</v>
      </c>
      <c r="R248" s="275">
        <f t="shared" si="131"/>
        <v>19691.72134826667</v>
      </c>
      <c r="S248" s="275">
        <f t="shared" si="131"/>
        <v>21483.158014933331</v>
      </c>
      <c r="T248" s="286">
        <f>SUM(H248:S248)</f>
        <v>144004.87284586672</v>
      </c>
      <c r="U248" s="7"/>
      <c r="V248" s="3"/>
      <c r="W248" s="3"/>
      <c r="X248" s="3"/>
      <c r="Y248" s="3"/>
      <c r="Z248" s="3"/>
    </row>
    <row r="249" spans="1:26">
      <c r="B249" s="448"/>
      <c r="C249" s="7"/>
      <c r="D249" s="7"/>
      <c r="E249" s="7"/>
      <c r="F249" s="7"/>
      <c r="G249" s="7"/>
      <c r="H249" s="412"/>
      <c r="I249" s="413"/>
      <c r="J249" s="413"/>
      <c r="K249" s="413"/>
      <c r="L249" s="413"/>
      <c r="M249" s="413"/>
      <c r="N249" s="413"/>
      <c r="O249" s="413"/>
      <c r="P249" s="413"/>
      <c r="Q249" s="413"/>
      <c r="R249" s="413"/>
      <c r="S249" s="413"/>
      <c r="T249" s="427"/>
      <c r="U249" s="3"/>
      <c r="V249" s="3"/>
      <c r="W249" s="3"/>
      <c r="X249" s="3"/>
      <c r="Y249" s="3"/>
      <c r="Z249" s="3"/>
    </row>
    <row r="250" spans="1:26" ht="20.25">
      <c r="B250" s="149" t="s">
        <v>52</v>
      </c>
      <c r="C250" s="367"/>
      <c r="D250" s="367"/>
      <c r="E250" s="367" t="str">
        <f>$E$3</f>
        <v>Year 4 (2023)</v>
      </c>
      <c r="F250" s="367"/>
      <c r="G250" s="367"/>
      <c r="H250" s="405" t="s">
        <v>126</v>
      </c>
      <c r="I250" s="406" t="s">
        <v>127</v>
      </c>
      <c r="J250" s="406" t="s">
        <v>128</v>
      </c>
      <c r="K250" s="406" t="s">
        <v>129</v>
      </c>
      <c r="L250" s="406" t="s">
        <v>130</v>
      </c>
      <c r="M250" s="406" t="s">
        <v>131</v>
      </c>
      <c r="N250" s="406" t="s">
        <v>132</v>
      </c>
      <c r="O250" s="406" t="s">
        <v>133</v>
      </c>
      <c r="P250" s="406" t="s">
        <v>134</v>
      </c>
      <c r="Q250" s="406" t="s">
        <v>135</v>
      </c>
      <c r="R250" s="406" t="s">
        <v>136</v>
      </c>
      <c r="S250" s="406" t="s">
        <v>137</v>
      </c>
      <c r="T250" s="407" t="s">
        <v>177</v>
      </c>
      <c r="U250" s="3"/>
      <c r="V250" s="3"/>
      <c r="W250" s="3"/>
      <c r="X250" s="3"/>
      <c r="Y250" s="3"/>
      <c r="Z250" s="3"/>
    </row>
    <row r="251" spans="1:26">
      <c r="B251" s="451"/>
      <c r="C251" s="452"/>
      <c r="D251" s="452"/>
      <c r="E251" s="452"/>
      <c r="F251" s="452"/>
      <c r="G251" s="453" t="s">
        <v>57</v>
      </c>
      <c r="H251" s="408">
        <f>H$4</f>
        <v>37</v>
      </c>
      <c r="I251" s="409">
        <f t="shared" ref="I251:S251" si="132">I$4</f>
        <v>38</v>
      </c>
      <c r="J251" s="409">
        <f t="shared" si="132"/>
        <v>39</v>
      </c>
      <c r="K251" s="409">
        <f t="shared" si="132"/>
        <v>40</v>
      </c>
      <c r="L251" s="409">
        <f t="shared" si="132"/>
        <v>41</v>
      </c>
      <c r="M251" s="409">
        <f t="shared" si="132"/>
        <v>42</v>
      </c>
      <c r="N251" s="409">
        <f t="shared" si="132"/>
        <v>43</v>
      </c>
      <c r="O251" s="409">
        <f t="shared" si="132"/>
        <v>44</v>
      </c>
      <c r="P251" s="409">
        <f t="shared" si="132"/>
        <v>45</v>
      </c>
      <c r="Q251" s="409">
        <f t="shared" si="132"/>
        <v>46</v>
      </c>
      <c r="R251" s="409">
        <f t="shared" si="132"/>
        <v>47</v>
      </c>
      <c r="S251" s="409">
        <f t="shared" si="132"/>
        <v>48</v>
      </c>
      <c r="T251" s="457" t="str">
        <f>"Total for " &amp; $E$3</f>
        <v>Total for Year 4 (2023)</v>
      </c>
      <c r="U251" s="3"/>
      <c r="V251" s="3"/>
      <c r="W251" s="3"/>
      <c r="X251" s="3"/>
      <c r="Y251" s="3"/>
      <c r="Z251" s="3"/>
    </row>
    <row r="252" spans="1:26" s="42" customFormat="1">
      <c r="A252" s="29"/>
      <c r="B252" s="485" t="s">
        <v>145</v>
      </c>
      <c r="C252" s="48"/>
      <c r="D252" s="48"/>
      <c r="E252" s="48"/>
      <c r="F252" s="48"/>
      <c r="G252" s="54"/>
      <c r="H252" s="445"/>
      <c r="I252" s="446"/>
      <c r="J252" s="446"/>
      <c r="K252" s="446"/>
      <c r="L252" s="446"/>
      <c r="M252" s="446"/>
      <c r="N252" s="446"/>
      <c r="O252" s="446"/>
      <c r="P252" s="446"/>
      <c r="Q252" s="446"/>
      <c r="R252" s="446"/>
      <c r="S252" s="446"/>
      <c r="T252" s="486"/>
      <c r="U252" s="53"/>
      <c r="V252" s="53"/>
      <c r="W252" s="53"/>
      <c r="X252" s="53"/>
      <c r="Y252" s="53"/>
      <c r="Z252" s="53"/>
    </row>
    <row r="253" spans="1:26">
      <c r="B253" s="348"/>
      <c r="C253" s="7" t="s">
        <v>23</v>
      </c>
      <c r="D253" s="8"/>
      <c r="E253" s="10"/>
      <c r="F253" s="10"/>
      <c r="G253" s="8"/>
      <c r="H253" s="425">
        <f>H$183</f>
        <v>-3456.6507925333331</v>
      </c>
      <c r="I253" s="426">
        <f t="shared" ref="I253:S253" si="133">I$183</f>
        <v>-2053.2841258666663</v>
      </c>
      <c r="J253" s="426">
        <f t="shared" si="133"/>
        <v>-3082.614125866668</v>
      </c>
      <c r="K253" s="426">
        <f t="shared" si="133"/>
        <v>727.13587413333187</v>
      </c>
      <c r="L253" s="426">
        <f>L$183</f>
        <v>2103.3558741333304</v>
      </c>
      <c r="M253" s="426">
        <f t="shared" si="133"/>
        <v>3507.5558741333298</v>
      </c>
      <c r="N253" s="426">
        <f t="shared" si="133"/>
        <v>4888.1025407999987</v>
      </c>
      <c r="O253" s="426">
        <f t="shared" si="133"/>
        <v>6283.642540799995</v>
      </c>
      <c r="P253" s="426">
        <f t="shared" si="133"/>
        <v>7668.5225407999969</v>
      </c>
      <c r="Q253" s="426">
        <f t="shared" si="133"/>
        <v>9084.0625407999942</v>
      </c>
      <c r="R253" s="426">
        <f t="shared" si="133"/>
        <v>10468.942540799995</v>
      </c>
      <c r="S253" s="426">
        <f t="shared" si="133"/>
        <v>11914.009207466666</v>
      </c>
      <c r="T253" s="469">
        <f t="shared" ref="T253:T257" si="134">SUM(H253:S253)</f>
        <v>48052.780489599972</v>
      </c>
      <c r="U253" s="3"/>
      <c r="V253" s="3"/>
      <c r="W253" s="3"/>
      <c r="X253" s="3"/>
      <c r="Y253" s="3"/>
      <c r="Z253" s="3"/>
    </row>
    <row r="254" spans="1:26">
      <c r="B254" s="348"/>
      <c r="C254" s="7" t="s">
        <v>146</v>
      </c>
      <c r="D254" s="8"/>
      <c r="E254" s="10"/>
      <c r="F254" s="10"/>
      <c r="G254" s="8"/>
      <c r="H254" s="425">
        <f>H$155</f>
        <v>3.3333333333333335</v>
      </c>
      <c r="I254" s="426">
        <f t="shared" ref="I254:S254" si="135">I$155</f>
        <v>4.166666666666667</v>
      </c>
      <c r="J254" s="426">
        <f t="shared" si="135"/>
        <v>4.166666666666667</v>
      </c>
      <c r="K254" s="426">
        <f t="shared" si="135"/>
        <v>4.166666666666667</v>
      </c>
      <c r="L254" s="426">
        <f t="shared" si="135"/>
        <v>4.166666666666667</v>
      </c>
      <c r="M254" s="426">
        <f t="shared" si="135"/>
        <v>4.166666666666667</v>
      </c>
      <c r="N254" s="426">
        <f t="shared" si="135"/>
        <v>8.5</v>
      </c>
      <c r="O254" s="426">
        <f t="shared" si="135"/>
        <v>8.5</v>
      </c>
      <c r="P254" s="426">
        <f t="shared" si="135"/>
        <v>8.5</v>
      </c>
      <c r="Q254" s="426">
        <f t="shared" si="135"/>
        <v>8.5</v>
      </c>
      <c r="R254" s="426">
        <f t="shared" si="135"/>
        <v>8.5</v>
      </c>
      <c r="S254" s="426">
        <f t="shared" si="135"/>
        <v>9.3333333333333339</v>
      </c>
      <c r="T254" s="469">
        <f t="shared" si="134"/>
        <v>76</v>
      </c>
      <c r="U254" s="3"/>
      <c r="V254" s="3"/>
      <c r="W254" s="3"/>
      <c r="X254" s="3"/>
      <c r="Y254" s="3"/>
      <c r="Z254" s="3"/>
    </row>
    <row r="255" spans="1:26">
      <c r="B255" s="348"/>
      <c r="C255" s="7" t="s">
        <v>152</v>
      </c>
      <c r="D255" s="8"/>
      <c r="E255" s="10"/>
      <c r="F255" s="10"/>
      <c r="G255" s="8"/>
      <c r="H255" s="425">
        <f>H246-G246</f>
        <v>46312.418651733329</v>
      </c>
      <c r="I255" s="426">
        <f t="shared" ref="I255:S255" si="136">I246-H246</f>
        <v>18.713333333333139</v>
      </c>
      <c r="J255" s="426">
        <f t="shared" si="136"/>
        <v>17.639999999999418</v>
      </c>
      <c r="K255" s="426">
        <f t="shared" si="136"/>
        <v>18.713333333333139</v>
      </c>
      <c r="L255" s="426">
        <f t="shared" si="136"/>
        <v>17.640000000006694</v>
      </c>
      <c r="M255" s="426">
        <f t="shared" si="136"/>
        <v>18.713333333333139</v>
      </c>
      <c r="N255" s="426">
        <f t="shared" si="136"/>
        <v>17.733333333329938</v>
      </c>
      <c r="O255" s="426">
        <f t="shared" si="136"/>
        <v>18.620000000002619</v>
      </c>
      <c r="P255" s="426">
        <f t="shared" si="136"/>
        <v>17.733333333329938</v>
      </c>
      <c r="Q255" s="426">
        <f t="shared" si="136"/>
        <v>18.620000000002619</v>
      </c>
      <c r="R255" s="426">
        <f t="shared" si="136"/>
        <v>17.733333333329938</v>
      </c>
      <c r="S255" s="426">
        <f t="shared" si="136"/>
        <v>19.06333333333896</v>
      </c>
      <c r="T255" s="469">
        <f t="shared" si="134"/>
        <v>46513.341985066669</v>
      </c>
      <c r="U255" s="3"/>
      <c r="V255" s="3"/>
      <c r="W255" s="3"/>
      <c r="X255" s="3"/>
      <c r="Y255" s="3"/>
      <c r="Z255" s="3"/>
    </row>
    <row r="256" spans="1:26" ht="16.5" thickBot="1">
      <c r="B256" s="348"/>
      <c r="C256" s="7" t="s">
        <v>147</v>
      </c>
      <c r="D256" s="7"/>
      <c r="E256" s="7"/>
      <c r="F256" s="7"/>
      <c r="G256" s="7"/>
      <c r="H256" s="425">
        <f t="shared" ref="H256:S256" si="137">H$200</f>
        <v>4000</v>
      </c>
      <c r="I256" s="426">
        <f t="shared" si="137"/>
        <v>1000</v>
      </c>
      <c r="J256" s="426">
        <f t="shared" si="137"/>
        <v>0</v>
      </c>
      <c r="K256" s="426">
        <f t="shared" si="137"/>
        <v>0</v>
      </c>
      <c r="L256" s="426">
        <f t="shared" si="137"/>
        <v>0</v>
      </c>
      <c r="M256" s="426">
        <f t="shared" si="137"/>
        <v>0</v>
      </c>
      <c r="N256" s="426">
        <f t="shared" si="137"/>
        <v>5200</v>
      </c>
      <c r="O256" s="426">
        <f t="shared" si="137"/>
        <v>0</v>
      </c>
      <c r="P256" s="426">
        <f t="shared" si="137"/>
        <v>0</v>
      </c>
      <c r="Q256" s="426">
        <f t="shared" si="137"/>
        <v>0</v>
      </c>
      <c r="R256" s="426">
        <f t="shared" si="137"/>
        <v>0</v>
      </c>
      <c r="S256" s="426">
        <f t="shared" si="137"/>
        <v>1000</v>
      </c>
      <c r="T256" s="469">
        <f t="shared" si="134"/>
        <v>11200</v>
      </c>
      <c r="U256" s="3"/>
      <c r="V256" s="3"/>
      <c r="W256" s="3"/>
      <c r="X256" s="3"/>
      <c r="Y256" s="3"/>
      <c r="Z256" s="3"/>
    </row>
    <row r="257" spans="1:16384" ht="16.5" thickTop="1">
      <c r="B257" s="285" t="s">
        <v>145</v>
      </c>
      <c r="C257" s="272"/>
      <c r="D257" s="272"/>
      <c r="E257" s="272"/>
      <c r="F257" s="272"/>
      <c r="G257" s="272"/>
      <c r="H257" s="202">
        <f>H253+H254+H255-H256</f>
        <v>38859.10119253333</v>
      </c>
      <c r="I257" s="202">
        <f t="shared" ref="I257:S257" si="138">I253+I254+I255-I256</f>
        <v>-3030.4041258666666</v>
      </c>
      <c r="J257" s="202">
        <f t="shared" si="138"/>
        <v>-3060.8074592000021</v>
      </c>
      <c r="K257" s="202">
        <f t="shared" si="138"/>
        <v>750.01587413333164</v>
      </c>
      <c r="L257" s="202">
        <f t="shared" si="138"/>
        <v>2125.1625408000036</v>
      </c>
      <c r="M257" s="202">
        <f t="shared" si="138"/>
        <v>3530.4358741333294</v>
      </c>
      <c r="N257" s="202">
        <f t="shared" si="138"/>
        <v>-285.66412586667138</v>
      </c>
      <c r="O257" s="202">
        <f t="shared" si="138"/>
        <v>6310.7625407999976</v>
      </c>
      <c r="P257" s="202">
        <f t="shared" si="138"/>
        <v>7694.7558741333269</v>
      </c>
      <c r="Q257" s="202">
        <f t="shared" si="138"/>
        <v>9111.1825407999968</v>
      </c>
      <c r="R257" s="202">
        <f t="shared" si="138"/>
        <v>10495.175874133325</v>
      </c>
      <c r="S257" s="202">
        <f t="shared" si="138"/>
        <v>10942.405874133339</v>
      </c>
      <c r="T257" s="202">
        <f t="shared" si="134"/>
        <v>83442.122474666627</v>
      </c>
      <c r="U257" s="7"/>
      <c r="V257" s="3"/>
      <c r="W257" s="3"/>
      <c r="X257" s="3"/>
      <c r="Y257" s="3"/>
      <c r="Z257" s="3"/>
    </row>
    <row r="258" spans="1:16384" s="40" customFormat="1">
      <c r="A258" s="29"/>
      <c r="B258" s="481"/>
      <c r="C258" s="8"/>
      <c r="D258" s="8"/>
      <c r="E258" s="10"/>
      <c r="F258" s="10"/>
      <c r="G258" s="8"/>
      <c r="H258" s="439"/>
      <c r="I258" s="440"/>
      <c r="J258" s="440"/>
      <c r="K258" s="440"/>
      <c r="L258" s="440"/>
      <c r="M258" s="440"/>
      <c r="N258" s="440"/>
      <c r="O258" s="440"/>
      <c r="P258" s="440"/>
      <c r="Q258" s="440"/>
      <c r="R258" s="440"/>
      <c r="S258" s="440"/>
      <c r="T258" s="483"/>
      <c r="U258" s="7"/>
      <c r="V258" s="7"/>
      <c r="W258" s="7"/>
      <c r="X258" s="7"/>
      <c r="Y258" s="7"/>
      <c r="Z258" s="7"/>
      <c r="AA258" s="27"/>
      <c r="AB258" s="27"/>
      <c r="AC258" s="27"/>
      <c r="AD258" s="27"/>
      <c r="AE258" s="27"/>
      <c r="AF258" s="27"/>
      <c r="AG258" s="27"/>
      <c r="AH258" s="27"/>
      <c r="AI258" s="27"/>
      <c r="AJ258" s="27"/>
      <c r="AK258" s="27"/>
      <c r="AL258" s="27"/>
      <c r="AM258" s="27"/>
      <c r="AN258" s="27"/>
      <c r="AO258" s="27"/>
      <c r="AP258" s="27"/>
      <c r="AQ258" s="27"/>
      <c r="AR258" s="27"/>
      <c r="AS258" s="27"/>
      <c r="AT258" s="27"/>
      <c r="AU258" s="27"/>
      <c r="AV258" s="27"/>
      <c r="AW258" s="27"/>
      <c r="AX258" s="27"/>
      <c r="AY258" s="27"/>
      <c r="AZ258" s="27"/>
      <c r="BA258" s="27"/>
      <c r="BB258" s="27"/>
      <c r="BC258" s="27"/>
      <c r="BD258" s="27"/>
      <c r="BE258" s="27"/>
      <c r="BF258" s="27"/>
      <c r="BG258" s="27"/>
      <c r="BH258" s="27"/>
      <c r="BI258" s="27"/>
      <c r="BJ258" s="27"/>
      <c r="BK258" s="27"/>
      <c r="BL258" s="27"/>
      <c r="BM258" s="27"/>
      <c r="BN258" s="27"/>
      <c r="BO258" s="27"/>
      <c r="BP258" s="27"/>
      <c r="BQ258" s="27"/>
      <c r="BR258" s="27"/>
      <c r="BS258" s="27"/>
      <c r="BT258" s="27"/>
      <c r="BU258" s="27"/>
      <c r="BV258" s="27"/>
      <c r="BW258" s="27"/>
      <c r="BX258" s="27"/>
      <c r="BY258" s="27"/>
      <c r="BZ258" s="27"/>
      <c r="CA258" s="27"/>
      <c r="CB258" s="27"/>
      <c r="CC258" s="27"/>
      <c r="CD258" s="27"/>
      <c r="CE258" s="27"/>
      <c r="CF258" s="27"/>
      <c r="CG258" s="27"/>
      <c r="CH258" s="27"/>
      <c r="CI258" s="27"/>
      <c r="CJ258" s="27"/>
      <c r="CK258" s="27"/>
      <c r="CL258" s="27"/>
      <c r="CM258" s="27"/>
      <c r="CN258" s="27"/>
      <c r="CO258" s="27"/>
      <c r="CP258" s="27"/>
      <c r="CQ258" s="27"/>
      <c r="CR258" s="27"/>
      <c r="CS258" s="27"/>
      <c r="CT258" s="27"/>
      <c r="CU258" s="27"/>
      <c r="CV258" s="27"/>
      <c r="CW258" s="27"/>
      <c r="CX258" s="27"/>
      <c r="CY258" s="27"/>
      <c r="CZ258" s="27"/>
      <c r="DA258" s="27"/>
      <c r="DB258" s="27"/>
      <c r="DC258" s="27"/>
      <c r="DD258" s="27"/>
      <c r="DE258" s="27"/>
      <c r="DF258" s="27"/>
      <c r="DG258" s="27"/>
      <c r="DH258" s="27"/>
      <c r="DI258" s="27"/>
      <c r="DJ258" s="27"/>
      <c r="DK258" s="27"/>
      <c r="DL258" s="27"/>
      <c r="DM258" s="27"/>
      <c r="DN258" s="27"/>
      <c r="DO258" s="27"/>
      <c r="DP258" s="27"/>
      <c r="DQ258" s="27"/>
      <c r="DR258" s="27"/>
      <c r="DS258" s="27"/>
      <c r="DT258" s="27"/>
      <c r="DU258" s="27"/>
      <c r="DV258" s="27"/>
      <c r="DW258" s="27"/>
      <c r="DX258" s="27"/>
      <c r="DY258" s="27"/>
      <c r="DZ258" s="27"/>
      <c r="EA258" s="27"/>
      <c r="EB258" s="27"/>
      <c r="EC258" s="27"/>
      <c r="ED258" s="27"/>
      <c r="EE258" s="27"/>
      <c r="EF258" s="27"/>
      <c r="EG258" s="27"/>
      <c r="EH258" s="27"/>
      <c r="EI258" s="27"/>
      <c r="EJ258" s="27"/>
      <c r="EK258" s="27"/>
      <c r="EL258" s="27"/>
      <c r="EM258" s="27"/>
      <c r="EN258" s="27"/>
      <c r="EO258" s="27"/>
      <c r="EP258" s="27"/>
      <c r="EQ258" s="27"/>
      <c r="ER258" s="27"/>
      <c r="ES258" s="27"/>
      <c r="ET258" s="27"/>
      <c r="EU258" s="27"/>
      <c r="EV258" s="27"/>
      <c r="EW258" s="27"/>
      <c r="EX258" s="27"/>
      <c r="EY258" s="27"/>
      <c r="EZ258" s="27"/>
      <c r="FA258" s="27"/>
      <c r="FB258" s="27"/>
      <c r="FC258" s="27"/>
      <c r="FD258" s="27"/>
      <c r="FE258" s="27"/>
      <c r="FF258" s="27"/>
      <c r="FG258" s="27"/>
      <c r="FH258" s="27"/>
      <c r="FI258" s="27"/>
      <c r="FJ258" s="27"/>
      <c r="FK258" s="27"/>
      <c r="FL258" s="27"/>
      <c r="FM258" s="27"/>
      <c r="FN258" s="27"/>
      <c r="FO258" s="27"/>
      <c r="FP258" s="27"/>
      <c r="FQ258" s="27"/>
      <c r="FR258" s="27"/>
      <c r="FS258" s="27"/>
      <c r="FT258" s="27"/>
      <c r="FU258" s="27"/>
      <c r="FV258" s="27"/>
      <c r="FW258" s="27"/>
      <c r="FX258" s="27"/>
      <c r="FY258" s="27"/>
      <c r="FZ258" s="27"/>
      <c r="GA258" s="27"/>
      <c r="GB258" s="27"/>
      <c r="GC258" s="27"/>
      <c r="GD258" s="27"/>
      <c r="GE258" s="27"/>
      <c r="GF258" s="27"/>
      <c r="GG258" s="27"/>
      <c r="GH258" s="27"/>
      <c r="GI258" s="27"/>
      <c r="GJ258" s="27"/>
      <c r="GK258" s="27"/>
      <c r="GL258" s="27"/>
      <c r="GM258" s="27"/>
      <c r="GN258" s="27"/>
      <c r="GO258" s="27"/>
      <c r="GP258" s="27"/>
      <c r="GQ258" s="27"/>
      <c r="GR258" s="27"/>
      <c r="GS258" s="27"/>
      <c r="GT258" s="27"/>
      <c r="GU258" s="27"/>
      <c r="GV258" s="27"/>
      <c r="GW258" s="27"/>
      <c r="GX258" s="27"/>
      <c r="GY258" s="27"/>
      <c r="GZ258" s="27"/>
      <c r="HA258" s="27"/>
      <c r="HB258" s="27"/>
      <c r="HC258" s="27"/>
      <c r="HD258" s="27"/>
      <c r="HE258" s="27"/>
      <c r="HF258" s="27"/>
      <c r="HG258" s="27"/>
      <c r="HH258" s="27"/>
      <c r="HI258" s="27"/>
      <c r="HJ258" s="27"/>
      <c r="HK258" s="27"/>
      <c r="HL258" s="27"/>
      <c r="HM258" s="27"/>
      <c r="HN258" s="27"/>
      <c r="HO258" s="27"/>
      <c r="HP258" s="27"/>
      <c r="HQ258" s="27"/>
      <c r="HR258" s="27"/>
      <c r="HS258" s="27"/>
      <c r="HT258" s="27"/>
      <c r="HU258" s="27"/>
      <c r="HV258" s="27"/>
      <c r="HW258" s="27"/>
      <c r="HX258" s="27"/>
      <c r="HY258" s="27"/>
      <c r="HZ258" s="27"/>
      <c r="IA258" s="27"/>
      <c r="IB258" s="27"/>
      <c r="IC258" s="27"/>
      <c r="ID258" s="27"/>
      <c r="IE258" s="27"/>
      <c r="IF258" s="27"/>
      <c r="IG258" s="27"/>
      <c r="IH258" s="27"/>
      <c r="II258" s="27"/>
      <c r="IJ258" s="27"/>
      <c r="IK258" s="27"/>
      <c r="IL258" s="27"/>
      <c r="IM258" s="27"/>
      <c r="IN258" s="27"/>
      <c r="IO258" s="27"/>
      <c r="IP258" s="27"/>
      <c r="IQ258" s="27"/>
      <c r="IR258" s="27"/>
      <c r="IS258" s="27"/>
      <c r="IT258" s="27"/>
      <c r="IU258" s="27"/>
      <c r="IV258" s="27"/>
      <c r="IW258" s="27"/>
      <c r="IX258" s="27"/>
      <c r="IY258" s="27"/>
      <c r="IZ258" s="27"/>
      <c r="JA258" s="27"/>
      <c r="JB258" s="27"/>
      <c r="JC258" s="27"/>
      <c r="JD258" s="27"/>
      <c r="JE258" s="27"/>
      <c r="JF258" s="27"/>
      <c r="JG258" s="27"/>
      <c r="JH258" s="27"/>
      <c r="JI258" s="27"/>
      <c r="JJ258" s="27"/>
      <c r="JK258" s="27"/>
      <c r="JL258" s="27"/>
      <c r="JM258" s="27"/>
      <c r="JN258" s="27"/>
      <c r="JO258" s="27"/>
      <c r="JP258" s="27"/>
      <c r="JQ258" s="27"/>
      <c r="JR258" s="27"/>
      <c r="JS258" s="27"/>
      <c r="JT258" s="27"/>
      <c r="JU258" s="27"/>
      <c r="JV258" s="27"/>
      <c r="JW258" s="27"/>
      <c r="JX258" s="27"/>
      <c r="JY258" s="27"/>
      <c r="JZ258" s="27"/>
      <c r="KA258" s="27"/>
      <c r="KB258" s="27"/>
      <c r="KC258" s="27"/>
      <c r="KD258" s="27"/>
      <c r="KE258" s="27"/>
      <c r="KF258" s="27"/>
      <c r="KG258" s="27"/>
      <c r="KH258" s="27"/>
      <c r="KI258" s="27"/>
      <c r="KJ258" s="27"/>
      <c r="KK258" s="27"/>
      <c r="KL258" s="27"/>
      <c r="KM258" s="27"/>
      <c r="KN258" s="27"/>
      <c r="KO258" s="27"/>
      <c r="KP258" s="27"/>
      <c r="KQ258" s="27"/>
      <c r="KR258" s="27"/>
      <c r="KS258" s="27"/>
      <c r="KT258" s="27"/>
      <c r="KU258" s="27"/>
      <c r="KV258" s="27"/>
      <c r="KW258" s="27"/>
      <c r="KX258" s="27"/>
      <c r="KY258" s="27"/>
      <c r="KZ258" s="27"/>
      <c r="LA258" s="27"/>
      <c r="LB258" s="27"/>
      <c r="LC258" s="27"/>
      <c r="LD258" s="27"/>
      <c r="LE258" s="27"/>
      <c r="LF258" s="27"/>
      <c r="LG258" s="27"/>
      <c r="LH258" s="27"/>
      <c r="LI258" s="27"/>
      <c r="LJ258" s="27"/>
      <c r="LK258" s="27"/>
      <c r="LL258" s="27"/>
      <c r="LM258" s="27"/>
      <c r="LN258" s="27"/>
      <c r="LO258" s="27"/>
      <c r="LP258" s="27"/>
      <c r="LQ258" s="27"/>
      <c r="LR258" s="27"/>
      <c r="LS258" s="27"/>
      <c r="LT258" s="27"/>
      <c r="LU258" s="27"/>
      <c r="LV258" s="27"/>
      <c r="LW258" s="27"/>
      <c r="LX258" s="27"/>
      <c r="LY258" s="27"/>
      <c r="LZ258" s="27"/>
      <c r="MA258" s="27"/>
      <c r="MB258" s="27"/>
      <c r="MC258" s="27"/>
      <c r="MD258" s="27"/>
      <c r="ME258" s="27"/>
      <c r="MF258" s="27"/>
      <c r="MG258" s="27"/>
      <c r="MH258" s="27"/>
      <c r="MI258" s="27"/>
      <c r="MJ258" s="27"/>
      <c r="MK258" s="27"/>
      <c r="ML258" s="27"/>
      <c r="MM258" s="27"/>
      <c r="MN258" s="27"/>
      <c r="MO258" s="27"/>
      <c r="MP258" s="27"/>
      <c r="MQ258" s="27"/>
      <c r="MR258" s="27"/>
      <c r="MS258" s="27"/>
      <c r="MT258" s="27"/>
      <c r="MU258" s="27"/>
      <c r="MV258" s="27"/>
      <c r="MW258" s="27"/>
      <c r="MX258" s="27"/>
      <c r="MY258" s="27"/>
      <c r="MZ258" s="27"/>
      <c r="NA258" s="27"/>
      <c r="NB258" s="27"/>
      <c r="NC258" s="27"/>
      <c r="ND258" s="27"/>
      <c r="NE258" s="27"/>
      <c r="NF258" s="27"/>
      <c r="NG258" s="27"/>
      <c r="NH258" s="27"/>
      <c r="NI258" s="27"/>
      <c r="NJ258" s="27"/>
      <c r="NK258" s="27"/>
      <c r="NL258" s="27"/>
      <c r="NM258" s="27"/>
      <c r="NN258" s="27"/>
      <c r="NO258" s="27"/>
      <c r="NP258" s="27"/>
      <c r="NQ258" s="27"/>
      <c r="NR258" s="27"/>
      <c r="NS258" s="27"/>
      <c r="NT258" s="27"/>
      <c r="NU258" s="27"/>
      <c r="NV258" s="27"/>
      <c r="NW258" s="27"/>
      <c r="NX258" s="27"/>
      <c r="NY258" s="27"/>
      <c r="NZ258" s="27"/>
      <c r="OA258" s="27"/>
      <c r="OB258" s="27"/>
      <c r="OC258" s="27"/>
      <c r="OD258" s="27"/>
      <c r="OE258" s="27"/>
      <c r="OF258" s="27"/>
      <c r="OG258" s="27"/>
      <c r="OH258" s="27"/>
      <c r="OI258" s="27"/>
      <c r="OJ258" s="27"/>
      <c r="OK258" s="27"/>
      <c r="OL258" s="27"/>
      <c r="OM258" s="27"/>
      <c r="ON258" s="27"/>
      <c r="OO258" s="27"/>
      <c r="OP258" s="27"/>
      <c r="OQ258" s="27"/>
      <c r="OR258" s="27"/>
      <c r="OS258" s="27"/>
      <c r="OT258" s="27"/>
      <c r="OU258" s="27"/>
      <c r="OV258" s="27"/>
      <c r="OW258" s="27"/>
      <c r="OX258" s="27"/>
      <c r="OY258" s="27"/>
      <c r="OZ258" s="27"/>
      <c r="PA258" s="27"/>
      <c r="PB258" s="27"/>
      <c r="PC258" s="27"/>
      <c r="PD258" s="27"/>
      <c r="PE258" s="27"/>
      <c r="PF258" s="27"/>
      <c r="PG258" s="27"/>
      <c r="PH258" s="27"/>
      <c r="PI258" s="27"/>
      <c r="PJ258" s="27"/>
      <c r="PK258" s="27"/>
      <c r="PL258" s="27"/>
      <c r="PM258" s="27"/>
      <c r="PN258" s="27"/>
      <c r="PO258" s="27"/>
      <c r="PP258" s="27"/>
      <c r="PQ258" s="27"/>
      <c r="PR258" s="27"/>
      <c r="PS258" s="27"/>
      <c r="PT258" s="27"/>
      <c r="PU258" s="27"/>
      <c r="PV258" s="27"/>
      <c r="PW258" s="27"/>
      <c r="PX258" s="27"/>
      <c r="PY258" s="27"/>
      <c r="PZ258" s="27"/>
      <c r="QA258" s="27"/>
      <c r="QB258" s="27"/>
      <c r="QC258" s="27"/>
      <c r="QD258" s="27"/>
      <c r="QE258" s="27"/>
      <c r="QF258" s="27"/>
      <c r="QG258" s="27"/>
      <c r="QH258" s="27"/>
      <c r="QI258" s="27"/>
      <c r="QJ258" s="27"/>
      <c r="QK258" s="27"/>
      <c r="QL258" s="27"/>
      <c r="QM258" s="27"/>
      <c r="QN258" s="27"/>
      <c r="QO258" s="27"/>
      <c r="QP258" s="27"/>
      <c r="QQ258" s="27"/>
      <c r="QR258" s="27"/>
      <c r="QS258" s="27"/>
      <c r="QT258" s="27"/>
      <c r="QU258" s="27"/>
      <c r="QV258" s="27"/>
      <c r="QW258" s="27"/>
      <c r="QX258" s="27"/>
      <c r="QY258" s="27"/>
      <c r="QZ258" s="27"/>
      <c r="RA258" s="27"/>
      <c r="RB258" s="27"/>
      <c r="RC258" s="27"/>
      <c r="RD258" s="27"/>
      <c r="RE258" s="27"/>
      <c r="RF258" s="27"/>
      <c r="RG258" s="27"/>
      <c r="RH258" s="27"/>
      <c r="RI258" s="27"/>
      <c r="RJ258" s="27"/>
      <c r="RK258" s="27"/>
      <c r="RL258" s="27"/>
      <c r="RM258" s="27"/>
      <c r="RN258" s="27"/>
      <c r="RO258" s="27"/>
      <c r="RP258" s="27"/>
      <c r="RQ258" s="27"/>
      <c r="RR258" s="27"/>
      <c r="RS258" s="27"/>
      <c r="RT258" s="27"/>
      <c r="RU258" s="27"/>
      <c r="RV258" s="27"/>
      <c r="RW258" s="27"/>
      <c r="RX258" s="27"/>
      <c r="RY258" s="27"/>
      <c r="RZ258" s="27"/>
      <c r="SA258" s="27"/>
      <c r="SB258" s="27"/>
      <c r="SC258" s="27"/>
      <c r="SD258" s="27"/>
      <c r="SE258" s="27"/>
      <c r="SF258" s="27"/>
      <c r="SG258" s="27"/>
      <c r="SH258" s="27"/>
      <c r="SI258" s="27"/>
      <c r="SJ258" s="27"/>
      <c r="SK258" s="27"/>
      <c r="SL258" s="27"/>
      <c r="SM258" s="27"/>
      <c r="SN258" s="27"/>
      <c r="SO258" s="27"/>
      <c r="SP258" s="27"/>
      <c r="SQ258" s="27"/>
      <c r="SR258" s="27"/>
      <c r="SS258" s="27"/>
      <c r="ST258" s="27"/>
      <c r="SU258" s="27"/>
      <c r="SV258" s="27"/>
      <c r="SW258" s="27"/>
      <c r="SX258" s="27"/>
      <c r="SY258" s="27"/>
      <c r="SZ258" s="27"/>
      <c r="TA258" s="27"/>
      <c r="TB258" s="27"/>
      <c r="TC258" s="27"/>
      <c r="TD258" s="27"/>
      <c r="TE258" s="27"/>
      <c r="TF258" s="27"/>
      <c r="TG258" s="27"/>
      <c r="TH258" s="27"/>
      <c r="TI258" s="27"/>
      <c r="TJ258" s="27"/>
      <c r="TK258" s="27"/>
      <c r="TL258" s="27"/>
      <c r="TM258" s="27"/>
      <c r="TN258" s="27"/>
      <c r="TO258" s="27"/>
      <c r="TP258" s="27"/>
      <c r="TQ258" s="27"/>
      <c r="TR258" s="27"/>
      <c r="TS258" s="27"/>
      <c r="TT258" s="27"/>
      <c r="TU258" s="27"/>
      <c r="TV258" s="27"/>
      <c r="TW258" s="27"/>
      <c r="TX258" s="27"/>
      <c r="TY258" s="27"/>
      <c r="TZ258" s="27"/>
      <c r="UA258" s="27"/>
      <c r="UB258" s="27"/>
      <c r="UC258" s="27"/>
      <c r="UD258" s="27"/>
      <c r="UE258" s="27"/>
      <c r="UF258" s="27"/>
      <c r="UG258" s="27"/>
      <c r="UH258" s="27"/>
      <c r="UI258" s="27"/>
      <c r="UJ258" s="27"/>
      <c r="UK258" s="27"/>
      <c r="UL258" s="27"/>
      <c r="UM258" s="27"/>
      <c r="UN258" s="27"/>
      <c r="UO258" s="27"/>
      <c r="UP258" s="27"/>
      <c r="UQ258" s="27"/>
      <c r="UR258" s="27"/>
      <c r="US258" s="27"/>
      <c r="UT258" s="27"/>
      <c r="UU258" s="27"/>
      <c r="UV258" s="27"/>
      <c r="UW258" s="27"/>
      <c r="UX258" s="27"/>
      <c r="UY258" s="27"/>
      <c r="UZ258" s="27"/>
      <c r="VA258" s="27"/>
      <c r="VB258" s="27"/>
      <c r="VC258" s="27"/>
      <c r="VD258" s="27"/>
      <c r="VE258" s="27"/>
      <c r="VF258" s="27"/>
      <c r="VG258" s="27"/>
      <c r="VH258" s="27"/>
      <c r="VI258" s="27"/>
      <c r="VJ258" s="27"/>
      <c r="VK258" s="27"/>
      <c r="VL258" s="27"/>
      <c r="VM258" s="27"/>
      <c r="VN258" s="27"/>
      <c r="VO258" s="27"/>
      <c r="VP258" s="27"/>
      <c r="VQ258" s="27"/>
      <c r="VR258" s="27"/>
      <c r="VS258" s="27"/>
      <c r="VT258" s="27"/>
      <c r="VU258" s="27"/>
      <c r="VV258" s="27"/>
      <c r="VW258" s="27"/>
      <c r="VX258" s="27"/>
      <c r="VY258" s="27"/>
      <c r="VZ258" s="27"/>
      <c r="WA258" s="27"/>
      <c r="WB258" s="27"/>
      <c r="WC258" s="27"/>
      <c r="WD258" s="27"/>
      <c r="WE258" s="27"/>
      <c r="WF258" s="27"/>
      <c r="WG258" s="27"/>
      <c r="WH258" s="27"/>
      <c r="WI258" s="27"/>
      <c r="WJ258" s="27"/>
      <c r="WK258" s="27"/>
      <c r="WL258" s="27"/>
      <c r="WM258" s="27"/>
      <c r="WN258" s="27"/>
      <c r="WO258" s="27"/>
      <c r="WP258" s="27"/>
      <c r="WQ258" s="27"/>
      <c r="WR258" s="27"/>
      <c r="WS258" s="27"/>
      <c r="WT258" s="27"/>
      <c r="WU258" s="27"/>
      <c r="WV258" s="27"/>
      <c r="WW258" s="27"/>
      <c r="WX258" s="27"/>
      <c r="WY258" s="27"/>
      <c r="WZ258" s="27"/>
      <c r="XA258" s="27"/>
      <c r="XB258" s="27"/>
      <c r="XC258" s="27"/>
      <c r="XD258" s="27"/>
      <c r="XE258" s="27"/>
      <c r="XF258" s="27"/>
      <c r="XG258" s="27"/>
      <c r="XH258" s="27"/>
      <c r="XI258" s="27"/>
      <c r="XJ258" s="27"/>
      <c r="XK258" s="27"/>
      <c r="XL258" s="27"/>
      <c r="XM258" s="27"/>
      <c r="XN258" s="27"/>
      <c r="XO258" s="27"/>
      <c r="XP258" s="27"/>
      <c r="XQ258" s="27"/>
      <c r="XR258" s="27"/>
      <c r="XS258" s="27"/>
      <c r="XT258" s="27"/>
      <c r="XU258" s="27"/>
      <c r="XV258" s="27"/>
      <c r="XW258" s="27"/>
      <c r="XX258" s="27"/>
      <c r="XY258" s="27"/>
      <c r="XZ258" s="27"/>
      <c r="YA258" s="27"/>
      <c r="YB258" s="27"/>
      <c r="YC258" s="27"/>
      <c r="YD258" s="27"/>
      <c r="YE258" s="27"/>
      <c r="YF258" s="27"/>
      <c r="YG258" s="27"/>
      <c r="YH258" s="27"/>
      <c r="YI258" s="27"/>
      <c r="YJ258" s="27"/>
      <c r="YK258" s="27"/>
      <c r="YL258" s="27"/>
      <c r="YM258" s="27"/>
      <c r="YN258" s="27"/>
      <c r="YO258" s="27"/>
      <c r="YP258" s="27"/>
      <c r="YQ258" s="27"/>
      <c r="YR258" s="27"/>
      <c r="YS258" s="27"/>
      <c r="YT258" s="27"/>
      <c r="YU258" s="27"/>
      <c r="YV258" s="27"/>
      <c r="YW258" s="27"/>
      <c r="YX258" s="27"/>
      <c r="YY258" s="27"/>
      <c r="YZ258" s="27"/>
      <c r="ZA258" s="27"/>
      <c r="ZB258" s="27"/>
      <c r="ZC258" s="27"/>
      <c r="ZD258" s="27"/>
      <c r="ZE258" s="27"/>
      <c r="ZF258" s="27"/>
      <c r="ZG258" s="27"/>
      <c r="ZH258" s="27"/>
      <c r="ZI258" s="27"/>
      <c r="ZJ258" s="27"/>
      <c r="ZK258" s="27"/>
      <c r="ZL258" s="27"/>
      <c r="ZM258" s="27"/>
      <c r="ZN258" s="27"/>
      <c r="ZO258" s="27"/>
      <c r="ZP258" s="27"/>
      <c r="ZQ258" s="27"/>
      <c r="ZR258" s="27"/>
      <c r="ZS258" s="27"/>
      <c r="ZT258" s="27"/>
      <c r="ZU258" s="27"/>
      <c r="ZV258" s="27"/>
      <c r="ZW258" s="27"/>
      <c r="ZX258" s="27"/>
      <c r="ZY258" s="27"/>
      <c r="ZZ258" s="27"/>
      <c r="AAA258" s="27"/>
      <c r="AAB258" s="27"/>
      <c r="AAC258" s="27"/>
      <c r="AAD258" s="27"/>
      <c r="AAE258" s="27"/>
      <c r="AAF258" s="27"/>
      <c r="AAG258" s="27"/>
      <c r="AAH258" s="27"/>
      <c r="AAI258" s="27"/>
      <c r="AAJ258" s="27"/>
      <c r="AAK258" s="27"/>
      <c r="AAL258" s="27"/>
      <c r="AAM258" s="27"/>
      <c r="AAN258" s="27"/>
      <c r="AAO258" s="27"/>
      <c r="AAP258" s="27"/>
      <c r="AAQ258" s="27"/>
      <c r="AAR258" s="27"/>
      <c r="AAS258" s="27"/>
      <c r="AAT258" s="27"/>
      <c r="AAU258" s="27"/>
      <c r="AAV258" s="27"/>
      <c r="AAW258" s="27"/>
      <c r="AAX258" s="27"/>
      <c r="AAY258" s="27"/>
      <c r="AAZ258" s="27"/>
      <c r="ABA258" s="27"/>
      <c r="ABB258" s="27"/>
      <c r="ABC258" s="27"/>
      <c r="ABD258" s="27"/>
      <c r="ABE258" s="27"/>
      <c r="ABF258" s="27"/>
      <c r="ABG258" s="27"/>
      <c r="ABH258" s="27"/>
      <c r="ABI258" s="27"/>
      <c r="ABJ258" s="27"/>
      <c r="ABK258" s="27"/>
      <c r="ABL258" s="27"/>
      <c r="ABM258" s="27"/>
      <c r="ABN258" s="27"/>
      <c r="ABO258" s="27"/>
      <c r="ABP258" s="27"/>
      <c r="ABQ258" s="27"/>
      <c r="ABR258" s="27"/>
      <c r="ABS258" s="27"/>
      <c r="ABT258" s="27"/>
      <c r="ABU258" s="27"/>
      <c r="ABV258" s="27"/>
      <c r="ABW258" s="27"/>
      <c r="ABX258" s="27"/>
      <c r="ABY258" s="27"/>
      <c r="ABZ258" s="27"/>
      <c r="ACA258" s="27"/>
      <c r="ACB258" s="27"/>
      <c r="ACC258" s="27"/>
      <c r="ACD258" s="27"/>
      <c r="ACE258" s="27"/>
      <c r="ACF258" s="27"/>
      <c r="ACG258" s="27"/>
      <c r="ACH258" s="27"/>
      <c r="ACI258" s="27"/>
      <c r="ACJ258" s="27"/>
      <c r="ACK258" s="27"/>
      <c r="ACL258" s="27"/>
      <c r="ACM258" s="27"/>
      <c r="ACN258" s="27"/>
      <c r="ACO258" s="27"/>
      <c r="ACP258" s="27"/>
      <c r="ACQ258" s="27"/>
      <c r="ACR258" s="27"/>
      <c r="ACS258" s="27"/>
      <c r="ACT258" s="27"/>
      <c r="ACU258" s="27"/>
      <c r="ACV258" s="27"/>
      <c r="ACW258" s="27"/>
      <c r="ACX258" s="27"/>
      <c r="ACY258" s="27"/>
      <c r="ACZ258" s="27"/>
      <c r="ADA258" s="27"/>
      <c r="ADB258" s="27"/>
      <c r="ADC258" s="27"/>
      <c r="ADD258" s="27"/>
      <c r="ADE258" s="27"/>
      <c r="ADF258" s="27"/>
      <c r="ADG258" s="27"/>
      <c r="ADH258" s="27"/>
      <c r="ADI258" s="27"/>
      <c r="ADJ258" s="27"/>
      <c r="ADK258" s="27"/>
      <c r="ADL258" s="27"/>
      <c r="ADM258" s="27"/>
      <c r="ADN258" s="27"/>
      <c r="ADO258" s="27"/>
      <c r="ADP258" s="27"/>
      <c r="ADQ258" s="27"/>
      <c r="ADR258" s="27"/>
      <c r="ADS258" s="27"/>
      <c r="ADT258" s="27"/>
      <c r="ADU258" s="27"/>
      <c r="ADV258" s="27"/>
      <c r="ADW258" s="27"/>
      <c r="ADX258" s="27"/>
      <c r="ADY258" s="27"/>
      <c r="ADZ258" s="27"/>
      <c r="AEA258" s="27"/>
      <c r="AEB258" s="27"/>
      <c r="AEC258" s="27"/>
      <c r="AED258" s="27"/>
      <c r="AEE258" s="27"/>
      <c r="AEF258" s="27"/>
      <c r="AEG258" s="27"/>
      <c r="AEH258" s="27"/>
      <c r="AEI258" s="27"/>
      <c r="AEJ258" s="27"/>
      <c r="AEK258" s="27"/>
      <c r="AEL258" s="27"/>
      <c r="AEM258" s="27"/>
      <c r="AEN258" s="27"/>
      <c r="AEO258" s="27"/>
      <c r="AEP258" s="27"/>
      <c r="AEQ258" s="27"/>
      <c r="AER258" s="27"/>
      <c r="AES258" s="27"/>
      <c r="AET258" s="27"/>
      <c r="AEU258" s="27"/>
      <c r="AEV258" s="27"/>
      <c r="AEW258" s="27"/>
      <c r="AEX258" s="27"/>
      <c r="AEY258" s="27"/>
      <c r="AEZ258" s="27"/>
      <c r="AFA258" s="27"/>
      <c r="AFB258" s="27"/>
      <c r="AFC258" s="27"/>
      <c r="AFD258" s="27"/>
      <c r="AFE258" s="27"/>
      <c r="AFF258" s="27"/>
      <c r="AFG258" s="27"/>
      <c r="AFH258" s="27"/>
      <c r="AFI258" s="27"/>
      <c r="AFJ258" s="27"/>
      <c r="AFK258" s="27"/>
      <c r="AFL258" s="27"/>
      <c r="AFM258" s="27"/>
      <c r="AFN258" s="27"/>
      <c r="AFO258" s="27"/>
      <c r="AFP258" s="27"/>
      <c r="AFQ258" s="27"/>
      <c r="AFR258" s="27"/>
      <c r="AFS258" s="27"/>
      <c r="AFT258" s="27"/>
      <c r="AFU258" s="27"/>
      <c r="AFV258" s="27"/>
      <c r="AFW258" s="27"/>
      <c r="AFX258" s="27"/>
      <c r="AFY258" s="27"/>
      <c r="AFZ258" s="27"/>
      <c r="AGA258" s="27"/>
      <c r="AGB258" s="27"/>
      <c r="AGC258" s="27"/>
      <c r="AGD258" s="27"/>
      <c r="AGE258" s="27"/>
      <c r="AGF258" s="27"/>
      <c r="AGG258" s="27"/>
      <c r="AGH258" s="27"/>
      <c r="AGI258" s="27"/>
      <c r="AGJ258" s="27"/>
      <c r="AGK258" s="27"/>
      <c r="AGL258" s="27"/>
      <c r="AGM258" s="27"/>
      <c r="AGN258" s="27"/>
      <c r="AGO258" s="27"/>
      <c r="AGP258" s="27"/>
      <c r="AGQ258" s="27"/>
      <c r="AGR258" s="27"/>
      <c r="AGS258" s="27"/>
      <c r="AGT258" s="27"/>
      <c r="AGU258" s="27"/>
      <c r="AGV258" s="27"/>
      <c r="AGW258" s="27"/>
      <c r="AGX258" s="27"/>
      <c r="AGY258" s="27"/>
      <c r="AGZ258" s="27"/>
      <c r="AHA258" s="27"/>
      <c r="AHB258" s="27"/>
      <c r="AHC258" s="27"/>
      <c r="AHD258" s="27"/>
      <c r="AHE258" s="27"/>
      <c r="AHF258" s="27"/>
      <c r="AHG258" s="27"/>
      <c r="AHH258" s="27"/>
      <c r="AHI258" s="27"/>
      <c r="AHJ258" s="27"/>
      <c r="AHK258" s="27"/>
      <c r="AHL258" s="27"/>
      <c r="AHM258" s="27"/>
      <c r="AHN258" s="27"/>
      <c r="AHO258" s="27"/>
      <c r="AHP258" s="27"/>
      <c r="AHQ258" s="27"/>
      <c r="AHR258" s="27"/>
      <c r="AHS258" s="27"/>
      <c r="AHT258" s="27"/>
      <c r="AHU258" s="27"/>
      <c r="AHV258" s="27"/>
      <c r="AHW258" s="27"/>
      <c r="AHX258" s="27"/>
      <c r="AHY258" s="27"/>
      <c r="AHZ258" s="27"/>
      <c r="AIA258" s="27"/>
      <c r="AIB258" s="27"/>
      <c r="AIC258" s="27"/>
      <c r="AID258" s="27"/>
      <c r="AIE258" s="27"/>
      <c r="AIF258" s="27"/>
      <c r="AIG258" s="27"/>
      <c r="AIH258" s="27"/>
      <c r="AII258" s="27"/>
      <c r="AIJ258" s="27"/>
      <c r="AIK258" s="27"/>
      <c r="AIL258" s="27"/>
      <c r="AIM258" s="27"/>
      <c r="AIN258" s="27"/>
      <c r="AIO258" s="27"/>
      <c r="AIP258" s="27"/>
      <c r="AIQ258" s="27"/>
      <c r="AIR258" s="27"/>
      <c r="AIS258" s="27"/>
      <c r="AIT258" s="27"/>
      <c r="AIU258" s="27"/>
      <c r="AIV258" s="27"/>
      <c r="AIW258" s="27"/>
      <c r="AIX258" s="27"/>
      <c r="AIY258" s="27"/>
      <c r="AIZ258" s="27"/>
      <c r="AJA258" s="27"/>
      <c r="AJB258" s="27"/>
      <c r="AJC258" s="27"/>
      <c r="AJD258" s="27"/>
      <c r="AJE258" s="27"/>
      <c r="AJF258" s="27"/>
      <c r="AJG258" s="27"/>
      <c r="AJH258" s="27"/>
      <c r="AJI258" s="27"/>
      <c r="AJJ258" s="27"/>
      <c r="AJK258" s="27"/>
      <c r="AJL258" s="27"/>
      <c r="AJM258" s="27"/>
      <c r="AJN258" s="27"/>
      <c r="AJO258" s="27"/>
      <c r="AJP258" s="27"/>
      <c r="AJQ258" s="27"/>
      <c r="AJR258" s="27"/>
      <c r="AJS258" s="27"/>
      <c r="AJT258" s="27"/>
      <c r="AJU258" s="27"/>
      <c r="AJV258" s="27"/>
      <c r="AJW258" s="27"/>
      <c r="AJX258" s="27"/>
      <c r="AJY258" s="27"/>
      <c r="AJZ258" s="27"/>
      <c r="AKA258" s="27"/>
      <c r="AKB258" s="27"/>
      <c r="AKC258" s="27"/>
      <c r="AKD258" s="27"/>
      <c r="AKE258" s="27"/>
      <c r="AKF258" s="27"/>
      <c r="AKG258" s="27"/>
      <c r="AKH258" s="27"/>
      <c r="AKI258" s="27"/>
      <c r="AKJ258" s="27"/>
      <c r="AKK258" s="27"/>
      <c r="AKL258" s="27"/>
      <c r="AKM258" s="27"/>
      <c r="AKN258" s="27"/>
      <c r="AKO258" s="27"/>
      <c r="AKP258" s="27"/>
      <c r="AKQ258" s="27"/>
      <c r="AKR258" s="27"/>
      <c r="AKS258" s="27"/>
      <c r="AKT258" s="27"/>
      <c r="AKU258" s="27"/>
      <c r="AKV258" s="27"/>
      <c r="AKW258" s="27"/>
      <c r="AKX258" s="27"/>
      <c r="AKY258" s="27"/>
      <c r="AKZ258" s="27"/>
      <c r="ALA258" s="27"/>
      <c r="ALB258" s="27"/>
      <c r="ALC258" s="27"/>
      <c r="ALD258" s="27"/>
      <c r="ALE258" s="27"/>
      <c r="ALF258" s="27"/>
      <c r="ALG258" s="27"/>
      <c r="ALH258" s="27"/>
      <c r="ALI258" s="27"/>
      <c r="ALJ258" s="27"/>
      <c r="ALK258" s="27"/>
      <c r="ALL258" s="27"/>
      <c r="ALM258" s="27"/>
      <c r="ALN258" s="27"/>
      <c r="ALO258" s="27"/>
      <c r="ALP258" s="27"/>
      <c r="ALQ258" s="27"/>
      <c r="ALR258" s="27"/>
      <c r="ALS258" s="27"/>
      <c r="ALT258" s="27"/>
      <c r="ALU258" s="27"/>
      <c r="ALV258" s="27"/>
      <c r="ALW258" s="27"/>
      <c r="ALX258" s="27"/>
      <c r="ALY258" s="27"/>
      <c r="ALZ258" s="27"/>
      <c r="AMA258" s="27"/>
      <c r="AMB258" s="27"/>
      <c r="AMC258" s="27"/>
      <c r="AMD258" s="27"/>
      <c r="AME258" s="27"/>
      <c r="AMF258" s="27"/>
      <c r="AMG258" s="27"/>
      <c r="AMH258" s="27"/>
      <c r="AMI258" s="27"/>
      <c r="AMJ258" s="27"/>
      <c r="AMK258" s="27"/>
      <c r="AML258" s="27"/>
      <c r="AMM258" s="27"/>
      <c r="AMN258" s="27"/>
      <c r="AMO258" s="27"/>
      <c r="AMP258" s="27"/>
      <c r="AMQ258" s="27"/>
      <c r="AMR258" s="27"/>
      <c r="AMS258" s="27"/>
      <c r="AMT258" s="27"/>
      <c r="AMU258" s="27"/>
      <c r="AMV258" s="27"/>
      <c r="AMW258" s="27"/>
      <c r="AMX258" s="27"/>
      <c r="AMY258" s="27"/>
      <c r="AMZ258" s="27"/>
      <c r="ANA258" s="27"/>
      <c r="ANB258" s="27"/>
      <c r="ANC258" s="27"/>
      <c r="AND258" s="27"/>
      <c r="ANE258" s="27"/>
      <c r="ANF258" s="27"/>
      <c r="ANG258" s="27"/>
      <c r="ANH258" s="27"/>
      <c r="ANI258" s="27"/>
      <c r="ANJ258" s="27"/>
      <c r="ANK258" s="27"/>
      <c r="ANL258" s="27"/>
      <c r="ANM258" s="27"/>
      <c r="ANN258" s="27"/>
      <c r="ANO258" s="27"/>
      <c r="ANP258" s="27"/>
      <c r="ANQ258" s="27"/>
      <c r="ANR258" s="27"/>
      <c r="ANS258" s="27"/>
      <c r="ANT258" s="27"/>
      <c r="ANU258" s="27"/>
      <c r="ANV258" s="27"/>
      <c r="ANW258" s="27"/>
      <c r="ANX258" s="27"/>
      <c r="ANY258" s="27"/>
      <c r="ANZ258" s="27"/>
      <c r="AOA258" s="27"/>
      <c r="AOB258" s="27"/>
      <c r="AOC258" s="27"/>
      <c r="AOD258" s="27"/>
      <c r="AOE258" s="27"/>
      <c r="AOF258" s="27"/>
      <c r="AOG258" s="27"/>
      <c r="AOH258" s="27"/>
      <c r="AOI258" s="27"/>
      <c r="AOJ258" s="27"/>
      <c r="AOK258" s="27"/>
      <c r="AOL258" s="27"/>
      <c r="AOM258" s="27"/>
      <c r="AON258" s="27"/>
      <c r="AOO258" s="27"/>
      <c r="AOP258" s="27"/>
      <c r="AOQ258" s="27"/>
      <c r="AOR258" s="27"/>
      <c r="AOS258" s="27"/>
      <c r="AOT258" s="27"/>
      <c r="AOU258" s="27"/>
      <c r="AOV258" s="27"/>
      <c r="AOW258" s="27"/>
      <c r="AOX258" s="27"/>
      <c r="AOY258" s="27"/>
      <c r="AOZ258" s="27"/>
      <c r="APA258" s="27"/>
      <c r="APB258" s="27"/>
      <c r="APC258" s="27"/>
      <c r="APD258" s="27"/>
      <c r="APE258" s="27"/>
      <c r="APF258" s="27"/>
      <c r="APG258" s="27"/>
      <c r="APH258" s="27"/>
      <c r="API258" s="27"/>
      <c r="APJ258" s="27"/>
      <c r="APK258" s="27"/>
      <c r="APL258" s="27"/>
      <c r="APM258" s="27"/>
      <c r="APN258" s="27"/>
      <c r="APO258" s="27"/>
      <c r="APP258" s="27"/>
      <c r="APQ258" s="27"/>
      <c r="APR258" s="27"/>
      <c r="APS258" s="27"/>
      <c r="APT258" s="27"/>
      <c r="APU258" s="27"/>
      <c r="APV258" s="27"/>
      <c r="APW258" s="27"/>
      <c r="APX258" s="27"/>
      <c r="APY258" s="27"/>
      <c r="APZ258" s="27"/>
      <c r="AQA258" s="27"/>
      <c r="AQB258" s="27"/>
      <c r="AQC258" s="27"/>
      <c r="AQD258" s="27"/>
      <c r="AQE258" s="27"/>
      <c r="AQF258" s="27"/>
      <c r="AQG258" s="27"/>
      <c r="AQH258" s="27"/>
      <c r="AQI258" s="27"/>
      <c r="AQJ258" s="27"/>
      <c r="AQK258" s="27"/>
      <c r="AQL258" s="27"/>
      <c r="AQM258" s="27"/>
      <c r="AQN258" s="27"/>
      <c r="AQO258" s="27"/>
      <c r="AQP258" s="27"/>
      <c r="AQQ258" s="27"/>
      <c r="AQR258" s="27"/>
      <c r="AQS258" s="27"/>
      <c r="AQT258" s="27"/>
      <c r="AQU258" s="27"/>
      <c r="AQV258" s="27"/>
      <c r="AQW258" s="27"/>
      <c r="AQX258" s="27"/>
      <c r="AQY258" s="27"/>
      <c r="AQZ258" s="27"/>
      <c r="ARA258" s="27"/>
      <c r="ARB258" s="27"/>
      <c r="ARC258" s="27"/>
      <c r="ARD258" s="27"/>
      <c r="ARE258" s="27"/>
      <c r="ARF258" s="27"/>
      <c r="ARG258" s="27"/>
      <c r="ARH258" s="27"/>
      <c r="ARI258" s="27"/>
      <c r="ARJ258" s="27"/>
      <c r="ARK258" s="27"/>
      <c r="ARL258" s="27"/>
      <c r="ARM258" s="27"/>
      <c r="ARN258" s="27"/>
      <c r="ARO258" s="27"/>
      <c r="ARP258" s="27"/>
      <c r="ARQ258" s="27"/>
      <c r="ARR258" s="27"/>
      <c r="ARS258" s="27"/>
      <c r="ART258" s="27"/>
      <c r="ARU258" s="27"/>
      <c r="ARV258" s="27"/>
      <c r="ARW258" s="27"/>
      <c r="ARX258" s="27"/>
      <c r="ARY258" s="27"/>
      <c r="ARZ258" s="27"/>
      <c r="ASA258" s="27"/>
      <c r="ASB258" s="27"/>
      <c r="ASC258" s="27"/>
      <c r="ASD258" s="27"/>
      <c r="ASE258" s="27"/>
      <c r="ASF258" s="27"/>
      <c r="ASG258" s="27"/>
      <c r="ASH258" s="27"/>
      <c r="ASI258" s="27"/>
      <c r="ASJ258" s="27"/>
      <c r="ASK258" s="27"/>
      <c r="ASL258" s="27"/>
      <c r="ASM258" s="27"/>
      <c r="ASN258" s="27"/>
      <c r="ASO258" s="27"/>
      <c r="ASP258" s="27"/>
      <c r="ASQ258" s="27"/>
      <c r="ASR258" s="27"/>
      <c r="ASS258" s="27"/>
      <c r="AST258" s="27"/>
      <c r="ASU258" s="27"/>
      <c r="ASV258" s="27"/>
      <c r="ASW258" s="27"/>
      <c r="ASX258" s="27"/>
      <c r="ASY258" s="27"/>
      <c r="ASZ258" s="27"/>
      <c r="ATA258" s="27"/>
      <c r="ATB258" s="27"/>
      <c r="ATC258" s="27"/>
      <c r="ATD258" s="27"/>
      <c r="ATE258" s="27"/>
      <c r="ATF258" s="27"/>
      <c r="ATG258" s="27"/>
      <c r="ATH258" s="27"/>
      <c r="ATI258" s="27"/>
      <c r="ATJ258" s="27"/>
      <c r="ATK258" s="27"/>
      <c r="ATL258" s="27"/>
      <c r="ATM258" s="27"/>
      <c r="ATN258" s="27"/>
      <c r="ATO258" s="27"/>
      <c r="ATP258" s="27"/>
      <c r="ATQ258" s="27"/>
      <c r="ATR258" s="27"/>
      <c r="ATS258" s="27"/>
      <c r="ATT258" s="27"/>
      <c r="ATU258" s="27"/>
      <c r="ATV258" s="27"/>
      <c r="ATW258" s="27"/>
      <c r="ATX258" s="27"/>
      <c r="ATY258" s="27"/>
      <c r="ATZ258" s="27"/>
      <c r="AUA258" s="27"/>
      <c r="AUB258" s="27"/>
      <c r="AUC258" s="27"/>
      <c r="AUD258" s="27"/>
      <c r="AUE258" s="27"/>
      <c r="AUF258" s="27"/>
      <c r="AUG258" s="27"/>
      <c r="AUH258" s="27"/>
      <c r="AUI258" s="27"/>
      <c r="AUJ258" s="27"/>
      <c r="AUK258" s="27"/>
      <c r="AUL258" s="27"/>
      <c r="AUM258" s="27"/>
      <c r="AUN258" s="27"/>
      <c r="AUO258" s="27"/>
      <c r="AUP258" s="27"/>
      <c r="AUQ258" s="27"/>
      <c r="AUR258" s="27"/>
      <c r="AUS258" s="27"/>
      <c r="AUT258" s="27"/>
      <c r="AUU258" s="27"/>
      <c r="AUV258" s="27"/>
      <c r="AUW258" s="27"/>
      <c r="AUX258" s="27"/>
      <c r="AUY258" s="27"/>
      <c r="AUZ258" s="27"/>
      <c r="AVA258" s="27"/>
      <c r="AVB258" s="27"/>
      <c r="AVC258" s="27"/>
      <c r="AVD258" s="27"/>
      <c r="AVE258" s="27"/>
      <c r="AVF258" s="27"/>
      <c r="AVG258" s="27"/>
      <c r="AVH258" s="27"/>
      <c r="AVI258" s="27"/>
      <c r="AVJ258" s="27"/>
      <c r="AVK258" s="27"/>
      <c r="AVL258" s="27"/>
      <c r="AVM258" s="27"/>
      <c r="AVN258" s="27"/>
      <c r="AVO258" s="27"/>
      <c r="AVP258" s="27"/>
      <c r="AVQ258" s="27"/>
      <c r="AVR258" s="27"/>
      <c r="AVS258" s="27"/>
      <c r="AVT258" s="27"/>
      <c r="AVU258" s="27"/>
      <c r="AVV258" s="27"/>
      <c r="AVW258" s="27"/>
      <c r="AVX258" s="27"/>
      <c r="AVY258" s="27"/>
      <c r="AVZ258" s="27"/>
      <c r="AWA258" s="27"/>
      <c r="AWB258" s="27"/>
      <c r="AWC258" s="27"/>
      <c r="AWD258" s="27"/>
      <c r="AWE258" s="27"/>
      <c r="AWF258" s="27"/>
      <c r="AWG258" s="27"/>
      <c r="AWH258" s="27"/>
      <c r="AWI258" s="27"/>
      <c r="AWJ258" s="27"/>
      <c r="AWK258" s="27"/>
      <c r="AWL258" s="27"/>
      <c r="AWM258" s="27"/>
      <c r="AWN258" s="27"/>
      <c r="AWO258" s="27"/>
      <c r="AWP258" s="27"/>
      <c r="AWQ258" s="27"/>
      <c r="AWR258" s="27"/>
      <c r="AWS258" s="27"/>
      <c r="AWT258" s="27"/>
      <c r="AWU258" s="27"/>
      <c r="AWV258" s="27"/>
      <c r="AWW258" s="27"/>
      <c r="AWX258" s="27"/>
      <c r="AWY258" s="27"/>
      <c r="AWZ258" s="27"/>
      <c r="AXA258" s="27"/>
      <c r="AXB258" s="27"/>
      <c r="AXC258" s="27"/>
      <c r="AXD258" s="27"/>
      <c r="AXE258" s="27"/>
      <c r="AXF258" s="27"/>
      <c r="AXG258" s="27"/>
      <c r="AXH258" s="27"/>
      <c r="AXI258" s="27"/>
      <c r="AXJ258" s="27"/>
      <c r="AXK258" s="27"/>
      <c r="AXL258" s="27"/>
      <c r="AXM258" s="27"/>
      <c r="AXN258" s="27"/>
      <c r="AXO258" s="27"/>
      <c r="AXP258" s="27"/>
      <c r="AXQ258" s="27"/>
      <c r="AXR258" s="27"/>
      <c r="AXS258" s="27"/>
      <c r="AXT258" s="27"/>
      <c r="AXU258" s="27"/>
      <c r="AXV258" s="27"/>
      <c r="AXW258" s="27"/>
      <c r="AXX258" s="27"/>
      <c r="AXY258" s="27"/>
      <c r="AXZ258" s="27"/>
      <c r="AYA258" s="27"/>
      <c r="AYB258" s="27"/>
      <c r="AYC258" s="27"/>
      <c r="AYD258" s="27"/>
      <c r="AYE258" s="27"/>
      <c r="AYF258" s="27"/>
      <c r="AYG258" s="27"/>
      <c r="AYH258" s="27"/>
      <c r="AYI258" s="27"/>
      <c r="AYJ258" s="27"/>
      <c r="AYK258" s="27"/>
      <c r="AYL258" s="27"/>
      <c r="AYM258" s="27"/>
      <c r="AYN258" s="27"/>
      <c r="AYO258" s="27"/>
      <c r="AYP258" s="27"/>
      <c r="AYQ258" s="27"/>
      <c r="AYR258" s="27"/>
      <c r="AYS258" s="27"/>
      <c r="AYT258" s="27"/>
      <c r="AYU258" s="27"/>
      <c r="AYV258" s="27"/>
      <c r="AYW258" s="27"/>
      <c r="AYX258" s="27"/>
      <c r="AYY258" s="27"/>
      <c r="AYZ258" s="27"/>
      <c r="AZA258" s="27"/>
      <c r="AZB258" s="27"/>
      <c r="AZC258" s="27"/>
      <c r="AZD258" s="27"/>
      <c r="AZE258" s="27"/>
      <c r="AZF258" s="27"/>
      <c r="AZG258" s="27"/>
      <c r="AZH258" s="27"/>
      <c r="AZI258" s="27"/>
      <c r="AZJ258" s="27"/>
      <c r="AZK258" s="27"/>
      <c r="AZL258" s="27"/>
      <c r="AZM258" s="27"/>
      <c r="AZN258" s="27"/>
      <c r="AZO258" s="27"/>
      <c r="AZP258" s="27"/>
      <c r="AZQ258" s="27"/>
      <c r="AZR258" s="27"/>
      <c r="AZS258" s="27"/>
      <c r="AZT258" s="27"/>
      <c r="AZU258" s="27"/>
      <c r="AZV258" s="27"/>
      <c r="AZW258" s="27"/>
      <c r="AZX258" s="27"/>
      <c r="AZY258" s="27"/>
      <c r="AZZ258" s="27"/>
      <c r="BAA258" s="27"/>
      <c r="BAB258" s="27"/>
      <c r="BAC258" s="27"/>
      <c r="BAD258" s="27"/>
      <c r="BAE258" s="27"/>
      <c r="BAF258" s="27"/>
      <c r="BAG258" s="27"/>
      <c r="BAH258" s="27"/>
      <c r="BAI258" s="27"/>
      <c r="BAJ258" s="27"/>
      <c r="BAK258" s="27"/>
      <c r="BAL258" s="27"/>
      <c r="BAM258" s="27"/>
      <c r="BAN258" s="27"/>
      <c r="BAO258" s="27"/>
      <c r="BAP258" s="27"/>
      <c r="BAQ258" s="27"/>
      <c r="BAR258" s="27"/>
      <c r="BAS258" s="27"/>
      <c r="BAT258" s="27"/>
      <c r="BAU258" s="27"/>
      <c r="BAV258" s="27"/>
      <c r="BAW258" s="27"/>
      <c r="BAX258" s="27"/>
      <c r="BAY258" s="27"/>
      <c r="BAZ258" s="27"/>
      <c r="BBA258" s="27"/>
      <c r="BBB258" s="27"/>
      <c r="BBC258" s="27"/>
      <c r="BBD258" s="27"/>
      <c r="BBE258" s="27"/>
      <c r="BBF258" s="27"/>
      <c r="BBG258" s="27"/>
      <c r="BBH258" s="27"/>
      <c r="BBI258" s="27"/>
      <c r="BBJ258" s="27"/>
      <c r="BBK258" s="27"/>
      <c r="BBL258" s="27"/>
      <c r="BBM258" s="27"/>
      <c r="BBN258" s="27"/>
      <c r="BBO258" s="27"/>
      <c r="BBP258" s="27"/>
      <c r="BBQ258" s="27"/>
      <c r="BBR258" s="27"/>
      <c r="BBS258" s="27"/>
      <c r="BBT258" s="27"/>
      <c r="BBU258" s="27"/>
      <c r="BBV258" s="27"/>
      <c r="BBW258" s="27"/>
      <c r="BBX258" s="27"/>
      <c r="BBY258" s="27"/>
      <c r="BBZ258" s="27"/>
      <c r="BCA258" s="27"/>
      <c r="BCB258" s="27"/>
      <c r="BCC258" s="27"/>
      <c r="BCD258" s="27"/>
      <c r="BCE258" s="27"/>
      <c r="BCF258" s="27"/>
      <c r="BCG258" s="27"/>
      <c r="BCH258" s="27"/>
      <c r="BCI258" s="27"/>
      <c r="BCJ258" s="27"/>
      <c r="BCK258" s="27"/>
      <c r="BCL258" s="27"/>
      <c r="BCM258" s="27"/>
      <c r="BCN258" s="27"/>
      <c r="BCO258" s="27"/>
      <c r="BCP258" s="27"/>
      <c r="BCQ258" s="27"/>
      <c r="BCR258" s="27"/>
      <c r="BCS258" s="27"/>
      <c r="BCT258" s="27"/>
      <c r="BCU258" s="27"/>
      <c r="BCV258" s="27"/>
      <c r="BCW258" s="27"/>
      <c r="BCX258" s="27"/>
      <c r="BCY258" s="27"/>
      <c r="BCZ258" s="27"/>
      <c r="BDA258" s="27"/>
      <c r="BDB258" s="27"/>
      <c r="BDC258" s="27"/>
      <c r="BDD258" s="27"/>
      <c r="BDE258" s="27"/>
      <c r="BDF258" s="27"/>
      <c r="BDG258" s="27"/>
      <c r="BDH258" s="27"/>
      <c r="BDI258" s="27"/>
      <c r="BDJ258" s="27"/>
      <c r="BDK258" s="27"/>
      <c r="BDL258" s="27"/>
      <c r="BDM258" s="27"/>
      <c r="BDN258" s="27"/>
      <c r="BDO258" s="27"/>
      <c r="BDP258" s="27"/>
      <c r="BDQ258" s="27"/>
      <c r="BDR258" s="27"/>
      <c r="BDS258" s="27"/>
      <c r="BDT258" s="27"/>
      <c r="BDU258" s="27"/>
      <c r="BDV258" s="27"/>
      <c r="BDW258" s="27"/>
      <c r="BDX258" s="27"/>
      <c r="BDY258" s="27"/>
      <c r="BDZ258" s="27"/>
      <c r="BEA258" s="27"/>
      <c r="BEB258" s="27"/>
      <c r="BEC258" s="27"/>
      <c r="BED258" s="27"/>
      <c r="BEE258" s="27"/>
      <c r="BEF258" s="27"/>
      <c r="BEG258" s="27"/>
      <c r="BEH258" s="27"/>
      <c r="BEI258" s="27"/>
      <c r="BEJ258" s="27"/>
      <c r="BEK258" s="27"/>
      <c r="BEL258" s="27"/>
      <c r="BEM258" s="27"/>
      <c r="BEN258" s="27"/>
      <c r="BEO258" s="27"/>
      <c r="BEP258" s="27"/>
      <c r="BEQ258" s="27"/>
      <c r="BER258" s="27"/>
      <c r="BES258" s="27"/>
      <c r="BET258" s="27"/>
      <c r="BEU258" s="27"/>
      <c r="BEV258" s="27"/>
      <c r="BEW258" s="27"/>
      <c r="BEX258" s="27"/>
      <c r="BEY258" s="27"/>
      <c r="BEZ258" s="27"/>
      <c r="BFA258" s="27"/>
      <c r="BFB258" s="27"/>
      <c r="BFC258" s="27"/>
      <c r="BFD258" s="27"/>
      <c r="BFE258" s="27"/>
      <c r="BFF258" s="27"/>
      <c r="BFG258" s="27"/>
      <c r="BFH258" s="27"/>
      <c r="BFI258" s="27"/>
      <c r="BFJ258" s="27"/>
      <c r="BFK258" s="27"/>
      <c r="BFL258" s="27"/>
      <c r="BFM258" s="27"/>
      <c r="BFN258" s="27"/>
      <c r="BFO258" s="27"/>
      <c r="BFP258" s="27"/>
      <c r="BFQ258" s="27"/>
      <c r="BFR258" s="27"/>
      <c r="BFS258" s="27"/>
      <c r="BFT258" s="27"/>
      <c r="BFU258" s="27"/>
      <c r="BFV258" s="27"/>
      <c r="BFW258" s="27"/>
      <c r="BFX258" s="27"/>
      <c r="BFY258" s="27"/>
      <c r="BFZ258" s="27"/>
      <c r="BGA258" s="27"/>
      <c r="BGB258" s="27"/>
      <c r="BGC258" s="27"/>
      <c r="BGD258" s="27"/>
      <c r="BGE258" s="27"/>
      <c r="BGF258" s="27"/>
      <c r="BGG258" s="27"/>
      <c r="BGH258" s="27"/>
      <c r="BGI258" s="27"/>
      <c r="BGJ258" s="27"/>
      <c r="BGK258" s="27"/>
      <c r="BGL258" s="27"/>
      <c r="BGM258" s="27"/>
      <c r="BGN258" s="27"/>
      <c r="BGO258" s="27"/>
      <c r="BGP258" s="27"/>
      <c r="BGQ258" s="27"/>
      <c r="BGR258" s="27"/>
      <c r="BGS258" s="27"/>
      <c r="BGT258" s="27"/>
      <c r="BGU258" s="27"/>
      <c r="BGV258" s="27"/>
      <c r="BGW258" s="27"/>
      <c r="BGX258" s="27"/>
      <c r="BGY258" s="27"/>
      <c r="BGZ258" s="27"/>
      <c r="BHA258" s="27"/>
      <c r="BHB258" s="27"/>
      <c r="BHC258" s="27"/>
      <c r="BHD258" s="27"/>
      <c r="BHE258" s="27"/>
      <c r="BHF258" s="27"/>
      <c r="BHG258" s="27"/>
      <c r="BHH258" s="27"/>
      <c r="BHI258" s="27"/>
      <c r="BHJ258" s="27"/>
      <c r="BHK258" s="27"/>
      <c r="BHL258" s="27"/>
      <c r="BHM258" s="27"/>
      <c r="BHN258" s="27"/>
      <c r="BHO258" s="27"/>
      <c r="BHP258" s="27"/>
      <c r="BHQ258" s="27"/>
      <c r="BHR258" s="27"/>
      <c r="BHS258" s="27"/>
      <c r="BHT258" s="27"/>
      <c r="BHU258" s="27"/>
      <c r="BHV258" s="27"/>
      <c r="BHW258" s="27"/>
      <c r="BHX258" s="27"/>
      <c r="BHY258" s="27"/>
      <c r="BHZ258" s="27"/>
      <c r="BIA258" s="27"/>
      <c r="BIB258" s="27"/>
      <c r="BIC258" s="27"/>
      <c r="BID258" s="27"/>
      <c r="BIE258" s="27"/>
      <c r="BIF258" s="27"/>
      <c r="BIG258" s="27"/>
      <c r="BIH258" s="27"/>
      <c r="BII258" s="27"/>
      <c r="BIJ258" s="27"/>
      <c r="BIK258" s="27"/>
      <c r="BIL258" s="27"/>
      <c r="BIM258" s="27"/>
      <c r="BIN258" s="27"/>
      <c r="BIO258" s="27"/>
      <c r="BIP258" s="27"/>
      <c r="BIQ258" s="27"/>
      <c r="BIR258" s="27"/>
      <c r="BIS258" s="27"/>
      <c r="BIT258" s="27"/>
      <c r="BIU258" s="27"/>
      <c r="BIV258" s="27"/>
      <c r="BIW258" s="27"/>
      <c r="BIX258" s="27"/>
      <c r="BIY258" s="27"/>
      <c r="BIZ258" s="27"/>
      <c r="BJA258" s="27"/>
      <c r="BJB258" s="27"/>
      <c r="BJC258" s="27"/>
      <c r="BJD258" s="27"/>
      <c r="BJE258" s="27"/>
      <c r="BJF258" s="27"/>
      <c r="BJG258" s="27"/>
      <c r="BJH258" s="27"/>
      <c r="BJI258" s="27"/>
      <c r="BJJ258" s="27"/>
      <c r="BJK258" s="27"/>
      <c r="BJL258" s="27"/>
      <c r="BJM258" s="27"/>
      <c r="BJN258" s="27"/>
      <c r="BJO258" s="27"/>
      <c r="BJP258" s="27"/>
      <c r="BJQ258" s="27"/>
      <c r="BJR258" s="27"/>
      <c r="BJS258" s="27"/>
      <c r="BJT258" s="27"/>
      <c r="BJU258" s="27"/>
      <c r="BJV258" s="27"/>
      <c r="BJW258" s="27"/>
      <c r="BJX258" s="27"/>
      <c r="BJY258" s="27"/>
      <c r="BJZ258" s="27"/>
      <c r="BKA258" s="27"/>
      <c r="BKB258" s="27"/>
      <c r="BKC258" s="27"/>
      <c r="BKD258" s="27"/>
      <c r="BKE258" s="27"/>
      <c r="BKF258" s="27"/>
      <c r="BKG258" s="27"/>
      <c r="BKH258" s="27"/>
      <c r="BKI258" s="27"/>
      <c r="BKJ258" s="27"/>
      <c r="BKK258" s="27"/>
      <c r="BKL258" s="27"/>
      <c r="BKM258" s="27"/>
      <c r="BKN258" s="27"/>
      <c r="BKO258" s="27"/>
      <c r="BKP258" s="27"/>
      <c r="BKQ258" s="27"/>
      <c r="BKR258" s="27"/>
      <c r="BKS258" s="27"/>
      <c r="BKT258" s="27"/>
      <c r="BKU258" s="27"/>
      <c r="BKV258" s="27"/>
      <c r="BKW258" s="27"/>
      <c r="BKX258" s="27"/>
      <c r="BKY258" s="27"/>
      <c r="BKZ258" s="27"/>
      <c r="BLA258" s="27"/>
      <c r="BLB258" s="27"/>
      <c r="BLC258" s="27"/>
      <c r="BLD258" s="27"/>
      <c r="BLE258" s="27"/>
      <c r="BLF258" s="27"/>
      <c r="BLG258" s="27"/>
      <c r="BLH258" s="27"/>
      <c r="BLI258" s="27"/>
      <c r="BLJ258" s="27"/>
      <c r="BLK258" s="27"/>
      <c r="BLL258" s="27"/>
      <c r="BLM258" s="27"/>
      <c r="BLN258" s="27"/>
      <c r="BLO258" s="27"/>
      <c r="BLP258" s="27"/>
      <c r="BLQ258" s="27"/>
      <c r="BLR258" s="27"/>
      <c r="BLS258" s="27"/>
      <c r="BLT258" s="27"/>
      <c r="BLU258" s="27"/>
      <c r="BLV258" s="27"/>
      <c r="BLW258" s="27"/>
      <c r="BLX258" s="27"/>
      <c r="BLY258" s="27"/>
      <c r="BLZ258" s="27"/>
      <c r="BMA258" s="27"/>
      <c r="BMB258" s="27"/>
      <c r="BMC258" s="27"/>
      <c r="BMD258" s="27"/>
      <c r="BME258" s="27"/>
      <c r="BMF258" s="27"/>
      <c r="BMG258" s="27"/>
      <c r="BMH258" s="27"/>
      <c r="BMI258" s="27"/>
      <c r="BMJ258" s="27"/>
      <c r="BMK258" s="27"/>
      <c r="BML258" s="27"/>
      <c r="BMM258" s="27"/>
      <c r="BMN258" s="27"/>
      <c r="BMO258" s="27"/>
      <c r="BMP258" s="27"/>
      <c r="BMQ258" s="27"/>
      <c r="BMR258" s="27"/>
      <c r="BMS258" s="27"/>
      <c r="BMT258" s="27"/>
      <c r="BMU258" s="27"/>
      <c r="BMV258" s="27"/>
      <c r="BMW258" s="27"/>
      <c r="BMX258" s="27"/>
      <c r="BMY258" s="27"/>
      <c r="BMZ258" s="27"/>
      <c r="BNA258" s="27"/>
      <c r="BNB258" s="27"/>
      <c r="BNC258" s="27"/>
      <c r="BND258" s="27"/>
      <c r="BNE258" s="27"/>
      <c r="BNF258" s="27"/>
      <c r="BNG258" s="27"/>
      <c r="BNH258" s="27"/>
      <c r="BNI258" s="27"/>
      <c r="BNJ258" s="27"/>
      <c r="BNK258" s="27"/>
      <c r="BNL258" s="27"/>
      <c r="BNM258" s="27"/>
      <c r="BNN258" s="27"/>
      <c r="BNO258" s="27"/>
      <c r="BNP258" s="27"/>
      <c r="BNQ258" s="27"/>
      <c r="BNR258" s="27"/>
      <c r="BNS258" s="27"/>
      <c r="BNT258" s="27"/>
      <c r="BNU258" s="27"/>
      <c r="BNV258" s="27"/>
      <c r="BNW258" s="27"/>
      <c r="BNX258" s="27"/>
      <c r="BNY258" s="27"/>
      <c r="BNZ258" s="27"/>
      <c r="BOA258" s="27"/>
      <c r="BOB258" s="27"/>
      <c r="BOC258" s="27"/>
      <c r="BOD258" s="27"/>
      <c r="BOE258" s="27"/>
      <c r="BOF258" s="27"/>
      <c r="BOG258" s="27"/>
      <c r="BOH258" s="27"/>
      <c r="BOI258" s="27"/>
      <c r="BOJ258" s="27"/>
      <c r="BOK258" s="27"/>
      <c r="BOL258" s="27"/>
      <c r="BOM258" s="27"/>
      <c r="BON258" s="27"/>
      <c r="BOO258" s="27"/>
      <c r="BOP258" s="27"/>
      <c r="BOQ258" s="27"/>
      <c r="BOR258" s="27"/>
      <c r="BOS258" s="27"/>
      <c r="BOT258" s="27"/>
      <c r="BOU258" s="27"/>
      <c r="BOV258" s="27"/>
      <c r="BOW258" s="27"/>
      <c r="BOX258" s="27"/>
      <c r="BOY258" s="27"/>
      <c r="BOZ258" s="27"/>
      <c r="BPA258" s="27"/>
      <c r="BPB258" s="27"/>
      <c r="BPC258" s="27"/>
      <c r="BPD258" s="27"/>
      <c r="BPE258" s="27"/>
      <c r="BPF258" s="27"/>
      <c r="BPG258" s="27"/>
      <c r="BPH258" s="27"/>
      <c r="BPI258" s="27"/>
      <c r="BPJ258" s="27"/>
      <c r="BPK258" s="27"/>
      <c r="BPL258" s="27"/>
      <c r="BPM258" s="27"/>
      <c r="BPN258" s="27"/>
      <c r="BPO258" s="27"/>
      <c r="BPP258" s="27"/>
      <c r="BPQ258" s="27"/>
      <c r="BPR258" s="27"/>
      <c r="BPS258" s="27"/>
      <c r="BPT258" s="27"/>
      <c r="BPU258" s="27"/>
      <c r="BPV258" s="27"/>
      <c r="BPW258" s="27"/>
      <c r="BPX258" s="27"/>
      <c r="BPY258" s="27"/>
      <c r="BPZ258" s="27"/>
      <c r="BQA258" s="27"/>
      <c r="BQB258" s="27"/>
      <c r="BQC258" s="27"/>
      <c r="BQD258" s="27"/>
      <c r="BQE258" s="27"/>
      <c r="BQF258" s="27"/>
      <c r="BQG258" s="27"/>
      <c r="BQH258" s="27"/>
      <c r="BQI258" s="27"/>
      <c r="BQJ258" s="27"/>
      <c r="BQK258" s="27"/>
      <c r="BQL258" s="27"/>
      <c r="BQM258" s="27"/>
      <c r="BQN258" s="27"/>
      <c r="BQO258" s="27"/>
      <c r="BQP258" s="27"/>
      <c r="BQQ258" s="27"/>
      <c r="BQR258" s="27"/>
      <c r="BQS258" s="27"/>
      <c r="BQT258" s="27"/>
      <c r="BQU258" s="27"/>
      <c r="BQV258" s="27"/>
      <c r="BQW258" s="27"/>
      <c r="BQX258" s="27"/>
      <c r="BQY258" s="27"/>
      <c r="BQZ258" s="27"/>
      <c r="BRA258" s="27"/>
      <c r="BRB258" s="27"/>
      <c r="BRC258" s="27"/>
      <c r="BRD258" s="27"/>
      <c r="BRE258" s="27"/>
      <c r="BRF258" s="27"/>
      <c r="BRG258" s="27"/>
      <c r="BRH258" s="27"/>
      <c r="BRI258" s="27"/>
      <c r="BRJ258" s="27"/>
      <c r="BRK258" s="27"/>
      <c r="BRL258" s="27"/>
      <c r="BRM258" s="27"/>
      <c r="BRN258" s="27"/>
      <c r="BRO258" s="27"/>
      <c r="BRP258" s="27"/>
      <c r="BRQ258" s="27"/>
      <c r="BRR258" s="27"/>
      <c r="BRS258" s="27"/>
      <c r="BRT258" s="27"/>
      <c r="BRU258" s="27"/>
      <c r="BRV258" s="27"/>
      <c r="BRW258" s="27"/>
      <c r="BRX258" s="27"/>
      <c r="BRY258" s="27"/>
      <c r="BRZ258" s="27"/>
      <c r="BSA258" s="27"/>
      <c r="BSB258" s="27"/>
      <c r="BSC258" s="27"/>
      <c r="BSD258" s="27"/>
      <c r="BSE258" s="27"/>
      <c r="BSF258" s="27"/>
      <c r="BSG258" s="27"/>
      <c r="BSH258" s="27"/>
      <c r="BSI258" s="27"/>
      <c r="BSJ258" s="27"/>
      <c r="BSK258" s="27"/>
      <c r="BSL258" s="27"/>
      <c r="BSM258" s="27"/>
      <c r="BSN258" s="27"/>
      <c r="BSO258" s="27"/>
      <c r="BSP258" s="27"/>
      <c r="BSQ258" s="27"/>
      <c r="BSR258" s="27"/>
      <c r="BSS258" s="27"/>
      <c r="BST258" s="27"/>
      <c r="BSU258" s="27"/>
      <c r="BSV258" s="27"/>
      <c r="BSW258" s="27"/>
      <c r="BSX258" s="27"/>
      <c r="BSY258" s="27"/>
      <c r="BSZ258" s="27"/>
      <c r="BTA258" s="27"/>
      <c r="BTB258" s="27"/>
      <c r="BTC258" s="27"/>
      <c r="BTD258" s="27"/>
      <c r="BTE258" s="27"/>
      <c r="BTF258" s="27"/>
      <c r="BTG258" s="27"/>
      <c r="BTH258" s="27"/>
      <c r="BTI258" s="27"/>
      <c r="BTJ258" s="27"/>
      <c r="BTK258" s="27"/>
      <c r="BTL258" s="27"/>
      <c r="BTM258" s="27"/>
      <c r="BTN258" s="27"/>
      <c r="BTO258" s="27"/>
      <c r="BTP258" s="27"/>
      <c r="BTQ258" s="27"/>
      <c r="BTR258" s="27"/>
      <c r="BTS258" s="27"/>
      <c r="BTT258" s="27"/>
      <c r="BTU258" s="27"/>
      <c r="BTV258" s="27"/>
      <c r="BTW258" s="27"/>
      <c r="BTX258" s="27"/>
      <c r="BTY258" s="27"/>
      <c r="BTZ258" s="27"/>
      <c r="BUA258" s="27"/>
      <c r="BUB258" s="27"/>
      <c r="BUC258" s="27"/>
      <c r="BUD258" s="27"/>
      <c r="BUE258" s="27"/>
      <c r="BUF258" s="27"/>
      <c r="BUG258" s="27"/>
      <c r="BUH258" s="27"/>
      <c r="BUI258" s="27"/>
      <c r="BUJ258" s="27"/>
      <c r="BUK258" s="27"/>
      <c r="BUL258" s="27"/>
      <c r="BUM258" s="27"/>
      <c r="BUN258" s="27"/>
      <c r="BUO258" s="27"/>
      <c r="BUP258" s="27"/>
      <c r="BUQ258" s="27"/>
      <c r="BUR258" s="27"/>
      <c r="BUS258" s="27"/>
      <c r="BUT258" s="27"/>
      <c r="BUU258" s="27"/>
      <c r="BUV258" s="27"/>
      <c r="BUW258" s="27"/>
      <c r="BUX258" s="27"/>
      <c r="BUY258" s="27"/>
      <c r="BUZ258" s="27"/>
      <c r="BVA258" s="27"/>
      <c r="BVB258" s="27"/>
      <c r="BVC258" s="27"/>
      <c r="BVD258" s="27"/>
      <c r="BVE258" s="27"/>
      <c r="BVF258" s="27"/>
      <c r="BVG258" s="27"/>
      <c r="BVH258" s="27"/>
      <c r="BVI258" s="27"/>
      <c r="BVJ258" s="27"/>
      <c r="BVK258" s="27"/>
      <c r="BVL258" s="27"/>
      <c r="BVM258" s="27"/>
      <c r="BVN258" s="27"/>
      <c r="BVO258" s="27"/>
      <c r="BVP258" s="27"/>
      <c r="BVQ258" s="27"/>
      <c r="BVR258" s="27"/>
      <c r="BVS258" s="27"/>
      <c r="BVT258" s="27"/>
      <c r="BVU258" s="27"/>
      <c r="BVV258" s="27"/>
      <c r="BVW258" s="27"/>
      <c r="BVX258" s="27"/>
      <c r="BVY258" s="27"/>
      <c r="BVZ258" s="27"/>
      <c r="BWA258" s="27"/>
      <c r="BWB258" s="27"/>
      <c r="BWC258" s="27"/>
      <c r="BWD258" s="27"/>
      <c r="BWE258" s="27"/>
      <c r="BWF258" s="27"/>
      <c r="BWG258" s="27"/>
      <c r="BWH258" s="27"/>
      <c r="BWI258" s="27"/>
      <c r="BWJ258" s="27"/>
      <c r="BWK258" s="27"/>
      <c r="BWL258" s="27"/>
      <c r="BWM258" s="27"/>
      <c r="BWN258" s="27"/>
      <c r="BWO258" s="27"/>
      <c r="BWP258" s="27"/>
      <c r="BWQ258" s="27"/>
      <c r="BWR258" s="27"/>
      <c r="BWS258" s="27"/>
      <c r="BWT258" s="27"/>
      <c r="BWU258" s="27"/>
      <c r="BWV258" s="27"/>
      <c r="BWW258" s="27"/>
      <c r="BWX258" s="27"/>
      <c r="BWY258" s="27"/>
      <c r="BWZ258" s="27"/>
      <c r="BXA258" s="27"/>
      <c r="BXB258" s="27"/>
      <c r="BXC258" s="27"/>
      <c r="BXD258" s="27"/>
      <c r="BXE258" s="27"/>
      <c r="BXF258" s="27"/>
      <c r="BXG258" s="27"/>
      <c r="BXH258" s="27"/>
      <c r="BXI258" s="27"/>
      <c r="BXJ258" s="27"/>
      <c r="BXK258" s="27"/>
      <c r="BXL258" s="27"/>
      <c r="BXM258" s="27"/>
      <c r="BXN258" s="27"/>
      <c r="BXO258" s="27"/>
      <c r="BXP258" s="27"/>
      <c r="BXQ258" s="27"/>
      <c r="BXR258" s="27"/>
      <c r="BXS258" s="27"/>
      <c r="BXT258" s="27"/>
      <c r="BXU258" s="27"/>
      <c r="BXV258" s="27"/>
      <c r="BXW258" s="27"/>
      <c r="BXX258" s="27"/>
      <c r="BXY258" s="27"/>
      <c r="BXZ258" s="27"/>
      <c r="BYA258" s="27"/>
      <c r="BYB258" s="27"/>
      <c r="BYC258" s="27"/>
      <c r="BYD258" s="27"/>
      <c r="BYE258" s="27"/>
      <c r="BYF258" s="27"/>
      <c r="BYG258" s="27"/>
      <c r="BYH258" s="27"/>
      <c r="BYI258" s="27"/>
      <c r="BYJ258" s="27"/>
      <c r="BYK258" s="27"/>
      <c r="BYL258" s="27"/>
      <c r="BYM258" s="27"/>
      <c r="BYN258" s="27"/>
      <c r="BYO258" s="27"/>
      <c r="BYP258" s="27"/>
      <c r="BYQ258" s="27"/>
      <c r="BYR258" s="27"/>
      <c r="BYS258" s="27"/>
      <c r="BYT258" s="27"/>
      <c r="BYU258" s="27"/>
      <c r="BYV258" s="27"/>
      <c r="BYW258" s="27"/>
      <c r="BYX258" s="27"/>
      <c r="BYY258" s="27"/>
      <c r="BYZ258" s="27"/>
      <c r="BZA258" s="27"/>
      <c r="BZB258" s="27"/>
      <c r="BZC258" s="27"/>
      <c r="BZD258" s="27"/>
      <c r="BZE258" s="27"/>
      <c r="BZF258" s="27"/>
      <c r="BZG258" s="27"/>
      <c r="BZH258" s="27"/>
      <c r="BZI258" s="27"/>
      <c r="BZJ258" s="27"/>
      <c r="BZK258" s="27"/>
      <c r="BZL258" s="27"/>
      <c r="BZM258" s="27"/>
      <c r="BZN258" s="27"/>
      <c r="BZO258" s="27"/>
      <c r="BZP258" s="27"/>
      <c r="BZQ258" s="27"/>
      <c r="BZR258" s="27"/>
      <c r="BZS258" s="27"/>
      <c r="BZT258" s="27"/>
      <c r="BZU258" s="27"/>
      <c r="BZV258" s="27"/>
      <c r="BZW258" s="27"/>
      <c r="BZX258" s="27"/>
      <c r="BZY258" s="27"/>
      <c r="BZZ258" s="27"/>
      <c r="CAA258" s="27"/>
      <c r="CAB258" s="27"/>
      <c r="CAC258" s="27"/>
      <c r="CAD258" s="27"/>
      <c r="CAE258" s="27"/>
      <c r="CAF258" s="27"/>
      <c r="CAG258" s="27"/>
      <c r="CAH258" s="27"/>
      <c r="CAI258" s="27"/>
      <c r="CAJ258" s="27"/>
      <c r="CAK258" s="27"/>
      <c r="CAL258" s="27"/>
      <c r="CAM258" s="27"/>
      <c r="CAN258" s="27"/>
      <c r="CAO258" s="27"/>
      <c r="CAP258" s="27"/>
      <c r="CAQ258" s="27"/>
      <c r="CAR258" s="27"/>
      <c r="CAS258" s="27"/>
      <c r="CAT258" s="27"/>
      <c r="CAU258" s="27"/>
      <c r="CAV258" s="27"/>
      <c r="CAW258" s="27"/>
      <c r="CAX258" s="27"/>
      <c r="CAY258" s="27"/>
      <c r="CAZ258" s="27"/>
      <c r="CBA258" s="27"/>
      <c r="CBB258" s="27"/>
      <c r="CBC258" s="27"/>
      <c r="CBD258" s="27"/>
      <c r="CBE258" s="27"/>
      <c r="CBF258" s="27"/>
      <c r="CBG258" s="27"/>
      <c r="CBH258" s="27"/>
      <c r="CBI258" s="27"/>
      <c r="CBJ258" s="27"/>
      <c r="CBK258" s="27"/>
      <c r="CBL258" s="27"/>
      <c r="CBM258" s="27"/>
      <c r="CBN258" s="27"/>
      <c r="CBO258" s="27"/>
      <c r="CBP258" s="27"/>
      <c r="CBQ258" s="27"/>
      <c r="CBR258" s="27"/>
      <c r="CBS258" s="27"/>
      <c r="CBT258" s="27"/>
      <c r="CBU258" s="27"/>
      <c r="CBV258" s="27"/>
      <c r="CBW258" s="27"/>
      <c r="CBX258" s="27"/>
      <c r="CBY258" s="27"/>
      <c r="CBZ258" s="27"/>
      <c r="CCA258" s="27"/>
      <c r="CCB258" s="27"/>
      <c r="CCC258" s="27"/>
      <c r="CCD258" s="27"/>
      <c r="CCE258" s="27"/>
      <c r="CCF258" s="27"/>
      <c r="CCG258" s="27"/>
      <c r="CCH258" s="27"/>
      <c r="CCI258" s="27"/>
      <c r="CCJ258" s="27"/>
      <c r="CCK258" s="27"/>
      <c r="CCL258" s="27"/>
      <c r="CCM258" s="27"/>
      <c r="CCN258" s="27"/>
      <c r="CCO258" s="27"/>
      <c r="CCP258" s="27"/>
      <c r="CCQ258" s="27"/>
      <c r="CCR258" s="27"/>
      <c r="CCS258" s="27"/>
      <c r="CCT258" s="27"/>
      <c r="CCU258" s="27"/>
      <c r="CCV258" s="27"/>
      <c r="CCW258" s="27"/>
      <c r="CCX258" s="27"/>
      <c r="CCY258" s="27"/>
      <c r="CCZ258" s="27"/>
      <c r="CDA258" s="27"/>
      <c r="CDB258" s="27"/>
      <c r="CDC258" s="27"/>
      <c r="CDD258" s="27"/>
      <c r="CDE258" s="27"/>
      <c r="CDF258" s="27"/>
      <c r="CDG258" s="27"/>
      <c r="CDH258" s="27"/>
      <c r="CDI258" s="27"/>
      <c r="CDJ258" s="27"/>
      <c r="CDK258" s="27"/>
      <c r="CDL258" s="27"/>
      <c r="CDM258" s="27"/>
      <c r="CDN258" s="27"/>
      <c r="CDO258" s="27"/>
      <c r="CDP258" s="27"/>
      <c r="CDQ258" s="27"/>
      <c r="CDR258" s="27"/>
      <c r="CDS258" s="27"/>
      <c r="CDT258" s="27"/>
      <c r="CDU258" s="27"/>
      <c r="CDV258" s="27"/>
      <c r="CDW258" s="27"/>
      <c r="CDX258" s="27"/>
      <c r="CDY258" s="27"/>
      <c r="CDZ258" s="27"/>
      <c r="CEA258" s="27"/>
      <c r="CEB258" s="27"/>
      <c r="CEC258" s="27"/>
      <c r="CED258" s="27"/>
      <c r="CEE258" s="27"/>
      <c r="CEF258" s="27"/>
      <c r="CEG258" s="27"/>
      <c r="CEH258" s="27"/>
      <c r="CEI258" s="27"/>
      <c r="CEJ258" s="27"/>
      <c r="CEK258" s="27"/>
      <c r="CEL258" s="27"/>
      <c r="CEM258" s="27"/>
      <c r="CEN258" s="27"/>
      <c r="CEO258" s="27"/>
      <c r="CEP258" s="27"/>
      <c r="CEQ258" s="27"/>
      <c r="CER258" s="27"/>
      <c r="CES258" s="27"/>
      <c r="CET258" s="27"/>
      <c r="CEU258" s="27"/>
      <c r="CEV258" s="27"/>
      <c r="CEW258" s="27"/>
      <c r="CEX258" s="27"/>
      <c r="CEY258" s="27"/>
      <c r="CEZ258" s="27"/>
      <c r="CFA258" s="27"/>
      <c r="CFB258" s="27"/>
      <c r="CFC258" s="27"/>
      <c r="CFD258" s="27"/>
      <c r="CFE258" s="27"/>
      <c r="CFF258" s="27"/>
      <c r="CFG258" s="27"/>
      <c r="CFH258" s="27"/>
      <c r="CFI258" s="27"/>
      <c r="CFJ258" s="27"/>
      <c r="CFK258" s="27"/>
      <c r="CFL258" s="27"/>
      <c r="CFM258" s="27"/>
      <c r="CFN258" s="27"/>
      <c r="CFO258" s="27"/>
      <c r="CFP258" s="27"/>
      <c r="CFQ258" s="27"/>
      <c r="CFR258" s="27"/>
      <c r="CFS258" s="27"/>
      <c r="CFT258" s="27"/>
      <c r="CFU258" s="27"/>
      <c r="CFV258" s="27"/>
      <c r="CFW258" s="27"/>
      <c r="CFX258" s="27"/>
      <c r="CFY258" s="27"/>
      <c r="CFZ258" s="27"/>
      <c r="CGA258" s="27"/>
      <c r="CGB258" s="27"/>
      <c r="CGC258" s="27"/>
      <c r="CGD258" s="27"/>
      <c r="CGE258" s="27"/>
      <c r="CGF258" s="27"/>
      <c r="CGG258" s="27"/>
      <c r="CGH258" s="27"/>
      <c r="CGI258" s="27"/>
      <c r="CGJ258" s="27"/>
      <c r="CGK258" s="27"/>
      <c r="CGL258" s="27"/>
      <c r="CGM258" s="27"/>
      <c r="CGN258" s="27"/>
      <c r="CGO258" s="27"/>
      <c r="CGP258" s="27"/>
      <c r="CGQ258" s="27"/>
      <c r="CGR258" s="27"/>
      <c r="CGS258" s="27"/>
      <c r="CGT258" s="27"/>
      <c r="CGU258" s="27"/>
      <c r="CGV258" s="27"/>
      <c r="CGW258" s="27"/>
      <c r="CGX258" s="27"/>
      <c r="CGY258" s="27"/>
      <c r="CGZ258" s="27"/>
      <c r="CHA258" s="27"/>
      <c r="CHB258" s="27"/>
      <c r="CHC258" s="27"/>
      <c r="CHD258" s="27"/>
      <c r="CHE258" s="27"/>
      <c r="CHF258" s="27"/>
      <c r="CHG258" s="27"/>
      <c r="CHH258" s="27"/>
      <c r="CHI258" s="27"/>
      <c r="CHJ258" s="27"/>
      <c r="CHK258" s="27"/>
      <c r="CHL258" s="27"/>
      <c r="CHM258" s="27"/>
      <c r="CHN258" s="27"/>
      <c r="CHO258" s="27"/>
      <c r="CHP258" s="27"/>
      <c r="CHQ258" s="27"/>
      <c r="CHR258" s="27"/>
      <c r="CHS258" s="27"/>
      <c r="CHT258" s="27"/>
      <c r="CHU258" s="27"/>
      <c r="CHV258" s="27"/>
      <c r="CHW258" s="27"/>
      <c r="CHX258" s="27"/>
      <c r="CHY258" s="27"/>
      <c r="CHZ258" s="27"/>
      <c r="CIA258" s="27"/>
      <c r="CIB258" s="27"/>
      <c r="CIC258" s="27"/>
      <c r="CID258" s="27"/>
      <c r="CIE258" s="27"/>
      <c r="CIF258" s="27"/>
      <c r="CIG258" s="27"/>
      <c r="CIH258" s="27"/>
      <c r="CII258" s="27"/>
      <c r="CIJ258" s="27"/>
      <c r="CIK258" s="27"/>
      <c r="CIL258" s="27"/>
      <c r="CIM258" s="27"/>
      <c r="CIN258" s="27"/>
      <c r="CIO258" s="27"/>
      <c r="CIP258" s="27"/>
      <c r="CIQ258" s="27"/>
      <c r="CIR258" s="27"/>
      <c r="CIS258" s="27"/>
      <c r="CIT258" s="27"/>
      <c r="CIU258" s="27"/>
      <c r="CIV258" s="27"/>
      <c r="CIW258" s="27"/>
      <c r="CIX258" s="27"/>
      <c r="CIY258" s="27"/>
      <c r="CIZ258" s="27"/>
      <c r="CJA258" s="27"/>
      <c r="CJB258" s="27"/>
      <c r="CJC258" s="27"/>
      <c r="CJD258" s="27"/>
      <c r="CJE258" s="27"/>
      <c r="CJF258" s="27"/>
      <c r="CJG258" s="27"/>
      <c r="CJH258" s="27"/>
      <c r="CJI258" s="27"/>
      <c r="CJJ258" s="27"/>
      <c r="CJK258" s="27"/>
      <c r="CJL258" s="27"/>
      <c r="CJM258" s="27"/>
      <c r="CJN258" s="27"/>
      <c r="CJO258" s="27"/>
      <c r="CJP258" s="27"/>
      <c r="CJQ258" s="27"/>
      <c r="CJR258" s="27"/>
      <c r="CJS258" s="27"/>
      <c r="CJT258" s="27"/>
      <c r="CJU258" s="27"/>
      <c r="CJV258" s="27"/>
      <c r="CJW258" s="27"/>
      <c r="CJX258" s="27"/>
      <c r="CJY258" s="27"/>
      <c r="CJZ258" s="27"/>
      <c r="CKA258" s="27"/>
      <c r="CKB258" s="27"/>
      <c r="CKC258" s="27"/>
      <c r="CKD258" s="27"/>
      <c r="CKE258" s="27"/>
      <c r="CKF258" s="27"/>
      <c r="CKG258" s="27"/>
      <c r="CKH258" s="27"/>
      <c r="CKI258" s="27"/>
      <c r="CKJ258" s="27"/>
      <c r="CKK258" s="27"/>
      <c r="CKL258" s="27"/>
      <c r="CKM258" s="27"/>
      <c r="CKN258" s="27"/>
      <c r="CKO258" s="27"/>
      <c r="CKP258" s="27"/>
      <c r="CKQ258" s="27"/>
      <c r="CKR258" s="27"/>
      <c r="CKS258" s="27"/>
      <c r="CKT258" s="27"/>
      <c r="CKU258" s="27"/>
      <c r="CKV258" s="27"/>
      <c r="CKW258" s="27"/>
      <c r="CKX258" s="27"/>
      <c r="CKY258" s="27"/>
      <c r="CKZ258" s="27"/>
      <c r="CLA258" s="27"/>
      <c r="CLB258" s="27"/>
      <c r="CLC258" s="27"/>
      <c r="CLD258" s="27"/>
      <c r="CLE258" s="27"/>
      <c r="CLF258" s="27"/>
      <c r="CLG258" s="27"/>
      <c r="CLH258" s="27"/>
      <c r="CLI258" s="27"/>
      <c r="CLJ258" s="27"/>
      <c r="CLK258" s="27"/>
      <c r="CLL258" s="27"/>
      <c r="CLM258" s="27"/>
      <c r="CLN258" s="27"/>
      <c r="CLO258" s="27"/>
      <c r="CLP258" s="27"/>
      <c r="CLQ258" s="27"/>
      <c r="CLR258" s="27"/>
      <c r="CLS258" s="27"/>
      <c r="CLT258" s="27"/>
      <c r="CLU258" s="27"/>
      <c r="CLV258" s="27"/>
      <c r="CLW258" s="27"/>
      <c r="CLX258" s="27"/>
      <c r="CLY258" s="27"/>
      <c r="CLZ258" s="27"/>
      <c r="CMA258" s="27"/>
      <c r="CMB258" s="27"/>
      <c r="CMC258" s="27"/>
      <c r="CMD258" s="27"/>
      <c r="CME258" s="27"/>
      <c r="CMF258" s="27"/>
      <c r="CMG258" s="27"/>
      <c r="CMH258" s="27"/>
      <c r="CMI258" s="27"/>
      <c r="CMJ258" s="27"/>
      <c r="CMK258" s="27"/>
      <c r="CML258" s="27"/>
      <c r="CMM258" s="27"/>
      <c r="CMN258" s="27"/>
      <c r="CMO258" s="27"/>
      <c r="CMP258" s="27"/>
      <c r="CMQ258" s="27"/>
      <c r="CMR258" s="27"/>
      <c r="CMS258" s="27"/>
      <c r="CMT258" s="27"/>
      <c r="CMU258" s="27"/>
      <c r="CMV258" s="27"/>
      <c r="CMW258" s="27"/>
      <c r="CMX258" s="27"/>
      <c r="CMY258" s="27"/>
      <c r="CMZ258" s="27"/>
      <c r="CNA258" s="27"/>
      <c r="CNB258" s="27"/>
      <c r="CNC258" s="27"/>
      <c r="CND258" s="27"/>
      <c r="CNE258" s="27"/>
      <c r="CNF258" s="27"/>
      <c r="CNG258" s="27"/>
      <c r="CNH258" s="27"/>
      <c r="CNI258" s="27"/>
      <c r="CNJ258" s="27"/>
      <c r="CNK258" s="27"/>
      <c r="CNL258" s="27"/>
      <c r="CNM258" s="27"/>
      <c r="CNN258" s="27"/>
      <c r="CNO258" s="27"/>
      <c r="CNP258" s="27"/>
      <c r="CNQ258" s="27"/>
      <c r="CNR258" s="27"/>
      <c r="CNS258" s="27"/>
      <c r="CNT258" s="27"/>
      <c r="CNU258" s="27"/>
      <c r="CNV258" s="27"/>
      <c r="CNW258" s="27"/>
      <c r="CNX258" s="27"/>
      <c r="CNY258" s="27"/>
      <c r="CNZ258" s="27"/>
      <c r="COA258" s="27"/>
      <c r="COB258" s="27"/>
      <c r="COC258" s="27"/>
      <c r="COD258" s="27"/>
      <c r="COE258" s="27"/>
      <c r="COF258" s="27"/>
      <c r="COG258" s="27"/>
      <c r="COH258" s="27"/>
      <c r="COI258" s="27"/>
      <c r="COJ258" s="27"/>
      <c r="COK258" s="27"/>
      <c r="COL258" s="27"/>
      <c r="COM258" s="27"/>
      <c r="CON258" s="27"/>
      <c r="COO258" s="27"/>
      <c r="COP258" s="27"/>
      <c r="COQ258" s="27"/>
      <c r="COR258" s="27"/>
      <c r="COS258" s="27"/>
      <c r="COT258" s="27"/>
      <c r="COU258" s="27"/>
      <c r="COV258" s="27"/>
      <c r="COW258" s="27"/>
      <c r="COX258" s="27"/>
      <c r="COY258" s="27"/>
      <c r="COZ258" s="27"/>
      <c r="CPA258" s="27"/>
      <c r="CPB258" s="27"/>
      <c r="CPC258" s="27"/>
      <c r="CPD258" s="27"/>
      <c r="CPE258" s="27"/>
      <c r="CPF258" s="27"/>
      <c r="CPG258" s="27"/>
      <c r="CPH258" s="27"/>
      <c r="CPI258" s="27"/>
      <c r="CPJ258" s="27"/>
      <c r="CPK258" s="27"/>
      <c r="CPL258" s="27"/>
      <c r="CPM258" s="27"/>
      <c r="CPN258" s="27"/>
      <c r="CPO258" s="27"/>
      <c r="CPP258" s="27"/>
      <c r="CPQ258" s="27"/>
      <c r="CPR258" s="27"/>
      <c r="CPS258" s="27"/>
      <c r="CPT258" s="27"/>
      <c r="CPU258" s="27"/>
      <c r="CPV258" s="27"/>
      <c r="CPW258" s="27"/>
      <c r="CPX258" s="27"/>
      <c r="CPY258" s="27"/>
      <c r="CPZ258" s="27"/>
      <c r="CQA258" s="27"/>
      <c r="CQB258" s="27"/>
      <c r="CQC258" s="27"/>
      <c r="CQD258" s="27"/>
      <c r="CQE258" s="27"/>
      <c r="CQF258" s="27"/>
      <c r="CQG258" s="27"/>
      <c r="CQH258" s="27"/>
      <c r="CQI258" s="27"/>
      <c r="CQJ258" s="27"/>
      <c r="CQK258" s="27"/>
      <c r="CQL258" s="27"/>
      <c r="CQM258" s="27"/>
      <c r="CQN258" s="27"/>
      <c r="CQO258" s="27"/>
      <c r="CQP258" s="27"/>
      <c r="CQQ258" s="27"/>
      <c r="CQR258" s="27"/>
      <c r="CQS258" s="27"/>
      <c r="CQT258" s="27"/>
      <c r="CQU258" s="27"/>
      <c r="CQV258" s="27"/>
      <c r="CQW258" s="27"/>
      <c r="CQX258" s="27"/>
      <c r="CQY258" s="27"/>
      <c r="CQZ258" s="27"/>
      <c r="CRA258" s="27"/>
      <c r="CRB258" s="27"/>
      <c r="CRC258" s="27"/>
      <c r="CRD258" s="27"/>
      <c r="CRE258" s="27"/>
      <c r="CRF258" s="27"/>
      <c r="CRG258" s="27"/>
      <c r="CRH258" s="27"/>
      <c r="CRI258" s="27"/>
      <c r="CRJ258" s="27"/>
      <c r="CRK258" s="27"/>
      <c r="CRL258" s="27"/>
      <c r="CRM258" s="27"/>
      <c r="CRN258" s="27"/>
      <c r="CRO258" s="27"/>
      <c r="CRP258" s="27"/>
      <c r="CRQ258" s="27"/>
      <c r="CRR258" s="27"/>
      <c r="CRS258" s="27"/>
      <c r="CRT258" s="27"/>
      <c r="CRU258" s="27"/>
      <c r="CRV258" s="27"/>
      <c r="CRW258" s="27"/>
      <c r="CRX258" s="27"/>
      <c r="CRY258" s="27"/>
      <c r="CRZ258" s="27"/>
      <c r="CSA258" s="27"/>
      <c r="CSB258" s="27"/>
      <c r="CSC258" s="27"/>
      <c r="CSD258" s="27"/>
      <c r="CSE258" s="27"/>
      <c r="CSF258" s="27"/>
      <c r="CSG258" s="27"/>
      <c r="CSH258" s="27"/>
      <c r="CSI258" s="27"/>
      <c r="CSJ258" s="27"/>
      <c r="CSK258" s="27"/>
      <c r="CSL258" s="27"/>
      <c r="CSM258" s="27"/>
      <c r="CSN258" s="27"/>
      <c r="CSO258" s="27"/>
      <c r="CSP258" s="27"/>
      <c r="CSQ258" s="27"/>
      <c r="CSR258" s="27"/>
      <c r="CSS258" s="27"/>
      <c r="CST258" s="27"/>
      <c r="CSU258" s="27"/>
      <c r="CSV258" s="27"/>
      <c r="CSW258" s="27"/>
      <c r="CSX258" s="27"/>
      <c r="CSY258" s="27"/>
      <c r="CSZ258" s="27"/>
      <c r="CTA258" s="27"/>
      <c r="CTB258" s="27"/>
      <c r="CTC258" s="27"/>
      <c r="CTD258" s="27"/>
      <c r="CTE258" s="27"/>
      <c r="CTF258" s="27"/>
      <c r="CTG258" s="27"/>
      <c r="CTH258" s="27"/>
      <c r="CTI258" s="27"/>
      <c r="CTJ258" s="27"/>
      <c r="CTK258" s="27"/>
      <c r="CTL258" s="27"/>
      <c r="CTM258" s="27"/>
      <c r="CTN258" s="27"/>
      <c r="CTO258" s="27"/>
      <c r="CTP258" s="27"/>
      <c r="CTQ258" s="27"/>
      <c r="CTR258" s="27"/>
      <c r="CTS258" s="27"/>
      <c r="CTT258" s="27"/>
      <c r="CTU258" s="27"/>
      <c r="CTV258" s="27"/>
      <c r="CTW258" s="27"/>
      <c r="CTX258" s="27"/>
      <c r="CTY258" s="27"/>
      <c r="CTZ258" s="27"/>
      <c r="CUA258" s="27"/>
      <c r="CUB258" s="27"/>
      <c r="CUC258" s="27"/>
      <c r="CUD258" s="27"/>
      <c r="CUE258" s="27"/>
      <c r="CUF258" s="27"/>
      <c r="CUG258" s="27"/>
      <c r="CUH258" s="27"/>
      <c r="CUI258" s="27"/>
      <c r="CUJ258" s="27"/>
      <c r="CUK258" s="27"/>
      <c r="CUL258" s="27"/>
      <c r="CUM258" s="27"/>
      <c r="CUN258" s="27"/>
      <c r="CUO258" s="27"/>
      <c r="CUP258" s="27"/>
      <c r="CUQ258" s="27"/>
      <c r="CUR258" s="27"/>
      <c r="CUS258" s="27"/>
      <c r="CUT258" s="27"/>
      <c r="CUU258" s="27"/>
      <c r="CUV258" s="27"/>
      <c r="CUW258" s="27"/>
      <c r="CUX258" s="27"/>
      <c r="CUY258" s="27"/>
      <c r="CUZ258" s="27"/>
      <c r="CVA258" s="27"/>
      <c r="CVB258" s="27"/>
      <c r="CVC258" s="27"/>
      <c r="CVD258" s="27"/>
      <c r="CVE258" s="27"/>
      <c r="CVF258" s="27"/>
      <c r="CVG258" s="27"/>
      <c r="CVH258" s="27"/>
      <c r="CVI258" s="27"/>
      <c r="CVJ258" s="27"/>
      <c r="CVK258" s="27"/>
      <c r="CVL258" s="27"/>
      <c r="CVM258" s="27"/>
      <c r="CVN258" s="27"/>
      <c r="CVO258" s="27"/>
      <c r="CVP258" s="27"/>
      <c r="CVQ258" s="27"/>
      <c r="CVR258" s="27"/>
      <c r="CVS258" s="27"/>
      <c r="CVT258" s="27"/>
      <c r="CVU258" s="27"/>
      <c r="CVV258" s="27"/>
      <c r="CVW258" s="27"/>
      <c r="CVX258" s="27"/>
      <c r="CVY258" s="27"/>
      <c r="CVZ258" s="27"/>
      <c r="CWA258" s="27"/>
      <c r="CWB258" s="27"/>
      <c r="CWC258" s="27"/>
      <c r="CWD258" s="27"/>
      <c r="CWE258" s="27"/>
      <c r="CWF258" s="27"/>
      <c r="CWG258" s="27"/>
      <c r="CWH258" s="27"/>
      <c r="CWI258" s="27"/>
      <c r="CWJ258" s="27"/>
      <c r="CWK258" s="27"/>
      <c r="CWL258" s="27"/>
      <c r="CWM258" s="27"/>
      <c r="CWN258" s="27"/>
      <c r="CWO258" s="27"/>
      <c r="CWP258" s="27"/>
      <c r="CWQ258" s="27"/>
      <c r="CWR258" s="27"/>
      <c r="CWS258" s="27"/>
      <c r="CWT258" s="27"/>
      <c r="CWU258" s="27"/>
      <c r="CWV258" s="27"/>
      <c r="CWW258" s="27"/>
      <c r="CWX258" s="27"/>
      <c r="CWY258" s="27"/>
      <c r="CWZ258" s="27"/>
      <c r="CXA258" s="27"/>
      <c r="CXB258" s="27"/>
      <c r="CXC258" s="27"/>
      <c r="CXD258" s="27"/>
      <c r="CXE258" s="27"/>
      <c r="CXF258" s="27"/>
      <c r="CXG258" s="27"/>
      <c r="CXH258" s="27"/>
      <c r="CXI258" s="27"/>
      <c r="CXJ258" s="27"/>
      <c r="CXK258" s="27"/>
      <c r="CXL258" s="27"/>
      <c r="CXM258" s="27"/>
      <c r="CXN258" s="27"/>
      <c r="CXO258" s="27"/>
      <c r="CXP258" s="27"/>
      <c r="CXQ258" s="27"/>
      <c r="CXR258" s="27"/>
      <c r="CXS258" s="27"/>
      <c r="CXT258" s="27"/>
      <c r="CXU258" s="27"/>
      <c r="CXV258" s="27"/>
      <c r="CXW258" s="27"/>
      <c r="CXX258" s="27"/>
      <c r="CXY258" s="27"/>
      <c r="CXZ258" s="27"/>
      <c r="CYA258" s="27"/>
      <c r="CYB258" s="27"/>
      <c r="CYC258" s="27"/>
      <c r="CYD258" s="27"/>
      <c r="CYE258" s="27"/>
      <c r="CYF258" s="27"/>
      <c r="CYG258" s="27"/>
      <c r="CYH258" s="27"/>
      <c r="CYI258" s="27"/>
      <c r="CYJ258" s="27"/>
      <c r="CYK258" s="27"/>
      <c r="CYL258" s="27"/>
      <c r="CYM258" s="27"/>
      <c r="CYN258" s="27"/>
      <c r="CYO258" s="27"/>
      <c r="CYP258" s="27"/>
      <c r="CYQ258" s="27"/>
      <c r="CYR258" s="27"/>
      <c r="CYS258" s="27"/>
      <c r="CYT258" s="27"/>
      <c r="CYU258" s="27"/>
      <c r="CYV258" s="27"/>
      <c r="CYW258" s="27"/>
      <c r="CYX258" s="27"/>
      <c r="CYY258" s="27"/>
      <c r="CYZ258" s="27"/>
      <c r="CZA258" s="27"/>
      <c r="CZB258" s="27"/>
      <c r="CZC258" s="27"/>
      <c r="CZD258" s="27"/>
      <c r="CZE258" s="27"/>
      <c r="CZF258" s="27"/>
      <c r="CZG258" s="27"/>
      <c r="CZH258" s="27"/>
      <c r="CZI258" s="27"/>
      <c r="CZJ258" s="27"/>
      <c r="CZK258" s="27"/>
      <c r="CZL258" s="27"/>
      <c r="CZM258" s="27"/>
      <c r="CZN258" s="27"/>
      <c r="CZO258" s="27"/>
      <c r="CZP258" s="27"/>
      <c r="CZQ258" s="27"/>
      <c r="CZR258" s="27"/>
      <c r="CZS258" s="27"/>
      <c r="CZT258" s="27"/>
      <c r="CZU258" s="27"/>
      <c r="CZV258" s="27"/>
      <c r="CZW258" s="27"/>
      <c r="CZX258" s="27"/>
      <c r="CZY258" s="27"/>
      <c r="CZZ258" s="27"/>
      <c r="DAA258" s="27"/>
      <c r="DAB258" s="27"/>
      <c r="DAC258" s="27"/>
      <c r="DAD258" s="27"/>
      <c r="DAE258" s="27"/>
      <c r="DAF258" s="27"/>
      <c r="DAG258" s="27"/>
      <c r="DAH258" s="27"/>
      <c r="DAI258" s="27"/>
      <c r="DAJ258" s="27"/>
      <c r="DAK258" s="27"/>
      <c r="DAL258" s="27"/>
      <c r="DAM258" s="27"/>
      <c r="DAN258" s="27"/>
      <c r="DAO258" s="27"/>
      <c r="DAP258" s="27"/>
      <c r="DAQ258" s="27"/>
      <c r="DAR258" s="27"/>
      <c r="DAS258" s="27"/>
      <c r="DAT258" s="27"/>
      <c r="DAU258" s="27"/>
      <c r="DAV258" s="27"/>
      <c r="DAW258" s="27"/>
      <c r="DAX258" s="27"/>
      <c r="DAY258" s="27"/>
      <c r="DAZ258" s="27"/>
      <c r="DBA258" s="27"/>
      <c r="DBB258" s="27"/>
      <c r="DBC258" s="27"/>
      <c r="DBD258" s="27"/>
      <c r="DBE258" s="27"/>
      <c r="DBF258" s="27"/>
      <c r="DBG258" s="27"/>
      <c r="DBH258" s="27"/>
      <c r="DBI258" s="27"/>
      <c r="DBJ258" s="27"/>
      <c r="DBK258" s="27"/>
      <c r="DBL258" s="27"/>
      <c r="DBM258" s="27"/>
      <c r="DBN258" s="27"/>
      <c r="DBO258" s="27"/>
      <c r="DBP258" s="27"/>
      <c r="DBQ258" s="27"/>
      <c r="DBR258" s="27"/>
      <c r="DBS258" s="27"/>
      <c r="DBT258" s="27"/>
      <c r="DBU258" s="27"/>
      <c r="DBV258" s="27"/>
      <c r="DBW258" s="27"/>
      <c r="DBX258" s="27"/>
      <c r="DBY258" s="27"/>
      <c r="DBZ258" s="27"/>
      <c r="DCA258" s="27"/>
      <c r="DCB258" s="27"/>
      <c r="DCC258" s="27"/>
      <c r="DCD258" s="27"/>
      <c r="DCE258" s="27"/>
      <c r="DCF258" s="27"/>
      <c r="DCG258" s="27"/>
      <c r="DCH258" s="27"/>
      <c r="DCI258" s="27"/>
      <c r="DCJ258" s="27"/>
      <c r="DCK258" s="27"/>
      <c r="DCL258" s="27"/>
      <c r="DCM258" s="27"/>
      <c r="DCN258" s="27"/>
      <c r="DCO258" s="27"/>
      <c r="DCP258" s="27"/>
      <c r="DCQ258" s="27"/>
      <c r="DCR258" s="27"/>
      <c r="DCS258" s="27"/>
      <c r="DCT258" s="27"/>
      <c r="DCU258" s="27"/>
      <c r="DCV258" s="27"/>
      <c r="DCW258" s="27"/>
      <c r="DCX258" s="27"/>
      <c r="DCY258" s="27"/>
      <c r="DCZ258" s="27"/>
      <c r="DDA258" s="27"/>
      <c r="DDB258" s="27"/>
      <c r="DDC258" s="27"/>
      <c r="DDD258" s="27"/>
      <c r="DDE258" s="27"/>
      <c r="DDF258" s="27"/>
      <c r="DDG258" s="27"/>
      <c r="DDH258" s="27"/>
      <c r="DDI258" s="27"/>
      <c r="DDJ258" s="27"/>
      <c r="DDK258" s="27"/>
      <c r="DDL258" s="27"/>
      <c r="DDM258" s="27"/>
      <c r="DDN258" s="27"/>
      <c r="DDO258" s="27"/>
      <c r="DDP258" s="27"/>
      <c r="DDQ258" s="27"/>
      <c r="DDR258" s="27"/>
      <c r="DDS258" s="27"/>
      <c r="DDT258" s="27"/>
      <c r="DDU258" s="27"/>
      <c r="DDV258" s="27"/>
      <c r="DDW258" s="27"/>
      <c r="DDX258" s="27"/>
      <c r="DDY258" s="27"/>
      <c r="DDZ258" s="27"/>
      <c r="DEA258" s="27"/>
      <c r="DEB258" s="27"/>
      <c r="DEC258" s="27"/>
      <c r="DED258" s="27"/>
      <c r="DEE258" s="27"/>
      <c r="DEF258" s="27"/>
      <c r="DEG258" s="27"/>
      <c r="DEH258" s="27"/>
      <c r="DEI258" s="27"/>
      <c r="DEJ258" s="27"/>
      <c r="DEK258" s="27"/>
      <c r="DEL258" s="27"/>
      <c r="DEM258" s="27"/>
      <c r="DEN258" s="27"/>
      <c r="DEO258" s="27"/>
      <c r="DEP258" s="27"/>
      <c r="DEQ258" s="27"/>
      <c r="DER258" s="27"/>
      <c r="DES258" s="27"/>
      <c r="DET258" s="27"/>
      <c r="DEU258" s="27"/>
      <c r="DEV258" s="27"/>
      <c r="DEW258" s="27"/>
      <c r="DEX258" s="27"/>
      <c r="DEY258" s="27"/>
      <c r="DEZ258" s="27"/>
      <c r="DFA258" s="27"/>
      <c r="DFB258" s="27"/>
      <c r="DFC258" s="27"/>
      <c r="DFD258" s="27"/>
      <c r="DFE258" s="27"/>
      <c r="DFF258" s="27"/>
      <c r="DFG258" s="27"/>
      <c r="DFH258" s="27"/>
      <c r="DFI258" s="27"/>
      <c r="DFJ258" s="27"/>
      <c r="DFK258" s="27"/>
      <c r="DFL258" s="27"/>
      <c r="DFM258" s="27"/>
      <c r="DFN258" s="27"/>
      <c r="DFO258" s="27"/>
      <c r="DFP258" s="27"/>
      <c r="DFQ258" s="27"/>
      <c r="DFR258" s="27"/>
      <c r="DFS258" s="27"/>
      <c r="DFT258" s="27"/>
      <c r="DFU258" s="27"/>
      <c r="DFV258" s="27"/>
      <c r="DFW258" s="27"/>
      <c r="DFX258" s="27"/>
      <c r="DFY258" s="27"/>
      <c r="DFZ258" s="27"/>
      <c r="DGA258" s="27"/>
      <c r="DGB258" s="27"/>
      <c r="DGC258" s="27"/>
      <c r="DGD258" s="27"/>
      <c r="DGE258" s="27"/>
      <c r="DGF258" s="27"/>
      <c r="DGG258" s="27"/>
      <c r="DGH258" s="27"/>
      <c r="DGI258" s="27"/>
      <c r="DGJ258" s="27"/>
      <c r="DGK258" s="27"/>
      <c r="DGL258" s="27"/>
      <c r="DGM258" s="27"/>
      <c r="DGN258" s="27"/>
      <c r="DGO258" s="27"/>
      <c r="DGP258" s="27"/>
      <c r="DGQ258" s="27"/>
      <c r="DGR258" s="27"/>
      <c r="DGS258" s="27"/>
      <c r="DGT258" s="27"/>
      <c r="DGU258" s="27"/>
      <c r="DGV258" s="27"/>
      <c r="DGW258" s="27"/>
      <c r="DGX258" s="27"/>
      <c r="DGY258" s="27"/>
      <c r="DGZ258" s="27"/>
      <c r="DHA258" s="27"/>
      <c r="DHB258" s="27"/>
      <c r="DHC258" s="27"/>
      <c r="DHD258" s="27"/>
      <c r="DHE258" s="27"/>
      <c r="DHF258" s="27"/>
      <c r="DHG258" s="27"/>
      <c r="DHH258" s="27"/>
      <c r="DHI258" s="27"/>
      <c r="DHJ258" s="27"/>
      <c r="DHK258" s="27"/>
      <c r="DHL258" s="27"/>
      <c r="DHM258" s="27"/>
      <c r="DHN258" s="27"/>
      <c r="DHO258" s="27"/>
      <c r="DHP258" s="27"/>
      <c r="DHQ258" s="27"/>
      <c r="DHR258" s="27"/>
      <c r="DHS258" s="27"/>
      <c r="DHT258" s="27"/>
      <c r="DHU258" s="27"/>
      <c r="DHV258" s="27"/>
      <c r="DHW258" s="27"/>
      <c r="DHX258" s="27"/>
      <c r="DHY258" s="27"/>
      <c r="DHZ258" s="27"/>
      <c r="DIA258" s="27"/>
      <c r="DIB258" s="27"/>
      <c r="DIC258" s="27"/>
      <c r="DID258" s="27"/>
      <c r="DIE258" s="27"/>
      <c r="DIF258" s="27"/>
      <c r="DIG258" s="27"/>
      <c r="DIH258" s="27"/>
      <c r="DII258" s="27"/>
      <c r="DIJ258" s="27"/>
      <c r="DIK258" s="27"/>
      <c r="DIL258" s="27"/>
      <c r="DIM258" s="27"/>
      <c r="DIN258" s="27"/>
      <c r="DIO258" s="27"/>
      <c r="DIP258" s="27"/>
      <c r="DIQ258" s="27"/>
      <c r="DIR258" s="27"/>
      <c r="DIS258" s="27"/>
      <c r="DIT258" s="27"/>
      <c r="DIU258" s="27"/>
      <c r="DIV258" s="27"/>
      <c r="DIW258" s="27"/>
      <c r="DIX258" s="27"/>
      <c r="DIY258" s="27"/>
      <c r="DIZ258" s="27"/>
      <c r="DJA258" s="27"/>
      <c r="DJB258" s="27"/>
      <c r="DJC258" s="27"/>
      <c r="DJD258" s="27"/>
      <c r="DJE258" s="27"/>
      <c r="DJF258" s="27"/>
      <c r="DJG258" s="27"/>
      <c r="DJH258" s="27"/>
      <c r="DJI258" s="27"/>
      <c r="DJJ258" s="27"/>
      <c r="DJK258" s="27"/>
      <c r="DJL258" s="27"/>
      <c r="DJM258" s="27"/>
      <c r="DJN258" s="27"/>
      <c r="DJO258" s="27"/>
      <c r="DJP258" s="27"/>
      <c r="DJQ258" s="27"/>
      <c r="DJR258" s="27"/>
      <c r="DJS258" s="27"/>
      <c r="DJT258" s="27"/>
      <c r="DJU258" s="27"/>
      <c r="DJV258" s="27"/>
      <c r="DJW258" s="27"/>
      <c r="DJX258" s="27"/>
      <c r="DJY258" s="27"/>
      <c r="DJZ258" s="27"/>
      <c r="DKA258" s="27"/>
      <c r="DKB258" s="27"/>
      <c r="DKC258" s="27"/>
      <c r="DKD258" s="27"/>
      <c r="DKE258" s="27"/>
      <c r="DKF258" s="27"/>
      <c r="DKG258" s="27"/>
      <c r="DKH258" s="27"/>
      <c r="DKI258" s="27"/>
      <c r="DKJ258" s="27"/>
      <c r="DKK258" s="27"/>
      <c r="DKL258" s="27"/>
      <c r="DKM258" s="27"/>
      <c r="DKN258" s="27"/>
      <c r="DKO258" s="27"/>
      <c r="DKP258" s="27"/>
      <c r="DKQ258" s="27"/>
      <c r="DKR258" s="27"/>
      <c r="DKS258" s="27"/>
      <c r="DKT258" s="27"/>
      <c r="DKU258" s="27"/>
      <c r="DKV258" s="27"/>
      <c r="DKW258" s="27"/>
      <c r="DKX258" s="27"/>
      <c r="DKY258" s="27"/>
      <c r="DKZ258" s="27"/>
      <c r="DLA258" s="27"/>
      <c r="DLB258" s="27"/>
      <c r="DLC258" s="27"/>
      <c r="DLD258" s="27"/>
      <c r="DLE258" s="27"/>
      <c r="DLF258" s="27"/>
      <c r="DLG258" s="27"/>
      <c r="DLH258" s="27"/>
      <c r="DLI258" s="27"/>
      <c r="DLJ258" s="27"/>
      <c r="DLK258" s="27"/>
      <c r="DLL258" s="27"/>
      <c r="DLM258" s="27"/>
      <c r="DLN258" s="27"/>
      <c r="DLO258" s="27"/>
      <c r="DLP258" s="27"/>
      <c r="DLQ258" s="27"/>
      <c r="DLR258" s="27"/>
      <c r="DLS258" s="27"/>
      <c r="DLT258" s="27"/>
      <c r="DLU258" s="27"/>
      <c r="DLV258" s="27"/>
      <c r="DLW258" s="27"/>
      <c r="DLX258" s="27"/>
      <c r="DLY258" s="27"/>
      <c r="DLZ258" s="27"/>
      <c r="DMA258" s="27"/>
      <c r="DMB258" s="27"/>
      <c r="DMC258" s="27"/>
      <c r="DMD258" s="27"/>
      <c r="DME258" s="27"/>
      <c r="DMF258" s="27"/>
      <c r="DMG258" s="27"/>
      <c r="DMH258" s="27"/>
      <c r="DMI258" s="27"/>
      <c r="DMJ258" s="27"/>
      <c r="DMK258" s="27"/>
      <c r="DML258" s="27"/>
      <c r="DMM258" s="27"/>
      <c r="DMN258" s="27"/>
      <c r="DMO258" s="27"/>
      <c r="DMP258" s="27"/>
      <c r="DMQ258" s="27"/>
      <c r="DMR258" s="27"/>
      <c r="DMS258" s="27"/>
      <c r="DMT258" s="27"/>
      <c r="DMU258" s="27"/>
      <c r="DMV258" s="27"/>
      <c r="DMW258" s="27"/>
      <c r="DMX258" s="27"/>
      <c r="DMY258" s="27"/>
      <c r="DMZ258" s="27"/>
      <c r="DNA258" s="27"/>
      <c r="DNB258" s="27"/>
      <c r="DNC258" s="27"/>
      <c r="DND258" s="27"/>
      <c r="DNE258" s="27"/>
      <c r="DNF258" s="27"/>
      <c r="DNG258" s="27"/>
      <c r="DNH258" s="27"/>
      <c r="DNI258" s="27"/>
      <c r="DNJ258" s="27"/>
      <c r="DNK258" s="27"/>
      <c r="DNL258" s="27"/>
      <c r="DNM258" s="27"/>
      <c r="DNN258" s="27"/>
      <c r="DNO258" s="27"/>
      <c r="DNP258" s="27"/>
      <c r="DNQ258" s="27"/>
      <c r="DNR258" s="27"/>
      <c r="DNS258" s="27"/>
      <c r="DNT258" s="27"/>
      <c r="DNU258" s="27"/>
      <c r="DNV258" s="27"/>
      <c r="DNW258" s="27"/>
      <c r="DNX258" s="27"/>
      <c r="DNY258" s="27"/>
      <c r="DNZ258" s="27"/>
      <c r="DOA258" s="27"/>
      <c r="DOB258" s="27"/>
      <c r="DOC258" s="27"/>
      <c r="DOD258" s="27"/>
      <c r="DOE258" s="27"/>
      <c r="DOF258" s="27"/>
      <c r="DOG258" s="27"/>
      <c r="DOH258" s="27"/>
      <c r="DOI258" s="27"/>
      <c r="DOJ258" s="27"/>
      <c r="DOK258" s="27"/>
      <c r="DOL258" s="27"/>
      <c r="DOM258" s="27"/>
      <c r="DON258" s="27"/>
      <c r="DOO258" s="27"/>
      <c r="DOP258" s="27"/>
      <c r="DOQ258" s="27"/>
      <c r="DOR258" s="27"/>
      <c r="DOS258" s="27"/>
      <c r="DOT258" s="27"/>
      <c r="DOU258" s="27"/>
      <c r="DOV258" s="27"/>
      <c r="DOW258" s="27"/>
      <c r="DOX258" s="27"/>
      <c r="DOY258" s="27"/>
      <c r="DOZ258" s="27"/>
      <c r="DPA258" s="27"/>
      <c r="DPB258" s="27"/>
      <c r="DPC258" s="27"/>
      <c r="DPD258" s="27"/>
      <c r="DPE258" s="27"/>
      <c r="DPF258" s="27"/>
      <c r="DPG258" s="27"/>
      <c r="DPH258" s="27"/>
      <c r="DPI258" s="27"/>
      <c r="DPJ258" s="27"/>
      <c r="DPK258" s="27"/>
      <c r="DPL258" s="27"/>
      <c r="DPM258" s="27"/>
      <c r="DPN258" s="27"/>
      <c r="DPO258" s="27"/>
      <c r="DPP258" s="27"/>
      <c r="DPQ258" s="27"/>
      <c r="DPR258" s="27"/>
      <c r="DPS258" s="27"/>
      <c r="DPT258" s="27"/>
      <c r="DPU258" s="27"/>
      <c r="DPV258" s="27"/>
      <c r="DPW258" s="27"/>
      <c r="DPX258" s="27"/>
      <c r="DPY258" s="27"/>
      <c r="DPZ258" s="27"/>
      <c r="DQA258" s="27"/>
      <c r="DQB258" s="27"/>
      <c r="DQC258" s="27"/>
      <c r="DQD258" s="27"/>
      <c r="DQE258" s="27"/>
      <c r="DQF258" s="27"/>
      <c r="DQG258" s="27"/>
      <c r="DQH258" s="27"/>
      <c r="DQI258" s="27"/>
      <c r="DQJ258" s="27"/>
      <c r="DQK258" s="27"/>
      <c r="DQL258" s="27"/>
      <c r="DQM258" s="27"/>
      <c r="DQN258" s="27"/>
      <c r="DQO258" s="27"/>
      <c r="DQP258" s="27"/>
      <c r="DQQ258" s="27"/>
      <c r="DQR258" s="27"/>
      <c r="DQS258" s="27"/>
      <c r="DQT258" s="27"/>
      <c r="DQU258" s="27"/>
      <c r="DQV258" s="27"/>
      <c r="DQW258" s="27"/>
      <c r="DQX258" s="27"/>
      <c r="DQY258" s="27"/>
      <c r="DQZ258" s="27"/>
      <c r="DRA258" s="27"/>
      <c r="DRB258" s="27"/>
      <c r="DRC258" s="27"/>
      <c r="DRD258" s="27"/>
      <c r="DRE258" s="27"/>
      <c r="DRF258" s="27"/>
      <c r="DRG258" s="27"/>
      <c r="DRH258" s="27"/>
      <c r="DRI258" s="27"/>
      <c r="DRJ258" s="27"/>
      <c r="DRK258" s="27"/>
      <c r="DRL258" s="27"/>
      <c r="DRM258" s="27"/>
      <c r="DRN258" s="27"/>
      <c r="DRO258" s="27"/>
      <c r="DRP258" s="27"/>
      <c r="DRQ258" s="27"/>
      <c r="DRR258" s="27"/>
      <c r="DRS258" s="27"/>
      <c r="DRT258" s="27"/>
      <c r="DRU258" s="27"/>
      <c r="DRV258" s="27"/>
      <c r="DRW258" s="27"/>
      <c r="DRX258" s="27"/>
      <c r="DRY258" s="27"/>
      <c r="DRZ258" s="27"/>
      <c r="DSA258" s="27"/>
      <c r="DSB258" s="27"/>
      <c r="DSC258" s="27"/>
      <c r="DSD258" s="27"/>
      <c r="DSE258" s="27"/>
      <c r="DSF258" s="27"/>
      <c r="DSG258" s="27"/>
      <c r="DSH258" s="27"/>
      <c r="DSI258" s="27"/>
      <c r="DSJ258" s="27"/>
      <c r="DSK258" s="27"/>
      <c r="DSL258" s="27"/>
      <c r="DSM258" s="27"/>
      <c r="DSN258" s="27"/>
      <c r="DSO258" s="27"/>
      <c r="DSP258" s="27"/>
      <c r="DSQ258" s="27"/>
      <c r="DSR258" s="27"/>
      <c r="DSS258" s="27"/>
      <c r="DST258" s="27"/>
      <c r="DSU258" s="27"/>
      <c r="DSV258" s="27"/>
      <c r="DSW258" s="27"/>
      <c r="DSX258" s="27"/>
      <c r="DSY258" s="27"/>
      <c r="DSZ258" s="27"/>
      <c r="DTA258" s="27"/>
      <c r="DTB258" s="27"/>
      <c r="DTC258" s="27"/>
      <c r="DTD258" s="27"/>
      <c r="DTE258" s="27"/>
      <c r="DTF258" s="27"/>
      <c r="DTG258" s="27"/>
      <c r="DTH258" s="27"/>
      <c r="DTI258" s="27"/>
      <c r="DTJ258" s="27"/>
      <c r="DTK258" s="27"/>
      <c r="DTL258" s="27"/>
      <c r="DTM258" s="27"/>
      <c r="DTN258" s="27"/>
      <c r="DTO258" s="27"/>
      <c r="DTP258" s="27"/>
      <c r="DTQ258" s="27"/>
      <c r="DTR258" s="27"/>
      <c r="DTS258" s="27"/>
      <c r="DTT258" s="27"/>
      <c r="DTU258" s="27"/>
      <c r="DTV258" s="27"/>
      <c r="DTW258" s="27"/>
      <c r="DTX258" s="27"/>
      <c r="DTY258" s="27"/>
      <c r="DTZ258" s="27"/>
      <c r="DUA258" s="27"/>
      <c r="DUB258" s="27"/>
      <c r="DUC258" s="27"/>
      <c r="DUD258" s="27"/>
      <c r="DUE258" s="27"/>
      <c r="DUF258" s="27"/>
      <c r="DUG258" s="27"/>
      <c r="DUH258" s="27"/>
      <c r="DUI258" s="27"/>
      <c r="DUJ258" s="27"/>
      <c r="DUK258" s="27"/>
      <c r="DUL258" s="27"/>
      <c r="DUM258" s="27"/>
      <c r="DUN258" s="27"/>
      <c r="DUO258" s="27"/>
      <c r="DUP258" s="27"/>
      <c r="DUQ258" s="27"/>
      <c r="DUR258" s="27"/>
      <c r="DUS258" s="27"/>
      <c r="DUT258" s="27"/>
      <c r="DUU258" s="27"/>
      <c r="DUV258" s="27"/>
      <c r="DUW258" s="27"/>
      <c r="DUX258" s="27"/>
      <c r="DUY258" s="27"/>
      <c r="DUZ258" s="27"/>
      <c r="DVA258" s="27"/>
      <c r="DVB258" s="27"/>
      <c r="DVC258" s="27"/>
      <c r="DVD258" s="27"/>
      <c r="DVE258" s="27"/>
      <c r="DVF258" s="27"/>
      <c r="DVG258" s="27"/>
      <c r="DVH258" s="27"/>
      <c r="DVI258" s="27"/>
      <c r="DVJ258" s="27"/>
      <c r="DVK258" s="27"/>
      <c r="DVL258" s="27"/>
      <c r="DVM258" s="27"/>
      <c r="DVN258" s="27"/>
      <c r="DVO258" s="27"/>
      <c r="DVP258" s="27"/>
      <c r="DVQ258" s="27"/>
      <c r="DVR258" s="27"/>
      <c r="DVS258" s="27"/>
      <c r="DVT258" s="27"/>
      <c r="DVU258" s="27"/>
      <c r="DVV258" s="27"/>
      <c r="DVW258" s="27"/>
      <c r="DVX258" s="27"/>
      <c r="DVY258" s="27"/>
      <c r="DVZ258" s="27"/>
      <c r="DWA258" s="27"/>
      <c r="DWB258" s="27"/>
      <c r="DWC258" s="27"/>
      <c r="DWD258" s="27"/>
      <c r="DWE258" s="27"/>
      <c r="DWF258" s="27"/>
      <c r="DWG258" s="27"/>
      <c r="DWH258" s="27"/>
      <c r="DWI258" s="27"/>
      <c r="DWJ258" s="27"/>
      <c r="DWK258" s="27"/>
      <c r="DWL258" s="27"/>
      <c r="DWM258" s="27"/>
      <c r="DWN258" s="27"/>
      <c r="DWO258" s="27"/>
      <c r="DWP258" s="27"/>
      <c r="DWQ258" s="27"/>
      <c r="DWR258" s="27"/>
      <c r="DWS258" s="27"/>
      <c r="DWT258" s="27"/>
      <c r="DWU258" s="27"/>
      <c r="DWV258" s="27"/>
      <c r="DWW258" s="27"/>
      <c r="DWX258" s="27"/>
      <c r="DWY258" s="27"/>
      <c r="DWZ258" s="27"/>
      <c r="DXA258" s="27"/>
      <c r="DXB258" s="27"/>
      <c r="DXC258" s="27"/>
      <c r="DXD258" s="27"/>
      <c r="DXE258" s="27"/>
      <c r="DXF258" s="27"/>
      <c r="DXG258" s="27"/>
      <c r="DXH258" s="27"/>
      <c r="DXI258" s="27"/>
      <c r="DXJ258" s="27"/>
      <c r="DXK258" s="27"/>
      <c r="DXL258" s="27"/>
      <c r="DXM258" s="27"/>
      <c r="DXN258" s="27"/>
      <c r="DXO258" s="27"/>
      <c r="DXP258" s="27"/>
      <c r="DXQ258" s="27"/>
      <c r="DXR258" s="27"/>
      <c r="DXS258" s="27"/>
      <c r="DXT258" s="27"/>
      <c r="DXU258" s="27"/>
      <c r="DXV258" s="27"/>
      <c r="DXW258" s="27"/>
      <c r="DXX258" s="27"/>
      <c r="DXY258" s="27"/>
      <c r="DXZ258" s="27"/>
      <c r="DYA258" s="27"/>
      <c r="DYB258" s="27"/>
      <c r="DYC258" s="27"/>
      <c r="DYD258" s="27"/>
      <c r="DYE258" s="27"/>
      <c r="DYF258" s="27"/>
      <c r="DYG258" s="27"/>
      <c r="DYH258" s="27"/>
      <c r="DYI258" s="27"/>
      <c r="DYJ258" s="27"/>
      <c r="DYK258" s="27"/>
      <c r="DYL258" s="27"/>
      <c r="DYM258" s="27"/>
      <c r="DYN258" s="27"/>
      <c r="DYO258" s="27"/>
      <c r="DYP258" s="27"/>
      <c r="DYQ258" s="27"/>
      <c r="DYR258" s="27"/>
      <c r="DYS258" s="27"/>
      <c r="DYT258" s="27"/>
      <c r="DYU258" s="27"/>
      <c r="DYV258" s="27"/>
      <c r="DYW258" s="27"/>
      <c r="DYX258" s="27"/>
      <c r="DYY258" s="27"/>
      <c r="DYZ258" s="27"/>
      <c r="DZA258" s="27"/>
      <c r="DZB258" s="27"/>
      <c r="DZC258" s="27"/>
      <c r="DZD258" s="27"/>
      <c r="DZE258" s="27"/>
      <c r="DZF258" s="27"/>
      <c r="DZG258" s="27"/>
      <c r="DZH258" s="27"/>
      <c r="DZI258" s="27"/>
      <c r="DZJ258" s="27"/>
      <c r="DZK258" s="27"/>
      <c r="DZL258" s="27"/>
      <c r="DZM258" s="27"/>
      <c r="DZN258" s="27"/>
      <c r="DZO258" s="27"/>
      <c r="DZP258" s="27"/>
      <c r="DZQ258" s="27"/>
      <c r="DZR258" s="27"/>
      <c r="DZS258" s="27"/>
      <c r="DZT258" s="27"/>
      <c r="DZU258" s="27"/>
      <c r="DZV258" s="27"/>
      <c r="DZW258" s="27"/>
      <c r="DZX258" s="27"/>
      <c r="DZY258" s="27"/>
      <c r="DZZ258" s="27"/>
      <c r="EAA258" s="27"/>
      <c r="EAB258" s="27"/>
      <c r="EAC258" s="27"/>
      <c r="EAD258" s="27"/>
      <c r="EAE258" s="27"/>
      <c r="EAF258" s="27"/>
      <c r="EAG258" s="27"/>
      <c r="EAH258" s="27"/>
      <c r="EAI258" s="27"/>
      <c r="EAJ258" s="27"/>
      <c r="EAK258" s="27"/>
      <c r="EAL258" s="27"/>
      <c r="EAM258" s="27"/>
      <c r="EAN258" s="27"/>
      <c r="EAO258" s="27"/>
      <c r="EAP258" s="27"/>
      <c r="EAQ258" s="27"/>
      <c r="EAR258" s="27"/>
      <c r="EAS258" s="27"/>
      <c r="EAT258" s="27"/>
      <c r="EAU258" s="27"/>
      <c r="EAV258" s="27"/>
      <c r="EAW258" s="27"/>
      <c r="EAX258" s="27"/>
      <c r="EAY258" s="27"/>
      <c r="EAZ258" s="27"/>
      <c r="EBA258" s="27"/>
      <c r="EBB258" s="27"/>
      <c r="EBC258" s="27"/>
      <c r="EBD258" s="27"/>
      <c r="EBE258" s="27"/>
      <c r="EBF258" s="27"/>
      <c r="EBG258" s="27"/>
      <c r="EBH258" s="27"/>
      <c r="EBI258" s="27"/>
      <c r="EBJ258" s="27"/>
      <c r="EBK258" s="27"/>
      <c r="EBL258" s="27"/>
      <c r="EBM258" s="27"/>
      <c r="EBN258" s="27"/>
      <c r="EBO258" s="27"/>
      <c r="EBP258" s="27"/>
      <c r="EBQ258" s="27"/>
      <c r="EBR258" s="27"/>
      <c r="EBS258" s="27"/>
      <c r="EBT258" s="27"/>
      <c r="EBU258" s="27"/>
      <c r="EBV258" s="27"/>
      <c r="EBW258" s="27"/>
      <c r="EBX258" s="27"/>
      <c r="EBY258" s="27"/>
      <c r="EBZ258" s="27"/>
      <c r="ECA258" s="27"/>
      <c r="ECB258" s="27"/>
      <c r="ECC258" s="27"/>
      <c r="ECD258" s="27"/>
      <c r="ECE258" s="27"/>
      <c r="ECF258" s="27"/>
      <c r="ECG258" s="27"/>
      <c r="ECH258" s="27"/>
      <c r="ECI258" s="27"/>
      <c r="ECJ258" s="27"/>
      <c r="ECK258" s="27"/>
      <c r="ECL258" s="27"/>
      <c r="ECM258" s="27"/>
      <c r="ECN258" s="27"/>
      <c r="ECO258" s="27"/>
      <c r="ECP258" s="27"/>
      <c r="ECQ258" s="27"/>
      <c r="ECR258" s="27"/>
      <c r="ECS258" s="27"/>
      <c r="ECT258" s="27"/>
      <c r="ECU258" s="27"/>
      <c r="ECV258" s="27"/>
      <c r="ECW258" s="27"/>
      <c r="ECX258" s="27"/>
      <c r="ECY258" s="27"/>
      <c r="ECZ258" s="27"/>
      <c r="EDA258" s="27"/>
      <c r="EDB258" s="27"/>
      <c r="EDC258" s="27"/>
      <c r="EDD258" s="27"/>
      <c r="EDE258" s="27"/>
      <c r="EDF258" s="27"/>
      <c r="EDG258" s="27"/>
      <c r="EDH258" s="27"/>
      <c r="EDI258" s="27"/>
      <c r="EDJ258" s="27"/>
      <c r="EDK258" s="27"/>
      <c r="EDL258" s="27"/>
      <c r="EDM258" s="27"/>
      <c r="EDN258" s="27"/>
      <c r="EDO258" s="27"/>
      <c r="EDP258" s="27"/>
      <c r="EDQ258" s="27"/>
      <c r="EDR258" s="27"/>
      <c r="EDS258" s="27"/>
      <c r="EDT258" s="27"/>
      <c r="EDU258" s="27"/>
      <c r="EDV258" s="27"/>
      <c r="EDW258" s="27"/>
      <c r="EDX258" s="27"/>
      <c r="EDY258" s="27"/>
      <c r="EDZ258" s="27"/>
      <c r="EEA258" s="27"/>
      <c r="EEB258" s="27"/>
      <c r="EEC258" s="27"/>
      <c r="EED258" s="27"/>
      <c r="EEE258" s="27"/>
      <c r="EEF258" s="27"/>
      <c r="EEG258" s="27"/>
      <c r="EEH258" s="27"/>
      <c r="EEI258" s="27"/>
      <c r="EEJ258" s="27"/>
      <c r="EEK258" s="27"/>
      <c r="EEL258" s="27"/>
      <c r="EEM258" s="27"/>
      <c r="EEN258" s="27"/>
      <c r="EEO258" s="27"/>
      <c r="EEP258" s="27"/>
      <c r="EEQ258" s="27"/>
      <c r="EER258" s="27"/>
      <c r="EES258" s="27"/>
      <c r="EET258" s="27"/>
      <c r="EEU258" s="27"/>
      <c r="EEV258" s="27"/>
      <c r="EEW258" s="27"/>
      <c r="EEX258" s="27"/>
      <c r="EEY258" s="27"/>
      <c r="EEZ258" s="27"/>
      <c r="EFA258" s="27"/>
      <c r="EFB258" s="27"/>
      <c r="EFC258" s="27"/>
      <c r="EFD258" s="27"/>
      <c r="EFE258" s="27"/>
      <c r="EFF258" s="27"/>
      <c r="EFG258" s="27"/>
      <c r="EFH258" s="27"/>
      <c r="EFI258" s="27"/>
      <c r="EFJ258" s="27"/>
      <c r="EFK258" s="27"/>
      <c r="EFL258" s="27"/>
      <c r="EFM258" s="27"/>
      <c r="EFN258" s="27"/>
      <c r="EFO258" s="27"/>
      <c r="EFP258" s="27"/>
      <c r="EFQ258" s="27"/>
      <c r="EFR258" s="27"/>
      <c r="EFS258" s="27"/>
      <c r="EFT258" s="27"/>
      <c r="EFU258" s="27"/>
      <c r="EFV258" s="27"/>
      <c r="EFW258" s="27"/>
      <c r="EFX258" s="27"/>
      <c r="EFY258" s="27"/>
      <c r="EFZ258" s="27"/>
      <c r="EGA258" s="27"/>
      <c r="EGB258" s="27"/>
      <c r="EGC258" s="27"/>
      <c r="EGD258" s="27"/>
      <c r="EGE258" s="27"/>
      <c r="EGF258" s="27"/>
      <c r="EGG258" s="27"/>
      <c r="EGH258" s="27"/>
      <c r="EGI258" s="27"/>
      <c r="EGJ258" s="27"/>
      <c r="EGK258" s="27"/>
      <c r="EGL258" s="27"/>
      <c r="EGM258" s="27"/>
      <c r="EGN258" s="27"/>
      <c r="EGO258" s="27"/>
      <c r="EGP258" s="27"/>
      <c r="EGQ258" s="27"/>
      <c r="EGR258" s="27"/>
      <c r="EGS258" s="27"/>
      <c r="EGT258" s="27"/>
      <c r="EGU258" s="27"/>
      <c r="EGV258" s="27"/>
      <c r="EGW258" s="27"/>
      <c r="EGX258" s="27"/>
      <c r="EGY258" s="27"/>
      <c r="EGZ258" s="27"/>
      <c r="EHA258" s="27"/>
      <c r="EHB258" s="27"/>
      <c r="EHC258" s="27"/>
      <c r="EHD258" s="27"/>
      <c r="EHE258" s="27"/>
      <c r="EHF258" s="27"/>
      <c r="EHG258" s="27"/>
      <c r="EHH258" s="27"/>
      <c r="EHI258" s="27"/>
      <c r="EHJ258" s="27"/>
      <c r="EHK258" s="27"/>
      <c r="EHL258" s="27"/>
      <c r="EHM258" s="27"/>
      <c r="EHN258" s="27"/>
      <c r="EHO258" s="27"/>
      <c r="EHP258" s="27"/>
      <c r="EHQ258" s="27"/>
      <c r="EHR258" s="27"/>
      <c r="EHS258" s="27"/>
      <c r="EHT258" s="27"/>
      <c r="EHU258" s="27"/>
      <c r="EHV258" s="27"/>
      <c r="EHW258" s="27"/>
      <c r="EHX258" s="27"/>
      <c r="EHY258" s="27"/>
      <c r="EHZ258" s="27"/>
      <c r="EIA258" s="27"/>
      <c r="EIB258" s="27"/>
      <c r="EIC258" s="27"/>
      <c r="EID258" s="27"/>
      <c r="EIE258" s="27"/>
      <c r="EIF258" s="27"/>
      <c r="EIG258" s="27"/>
      <c r="EIH258" s="27"/>
      <c r="EII258" s="27"/>
      <c r="EIJ258" s="27"/>
      <c r="EIK258" s="27"/>
      <c r="EIL258" s="27"/>
      <c r="EIM258" s="27"/>
      <c r="EIN258" s="27"/>
      <c r="EIO258" s="27"/>
      <c r="EIP258" s="27"/>
      <c r="EIQ258" s="27"/>
      <c r="EIR258" s="27"/>
      <c r="EIS258" s="27"/>
      <c r="EIT258" s="27"/>
      <c r="EIU258" s="27"/>
      <c r="EIV258" s="27"/>
      <c r="EIW258" s="27"/>
      <c r="EIX258" s="27"/>
      <c r="EIY258" s="27"/>
      <c r="EIZ258" s="27"/>
      <c r="EJA258" s="27"/>
      <c r="EJB258" s="27"/>
      <c r="EJC258" s="27"/>
      <c r="EJD258" s="27"/>
      <c r="EJE258" s="27"/>
      <c r="EJF258" s="27"/>
      <c r="EJG258" s="27"/>
      <c r="EJH258" s="27"/>
      <c r="EJI258" s="27"/>
      <c r="EJJ258" s="27"/>
      <c r="EJK258" s="27"/>
      <c r="EJL258" s="27"/>
      <c r="EJM258" s="27"/>
      <c r="EJN258" s="27"/>
      <c r="EJO258" s="27"/>
      <c r="EJP258" s="27"/>
      <c r="EJQ258" s="27"/>
      <c r="EJR258" s="27"/>
      <c r="EJS258" s="27"/>
      <c r="EJT258" s="27"/>
      <c r="EJU258" s="27"/>
      <c r="EJV258" s="27"/>
      <c r="EJW258" s="27"/>
      <c r="EJX258" s="27"/>
      <c r="EJY258" s="27"/>
      <c r="EJZ258" s="27"/>
      <c r="EKA258" s="27"/>
      <c r="EKB258" s="27"/>
      <c r="EKC258" s="27"/>
      <c r="EKD258" s="27"/>
      <c r="EKE258" s="27"/>
      <c r="EKF258" s="27"/>
      <c r="EKG258" s="27"/>
      <c r="EKH258" s="27"/>
      <c r="EKI258" s="27"/>
      <c r="EKJ258" s="27"/>
      <c r="EKK258" s="27"/>
      <c r="EKL258" s="27"/>
      <c r="EKM258" s="27"/>
      <c r="EKN258" s="27"/>
      <c r="EKO258" s="27"/>
      <c r="EKP258" s="27"/>
      <c r="EKQ258" s="27"/>
      <c r="EKR258" s="27"/>
      <c r="EKS258" s="27"/>
      <c r="EKT258" s="27"/>
      <c r="EKU258" s="27"/>
      <c r="EKV258" s="27"/>
      <c r="EKW258" s="27"/>
      <c r="EKX258" s="27"/>
      <c r="EKY258" s="27"/>
      <c r="EKZ258" s="27"/>
      <c r="ELA258" s="27"/>
      <c r="ELB258" s="27"/>
      <c r="ELC258" s="27"/>
      <c r="ELD258" s="27"/>
      <c r="ELE258" s="27"/>
      <c r="ELF258" s="27"/>
      <c r="ELG258" s="27"/>
      <c r="ELH258" s="27"/>
      <c r="ELI258" s="27"/>
      <c r="ELJ258" s="27"/>
      <c r="ELK258" s="27"/>
      <c r="ELL258" s="27"/>
      <c r="ELM258" s="27"/>
      <c r="ELN258" s="27"/>
      <c r="ELO258" s="27"/>
      <c r="ELP258" s="27"/>
      <c r="ELQ258" s="27"/>
      <c r="ELR258" s="27"/>
      <c r="ELS258" s="27"/>
      <c r="ELT258" s="27"/>
      <c r="ELU258" s="27"/>
      <c r="ELV258" s="27"/>
      <c r="ELW258" s="27"/>
      <c r="ELX258" s="27"/>
      <c r="ELY258" s="27"/>
      <c r="ELZ258" s="27"/>
      <c r="EMA258" s="27"/>
      <c r="EMB258" s="27"/>
      <c r="EMC258" s="27"/>
      <c r="EMD258" s="27"/>
      <c r="EME258" s="27"/>
      <c r="EMF258" s="27"/>
      <c r="EMG258" s="27"/>
      <c r="EMH258" s="27"/>
      <c r="EMI258" s="27"/>
      <c r="EMJ258" s="27"/>
      <c r="EMK258" s="27"/>
      <c r="EML258" s="27"/>
      <c r="EMM258" s="27"/>
      <c r="EMN258" s="27"/>
      <c r="EMO258" s="27"/>
      <c r="EMP258" s="27"/>
      <c r="EMQ258" s="27"/>
      <c r="EMR258" s="27"/>
      <c r="EMS258" s="27"/>
      <c r="EMT258" s="27"/>
      <c r="EMU258" s="27"/>
      <c r="EMV258" s="27"/>
      <c r="EMW258" s="27"/>
      <c r="EMX258" s="27"/>
      <c r="EMY258" s="27"/>
      <c r="EMZ258" s="27"/>
      <c r="ENA258" s="27"/>
      <c r="ENB258" s="27"/>
      <c r="ENC258" s="27"/>
      <c r="END258" s="27"/>
      <c r="ENE258" s="27"/>
      <c r="ENF258" s="27"/>
      <c r="ENG258" s="27"/>
      <c r="ENH258" s="27"/>
      <c r="ENI258" s="27"/>
      <c r="ENJ258" s="27"/>
      <c r="ENK258" s="27"/>
      <c r="ENL258" s="27"/>
      <c r="ENM258" s="27"/>
      <c r="ENN258" s="27"/>
      <c r="ENO258" s="27"/>
      <c r="ENP258" s="27"/>
      <c r="ENQ258" s="27"/>
      <c r="ENR258" s="27"/>
      <c r="ENS258" s="27"/>
      <c r="ENT258" s="27"/>
      <c r="ENU258" s="27"/>
      <c r="ENV258" s="27"/>
      <c r="ENW258" s="27"/>
      <c r="ENX258" s="27"/>
      <c r="ENY258" s="27"/>
      <c r="ENZ258" s="27"/>
      <c r="EOA258" s="27"/>
      <c r="EOB258" s="27"/>
      <c r="EOC258" s="27"/>
      <c r="EOD258" s="27"/>
      <c r="EOE258" s="27"/>
      <c r="EOF258" s="27"/>
      <c r="EOG258" s="27"/>
      <c r="EOH258" s="27"/>
      <c r="EOI258" s="27"/>
      <c r="EOJ258" s="27"/>
      <c r="EOK258" s="27"/>
      <c r="EOL258" s="27"/>
      <c r="EOM258" s="27"/>
      <c r="EON258" s="27"/>
      <c r="EOO258" s="27"/>
      <c r="EOP258" s="27"/>
      <c r="EOQ258" s="27"/>
      <c r="EOR258" s="27"/>
      <c r="EOS258" s="27"/>
      <c r="EOT258" s="27"/>
      <c r="EOU258" s="27"/>
      <c r="EOV258" s="27"/>
      <c r="EOW258" s="27"/>
      <c r="EOX258" s="27"/>
      <c r="EOY258" s="27"/>
      <c r="EOZ258" s="27"/>
      <c r="EPA258" s="27"/>
      <c r="EPB258" s="27"/>
      <c r="EPC258" s="27"/>
      <c r="EPD258" s="27"/>
      <c r="EPE258" s="27"/>
      <c r="EPF258" s="27"/>
      <c r="EPG258" s="27"/>
      <c r="EPH258" s="27"/>
      <c r="EPI258" s="27"/>
      <c r="EPJ258" s="27"/>
      <c r="EPK258" s="27"/>
      <c r="EPL258" s="27"/>
      <c r="EPM258" s="27"/>
      <c r="EPN258" s="27"/>
      <c r="EPO258" s="27"/>
      <c r="EPP258" s="27"/>
      <c r="EPQ258" s="27"/>
      <c r="EPR258" s="27"/>
      <c r="EPS258" s="27"/>
      <c r="EPT258" s="27"/>
      <c r="EPU258" s="27"/>
      <c r="EPV258" s="27"/>
      <c r="EPW258" s="27"/>
      <c r="EPX258" s="27"/>
      <c r="EPY258" s="27"/>
      <c r="EPZ258" s="27"/>
      <c r="EQA258" s="27"/>
      <c r="EQB258" s="27"/>
      <c r="EQC258" s="27"/>
      <c r="EQD258" s="27"/>
      <c r="EQE258" s="27"/>
      <c r="EQF258" s="27"/>
      <c r="EQG258" s="27"/>
      <c r="EQH258" s="27"/>
      <c r="EQI258" s="27"/>
      <c r="EQJ258" s="27"/>
      <c r="EQK258" s="27"/>
      <c r="EQL258" s="27"/>
      <c r="EQM258" s="27"/>
      <c r="EQN258" s="27"/>
      <c r="EQO258" s="27"/>
      <c r="EQP258" s="27"/>
      <c r="EQQ258" s="27"/>
      <c r="EQR258" s="27"/>
      <c r="EQS258" s="27"/>
      <c r="EQT258" s="27"/>
      <c r="EQU258" s="27"/>
      <c r="EQV258" s="27"/>
      <c r="EQW258" s="27"/>
      <c r="EQX258" s="27"/>
      <c r="EQY258" s="27"/>
      <c r="EQZ258" s="27"/>
      <c r="ERA258" s="27"/>
      <c r="ERB258" s="27"/>
      <c r="ERC258" s="27"/>
      <c r="ERD258" s="27"/>
      <c r="ERE258" s="27"/>
      <c r="ERF258" s="27"/>
      <c r="ERG258" s="27"/>
      <c r="ERH258" s="27"/>
      <c r="ERI258" s="27"/>
      <c r="ERJ258" s="27"/>
      <c r="ERK258" s="27"/>
      <c r="ERL258" s="27"/>
      <c r="ERM258" s="27"/>
      <c r="ERN258" s="27"/>
      <c r="ERO258" s="27"/>
      <c r="ERP258" s="27"/>
      <c r="ERQ258" s="27"/>
      <c r="ERR258" s="27"/>
      <c r="ERS258" s="27"/>
      <c r="ERT258" s="27"/>
      <c r="ERU258" s="27"/>
      <c r="ERV258" s="27"/>
      <c r="ERW258" s="27"/>
      <c r="ERX258" s="27"/>
      <c r="ERY258" s="27"/>
      <c r="ERZ258" s="27"/>
      <c r="ESA258" s="27"/>
      <c r="ESB258" s="27"/>
      <c r="ESC258" s="27"/>
      <c r="ESD258" s="27"/>
      <c r="ESE258" s="27"/>
      <c r="ESF258" s="27"/>
      <c r="ESG258" s="27"/>
      <c r="ESH258" s="27"/>
      <c r="ESI258" s="27"/>
      <c r="ESJ258" s="27"/>
      <c r="ESK258" s="27"/>
      <c r="ESL258" s="27"/>
      <c r="ESM258" s="27"/>
      <c r="ESN258" s="27"/>
      <c r="ESO258" s="27"/>
      <c r="ESP258" s="27"/>
      <c r="ESQ258" s="27"/>
      <c r="ESR258" s="27"/>
      <c r="ESS258" s="27"/>
      <c r="EST258" s="27"/>
      <c r="ESU258" s="27"/>
      <c r="ESV258" s="27"/>
      <c r="ESW258" s="27"/>
      <c r="ESX258" s="27"/>
      <c r="ESY258" s="27"/>
      <c r="ESZ258" s="27"/>
      <c r="ETA258" s="27"/>
      <c r="ETB258" s="27"/>
      <c r="ETC258" s="27"/>
      <c r="ETD258" s="27"/>
      <c r="ETE258" s="27"/>
      <c r="ETF258" s="27"/>
      <c r="ETG258" s="27"/>
      <c r="ETH258" s="27"/>
      <c r="ETI258" s="27"/>
      <c r="ETJ258" s="27"/>
      <c r="ETK258" s="27"/>
      <c r="ETL258" s="27"/>
      <c r="ETM258" s="27"/>
      <c r="ETN258" s="27"/>
      <c r="ETO258" s="27"/>
      <c r="ETP258" s="27"/>
      <c r="ETQ258" s="27"/>
      <c r="ETR258" s="27"/>
      <c r="ETS258" s="27"/>
      <c r="ETT258" s="27"/>
      <c r="ETU258" s="27"/>
      <c r="ETV258" s="27"/>
      <c r="ETW258" s="27"/>
      <c r="ETX258" s="27"/>
      <c r="ETY258" s="27"/>
      <c r="ETZ258" s="27"/>
      <c r="EUA258" s="27"/>
      <c r="EUB258" s="27"/>
      <c r="EUC258" s="27"/>
      <c r="EUD258" s="27"/>
      <c r="EUE258" s="27"/>
      <c r="EUF258" s="27"/>
      <c r="EUG258" s="27"/>
      <c r="EUH258" s="27"/>
      <c r="EUI258" s="27"/>
      <c r="EUJ258" s="27"/>
      <c r="EUK258" s="27"/>
      <c r="EUL258" s="27"/>
      <c r="EUM258" s="27"/>
      <c r="EUN258" s="27"/>
      <c r="EUO258" s="27"/>
      <c r="EUP258" s="27"/>
      <c r="EUQ258" s="27"/>
      <c r="EUR258" s="27"/>
      <c r="EUS258" s="27"/>
      <c r="EUT258" s="27"/>
      <c r="EUU258" s="27"/>
      <c r="EUV258" s="27"/>
      <c r="EUW258" s="27"/>
      <c r="EUX258" s="27"/>
      <c r="EUY258" s="27"/>
      <c r="EUZ258" s="27"/>
      <c r="EVA258" s="27"/>
      <c r="EVB258" s="27"/>
      <c r="EVC258" s="27"/>
      <c r="EVD258" s="27"/>
      <c r="EVE258" s="27"/>
      <c r="EVF258" s="27"/>
      <c r="EVG258" s="27"/>
      <c r="EVH258" s="27"/>
      <c r="EVI258" s="27"/>
      <c r="EVJ258" s="27"/>
      <c r="EVK258" s="27"/>
      <c r="EVL258" s="27"/>
      <c r="EVM258" s="27"/>
      <c r="EVN258" s="27"/>
      <c r="EVO258" s="27"/>
      <c r="EVP258" s="27"/>
      <c r="EVQ258" s="27"/>
      <c r="EVR258" s="27"/>
      <c r="EVS258" s="27"/>
      <c r="EVT258" s="27"/>
      <c r="EVU258" s="27"/>
      <c r="EVV258" s="27"/>
      <c r="EVW258" s="27"/>
      <c r="EVX258" s="27"/>
      <c r="EVY258" s="27"/>
      <c r="EVZ258" s="27"/>
      <c r="EWA258" s="27"/>
      <c r="EWB258" s="27"/>
      <c r="EWC258" s="27"/>
      <c r="EWD258" s="27"/>
      <c r="EWE258" s="27"/>
      <c r="EWF258" s="27"/>
      <c r="EWG258" s="27"/>
      <c r="EWH258" s="27"/>
      <c r="EWI258" s="27"/>
      <c r="EWJ258" s="27"/>
      <c r="EWK258" s="27"/>
      <c r="EWL258" s="27"/>
      <c r="EWM258" s="27"/>
      <c r="EWN258" s="27"/>
      <c r="EWO258" s="27"/>
      <c r="EWP258" s="27"/>
      <c r="EWQ258" s="27"/>
      <c r="EWR258" s="27"/>
      <c r="EWS258" s="27"/>
      <c r="EWT258" s="27"/>
      <c r="EWU258" s="27"/>
      <c r="EWV258" s="27"/>
      <c r="EWW258" s="27"/>
      <c r="EWX258" s="27"/>
      <c r="EWY258" s="27"/>
      <c r="EWZ258" s="27"/>
      <c r="EXA258" s="27"/>
      <c r="EXB258" s="27"/>
      <c r="EXC258" s="27"/>
      <c r="EXD258" s="27"/>
      <c r="EXE258" s="27"/>
      <c r="EXF258" s="27"/>
      <c r="EXG258" s="27"/>
      <c r="EXH258" s="27"/>
      <c r="EXI258" s="27"/>
      <c r="EXJ258" s="27"/>
      <c r="EXK258" s="27"/>
      <c r="EXL258" s="27"/>
      <c r="EXM258" s="27"/>
      <c r="EXN258" s="27"/>
      <c r="EXO258" s="27"/>
      <c r="EXP258" s="27"/>
      <c r="EXQ258" s="27"/>
      <c r="EXR258" s="27"/>
      <c r="EXS258" s="27"/>
      <c r="EXT258" s="27"/>
      <c r="EXU258" s="27"/>
      <c r="EXV258" s="27"/>
      <c r="EXW258" s="27"/>
      <c r="EXX258" s="27"/>
      <c r="EXY258" s="27"/>
      <c r="EXZ258" s="27"/>
      <c r="EYA258" s="27"/>
      <c r="EYB258" s="27"/>
      <c r="EYC258" s="27"/>
      <c r="EYD258" s="27"/>
      <c r="EYE258" s="27"/>
      <c r="EYF258" s="27"/>
      <c r="EYG258" s="27"/>
      <c r="EYH258" s="27"/>
      <c r="EYI258" s="27"/>
      <c r="EYJ258" s="27"/>
      <c r="EYK258" s="27"/>
      <c r="EYL258" s="27"/>
      <c r="EYM258" s="27"/>
      <c r="EYN258" s="27"/>
      <c r="EYO258" s="27"/>
      <c r="EYP258" s="27"/>
      <c r="EYQ258" s="27"/>
      <c r="EYR258" s="27"/>
      <c r="EYS258" s="27"/>
      <c r="EYT258" s="27"/>
      <c r="EYU258" s="27"/>
      <c r="EYV258" s="27"/>
      <c r="EYW258" s="27"/>
      <c r="EYX258" s="27"/>
      <c r="EYY258" s="27"/>
      <c r="EYZ258" s="27"/>
      <c r="EZA258" s="27"/>
      <c r="EZB258" s="27"/>
      <c r="EZC258" s="27"/>
      <c r="EZD258" s="27"/>
      <c r="EZE258" s="27"/>
      <c r="EZF258" s="27"/>
      <c r="EZG258" s="27"/>
      <c r="EZH258" s="27"/>
      <c r="EZI258" s="27"/>
      <c r="EZJ258" s="27"/>
      <c r="EZK258" s="27"/>
      <c r="EZL258" s="27"/>
      <c r="EZM258" s="27"/>
      <c r="EZN258" s="27"/>
      <c r="EZO258" s="27"/>
      <c r="EZP258" s="27"/>
      <c r="EZQ258" s="27"/>
      <c r="EZR258" s="27"/>
      <c r="EZS258" s="27"/>
      <c r="EZT258" s="27"/>
      <c r="EZU258" s="27"/>
      <c r="EZV258" s="27"/>
      <c r="EZW258" s="27"/>
      <c r="EZX258" s="27"/>
      <c r="EZY258" s="27"/>
      <c r="EZZ258" s="27"/>
      <c r="FAA258" s="27"/>
      <c r="FAB258" s="27"/>
      <c r="FAC258" s="27"/>
      <c r="FAD258" s="27"/>
      <c r="FAE258" s="27"/>
      <c r="FAF258" s="27"/>
      <c r="FAG258" s="27"/>
      <c r="FAH258" s="27"/>
      <c r="FAI258" s="27"/>
      <c r="FAJ258" s="27"/>
      <c r="FAK258" s="27"/>
      <c r="FAL258" s="27"/>
      <c r="FAM258" s="27"/>
      <c r="FAN258" s="27"/>
      <c r="FAO258" s="27"/>
      <c r="FAP258" s="27"/>
      <c r="FAQ258" s="27"/>
      <c r="FAR258" s="27"/>
      <c r="FAS258" s="27"/>
      <c r="FAT258" s="27"/>
      <c r="FAU258" s="27"/>
      <c r="FAV258" s="27"/>
      <c r="FAW258" s="27"/>
      <c r="FAX258" s="27"/>
      <c r="FAY258" s="27"/>
      <c r="FAZ258" s="27"/>
      <c r="FBA258" s="27"/>
      <c r="FBB258" s="27"/>
      <c r="FBC258" s="27"/>
      <c r="FBD258" s="27"/>
      <c r="FBE258" s="27"/>
      <c r="FBF258" s="27"/>
      <c r="FBG258" s="27"/>
      <c r="FBH258" s="27"/>
      <c r="FBI258" s="27"/>
      <c r="FBJ258" s="27"/>
      <c r="FBK258" s="27"/>
      <c r="FBL258" s="27"/>
      <c r="FBM258" s="27"/>
      <c r="FBN258" s="27"/>
      <c r="FBO258" s="27"/>
      <c r="FBP258" s="27"/>
      <c r="FBQ258" s="27"/>
      <c r="FBR258" s="27"/>
      <c r="FBS258" s="27"/>
      <c r="FBT258" s="27"/>
      <c r="FBU258" s="27"/>
      <c r="FBV258" s="27"/>
      <c r="FBW258" s="27"/>
      <c r="FBX258" s="27"/>
      <c r="FBY258" s="27"/>
      <c r="FBZ258" s="27"/>
      <c r="FCA258" s="27"/>
      <c r="FCB258" s="27"/>
      <c r="FCC258" s="27"/>
      <c r="FCD258" s="27"/>
      <c r="FCE258" s="27"/>
      <c r="FCF258" s="27"/>
      <c r="FCG258" s="27"/>
      <c r="FCH258" s="27"/>
      <c r="FCI258" s="27"/>
      <c r="FCJ258" s="27"/>
      <c r="FCK258" s="27"/>
      <c r="FCL258" s="27"/>
      <c r="FCM258" s="27"/>
      <c r="FCN258" s="27"/>
      <c r="FCO258" s="27"/>
      <c r="FCP258" s="27"/>
      <c r="FCQ258" s="27"/>
      <c r="FCR258" s="27"/>
      <c r="FCS258" s="27"/>
      <c r="FCT258" s="27"/>
      <c r="FCU258" s="27"/>
      <c r="FCV258" s="27"/>
      <c r="FCW258" s="27"/>
      <c r="FCX258" s="27"/>
      <c r="FCY258" s="27"/>
      <c r="FCZ258" s="27"/>
      <c r="FDA258" s="27"/>
      <c r="FDB258" s="27"/>
      <c r="FDC258" s="27"/>
      <c r="FDD258" s="27"/>
      <c r="FDE258" s="27"/>
      <c r="FDF258" s="27"/>
      <c r="FDG258" s="27"/>
      <c r="FDH258" s="27"/>
      <c r="FDI258" s="27"/>
      <c r="FDJ258" s="27"/>
      <c r="FDK258" s="27"/>
      <c r="FDL258" s="27"/>
      <c r="FDM258" s="27"/>
      <c r="FDN258" s="27"/>
      <c r="FDO258" s="27"/>
      <c r="FDP258" s="27"/>
      <c r="FDQ258" s="27"/>
      <c r="FDR258" s="27"/>
      <c r="FDS258" s="27"/>
      <c r="FDT258" s="27"/>
      <c r="FDU258" s="27"/>
      <c r="FDV258" s="27"/>
      <c r="FDW258" s="27"/>
      <c r="FDX258" s="27"/>
      <c r="FDY258" s="27"/>
      <c r="FDZ258" s="27"/>
      <c r="FEA258" s="27"/>
      <c r="FEB258" s="27"/>
      <c r="FEC258" s="27"/>
      <c r="FED258" s="27"/>
      <c r="FEE258" s="27"/>
      <c r="FEF258" s="27"/>
      <c r="FEG258" s="27"/>
      <c r="FEH258" s="27"/>
      <c r="FEI258" s="27"/>
      <c r="FEJ258" s="27"/>
      <c r="FEK258" s="27"/>
      <c r="FEL258" s="27"/>
      <c r="FEM258" s="27"/>
      <c r="FEN258" s="27"/>
      <c r="FEO258" s="27"/>
      <c r="FEP258" s="27"/>
      <c r="FEQ258" s="27"/>
      <c r="FER258" s="27"/>
      <c r="FES258" s="27"/>
      <c r="FET258" s="27"/>
      <c r="FEU258" s="27"/>
      <c r="FEV258" s="27"/>
      <c r="FEW258" s="27"/>
      <c r="FEX258" s="27"/>
      <c r="FEY258" s="27"/>
      <c r="FEZ258" s="27"/>
      <c r="FFA258" s="27"/>
      <c r="FFB258" s="27"/>
      <c r="FFC258" s="27"/>
      <c r="FFD258" s="27"/>
      <c r="FFE258" s="27"/>
      <c r="FFF258" s="27"/>
      <c r="FFG258" s="27"/>
      <c r="FFH258" s="27"/>
      <c r="FFI258" s="27"/>
      <c r="FFJ258" s="27"/>
      <c r="FFK258" s="27"/>
      <c r="FFL258" s="27"/>
      <c r="FFM258" s="27"/>
      <c r="FFN258" s="27"/>
      <c r="FFO258" s="27"/>
      <c r="FFP258" s="27"/>
      <c r="FFQ258" s="27"/>
      <c r="FFR258" s="27"/>
      <c r="FFS258" s="27"/>
      <c r="FFT258" s="27"/>
      <c r="FFU258" s="27"/>
      <c r="FFV258" s="27"/>
      <c r="FFW258" s="27"/>
      <c r="FFX258" s="27"/>
      <c r="FFY258" s="27"/>
      <c r="FFZ258" s="27"/>
      <c r="FGA258" s="27"/>
      <c r="FGB258" s="27"/>
      <c r="FGC258" s="27"/>
      <c r="FGD258" s="27"/>
      <c r="FGE258" s="27"/>
      <c r="FGF258" s="27"/>
      <c r="FGG258" s="27"/>
      <c r="FGH258" s="27"/>
      <c r="FGI258" s="27"/>
      <c r="FGJ258" s="27"/>
      <c r="FGK258" s="27"/>
      <c r="FGL258" s="27"/>
      <c r="FGM258" s="27"/>
      <c r="FGN258" s="27"/>
      <c r="FGO258" s="27"/>
      <c r="FGP258" s="27"/>
      <c r="FGQ258" s="27"/>
      <c r="FGR258" s="27"/>
      <c r="FGS258" s="27"/>
      <c r="FGT258" s="27"/>
      <c r="FGU258" s="27"/>
      <c r="FGV258" s="27"/>
      <c r="FGW258" s="27"/>
      <c r="FGX258" s="27"/>
      <c r="FGY258" s="27"/>
      <c r="FGZ258" s="27"/>
      <c r="FHA258" s="27"/>
      <c r="FHB258" s="27"/>
      <c r="FHC258" s="27"/>
      <c r="FHD258" s="27"/>
      <c r="FHE258" s="27"/>
      <c r="FHF258" s="27"/>
      <c r="FHG258" s="27"/>
      <c r="FHH258" s="27"/>
      <c r="FHI258" s="27"/>
      <c r="FHJ258" s="27"/>
      <c r="FHK258" s="27"/>
      <c r="FHL258" s="27"/>
      <c r="FHM258" s="27"/>
      <c r="FHN258" s="27"/>
      <c r="FHO258" s="27"/>
      <c r="FHP258" s="27"/>
      <c r="FHQ258" s="27"/>
      <c r="FHR258" s="27"/>
      <c r="FHS258" s="27"/>
      <c r="FHT258" s="27"/>
      <c r="FHU258" s="27"/>
      <c r="FHV258" s="27"/>
      <c r="FHW258" s="27"/>
      <c r="FHX258" s="27"/>
      <c r="FHY258" s="27"/>
      <c r="FHZ258" s="27"/>
      <c r="FIA258" s="27"/>
      <c r="FIB258" s="27"/>
      <c r="FIC258" s="27"/>
      <c r="FID258" s="27"/>
      <c r="FIE258" s="27"/>
      <c r="FIF258" s="27"/>
      <c r="FIG258" s="27"/>
      <c r="FIH258" s="27"/>
      <c r="FII258" s="27"/>
      <c r="FIJ258" s="27"/>
      <c r="FIK258" s="27"/>
      <c r="FIL258" s="27"/>
      <c r="FIM258" s="27"/>
      <c r="FIN258" s="27"/>
      <c r="FIO258" s="27"/>
      <c r="FIP258" s="27"/>
      <c r="FIQ258" s="27"/>
      <c r="FIR258" s="27"/>
      <c r="FIS258" s="27"/>
      <c r="FIT258" s="27"/>
      <c r="FIU258" s="27"/>
      <c r="FIV258" s="27"/>
      <c r="FIW258" s="27"/>
      <c r="FIX258" s="27"/>
      <c r="FIY258" s="27"/>
      <c r="FIZ258" s="27"/>
      <c r="FJA258" s="27"/>
      <c r="FJB258" s="27"/>
      <c r="FJC258" s="27"/>
      <c r="FJD258" s="27"/>
      <c r="FJE258" s="27"/>
      <c r="FJF258" s="27"/>
      <c r="FJG258" s="27"/>
      <c r="FJH258" s="27"/>
      <c r="FJI258" s="27"/>
      <c r="FJJ258" s="27"/>
      <c r="FJK258" s="27"/>
      <c r="FJL258" s="27"/>
      <c r="FJM258" s="27"/>
      <c r="FJN258" s="27"/>
      <c r="FJO258" s="27"/>
      <c r="FJP258" s="27"/>
      <c r="FJQ258" s="27"/>
      <c r="FJR258" s="27"/>
      <c r="FJS258" s="27"/>
      <c r="FJT258" s="27"/>
      <c r="FJU258" s="27"/>
      <c r="FJV258" s="27"/>
      <c r="FJW258" s="27"/>
      <c r="FJX258" s="27"/>
      <c r="FJY258" s="27"/>
      <c r="FJZ258" s="27"/>
      <c r="FKA258" s="27"/>
      <c r="FKB258" s="27"/>
      <c r="FKC258" s="27"/>
      <c r="FKD258" s="27"/>
      <c r="FKE258" s="27"/>
      <c r="FKF258" s="27"/>
      <c r="FKG258" s="27"/>
      <c r="FKH258" s="27"/>
      <c r="FKI258" s="27"/>
      <c r="FKJ258" s="27"/>
      <c r="FKK258" s="27"/>
      <c r="FKL258" s="27"/>
      <c r="FKM258" s="27"/>
      <c r="FKN258" s="27"/>
      <c r="FKO258" s="27"/>
      <c r="FKP258" s="27"/>
      <c r="FKQ258" s="27"/>
      <c r="FKR258" s="27"/>
      <c r="FKS258" s="27"/>
      <c r="FKT258" s="27"/>
      <c r="FKU258" s="27"/>
      <c r="FKV258" s="27"/>
      <c r="FKW258" s="27"/>
      <c r="FKX258" s="27"/>
      <c r="FKY258" s="27"/>
      <c r="FKZ258" s="27"/>
      <c r="FLA258" s="27"/>
      <c r="FLB258" s="27"/>
      <c r="FLC258" s="27"/>
      <c r="FLD258" s="27"/>
      <c r="FLE258" s="27"/>
      <c r="FLF258" s="27"/>
      <c r="FLG258" s="27"/>
      <c r="FLH258" s="27"/>
      <c r="FLI258" s="27"/>
      <c r="FLJ258" s="27"/>
      <c r="FLK258" s="27"/>
      <c r="FLL258" s="27"/>
      <c r="FLM258" s="27"/>
      <c r="FLN258" s="27"/>
      <c r="FLO258" s="27"/>
      <c r="FLP258" s="27"/>
      <c r="FLQ258" s="27"/>
      <c r="FLR258" s="27"/>
      <c r="FLS258" s="27"/>
      <c r="FLT258" s="27"/>
      <c r="FLU258" s="27"/>
      <c r="FLV258" s="27"/>
      <c r="FLW258" s="27"/>
      <c r="FLX258" s="27"/>
      <c r="FLY258" s="27"/>
      <c r="FLZ258" s="27"/>
      <c r="FMA258" s="27"/>
      <c r="FMB258" s="27"/>
      <c r="FMC258" s="27"/>
      <c r="FMD258" s="27"/>
      <c r="FME258" s="27"/>
      <c r="FMF258" s="27"/>
      <c r="FMG258" s="27"/>
      <c r="FMH258" s="27"/>
      <c r="FMI258" s="27"/>
      <c r="FMJ258" s="27"/>
      <c r="FMK258" s="27"/>
      <c r="FML258" s="27"/>
      <c r="FMM258" s="27"/>
      <c r="FMN258" s="27"/>
      <c r="FMO258" s="27"/>
      <c r="FMP258" s="27"/>
      <c r="FMQ258" s="27"/>
      <c r="FMR258" s="27"/>
      <c r="FMS258" s="27"/>
      <c r="FMT258" s="27"/>
      <c r="FMU258" s="27"/>
      <c r="FMV258" s="27"/>
      <c r="FMW258" s="27"/>
      <c r="FMX258" s="27"/>
      <c r="FMY258" s="27"/>
      <c r="FMZ258" s="27"/>
      <c r="FNA258" s="27"/>
      <c r="FNB258" s="27"/>
      <c r="FNC258" s="27"/>
      <c r="FND258" s="27"/>
      <c r="FNE258" s="27"/>
      <c r="FNF258" s="27"/>
      <c r="FNG258" s="27"/>
      <c r="FNH258" s="27"/>
      <c r="FNI258" s="27"/>
      <c r="FNJ258" s="27"/>
      <c r="FNK258" s="27"/>
      <c r="FNL258" s="27"/>
      <c r="FNM258" s="27"/>
      <c r="FNN258" s="27"/>
      <c r="FNO258" s="27"/>
      <c r="FNP258" s="27"/>
      <c r="FNQ258" s="27"/>
      <c r="FNR258" s="27"/>
      <c r="FNS258" s="27"/>
      <c r="FNT258" s="27"/>
      <c r="FNU258" s="27"/>
      <c r="FNV258" s="27"/>
      <c r="FNW258" s="27"/>
      <c r="FNX258" s="27"/>
      <c r="FNY258" s="27"/>
      <c r="FNZ258" s="27"/>
      <c r="FOA258" s="27"/>
      <c r="FOB258" s="27"/>
      <c r="FOC258" s="27"/>
      <c r="FOD258" s="27"/>
      <c r="FOE258" s="27"/>
      <c r="FOF258" s="27"/>
      <c r="FOG258" s="27"/>
      <c r="FOH258" s="27"/>
      <c r="FOI258" s="27"/>
      <c r="FOJ258" s="27"/>
      <c r="FOK258" s="27"/>
      <c r="FOL258" s="27"/>
      <c r="FOM258" s="27"/>
      <c r="FON258" s="27"/>
      <c r="FOO258" s="27"/>
      <c r="FOP258" s="27"/>
      <c r="FOQ258" s="27"/>
      <c r="FOR258" s="27"/>
      <c r="FOS258" s="27"/>
      <c r="FOT258" s="27"/>
      <c r="FOU258" s="27"/>
      <c r="FOV258" s="27"/>
      <c r="FOW258" s="27"/>
      <c r="FOX258" s="27"/>
      <c r="FOY258" s="27"/>
      <c r="FOZ258" s="27"/>
      <c r="FPA258" s="27"/>
      <c r="FPB258" s="27"/>
      <c r="FPC258" s="27"/>
      <c r="FPD258" s="27"/>
      <c r="FPE258" s="27"/>
      <c r="FPF258" s="27"/>
      <c r="FPG258" s="27"/>
      <c r="FPH258" s="27"/>
      <c r="FPI258" s="27"/>
      <c r="FPJ258" s="27"/>
      <c r="FPK258" s="27"/>
      <c r="FPL258" s="27"/>
      <c r="FPM258" s="27"/>
      <c r="FPN258" s="27"/>
      <c r="FPO258" s="27"/>
      <c r="FPP258" s="27"/>
      <c r="FPQ258" s="27"/>
      <c r="FPR258" s="27"/>
      <c r="FPS258" s="27"/>
      <c r="FPT258" s="27"/>
      <c r="FPU258" s="27"/>
      <c r="FPV258" s="27"/>
      <c r="FPW258" s="27"/>
      <c r="FPX258" s="27"/>
      <c r="FPY258" s="27"/>
      <c r="FPZ258" s="27"/>
      <c r="FQA258" s="27"/>
      <c r="FQB258" s="27"/>
      <c r="FQC258" s="27"/>
      <c r="FQD258" s="27"/>
      <c r="FQE258" s="27"/>
      <c r="FQF258" s="27"/>
      <c r="FQG258" s="27"/>
      <c r="FQH258" s="27"/>
      <c r="FQI258" s="27"/>
      <c r="FQJ258" s="27"/>
      <c r="FQK258" s="27"/>
      <c r="FQL258" s="27"/>
      <c r="FQM258" s="27"/>
      <c r="FQN258" s="27"/>
      <c r="FQO258" s="27"/>
      <c r="FQP258" s="27"/>
      <c r="FQQ258" s="27"/>
      <c r="FQR258" s="27"/>
      <c r="FQS258" s="27"/>
      <c r="FQT258" s="27"/>
      <c r="FQU258" s="27"/>
      <c r="FQV258" s="27"/>
      <c r="FQW258" s="27"/>
      <c r="FQX258" s="27"/>
      <c r="FQY258" s="27"/>
      <c r="FQZ258" s="27"/>
      <c r="FRA258" s="27"/>
      <c r="FRB258" s="27"/>
      <c r="FRC258" s="27"/>
      <c r="FRD258" s="27"/>
      <c r="FRE258" s="27"/>
      <c r="FRF258" s="27"/>
      <c r="FRG258" s="27"/>
      <c r="FRH258" s="27"/>
      <c r="FRI258" s="27"/>
      <c r="FRJ258" s="27"/>
      <c r="FRK258" s="27"/>
      <c r="FRL258" s="27"/>
      <c r="FRM258" s="27"/>
      <c r="FRN258" s="27"/>
      <c r="FRO258" s="27"/>
      <c r="FRP258" s="27"/>
      <c r="FRQ258" s="27"/>
      <c r="FRR258" s="27"/>
      <c r="FRS258" s="27"/>
      <c r="FRT258" s="27"/>
      <c r="FRU258" s="27"/>
      <c r="FRV258" s="27"/>
      <c r="FRW258" s="27"/>
      <c r="FRX258" s="27"/>
      <c r="FRY258" s="27"/>
      <c r="FRZ258" s="27"/>
      <c r="FSA258" s="27"/>
      <c r="FSB258" s="27"/>
      <c r="FSC258" s="27"/>
      <c r="FSD258" s="27"/>
      <c r="FSE258" s="27"/>
      <c r="FSF258" s="27"/>
      <c r="FSG258" s="27"/>
      <c r="FSH258" s="27"/>
      <c r="FSI258" s="27"/>
      <c r="FSJ258" s="27"/>
      <c r="FSK258" s="27"/>
      <c r="FSL258" s="27"/>
      <c r="FSM258" s="27"/>
      <c r="FSN258" s="27"/>
      <c r="FSO258" s="27"/>
      <c r="FSP258" s="27"/>
      <c r="FSQ258" s="27"/>
      <c r="FSR258" s="27"/>
      <c r="FSS258" s="27"/>
      <c r="FST258" s="27"/>
      <c r="FSU258" s="27"/>
      <c r="FSV258" s="27"/>
      <c r="FSW258" s="27"/>
      <c r="FSX258" s="27"/>
      <c r="FSY258" s="27"/>
      <c r="FSZ258" s="27"/>
      <c r="FTA258" s="27"/>
      <c r="FTB258" s="27"/>
      <c r="FTC258" s="27"/>
      <c r="FTD258" s="27"/>
      <c r="FTE258" s="27"/>
      <c r="FTF258" s="27"/>
      <c r="FTG258" s="27"/>
      <c r="FTH258" s="27"/>
      <c r="FTI258" s="27"/>
      <c r="FTJ258" s="27"/>
      <c r="FTK258" s="27"/>
      <c r="FTL258" s="27"/>
      <c r="FTM258" s="27"/>
      <c r="FTN258" s="27"/>
      <c r="FTO258" s="27"/>
      <c r="FTP258" s="27"/>
      <c r="FTQ258" s="27"/>
      <c r="FTR258" s="27"/>
      <c r="FTS258" s="27"/>
      <c r="FTT258" s="27"/>
      <c r="FTU258" s="27"/>
      <c r="FTV258" s="27"/>
      <c r="FTW258" s="27"/>
      <c r="FTX258" s="27"/>
      <c r="FTY258" s="27"/>
      <c r="FTZ258" s="27"/>
      <c r="FUA258" s="27"/>
      <c r="FUB258" s="27"/>
      <c r="FUC258" s="27"/>
      <c r="FUD258" s="27"/>
      <c r="FUE258" s="27"/>
      <c r="FUF258" s="27"/>
      <c r="FUG258" s="27"/>
      <c r="FUH258" s="27"/>
      <c r="FUI258" s="27"/>
      <c r="FUJ258" s="27"/>
      <c r="FUK258" s="27"/>
      <c r="FUL258" s="27"/>
      <c r="FUM258" s="27"/>
      <c r="FUN258" s="27"/>
      <c r="FUO258" s="27"/>
      <c r="FUP258" s="27"/>
      <c r="FUQ258" s="27"/>
      <c r="FUR258" s="27"/>
      <c r="FUS258" s="27"/>
      <c r="FUT258" s="27"/>
      <c r="FUU258" s="27"/>
      <c r="FUV258" s="27"/>
      <c r="FUW258" s="27"/>
      <c r="FUX258" s="27"/>
      <c r="FUY258" s="27"/>
      <c r="FUZ258" s="27"/>
      <c r="FVA258" s="27"/>
      <c r="FVB258" s="27"/>
      <c r="FVC258" s="27"/>
      <c r="FVD258" s="27"/>
      <c r="FVE258" s="27"/>
      <c r="FVF258" s="27"/>
      <c r="FVG258" s="27"/>
      <c r="FVH258" s="27"/>
      <c r="FVI258" s="27"/>
      <c r="FVJ258" s="27"/>
      <c r="FVK258" s="27"/>
      <c r="FVL258" s="27"/>
      <c r="FVM258" s="27"/>
      <c r="FVN258" s="27"/>
      <c r="FVO258" s="27"/>
      <c r="FVP258" s="27"/>
      <c r="FVQ258" s="27"/>
      <c r="FVR258" s="27"/>
      <c r="FVS258" s="27"/>
      <c r="FVT258" s="27"/>
      <c r="FVU258" s="27"/>
      <c r="FVV258" s="27"/>
      <c r="FVW258" s="27"/>
      <c r="FVX258" s="27"/>
      <c r="FVY258" s="27"/>
      <c r="FVZ258" s="27"/>
      <c r="FWA258" s="27"/>
      <c r="FWB258" s="27"/>
      <c r="FWC258" s="27"/>
      <c r="FWD258" s="27"/>
      <c r="FWE258" s="27"/>
      <c r="FWF258" s="27"/>
      <c r="FWG258" s="27"/>
      <c r="FWH258" s="27"/>
      <c r="FWI258" s="27"/>
      <c r="FWJ258" s="27"/>
      <c r="FWK258" s="27"/>
      <c r="FWL258" s="27"/>
      <c r="FWM258" s="27"/>
      <c r="FWN258" s="27"/>
      <c r="FWO258" s="27"/>
      <c r="FWP258" s="27"/>
      <c r="FWQ258" s="27"/>
      <c r="FWR258" s="27"/>
      <c r="FWS258" s="27"/>
      <c r="FWT258" s="27"/>
      <c r="FWU258" s="27"/>
      <c r="FWV258" s="27"/>
      <c r="FWW258" s="27"/>
      <c r="FWX258" s="27"/>
      <c r="FWY258" s="27"/>
      <c r="FWZ258" s="27"/>
      <c r="FXA258" s="27"/>
      <c r="FXB258" s="27"/>
      <c r="FXC258" s="27"/>
      <c r="FXD258" s="27"/>
      <c r="FXE258" s="27"/>
      <c r="FXF258" s="27"/>
      <c r="FXG258" s="27"/>
      <c r="FXH258" s="27"/>
      <c r="FXI258" s="27"/>
      <c r="FXJ258" s="27"/>
      <c r="FXK258" s="27"/>
      <c r="FXL258" s="27"/>
      <c r="FXM258" s="27"/>
      <c r="FXN258" s="27"/>
      <c r="FXO258" s="27"/>
      <c r="FXP258" s="27"/>
      <c r="FXQ258" s="27"/>
      <c r="FXR258" s="27"/>
      <c r="FXS258" s="27"/>
      <c r="FXT258" s="27"/>
      <c r="FXU258" s="27"/>
      <c r="FXV258" s="27"/>
      <c r="FXW258" s="27"/>
      <c r="FXX258" s="27"/>
      <c r="FXY258" s="27"/>
      <c r="FXZ258" s="27"/>
      <c r="FYA258" s="27"/>
      <c r="FYB258" s="27"/>
      <c r="FYC258" s="27"/>
      <c r="FYD258" s="27"/>
      <c r="FYE258" s="27"/>
      <c r="FYF258" s="27"/>
      <c r="FYG258" s="27"/>
      <c r="FYH258" s="27"/>
      <c r="FYI258" s="27"/>
      <c r="FYJ258" s="27"/>
      <c r="FYK258" s="27"/>
      <c r="FYL258" s="27"/>
      <c r="FYM258" s="27"/>
      <c r="FYN258" s="27"/>
      <c r="FYO258" s="27"/>
      <c r="FYP258" s="27"/>
      <c r="FYQ258" s="27"/>
      <c r="FYR258" s="27"/>
      <c r="FYS258" s="27"/>
      <c r="FYT258" s="27"/>
      <c r="FYU258" s="27"/>
      <c r="FYV258" s="27"/>
      <c r="FYW258" s="27"/>
      <c r="FYX258" s="27"/>
      <c r="FYY258" s="27"/>
      <c r="FYZ258" s="27"/>
      <c r="FZA258" s="27"/>
      <c r="FZB258" s="27"/>
      <c r="FZC258" s="27"/>
      <c r="FZD258" s="27"/>
      <c r="FZE258" s="27"/>
      <c r="FZF258" s="27"/>
      <c r="FZG258" s="27"/>
      <c r="FZH258" s="27"/>
      <c r="FZI258" s="27"/>
      <c r="FZJ258" s="27"/>
      <c r="FZK258" s="27"/>
      <c r="FZL258" s="27"/>
      <c r="FZM258" s="27"/>
      <c r="FZN258" s="27"/>
      <c r="FZO258" s="27"/>
      <c r="FZP258" s="27"/>
      <c r="FZQ258" s="27"/>
      <c r="FZR258" s="27"/>
      <c r="FZS258" s="27"/>
      <c r="FZT258" s="27"/>
      <c r="FZU258" s="27"/>
      <c r="FZV258" s="27"/>
      <c r="FZW258" s="27"/>
      <c r="FZX258" s="27"/>
      <c r="FZY258" s="27"/>
      <c r="FZZ258" s="27"/>
      <c r="GAA258" s="27"/>
      <c r="GAB258" s="27"/>
      <c r="GAC258" s="27"/>
      <c r="GAD258" s="27"/>
      <c r="GAE258" s="27"/>
      <c r="GAF258" s="27"/>
      <c r="GAG258" s="27"/>
      <c r="GAH258" s="27"/>
      <c r="GAI258" s="27"/>
      <c r="GAJ258" s="27"/>
      <c r="GAK258" s="27"/>
      <c r="GAL258" s="27"/>
      <c r="GAM258" s="27"/>
      <c r="GAN258" s="27"/>
      <c r="GAO258" s="27"/>
      <c r="GAP258" s="27"/>
      <c r="GAQ258" s="27"/>
      <c r="GAR258" s="27"/>
      <c r="GAS258" s="27"/>
      <c r="GAT258" s="27"/>
      <c r="GAU258" s="27"/>
      <c r="GAV258" s="27"/>
      <c r="GAW258" s="27"/>
      <c r="GAX258" s="27"/>
      <c r="GAY258" s="27"/>
      <c r="GAZ258" s="27"/>
      <c r="GBA258" s="27"/>
      <c r="GBB258" s="27"/>
      <c r="GBC258" s="27"/>
      <c r="GBD258" s="27"/>
      <c r="GBE258" s="27"/>
      <c r="GBF258" s="27"/>
      <c r="GBG258" s="27"/>
      <c r="GBH258" s="27"/>
      <c r="GBI258" s="27"/>
      <c r="GBJ258" s="27"/>
      <c r="GBK258" s="27"/>
      <c r="GBL258" s="27"/>
      <c r="GBM258" s="27"/>
      <c r="GBN258" s="27"/>
      <c r="GBO258" s="27"/>
      <c r="GBP258" s="27"/>
      <c r="GBQ258" s="27"/>
      <c r="GBR258" s="27"/>
      <c r="GBS258" s="27"/>
      <c r="GBT258" s="27"/>
      <c r="GBU258" s="27"/>
      <c r="GBV258" s="27"/>
      <c r="GBW258" s="27"/>
      <c r="GBX258" s="27"/>
      <c r="GBY258" s="27"/>
      <c r="GBZ258" s="27"/>
      <c r="GCA258" s="27"/>
      <c r="GCB258" s="27"/>
      <c r="GCC258" s="27"/>
      <c r="GCD258" s="27"/>
      <c r="GCE258" s="27"/>
      <c r="GCF258" s="27"/>
      <c r="GCG258" s="27"/>
      <c r="GCH258" s="27"/>
      <c r="GCI258" s="27"/>
      <c r="GCJ258" s="27"/>
      <c r="GCK258" s="27"/>
      <c r="GCL258" s="27"/>
      <c r="GCM258" s="27"/>
      <c r="GCN258" s="27"/>
      <c r="GCO258" s="27"/>
      <c r="GCP258" s="27"/>
      <c r="GCQ258" s="27"/>
      <c r="GCR258" s="27"/>
      <c r="GCS258" s="27"/>
      <c r="GCT258" s="27"/>
      <c r="GCU258" s="27"/>
      <c r="GCV258" s="27"/>
      <c r="GCW258" s="27"/>
      <c r="GCX258" s="27"/>
      <c r="GCY258" s="27"/>
      <c r="GCZ258" s="27"/>
      <c r="GDA258" s="27"/>
      <c r="GDB258" s="27"/>
      <c r="GDC258" s="27"/>
      <c r="GDD258" s="27"/>
      <c r="GDE258" s="27"/>
      <c r="GDF258" s="27"/>
      <c r="GDG258" s="27"/>
      <c r="GDH258" s="27"/>
      <c r="GDI258" s="27"/>
      <c r="GDJ258" s="27"/>
      <c r="GDK258" s="27"/>
      <c r="GDL258" s="27"/>
      <c r="GDM258" s="27"/>
      <c r="GDN258" s="27"/>
      <c r="GDO258" s="27"/>
      <c r="GDP258" s="27"/>
      <c r="GDQ258" s="27"/>
      <c r="GDR258" s="27"/>
      <c r="GDS258" s="27"/>
      <c r="GDT258" s="27"/>
      <c r="GDU258" s="27"/>
      <c r="GDV258" s="27"/>
      <c r="GDW258" s="27"/>
      <c r="GDX258" s="27"/>
      <c r="GDY258" s="27"/>
      <c r="GDZ258" s="27"/>
      <c r="GEA258" s="27"/>
      <c r="GEB258" s="27"/>
      <c r="GEC258" s="27"/>
      <c r="GED258" s="27"/>
      <c r="GEE258" s="27"/>
      <c r="GEF258" s="27"/>
      <c r="GEG258" s="27"/>
      <c r="GEH258" s="27"/>
      <c r="GEI258" s="27"/>
      <c r="GEJ258" s="27"/>
      <c r="GEK258" s="27"/>
      <c r="GEL258" s="27"/>
      <c r="GEM258" s="27"/>
      <c r="GEN258" s="27"/>
      <c r="GEO258" s="27"/>
      <c r="GEP258" s="27"/>
      <c r="GEQ258" s="27"/>
      <c r="GER258" s="27"/>
      <c r="GES258" s="27"/>
      <c r="GET258" s="27"/>
      <c r="GEU258" s="27"/>
      <c r="GEV258" s="27"/>
      <c r="GEW258" s="27"/>
      <c r="GEX258" s="27"/>
      <c r="GEY258" s="27"/>
      <c r="GEZ258" s="27"/>
      <c r="GFA258" s="27"/>
      <c r="GFB258" s="27"/>
      <c r="GFC258" s="27"/>
      <c r="GFD258" s="27"/>
      <c r="GFE258" s="27"/>
      <c r="GFF258" s="27"/>
      <c r="GFG258" s="27"/>
      <c r="GFH258" s="27"/>
      <c r="GFI258" s="27"/>
      <c r="GFJ258" s="27"/>
      <c r="GFK258" s="27"/>
      <c r="GFL258" s="27"/>
      <c r="GFM258" s="27"/>
      <c r="GFN258" s="27"/>
      <c r="GFO258" s="27"/>
      <c r="GFP258" s="27"/>
      <c r="GFQ258" s="27"/>
      <c r="GFR258" s="27"/>
      <c r="GFS258" s="27"/>
      <c r="GFT258" s="27"/>
      <c r="GFU258" s="27"/>
      <c r="GFV258" s="27"/>
      <c r="GFW258" s="27"/>
      <c r="GFX258" s="27"/>
      <c r="GFY258" s="27"/>
      <c r="GFZ258" s="27"/>
      <c r="GGA258" s="27"/>
      <c r="GGB258" s="27"/>
      <c r="GGC258" s="27"/>
      <c r="GGD258" s="27"/>
      <c r="GGE258" s="27"/>
      <c r="GGF258" s="27"/>
      <c r="GGG258" s="27"/>
      <c r="GGH258" s="27"/>
      <c r="GGI258" s="27"/>
      <c r="GGJ258" s="27"/>
      <c r="GGK258" s="27"/>
      <c r="GGL258" s="27"/>
      <c r="GGM258" s="27"/>
      <c r="GGN258" s="27"/>
      <c r="GGO258" s="27"/>
      <c r="GGP258" s="27"/>
      <c r="GGQ258" s="27"/>
      <c r="GGR258" s="27"/>
      <c r="GGS258" s="27"/>
      <c r="GGT258" s="27"/>
      <c r="GGU258" s="27"/>
      <c r="GGV258" s="27"/>
      <c r="GGW258" s="27"/>
      <c r="GGX258" s="27"/>
      <c r="GGY258" s="27"/>
      <c r="GGZ258" s="27"/>
      <c r="GHA258" s="27"/>
      <c r="GHB258" s="27"/>
      <c r="GHC258" s="27"/>
      <c r="GHD258" s="27"/>
      <c r="GHE258" s="27"/>
      <c r="GHF258" s="27"/>
      <c r="GHG258" s="27"/>
      <c r="GHH258" s="27"/>
      <c r="GHI258" s="27"/>
      <c r="GHJ258" s="27"/>
      <c r="GHK258" s="27"/>
      <c r="GHL258" s="27"/>
      <c r="GHM258" s="27"/>
      <c r="GHN258" s="27"/>
      <c r="GHO258" s="27"/>
      <c r="GHP258" s="27"/>
      <c r="GHQ258" s="27"/>
      <c r="GHR258" s="27"/>
      <c r="GHS258" s="27"/>
      <c r="GHT258" s="27"/>
      <c r="GHU258" s="27"/>
      <c r="GHV258" s="27"/>
      <c r="GHW258" s="27"/>
      <c r="GHX258" s="27"/>
      <c r="GHY258" s="27"/>
      <c r="GHZ258" s="27"/>
      <c r="GIA258" s="27"/>
      <c r="GIB258" s="27"/>
      <c r="GIC258" s="27"/>
      <c r="GID258" s="27"/>
      <c r="GIE258" s="27"/>
      <c r="GIF258" s="27"/>
      <c r="GIG258" s="27"/>
      <c r="GIH258" s="27"/>
      <c r="GII258" s="27"/>
      <c r="GIJ258" s="27"/>
      <c r="GIK258" s="27"/>
      <c r="GIL258" s="27"/>
      <c r="GIM258" s="27"/>
      <c r="GIN258" s="27"/>
      <c r="GIO258" s="27"/>
      <c r="GIP258" s="27"/>
      <c r="GIQ258" s="27"/>
      <c r="GIR258" s="27"/>
      <c r="GIS258" s="27"/>
      <c r="GIT258" s="27"/>
      <c r="GIU258" s="27"/>
      <c r="GIV258" s="27"/>
      <c r="GIW258" s="27"/>
      <c r="GIX258" s="27"/>
      <c r="GIY258" s="27"/>
      <c r="GIZ258" s="27"/>
      <c r="GJA258" s="27"/>
      <c r="GJB258" s="27"/>
      <c r="GJC258" s="27"/>
      <c r="GJD258" s="27"/>
      <c r="GJE258" s="27"/>
      <c r="GJF258" s="27"/>
      <c r="GJG258" s="27"/>
      <c r="GJH258" s="27"/>
      <c r="GJI258" s="27"/>
      <c r="GJJ258" s="27"/>
      <c r="GJK258" s="27"/>
      <c r="GJL258" s="27"/>
      <c r="GJM258" s="27"/>
      <c r="GJN258" s="27"/>
      <c r="GJO258" s="27"/>
      <c r="GJP258" s="27"/>
      <c r="GJQ258" s="27"/>
      <c r="GJR258" s="27"/>
      <c r="GJS258" s="27"/>
      <c r="GJT258" s="27"/>
      <c r="GJU258" s="27"/>
      <c r="GJV258" s="27"/>
      <c r="GJW258" s="27"/>
      <c r="GJX258" s="27"/>
      <c r="GJY258" s="27"/>
      <c r="GJZ258" s="27"/>
      <c r="GKA258" s="27"/>
      <c r="GKB258" s="27"/>
      <c r="GKC258" s="27"/>
      <c r="GKD258" s="27"/>
      <c r="GKE258" s="27"/>
      <c r="GKF258" s="27"/>
      <c r="GKG258" s="27"/>
      <c r="GKH258" s="27"/>
      <c r="GKI258" s="27"/>
      <c r="GKJ258" s="27"/>
      <c r="GKK258" s="27"/>
      <c r="GKL258" s="27"/>
      <c r="GKM258" s="27"/>
      <c r="GKN258" s="27"/>
      <c r="GKO258" s="27"/>
      <c r="GKP258" s="27"/>
      <c r="GKQ258" s="27"/>
      <c r="GKR258" s="27"/>
      <c r="GKS258" s="27"/>
      <c r="GKT258" s="27"/>
      <c r="GKU258" s="27"/>
      <c r="GKV258" s="27"/>
      <c r="GKW258" s="27"/>
      <c r="GKX258" s="27"/>
      <c r="GKY258" s="27"/>
      <c r="GKZ258" s="27"/>
      <c r="GLA258" s="27"/>
      <c r="GLB258" s="27"/>
      <c r="GLC258" s="27"/>
      <c r="GLD258" s="27"/>
      <c r="GLE258" s="27"/>
      <c r="GLF258" s="27"/>
      <c r="GLG258" s="27"/>
      <c r="GLH258" s="27"/>
      <c r="GLI258" s="27"/>
      <c r="GLJ258" s="27"/>
      <c r="GLK258" s="27"/>
      <c r="GLL258" s="27"/>
      <c r="GLM258" s="27"/>
      <c r="GLN258" s="27"/>
      <c r="GLO258" s="27"/>
      <c r="GLP258" s="27"/>
      <c r="GLQ258" s="27"/>
      <c r="GLR258" s="27"/>
      <c r="GLS258" s="27"/>
      <c r="GLT258" s="27"/>
      <c r="GLU258" s="27"/>
      <c r="GLV258" s="27"/>
      <c r="GLW258" s="27"/>
      <c r="GLX258" s="27"/>
      <c r="GLY258" s="27"/>
      <c r="GLZ258" s="27"/>
      <c r="GMA258" s="27"/>
      <c r="GMB258" s="27"/>
      <c r="GMC258" s="27"/>
      <c r="GMD258" s="27"/>
      <c r="GME258" s="27"/>
      <c r="GMF258" s="27"/>
      <c r="GMG258" s="27"/>
      <c r="GMH258" s="27"/>
      <c r="GMI258" s="27"/>
      <c r="GMJ258" s="27"/>
      <c r="GMK258" s="27"/>
      <c r="GML258" s="27"/>
      <c r="GMM258" s="27"/>
      <c r="GMN258" s="27"/>
      <c r="GMO258" s="27"/>
      <c r="GMP258" s="27"/>
      <c r="GMQ258" s="27"/>
      <c r="GMR258" s="27"/>
      <c r="GMS258" s="27"/>
      <c r="GMT258" s="27"/>
      <c r="GMU258" s="27"/>
      <c r="GMV258" s="27"/>
      <c r="GMW258" s="27"/>
      <c r="GMX258" s="27"/>
      <c r="GMY258" s="27"/>
      <c r="GMZ258" s="27"/>
      <c r="GNA258" s="27"/>
      <c r="GNB258" s="27"/>
      <c r="GNC258" s="27"/>
      <c r="GND258" s="27"/>
      <c r="GNE258" s="27"/>
      <c r="GNF258" s="27"/>
      <c r="GNG258" s="27"/>
      <c r="GNH258" s="27"/>
      <c r="GNI258" s="27"/>
      <c r="GNJ258" s="27"/>
      <c r="GNK258" s="27"/>
      <c r="GNL258" s="27"/>
      <c r="GNM258" s="27"/>
      <c r="GNN258" s="27"/>
      <c r="GNO258" s="27"/>
      <c r="GNP258" s="27"/>
      <c r="GNQ258" s="27"/>
      <c r="GNR258" s="27"/>
      <c r="GNS258" s="27"/>
      <c r="GNT258" s="27"/>
      <c r="GNU258" s="27"/>
      <c r="GNV258" s="27"/>
      <c r="GNW258" s="27"/>
      <c r="GNX258" s="27"/>
      <c r="GNY258" s="27"/>
      <c r="GNZ258" s="27"/>
      <c r="GOA258" s="27"/>
      <c r="GOB258" s="27"/>
      <c r="GOC258" s="27"/>
      <c r="GOD258" s="27"/>
      <c r="GOE258" s="27"/>
      <c r="GOF258" s="27"/>
      <c r="GOG258" s="27"/>
      <c r="GOH258" s="27"/>
      <c r="GOI258" s="27"/>
      <c r="GOJ258" s="27"/>
      <c r="GOK258" s="27"/>
      <c r="GOL258" s="27"/>
      <c r="GOM258" s="27"/>
      <c r="GON258" s="27"/>
      <c r="GOO258" s="27"/>
      <c r="GOP258" s="27"/>
      <c r="GOQ258" s="27"/>
      <c r="GOR258" s="27"/>
      <c r="GOS258" s="27"/>
      <c r="GOT258" s="27"/>
      <c r="GOU258" s="27"/>
      <c r="GOV258" s="27"/>
      <c r="GOW258" s="27"/>
      <c r="GOX258" s="27"/>
      <c r="GOY258" s="27"/>
      <c r="GOZ258" s="27"/>
      <c r="GPA258" s="27"/>
      <c r="GPB258" s="27"/>
      <c r="GPC258" s="27"/>
      <c r="GPD258" s="27"/>
      <c r="GPE258" s="27"/>
      <c r="GPF258" s="27"/>
      <c r="GPG258" s="27"/>
      <c r="GPH258" s="27"/>
      <c r="GPI258" s="27"/>
      <c r="GPJ258" s="27"/>
      <c r="GPK258" s="27"/>
      <c r="GPL258" s="27"/>
      <c r="GPM258" s="27"/>
      <c r="GPN258" s="27"/>
      <c r="GPO258" s="27"/>
      <c r="GPP258" s="27"/>
      <c r="GPQ258" s="27"/>
      <c r="GPR258" s="27"/>
      <c r="GPS258" s="27"/>
      <c r="GPT258" s="27"/>
      <c r="GPU258" s="27"/>
      <c r="GPV258" s="27"/>
      <c r="GPW258" s="27"/>
      <c r="GPX258" s="27"/>
      <c r="GPY258" s="27"/>
      <c r="GPZ258" s="27"/>
      <c r="GQA258" s="27"/>
      <c r="GQB258" s="27"/>
      <c r="GQC258" s="27"/>
      <c r="GQD258" s="27"/>
      <c r="GQE258" s="27"/>
      <c r="GQF258" s="27"/>
      <c r="GQG258" s="27"/>
      <c r="GQH258" s="27"/>
      <c r="GQI258" s="27"/>
      <c r="GQJ258" s="27"/>
      <c r="GQK258" s="27"/>
      <c r="GQL258" s="27"/>
      <c r="GQM258" s="27"/>
      <c r="GQN258" s="27"/>
      <c r="GQO258" s="27"/>
      <c r="GQP258" s="27"/>
      <c r="GQQ258" s="27"/>
      <c r="GQR258" s="27"/>
      <c r="GQS258" s="27"/>
      <c r="GQT258" s="27"/>
      <c r="GQU258" s="27"/>
      <c r="GQV258" s="27"/>
      <c r="GQW258" s="27"/>
      <c r="GQX258" s="27"/>
      <c r="GQY258" s="27"/>
      <c r="GQZ258" s="27"/>
      <c r="GRA258" s="27"/>
      <c r="GRB258" s="27"/>
      <c r="GRC258" s="27"/>
      <c r="GRD258" s="27"/>
      <c r="GRE258" s="27"/>
      <c r="GRF258" s="27"/>
      <c r="GRG258" s="27"/>
      <c r="GRH258" s="27"/>
      <c r="GRI258" s="27"/>
      <c r="GRJ258" s="27"/>
      <c r="GRK258" s="27"/>
      <c r="GRL258" s="27"/>
      <c r="GRM258" s="27"/>
      <c r="GRN258" s="27"/>
      <c r="GRO258" s="27"/>
      <c r="GRP258" s="27"/>
      <c r="GRQ258" s="27"/>
      <c r="GRR258" s="27"/>
      <c r="GRS258" s="27"/>
      <c r="GRT258" s="27"/>
      <c r="GRU258" s="27"/>
      <c r="GRV258" s="27"/>
      <c r="GRW258" s="27"/>
      <c r="GRX258" s="27"/>
      <c r="GRY258" s="27"/>
      <c r="GRZ258" s="27"/>
      <c r="GSA258" s="27"/>
      <c r="GSB258" s="27"/>
      <c r="GSC258" s="27"/>
      <c r="GSD258" s="27"/>
      <c r="GSE258" s="27"/>
      <c r="GSF258" s="27"/>
      <c r="GSG258" s="27"/>
      <c r="GSH258" s="27"/>
      <c r="GSI258" s="27"/>
      <c r="GSJ258" s="27"/>
      <c r="GSK258" s="27"/>
      <c r="GSL258" s="27"/>
      <c r="GSM258" s="27"/>
      <c r="GSN258" s="27"/>
      <c r="GSO258" s="27"/>
      <c r="GSP258" s="27"/>
      <c r="GSQ258" s="27"/>
      <c r="GSR258" s="27"/>
      <c r="GSS258" s="27"/>
      <c r="GST258" s="27"/>
      <c r="GSU258" s="27"/>
      <c r="GSV258" s="27"/>
      <c r="GSW258" s="27"/>
      <c r="GSX258" s="27"/>
      <c r="GSY258" s="27"/>
      <c r="GSZ258" s="27"/>
      <c r="GTA258" s="27"/>
      <c r="GTB258" s="27"/>
      <c r="GTC258" s="27"/>
      <c r="GTD258" s="27"/>
      <c r="GTE258" s="27"/>
      <c r="GTF258" s="27"/>
      <c r="GTG258" s="27"/>
      <c r="GTH258" s="27"/>
      <c r="GTI258" s="27"/>
      <c r="GTJ258" s="27"/>
      <c r="GTK258" s="27"/>
      <c r="GTL258" s="27"/>
      <c r="GTM258" s="27"/>
      <c r="GTN258" s="27"/>
      <c r="GTO258" s="27"/>
      <c r="GTP258" s="27"/>
      <c r="GTQ258" s="27"/>
      <c r="GTR258" s="27"/>
      <c r="GTS258" s="27"/>
      <c r="GTT258" s="27"/>
      <c r="GTU258" s="27"/>
      <c r="GTV258" s="27"/>
      <c r="GTW258" s="27"/>
      <c r="GTX258" s="27"/>
      <c r="GTY258" s="27"/>
      <c r="GTZ258" s="27"/>
      <c r="GUA258" s="27"/>
      <c r="GUB258" s="27"/>
      <c r="GUC258" s="27"/>
      <c r="GUD258" s="27"/>
      <c r="GUE258" s="27"/>
      <c r="GUF258" s="27"/>
      <c r="GUG258" s="27"/>
      <c r="GUH258" s="27"/>
      <c r="GUI258" s="27"/>
      <c r="GUJ258" s="27"/>
      <c r="GUK258" s="27"/>
      <c r="GUL258" s="27"/>
      <c r="GUM258" s="27"/>
      <c r="GUN258" s="27"/>
      <c r="GUO258" s="27"/>
      <c r="GUP258" s="27"/>
      <c r="GUQ258" s="27"/>
      <c r="GUR258" s="27"/>
      <c r="GUS258" s="27"/>
      <c r="GUT258" s="27"/>
      <c r="GUU258" s="27"/>
      <c r="GUV258" s="27"/>
      <c r="GUW258" s="27"/>
      <c r="GUX258" s="27"/>
      <c r="GUY258" s="27"/>
      <c r="GUZ258" s="27"/>
      <c r="GVA258" s="27"/>
      <c r="GVB258" s="27"/>
      <c r="GVC258" s="27"/>
      <c r="GVD258" s="27"/>
      <c r="GVE258" s="27"/>
      <c r="GVF258" s="27"/>
      <c r="GVG258" s="27"/>
      <c r="GVH258" s="27"/>
      <c r="GVI258" s="27"/>
      <c r="GVJ258" s="27"/>
      <c r="GVK258" s="27"/>
      <c r="GVL258" s="27"/>
      <c r="GVM258" s="27"/>
      <c r="GVN258" s="27"/>
      <c r="GVO258" s="27"/>
      <c r="GVP258" s="27"/>
      <c r="GVQ258" s="27"/>
      <c r="GVR258" s="27"/>
      <c r="GVS258" s="27"/>
      <c r="GVT258" s="27"/>
      <c r="GVU258" s="27"/>
      <c r="GVV258" s="27"/>
      <c r="GVW258" s="27"/>
      <c r="GVX258" s="27"/>
      <c r="GVY258" s="27"/>
      <c r="GVZ258" s="27"/>
      <c r="GWA258" s="27"/>
      <c r="GWB258" s="27"/>
      <c r="GWC258" s="27"/>
      <c r="GWD258" s="27"/>
      <c r="GWE258" s="27"/>
      <c r="GWF258" s="27"/>
      <c r="GWG258" s="27"/>
      <c r="GWH258" s="27"/>
      <c r="GWI258" s="27"/>
      <c r="GWJ258" s="27"/>
      <c r="GWK258" s="27"/>
      <c r="GWL258" s="27"/>
      <c r="GWM258" s="27"/>
      <c r="GWN258" s="27"/>
      <c r="GWO258" s="27"/>
      <c r="GWP258" s="27"/>
      <c r="GWQ258" s="27"/>
      <c r="GWR258" s="27"/>
      <c r="GWS258" s="27"/>
      <c r="GWT258" s="27"/>
      <c r="GWU258" s="27"/>
      <c r="GWV258" s="27"/>
      <c r="GWW258" s="27"/>
      <c r="GWX258" s="27"/>
      <c r="GWY258" s="27"/>
      <c r="GWZ258" s="27"/>
      <c r="GXA258" s="27"/>
      <c r="GXB258" s="27"/>
      <c r="GXC258" s="27"/>
      <c r="GXD258" s="27"/>
      <c r="GXE258" s="27"/>
      <c r="GXF258" s="27"/>
      <c r="GXG258" s="27"/>
      <c r="GXH258" s="27"/>
      <c r="GXI258" s="27"/>
      <c r="GXJ258" s="27"/>
      <c r="GXK258" s="27"/>
      <c r="GXL258" s="27"/>
      <c r="GXM258" s="27"/>
      <c r="GXN258" s="27"/>
      <c r="GXO258" s="27"/>
      <c r="GXP258" s="27"/>
      <c r="GXQ258" s="27"/>
      <c r="GXR258" s="27"/>
      <c r="GXS258" s="27"/>
      <c r="GXT258" s="27"/>
      <c r="GXU258" s="27"/>
      <c r="GXV258" s="27"/>
      <c r="GXW258" s="27"/>
      <c r="GXX258" s="27"/>
      <c r="GXY258" s="27"/>
      <c r="GXZ258" s="27"/>
      <c r="GYA258" s="27"/>
      <c r="GYB258" s="27"/>
      <c r="GYC258" s="27"/>
      <c r="GYD258" s="27"/>
      <c r="GYE258" s="27"/>
      <c r="GYF258" s="27"/>
      <c r="GYG258" s="27"/>
      <c r="GYH258" s="27"/>
      <c r="GYI258" s="27"/>
      <c r="GYJ258" s="27"/>
      <c r="GYK258" s="27"/>
      <c r="GYL258" s="27"/>
      <c r="GYM258" s="27"/>
      <c r="GYN258" s="27"/>
      <c r="GYO258" s="27"/>
      <c r="GYP258" s="27"/>
      <c r="GYQ258" s="27"/>
      <c r="GYR258" s="27"/>
      <c r="GYS258" s="27"/>
      <c r="GYT258" s="27"/>
      <c r="GYU258" s="27"/>
      <c r="GYV258" s="27"/>
      <c r="GYW258" s="27"/>
      <c r="GYX258" s="27"/>
      <c r="GYY258" s="27"/>
      <c r="GYZ258" s="27"/>
      <c r="GZA258" s="27"/>
      <c r="GZB258" s="27"/>
      <c r="GZC258" s="27"/>
      <c r="GZD258" s="27"/>
      <c r="GZE258" s="27"/>
      <c r="GZF258" s="27"/>
      <c r="GZG258" s="27"/>
      <c r="GZH258" s="27"/>
      <c r="GZI258" s="27"/>
      <c r="GZJ258" s="27"/>
      <c r="GZK258" s="27"/>
      <c r="GZL258" s="27"/>
      <c r="GZM258" s="27"/>
      <c r="GZN258" s="27"/>
      <c r="GZO258" s="27"/>
      <c r="GZP258" s="27"/>
      <c r="GZQ258" s="27"/>
      <c r="GZR258" s="27"/>
      <c r="GZS258" s="27"/>
      <c r="GZT258" s="27"/>
      <c r="GZU258" s="27"/>
      <c r="GZV258" s="27"/>
      <c r="GZW258" s="27"/>
      <c r="GZX258" s="27"/>
      <c r="GZY258" s="27"/>
      <c r="GZZ258" s="27"/>
      <c r="HAA258" s="27"/>
      <c r="HAB258" s="27"/>
      <c r="HAC258" s="27"/>
      <c r="HAD258" s="27"/>
      <c r="HAE258" s="27"/>
      <c r="HAF258" s="27"/>
      <c r="HAG258" s="27"/>
      <c r="HAH258" s="27"/>
      <c r="HAI258" s="27"/>
      <c r="HAJ258" s="27"/>
      <c r="HAK258" s="27"/>
      <c r="HAL258" s="27"/>
      <c r="HAM258" s="27"/>
      <c r="HAN258" s="27"/>
      <c r="HAO258" s="27"/>
      <c r="HAP258" s="27"/>
      <c r="HAQ258" s="27"/>
      <c r="HAR258" s="27"/>
      <c r="HAS258" s="27"/>
      <c r="HAT258" s="27"/>
      <c r="HAU258" s="27"/>
      <c r="HAV258" s="27"/>
      <c r="HAW258" s="27"/>
      <c r="HAX258" s="27"/>
      <c r="HAY258" s="27"/>
      <c r="HAZ258" s="27"/>
      <c r="HBA258" s="27"/>
      <c r="HBB258" s="27"/>
      <c r="HBC258" s="27"/>
      <c r="HBD258" s="27"/>
      <c r="HBE258" s="27"/>
      <c r="HBF258" s="27"/>
      <c r="HBG258" s="27"/>
      <c r="HBH258" s="27"/>
      <c r="HBI258" s="27"/>
      <c r="HBJ258" s="27"/>
      <c r="HBK258" s="27"/>
      <c r="HBL258" s="27"/>
      <c r="HBM258" s="27"/>
      <c r="HBN258" s="27"/>
      <c r="HBO258" s="27"/>
      <c r="HBP258" s="27"/>
      <c r="HBQ258" s="27"/>
      <c r="HBR258" s="27"/>
      <c r="HBS258" s="27"/>
      <c r="HBT258" s="27"/>
      <c r="HBU258" s="27"/>
      <c r="HBV258" s="27"/>
      <c r="HBW258" s="27"/>
      <c r="HBX258" s="27"/>
      <c r="HBY258" s="27"/>
      <c r="HBZ258" s="27"/>
      <c r="HCA258" s="27"/>
      <c r="HCB258" s="27"/>
      <c r="HCC258" s="27"/>
      <c r="HCD258" s="27"/>
      <c r="HCE258" s="27"/>
      <c r="HCF258" s="27"/>
      <c r="HCG258" s="27"/>
      <c r="HCH258" s="27"/>
      <c r="HCI258" s="27"/>
      <c r="HCJ258" s="27"/>
      <c r="HCK258" s="27"/>
      <c r="HCL258" s="27"/>
      <c r="HCM258" s="27"/>
      <c r="HCN258" s="27"/>
      <c r="HCO258" s="27"/>
      <c r="HCP258" s="27"/>
      <c r="HCQ258" s="27"/>
      <c r="HCR258" s="27"/>
      <c r="HCS258" s="27"/>
      <c r="HCT258" s="27"/>
      <c r="HCU258" s="27"/>
      <c r="HCV258" s="27"/>
      <c r="HCW258" s="27"/>
      <c r="HCX258" s="27"/>
      <c r="HCY258" s="27"/>
      <c r="HCZ258" s="27"/>
      <c r="HDA258" s="27"/>
      <c r="HDB258" s="27"/>
      <c r="HDC258" s="27"/>
      <c r="HDD258" s="27"/>
      <c r="HDE258" s="27"/>
      <c r="HDF258" s="27"/>
      <c r="HDG258" s="27"/>
      <c r="HDH258" s="27"/>
      <c r="HDI258" s="27"/>
      <c r="HDJ258" s="27"/>
      <c r="HDK258" s="27"/>
      <c r="HDL258" s="27"/>
      <c r="HDM258" s="27"/>
      <c r="HDN258" s="27"/>
      <c r="HDO258" s="27"/>
      <c r="HDP258" s="27"/>
      <c r="HDQ258" s="27"/>
      <c r="HDR258" s="27"/>
      <c r="HDS258" s="27"/>
      <c r="HDT258" s="27"/>
      <c r="HDU258" s="27"/>
      <c r="HDV258" s="27"/>
      <c r="HDW258" s="27"/>
      <c r="HDX258" s="27"/>
      <c r="HDY258" s="27"/>
      <c r="HDZ258" s="27"/>
      <c r="HEA258" s="27"/>
      <c r="HEB258" s="27"/>
      <c r="HEC258" s="27"/>
      <c r="HED258" s="27"/>
      <c r="HEE258" s="27"/>
      <c r="HEF258" s="27"/>
      <c r="HEG258" s="27"/>
      <c r="HEH258" s="27"/>
      <c r="HEI258" s="27"/>
      <c r="HEJ258" s="27"/>
      <c r="HEK258" s="27"/>
      <c r="HEL258" s="27"/>
      <c r="HEM258" s="27"/>
      <c r="HEN258" s="27"/>
      <c r="HEO258" s="27"/>
      <c r="HEP258" s="27"/>
      <c r="HEQ258" s="27"/>
      <c r="HER258" s="27"/>
      <c r="HES258" s="27"/>
      <c r="HET258" s="27"/>
      <c r="HEU258" s="27"/>
      <c r="HEV258" s="27"/>
      <c r="HEW258" s="27"/>
      <c r="HEX258" s="27"/>
      <c r="HEY258" s="27"/>
      <c r="HEZ258" s="27"/>
      <c r="HFA258" s="27"/>
      <c r="HFB258" s="27"/>
      <c r="HFC258" s="27"/>
      <c r="HFD258" s="27"/>
      <c r="HFE258" s="27"/>
      <c r="HFF258" s="27"/>
      <c r="HFG258" s="27"/>
      <c r="HFH258" s="27"/>
      <c r="HFI258" s="27"/>
      <c r="HFJ258" s="27"/>
      <c r="HFK258" s="27"/>
      <c r="HFL258" s="27"/>
      <c r="HFM258" s="27"/>
      <c r="HFN258" s="27"/>
      <c r="HFO258" s="27"/>
      <c r="HFP258" s="27"/>
      <c r="HFQ258" s="27"/>
      <c r="HFR258" s="27"/>
      <c r="HFS258" s="27"/>
      <c r="HFT258" s="27"/>
      <c r="HFU258" s="27"/>
      <c r="HFV258" s="27"/>
      <c r="HFW258" s="27"/>
      <c r="HFX258" s="27"/>
      <c r="HFY258" s="27"/>
      <c r="HFZ258" s="27"/>
      <c r="HGA258" s="27"/>
      <c r="HGB258" s="27"/>
      <c r="HGC258" s="27"/>
      <c r="HGD258" s="27"/>
      <c r="HGE258" s="27"/>
      <c r="HGF258" s="27"/>
      <c r="HGG258" s="27"/>
      <c r="HGH258" s="27"/>
      <c r="HGI258" s="27"/>
      <c r="HGJ258" s="27"/>
      <c r="HGK258" s="27"/>
      <c r="HGL258" s="27"/>
      <c r="HGM258" s="27"/>
      <c r="HGN258" s="27"/>
      <c r="HGO258" s="27"/>
      <c r="HGP258" s="27"/>
      <c r="HGQ258" s="27"/>
      <c r="HGR258" s="27"/>
      <c r="HGS258" s="27"/>
      <c r="HGT258" s="27"/>
      <c r="HGU258" s="27"/>
      <c r="HGV258" s="27"/>
      <c r="HGW258" s="27"/>
      <c r="HGX258" s="27"/>
      <c r="HGY258" s="27"/>
      <c r="HGZ258" s="27"/>
      <c r="HHA258" s="27"/>
      <c r="HHB258" s="27"/>
      <c r="HHC258" s="27"/>
      <c r="HHD258" s="27"/>
      <c r="HHE258" s="27"/>
      <c r="HHF258" s="27"/>
      <c r="HHG258" s="27"/>
      <c r="HHH258" s="27"/>
      <c r="HHI258" s="27"/>
      <c r="HHJ258" s="27"/>
      <c r="HHK258" s="27"/>
      <c r="HHL258" s="27"/>
      <c r="HHM258" s="27"/>
      <c r="HHN258" s="27"/>
      <c r="HHO258" s="27"/>
      <c r="HHP258" s="27"/>
      <c r="HHQ258" s="27"/>
      <c r="HHR258" s="27"/>
      <c r="HHS258" s="27"/>
      <c r="HHT258" s="27"/>
      <c r="HHU258" s="27"/>
      <c r="HHV258" s="27"/>
      <c r="HHW258" s="27"/>
      <c r="HHX258" s="27"/>
      <c r="HHY258" s="27"/>
      <c r="HHZ258" s="27"/>
      <c r="HIA258" s="27"/>
      <c r="HIB258" s="27"/>
      <c r="HIC258" s="27"/>
      <c r="HID258" s="27"/>
      <c r="HIE258" s="27"/>
      <c r="HIF258" s="27"/>
      <c r="HIG258" s="27"/>
      <c r="HIH258" s="27"/>
      <c r="HII258" s="27"/>
      <c r="HIJ258" s="27"/>
      <c r="HIK258" s="27"/>
      <c r="HIL258" s="27"/>
      <c r="HIM258" s="27"/>
      <c r="HIN258" s="27"/>
      <c r="HIO258" s="27"/>
      <c r="HIP258" s="27"/>
      <c r="HIQ258" s="27"/>
      <c r="HIR258" s="27"/>
      <c r="HIS258" s="27"/>
      <c r="HIT258" s="27"/>
      <c r="HIU258" s="27"/>
      <c r="HIV258" s="27"/>
      <c r="HIW258" s="27"/>
      <c r="HIX258" s="27"/>
      <c r="HIY258" s="27"/>
      <c r="HIZ258" s="27"/>
      <c r="HJA258" s="27"/>
      <c r="HJB258" s="27"/>
      <c r="HJC258" s="27"/>
      <c r="HJD258" s="27"/>
      <c r="HJE258" s="27"/>
      <c r="HJF258" s="27"/>
      <c r="HJG258" s="27"/>
      <c r="HJH258" s="27"/>
      <c r="HJI258" s="27"/>
      <c r="HJJ258" s="27"/>
      <c r="HJK258" s="27"/>
      <c r="HJL258" s="27"/>
      <c r="HJM258" s="27"/>
      <c r="HJN258" s="27"/>
      <c r="HJO258" s="27"/>
      <c r="HJP258" s="27"/>
      <c r="HJQ258" s="27"/>
      <c r="HJR258" s="27"/>
      <c r="HJS258" s="27"/>
      <c r="HJT258" s="27"/>
      <c r="HJU258" s="27"/>
      <c r="HJV258" s="27"/>
      <c r="HJW258" s="27"/>
      <c r="HJX258" s="27"/>
      <c r="HJY258" s="27"/>
      <c r="HJZ258" s="27"/>
      <c r="HKA258" s="27"/>
      <c r="HKB258" s="27"/>
      <c r="HKC258" s="27"/>
      <c r="HKD258" s="27"/>
      <c r="HKE258" s="27"/>
      <c r="HKF258" s="27"/>
      <c r="HKG258" s="27"/>
      <c r="HKH258" s="27"/>
      <c r="HKI258" s="27"/>
      <c r="HKJ258" s="27"/>
      <c r="HKK258" s="27"/>
      <c r="HKL258" s="27"/>
      <c r="HKM258" s="27"/>
      <c r="HKN258" s="27"/>
      <c r="HKO258" s="27"/>
      <c r="HKP258" s="27"/>
      <c r="HKQ258" s="27"/>
      <c r="HKR258" s="27"/>
      <c r="HKS258" s="27"/>
      <c r="HKT258" s="27"/>
      <c r="HKU258" s="27"/>
      <c r="HKV258" s="27"/>
      <c r="HKW258" s="27"/>
      <c r="HKX258" s="27"/>
      <c r="HKY258" s="27"/>
      <c r="HKZ258" s="27"/>
      <c r="HLA258" s="27"/>
      <c r="HLB258" s="27"/>
      <c r="HLC258" s="27"/>
      <c r="HLD258" s="27"/>
      <c r="HLE258" s="27"/>
      <c r="HLF258" s="27"/>
      <c r="HLG258" s="27"/>
      <c r="HLH258" s="27"/>
      <c r="HLI258" s="27"/>
      <c r="HLJ258" s="27"/>
      <c r="HLK258" s="27"/>
      <c r="HLL258" s="27"/>
      <c r="HLM258" s="27"/>
      <c r="HLN258" s="27"/>
      <c r="HLO258" s="27"/>
      <c r="HLP258" s="27"/>
      <c r="HLQ258" s="27"/>
      <c r="HLR258" s="27"/>
      <c r="HLS258" s="27"/>
      <c r="HLT258" s="27"/>
      <c r="HLU258" s="27"/>
      <c r="HLV258" s="27"/>
      <c r="HLW258" s="27"/>
      <c r="HLX258" s="27"/>
      <c r="HLY258" s="27"/>
      <c r="HLZ258" s="27"/>
      <c r="HMA258" s="27"/>
      <c r="HMB258" s="27"/>
      <c r="HMC258" s="27"/>
      <c r="HMD258" s="27"/>
      <c r="HME258" s="27"/>
      <c r="HMF258" s="27"/>
      <c r="HMG258" s="27"/>
      <c r="HMH258" s="27"/>
      <c r="HMI258" s="27"/>
      <c r="HMJ258" s="27"/>
      <c r="HMK258" s="27"/>
      <c r="HML258" s="27"/>
      <c r="HMM258" s="27"/>
      <c r="HMN258" s="27"/>
      <c r="HMO258" s="27"/>
      <c r="HMP258" s="27"/>
      <c r="HMQ258" s="27"/>
      <c r="HMR258" s="27"/>
      <c r="HMS258" s="27"/>
      <c r="HMT258" s="27"/>
      <c r="HMU258" s="27"/>
      <c r="HMV258" s="27"/>
      <c r="HMW258" s="27"/>
      <c r="HMX258" s="27"/>
      <c r="HMY258" s="27"/>
      <c r="HMZ258" s="27"/>
      <c r="HNA258" s="27"/>
      <c r="HNB258" s="27"/>
      <c r="HNC258" s="27"/>
      <c r="HND258" s="27"/>
      <c r="HNE258" s="27"/>
      <c r="HNF258" s="27"/>
      <c r="HNG258" s="27"/>
      <c r="HNH258" s="27"/>
      <c r="HNI258" s="27"/>
      <c r="HNJ258" s="27"/>
      <c r="HNK258" s="27"/>
      <c r="HNL258" s="27"/>
      <c r="HNM258" s="27"/>
      <c r="HNN258" s="27"/>
      <c r="HNO258" s="27"/>
      <c r="HNP258" s="27"/>
      <c r="HNQ258" s="27"/>
      <c r="HNR258" s="27"/>
      <c r="HNS258" s="27"/>
      <c r="HNT258" s="27"/>
      <c r="HNU258" s="27"/>
      <c r="HNV258" s="27"/>
      <c r="HNW258" s="27"/>
      <c r="HNX258" s="27"/>
      <c r="HNY258" s="27"/>
      <c r="HNZ258" s="27"/>
      <c r="HOA258" s="27"/>
      <c r="HOB258" s="27"/>
      <c r="HOC258" s="27"/>
      <c r="HOD258" s="27"/>
      <c r="HOE258" s="27"/>
      <c r="HOF258" s="27"/>
      <c r="HOG258" s="27"/>
      <c r="HOH258" s="27"/>
      <c r="HOI258" s="27"/>
      <c r="HOJ258" s="27"/>
      <c r="HOK258" s="27"/>
      <c r="HOL258" s="27"/>
      <c r="HOM258" s="27"/>
      <c r="HON258" s="27"/>
      <c r="HOO258" s="27"/>
      <c r="HOP258" s="27"/>
      <c r="HOQ258" s="27"/>
      <c r="HOR258" s="27"/>
      <c r="HOS258" s="27"/>
      <c r="HOT258" s="27"/>
      <c r="HOU258" s="27"/>
      <c r="HOV258" s="27"/>
      <c r="HOW258" s="27"/>
      <c r="HOX258" s="27"/>
      <c r="HOY258" s="27"/>
      <c r="HOZ258" s="27"/>
      <c r="HPA258" s="27"/>
      <c r="HPB258" s="27"/>
      <c r="HPC258" s="27"/>
      <c r="HPD258" s="27"/>
      <c r="HPE258" s="27"/>
      <c r="HPF258" s="27"/>
      <c r="HPG258" s="27"/>
      <c r="HPH258" s="27"/>
      <c r="HPI258" s="27"/>
      <c r="HPJ258" s="27"/>
      <c r="HPK258" s="27"/>
      <c r="HPL258" s="27"/>
      <c r="HPM258" s="27"/>
      <c r="HPN258" s="27"/>
      <c r="HPO258" s="27"/>
      <c r="HPP258" s="27"/>
      <c r="HPQ258" s="27"/>
      <c r="HPR258" s="27"/>
      <c r="HPS258" s="27"/>
      <c r="HPT258" s="27"/>
      <c r="HPU258" s="27"/>
      <c r="HPV258" s="27"/>
      <c r="HPW258" s="27"/>
      <c r="HPX258" s="27"/>
      <c r="HPY258" s="27"/>
      <c r="HPZ258" s="27"/>
      <c r="HQA258" s="27"/>
      <c r="HQB258" s="27"/>
      <c r="HQC258" s="27"/>
      <c r="HQD258" s="27"/>
      <c r="HQE258" s="27"/>
      <c r="HQF258" s="27"/>
      <c r="HQG258" s="27"/>
      <c r="HQH258" s="27"/>
      <c r="HQI258" s="27"/>
      <c r="HQJ258" s="27"/>
      <c r="HQK258" s="27"/>
      <c r="HQL258" s="27"/>
      <c r="HQM258" s="27"/>
      <c r="HQN258" s="27"/>
      <c r="HQO258" s="27"/>
      <c r="HQP258" s="27"/>
      <c r="HQQ258" s="27"/>
      <c r="HQR258" s="27"/>
      <c r="HQS258" s="27"/>
      <c r="HQT258" s="27"/>
      <c r="HQU258" s="27"/>
      <c r="HQV258" s="27"/>
      <c r="HQW258" s="27"/>
      <c r="HQX258" s="27"/>
      <c r="HQY258" s="27"/>
      <c r="HQZ258" s="27"/>
      <c r="HRA258" s="27"/>
      <c r="HRB258" s="27"/>
      <c r="HRC258" s="27"/>
      <c r="HRD258" s="27"/>
      <c r="HRE258" s="27"/>
      <c r="HRF258" s="27"/>
      <c r="HRG258" s="27"/>
      <c r="HRH258" s="27"/>
      <c r="HRI258" s="27"/>
      <c r="HRJ258" s="27"/>
      <c r="HRK258" s="27"/>
      <c r="HRL258" s="27"/>
      <c r="HRM258" s="27"/>
      <c r="HRN258" s="27"/>
      <c r="HRO258" s="27"/>
      <c r="HRP258" s="27"/>
      <c r="HRQ258" s="27"/>
      <c r="HRR258" s="27"/>
      <c r="HRS258" s="27"/>
      <c r="HRT258" s="27"/>
      <c r="HRU258" s="27"/>
      <c r="HRV258" s="27"/>
      <c r="HRW258" s="27"/>
      <c r="HRX258" s="27"/>
      <c r="HRY258" s="27"/>
      <c r="HRZ258" s="27"/>
      <c r="HSA258" s="27"/>
      <c r="HSB258" s="27"/>
      <c r="HSC258" s="27"/>
      <c r="HSD258" s="27"/>
      <c r="HSE258" s="27"/>
      <c r="HSF258" s="27"/>
      <c r="HSG258" s="27"/>
      <c r="HSH258" s="27"/>
      <c r="HSI258" s="27"/>
      <c r="HSJ258" s="27"/>
      <c r="HSK258" s="27"/>
      <c r="HSL258" s="27"/>
      <c r="HSM258" s="27"/>
      <c r="HSN258" s="27"/>
      <c r="HSO258" s="27"/>
      <c r="HSP258" s="27"/>
      <c r="HSQ258" s="27"/>
      <c r="HSR258" s="27"/>
      <c r="HSS258" s="27"/>
      <c r="HST258" s="27"/>
      <c r="HSU258" s="27"/>
      <c r="HSV258" s="27"/>
      <c r="HSW258" s="27"/>
      <c r="HSX258" s="27"/>
      <c r="HSY258" s="27"/>
      <c r="HSZ258" s="27"/>
      <c r="HTA258" s="27"/>
      <c r="HTB258" s="27"/>
      <c r="HTC258" s="27"/>
      <c r="HTD258" s="27"/>
      <c r="HTE258" s="27"/>
      <c r="HTF258" s="27"/>
      <c r="HTG258" s="27"/>
      <c r="HTH258" s="27"/>
      <c r="HTI258" s="27"/>
      <c r="HTJ258" s="27"/>
      <c r="HTK258" s="27"/>
      <c r="HTL258" s="27"/>
      <c r="HTM258" s="27"/>
      <c r="HTN258" s="27"/>
      <c r="HTO258" s="27"/>
      <c r="HTP258" s="27"/>
      <c r="HTQ258" s="27"/>
      <c r="HTR258" s="27"/>
      <c r="HTS258" s="27"/>
      <c r="HTT258" s="27"/>
      <c r="HTU258" s="27"/>
      <c r="HTV258" s="27"/>
      <c r="HTW258" s="27"/>
      <c r="HTX258" s="27"/>
      <c r="HTY258" s="27"/>
      <c r="HTZ258" s="27"/>
      <c r="HUA258" s="27"/>
      <c r="HUB258" s="27"/>
      <c r="HUC258" s="27"/>
      <c r="HUD258" s="27"/>
      <c r="HUE258" s="27"/>
      <c r="HUF258" s="27"/>
      <c r="HUG258" s="27"/>
      <c r="HUH258" s="27"/>
      <c r="HUI258" s="27"/>
      <c r="HUJ258" s="27"/>
      <c r="HUK258" s="27"/>
      <c r="HUL258" s="27"/>
      <c r="HUM258" s="27"/>
      <c r="HUN258" s="27"/>
      <c r="HUO258" s="27"/>
      <c r="HUP258" s="27"/>
      <c r="HUQ258" s="27"/>
      <c r="HUR258" s="27"/>
      <c r="HUS258" s="27"/>
      <c r="HUT258" s="27"/>
      <c r="HUU258" s="27"/>
      <c r="HUV258" s="27"/>
      <c r="HUW258" s="27"/>
      <c r="HUX258" s="27"/>
      <c r="HUY258" s="27"/>
      <c r="HUZ258" s="27"/>
      <c r="HVA258" s="27"/>
      <c r="HVB258" s="27"/>
      <c r="HVC258" s="27"/>
      <c r="HVD258" s="27"/>
      <c r="HVE258" s="27"/>
      <c r="HVF258" s="27"/>
      <c r="HVG258" s="27"/>
      <c r="HVH258" s="27"/>
      <c r="HVI258" s="27"/>
      <c r="HVJ258" s="27"/>
      <c r="HVK258" s="27"/>
      <c r="HVL258" s="27"/>
      <c r="HVM258" s="27"/>
      <c r="HVN258" s="27"/>
      <c r="HVO258" s="27"/>
      <c r="HVP258" s="27"/>
      <c r="HVQ258" s="27"/>
      <c r="HVR258" s="27"/>
      <c r="HVS258" s="27"/>
      <c r="HVT258" s="27"/>
      <c r="HVU258" s="27"/>
      <c r="HVV258" s="27"/>
      <c r="HVW258" s="27"/>
      <c r="HVX258" s="27"/>
      <c r="HVY258" s="27"/>
      <c r="HVZ258" s="27"/>
      <c r="HWA258" s="27"/>
      <c r="HWB258" s="27"/>
      <c r="HWC258" s="27"/>
      <c r="HWD258" s="27"/>
      <c r="HWE258" s="27"/>
      <c r="HWF258" s="27"/>
      <c r="HWG258" s="27"/>
      <c r="HWH258" s="27"/>
      <c r="HWI258" s="27"/>
      <c r="HWJ258" s="27"/>
      <c r="HWK258" s="27"/>
      <c r="HWL258" s="27"/>
      <c r="HWM258" s="27"/>
      <c r="HWN258" s="27"/>
      <c r="HWO258" s="27"/>
      <c r="HWP258" s="27"/>
      <c r="HWQ258" s="27"/>
      <c r="HWR258" s="27"/>
      <c r="HWS258" s="27"/>
      <c r="HWT258" s="27"/>
      <c r="HWU258" s="27"/>
      <c r="HWV258" s="27"/>
      <c r="HWW258" s="27"/>
      <c r="HWX258" s="27"/>
      <c r="HWY258" s="27"/>
      <c r="HWZ258" s="27"/>
      <c r="HXA258" s="27"/>
      <c r="HXB258" s="27"/>
      <c r="HXC258" s="27"/>
      <c r="HXD258" s="27"/>
      <c r="HXE258" s="27"/>
      <c r="HXF258" s="27"/>
      <c r="HXG258" s="27"/>
      <c r="HXH258" s="27"/>
      <c r="HXI258" s="27"/>
      <c r="HXJ258" s="27"/>
      <c r="HXK258" s="27"/>
      <c r="HXL258" s="27"/>
      <c r="HXM258" s="27"/>
      <c r="HXN258" s="27"/>
      <c r="HXO258" s="27"/>
      <c r="HXP258" s="27"/>
      <c r="HXQ258" s="27"/>
      <c r="HXR258" s="27"/>
      <c r="HXS258" s="27"/>
      <c r="HXT258" s="27"/>
      <c r="HXU258" s="27"/>
      <c r="HXV258" s="27"/>
      <c r="HXW258" s="27"/>
      <c r="HXX258" s="27"/>
      <c r="HXY258" s="27"/>
      <c r="HXZ258" s="27"/>
      <c r="HYA258" s="27"/>
      <c r="HYB258" s="27"/>
      <c r="HYC258" s="27"/>
      <c r="HYD258" s="27"/>
      <c r="HYE258" s="27"/>
      <c r="HYF258" s="27"/>
      <c r="HYG258" s="27"/>
      <c r="HYH258" s="27"/>
      <c r="HYI258" s="27"/>
      <c r="HYJ258" s="27"/>
      <c r="HYK258" s="27"/>
      <c r="HYL258" s="27"/>
      <c r="HYM258" s="27"/>
      <c r="HYN258" s="27"/>
      <c r="HYO258" s="27"/>
      <c r="HYP258" s="27"/>
      <c r="HYQ258" s="27"/>
      <c r="HYR258" s="27"/>
      <c r="HYS258" s="27"/>
      <c r="HYT258" s="27"/>
      <c r="HYU258" s="27"/>
      <c r="HYV258" s="27"/>
      <c r="HYW258" s="27"/>
      <c r="HYX258" s="27"/>
      <c r="HYY258" s="27"/>
      <c r="HYZ258" s="27"/>
      <c r="HZA258" s="27"/>
      <c r="HZB258" s="27"/>
      <c r="HZC258" s="27"/>
      <c r="HZD258" s="27"/>
      <c r="HZE258" s="27"/>
      <c r="HZF258" s="27"/>
      <c r="HZG258" s="27"/>
      <c r="HZH258" s="27"/>
      <c r="HZI258" s="27"/>
      <c r="HZJ258" s="27"/>
      <c r="HZK258" s="27"/>
      <c r="HZL258" s="27"/>
      <c r="HZM258" s="27"/>
      <c r="HZN258" s="27"/>
      <c r="HZO258" s="27"/>
      <c r="HZP258" s="27"/>
      <c r="HZQ258" s="27"/>
      <c r="HZR258" s="27"/>
      <c r="HZS258" s="27"/>
      <c r="HZT258" s="27"/>
      <c r="HZU258" s="27"/>
      <c r="HZV258" s="27"/>
      <c r="HZW258" s="27"/>
      <c r="HZX258" s="27"/>
      <c r="HZY258" s="27"/>
      <c r="HZZ258" s="27"/>
      <c r="IAA258" s="27"/>
      <c r="IAB258" s="27"/>
      <c r="IAC258" s="27"/>
      <c r="IAD258" s="27"/>
      <c r="IAE258" s="27"/>
      <c r="IAF258" s="27"/>
      <c r="IAG258" s="27"/>
      <c r="IAH258" s="27"/>
      <c r="IAI258" s="27"/>
      <c r="IAJ258" s="27"/>
      <c r="IAK258" s="27"/>
      <c r="IAL258" s="27"/>
      <c r="IAM258" s="27"/>
      <c r="IAN258" s="27"/>
      <c r="IAO258" s="27"/>
      <c r="IAP258" s="27"/>
      <c r="IAQ258" s="27"/>
      <c r="IAR258" s="27"/>
      <c r="IAS258" s="27"/>
      <c r="IAT258" s="27"/>
      <c r="IAU258" s="27"/>
      <c r="IAV258" s="27"/>
      <c r="IAW258" s="27"/>
      <c r="IAX258" s="27"/>
      <c r="IAY258" s="27"/>
      <c r="IAZ258" s="27"/>
      <c r="IBA258" s="27"/>
      <c r="IBB258" s="27"/>
      <c r="IBC258" s="27"/>
      <c r="IBD258" s="27"/>
      <c r="IBE258" s="27"/>
      <c r="IBF258" s="27"/>
      <c r="IBG258" s="27"/>
      <c r="IBH258" s="27"/>
      <c r="IBI258" s="27"/>
      <c r="IBJ258" s="27"/>
      <c r="IBK258" s="27"/>
      <c r="IBL258" s="27"/>
      <c r="IBM258" s="27"/>
      <c r="IBN258" s="27"/>
      <c r="IBO258" s="27"/>
      <c r="IBP258" s="27"/>
      <c r="IBQ258" s="27"/>
      <c r="IBR258" s="27"/>
      <c r="IBS258" s="27"/>
      <c r="IBT258" s="27"/>
      <c r="IBU258" s="27"/>
      <c r="IBV258" s="27"/>
      <c r="IBW258" s="27"/>
      <c r="IBX258" s="27"/>
      <c r="IBY258" s="27"/>
      <c r="IBZ258" s="27"/>
      <c r="ICA258" s="27"/>
      <c r="ICB258" s="27"/>
      <c r="ICC258" s="27"/>
      <c r="ICD258" s="27"/>
      <c r="ICE258" s="27"/>
      <c r="ICF258" s="27"/>
      <c r="ICG258" s="27"/>
      <c r="ICH258" s="27"/>
      <c r="ICI258" s="27"/>
      <c r="ICJ258" s="27"/>
      <c r="ICK258" s="27"/>
      <c r="ICL258" s="27"/>
      <c r="ICM258" s="27"/>
      <c r="ICN258" s="27"/>
      <c r="ICO258" s="27"/>
      <c r="ICP258" s="27"/>
      <c r="ICQ258" s="27"/>
      <c r="ICR258" s="27"/>
      <c r="ICS258" s="27"/>
      <c r="ICT258" s="27"/>
      <c r="ICU258" s="27"/>
      <c r="ICV258" s="27"/>
      <c r="ICW258" s="27"/>
      <c r="ICX258" s="27"/>
      <c r="ICY258" s="27"/>
      <c r="ICZ258" s="27"/>
      <c r="IDA258" s="27"/>
      <c r="IDB258" s="27"/>
      <c r="IDC258" s="27"/>
      <c r="IDD258" s="27"/>
      <c r="IDE258" s="27"/>
      <c r="IDF258" s="27"/>
      <c r="IDG258" s="27"/>
      <c r="IDH258" s="27"/>
      <c r="IDI258" s="27"/>
      <c r="IDJ258" s="27"/>
      <c r="IDK258" s="27"/>
      <c r="IDL258" s="27"/>
      <c r="IDM258" s="27"/>
      <c r="IDN258" s="27"/>
      <c r="IDO258" s="27"/>
      <c r="IDP258" s="27"/>
      <c r="IDQ258" s="27"/>
      <c r="IDR258" s="27"/>
      <c r="IDS258" s="27"/>
      <c r="IDT258" s="27"/>
      <c r="IDU258" s="27"/>
      <c r="IDV258" s="27"/>
      <c r="IDW258" s="27"/>
      <c r="IDX258" s="27"/>
      <c r="IDY258" s="27"/>
      <c r="IDZ258" s="27"/>
      <c r="IEA258" s="27"/>
      <c r="IEB258" s="27"/>
      <c r="IEC258" s="27"/>
      <c r="IED258" s="27"/>
      <c r="IEE258" s="27"/>
      <c r="IEF258" s="27"/>
      <c r="IEG258" s="27"/>
      <c r="IEH258" s="27"/>
      <c r="IEI258" s="27"/>
      <c r="IEJ258" s="27"/>
      <c r="IEK258" s="27"/>
      <c r="IEL258" s="27"/>
      <c r="IEM258" s="27"/>
      <c r="IEN258" s="27"/>
      <c r="IEO258" s="27"/>
      <c r="IEP258" s="27"/>
      <c r="IEQ258" s="27"/>
      <c r="IER258" s="27"/>
      <c r="IES258" s="27"/>
      <c r="IET258" s="27"/>
      <c r="IEU258" s="27"/>
      <c r="IEV258" s="27"/>
      <c r="IEW258" s="27"/>
      <c r="IEX258" s="27"/>
      <c r="IEY258" s="27"/>
      <c r="IEZ258" s="27"/>
      <c r="IFA258" s="27"/>
      <c r="IFB258" s="27"/>
      <c r="IFC258" s="27"/>
      <c r="IFD258" s="27"/>
      <c r="IFE258" s="27"/>
      <c r="IFF258" s="27"/>
      <c r="IFG258" s="27"/>
      <c r="IFH258" s="27"/>
      <c r="IFI258" s="27"/>
      <c r="IFJ258" s="27"/>
      <c r="IFK258" s="27"/>
      <c r="IFL258" s="27"/>
      <c r="IFM258" s="27"/>
      <c r="IFN258" s="27"/>
      <c r="IFO258" s="27"/>
      <c r="IFP258" s="27"/>
      <c r="IFQ258" s="27"/>
      <c r="IFR258" s="27"/>
      <c r="IFS258" s="27"/>
      <c r="IFT258" s="27"/>
      <c r="IFU258" s="27"/>
      <c r="IFV258" s="27"/>
      <c r="IFW258" s="27"/>
      <c r="IFX258" s="27"/>
      <c r="IFY258" s="27"/>
      <c r="IFZ258" s="27"/>
      <c r="IGA258" s="27"/>
      <c r="IGB258" s="27"/>
      <c r="IGC258" s="27"/>
      <c r="IGD258" s="27"/>
      <c r="IGE258" s="27"/>
      <c r="IGF258" s="27"/>
      <c r="IGG258" s="27"/>
      <c r="IGH258" s="27"/>
      <c r="IGI258" s="27"/>
      <c r="IGJ258" s="27"/>
      <c r="IGK258" s="27"/>
      <c r="IGL258" s="27"/>
      <c r="IGM258" s="27"/>
      <c r="IGN258" s="27"/>
      <c r="IGO258" s="27"/>
      <c r="IGP258" s="27"/>
      <c r="IGQ258" s="27"/>
      <c r="IGR258" s="27"/>
      <c r="IGS258" s="27"/>
      <c r="IGT258" s="27"/>
      <c r="IGU258" s="27"/>
      <c r="IGV258" s="27"/>
      <c r="IGW258" s="27"/>
      <c r="IGX258" s="27"/>
      <c r="IGY258" s="27"/>
      <c r="IGZ258" s="27"/>
      <c r="IHA258" s="27"/>
      <c r="IHB258" s="27"/>
      <c r="IHC258" s="27"/>
      <c r="IHD258" s="27"/>
      <c r="IHE258" s="27"/>
      <c r="IHF258" s="27"/>
      <c r="IHG258" s="27"/>
      <c r="IHH258" s="27"/>
      <c r="IHI258" s="27"/>
      <c r="IHJ258" s="27"/>
      <c r="IHK258" s="27"/>
      <c r="IHL258" s="27"/>
      <c r="IHM258" s="27"/>
      <c r="IHN258" s="27"/>
      <c r="IHO258" s="27"/>
      <c r="IHP258" s="27"/>
      <c r="IHQ258" s="27"/>
      <c r="IHR258" s="27"/>
      <c r="IHS258" s="27"/>
      <c r="IHT258" s="27"/>
      <c r="IHU258" s="27"/>
      <c r="IHV258" s="27"/>
      <c r="IHW258" s="27"/>
      <c r="IHX258" s="27"/>
      <c r="IHY258" s="27"/>
      <c r="IHZ258" s="27"/>
      <c r="IIA258" s="27"/>
      <c r="IIB258" s="27"/>
      <c r="IIC258" s="27"/>
      <c r="IID258" s="27"/>
      <c r="IIE258" s="27"/>
      <c r="IIF258" s="27"/>
      <c r="IIG258" s="27"/>
      <c r="IIH258" s="27"/>
      <c r="III258" s="27"/>
      <c r="IIJ258" s="27"/>
      <c r="IIK258" s="27"/>
      <c r="IIL258" s="27"/>
      <c r="IIM258" s="27"/>
      <c r="IIN258" s="27"/>
      <c r="IIO258" s="27"/>
      <c r="IIP258" s="27"/>
      <c r="IIQ258" s="27"/>
      <c r="IIR258" s="27"/>
      <c r="IIS258" s="27"/>
      <c r="IIT258" s="27"/>
      <c r="IIU258" s="27"/>
      <c r="IIV258" s="27"/>
      <c r="IIW258" s="27"/>
      <c r="IIX258" s="27"/>
      <c r="IIY258" s="27"/>
      <c r="IIZ258" s="27"/>
      <c r="IJA258" s="27"/>
      <c r="IJB258" s="27"/>
      <c r="IJC258" s="27"/>
      <c r="IJD258" s="27"/>
      <c r="IJE258" s="27"/>
      <c r="IJF258" s="27"/>
      <c r="IJG258" s="27"/>
      <c r="IJH258" s="27"/>
      <c r="IJI258" s="27"/>
      <c r="IJJ258" s="27"/>
      <c r="IJK258" s="27"/>
      <c r="IJL258" s="27"/>
      <c r="IJM258" s="27"/>
      <c r="IJN258" s="27"/>
      <c r="IJO258" s="27"/>
      <c r="IJP258" s="27"/>
      <c r="IJQ258" s="27"/>
      <c r="IJR258" s="27"/>
      <c r="IJS258" s="27"/>
      <c r="IJT258" s="27"/>
      <c r="IJU258" s="27"/>
      <c r="IJV258" s="27"/>
      <c r="IJW258" s="27"/>
      <c r="IJX258" s="27"/>
      <c r="IJY258" s="27"/>
      <c r="IJZ258" s="27"/>
      <c r="IKA258" s="27"/>
      <c r="IKB258" s="27"/>
      <c r="IKC258" s="27"/>
      <c r="IKD258" s="27"/>
      <c r="IKE258" s="27"/>
      <c r="IKF258" s="27"/>
      <c r="IKG258" s="27"/>
      <c r="IKH258" s="27"/>
      <c r="IKI258" s="27"/>
      <c r="IKJ258" s="27"/>
      <c r="IKK258" s="27"/>
      <c r="IKL258" s="27"/>
      <c r="IKM258" s="27"/>
      <c r="IKN258" s="27"/>
      <c r="IKO258" s="27"/>
      <c r="IKP258" s="27"/>
      <c r="IKQ258" s="27"/>
      <c r="IKR258" s="27"/>
      <c r="IKS258" s="27"/>
      <c r="IKT258" s="27"/>
      <c r="IKU258" s="27"/>
      <c r="IKV258" s="27"/>
      <c r="IKW258" s="27"/>
      <c r="IKX258" s="27"/>
      <c r="IKY258" s="27"/>
      <c r="IKZ258" s="27"/>
      <c r="ILA258" s="27"/>
      <c r="ILB258" s="27"/>
      <c r="ILC258" s="27"/>
      <c r="ILD258" s="27"/>
      <c r="ILE258" s="27"/>
      <c r="ILF258" s="27"/>
      <c r="ILG258" s="27"/>
      <c r="ILH258" s="27"/>
      <c r="ILI258" s="27"/>
      <c r="ILJ258" s="27"/>
      <c r="ILK258" s="27"/>
      <c r="ILL258" s="27"/>
      <c r="ILM258" s="27"/>
      <c r="ILN258" s="27"/>
      <c r="ILO258" s="27"/>
      <c r="ILP258" s="27"/>
      <c r="ILQ258" s="27"/>
      <c r="ILR258" s="27"/>
      <c r="ILS258" s="27"/>
      <c r="ILT258" s="27"/>
      <c r="ILU258" s="27"/>
      <c r="ILV258" s="27"/>
      <c r="ILW258" s="27"/>
      <c r="ILX258" s="27"/>
      <c r="ILY258" s="27"/>
      <c r="ILZ258" s="27"/>
      <c r="IMA258" s="27"/>
      <c r="IMB258" s="27"/>
      <c r="IMC258" s="27"/>
      <c r="IMD258" s="27"/>
      <c r="IME258" s="27"/>
      <c r="IMF258" s="27"/>
      <c r="IMG258" s="27"/>
      <c r="IMH258" s="27"/>
      <c r="IMI258" s="27"/>
      <c r="IMJ258" s="27"/>
      <c r="IMK258" s="27"/>
      <c r="IML258" s="27"/>
      <c r="IMM258" s="27"/>
      <c r="IMN258" s="27"/>
      <c r="IMO258" s="27"/>
      <c r="IMP258" s="27"/>
      <c r="IMQ258" s="27"/>
      <c r="IMR258" s="27"/>
      <c r="IMS258" s="27"/>
      <c r="IMT258" s="27"/>
      <c r="IMU258" s="27"/>
      <c r="IMV258" s="27"/>
      <c r="IMW258" s="27"/>
      <c r="IMX258" s="27"/>
      <c r="IMY258" s="27"/>
      <c r="IMZ258" s="27"/>
      <c r="INA258" s="27"/>
      <c r="INB258" s="27"/>
      <c r="INC258" s="27"/>
      <c r="IND258" s="27"/>
      <c r="INE258" s="27"/>
      <c r="INF258" s="27"/>
      <c r="ING258" s="27"/>
      <c r="INH258" s="27"/>
      <c r="INI258" s="27"/>
      <c r="INJ258" s="27"/>
      <c r="INK258" s="27"/>
      <c r="INL258" s="27"/>
      <c r="INM258" s="27"/>
      <c r="INN258" s="27"/>
      <c r="INO258" s="27"/>
      <c r="INP258" s="27"/>
      <c r="INQ258" s="27"/>
      <c r="INR258" s="27"/>
      <c r="INS258" s="27"/>
      <c r="INT258" s="27"/>
      <c r="INU258" s="27"/>
      <c r="INV258" s="27"/>
      <c r="INW258" s="27"/>
      <c r="INX258" s="27"/>
      <c r="INY258" s="27"/>
      <c r="INZ258" s="27"/>
      <c r="IOA258" s="27"/>
      <c r="IOB258" s="27"/>
      <c r="IOC258" s="27"/>
      <c r="IOD258" s="27"/>
      <c r="IOE258" s="27"/>
      <c r="IOF258" s="27"/>
      <c r="IOG258" s="27"/>
      <c r="IOH258" s="27"/>
      <c r="IOI258" s="27"/>
      <c r="IOJ258" s="27"/>
      <c r="IOK258" s="27"/>
      <c r="IOL258" s="27"/>
      <c r="IOM258" s="27"/>
      <c r="ION258" s="27"/>
      <c r="IOO258" s="27"/>
      <c r="IOP258" s="27"/>
      <c r="IOQ258" s="27"/>
      <c r="IOR258" s="27"/>
      <c r="IOS258" s="27"/>
      <c r="IOT258" s="27"/>
      <c r="IOU258" s="27"/>
      <c r="IOV258" s="27"/>
      <c r="IOW258" s="27"/>
      <c r="IOX258" s="27"/>
      <c r="IOY258" s="27"/>
      <c r="IOZ258" s="27"/>
      <c r="IPA258" s="27"/>
      <c r="IPB258" s="27"/>
      <c r="IPC258" s="27"/>
      <c r="IPD258" s="27"/>
      <c r="IPE258" s="27"/>
      <c r="IPF258" s="27"/>
      <c r="IPG258" s="27"/>
      <c r="IPH258" s="27"/>
      <c r="IPI258" s="27"/>
      <c r="IPJ258" s="27"/>
      <c r="IPK258" s="27"/>
      <c r="IPL258" s="27"/>
      <c r="IPM258" s="27"/>
      <c r="IPN258" s="27"/>
      <c r="IPO258" s="27"/>
      <c r="IPP258" s="27"/>
      <c r="IPQ258" s="27"/>
      <c r="IPR258" s="27"/>
      <c r="IPS258" s="27"/>
      <c r="IPT258" s="27"/>
      <c r="IPU258" s="27"/>
      <c r="IPV258" s="27"/>
      <c r="IPW258" s="27"/>
      <c r="IPX258" s="27"/>
      <c r="IPY258" s="27"/>
      <c r="IPZ258" s="27"/>
      <c r="IQA258" s="27"/>
      <c r="IQB258" s="27"/>
      <c r="IQC258" s="27"/>
      <c r="IQD258" s="27"/>
      <c r="IQE258" s="27"/>
      <c r="IQF258" s="27"/>
      <c r="IQG258" s="27"/>
      <c r="IQH258" s="27"/>
      <c r="IQI258" s="27"/>
      <c r="IQJ258" s="27"/>
      <c r="IQK258" s="27"/>
      <c r="IQL258" s="27"/>
      <c r="IQM258" s="27"/>
      <c r="IQN258" s="27"/>
      <c r="IQO258" s="27"/>
      <c r="IQP258" s="27"/>
      <c r="IQQ258" s="27"/>
      <c r="IQR258" s="27"/>
      <c r="IQS258" s="27"/>
      <c r="IQT258" s="27"/>
      <c r="IQU258" s="27"/>
      <c r="IQV258" s="27"/>
      <c r="IQW258" s="27"/>
      <c r="IQX258" s="27"/>
      <c r="IQY258" s="27"/>
      <c r="IQZ258" s="27"/>
      <c r="IRA258" s="27"/>
      <c r="IRB258" s="27"/>
      <c r="IRC258" s="27"/>
      <c r="IRD258" s="27"/>
      <c r="IRE258" s="27"/>
      <c r="IRF258" s="27"/>
      <c r="IRG258" s="27"/>
      <c r="IRH258" s="27"/>
      <c r="IRI258" s="27"/>
      <c r="IRJ258" s="27"/>
      <c r="IRK258" s="27"/>
      <c r="IRL258" s="27"/>
      <c r="IRM258" s="27"/>
      <c r="IRN258" s="27"/>
      <c r="IRO258" s="27"/>
      <c r="IRP258" s="27"/>
      <c r="IRQ258" s="27"/>
      <c r="IRR258" s="27"/>
      <c r="IRS258" s="27"/>
      <c r="IRT258" s="27"/>
      <c r="IRU258" s="27"/>
      <c r="IRV258" s="27"/>
      <c r="IRW258" s="27"/>
      <c r="IRX258" s="27"/>
      <c r="IRY258" s="27"/>
      <c r="IRZ258" s="27"/>
      <c r="ISA258" s="27"/>
      <c r="ISB258" s="27"/>
      <c r="ISC258" s="27"/>
      <c r="ISD258" s="27"/>
      <c r="ISE258" s="27"/>
      <c r="ISF258" s="27"/>
      <c r="ISG258" s="27"/>
      <c r="ISH258" s="27"/>
      <c r="ISI258" s="27"/>
      <c r="ISJ258" s="27"/>
      <c r="ISK258" s="27"/>
      <c r="ISL258" s="27"/>
      <c r="ISM258" s="27"/>
      <c r="ISN258" s="27"/>
      <c r="ISO258" s="27"/>
      <c r="ISP258" s="27"/>
      <c r="ISQ258" s="27"/>
      <c r="ISR258" s="27"/>
      <c r="ISS258" s="27"/>
      <c r="IST258" s="27"/>
      <c r="ISU258" s="27"/>
      <c r="ISV258" s="27"/>
      <c r="ISW258" s="27"/>
      <c r="ISX258" s="27"/>
      <c r="ISY258" s="27"/>
      <c r="ISZ258" s="27"/>
      <c r="ITA258" s="27"/>
      <c r="ITB258" s="27"/>
      <c r="ITC258" s="27"/>
      <c r="ITD258" s="27"/>
      <c r="ITE258" s="27"/>
      <c r="ITF258" s="27"/>
      <c r="ITG258" s="27"/>
      <c r="ITH258" s="27"/>
      <c r="ITI258" s="27"/>
      <c r="ITJ258" s="27"/>
      <c r="ITK258" s="27"/>
      <c r="ITL258" s="27"/>
      <c r="ITM258" s="27"/>
      <c r="ITN258" s="27"/>
      <c r="ITO258" s="27"/>
      <c r="ITP258" s="27"/>
      <c r="ITQ258" s="27"/>
      <c r="ITR258" s="27"/>
      <c r="ITS258" s="27"/>
      <c r="ITT258" s="27"/>
      <c r="ITU258" s="27"/>
      <c r="ITV258" s="27"/>
      <c r="ITW258" s="27"/>
      <c r="ITX258" s="27"/>
      <c r="ITY258" s="27"/>
      <c r="ITZ258" s="27"/>
      <c r="IUA258" s="27"/>
      <c r="IUB258" s="27"/>
      <c r="IUC258" s="27"/>
      <c r="IUD258" s="27"/>
      <c r="IUE258" s="27"/>
      <c r="IUF258" s="27"/>
      <c r="IUG258" s="27"/>
      <c r="IUH258" s="27"/>
      <c r="IUI258" s="27"/>
      <c r="IUJ258" s="27"/>
      <c r="IUK258" s="27"/>
      <c r="IUL258" s="27"/>
      <c r="IUM258" s="27"/>
      <c r="IUN258" s="27"/>
      <c r="IUO258" s="27"/>
      <c r="IUP258" s="27"/>
      <c r="IUQ258" s="27"/>
      <c r="IUR258" s="27"/>
      <c r="IUS258" s="27"/>
      <c r="IUT258" s="27"/>
      <c r="IUU258" s="27"/>
      <c r="IUV258" s="27"/>
      <c r="IUW258" s="27"/>
      <c r="IUX258" s="27"/>
      <c r="IUY258" s="27"/>
      <c r="IUZ258" s="27"/>
      <c r="IVA258" s="27"/>
      <c r="IVB258" s="27"/>
      <c r="IVC258" s="27"/>
      <c r="IVD258" s="27"/>
      <c r="IVE258" s="27"/>
      <c r="IVF258" s="27"/>
      <c r="IVG258" s="27"/>
      <c r="IVH258" s="27"/>
      <c r="IVI258" s="27"/>
      <c r="IVJ258" s="27"/>
      <c r="IVK258" s="27"/>
      <c r="IVL258" s="27"/>
      <c r="IVM258" s="27"/>
      <c r="IVN258" s="27"/>
      <c r="IVO258" s="27"/>
      <c r="IVP258" s="27"/>
      <c r="IVQ258" s="27"/>
      <c r="IVR258" s="27"/>
      <c r="IVS258" s="27"/>
      <c r="IVT258" s="27"/>
      <c r="IVU258" s="27"/>
      <c r="IVV258" s="27"/>
      <c r="IVW258" s="27"/>
      <c r="IVX258" s="27"/>
      <c r="IVY258" s="27"/>
      <c r="IVZ258" s="27"/>
      <c r="IWA258" s="27"/>
      <c r="IWB258" s="27"/>
      <c r="IWC258" s="27"/>
      <c r="IWD258" s="27"/>
      <c r="IWE258" s="27"/>
      <c r="IWF258" s="27"/>
      <c r="IWG258" s="27"/>
      <c r="IWH258" s="27"/>
      <c r="IWI258" s="27"/>
      <c r="IWJ258" s="27"/>
      <c r="IWK258" s="27"/>
      <c r="IWL258" s="27"/>
      <c r="IWM258" s="27"/>
      <c r="IWN258" s="27"/>
      <c r="IWO258" s="27"/>
      <c r="IWP258" s="27"/>
      <c r="IWQ258" s="27"/>
      <c r="IWR258" s="27"/>
      <c r="IWS258" s="27"/>
      <c r="IWT258" s="27"/>
      <c r="IWU258" s="27"/>
      <c r="IWV258" s="27"/>
      <c r="IWW258" s="27"/>
      <c r="IWX258" s="27"/>
      <c r="IWY258" s="27"/>
      <c r="IWZ258" s="27"/>
      <c r="IXA258" s="27"/>
      <c r="IXB258" s="27"/>
      <c r="IXC258" s="27"/>
      <c r="IXD258" s="27"/>
      <c r="IXE258" s="27"/>
      <c r="IXF258" s="27"/>
      <c r="IXG258" s="27"/>
      <c r="IXH258" s="27"/>
      <c r="IXI258" s="27"/>
      <c r="IXJ258" s="27"/>
      <c r="IXK258" s="27"/>
      <c r="IXL258" s="27"/>
      <c r="IXM258" s="27"/>
      <c r="IXN258" s="27"/>
      <c r="IXO258" s="27"/>
      <c r="IXP258" s="27"/>
      <c r="IXQ258" s="27"/>
      <c r="IXR258" s="27"/>
      <c r="IXS258" s="27"/>
      <c r="IXT258" s="27"/>
      <c r="IXU258" s="27"/>
      <c r="IXV258" s="27"/>
      <c r="IXW258" s="27"/>
      <c r="IXX258" s="27"/>
      <c r="IXY258" s="27"/>
      <c r="IXZ258" s="27"/>
      <c r="IYA258" s="27"/>
      <c r="IYB258" s="27"/>
      <c r="IYC258" s="27"/>
      <c r="IYD258" s="27"/>
      <c r="IYE258" s="27"/>
      <c r="IYF258" s="27"/>
      <c r="IYG258" s="27"/>
      <c r="IYH258" s="27"/>
      <c r="IYI258" s="27"/>
      <c r="IYJ258" s="27"/>
      <c r="IYK258" s="27"/>
      <c r="IYL258" s="27"/>
      <c r="IYM258" s="27"/>
      <c r="IYN258" s="27"/>
      <c r="IYO258" s="27"/>
      <c r="IYP258" s="27"/>
      <c r="IYQ258" s="27"/>
      <c r="IYR258" s="27"/>
      <c r="IYS258" s="27"/>
      <c r="IYT258" s="27"/>
      <c r="IYU258" s="27"/>
      <c r="IYV258" s="27"/>
      <c r="IYW258" s="27"/>
      <c r="IYX258" s="27"/>
      <c r="IYY258" s="27"/>
      <c r="IYZ258" s="27"/>
      <c r="IZA258" s="27"/>
      <c r="IZB258" s="27"/>
      <c r="IZC258" s="27"/>
      <c r="IZD258" s="27"/>
      <c r="IZE258" s="27"/>
      <c r="IZF258" s="27"/>
      <c r="IZG258" s="27"/>
      <c r="IZH258" s="27"/>
      <c r="IZI258" s="27"/>
      <c r="IZJ258" s="27"/>
      <c r="IZK258" s="27"/>
      <c r="IZL258" s="27"/>
      <c r="IZM258" s="27"/>
      <c r="IZN258" s="27"/>
      <c r="IZO258" s="27"/>
      <c r="IZP258" s="27"/>
      <c r="IZQ258" s="27"/>
      <c r="IZR258" s="27"/>
      <c r="IZS258" s="27"/>
      <c r="IZT258" s="27"/>
      <c r="IZU258" s="27"/>
      <c r="IZV258" s="27"/>
      <c r="IZW258" s="27"/>
      <c r="IZX258" s="27"/>
      <c r="IZY258" s="27"/>
      <c r="IZZ258" s="27"/>
      <c r="JAA258" s="27"/>
      <c r="JAB258" s="27"/>
      <c r="JAC258" s="27"/>
      <c r="JAD258" s="27"/>
      <c r="JAE258" s="27"/>
      <c r="JAF258" s="27"/>
      <c r="JAG258" s="27"/>
      <c r="JAH258" s="27"/>
      <c r="JAI258" s="27"/>
      <c r="JAJ258" s="27"/>
      <c r="JAK258" s="27"/>
      <c r="JAL258" s="27"/>
      <c r="JAM258" s="27"/>
      <c r="JAN258" s="27"/>
      <c r="JAO258" s="27"/>
      <c r="JAP258" s="27"/>
      <c r="JAQ258" s="27"/>
      <c r="JAR258" s="27"/>
      <c r="JAS258" s="27"/>
      <c r="JAT258" s="27"/>
      <c r="JAU258" s="27"/>
      <c r="JAV258" s="27"/>
      <c r="JAW258" s="27"/>
      <c r="JAX258" s="27"/>
      <c r="JAY258" s="27"/>
      <c r="JAZ258" s="27"/>
      <c r="JBA258" s="27"/>
      <c r="JBB258" s="27"/>
      <c r="JBC258" s="27"/>
      <c r="JBD258" s="27"/>
      <c r="JBE258" s="27"/>
      <c r="JBF258" s="27"/>
      <c r="JBG258" s="27"/>
      <c r="JBH258" s="27"/>
      <c r="JBI258" s="27"/>
      <c r="JBJ258" s="27"/>
      <c r="JBK258" s="27"/>
      <c r="JBL258" s="27"/>
      <c r="JBM258" s="27"/>
      <c r="JBN258" s="27"/>
      <c r="JBO258" s="27"/>
      <c r="JBP258" s="27"/>
      <c r="JBQ258" s="27"/>
      <c r="JBR258" s="27"/>
      <c r="JBS258" s="27"/>
      <c r="JBT258" s="27"/>
      <c r="JBU258" s="27"/>
      <c r="JBV258" s="27"/>
      <c r="JBW258" s="27"/>
      <c r="JBX258" s="27"/>
      <c r="JBY258" s="27"/>
      <c r="JBZ258" s="27"/>
      <c r="JCA258" s="27"/>
      <c r="JCB258" s="27"/>
      <c r="JCC258" s="27"/>
      <c r="JCD258" s="27"/>
      <c r="JCE258" s="27"/>
      <c r="JCF258" s="27"/>
      <c r="JCG258" s="27"/>
      <c r="JCH258" s="27"/>
      <c r="JCI258" s="27"/>
      <c r="JCJ258" s="27"/>
      <c r="JCK258" s="27"/>
      <c r="JCL258" s="27"/>
      <c r="JCM258" s="27"/>
      <c r="JCN258" s="27"/>
      <c r="JCO258" s="27"/>
      <c r="JCP258" s="27"/>
      <c r="JCQ258" s="27"/>
      <c r="JCR258" s="27"/>
      <c r="JCS258" s="27"/>
      <c r="JCT258" s="27"/>
      <c r="JCU258" s="27"/>
      <c r="JCV258" s="27"/>
      <c r="JCW258" s="27"/>
      <c r="JCX258" s="27"/>
      <c r="JCY258" s="27"/>
      <c r="JCZ258" s="27"/>
      <c r="JDA258" s="27"/>
      <c r="JDB258" s="27"/>
      <c r="JDC258" s="27"/>
      <c r="JDD258" s="27"/>
      <c r="JDE258" s="27"/>
      <c r="JDF258" s="27"/>
      <c r="JDG258" s="27"/>
      <c r="JDH258" s="27"/>
      <c r="JDI258" s="27"/>
      <c r="JDJ258" s="27"/>
      <c r="JDK258" s="27"/>
      <c r="JDL258" s="27"/>
      <c r="JDM258" s="27"/>
      <c r="JDN258" s="27"/>
      <c r="JDO258" s="27"/>
      <c r="JDP258" s="27"/>
      <c r="JDQ258" s="27"/>
      <c r="JDR258" s="27"/>
      <c r="JDS258" s="27"/>
      <c r="JDT258" s="27"/>
      <c r="JDU258" s="27"/>
      <c r="JDV258" s="27"/>
      <c r="JDW258" s="27"/>
      <c r="JDX258" s="27"/>
      <c r="JDY258" s="27"/>
      <c r="JDZ258" s="27"/>
      <c r="JEA258" s="27"/>
      <c r="JEB258" s="27"/>
      <c r="JEC258" s="27"/>
      <c r="JED258" s="27"/>
      <c r="JEE258" s="27"/>
      <c r="JEF258" s="27"/>
      <c r="JEG258" s="27"/>
      <c r="JEH258" s="27"/>
      <c r="JEI258" s="27"/>
      <c r="JEJ258" s="27"/>
      <c r="JEK258" s="27"/>
      <c r="JEL258" s="27"/>
      <c r="JEM258" s="27"/>
      <c r="JEN258" s="27"/>
      <c r="JEO258" s="27"/>
      <c r="JEP258" s="27"/>
      <c r="JEQ258" s="27"/>
      <c r="JER258" s="27"/>
      <c r="JES258" s="27"/>
      <c r="JET258" s="27"/>
      <c r="JEU258" s="27"/>
      <c r="JEV258" s="27"/>
      <c r="JEW258" s="27"/>
      <c r="JEX258" s="27"/>
      <c r="JEY258" s="27"/>
      <c r="JEZ258" s="27"/>
      <c r="JFA258" s="27"/>
      <c r="JFB258" s="27"/>
      <c r="JFC258" s="27"/>
      <c r="JFD258" s="27"/>
      <c r="JFE258" s="27"/>
      <c r="JFF258" s="27"/>
      <c r="JFG258" s="27"/>
      <c r="JFH258" s="27"/>
      <c r="JFI258" s="27"/>
      <c r="JFJ258" s="27"/>
      <c r="JFK258" s="27"/>
      <c r="JFL258" s="27"/>
      <c r="JFM258" s="27"/>
      <c r="JFN258" s="27"/>
      <c r="JFO258" s="27"/>
      <c r="JFP258" s="27"/>
      <c r="JFQ258" s="27"/>
      <c r="JFR258" s="27"/>
      <c r="JFS258" s="27"/>
      <c r="JFT258" s="27"/>
      <c r="JFU258" s="27"/>
      <c r="JFV258" s="27"/>
      <c r="JFW258" s="27"/>
      <c r="JFX258" s="27"/>
      <c r="JFY258" s="27"/>
      <c r="JFZ258" s="27"/>
      <c r="JGA258" s="27"/>
      <c r="JGB258" s="27"/>
      <c r="JGC258" s="27"/>
      <c r="JGD258" s="27"/>
      <c r="JGE258" s="27"/>
      <c r="JGF258" s="27"/>
      <c r="JGG258" s="27"/>
      <c r="JGH258" s="27"/>
      <c r="JGI258" s="27"/>
      <c r="JGJ258" s="27"/>
      <c r="JGK258" s="27"/>
      <c r="JGL258" s="27"/>
      <c r="JGM258" s="27"/>
      <c r="JGN258" s="27"/>
      <c r="JGO258" s="27"/>
      <c r="JGP258" s="27"/>
      <c r="JGQ258" s="27"/>
      <c r="JGR258" s="27"/>
      <c r="JGS258" s="27"/>
      <c r="JGT258" s="27"/>
      <c r="JGU258" s="27"/>
      <c r="JGV258" s="27"/>
      <c r="JGW258" s="27"/>
      <c r="JGX258" s="27"/>
      <c r="JGY258" s="27"/>
      <c r="JGZ258" s="27"/>
      <c r="JHA258" s="27"/>
      <c r="JHB258" s="27"/>
      <c r="JHC258" s="27"/>
      <c r="JHD258" s="27"/>
      <c r="JHE258" s="27"/>
      <c r="JHF258" s="27"/>
      <c r="JHG258" s="27"/>
      <c r="JHH258" s="27"/>
      <c r="JHI258" s="27"/>
      <c r="JHJ258" s="27"/>
      <c r="JHK258" s="27"/>
      <c r="JHL258" s="27"/>
      <c r="JHM258" s="27"/>
      <c r="JHN258" s="27"/>
      <c r="JHO258" s="27"/>
      <c r="JHP258" s="27"/>
      <c r="JHQ258" s="27"/>
      <c r="JHR258" s="27"/>
      <c r="JHS258" s="27"/>
      <c r="JHT258" s="27"/>
      <c r="JHU258" s="27"/>
      <c r="JHV258" s="27"/>
      <c r="JHW258" s="27"/>
      <c r="JHX258" s="27"/>
      <c r="JHY258" s="27"/>
      <c r="JHZ258" s="27"/>
      <c r="JIA258" s="27"/>
      <c r="JIB258" s="27"/>
      <c r="JIC258" s="27"/>
      <c r="JID258" s="27"/>
      <c r="JIE258" s="27"/>
      <c r="JIF258" s="27"/>
      <c r="JIG258" s="27"/>
      <c r="JIH258" s="27"/>
      <c r="JII258" s="27"/>
      <c r="JIJ258" s="27"/>
      <c r="JIK258" s="27"/>
      <c r="JIL258" s="27"/>
      <c r="JIM258" s="27"/>
      <c r="JIN258" s="27"/>
      <c r="JIO258" s="27"/>
      <c r="JIP258" s="27"/>
      <c r="JIQ258" s="27"/>
      <c r="JIR258" s="27"/>
      <c r="JIS258" s="27"/>
      <c r="JIT258" s="27"/>
      <c r="JIU258" s="27"/>
      <c r="JIV258" s="27"/>
      <c r="JIW258" s="27"/>
      <c r="JIX258" s="27"/>
      <c r="JIY258" s="27"/>
      <c r="JIZ258" s="27"/>
      <c r="JJA258" s="27"/>
      <c r="JJB258" s="27"/>
      <c r="JJC258" s="27"/>
      <c r="JJD258" s="27"/>
      <c r="JJE258" s="27"/>
      <c r="JJF258" s="27"/>
      <c r="JJG258" s="27"/>
      <c r="JJH258" s="27"/>
      <c r="JJI258" s="27"/>
      <c r="JJJ258" s="27"/>
      <c r="JJK258" s="27"/>
      <c r="JJL258" s="27"/>
      <c r="JJM258" s="27"/>
      <c r="JJN258" s="27"/>
      <c r="JJO258" s="27"/>
      <c r="JJP258" s="27"/>
      <c r="JJQ258" s="27"/>
      <c r="JJR258" s="27"/>
      <c r="JJS258" s="27"/>
      <c r="JJT258" s="27"/>
      <c r="JJU258" s="27"/>
      <c r="JJV258" s="27"/>
      <c r="JJW258" s="27"/>
      <c r="JJX258" s="27"/>
      <c r="JJY258" s="27"/>
      <c r="JJZ258" s="27"/>
      <c r="JKA258" s="27"/>
      <c r="JKB258" s="27"/>
      <c r="JKC258" s="27"/>
      <c r="JKD258" s="27"/>
      <c r="JKE258" s="27"/>
      <c r="JKF258" s="27"/>
      <c r="JKG258" s="27"/>
      <c r="JKH258" s="27"/>
      <c r="JKI258" s="27"/>
      <c r="JKJ258" s="27"/>
      <c r="JKK258" s="27"/>
      <c r="JKL258" s="27"/>
      <c r="JKM258" s="27"/>
      <c r="JKN258" s="27"/>
      <c r="JKO258" s="27"/>
      <c r="JKP258" s="27"/>
      <c r="JKQ258" s="27"/>
      <c r="JKR258" s="27"/>
      <c r="JKS258" s="27"/>
      <c r="JKT258" s="27"/>
      <c r="JKU258" s="27"/>
      <c r="JKV258" s="27"/>
      <c r="JKW258" s="27"/>
      <c r="JKX258" s="27"/>
      <c r="JKY258" s="27"/>
      <c r="JKZ258" s="27"/>
      <c r="JLA258" s="27"/>
      <c r="JLB258" s="27"/>
      <c r="JLC258" s="27"/>
      <c r="JLD258" s="27"/>
      <c r="JLE258" s="27"/>
      <c r="JLF258" s="27"/>
      <c r="JLG258" s="27"/>
      <c r="JLH258" s="27"/>
      <c r="JLI258" s="27"/>
      <c r="JLJ258" s="27"/>
      <c r="JLK258" s="27"/>
      <c r="JLL258" s="27"/>
      <c r="JLM258" s="27"/>
      <c r="JLN258" s="27"/>
      <c r="JLO258" s="27"/>
      <c r="JLP258" s="27"/>
      <c r="JLQ258" s="27"/>
      <c r="JLR258" s="27"/>
      <c r="JLS258" s="27"/>
      <c r="JLT258" s="27"/>
      <c r="JLU258" s="27"/>
      <c r="JLV258" s="27"/>
      <c r="JLW258" s="27"/>
      <c r="JLX258" s="27"/>
      <c r="JLY258" s="27"/>
      <c r="JLZ258" s="27"/>
      <c r="JMA258" s="27"/>
      <c r="JMB258" s="27"/>
      <c r="JMC258" s="27"/>
      <c r="JMD258" s="27"/>
      <c r="JME258" s="27"/>
      <c r="JMF258" s="27"/>
      <c r="JMG258" s="27"/>
      <c r="JMH258" s="27"/>
      <c r="JMI258" s="27"/>
      <c r="JMJ258" s="27"/>
      <c r="JMK258" s="27"/>
      <c r="JML258" s="27"/>
      <c r="JMM258" s="27"/>
      <c r="JMN258" s="27"/>
      <c r="JMO258" s="27"/>
      <c r="JMP258" s="27"/>
      <c r="JMQ258" s="27"/>
      <c r="JMR258" s="27"/>
      <c r="JMS258" s="27"/>
      <c r="JMT258" s="27"/>
      <c r="JMU258" s="27"/>
      <c r="JMV258" s="27"/>
      <c r="JMW258" s="27"/>
      <c r="JMX258" s="27"/>
      <c r="JMY258" s="27"/>
      <c r="JMZ258" s="27"/>
      <c r="JNA258" s="27"/>
      <c r="JNB258" s="27"/>
      <c r="JNC258" s="27"/>
      <c r="JND258" s="27"/>
      <c r="JNE258" s="27"/>
      <c r="JNF258" s="27"/>
      <c r="JNG258" s="27"/>
      <c r="JNH258" s="27"/>
      <c r="JNI258" s="27"/>
      <c r="JNJ258" s="27"/>
      <c r="JNK258" s="27"/>
      <c r="JNL258" s="27"/>
      <c r="JNM258" s="27"/>
      <c r="JNN258" s="27"/>
      <c r="JNO258" s="27"/>
      <c r="JNP258" s="27"/>
      <c r="JNQ258" s="27"/>
      <c r="JNR258" s="27"/>
      <c r="JNS258" s="27"/>
      <c r="JNT258" s="27"/>
      <c r="JNU258" s="27"/>
      <c r="JNV258" s="27"/>
      <c r="JNW258" s="27"/>
      <c r="JNX258" s="27"/>
      <c r="JNY258" s="27"/>
      <c r="JNZ258" s="27"/>
      <c r="JOA258" s="27"/>
      <c r="JOB258" s="27"/>
      <c r="JOC258" s="27"/>
      <c r="JOD258" s="27"/>
      <c r="JOE258" s="27"/>
      <c r="JOF258" s="27"/>
      <c r="JOG258" s="27"/>
      <c r="JOH258" s="27"/>
      <c r="JOI258" s="27"/>
      <c r="JOJ258" s="27"/>
      <c r="JOK258" s="27"/>
      <c r="JOL258" s="27"/>
      <c r="JOM258" s="27"/>
      <c r="JON258" s="27"/>
      <c r="JOO258" s="27"/>
      <c r="JOP258" s="27"/>
      <c r="JOQ258" s="27"/>
      <c r="JOR258" s="27"/>
      <c r="JOS258" s="27"/>
      <c r="JOT258" s="27"/>
      <c r="JOU258" s="27"/>
      <c r="JOV258" s="27"/>
      <c r="JOW258" s="27"/>
      <c r="JOX258" s="27"/>
      <c r="JOY258" s="27"/>
      <c r="JOZ258" s="27"/>
      <c r="JPA258" s="27"/>
      <c r="JPB258" s="27"/>
      <c r="JPC258" s="27"/>
      <c r="JPD258" s="27"/>
      <c r="JPE258" s="27"/>
      <c r="JPF258" s="27"/>
      <c r="JPG258" s="27"/>
      <c r="JPH258" s="27"/>
      <c r="JPI258" s="27"/>
      <c r="JPJ258" s="27"/>
      <c r="JPK258" s="27"/>
      <c r="JPL258" s="27"/>
      <c r="JPM258" s="27"/>
      <c r="JPN258" s="27"/>
      <c r="JPO258" s="27"/>
      <c r="JPP258" s="27"/>
      <c r="JPQ258" s="27"/>
      <c r="JPR258" s="27"/>
      <c r="JPS258" s="27"/>
      <c r="JPT258" s="27"/>
      <c r="JPU258" s="27"/>
      <c r="JPV258" s="27"/>
      <c r="JPW258" s="27"/>
      <c r="JPX258" s="27"/>
      <c r="JPY258" s="27"/>
      <c r="JPZ258" s="27"/>
      <c r="JQA258" s="27"/>
      <c r="JQB258" s="27"/>
      <c r="JQC258" s="27"/>
      <c r="JQD258" s="27"/>
      <c r="JQE258" s="27"/>
      <c r="JQF258" s="27"/>
      <c r="JQG258" s="27"/>
      <c r="JQH258" s="27"/>
      <c r="JQI258" s="27"/>
      <c r="JQJ258" s="27"/>
      <c r="JQK258" s="27"/>
      <c r="JQL258" s="27"/>
      <c r="JQM258" s="27"/>
      <c r="JQN258" s="27"/>
      <c r="JQO258" s="27"/>
      <c r="JQP258" s="27"/>
      <c r="JQQ258" s="27"/>
      <c r="JQR258" s="27"/>
      <c r="JQS258" s="27"/>
      <c r="JQT258" s="27"/>
      <c r="JQU258" s="27"/>
      <c r="JQV258" s="27"/>
      <c r="JQW258" s="27"/>
      <c r="JQX258" s="27"/>
      <c r="JQY258" s="27"/>
      <c r="JQZ258" s="27"/>
      <c r="JRA258" s="27"/>
      <c r="JRB258" s="27"/>
      <c r="JRC258" s="27"/>
      <c r="JRD258" s="27"/>
      <c r="JRE258" s="27"/>
      <c r="JRF258" s="27"/>
      <c r="JRG258" s="27"/>
      <c r="JRH258" s="27"/>
      <c r="JRI258" s="27"/>
      <c r="JRJ258" s="27"/>
      <c r="JRK258" s="27"/>
      <c r="JRL258" s="27"/>
      <c r="JRM258" s="27"/>
      <c r="JRN258" s="27"/>
      <c r="JRO258" s="27"/>
      <c r="JRP258" s="27"/>
      <c r="JRQ258" s="27"/>
      <c r="JRR258" s="27"/>
      <c r="JRS258" s="27"/>
      <c r="JRT258" s="27"/>
      <c r="JRU258" s="27"/>
      <c r="JRV258" s="27"/>
      <c r="JRW258" s="27"/>
      <c r="JRX258" s="27"/>
      <c r="JRY258" s="27"/>
      <c r="JRZ258" s="27"/>
      <c r="JSA258" s="27"/>
      <c r="JSB258" s="27"/>
      <c r="JSC258" s="27"/>
      <c r="JSD258" s="27"/>
      <c r="JSE258" s="27"/>
      <c r="JSF258" s="27"/>
      <c r="JSG258" s="27"/>
      <c r="JSH258" s="27"/>
      <c r="JSI258" s="27"/>
      <c r="JSJ258" s="27"/>
      <c r="JSK258" s="27"/>
      <c r="JSL258" s="27"/>
      <c r="JSM258" s="27"/>
      <c r="JSN258" s="27"/>
      <c r="JSO258" s="27"/>
      <c r="JSP258" s="27"/>
      <c r="JSQ258" s="27"/>
      <c r="JSR258" s="27"/>
      <c r="JSS258" s="27"/>
      <c r="JST258" s="27"/>
      <c r="JSU258" s="27"/>
      <c r="JSV258" s="27"/>
      <c r="JSW258" s="27"/>
      <c r="JSX258" s="27"/>
      <c r="JSY258" s="27"/>
      <c r="JSZ258" s="27"/>
      <c r="JTA258" s="27"/>
      <c r="JTB258" s="27"/>
      <c r="JTC258" s="27"/>
      <c r="JTD258" s="27"/>
      <c r="JTE258" s="27"/>
      <c r="JTF258" s="27"/>
      <c r="JTG258" s="27"/>
      <c r="JTH258" s="27"/>
      <c r="JTI258" s="27"/>
      <c r="JTJ258" s="27"/>
      <c r="JTK258" s="27"/>
      <c r="JTL258" s="27"/>
      <c r="JTM258" s="27"/>
      <c r="JTN258" s="27"/>
      <c r="JTO258" s="27"/>
      <c r="JTP258" s="27"/>
      <c r="JTQ258" s="27"/>
      <c r="JTR258" s="27"/>
      <c r="JTS258" s="27"/>
      <c r="JTT258" s="27"/>
      <c r="JTU258" s="27"/>
      <c r="JTV258" s="27"/>
      <c r="JTW258" s="27"/>
      <c r="JTX258" s="27"/>
      <c r="JTY258" s="27"/>
      <c r="JTZ258" s="27"/>
      <c r="JUA258" s="27"/>
      <c r="JUB258" s="27"/>
      <c r="JUC258" s="27"/>
      <c r="JUD258" s="27"/>
      <c r="JUE258" s="27"/>
      <c r="JUF258" s="27"/>
      <c r="JUG258" s="27"/>
      <c r="JUH258" s="27"/>
      <c r="JUI258" s="27"/>
      <c r="JUJ258" s="27"/>
      <c r="JUK258" s="27"/>
      <c r="JUL258" s="27"/>
      <c r="JUM258" s="27"/>
      <c r="JUN258" s="27"/>
      <c r="JUO258" s="27"/>
      <c r="JUP258" s="27"/>
      <c r="JUQ258" s="27"/>
      <c r="JUR258" s="27"/>
      <c r="JUS258" s="27"/>
      <c r="JUT258" s="27"/>
      <c r="JUU258" s="27"/>
      <c r="JUV258" s="27"/>
      <c r="JUW258" s="27"/>
      <c r="JUX258" s="27"/>
      <c r="JUY258" s="27"/>
      <c r="JUZ258" s="27"/>
      <c r="JVA258" s="27"/>
      <c r="JVB258" s="27"/>
      <c r="JVC258" s="27"/>
      <c r="JVD258" s="27"/>
      <c r="JVE258" s="27"/>
      <c r="JVF258" s="27"/>
      <c r="JVG258" s="27"/>
      <c r="JVH258" s="27"/>
      <c r="JVI258" s="27"/>
      <c r="JVJ258" s="27"/>
      <c r="JVK258" s="27"/>
      <c r="JVL258" s="27"/>
      <c r="JVM258" s="27"/>
      <c r="JVN258" s="27"/>
      <c r="JVO258" s="27"/>
      <c r="JVP258" s="27"/>
      <c r="JVQ258" s="27"/>
      <c r="JVR258" s="27"/>
      <c r="JVS258" s="27"/>
      <c r="JVT258" s="27"/>
      <c r="JVU258" s="27"/>
      <c r="JVV258" s="27"/>
      <c r="JVW258" s="27"/>
      <c r="JVX258" s="27"/>
      <c r="JVY258" s="27"/>
      <c r="JVZ258" s="27"/>
      <c r="JWA258" s="27"/>
      <c r="JWB258" s="27"/>
      <c r="JWC258" s="27"/>
      <c r="JWD258" s="27"/>
      <c r="JWE258" s="27"/>
      <c r="JWF258" s="27"/>
      <c r="JWG258" s="27"/>
      <c r="JWH258" s="27"/>
      <c r="JWI258" s="27"/>
      <c r="JWJ258" s="27"/>
      <c r="JWK258" s="27"/>
      <c r="JWL258" s="27"/>
      <c r="JWM258" s="27"/>
      <c r="JWN258" s="27"/>
      <c r="JWO258" s="27"/>
      <c r="JWP258" s="27"/>
      <c r="JWQ258" s="27"/>
      <c r="JWR258" s="27"/>
      <c r="JWS258" s="27"/>
      <c r="JWT258" s="27"/>
      <c r="JWU258" s="27"/>
      <c r="JWV258" s="27"/>
      <c r="JWW258" s="27"/>
      <c r="JWX258" s="27"/>
      <c r="JWY258" s="27"/>
      <c r="JWZ258" s="27"/>
      <c r="JXA258" s="27"/>
      <c r="JXB258" s="27"/>
      <c r="JXC258" s="27"/>
      <c r="JXD258" s="27"/>
      <c r="JXE258" s="27"/>
      <c r="JXF258" s="27"/>
      <c r="JXG258" s="27"/>
      <c r="JXH258" s="27"/>
      <c r="JXI258" s="27"/>
      <c r="JXJ258" s="27"/>
      <c r="JXK258" s="27"/>
      <c r="JXL258" s="27"/>
      <c r="JXM258" s="27"/>
      <c r="JXN258" s="27"/>
      <c r="JXO258" s="27"/>
      <c r="JXP258" s="27"/>
      <c r="JXQ258" s="27"/>
      <c r="JXR258" s="27"/>
      <c r="JXS258" s="27"/>
      <c r="JXT258" s="27"/>
      <c r="JXU258" s="27"/>
      <c r="JXV258" s="27"/>
      <c r="JXW258" s="27"/>
      <c r="JXX258" s="27"/>
      <c r="JXY258" s="27"/>
      <c r="JXZ258" s="27"/>
      <c r="JYA258" s="27"/>
      <c r="JYB258" s="27"/>
      <c r="JYC258" s="27"/>
      <c r="JYD258" s="27"/>
      <c r="JYE258" s="27"/>
      <c r="JYF258" s="27"/>
      <c r="JYG258" s="27"/>
      <c r="JYH258" s="27"/>
      <c r="JYI258" s="27"/>
      <c r="JYJ258" s="27"/>
      <c r="JYK258" s="27"/>
      <c r="JYL258" s="27"/>
      <c r="JYM258" s="27"/>
      <c r="JYN258" s="27"/>
      <c r="JYO258" s="27"/>
      <c r="JYP258" s="27"/>
      <c r="JYQ258" s="27"/>
      <c r="JYR258" s="27"/>
      <c r="JYS258" s="27"/>
      <c r="JYT258" s="27"/>
      <c r="JYU258" s="27"/>
      <c r="JYV258" s="27"/>
      <c r="JYW258" s="27"/>
      <c r="JYX258" s="27"/>
      <c r="JYY258" s="27"/>
      <c r="JYZ258" s="27"/>
      <c r="JZA258" s="27"/>
      <c r="JZB258" s="27"/>
      <c r="JZC258" s="27"/>
      <c r="JZD258" s="27"/>
      <c r="JZE258" s="27"/>
      <c r="JZF258" s="27"/>
      <c r="JZG258" s="27"/>
      <c r="JZH258" s="27"/>
      <c r="JZI258" s="27"/>
      <c r="JZJ258" s="27"/>
      <c r="JZK258" s="27"/>
      <c r="JZL258" s="27"/>
      <c r="JZM258" s="27"/>
      <c r="JZN258" s="27"/>
      <c r="JZO258" s="27"/>
      <c r="JZP258" s="27"/>
      <c r="JZQ258" s="27"/>
      <c r="JZR258" s="27"/>
      <c r="JZS258" s="27"/>
      <c r="JZT258" s="27"/>
      <c r="JZU258" s="27"/>
      <c r="JZV258" s="27"/>
      <c r="JZW258" s="27"/>
      <c r="JZX258" s="27"/>
      <c r="JZY258" s="27"/>
      <c r="JZZ258" s="27"/>
      <c r="KAA258" s="27"/>
      <c r="KAB258" s="27"/>
      <c r="KAC258" s="27"/>
      <c r="KAD258" s="27"/>
      <c r="KAE258" s="27"/>
      <c r="KAF258" s="27"/>
      <c r="KAG258" s="27"/>
      <c r="KAH258" s="27"/>
      <c r="KAI258" s="27"/>
      <c r="KAJ258" s="27"/>
      <c r="KAK258" s="27"/>
      <c r="KAL258" s="27"/>
      <c r="KAM258" s="27"/>
      <c r="KAN258" s="27"/>
      <c r="KAO258" s="27"/>
      <c r="KAP258" s="27"/>
      <c r="KAQ258" s="27"/>
      <c r="KAR258" s="27"/>
      <c r="KAS258" s="27"/>
      <c r="KAT258" s="27"/>
      <c r="KAU258" s="27"/>
      <c r="KAV258" s="27"/>
      <c r="KAW258" s="27"/>
      <c r="KAX258" s="27"/>
      <c r="KAY258" s="27"/>
      <c r="KAZ258" s="27"/>
      <c r="KBA258" s="27"/>
      <c r="KBB258" s="27"/>
      <c r="KBC258" s="27"/>
      <c r="KBD258" s="27"/>
      <c r="KBE258" s="27"/>
      <c r="KBF258" s="27"/>
      <c r="KBG258" s="27"/>
      <c r="KBH258" s="27"/>
      <c r="KBI258" s="27"/>
      <c r="KBJ258" s="27"/>
      <c r="KBK258" s="27"/>
      <c r="KBL258" s="27"/>
      <c r="KBM258" s="27"/>
      <c r="KBN258" s="27"/>
      <c r="KBO258" s="27"/>
      <c r="KBP258" s="27"/>
      <c r="KBQ258" s="27"/>
      <c r="KBR258" s="27"/>
      <c r="KBS258" s="27"/>
      <c r="KBT258" s="27"/>
      <c r="KBU258" s="27"/>
      <c r="KBV258" s="27"/>
      <c r="KBW258" s="27"/>
      <c r="KBX258" s="27"/>
      <c r="KBY258" s="27"/>
      <c r="KBZ258" s="27"/>
      <c r="KCA258" s="27"/>
      <c r="KCB258" s="27"/>
      <c r="KCC258" s="27"/>
      <c r="KCD258" s="27"/>
      <c r="KCE258" s="27"/>
      <c r="KCF258" s="27"/>
      <c r="KCG258" s="27"/>
      <c r="KCH258" s="27"/>
      <c r="KCI258" s="27"/>
      <c r="KCJ258" s="27"/>
      <c r="KCK258" s="27"/>
      <c r="KCL258" s="27"/>
      <c r="KCM258" s="27"/>
      <c r="KCN258" s="27"/>
      <c r="KCO258" s="27"/>
      <c r="KCP258" s="27"/>
      <c r="KCQ258" s="27"/>
      <c r="KCR258" s="27"/>
      <c r="KCS258" s="27"/>
      <c r="KCT258" s="27"/>
      <c r="KCU258" s="27"/>
      <c r="KCV258" s="27"/>
      <c r="KCW258" s="27"/>
      <c r="KCX258" s="27"/>
      <c r="KCY258" s="27"/>
      <c r="KCZ258" s="27"/>
      <c r="KDA258" s="27"/>
      <c r="KDB258" s="27"/>
      <c r="KDC258" s="27"/>
      <c r="KDD258" s="27"/>
      <c r="KDE258" s="27"/>
      <c r="KDF258" s="27"/>
      <c r="KDG258" s="27"/>
      <c r="KDH258" s="27"/>
      <c r="KDI258" s="27"/>
      <c r="KDJ258" s="27"/>
      <c r="KDK258" s="27"/>
      <c r="KDL258" s="27"/>
      <c r="KDM258" s="27"/>
      <c r="KDN258" s="27"/>
      <c r="KDO258" s="27"/>
      <c r="KDP258" s="27"/>
      <c r="KDQ258" s="27"/>
      <c r="KDR258" s="27"/>
      <c r="KDS258" s="27"/>
      <c r="KDT258" s="27"/>
      <c r="KDU258" s="27"/>
      <c r="KDV258" s="27"/>
      <c r="KDW258" s="27"/>
      <c r="KDX258" s="27"/>
      <c r="KDY258" s="27"/>
      <c r="KDZ258" s="27"/>
      <c r="KEA258" s="27"/>
      <c r="KEB258" s="27"/>
      <c r="KEC258" s="27"/>
      <c r="KED258" s="27"/>
      <c r="KEE258" s="27"/>
      <c r="KEF258" s="27"/>
      <c r="KEG258" s="27"/>
      <c r="KEH258" s="27"/>
      <c r="KEI258" s="27"/>
      <c r="KEJ258" s="27"/>
      <c r="KEK258" s="27"/>
      <c r="KEL258" s="27"/>
      <c r="KEM258" s="27"/>
      <c r="KEN258" s="27"/>
      <c r="KEO258" s="27"/>
      <c r="KEP258" s="27"/>
      <c r="KEQ258" s="27"/>
      <c r="KER258" s="27"/>
      <c r="KES258" s="27"/>
      <c r="KET258" s="27"/>
      <c r="KEU258" s="27"/>
      <c r="KEV258" s="27"/>
      <c r="KEW258" s="27"/>
      <c r="KEX258" s="27"/>
      <c r="KEY258" s="27"/>
      <c r="KEZ258" s="27"/>
      <c r="KFA258" s="27"/>
      <c r="KFB258" s="27"/>
      <c r="KFC258" s="27"/>
      <c r="KFD258" s="27"/>
      <c r="KFE258" s="27"/>
      <c r="KFF258" s="27"/>
      <c r="KFG258" s="27"/>
      <c r="KFH258" s="27"/>
      <c r="KFI258" s="27"/>
      <c r="KFJ258" s="27"/>
      <c r="KFK258" s="27"/>
      <c r="KFL258" s="27"/>
      <c r="KFM258" s="27"/>
      <c r="KFN258" s="27"/>
      <c r="KFO258" s="27"/>
      <c r="KFP258" s="27"/>
      <c r="KFQ258" s="27"/>
      <c r="KFR258" s="27"/>
      <c r="KFS258" s="27"/>
      <c r="KFT258" s="27"/>
      <c r="KFU258" s="27"/>
      <c r="KFV258" s="27"/>
      <c r="KFW258" s="27"/>
      <c r="KFX258" s="27"/>
      <c r="KFY258" s="27"/>
      <c r="KFZ258" s="27"/>
      <c r="KGA258" s="27"/>
      <c r="KGB258" s="27"/>
      <c r="KGC258" s="27"/>
      <c r="KGD258" s="27"/>
      <c r="KGE258" s="27"/>
      <c r="KGF258" s="27"/>
      <c r="KGG258" s="27"/>
      <c r="KGH258" s="27"/>
      <c r="KGI258" s="27"/>
      <c r="KGJ258" s="27"/>
      <c r="KGK258" s="27"/>
      <c r="KGL258" s="27"/>
      <c r="KGM258" s="27"/>
      <c r="KGN258" s="27"/>
      <c r="KGO258" s="27"/>
      <c r="KGP258" s="27"/>
      <c r="KGQ258" s="27"/>
      <c r="KGR258" s="27"/>
      <c r="KGS258" s="27"/>
      <c r="KGT258" s="27"/>
      <c r="KGU258" s="27"/>
      <c r="KGV258" s="27"/>
      <c r="KGW258" s="27"/>
      <c r="KGX258" s="27"/>
      <c r="KGY258" s="27"/>
      <c r="KGZ258" s="27"/>
      <c r="KHA258" s="27"/>
      <c r="KHB258" s="27"/>
      <c r="KHC258" s="27"/>
      <c r="KHD258" s="27"/>
      <c r="KHE258" s="27"/>
      <c r="KHF258" s="27"/>
      <c r="KHG258" s="27"/>
      <c r="KHH258" s="27"/>
      <c r="KHI258" s="27"/>
      <c r="KHJ258" s="27"/>
      <c r="KHK258" s="27"/>
      <c r="KHL258" s="27"/>
      <c r="KHM258" s="27"/>
      <c r="KHN258" s="27"/>
      <c r="KHO258" s="27"/>
      <c r="KHP258" s="27"/>
      <c r="KHQ258" s="27"/>
      <c r="KHR258" s="27"/>
      <c r="KHS258" s="27"/>
      <c r="KHT258" s="27"/>
      <c r="KHU258" s="27"/>
      <c r="KHV258" s="27"/>
      <c r="KHW258" s="27"/>
      <c r="KHX258" s="27"/>
      <c r="KHY258" s="27"/>
      <c r="KHZ258" s="27"/>
      <c r="KIA258" s="27"/>
      <c r="KIB258" s="27"/>
      <c r="KIC258" s="27"/>
      <c r="KID258" s="27"/>
      <c r="KIE258" s="27"/>
      <c r="KIF258" s="27"/>
      <c r="KIG258" s="27"/>
      <c r="KIH258" s="27"/>
      <c r="KII258" s="27"/>
      <c r="KIJ258" s="27"/>
      <c r="KIK258" s="27"/>
      <c r="KIL258" s="27"/>
      <c r="KIM258" s="27"/>
      <c r="KIN258" s="27"/>
      <c r="KIO258" s="27"/>
      <c r="KIP258" s="27"/>
      <c r="KIQ258" s="27"/>
      <c r="KIR258" s="27"/>
      <c r="KIS258" s="27"/>
      <c r="KIT258" s="27"/>
      <c r="KIU258" s="27"/>
      <c r="KIV258" s="27"/>
      <c r="KIW258" s="27"/>
      <c r="KIX258" s="27"/>
      <c r="KIY258" s="27"/>
      <c r="KIZ258" s="27"/>
      <c r="KJA258" s="27"/>
      <c r="KJB258" s="27"/>
      <c r="KJC258" s="27"/>
      <c r="KJD258" s="27"/>
      <c r="KJE258" s="27"/>
      <c r="KJF258" s="27"/>
      <c r="KJG258" s="27"/>
      <c r="KJH258" s="27"/>
      <c r="KJI258" s="27"/>
      <c r="KJJ258" s="27"/>
      <c r="KJK258" s="27"/>
      <c r="KJL258" s="27"/>
      <c r="KJM258" s="27"/>
      <c r="KJN258" s="27"/>
      <c r="KJO258" s="27"/>
      <c r="KJP258" s="27"/>
      <c r="KJQ258" s="27"/>
      <c r="KJR258" s="27"/>
      <c r="KJS258" s="27"/>
      <c r="KJT258" s="27"/>
      <c r="KJU258" s="27"/>
      <c r="KJV258" s="27"/>
      <c r="KJW258" s="27"/>
      <c r="KJX258" s="27"/>
      <c r="KJY258" s="27"/>
      <c r="KJZ258" s="27"/>
      <c r="KKA258" s="27"/>
      <c r="KKB258" s="27"/>
      <c r="KKC258" s="27"/>
      <c r="KKD258" s="27"/>
      <c r="KKE258" s="27"/>
      <c r="KKF258" s="27"/>
      <c r="KKG258" s="27"/>
      <c r="KKH258" s="27"/>
      <c r="KKI258" s="27"/>
      <c r="KKJ258" s="27"/>
      <c r="KKK258" s="27"/>
      <c r="KKL258" s="27"/>
      <c r="KKM258" s="27"/>
      <c r="KKN258" s="27"/>
      <c r="KKO258" s="27"/>
      <c r="KKP258" s="27"/>
      <c r="KKQ258" s="27"/>
      <c r="KKR258" s="27"/>
      <c r="KKS258" s="27"/>
      <c r="KKT258" s="27"/>
      <c r="KKU258" s="27"/>
      <c r="KKV258" s="27"/>
      <c r="KKW258" s="27"/>
      <c r="KKX258" s="27"/>
      <c r="KKY258" s="27"/>
      <c r="KKZ258" s="27"/>
      <c r="KLA258" s="27"/>
      <c r="KLB258" s="27"/>
      <c r="KLC258" s="27"/>
      <c r="KLD258" s="27"/>
      <c r="KLE258" s="27"/>
      <c r="KLF258" s="27"/>
      <c r="KLG258" s="27"/>
      <c r="KLH258" s="27"/>
      <c r="KLI258" s="27"/>
      <c r="KLJ258" s="27"/>
      <c r="KLK258" s="27"/>
      <c r="KLL258" s="27"/>
      <c r="KLM258" s="27"/>
      <c r="KLN258" s="27"/>
      <c r="KLO258" s="27"/>
      <c r="KLP258" s="27"/>
      <c r="KLQ258" s="27"/>
      <c r="KLR258" s="27"/>
      <c r="KLS258" s="27"/>
      <c r="KLT258" s="27"/>
      <c r="KLU258" s="27"/>
      <c r="KLV258" s="27"/>
      <c r="KLW258" s="27"/>
      <c r="KLX258" s="27"/>
      <c r="KLY258" s="27"/>
      <c r="KLZ258" s="27"/>
      <c r="KMA258" s="27"/>
      <c r="KMB258" s="27"/>
      <c r="KMC258" s="27"/>
      <c r="KMD258" s="27"/>
      <c r="KME258" s="27"/>
      <c r="KMF258" s="27"/>
      <c r="KMG258" s="27"/>
      <c r="KMH258" s="27"/>
      <c r="KMI258" s="27"/>
      <c r="KMJ258" s="27"/>
      <c r="KMK258" s="27"/>
      <c r="KML258" s="27"/>
      <c r="KMM258" s="27"/>
      <c r="KMN258" s="27"/>
      <c r="KMO258" s="27"/>
      <c r="KMP258" s="27"/>
      <c r="KMQ258" s="27"/>
      <c r="KMR258" s="27"/>
      <c r="KMS258" s="27"/>
      <c r="KMT258" s="27"/>
      <c r="KMU258" s="27"/>
      <c r="KMV258" s="27"/>
      <c r="KMW258" s="27"/>
      <c r="KMX258" s="27"/>
      <c r="KMY258" s="27"/>
      <c r="KMZ258" s="27"/>
      <c r="KNA258" s="27"/>
      <c r="KNB258" s="27"/>
      <c r="KNC258" s="27"/>
      <c r="KND258" s="27"/>
      <c r="KNE258" s="27"/>
      <c r="KNF258" s="27"/>
      <c r="KNG258" s="27"/>
      <c r="KNH258" s="27"/>
      <c r="KNI258" s="27"/>
      <c r="KNJ258" s="27"/>
      <c r="KNK258" s="27"/>
      <c r="KNL258" s="27"/>
      <c r="KNM258" s="27"/>
      <c r="KNN258" s="27"/>
      <c r="KNO258" s="27"/>
      <c r="KNP258" s="27"/>
      <c r="KNQ258" s="27"/>
      <c r="KNR258" s="27"/>
      <c r="KNS258" s="27"/>
      <c r="KNT258" s="27"/>
      <c r="KNU258" s="27"/>
      <c r="KNV258" s="27"/>
      <c r="KNW258" s="27"/>
      <c r="KNX258" s="27"/>
      <c r="KNY258" s="27"/>
      <c r="KNZ258" s="27"/>
      <c r="KOA258" s="27"/>
      <c r="KOB258" s="27"/>
      <c r="KOC258" s="27"/>
      <c r="KOD258" s="27"/>
      <c r="KOE258" s="27"/>
      <c r="KOF258" s="27"/>
      <c r="KOG258" s="27"/>
      <c r="KOH258" s="27"/>
      <c r="KOI258" s="27"/>
      <c r="KOJ258" s="27"/>
      <c r="KOK258" s="27"/>
      <c r="KOL258" s="27"/>
      <c r="KOM258" s="27"/>
      <c r="KON258" s="27"/>
      <c r="KOO258" s="27"/>
      <c r="KOP258" s="27"/>
      <c r="KOQ258" s="27"/>
      <c r="KOR258" s="27"/>
      <c r="KOS258" s="27"/>
      <c r="KOT258" s="27"/>
      <c r="KOU258" s="27"/>
      <c r="KOV258" s="27"/>
      <c r="KOW258" s="27"/>
      <c r="KOX258" s="27"/>
      <c r="KOY258" s="27"/>
      <c r="KOZ258" s="27"/>
      <c r="KPA258" s="27"/>
      <c r="KPB258" s="27"/>
      <c r="KPC258" s="27"/>
      <c r="KPD258" s="27"/>
      <c r="KPE258" s="27"/>
      <c r="KPF258" s="27"/>
      <c r="KPG258" s="27"/>
      <c r="KPH258" s="27"/>
      <c r="KPI258" s="27"/>
      <c r="KPJ258" s="27"/>
      <c r="KPK258" s="27"/>
      <c r="KPL258" s="27"/>
      <c r="KPM258" s="27"/>
      <c r="KPN258" s="27"/>
      <c r="KPO258" s="27"/>
      <c r="KPP258" s="27"/>
      <c r="KPQ258" s="27"/>
      <c r="KPR258" s="27"/>
      <c r="KPS258" s="27"/>
      <c r="KPT258" s="27"/>
      <c r="KPU258" s="27"/>
      <c r="KPV258" s="27"/>
      <c r="KPW258" s="27"/>
      <c r="KPX258" s="27"/>
      <c r="KPY258" s="27"/>
      <c r="KPZ258" s="27"/>
      <c r="KQA258" s="27"/>
      <c r="KQB258" s="27"/>
      <c r="KQC258" s="27"/>
      <c r="KQD258" s="27"/>
      <c r="KQE258" s="27"/>
      <c r="KQF258" s="27"/>
      <c r="KQG258" s="27"/>
      <c r="KQH258" s="27"/>
      <c r="KQI258" s="27"/>
      <c r="KQJ258" s="27"/>
      <c r="KQK258" s="27"/>
      <c r="KQL258" s="27"/>
      <c r="KQM258" s="27"/>
      <c r="KQN258" s="27"/>
      <c r="KQO258" s="27"/>
      <c r="KQP258" s="27"/>
      <c r="KQQ258" s="27"/>
      <c r="KQR258" s="27"/>
      <c r="KQS258" s="27"/>
      <c r="KQT258" s="27"/>
      <c r="KQU258" s="27"/>
      <c r="KQV258" s="27"/>
      <c r="KQW258" s="27"/>
      <c r="KQX258" s="27"/>
      <c r="KQY258" s="27"/>
      <c r="KQZ258" s="27"/>
      <c r="KRA258" s="27"/>
      <c r="KRB258" s="27"/>
      <c r="KRC258" s="27"/>
      <c r="KRD258" s="27"/>
      <c r="KRE258" s="27"/>
      <c r="KRF258" s="27"/>
      <c r="KRG258" s="27"/>
      <c r="KRH258" s="27"/>
      <c r="KRI258" s="27"/>
      <c r="KRJ258" s="27"/>
      <c r="KRK258" s="27"/>
      <c r="KRL258" s="27"/>
      <c r="KRM258" s="27"/>
      <c r="KRN258" s="27"/>
      <c r="KRO258" s="27"/>
      <c r="KRP258" s="27"/>
      <c r="KRQ258" s="27"/>
      <c r="KRR258" s="27"/>
      <c r="KRS258" s="27"/>
      <c r="KRT258" s="27"/>
      <c r="KRU258" s="27"/>
      <c r="KRV258" s="27"/>
      <c r="KRW258" s="27"/>
      <c r="KRX258" s="27"/>
      <c r="KRY258" s="27"/>
      <c r="KRZ258" s="27"/>
      <c r="KSA258" s="27"/>
      <c r="KSB258" s="27"/>
      <c r="KSC258" s="27"/>
      <c r="KSD258" s="27"/>
      <c r="KSE258" s="27"/>
      <c r="KSF258" s="27"/>
      <c r="KSG258" s="27"/>
      <c r="KSH258" s="27"/>
      <c r="KSI258" s="27"/>
      <c r="KSJ258" s="27"/>
      <c r="KSK258" s="27"/>
      <c r="KSL258" s="27"/>
      <c r="KSM258" s="27"/>
      <c r="KSN258" s="27"/>
      <c r="KSO258" s="27"/>
      <c r="KSP258" s="27"/>
      <c r="KSQ258" s="27"/>
      <c r="KSR258" s="27"/>
      <c r="KSS258" s="27"/>
      <c r="KST258" s="27"/>
      <c r="KSU258" s="27"/>
      <c r="KSV258" s="27"/>
      <c r="KSW258" s="27"/>
      <c r="KSX258" s="27"/>
      <c r="KSY258" s="27"/>
      <c r="KSZ258" s="27"/>
      <c r="KTA258" s="27"/>
      <c r="KTB258" s="27"/>
      <c r="KTC258" s="27"/>
      <c r="KTD258" s="27"/>
      <c r="KTE258" s="27"/>
      <c r="KTF258" s="27"/>
      <c r="KTG258" s="27"/>
      <c r="KTH258" s="27"/>
      <c r="KTI258" s="27"/>
      <c r="KTJ258" s="27"/>
      <c r="KTK258" s="27"/>
      <c r="KTL258" s="27"/>
      <c r="KTM258" s="27"/>
      <c r="KTN258" s="27"/>
      <c r="KTO258" s="27"/>
      <c r="KTP258" s="27"/>
      <c r="KTQ258" s="27"/>
      <c r="KTR258" s="27"/>
      <c r="KTS258" s="27"/>
      <c r="KTT258" s="27"/>
      <c r="KTU258" s="27"/>
      <c r="KTV258" s="27"/>
      <c r="KTW258" s="27"/>
      <c r="KTX258" s="27"/>
      <c r="KTY258" s="27"/>
      <c r="KTZ258" s="27"/>
      <c r="KUA258" s="27"/>
      <c r="KUB258" s="27"/>
      <c r="KUC258" s="27"/>
      <c r="KUD258" s="27"/>
      <c r="KUE258" s="27"/>
      <c r="KUF258" s="27"/>
      <c r="KUG258" s="27"/>
      <c r="KUH258" s="27"/>
      <c r="KUI258" s="27"/>
      <c r="KUJ258" s="27"/>
      <c r="KUK258" s="27"/>
      <c r="KUL258" s="27"/>
      <c r="KUM258" s="27"/>
      <c r="KUN258" s="27"/>
      <c r="KUO258" s="27"/>
      <c r="KUP258" s="27"/>
      <c r="KUQ258" s="27"/>
      <c r="KUR258" s="27"/>
      <c r="KUS258" s="27"/>
      <c r="KUT258" s="27"/>
      <c r="KUU258" s="27"/>
      <c r="KUV258" s="27"/>
      <c r="KUW258" s="27"/>
      <c r="KUX258" s="27"/>
      <c r="KUY258" s="27"/>
      <c r="KUZ258" s="27"/>
      <c r="KVA258" s="27"/>
      <c r="KVB258" s="27"/>
      <c r="KVC258" s="27"/>
      <c r="KVD258" s="27"/>
      <c r="KVE258" s="27"/>
      <c r="KVF258" s="27"/>
      <c r="KVG258" s="27"/>
      <c r="KVH258" s="27"/>
      <c r="KVI258" s="27"/>
      <c r="KVJ258" s="27"/>
      <c r="KVK258" s="27"/>
      <c r="KVL258" s="27"/>
      <c r="KVM258" s="27"/>
      <c r="KVN258" s="27"/>
      <c r="KVO258" s="27"/>
      <c r="KVP258" s="27"/>
      <c r="KVQ258" s="27"/>
      <c r="KVR258" s="27"/>
      <c r="KVS258" s="27"/>
      <c r="KVT258" s="27"/>
      <c r="KVU258" s="27"/>
      <c r="KVV258" s="27"/>
      <c r="KVW258" s="27"/>
      <c r="KVX258" s="27"/>
      <c r="KVY258" s="27"/>
      <c r="KVZ258" s="27"/>
      <c r="KWA258" s="27"/>
      <c r="KWB258" s="27"/>
      <c r="KWC258" s="27"/>
      <c r="KWD258" s="27"/>
      <c r="KWE258" s="27"/>
      <c r="KWF258" s="27"/>
      <c r="KWG258" s="27"/>
      <c r="KWH258" s="27"/>
      <c r="KWI258" s="27"/>
      <c r="KWJ258" s="27"/>
      <c r="KWK258" s="27"/>
      <c r="KWL258" s="27"/>
      <c r="KWM258" s="27"/>
      <c r="KWN258" s="27"/>
      <c r="KWO258" s="27"/>
      <c r="KWP258" s="27"/>
      <c r="KWQ258" s="27"/>
      <c r="KWR258" s="27"/>
      <c r="KWS258" s="27"/>
      <c r="KWT258" s="27"/>
      <c r="KWU258" s="27"/>
      <c r="KWV258" s="27"/>
      <c r="KWW258" s="27"/>
      <c r="KWX258" s="27"/>
      <c r="KWY258" s="27"/>
      <c r="KWZ258" s="27"/>
      <c r="KXA258" s="27"/>
      <c r="KXB258" s="27"/>
      <c r="KXC258" s="27"/>
      <c r="KXD258" s="27"/>
      <c r="KXE258" s="27"/>
      <c r="KXF258" s="27"/>
      <c r="KXG258" s="27"/>
      <c r="KXH258" s="27"/>
      <c r="KXI258" s="27"/>
      <c r="KXJ258" s="27"/>
      <c r="KXK258" s="27"/>
      <c r="KXL258" s="27"/>
      <c r="KXM258" s="27"/>
      <c r="KXN258" s="27"/>
      <c r="KXO258" s="27"/>
      <c r="KXP258" s="27"/>
      <c r="KXQ258" s="27"/>
      <c r="KXR258" s="27"/>
      <c r="KXS258" s="27"/>
      <c r="KXT258" s="27"/>
      <c r="KXU258" s="27"/>
      <c r="KXV258" s="27"/>
      <c r="KXW258" s="27"/>
      <c r="KXX258" s="27"/>
      <c r="KXY258" s="27"/>
      <c r="KXZ258" s="27"/>
      <c r="KYA258" s="27"/>
      <c r="KYB258" s="27"/>
      <c r="KYC258" s="27"/>
      <c r="KYD258" s="27"/>
      <c r="KYE258" s="27"/>
      <c r="KYF258" s="27"/>
      <c r="KYG258" s="27"/>
      <c r="KYH258" s="27"/>
      <c r="KYI258" s="27"/>
      <c r="KYJ258" s="27"/>
      <c r="KYK258" s="27"/>
      <c r="KYL258" s="27"/>
      <c r="KYM258" s="27"/>
      <c r="KYN258" s="27"/>
      <c r="KYO258" s="27"/>
      <c r="KYP258" s="27"/>
      <c r="KYQ258" s="27"/>
      <c r="KYR258" s="27"/>
      <c r="KYS258" s="27"/>
      <c r="KYT258" s="27"/>
      <c r="KYU258" s="27"/>
      <c r="KYV258" s="27"/>
      <c r="KYW258" s="27"/>
      <c r="KYX258" s="27"/>
      <c r="KYY258" s="27"/>
      <c r="KYZ258" s="27"/>
      <c r="KZA258" s="27"/>
      <c r="KZB258" s="27"/>
      <c r="KZC258" s="27"/>
      <c r="KZD258" s="27"/>
      <c r="KZE258" s="27"/>
      <c r="KZF258" s="27"/>
      <c r="KZG258" s="27"/>
      <c r="KZH258" s="27"/>
      <c r="KZI258" s="27"/>
      <c r="KZJ258" s="27"/>
      <c r="KZK258" s="27"/>
      <c r="KZL258" s="27"/>
      <c r="KZM258" s="27"/>
      <c r="KZN258" s="27"/>
      <c r="KZO258" s="27"/>
      <c r="KZP258" s="27"/>
      <c r="KZQ258" s="27"/>
      <c r="KZR258" s="27"/>
      <c r="KZS258" s="27"/>
      <c r="KZT258" s="27"/>
      <c r="KZU258" s="27"/>
      <c r="KZV258" s="27"/>
      <c r="KZW258" s="27"/>
      <c r="KZX258" s="27"/>
      <c r="KZY258" s="27"/>
      <c r="KZZ258" s="27"/>
      <c r="LAA258" s="27"/>
      <c r="LAB258" s="27"/>
      <c r="LAC258" s="27"/>
      <c r="LAD258" s="27"/>
      <c r="LAE258" s="27"/>
      <c r="LAF258" s="27"/>
      <c r="LAG258" s="27"/>
      <c r="LAH258" s="27"/>
      <c r="LAI258" s="27"/>
      <c r="LAJ258" s="27"/>
      <c r="LAK258" s="27"/>
      <c r="LAL258" s="27"/>
      <c r="LAM258" s="27"/>
      <c r="LAN258" s="27"/>
      <c r="LAO258" s="27"/>
      <c r="LAP258" s="27"/>
      <c r="LAQ258" s="27"/>
      <c r="LAR258" s="27"/>
      <c r="LAS258" s="27"/>
      <c r="LAT258" s="27"/>
      <c r="LAU258" s="27"/>
      <c r="LAV258" s="27"/>
      <c r="LAW258" s="27"/>
      <c r="LAX258" s="27"/>
      <c r="LAY258" s="27"/>
      <c r="LAZ258" s="27"/>
      <c r="LBA258" s="27"/>
      <c r="LBB258" s="27"/>
      <c r="LBC258" s="27"/>
      <c r="LBD258" s="27"/>
      <c r="LBE258" s="27"/>
      <c r="LBF258" s="27"/>
      <c r="LBG258" s="27"/>
      <c r="LBH258" s="27"/>
      <c r="LBI258" s="27"/>
      <c r="LBJ258" s="27"/>
      <c r="LBK258" s="27"/>
      <c r="LBL258" s="27"/>
      <c r="LBM258" s="27"/>
      <c r="LBN258" s="27"/>
      <c r="LBO258" s="27"/>
      <c r="LBP258" s="27"/>
      <c r="LBQ258" s="27"/>
      <c r="LBR258" s="27"/>
      <c r="LBS258" s="27"/>
      <c r="LBT258" s="27"/>
      <c r="LBU258" s="27"/>
      <c r="LBV258" s="27"/>
      <c r="LBW258" s="27"/>
      <c r="LBX258" s="27"/>
      <c r="LBY258" s="27"/>
      <c r="LBZ258" s="27"/>
      <c r="LCA258" s="27"/>
      <c r="LCB258" s="27"/>
      <c r="LCC258" s="27"/>
      <c r="LCD258" s="27"/>
      <c r="LCE258" s="27"/>
      <c r="LCF258" s="27"/>
      <c r="LCG258" s="27"/>
      <c r="LCH258" s="27"/>
      <c r="LCI258" s="27"/>
      <c r="LCJ258" s="27"/>
      <c r="LCK258" s="27"/>
      <c r="LCL258" s="27"/>
      <c r="LCM258" s="27"/>
      <c r="LCN258" s="27"/>
      <c r="LCO258" s="27"/>
      <c r="LCP258" s="27"/>
      <c r="LCQ258" s="27"/>
      <c r="LCR258" s="27"/>
      <c r="LCS258" s="27"/>
      <c r="LCT258" s="27"/>
      <c r="LCU258" s="27"/>
      <c r="LCV258" s="27"/>
      <c r="LCW258" s="27"/>
      <c r="LCX258" s="27"/>
      <c r="LCY258" s="27"/>
      <c r="LCZ258" s="27"/>
      <c r="LDA258" s="27"/>
      <c r="LDB258" s="27"/>
      <c r="LDC258" s="27"/>
      <c r="LDD258" s="27"/>
      <c r="LDE258" s="27"/>
      <c r="LDF258" s="27"/>
      <c r="LDG258" s="27"/>
      <c r="LDH258" s="27"/>
      <c r="LDI258" s="27"/>
      <c r="LDJ258" s="27"/>
      <c r="LDK258" s="27"/>
      <c r="LDL258" s="27"/>
      <c r="LDM258" s="27"/>
      <c r="LDN258" s="27"/>
      <c r="LDO258" s="27"/>
      <c r="LDP258" s="27"/>
      <c r="LDQ258" s="27"/>
      <c r="LDR258" s="27"/>
      <c r="LDS258" s="27"/>
      <c r="LDT258" s="27"/>
      <c r="LDU258" s="27"/>
      <c r="LDV258" s="27"/>
      <c r="LDW258" s="27"/>
      <c r="LDX258" s="27"/>
      <c r="LDY258" s="27"/>
      <c r="LDZ258" s="27"/>
      <c r="LEA258" s="27"/>
      <c r="LEB258" s="27"/>
      <c r="LEC258" s="27"/>
      <c r="LED258" s="27"/>
      <c r="LEE258" s="27"/>
      <c r="LEF258" s="27"/>
      <c r="LEG258" s="27"/>
      <c r="LEH258" s="27"/>
      <c r="LEI258" s="27"/>
      <c r="LEJ258" s="27"/>
      <c r="LEK258" s="27"/>
      <c r="LEL258" s="27"/>
      <c r="LEM258" s="27"/>
      <c r="LEN258" s="27"/>
      <c r="LEO258" s="27"/>
      <c r="LEP258" s="27"/>
      <c r="LEQ258" s="27"/>
      <c r="LER258" s="27"/>
      <c r="LES258" s="27"/>
      <c r="LET258" s="27"/>
      <c r="LEU258" s="27"/>
      <c r="LEV258" s="27"/>
      <c r="LEW258" s="27"/>
      <c r="LEX258" s="27"/>
      <c r="LEY258" s="27"/>
      <c r="LEZ258" s="27"/>
      <c r="LFA258" s="27"/>
      <c r="LFB258" s="27"/>
      <c r="LFC258" s="27"/>
      <c r="LFD258" s="27"/>
      <c r="LFE258" s="27"/>
      <c r="LFF258" s="27"/>
      <c r="LFG258" s="27"/>
      <c r="LFH258" s="27"/>
      <c r="LFI258" s="27"/>
      <c r="LFJ258" s="27"/>
      <c r="LFK258" s="27"/>
      <c r="LFL258" s="27"/>
      <c r="LFM258" s="27"/>
      <c r="LFN258" s="27"/>
      <c r="LFO258" s="27"/>
      <c r="LFP258" s="27"/>
      <c r="LFQ258" s="27"/>
      <c r="LFR258" s="27"/>
      <c r="LFS258" s="27"/>
      <c r="LFT258" s="27"/>
      <c r="LFU258" s="27"/>
      <c r="LFV258" s="27"/>
      <c r="LFW258" s="27"/>
      <c r="LFX258" s="27"/>
      <c r="LFY258" s="27"/>
      <c r="LFZ258" s="27"/>
      <c r="LGA258" s="27"/>
      <c r="LGB258" s="27"/>
      <c r="LGC258" s="27"/>
      <c r="LGD258" s="27"/>
      <c r="LGE258" s="27"/>
      <c r="LGF258" s="27"/>
      <c r="LGG258" s="27"/>
      <c r="LGH258" s="27"/>
      <c r="LGI258" s="27"/>
      <c r="LGJ258" s="27"/>
      <c r="LGK258" s="27"/>
      <c r="LGL258" s="27"/>
      <c r="LGM258" s="27"/>
      <c r="LGN258" s="27"/>
      <c r="LGO258" s="27"/>
      <c r="LGP258" s="27"/>
      <c r="LGQ258" s="27"/>
      <c r="LGR258" s="27"/>
      <c r="LGS258" s="27"/>
      <c r="LGT258" s="27"/>
      <c r="LGU258" s="27"/>
      <c r="LGV258" s="27"/>
      <c r="LGW258" s="27"/>
      <c r="LGX258" s="27"/>
      <c r="LGY258" s="27"/>
      <c r="LGZ258" s="27"/>
      <c r="LHA258" s="27"/>
      <c r="LHB258" s="27"/>
      <c r="LHC258" s="27"/>
      <c r="LHD258" s="27"/>
      <c r="LHE258" s="27"/>
      <c r="LHF258" s="27"/>
      <c r="LHG258" s="27"/>
      <c r="LHH258" s="27"/>
      <c r="LHI258" s="27"/>
      <c r="LHJ258" s="27"/>
      <c r="LHK258" s="27"/>
      <c r="LHL258" s="27"/>
      <c r="LHM258" s="27"/>
      <c r="LHN258" s="27"/>
      <c r="LHO258" s="27"/>
      <c r="LHP258" s="27"/>
      <c r="LHQ258" s="27"/>
      <c r="LHR258" s="27"/>
      <c r="LHS258" s="27"/>
      <c r="LHT258" s="27"/>
      <c r="LHU258" s="27"/>
      <c r="LHV258" s="27"/>
      <c r="LHW258" s="27"/>
      <c r="LHX258" s="27"/>
      <c r="LHY258" s="27"/>
      <c r="LHZ258" s="27"/>
      <c r="LIA258" s="27"/>
      <c r="LIB258" s="27"/>
      <c r="LIC258" s="27"/>
      <c r="LID258" s="27"/>
      <c r="LIE258" s="27"/>
      <c r="LIF258" s="27"/>
      <c r="LIG258" s="27"/>
      <c r="LIH258" s="27"/>
      <c r="LII258" s="27"/>
      <c r="LIJ258" s="27"/>
      <c r="LIK258" s="27"/>
      <c r="LIL258" s="27"/>
      <c r="LIM258" s="27"/>
      <c r="LIN258" s="27"/>
      <c r="LIO258" s="27"/>
      <c r="LIP258" s="27"/>
      <c r="LIQ258" s="27"/>
      <c r="LIR258" s="27"/>
      <c r="LIS258" s="27"/>
      <c r="LIT258" s="27"/>
      <c r="LIU258" s="27"/>
      <c r="LIV258" s="27"/>
      <c r="LIW258" s="27"/>
      <c r="LIX258" s="27"/>
      <c r="LIY258" s="27"/>
      <c r="LIZ258" s="27"/>
      <c r="LJA258" s="27"/>
      <c r="LJB258" s="27"/>
      <c r="LJC258" s="27"/>
      <c r="LJD258" s="27"/>
      <c r="LJE258" s="27"/>
      <c r="LJF258" s="27"/>
      <c r="LJG258" s="27"/>
      <c r="LJH258" s="27"/>
      <c r="LJI258" s="27"/>
      <c r="LJJ258" s="27"/>
      <c r="LJK258" s="27"/>
      <c r="LJL258" s="27"/>
      <c r="LJM258" s="27"/>
      <c r="LJN258" s="27"/>
      <c r="LJO258" s="27"/>
      <c r="LJP258" s="27"/>
      <c r="LJQ258" s="27"/>
      <c r="LJR258" s="27"/>
      <c r="LJS258" s="27"/>
      <c r="LJT258" s="27"/>
      <c r="LJU258" s="27"/>
      <c r="LJV258" s="27"/>
      <c r="LJW258" s="27"/>
      <c r="LJX258" s="27"/>
      <c r="LJY258" s="27"/>
      <c r="LJZ258" s="27"/>
      <c r="LKA258" s="27"/>
      <c r="LKB258" s="27"/>
      <c r="LKC258" s="27"/>
      <c r="LKD258" s="27"/>
      <c r="LKE258" s="27"/>
      <c r="LKF258" s="27"/>
      <c r="LKG258" s="27"/>
      <c r="LKH258" s="27"/>
      <c r="LKI258" s="27"/>
      <c r="LKJ258" s="27"/>
      <c r="LKK258" s="27"/>
      <c r="LKL258" s="27"/>
      <c r="LKM258" s="27"/>
      <c r="LKN258" s="27"/>
      <c r="LKO258" s="27"/>
      <c r="LKP258" s="27"/>
      <c r="LKQ258" s="27"/>
      <c r="LKR258" s="27"/>
      <c r="LKS258" s="27"/>
      <c r="LKT258" s="27"/>
      <c r="LKU258" s="27"/>
      <c r="LKV258" s="27"/>
      <c r="LKW258" s="27"/>
      <c r="LKX258" s="27"/>
      <c r="LKY258" s="27"/>
      <c r="LKZ258" s="27"/>
      <c r="LLA258" s="27"/>
      <c r="LLB258" s="27"/>
      <c r="LLC258" s="27"/>
      <c r="LLD258" s="27"/>
      <c r="LLE258" s="27"/>
      <c r="LLF258" s="27"/>
      <c r="LLG258" s="27"/>
      <c r="LLH258" s="27"/>
      <c r="LLI258" s="27"/>
      <c r="LLJ258" s="27"/>
      <c r="LLK258" s="27"/>
      <c r="LLL258" s="27"/>
      <c r="LLM258" s="27"/>
      <c r="LLN258" s="27"/>
      <c r="LLO258" s="27"/>
      <c r="LLP258" s="27"/>
      <c r="LLQ258" s="27"/>
      <c r="LLR258" s="27"/>
      <c r="LLS258" s="27"/>
      <c r="LLT258" s="27"/>
      <c r="LLU258" s="27"/>
      <c r="LLV258" s="27"/>
      <c r="LLW258" s="27"/>
      <c r="LLX258" s="27"/>
      <c r="LLY258" s="27"/>
      <c r="LLZ258" s="27"/>
      <c r="LMA258" s="27"/>
      <c r="LMB258" s="27"/>
      <c r="LMC258" s="27"/>
      <c r="LMD258" s="27"/>
      <c r="LME258" s="27"/>
      <c r="LMF258" s="27"/>
      <c r="LMG258" s="27"/>
      <c r="LMH258" s="27"/>
      <c r="LMI258" s="27"/>
      <c r="LMJ258" s="27"/>
      <c r="LMK258" s="27"/>
      <c r="LML258" s="27"/>
      <c r="LMM258" s="27"/>
      <c r="LMN258" s="27"/>
      <c r="LMO258" s="27"/>
      <c r="LMP258" s="27"/>
      <c r="LMQ258" s="27"/>
      <c r="LMR258" s="27"/>
      <c r="LMS258" s="27"/>
      <c r="LMT258" s="27"/>
      <c r="LMU258" s="27"/>
      <c r="LMV258" s="27"/>
      <c r="LMW258" s="27"/>
      <c r="LMX258" s="27"/>
      <c r="LMY258" s="27"/>
      <c r="LMZ258" s="27"/>
      <c r="LNA258" s="27"/>
      <c r="LNB258" s="27"/>
      <c r="LNC258" s="27"/>
      <c r="LND258" s="27"/>
      <c r="LNE258" s="27"/>
      <c r="LNF258" s="27"/>
      <c r="LNG258" s="27"/>
      <c r="LNH258" s="27"/>
      <c r="LNI258" s="27"/>
      <c r="LNJ258" s="27"/>
      <c r="LNK258" s="27"/>
      <c r="LNL258" s="27"/>
      <c r="LNM258" s="27"/>
      <c r="LNN258" s="27"/>
      <c r="LNO258" s="27"/>
      <c r="LNP258" s="27"/>
      <c r="LNQ258" s="27"/>
      <c r="LNR258" s="27"/>
      <c r="LNS258" s="27"/>
      <c r="LNT258" s="27"/>
      <c r="LNU258" s="27"/>
      <c r="LNV258" s="27"/>
      <c r="LNW258" s="27"/>
      <c r="LNX258" s="27"/>
      <c r="LNY258" s="27"/>
      <c r="LNZ258" s="27"/>
      <c r="LOA258" s="27"/>
      <c r="LOB258" s="27"/>
      <c r="LOC258" s="27"/>
      <c r="LOD258" s="27"/>
      <c r="LOE258" s="27"/>
      <c r="LOF258" s="27"/>
      <c r="LOG258" s="27"/>
      <c r="LOH258" s="27"/>
      <c r="LOI258" s="27"/>
      <c r="LOJ258" s="27"/>
      <c r="LOK258" s="27"/>
      <c r="LOL258" s="27"/>
      <c r="LOM258" s="27"/>
      <c r="LON258" s="27"/>
      <c r="LOO258" s="27"/>
      <c r="LOP258" s="27"/>
      <c r="LOQ258" s="27"/>
      <c r="LOR258" s="27"/>
      <c r="LOS258" s="27"/>
      <c r="LOT258" s="27"/>
      <c r="LOU258" s="27"/>
      <c r="LOV258" s="27"/>
      <c r="LOW258" s="27"/>
      <c r="LOX258" s="27"/>
      <c r="LOY258" s="27"/>
      <c r="LOZ258" s="27"/>
      <c r="LPA258" s="27"/>
      <c r="LPB258" s="27"/>
      <c r="LPC258" s="27"/>
      <c r="LPD258" s="27"/>
      <c r="LPE258" s="27"/>
      <c r="LPF258" s="27"/>
      <c r="LPG258" s="27"/>
      <c r="LPH258" s="27"/>
      <c r="LPI258" s="27"/>
      <c r="LPJ258" s="27"/>
      <c r="LPK258" s="27"/>
      <c r="LPL258" s="27"/>
      <c r="LPM258" s="27"/>
      <c r="LPN258" s="27"/>
      <c r="LPO258" s="27"/>
      <c r="LPP258" s="27"/>
      <c r="LPQ258" s="27"/>
      <c r="LPR258" s="27"/>
      <c r="LPS258" s="27"/>
      <c r="LPT258" s="27"/>
      <c r="LPU258" s="27"/>
      <c r="LPV258" s="27"/>
      <c r="LPW258" s="27"/>
      <c r="LPX258" s="27"/>
      <c r="LPY258" s="27"/>
      <c r="LPZ258" s="27"/>
      <c r="LQA258" s="27"/>
      <c r="LQB258" s="27"/>
      <c r="LQC258" s="27"/>
      <c r="LQD258" s="27"/>
      <c r="LQE258" s="27"/>
      <c r="LQF258" s="27"/>
      <c r="LQG258" s="27"/>
      <c r="LQH258" s="27"/>
      <c r="LQI258" s="27"/>
      <c r="LQJ258" s="27"/>
      <c r="LQK258" s="27"/>
      <c r="LQL258" s="27"/>
      <c r="LQM258" s="27"/>
      <c r="LQN258" s="27"/>
      <c r="LQO258" s="27"/>
      <c r="LQP258" s="27"/>
      <c r="LQQ258" s="27"/>
      <c r="LQR258" s="27"/>
      <c r="LQS258" s="27"/>
      <c r="LQT258" s="27"/>
      <c r="LQU258" s="27"/>
      <c r="LQV258" s="27"/>
      <c r="LQW258" s="27"/>
      <c r="LQX258" s="27"/>
      <c r="LQY258" s="27"/>
      <c r="LQZ258" s="27"/>
      <c r="LRA258" s="27"/>
      <c r="LRB258" s="27"/>
      <c r="LRC258" s="27"/>
      <c r="LRD258" s="27"/>
      <c r="LRE258" s="27"/>
      <c r="LRF258" s="27"/>
      <c r="LRG258" s="27"/>
      <c r="LRH258" s="27"/>
      <c r="LRI258" s="27"/>
      <c r="LRJ258" s="27"/>
      <c r="LRK258" s="27"/>
      <c r="LRL258" s="27"/>
      <c r="LRM258" s="27"/>
      <c r="LRN258" s="27"/>
      <c r="LRO258" s="27"/>
      <c r="LRP258" s="27"/>
      <c r="LRQ258" s="27"/>
      <c r="LRR258" s="27"/>
      <c r="LRS258" s="27"/>
      <c r="LRT258" s="27"/>
      <c r="LRU258" s="27"/>
      <c r="LRV258" s="27"/>
      <c r="LRW258" s="27"/>
      <c r="LRX258" s="27"/>
      <c r="LRY258" s="27"/>
      <c r="LRZ258" s="27"/>
      <c r="LSA258" s="27"/>
      <c r="LSB258" s="27"/>
      <c r="LSC258" s="27"/>
      <c r="LSD258" s="27"/>
      <c r="LSE258" s="27"/>
      <c r="LSF258" s="27"/>
      <c r="LSG258" s="27"/>
      <c r="LSH258" s="27"/>
      <c r="LSI258" s="27"/>
      <c r="LSJ258" s="27"/>
      <c r="LSK258" s="27"/>
      <c r="LSL258" s="27"/>
      <c r="LSM258" s="27"/>
      <c r="LSN258" s="27"/>
      <c r="LSO258" s="27"/>
      <c r="LSP258" s="27"/>
      <c r="LSQ258" s="27"/>
      <c r="LSR258" s="27"/>
      <c r="LSS258" s="27"/>
      <c r="LST258" s="27"/>
      <c r="LSU258" s="27"/>
      <c r="LSV258" s="27"/>
      <c r="LSW258" s="27"/>
      <c r="LSX258" s="27"/>
      <c r="LSY258" s="27"/>
      <c r="LSZ258" s="27"/>
      <c r="LTA258" s="27"/>
      <c r="LTB258" s="27"/>
      <c r="LTC258" s="27"/>
      <c r="LTD258" s="27"/>
      <c r="LTE258" s="27"/>
      <c r="LTF258" s="27"/>
      <c r="LTG258" s="27"/>
      <c r="LTH258" s="27"/>
      <c r="LTI258" s="27"/>
      <c r="LTJ258" s="27"/>
      <c r="LTK258" s="27"/>
      <c r="LTL258" s="27"/>
      <c r="LTM258" s="27"/>
      <c r="LTN258" s="27"/>
      <c r="LTO258" s="27"/>
      <c r="LTP258" s="27"/>
      <c r="LTQ258" s="27"/>
      <c r="LTR258" s="27"/>
      <c r="LTS258" s="27"/>
      <c r="LTT258" s="27"/>
      <c r="LTU258" s="27"/>
      <c r="LTV258" s="27"/>
      <c r="LTW258" s="27"/>
      <c r="LTX258" s="27"/>
      <c r="LTY258" s="27"/>
      <c r="LTZ258" s="27"/>
      <c r="LUA258" s="27"/>
      <c r="LUB258" s="27"/>
      <c r="LUC258" s="27"/>
      <c r="LUD258" s="27"/>
      <c r="LUE258" s="27"/>
      <c r="LUF258" s="27"/>
      <c r="LUG258" s="27"/>
      <c r="LUH258" s="27"/>
      <c r="LUI258" s="27"/>
      <c r="LUJ258" s="27"/>
      <c r="LUK258" s="27"/>
      <c r="LUL258" s="27"/>
      <c r="LUM258" s="27"/>
      <c r="LUN258" s="27"/>
      <c r="LUO258" s="27"/>
      <c r="LUP258" s="27"/>
      <c r="LUQ258" s="27"/>
      <c r="LUR258" s="27"/>
      <c r="LUS258" s="27"/>
      <c r="LUT258" s="27"/>
      <c r="LUU258" s="27"/>
      <c r="LUV258" s="27"/>
      <c r="LUW258" s="27"/>
      <c r="LUX258" s="27"/>
      <c r="LUY258" s="27"/>
      <c r="LUZ258" s="27"/>
      <c r="LVA258" s="27"/>
      <c r="LVB258" s="27"/>
      <c r="LVC258" s="27"/>
      <c r="LVD258" s="27"/>
      <c r="LVE258" s="27"/>
      <c r="LVF258" s="27"/>
      <c r="LVG258" s="27"/>
      <c r="LVH258" s="27"/>
      <c r="LVI258" s="27"/>
      <c r="LVJ258" s="27"/>
      <c r="LVK258" s="27"/>
      <c r="LVL258" s="27"/>
      <c r="LVM258" s="27"/>
      <c r="LVN258" s="27"/>
      <c r="LVO258" s="27"/>
      <c r="LVP258" s="27"/>
      <c r="LVQ258" s="27"/>
      <c r="LVR258" s="27"/>
      <c r="LVS258" s="27"/>
      <c r="LVT258" s="27"/>
      <c r="LVU258" s="27"/>
      <c r="LVV258" s="27"/>
      <c r="LVW258" s="27"/>
      <c r="LVX258" s="27"/>
      <c r="LVY258" s="27"/>
      <c r="LVZ258" s="27"/>
      <c r="LWA258" s="27"/>
      <c r="LWB258" s="27"/>
      <c r="LWC258" s="27"/>
      <c r="LWD258" s="27"/>
      <c r="LWE258" s="27"/>
      <c r="LWF258" s="27"/>
      <c r="LWG258" s="27"/>
      <c r="LWH258" s="27"/>
      <c r="LWI258" s="27"/>
      <c r="LWJ258" s="27"/>
      <c r="LWK258" s="27"/>
      <c r="LWL258" s="27"/>
      <c r="LWM258" s="27"/>
      <c r="LWN258" s="27"/>
      <c r="LWO258" s="27"/>
      <c r="LWP258" s="27"/>
      <c r="LWQ258" s="27"/>
      <c r="LWR258" s="27"/>
      <c r="LWS258" s="27"/>
      <c r="LWT258" s="27"/>
      <c r="LWU258" s="27"/>
      <c r="LWV258" s="27"/>
      <c r="LWW258" s="27"/>
      <c r="LWX258" s="27"/>
      <c r="LWY258" s="27"/>
      <c r="LWZ258" s="27"/>
      <c r="LXA258" s="27"/>
      <c r="LXB258" s="27"/>
      <c r="LXC258" s="27"/>
      <c r="LXD258" s="27"/>
      <c r="LXE258" s="27"/>
      <c r="LXF258" s="27"/>
      <c r="LXG258" s="27"/>
      <c r="LXH258" s="27"/>
      <c r="LXI258" s="27"/>
      <c r="LXJ258" s="27"/>
      <c r="LXK258" s="27"/>
      <c r="LXL258" s="27"/>
      <c r="LXM258" s="27"/>
      <c r="LXN258" s="27"/>
      <c r="LXO258" s="27"/>
      <c r="LXP258" s="27"/>
      <c r="LXQ258" s="27"/>
      <c r="LXR258" s="27"/>
      <c r="LXS258" s="27"/>
      <c r="LXT258" s="27"/>
      <c r="LXU258" s="27"/>
      <c r="LXV258" s="27"/>
      <c r="LXW258" s="27"/>
      <c r="LXX258" s="27"/>
      <c r="LXY258" s="27"/>
      <c r="LXZ258" s="27"/>
      <c r="LYA258" s="27"/>
      <c r="LYB258" s="27"/>
      <c r="LYC258" s="27"/>
      <c r="LYD258" s="27"/>
      <c r="LYE258" s="27"/>
      <c r="LYF258" s="27"/>
      <c r="LYG258" s="27"/>
      <c r="LYH258" s="27"/>
      <c r="LYI258" s="27"/>
      <c r="LYJ258" s="27"/>
      <c r="LYK258" s="27"/>
      <c r="LYL258" s="27"/>
      <c r="LYM258" s="27"/>
      <c r="LYN258" s="27"/>
      <c r="LYO258" s="27"/>
      <c r="LYP258" s="27"/>
      <c r="LYQ258" s="27"/>
      <c r="LYR258" s="27"/>
      <c r="LYS258" s="27"/>
      <c r="LYT258" s="27"/>
      <c r="LYU258" s="27"/>
      <c r="LYV258" s="27"/>
      <c r="LYW258" s="27"/>
      <c r="LYX258" s="27"/>
      <c r="LYY258" s="27"/>
      <c r="LYZ258" s="27"/>
      <c r="LZA258" s="27"/>
      <c r="LZB258" s="27"/>
      <c r="LZC258" s="27"/>
      <c r="LZD258" s="27"/>
      <c r="LZE258" s="27"/>
      <c r="LZF258" s="27"/>
      <c r="LZG258" s="27"/>
      <c r="LZH258" s="27"/>
      <c r="LZI258" s="27"/>
      <c r="LZJ258" s="27"/>
      <c r="LZK258" s="27"/>
      <c r="LZL258" s="27"/>
      <c r="LZM258" s="27"/>
      <c r="LZN258" s="27"/>
      <c r="LZO258" s="27"/>
      <c r="LZP258" s="27"/>
      <c r="LZQ258" s="27"/>
      <c r="LZR258" s="27"/>
      <c r="LZS258" s="27"/>
      <c r="LZT258" s="27"/>
      <c r="LZU258" s="27"/>
      <c r="LZV258" s="27"/>
      <c r="LZW258" s="27"/>
      <c r="LZX258" s="27"/>
      <c r="LZY258" s="27"/>
      <c r="LZZ258" s="27"/>
      <c r="MAA258" s="27"/>
      <c r="MAB258" s="27"/>
      <c r="MAC258" s="27"/>
      <c r="MAD258" s="27"/>
      <c r="MAE258" s="27"/>
      <c r="MAF258" s="27"/>
      <c r="MAG258" s="27"/>
      <c r="MAH258" s="27"/>
      <c r="MAI258" s="27"/>
      <c r="MAJ258" s="27"/>
      <c r="MAK258" s="27"/>
      <c r="MAL258" s="27"/>
      <c r="MAM258" s="27"/>
      <c r="MAN258" s="27"/>
      <c r="MAO258" s="27"/>
      <c r="MAP258" s="27"/>
      <c r="MAQ258" s="27"/>
      <c r="MAR258" s="27"/>
      <c r="MAS258" s="27"/>
      <c r="MAT258" s="27"/>
      <c r="MAU258" s="27"/>
      <c r="MAV258" s="27"/>
      <c r="MAW258" s="27"/>
      <c r="MAX258" s="27"/>
      <c r="MAY258" s="27"/>
      <c r="MAZ258" s="27"/>
      <c r="MBA258" s="27"/>
      <c r="MBB258" s="27"/>
      <c r="MBC258" s="27"/>
      <c r="MBD258" s="27"/>
      <c r="MBE258" s="27"/>
      <c r="MBF258" s="27"/>
      <c r="MBG258" s="27"/>
      <c r="MBH258" s="27"/>
      <c r="MBI258" s="27"/>
      <c r="MBJ258" s="27"/>
      <c r="MBK258" s="27"/>
      <c r="MBL258" s="27"/>
      <c r="MBM258" s="27"/>
      <c r="MBN258" s="27"/>
      <c r="MBO258" s="27"/>
      <c r="MBP258" s="27"/>
      <c r="MBQ258" s="27"/>
      <c r="MBR258" s="27"/>
      <c r="MBS258" s="27"/>
      <c r="MBT258" s="27"/>
      <c r="MBU258" s="27"/>
      <c r="MBV258" s="27"/>
      <c r="MBW258" s="27"/>
      <c r="MBX258" s="27"/>
      <c r="MBY258" s="27"/>
      <c r="MBZ258" s="27"/>
      <c r="MCA258" s="27"/>
      <c r="MCB258" s="27"/>
      <c r="MCC258" s="27"/>
      <c r="MCD258" s="27"/>
      <c r="MCE258" s="27"/>
      <c r="MCF258" s="27"/>
      <c r="MCG258" s="27"/>
      <c r="MCH258" s="27"/>
      <c r="MCI258" s="27"/>
      <c r="MCJ258" s="27"/>
      <c r="MCK258" s="27"/>
      <c r="MCL258" s="27"/>
      <c r="MCM258" s="27"/>
      <c r="MCN258" s="27"/>
      <c r="MCO258" s="27"/>
      <c r="MCP258" s="27"/>
      <c r="MCQ258" s="27"/>
      <c r="MCR258" s="27"/>
      <c r="MCS258" s="27"/>
      <c r="MCT258" s="27"/>
      <c r="MCU258" s="27"/>
      <c r="MCV258" s="27"/>
      <c r="MCW258" s="27"/>
      <c r="MCX258" s="27"/>
      <c r="MCY258" s="27"/>
      <c r="MCZ258" s="27"/>
      <c r="MDA258" s="27"/>
      <c r="MDB258" s="27"/>
      <c r="MDC258" s="27"/>
      <c r="MDD258" s="27"/>
      <c r="MDE258" s="27"/>
      <c r="MDF258" s="27"/>
      <c r="MDG258" s="27"/>
      <c r="MDH258" s="27"/>
      <c r="MDI258" s="27"/>
      <c r="MDJ258" s="27"/>
      <c r="MDK258" s="27"/>
      <c r="MDL258" s="27"/>
      <c r="MDM258" s="27"/>
      <c r="MDN258" s="27"/>
      <c r="MDO258" s="27"/>
      <c r="MDP258" s="27"/>
      <c r="MDQ258" s="27"/>
      <c r="MDR258" s="27"/>
      <c r="MDS258" s="27"/>
      <c r="MDT258" s="27"/>
      <c r="MDU258" s="27"/>
      <c r="MDV258" s="27"/>
      <c r="MDW258" s="27"/>
      <c r="MDX258" s="27"/>
      <c r="MDY258" s="27"/>
      <c r="MDZ258" s="27"/>
      <c r="MEA258" s="27"/>
      <c r="MEB258" s="27"/>
      <c r="MEC258" s="27"/>
      <c r="MED258" s="27"/>
      <c r="MEE258" s="27"/>
      <c r="MEF258" s="27"/>
      <c r="MEG258" s="27"/>
      <c r="MEH258" s="27"/>
      <c r="MEI258" s="27"/>
      <c r="MEJ258" s="27"/>
      <c r="MEK258" s="27"/>
      <c r="MEL258" s="27"/>
      <c r="MEM258" s="27"/>
      <c r="MEN258" s="27"/>
      <c r="MEO258" s="27"/>
      <c r="MEP258" s="27"/>
      <c r="MEQ258" s="27"/>
      <c r="MER258" s="27"/>
      <c r="MES258" s="27"/>
      <c r="MET258" s="27"/>
      <c r="MEU258" s="27"/>
      <c r="MEV258" s="27"/>
      <c r="MEW258" s="27"/>
      <c r="MEX258" s="27"/>
      <c r="MEY258" s="27"/>
      <c r="MEZ258" s="27"/>
      <c r="MFA258" s="27"/>
      <c r="MFB258" s="27"/>
      <c r="MFC258" s="27"/>
      <c r="MFD258" s="27"/>
      <c r="MFE258" s="27"/>
      <c r="MFF258" s="27"/>
      <c r="MFG258" s="27"/>
      <c r="MFH258" s="27"/>
      <c r="MFI258" s="27"/>
      <c r="MFJ258" s="27"/>
      <c r="MFK258" s="27"/>
      <c r="MFL258" s="27"/>
      <c r="MFM258" s="27"/>
      <c r="MFN258" s="27"/>
      <c r="MFO258" s="27"/>
      <c r="MFP258" s="27"/>
      <c r="MFQ258" s="27"/>
      <c r="MFR258" s="27"/>
      <c r="MFS258" s="27"/>
      <c r="MFT258" s="27"/>
      <c r="MFU258" s="27"/>
      <c r="MFV258" s="27"/>
      <c r="MFW258" s="27"/>
      <c r="MFX258" s="27"/>
      <c r="MFY258" s="27"/>
      <c r="MFZ258" s="27"/>
      <c r="MGA258" s="27"/>
      <c r="MGB258" s="27"/>
      <c r="MGC258" s="27"/>
      <c r="MGD258" s="27"/>
      <c r="MGE258" s="27"/>
      <c r="MGF258" s="27"/>
      <c r="MGG258" s="27"/>
      <c r="MGH258" s="27"/>
      <c r="MGI258" s="27"/>
      <c r="MGJ258" s="27"/>
      <c r="MGK258" s="27"/>
      <c r="MGL258" s="27"/>
      <c r="MGM258" s="27"/>
      <c r="MGN258" s="27"/>
      <c r="MGO258" s="27"/>
      <c r="MGP258" s="27"/>
      <c r="MGQ258" s="27"/>
      <c r="MGR258" s="27"/>
      <c r="MGS258" s="27"/>
      <c r="MGT258" s="27"/>
      <c r="MGU258" s="27"/>
      <c r="MGV258" s="27"/>
      <c r="MGW258" s="27"/>
      <c r="MGX258" s="27"/>
      <c r="MGY258" s="27"/>
      <c r="MGZ258" s="27"/>
      <c r="MHA258" s="27"/>
      <c r="MHB258" s="27"/>
      <c r="MHC258" s="27"/>
      <c r="MHD258" s="27"/>
      <c r="MHE258" s="27"/>
      <c r="MHF258" s="27"/>
      <c r="MHG258" s="27"/>
      <c r="MHH258" s="27"/>
      <c r="MHI258" s="27"/>
      <c r="MHJ258" s="27"/>
      <c r="MHK258" s="27"/>
      <c r="MHL258" s="27"/>
      <c r="MHM258" s="27"/>
      <c r="MHN258" s="27"/>
      <c r="MHO258" s="27"/>
      <c r="MHP258" s="27"/>
      <c r="MHQ258" s="27"/>
      <c r="MHR258" s="27"/>
      <c r="MHS258" s="27"/>
      <c r="MHT258" s="27"/>
      <c r="MHU258" s="27"/>
      <c r="MHV258" s="27"/>
      <c r="MHW258" s="27"/>
      <c r="MHX258" s="27"/>
      <c r="MHY258" s="27"/>
      <c r="MHZ258" s="27"/>
      <c r="MIA258" s="27"/>
      <c r="MIB258" s="27"/>
      <c r="MIC258" s="27"/>
      <c r="MID258" s="27"/>
      <c r="MIE258" s="27"/>
      <c r="MIF258" s="27"/>
      <c r="MIG258" s="27"/>
      <c r="MIH258" s="27"/>
      <c r="MII258" s="27"/>
      <c r="MIJ258" s="27"/>
      <c r="MIK258" s="27"/>
      <c r="MIL258" s="27"/>
      <c r="MIM258" s="27"/>
      <c r="MIN258" s="27"/>
      <c r="MIO258" s="27"/>
      <c r="MIP258" s="27"/>
      <c r="MIQ258" s="27"/>
      <c r="MIR258" s="27"/>
      <c r="MIS258" s="27"/>
      <c r="MIT258" s="27"/>
      <c r="MIU258" s="27"/>
      <c r="MIV258" s="27"/>
      <c r="MIW258" s="27"/>
      <c r="MIX258" s="27"/>
      <c r="MIY258" s="27"/>
      <c r="MIZ258" s="27"/>
      <c r="MJA258" s="27"/>
      <c r="MJB258" s="27"/>
      <c r="MJC258" s="27"/>
      <c r="MJD258" s="27"/>
      <c r="MJE258" s="27"/>
      <c r="MJF258" s="27"/>
      <c r="MJG258" s="27"/>
      <c r="MJH258" s="27"/>
      <c r="MJI258" s="27"/>
      <c r="MJJ258" s="27"/>
      <c r="MJK258" s="27"/>
      <c r="MJL258" s="27"/>
      <c r="MJM258" s="27"/>
      <c r="MJN258" s="27"/>
      <c r="MJO258" s="27"/>
      <c r="MJP258" s="27"/>
      <c r="MJQ258" s="27"/>
      <c r="MJR258" s="27"/>
      <c r="MJS258" s="27"/>
      <c r="MJT258" s="27"/>
      <c r="MJU258" s="27"/>
      <c r="MJV258" s="27"/>
      <c r="MJW258" s="27"/>
      <c r="MJX258" s="27"/>
      <c r="MJY258" s="27"/>
      <c r="MJZ258" s="27"/>
      <c r="MKA258" s="27"/>
      <c r="MKB258" s="27"/>
      <c r="MKC258" s="27"/>
      <c r="MKD258" s="27"/>
      <c r="MKE258" s="27"/>
      <c r="MKF258" s="27"/>
      <c r="MKG258" s="27"/>
      <c r="MKH258" s="27"/>
      <c r="MKI258" s="27"/>
      <c r="MKJ258" s="27"/>
      <c r="MKK258" s="27"/>
      <c r="MKL258" s="27"/>
      <c r="MKM258" s="27"/>
      <c r="MKN258" s="27"/>
      <c r="MKO258" s="27"/>
      <c r="MKP258" s="27"/>
      <c r="MKQ258" s="27"/>
      <c r="MKR258" s="27"/>
      <c r="MKS258" s="27"/>
      <c r="MKT258" s="27"/>
      <c r="MKU258" s="27"/>
      <c r="MKV258" s="27"/>
      <c r="MKW258" s="27"/>
      <c r="MKX258" s="27"/>
      <c r="MKY258" s="27"/>
      <c r="MKZ258" s="27"/>
      <c r="MLA258" s="27"/>
      <c r="MLB258" s="27"/>
      <c r="MLC258" s="27"/>
      <c r="MLD258" s="27"/>
      <c r="MLE258" s="27"/>
      <c r="MLF258" s="27"/>
      <c r="MLG258" s="27"/>
      <c r="MLH258" s="27"/>
      <c r="MLI258" s="27"/>
      <c r="MLJ258" s="27"/>
      <c r="MLK258" s="27"/>
      <c r="MLL258" s="27"/>
      <c r="MLM258" s="27"/>
      <c r="MLN258" s="27"/>
      <c r="MLO258" s="27"/>
      <c r="MLP258" s="27"/>
      <c r="MLQ258" s="27"/>
      <c r="MLR258" s="27"/>
      <c r="MLS258" s="27"/>
      <c r="MLT258" s="27"/>
      <c r="MLU258" s="27"/>
      <c r="MLV258" s="27"/>
      <c r="MLW258" s="27"/>
      <c r="MLX258" s="27"/>
      <c r="MLY258" s="27"/>
      <c r="MLZ258" s="27"/>
      <c r="MMA258" s="27"/>
      <c r="MMB258" s="27"/>
      <c r="MMC258" s="27"/>
      <c r="MMD258" s="27"/>
      <c r="MME258" s="27"/>
      <c r="MMF258" s="27"/>
      <c r="MMG258" s="27"/>
      <c r="MMH258" s="27"/>
      <c r="MMI258" s="27"/>
      <c r="MMJ258" s="27"/>
      <c r="MMK258" s="27"/>
      <c r="MML258" s="27"/>
      <c r="MMM258" s="27"/>
      <c r="MMN258" s="27"/>
      <c r="MMO258" s="27"/>
      <c r="MMP258" s="27"/>
      <c r="MMQ258" s="27"/>
      <c r="MMR258" s="27"/>
      <c r="MMS258" s="27"/>
      <c r="MMT258" s="27"/>
      <c r="MMU258" s="27"/>
      <c r="MMV258" s="27"/>
      <c r="MMW258" s="27"/>
      <c r="MMX258" s="27"/>
      <c r="MMY258" s="27"/>
      <c r="MMZ258" s="27"/>
      <c r="MNA258" s="27"/>
      <c r="MNB258" s="27"/>
      <c r="MNC258" s="27"/>
      <c r="MND258" s="27"/>
      <c r="MNE258" s="27"/>
      <c r="MNF258" s="27"/>
      <c r="MNG258" s="27"/>
      <c r="MNH258" s="27"/>
      <c r="MNI258" s="27"/>
      <c r="MNJ258" s="27"/>
      <c r="MNK258" s="27"/>
      <c r="MNL258" s="27"/>
      <c r="MNM258" s="27"/>
      <c r="MNN258" s="27"/>
      <c r="MNO258" s="27"/>
      <c r="MNP258" s="27"/>
      <c r="MNQ258" s="27"/>
      <c r="MNR258" s="27"/>
      <c r="MNS258" s="27"/>
      <c r="MNT258" s="27"/>
      <c r="MNU258" s="27"/>
      <c r="MNV258" s="27"/>
      <c r="MNW258" s="27"/>
      <c r="MNX258" s="27"/>
      <c r="MNY258" s="27"/>
      <c r="MNZ258" s="27"/>
      <c r="MOA258" s="27"/>
      <c r="MOB258" s="27"/>
      <c r="MOC258" s="27"/>
      <c r="MOD258" s="27"/>
      <c r="MOE258" s="27"/>
      <c r="MOF258" s="27"/>
      <c r="MOG258" s="27"/>
      <c r="MOH258" s="27"/>
      <c r="MOI258" s="27"/>
      <c r="MOJ258" s="27"/>
      <c r="MOK258" s="27"/>
      <c r="MOL258" s="27"/>
      <c r="MOM258" s="27"/>
      <c r="MON258" s="27"/>
      <c r="MOO258" s="27"/>
      <c r="MOP258" s="27"/>
      <c r="MOQ258" s="27"/>
      <c r="MOR258" s="27"/>
      <c r="MOS258" s="27"/>
      <c r="MOT258" s="27"/>
      <c r="MOU258" s="27"/>
      <c r="MOV258" s="27"/>
      <c r="MOW258" s="27"/>
      <c r="MOX258" s="27"/>
      <c r="MOY258" s="27"/>
      <c r="MOZ258" s="27"/>
      <c r="MPA258" s="27"/>
      <c r="MPB258" s="27"/>
      <c r="MPC258" s="27"/>
      <c r="MPD258" s="27"/>
      <c r="MPE258" s="27"/>
      <c r="MPF258" s="27"/>
      <c r="MPG258" s="27"/>
      <c r="MPH258" s="27"/>
      <c r="MPI258" s="27"/>
      <c r="MPJ258" s="27"/>
      <c r="MPK258" s="27"/>
      <c r="MPL258" s="27"/>
      <c r="MPM258" s="27"/>
      <c r="MPN258" s="27"/>
      <c r="MPO258" s="27"/>
      <c r="MPP258" s="27"/>
      <c r="MPQ258" s="27"/>
      <c r="MPR258" s="27"/>
      <c r="MPS258" s="27"/>
      <c r="MPT258" s="27"/>
      <c r="MPU258" s="27"/>
      <c r="MPV258" s="27"/>
      <c r="MPW258" s="27"/>
      <c r="MPX258" s="27"/>
      <c r="MPY258" s="27"/>
      <c r="MPZ258" s="27"/>
      <c r="MQA258" s="27"/>
      <c r="MQB258" s="27"/>
      <c r="MQC258" s="27"/>
      <c r="MQD258" s="27"/>
      <c r="MQE258" s="27"/>
      <c r="MQF258" s="27"/>
      <c r="MQG258" s="27"/>
      <c r="MQH258" s="27"/>
      <c r="MQI258" s="27"/>
      <c r="MQJ258" s="27"/>
      <c r="MQK258" s="27"/>
      <c r="MQL258" s="27"/>
      <c r="MQM258" s="27"/>
      <c r="MQN258" s="27"/>
      <c r="MQO258" s="27"/>
      <c r="MQP258" s="27"/>
      <c r="MQQ258" s="27"/>
      <c r="MQR258" s="27"/>
      <c r="MQS258" s="27"/>
      <c r="MQT258" s="27"/>
      <c r="MQU258" s="27"/>
      <c r="MQV258" s="27"/>
      <c r="MQW258" s="27"/>
      <c r="MQX258" s="27"/>
      <c r="MQY258" s="27"/>
      <c r="MQZ258" s="27"/>
      <c r="MRA258" s="27"/>
      <c r="MRB258" s="27"/>
      <c r="MRC258" s="27"/>
      <c r="MRD258" s="27"/>
      <c r="MRE258" s="27"/>
      <c r="MRF258" s="27"/>
      <c r="MRG258" s="27"/>
      <c r="MRH258" s="27"/>
      <c r="MRI258" s="27"/>
      <c r="MRJ258" s="27"/>
      <c r="MRK258" s="27"/>
      <c r="MRL258" s="27"/>
      <c r="MRM258" s="27"/>
      <c r="MRN258" s="27"/>
      <c r="MRO258" s="27"/>
      <c r="MRP258" s="27"/>
      <c r="MRQ258" s="27"/>
      <c r="MRR258" s="27"/>
      <c r="MRS258" s="27"/>
      <c r="MRT258" s="27"/>
      <c r="MRU258" s="27"/>
      <c r="MRV258" s="27"/>
      <c r="MRW258" s="27"/>
      <c r="MRX258" s="27"/>
      <c r="MRY258" s="27"/>
      <c r="MRZ258" s="27"/>
      <c r="MSA258" s="27"/>
      <c r="MSB258" s="27"/>
      <c r="MSC258" s="27"/>
      <c r="MSD258" s="27"/>
      <c r="MSE258" s="27"/>
      <c r="MSF258" s="27"/>
      <c r="MSG258" s="27"/>
      <c r="MSH258" s="27"/>
      <c r="MSI258" s="27"/>
      <c r="MSJ258" s="27"/>
      <c r="MSK258" s="27"/>
      <c r="MSL258" s="27"/>
      <c r="MSM258" s="27"/>
      <c r="MSN258" s="27"/>
      <c r="MSO258" s="27"/>
      <c r="MSP258" s="27"/>
      <c r="MSQ258" s="27"/>
      <c r="MSR258" s="27"/>
      <c r="MSS258" s="27"/>
      <c r="MST258" s="27"/>
      <c r="MSU258" s="27"/>
      <c r="MSV258" s="27"/>
      <c r="MSW258" s="27"/>
      <c r="MSX258" s="27"/>
      <c r="MSY258" s="27"/>
      <c r="MSZ258" s="27"/>
      <c r="MTA258" s="27"/>
      <c r="MTB258" s="27"/>
      <c r="MTC258" s="27"/>
      <c r="MTD258" s="27"/>
      <c r="MTE258" s="27"/>
      <c r="MTF258" s="27"/>
      <c r="MTG258" s="27"/>
      <c r="MTH258" s="27"/>
      <c r="MTI258" s="27"/>
      <c r="MTJ258" s="27"/>
      <c r="MTK258" s="27"/>
      <c r="MTL258" s="27"/>
      <c r="MTM258" s="27"/>
      <c r="MTN258" s="27"/>
      <c r="MTO258" s="27"/>
      <c r="MTP258" s="27"/>
      <c r="MTQ258" s="27"/>
      <c r="MTR258" s="27"/>
      <c r="MTS258" s="27"/>
      <c r="MTT258" s="27"/>
      <c r="MTU258" s="27"/>
      <c r="MTV258" s="27"/>
      <c r="MTW258" s="27"/>
      <c r="MTX258" s="27"/>
      <c r="MTY258" s="27"/>
      <c r="MTZ258" s="27"/>
      <c r="MUA258" s="27"/>
      <c r="MUB258" s="27"/>
      <c r="MUC258" s="27"/>
      <c r="MUD258" s="27"/>
      <c r="MUE258" s="27"/>
      <c r="MUF258" s="27"/>
      <c r="MUG258" s="27"/>
      <c r="MUH258" s="27"/>
      <c r="MUI258" s="27"/>
      <c r="MUJ258" s="27"/>
      <c r="MUK258" s="27"/>
      <c r="MUL258" s="27"/>
      <c r="MUM258" s="27"/>
      <c r="MUN258" s="27"/>
      <c r="MUO258" s="27"/>
      <c r="MUP258" s="27"/>
      <c r="MUQ258" s="27"/>
      <c r="MUR258" s="27"/>
      <c r="MUS258" s="27"/>
      <c r="MUT258" s="27"/>
      <c r="MUU258" s="27"/>
      <c r="MUV258" s="27"/>
      <c r="MUW258" s="27"/>
      <c r="MUX258" s="27"/>
      <c r="MUY258" s="27"/>
      <c r="MUZ258" s="27"/>
      <c r="MVA258" s="27"/>
      <c r="MVB258" s="27"/>
      <c r="MVC258" s="27"/>
      <c r="MVD258" s="27"/>
      <c r="MVE258" s="27"/>
      <c r="MVF258" s="27"/>
      <c r="MVG258" s="27"/>
      <c r="MVH258" s="27"/>
      <c r="MVI258" s="27"/>
      <c r="MVJ258" s="27"/>
      <c r="MVK258" s="27"/>
      <c r="MVL258" s="27"/>
      <c r="MVM258" s="27"/>
      <c r="MVN258" s="27"/>
      <c r="MVO258" s="27"/>
      <c r="MVP258" s="27"/>
      <c r="MVQ258" s="27"/>
      <c r="MVR258" s="27"/>
      <c r="MVS258" s="27"/>
      <c r="MVT258" s="27"/>
      <c r="MVU258" s="27"/>
      <c r="MVV258" s="27"/>
      <c r="MVW258" s="27"/>
      <c r="MVX258" s="27"/>
      <c r="MVY258" s="27"/>
      <c r="MVZ258" s="27"/>
      <c r="MWA258" s="27"/>
      <c r="MWB258" s="27"/>
      <c r="MWC258" s="27"/>
      <c r="MWD258" s="27"/>
      <c r="MWE258" s="27"/>
      <c r="MWF258" s="27"/>
      <c r="MWG258" s="27"/>
      <c r="MWH258" s="27"/>
      <c r="MWI258" s="27"/>
      <c r="MWJ258" s="27"/>
      <c r="MWK258" s="27"/>
      <c r="MWL258" s="27"/>
      <c r="MWM258" s="27"/>
      <c r="MWN258" s="27"/>
      <c r="MWO258" s="27"/>
      <c r="MWP258" s="27"/>
      <c r="MWQ258" s="27"/>
      <c r="MWR258" s="27"/>
      <c r="MWS258" s="27"/>
      <c r="MWT258" s="27"/>
      <c r="MWU258" s="27"/>
      <c r="MWV258" s="27"/>
      <c r="MWW258" s="27"/>
      <c r="MWX258" s="27"/>
      <c r="MWY258" s="27"/>
      <c r="MWZ258" s="27"/>
      <c r="MXA258" s="27"/>
      <c r="MXB258" s="27"/>
      <c r="MXC258" s="27"/>
      <c r="MXD258" s="27"/>
      <c r="MXE258" s="27"/>
      <c r="MXF258" s="27"/>
      <c r="MXG258" s="27"/>
      <c r="MXH258" s="27"/>
      <c r="MXI258" s="27"/>
      <c r="MXJ258" s="27"/>
      <c r="MXK258" s="27"/>
      <c r="MXL258" s="27"/>
      <c r="MXM258" s="27"/>
      <c r="MXN258" s="27"/>
      <c r="MXO258" s="27"/>
      <c r="MXP258" s="27"/>
      <c r="MXQ258" s="27"/>
      <c r="MXR258" s="27"/>
      <c r="MXS258" s="27"/>
      <c r="MXT258" s="27"/>
      <c r="MXU258" s="27"/>
      <c r="MXV258" s="27"/>
      <c r="MXW258" s="27"/>
      <c r="MXX258" s="27"/>
      <c r="MXY258" s="27"/>
      <c r="MXZ258" s="27"/>
      <c r="MYA258" s="27"/>
      <c r="MYB258" s="27"/>
      <c r="MYC258" s="27"/>
      <c r="MYD258" s="27"/>
      <c r="MYE258" s="27"/>
      <c r="MYF258" s="27"/>
      <c r="MYG258" s="27"/>
      <c r="MYH258" s="27"/>
      <c r="MYI258" s="27"/>
      <c r="MYJ258" s="27"/>
      <c r="MYK258" s="27"/>
      <c r="MYL258" s="27"/>
      <c r="MYM258" s="27"/>
      <c r="MYN258" s="27"/>
      <c r="MYO258" s="27"/>
      <c r="MYP258" s="27"/>
      <c r="MYQ258" s="27"/>
      <c r="MYR258" s="27"/>
      <c r="MYS258" s="27"/>
      <c r="MYT258" s="27"/>
      <c r="MYU258" s="27"/>
      <c r="MYV258" s="27"/>
      <c r="MYW258" s="27"/>
      <c r="MYX258" s="27"/>
      <c r="MYY258" s="27"/>
      <c r="MYZ258" s="27"/>
      <c r="MZA258" s="27"/>
      <c r="MZB258" s="27"/>
      <c r="MZC258" s="27"/>
      <c r="MZD258" s="27"/>
      <c r="MZE258" s="27"/>
      <c r="MZF258" s="27"/>
      <c r="MZG258" s="27"/>
      <c r="MZH258" s="27"/>
      <c r="MZI258" s="27"/>
      <c r="MZJ258" s="27"/>
      <c r="MZK258" s="27"/>
      <c r="MZL258" s="27"/>
      <c r="MZM258" s="27"/>
      <c r="MZN258" s="27"/>
      <c r="MZO258" s="27"/>
      <c r="MZP258" s="27"/>
      <c r="MZQ258" s="27"/>
      <c r="MZR258" s="27"/>
      <c r="MZS258" s="27"/>
      <c r="MZT258" s="27"/>
      <c r="MZU258" s="27"/>
      <c r="MZV258" s="27"/>
      <c r="MZW258" s="27"/>
      <c r="MZX258" s="27"/>
      <c r="MZY258" s="27"/>
      <c r="MZZ258" s="27"/>
      <c r="NAA258" s="27"/>
      <c r="NAB258" s="27"/>
      <c r="NAC258" s="27"/>
      <c r="NAD258" s="27"/>
      <c r="NAE258" s="27"/>
      <c r="NAF258" s="27"/>
      <c r="NAG258" s="27"/>
      <c r="NAH258" s="27"/>
      <c r="NAI258" s="27"/>
      <c r="NAJ258" s="27"/>
      <c r="NAK258" s="27"/>
      <c r="NAL258" s="27"/>
      <c r="NAM258" s="27"/>
      <c r="NAN258" s="27"/>
      <c r="NAO258" s="27"/>
      <c r="NAP258" s="27"/>
      <c r="NAQ258" s="27"/>
      <c r="NAR258" s="27"/>
      <c r="NAS258" s="27"/>
      <c r="NAT258" s="27"/>
      <c r="NAU258" s="27"/>
      <c r="NAV258" s="27"/>
      <c r="NAW258" s="27"/>
      <c r="NAX258" s="27"/>
      <c r="NAY258" s="27"/>
      <c r="NAZ258" s="27"/>
      <c r="NBA258" s="27"/>
      <c r="NBB258" s="27"/>
      <c r="NBC258" s="27"/>
      <c r="NBD258" s="27"/>
      <c r="NBE258" s="27"/>
      <c r="NBF258" s="27"/>
      <c r="NBG258" s="27"/>
      <c r="NBH258" s="27"/>
      <c r="NBI258" s="27"/>
      <c r="NBJ258" s="27"/>
      <c r="NBK258" s="27"/>
      <c r="NBL258" s="27"/>
      <c r="NBM258" s="27"/>
      <c r="NBN258" s="27"/>
      <c r="NBO258" s="27"/>
      <c r="NBP258" s="27"/>
      <c r="NBQ258" s="27"/>
      <c r="NBR258" s="27"/>
      <c r="NBS258" s="27"/>
      <c r="NBT258" s="27"/>
      <c r="NBU258" s="27"/>
      <c r="NBV258" s="27"/>
      <c r="NBW258" s="27"/>
      <c r="NBX258" s="27"/>
      <c r="NBY258" s="27"/>
      <c r="NBZ258" s="27"/>
      <c r="NCA258" s="27"/>
      <c r="NCB258" s="27"/>
      <c r="NCC258" s="27"/>
      <c r="NCD258" s="27"/>
      <c r="NCE258" s="27"/>
      <c r="NCF258" s="27"/>
      <c r="NCG258" s="27"/>
      <c r="NCH258" s="27"/>
      <c r="NCI258" s="27"/>
      <c r="NCJ258" s="27"/>
      <c r="NCK258" s="27"/>
      <c r="NCL258" s="27"/>
      <c r="NCM258" s="27"/>
      <c r="NCN258" s="27"/>
      <c r="NCO258" s="27"/>
      <c r="NCP258" s="27"/>
      <c r="NCQ258" s="27"/>
      <c r="NCR258" s="27"/>
      <c r="NCS258" s="27"/>
      <c r="NCT258" s="27"/>
      <c r="NCU258" s="27"/>
      <c r="NCV258" s="27"/>
      <c r="NCW258" s="27"/>
      <c r="NCX258" s="27"/>
      <c r="NCY258" s="27"/>
      <c r="NCZ258" s="27"/>
      <c r="NDA258" s="27"/>
      <c r="NDB258" s="27"/>
      <c r="NDC258" s="27"/>
      <c r="NDD258" s="27"/>
      <c r="NDE258" s="27"/>
      <c r="NDF258" s="27"/>
      <c r="NDG258" s="27"/>
      <c r="NDH258" s="27"/>
      <c r="NDI258" s="27"/>
      <c r="NDJ258" s="27"/>
      <c r="NDK258" s="27"/>
      <c r="NDL258" s="27"/>
      <c r="NDM258" s="27"/>
      <c r="NDN258" s="27"/>
      <c r="NDO258" s="27"/>
      <c r="NDP258" s="27"/>
      <c r="NDQ258" s="27"/>
      <c r="NDR258" s="27"/>
      <c r="NDS258" s="27"/>
      <c r="NDT258" s="27"/>
      <c r="NDU258" s="27"/>
      <c r="NDV258" s="27"/>
      <c r="NDW258" s="27"/>
      <c r="NDX258" s="27"/>
      <c r="NDY258" s="27"/>
      <c r="NDZ258" s="27"/>
      <c r="NEA258" s="27"/>
      <c r="NEB258" s="27"/>
      <c r="NEC258" s="27"/>
      <c r="NED258" s="27"/>
      <c r="NEE258" s="27"/>
      <c r="NEF258" s="27"/>
      <c r="NEG258" s="27"/>
      <c r="NEH258" s="27"/>
      <c r="NEI258" s="27"/>
      <c r="NEJ258" s="27"/>
      <c r="NEK258" s="27"/>
      <c r="NEL258" s="27"/>
      <c r="NEM258" s="27"/>
      <c r="NEN258" s="27"/>
      <c r="NEO258" s="27"/>
      <c r="NEP258" s="27"/>
      <c r="NEQ258" s="27"/>
      <c r="NER258" s="27"/>
      <c r="NES258" s="27"/>
      <c r="NET258" s="27"/>
      <c r="NEU258" s="27"/>
      <c r="NEV258" s="27"/>
      <c r="NEW258" s="27"/>
      <c r="NEX258" s="27"/>
      <c r="NEY258" s="27"/>
      <c r="NEZ258" s="27"/>
      <c r="NFA258" s="27"/>
      <c r="NFB258" s="27"/>
      <c r="NFC258" s="27"/>
      <c r="NFD258" s="27"/>
      <c r="NFE258" s="27"/>
      <c r="NFF258" s="27"/>
      <c r="NFG258" s="27"/>
      <c r="NFH258" s="27"/>
      <c r="NFI258" s="27"/>
      <c r="NFJ258" s="27"/>
      <c r="NFK258" s="27"/>
      <c r="NFL258" s="27"/>
      <c r="NFM258" s="27"/>
      <c r="NFN258" s="27"/>
      <c r="NFO258" s="27"/>
      <c r="NFP258" s="27"/>
      <c r="NFQ258" s="27"/>
      <c r="NFR258" s="27"/>
      <c r="NFS258" s="27"/>
      <c r="NFT258" s="27"/>
      <c r="NFU258" s="27"/>
      <c r="NFV258" s="27"/>
      <c r="NFW258" s="27"/>
      <c r="NFX258" s="27"/>
      <c r="NFY258" s="27"/>
      <c r="NFZ258" s="27"/>
      <c r="NGA258" s="27"/>
      <c r="NGB258" s="27"/>
      <c r="NGC258" s="27"/>
      <c r="NGD258" s="27"/>
      <c r="NGE258" s="27"/>
      <c r="NGF258" s="27"/>
      <c r="NGG258" s="27"/>
      <c r="NGH258" s="27"/>
      <c r="NGI258" s="27"/>
      <c r="NGJ258" s="27"/>
      <c r="NGK258" s="27"/>
      <c r="NGL258" s="27"/>
      <c r="NGM258" s="27"/>
      <c r="NGN258" s="27"/>
      <c r="NGO258" s="27"/>
      <c r="NGP258" s="27"/>
      <c r="NGQ258" s="27"/>
      <c r="NGR258" s="27"/>
      <c r="NGS258" s="27"/>
      <c r="NGT258" s="27"/>
      <c r="NGU258" s="27"/>
      <c r="NGV258" s="27"/>
      <c r="NGW258" s="27"/>
      <c r="NGX258" s="27"/>
      <c r="NGY258" s="27"/>
      <c r="NGZ258" s="27"/>
      <c r="NHA258" s="27"/>
      <c r="NHB258" s="27"/>
      <c r="NHC258" s="27"/>
      <c r="NHD258" s="27"/>
      <c r="NHE258" s="27"/>
      <c r="NHF258" s="27"/>
      <c r="NHG258" s="27"/>
      <c r="NHH258" s="27"/>
      <c r="NHI258" s="27"/>
      <c r="NHJ258" s="27"/>
      <c r="NHK258" s="27"/>
      <c r="NHL258" s="27"/>
      <c r="NHM258" s="27"/>
      <c r="NHN258" s="27"/>
      <c r="NHO258" s="27"/>
      <c r="NHP258" s="27"/>
      <c r="NHQ258" s="27"/>
      <c r="NHR258" s="27"/>
      <c r="NHS258" s="27"/>
      <c r="NHT258" s="27"/>
      <c r="NHU258" s="27"/>
      <c r="NHV258" s="27"/>
      <c r="NHW258" s="27"/>
      <c r="NHX258" s="27"/>
      <c r="NHY258" s="27"/>
      <c r="NHZ258" s="27"/>
      <c r="NIA258" s="27"/>
      <c r="NIB258" s="27"/>
      <c r="NIC258" s="27"/>
      <c r="NID258" s="27"/>
      <c r="NIE258" s="27"/>
      <c r="NIF258" s="27"/>
      <c r="NIG258" s="27"/>
      <c r="NIH258" s="27"/>
      <c r="NII258" s="27"/>
      <c r="NIJ258" s="27"/>
      <c r="NIK258" s="27"/>
      <c r="NIL258" s="27"/>
      <c r="NIM258" s="27"/>
      <c r="NIN258" s="27"/>
      <c r="NIO258" s="27"/>
      <c r="NIP258" s="27"/>
      <c r="NIQ258" s="27"/>
      <c r="NIR258" s="27"/>
      <c r="NIS258" s="27"/>
      <c r="NIT258" s="27"/>
      <c r="NIU258" s="27"/>
      <c r="NIV258" s="27"/>
      <c r="NIW258" s="27"/>
      <c r="NIX258" s="27"/>
      <c r="NIY258" s="27"/>
      <c r="NIZ258" s="27"/>
      <c r="NJA258" s="27"/>
      <c r="NJB258" s="27"/>
      <c r="NJC258" s="27"/>
      <c r="NJD258" s="27"/>
      <c r="NJE258" s="27"/>
      <c r="NJF258" s="27"/>
      <c r="NJG258" s="27"/>
      <c r="NJH258" s="27"/>
      <c r="NJI258" s="27"/>
      <c r="NJJ258" s="27"/>
      <c r="NJK258" s="27"/>
      <c r="NJL258" s="27"/>
      <c r="NJM258" s="27"/>
      <c r="NJN258" s="27"/>
      <c r="NJO258" s="27"/>
      <c r="NJP258" s="27"/>
      <c r="NJQ258" s="27"/>
      <c r="NJR258" s="27"/>
      <c r="NJS258" s="27"/>
      <c r="NJT258" s="27"/>
      <c r="NJU258" s="27"/>
      <c r="NJV258" s="27"/>
      <c r="NJW258" s="27"/>
      <c r="NJX258" s="27"/>
      <c r="NJY258" s="27"/>
      <c r="NJZ258" s="27"/>
      <c r="NKA258" s="27"/>
      <c r="NKB258" s="27"/>
      <c r="NKC258" s="27"/>
      <c r="NKD258" s="27"/>
      <c r="NKE258" s="27"/>
      <c r="NKF258" s="27"/>
      <c r="NKG258" s="27"/>
      <c r="NKH258" s="27"/>
      <c r="NKI258" s="27"/>
      <c r="NKJ258" s="27"/>
      <c r="NKK258" s="27"/>
      <c r="NKL258" s="27"/>
      <c r="NKM258" s="27"/>
      <c r="NKN258" s="27"/>
      <c r="NKO258" s="27"/>
      <c r="NKP258" s="27"/>
      <c r="NKQ258" s="27"/>
      <c r="NKR258" s="27"/>
      <c r="NKS258" s="27"/>
      <c r="NKT258" s="27"/>
      <c r="NKU258" s="27"/>
      <c r="NKV258" s="27"/>
      <c r="NKW258" s="27"/>
      <c r="NKX258" s="27"/>
      <c r="NKY258" s="27"/>
      <c r="NKZ258" s="27"/>
      <c r="NLA258" s="27"/>
      <c r="NLB258" s="27"/>
      <c r="NLC258" s="27"/>
      <c r="NLD258" s="27"/>
      <c r="NLE258" s="27"/>
      <c r="NLF258" s="27"/>
      <c r="NLG258" s="27"/>
      <c r="NLH258" s="27"/>
      <c r="NLI258" s="27"/>
      <c r="NLJ258" s="27"/>
      <c r="NLK258" s="27"/>
      <c r="NLL258" s="27"/>
      <c r="NLM258" s="27"/>
      <c r="NLN258" s="27"/>
      <c r="NLO258" s="27"/>
      <c r="NLP258" s="27"/>
      <c r="NLQ258" s="27"/>
      <c r="NLR258" s="27"/>
      <c r="NLS258" s="27"/>
      <c r="NLT258" s="27"/>
      <c r="NLU258" s="27"/>
      <c r="NLV258" s="27"/>
      <c r="NLW258" s="27"/>
      <c r="NLX258" s="27"/>
      <c r="NLY258" s="27"/>
      <c r="NLZ258" s="27"/>
      <c r="NMA258" s="27"/>
      <c r="NMB258" s="27"/>
      <c r="NMC258" s="27"/>
      <c r="NMD258" s="27"/>
      <c r="NME258" s="27"/>
      <c r="NMF258" s="27"/>
      <c r="NMG258" s="27"/>
      <c r="NMH258" s="27"/>
      <c r="NMI258" s="27"/>
      <c r="NMJ258" s="27"/>
      <c r="NMK258" s="27"/>
      <c r="NML258" s="27"/>
      <c r="NMM258" s="27"/>
      <c r="NMN258" s="27"/>
      <c r="NMO258" s="27"/>
      <c r="NMP258" s="27"/>
      <c r="NMQ258" s="27"/>
      <c r="NMR258" s="27"/>
      <c r="NMS258" s="27"/>
      <c r="NMT258" s="27"/>
      <c r="NMU258" s="27"/>
      <c r="NMV258" s="27"/>
      <c r="NMW258" s="27"/>
      <c r="NMX258" s="27"/>
      <c r="NMY258" s="27"/>
      <c r="NMZ258" s="27"/>
      <c r="NNA258" s="27"/>
      <c r="NNB258" s="27"/>
      <c r="NNC258" s="27"/>
      <c r="NND258" s="27"/>
      <c r="NNE258" s="27"/>
      <c r="NNF258" s="27"/>
      <c r="NNG258" s="27"/>
      <c r="NNH258" s="27"/>
      <c r="NNI258" s="27"/>
      <c r="NNJ258" s="27"/>
      <c r="NNK258" s="27"/>
      <c r="NNL258" s="27"/>
      <c r="NNM258" s="27"/>
      <c r="NNN258" s="27"/>
      <c r="NNO258" s="27"/>
      <c r="NNP258" s="27"/>
      <c r="NNQ258" s="27"/>
      <c r="NNR258" s="27"/>
      <c r="NNS258" s="27"/>
      <c r="NNT258" s="27"/>
      <c r="NNU258" s="27"/>
      <c r="NNV258" s="27"/>
      <c r="NNW258" s="27"/>
      <c r="NNX258" s="27"/>
      <c r="NNY258" s="27"/>
      <c r="NNZ258" s="27"/>
      <c r="NOA258" s="27"/>
      <c r="NOB258" s="27"/>
      <c r="NOC258" s="27"/>
      <c r="NOD258" s="27"/>
      <c r="NOE258" s="27"/>
      <c r="NOF258" s="27"/>
      <c r="NOG258" s="27"/>
      <c r="NOH258" s="27"/>
      <c r="NOI258" s="27"/>
      <c r="NOJ258" s="27"/>
      <c r="NOK258" s="27"/>
      <c r="NOL258" s="27"/>
      <c r="NOM258" s="27"/>
      <c r="NON258" s="27"/>
      <c r="NOO258" s="27"/>
      <c r="NOP258" s="27"/>
      <c r="NOQ258" s="27"/>
      <c r="NOR258" s="27"/>
      <c r="NOS258" s="27"/>
      <c r="NOT258" s="27"/>
      <c r="NOU258" s="27"/>
      <c r="NOV258" s="27"/>
      <c r="NOW258" s="27"/>
      <c r="NOX258" s="27"/>
      <c r="NOY258" s="27"/>
      <c r="NOZ258" s="27"/>
      <c r="NPA258" s="27"/>
      <c r="NPB258" s="27"/>
      <c r="NPC258" s="27"/>
      <c r="NPD258" s="27"/>
      <c r="NPE258" s="27"/>
      <c r="NPF258" s="27"/>
      <c r="NPG258" s="27"/>
      <c r="NPH258" s="27"/>
      <c r="NPI258" s="27"/>
      <c r="NPJ258" s="27"/>
      <c r="NPK258" s="27"/>
      <c r="NPL258" s="27"/>
      <c r="NPM258" s="27"/>
      <c r="NPN258" s="27"/>
      <c r="NPO258" s="27"/>
      <c r="NPP258" s="27"/>
      <c r="NPQ258" s="27"/>
      <c r="NPR258" s="27"/>
      <c r="NPS258" s="27"/>
      <c r="NPT258" s="27"/>
      <c r="NPU258" s="27"/>
      <c r="NPV258" s="27"/>
      <c r="NPW258" s="27"/>
      <c r="NPX258" s="27"/>
      <c r="NPY258" s="27"/>
      <c r="NPZ258" s="27"/>
      <c r="NQA258" s="27"/>
      <c r="NQB258" s="27"/>
      <c r="NQC258" s="27"/>
      <c r="NQD258" s="27"/>
      <c r="NQE258" s="27"/>
      <c r="NQF258" s="27"/>
      <c r="NQG258" s="27"/>
      <c r="NQH258" s="27"/>
      <c r="NQI258" s="27"/>
      <c r="NQJ258" s="27"/>
      <c r="NQK258" s="27"/>
      <c r="NQL258" s="27"/>
      <c r="NQM258" s="27"/>
      <c r="NQN258" s="27"/>
      <c r="NQO258" s="27"/>
      <c r="NQP258" s="27"/>
      <c r="NQQ258" s="27"/>
      <c r="NQR258" s="27"/>
      <c r="NQS258" s="27"/>
      <c r="NQT258" s="27"/>
      <c r="NQU258" s="27"/>
      <c r="NQV258" s="27"/>
      <c r="NQW258" s="27"/>
      <c r="NQX258" s="27"/>
      <c r="NQY258" s="27"/>
      <c r="NQZ258" s="27"/>
      <c r="NRA258" s="27"/>
      <c r="NRB258" s="27"/>
      <c r="NRC258" s="27"/>
      <c r="NRD258" s="27"/>
      <c r="NRE258" s="27"/>
      <c r="NRF258" s="27"/>
      <c r="NRG258" s="27"/>
      <c r="NRH258" s="27"/>
      <c r="NRI258" s="27"/>
      <c r="NRJ258" s="27"/>
      <c r="NRK258" s="27"/>
      <c r="NRL258" s="27"/>
      <c r="NRM258" s="27"/>
      <c r="NRN258" s="27"/>
      <c r="NRO258" s="27"/>
      <c r="NRP258" s="27"/>
      <c r="NRQ258" s="27"/>
      <c r="NRR258" s="27"/>
      <c r="NRS258" s="27"/>
      <c r="NRT258" s="27"/>
      <c r="NRU258" s="27"/>
      <c r="NRV258" s="27"/>
      <c r="NRW258" s="27"/>
      <c r="NRX258" s="27"/>
      <c r="NRY258" s="27"/>
      <c r="NRZ258" s="27"/>
      <c r="NSA258" s="27"/>
      <c r="NSB258" s="27"/>
      <c r="NSC258" s="27"/>
      <c r="NSD258" s="27"/>
      <c r="NSE258" s="27"/>
      <c r="NSF258" s="27"/>
      <c r="NSG258" s="27"/>
      <c r="NSH258" s="27"/>
      <c r="NSI258" s="27"/>
      <c r="NSJ258" s="27"/>
      <c r="NSK258" s="27"/>
      <c r="NSL258" s="27"/>
      <c r="NSM258" s="27"/>
      <c r="NSN258" s="27"/>
      <c r="NSO258" s="27"/>
      <c r="NSP258" s="27"/>
      <c r="NSQ258" s="27"/>
      <c r="NSR258" s="27"/>
      <c r="NSS258" s="27"/>
      <c r="NST258" s="27"/>
      <c r="NSU258" s="27"/>
      <c r="NSV258" s="27"/>
      <c r="NSW258" s="27"/>
      <c r="NSX258" s="27"/>
      <c r="NSY258" s="27"/>
      <c r="NSZ258" s="27"/>
      <c r="NTA258" s="27"/>
      <c r="NTB258" s="27"/>
      <c r="NTC258" s="27"/>
      <c r="NTD258" s="27"/>
      <c r="NTE258" s="27"/>
      <c r="NTF258" s="27"/>
      <c r="NTG258" s="27"/>
      <c r="NTH258" s="27"/>
      <c r="NTI258" s="27"/>
      <c r="NTJ258" s="27"/>
      <c r="NTK258" s="27"/>
      <c r="NTL258" s="27"/>
      <c r="NTM258" s="27"/>
      <c r="NTN258" s="27"/>
      <c r="NTO258" s="27"/>
      <c r="NTP258" s="27"/>
      <c r="NTQ258" s="27"/>
      <c r="NTR258" s="27"/>
      <c r="NTS258" s="27"/>
      <c r="NTT258" s="27"/>
      <c r="NTU258" s="27"/>
      <c r="NTV258" s="27"/>
      <c r="NTW258" s="27"/>
      <c r="NTX258" s="27"/>
      <c r="NTY258" s="27"/>
      <c r="NTZ258" s="27"/>
      <c r="NUA258" s="27"/>
      <c r="NUB258" s="27"/>
      <c r="NUC258" s="27"/>
      <c r="NUD258" s="27"/>
      <c r="NUE258" s="27"/>
      <c r="NUF258" s="27"/>
      <c r="NUG258" s="27"/>
      <c r="NUH258" s="27"/>
      <c r="NUI258" s="27"/>
      <c r="NUJ258" s="27"/>
      <c r="NUK258" s="27"/>
      <c r="NUL258" s="27"/>
      <c r="NUM258" s="27"/>
      <c r="NUN258" s="27"/>
      <c r="NUO258" s="27"/>
      <c r="NUP258" s="27"/>
      <c r="NUQ258" s="27"/>
      <c r="NUR258" s="27"/>
      <c r="NUS258" s="27"/>
      <c r="NUT258" s="27"/>
      <c r="NUU258" s="27"/>
      <c r="NUV258" s="27"/>
      <c r="NUW258" s="27"/>
      <c r="NUX258" s="27"/>
      <c r="NUY258" s="27"/>
      <c r="NUZ258" s="27"/>
      <c r="NVA258" s="27"/>
      <c r="NVB258" s="27"/>
      <c r="NVC258" s="27"/>
      <c r="NVD258" s="27"/>
      <c r="NVE258" s="27"/>
      <c r="NVF258" s="27"/>
      <c r="NVG258" s="27"/>
      <c r="NVH258" s="27"/>
      <c r="NVI258" s="27"/>
      <c r="NVJ258" s="27"/>
      <c r="NVK258" s="27"/>
      <c r="NVL258" s="27"/>
      <c r="NVM258" s="27"/>
      <c r="NVN258" s="27"/>
      <c r="NVO258" s="27"/>
      <c r="NVP258" s="27"/>
      <c r="NVQ258" s="27"/>
      <c r="NVR258" s="27"/>
      <c r="NVS258" s="27"/>
      <c r="NVT258" s="27"/>
      <c r="NVU258" s="27"/>
      <c r="NVV258" s="27"/>
      <c r="NVW258" s="27"/>
      <c r="NVX258" s="27"/>
      <c r="NVY258" s="27"/>
      <c r="NVZ258" s="27"/>
      <c r="NWA258" s="27"/>
      <c r="NWB258" s="27"/>
      <c r="NWC258" s="27"/>
      <c r="NWD258" s="27"/>
      <c r="NWE258" s="27"/>
      <c r="NWF258" s="27"/>
      <c r="NWG258" s="27"/>
      <c r="NWH258" s="27"/>
      <c r="NWI258" s="27"/>
      <c r="NWJ258" s="27"/>
      <c r="NWK258" s="27"/>
      <c r="NWL258" s="27"/>
      <c r="NWM258" s="27"/>
      <c r="NWN258" s="27"/>
      <c r="NWO258" s="27"/>
      <c r="NWP258" s="27"/>
      <c r="NWQ258" s="27"/>
      <c r="NWR258" s="27"/>
      <c r="NWS258" s="27"/>
      <c r="NWT258" s="27"/>
      <c r="NWU258" s="27"/>
      <c r="NWV258" s="27"/>
      <c r="NWW258" s="27"/>
      <c r="NWX258" s="27"/>
      <c r="NWY258" s="27"/>
      <c r="NWZ258" s="27"/>
      <c r="NXA258" s="27"/>
      <c r="NXB258" s="27"/>
      <c r="NXC258" s="27"/>
      <c r="NXD258" s="27"/>
      <c r="NXE258" s="27"/>
      <c r="NXF258" s="27"/>
      <c r="NXG258" s="27"/>
      <c r="NXH258" s="27"/>
      <c r="NXI258" s="27"/>
      <c r="NXJ258" s="27"/>
      <c r="NXK258" s="27"/>
      <c r="NXL258" s="27"/>
      <c r="NXM258" s="27"/>
      <c r="NXN258" s="27"/>
      <c r="NXO258" s="27"/>
      <c r="NXP258" s="27"/>
      <c r="NXQ258" s="27"/>
      <c r="NXR258" s="27"/>
      <c r="NXS258" s="27"/>
      <c r="NXT258" s="27"/>
      <c r="NXU258" s="27"/>
      <c r="NXV258" s="27"/>
      <c r="NXW258" s="27"/>
      <c r="NXX258" s="27"/>
      <c r="NXY258" s="27"/>
      <c r="NXZ258" s="27"/>
      <c r="NYA258" s="27"/>
      <c r="NYB258" s="27"/>
      <c r="NYC258" s="27"/>
      <c r="NYD258" s="27"/>
      <c r="NYE258" s="27"/>
      <c r="NYF258" s="27"/>
      <c r="NYG258" s="27"/>
      <c r="NYH258" s="27"/>
      <c r="NYI258" s="27"/>
      <c r="NYJ258" s="27"/>
      <c r="NYK258" s="27"/>
      <c r="NYL258" s="27"/>
      <c r="NYM258" s="27"/>
      <c r="NYN258" s="27"/>
      <c r="NYO258" s="27"/>
      <c r="NYP258" s="27"/>
      <c r="NYQ258" s="27"/>
      <c r="NYR258" s="27"/>
      <c r="NYS258" s="27"/>
      <c r="NYT258" s="27"/>
      <c r="NYU258" s="27"/>
      <c r="NYV258" s="27"/>
      <c r="NYW258" s="27"/>
      <c r="NYX258" s="27"/>
      <c r="NYY258" s="27"/>
      <c r="NYZ258" s="27"/>
      <c r="NZA258" s="27"/>
      <c r="NZB258" s="27"/>
      <c r="NZC258" s="27"/>
      <c r="NZD258" s="27"/>
      <c r="NZE258" s="27"/>
      <c r="NZF258" s="27"/>
      <c r="NZG258" s="27"/>
      <c r="NZH258" s="27"/>
      <c r="NZI258" s="27"/>
      <c r="NZJ258" s="27"/>
      <c r="NZK258" s="27"/>
      <c r="NZL258" s="27"/>
      <c r="NZM258" s="27"/>
      <c r="NZN258" s="27"/>
      <c r="NZO258" s="27"/>
      <c r="NZP258" s="27"/>
      <c r="NZQ258" s="27"/>
      <c r="NZR258" s="27"/>
      <c r="NZS258" s="27"/>
      <c r="NZT258" s="27"/>
      <c r="NZU258" s="27"/>
      <c r="NZV258" s="27"/>
      <c r="NZW258" s="27"/>
      <c r="NZX258" s="27"/>
      <c r="NZY258" s="27"/>
      <c r="NZZ258" s="27"/>
      <c r="OAA258" s="27"/>
      <c r="OAB258" s="27"/>
      <c r="OAC258" s="27"/>
      <c r="OAD258" s="27"/>
      <c r="OAE258" s="27"/>
      <c r="OAF258" s="27"/>
      <c r="OAG258" s="27"/>
      <c r="OAH258" s="27"/>
      <c r="OAI258" s="27"/>
      <c r="OAJ258" s="27"/>
      <c r="OAK258" s="27"/>
      <c r="OAL258" s="27"/>
      <c r="OAM258" s="27"/>
      <c r="OAN258" s="27"/>
      <c r="OAO258" s="27"/>
      <c r="OAP258" s="27"/>
      <c r="OAQ258" s="27"/>
      <c r="OAR258" s="27"/>
      <c r="OAS258" s="27"/>
      <c r="OAT258" s="27"/>
      <c r="OAU258" s="27"/>
      <c r="OAV258" s="27"/>
      <c r="OAW258" s="27"/>
      <c r="OAX258" s="27"/>
      <c r="OAY258" s="27"/>
      <c r="OAZ258" s="27"/>
      <c r="OBA258" s="27"/>
      <c r="OBB258" s="27"/>
      <c r="OBC258" s="27"/>
      <c r="OBD258" s="27"/>
      <c r="OBE258" s="27"/>
      <c r="OBF258" s="27"/>
      <c r="OBG258" s="27"/>
      <c r="OBH258" s="27"/>
      <c r="OBI258" s="27"/>
      <c r="OBJ258" s="27"/>
      <c r="OBK258" s="27"/>
      <c r="OBL258" s="27"/>
      <c r="OBM258" s="27"/>
      <c r="OBN258" s="27"/>
      <c r="OBO258" s="27"/>
      <c r="OBP258" s="27"/>
      <c r="OBQ258" s="27"/>
      <c r="OBR258" s="27"/>
      <c r="OBS258" s="27"/>
      <c r="OBT258" s="27"/>
      <c r="OBU258" s="27"/>
      <c r="OBV258" s="27"/>
      <c r="OBW258" s="27"/>
      <c r="OBX258" s="27"/>
      <c r="OBY258" s="27"/>
      <c r="OBZ258" s="27"/>
      <c r="OCA258" s="27"/>
      <c r="OCB258" s="27"/>
      <c r="OCC258" s="27"/>
      <c r="OCD258" s="27"/>
      <c r="OCE258" s="27"/>
      <c r="OCF258" s="27"/>
      <c r="OCG258" s="27"/>
      <c r="OCH258" s="27"/>
      <c r="OCI258" s="27"/>
      <c r="OCJ258" s="27"/>
      <c r="OCK258" s="27"/>
      <c r="OCL258" s="27"/>
      <c r="OCM258" s="27"/>
      <c r="OCN258" s="27"/>
      <c r="OCO258" s="27"/>
      <c r="OCP258" s="27"/>
      <c r="OCQ258" s="27"/>
      <c r="OCR258" s="27"/>
      <c r="OCS258" s="27"/>
      <c r="OCT258" s="27"/>
      <c r="OCU258" s="27"/>
      <c r="OCV258" s="27"/>
      <c r="OCW258" s="27"/>
      <c r="OCX258" s="27"/>
      <c r="OCY258" s="27"/>
      <c r="OCZ258" s="27"/>
      <c r="ODA258" s="27"/>
      <c r="ODB258" s="27"/>
      <c r="ODC258" s="27"/>
      <c r="ODD258" s="27"/>
      <c r="ODE258" s="27"/>
      <c r="ODF258" s="27"/>
      <c r="ODG258" s="27"/>
      <c r="ODH258" s="27"/>
      <c r="ODI258" s="27"/>
      <c r="ODJ258" s="27"/>
      <c r="ODK258" s="27"/>
      <c r="ODL258" s="27"/>
      <c r="ODM258" s="27"/>
      <c r="ODN258" s="27"/>
      <c r="ODO258" s="27"/>
      <c r="ODP258" s="27"/>
      <c r="ODQ258" s="27"/>
      <c r="ODR258" s="27"/>
      <c r="ODS258" s="27"/>
      <c r="ODT258" s="27"/>
      <c r="ODU258" s="27"/>
      <c r="ODV258" s="27"/>
      <c r="ODW258" s="27"/>
      <c r="ODX258" s="27"/>
      <c r="ODY258" s="27"/>
      <c r="ODZ258" s="27"/>
      <c r="OEA258" s="27"/>
      <c r="OEB258" s="27"/>
      <c r="OEC258" s="27"/>
      <c r="OED258" s="27"/>
      <c r="OEE258" s="27"/>
      <c r="OEF258" s="27"/>
      <c r="OEG258" s="27"/>
      <c r="OEH258" s="27"/>
      <c r="OEI258" s="27"/>
      <c r="OEJ258" s="27"/>
      <c r="OEK258" s="27"/>
      <c r="OEL258" s="27"/>
      <c r="OEM258" s="27"/>
      <c r="OEN258" s="27"/>
      <c r="OEO258" s="27"/>
      <c r="OEP258" s="27"/>
      <c r="OEQ258" s="27"/>
      <c r="OER258" s="27"/>
      <c r="OES258" s="27"/>
      <c r="OET258" s="27"/>
      <c r="OEU258" s="27"/>
      <c r="OEV258" s="27"/>
      <c r="OEW258" s="27"/>
      <c r="OEX258" s="27"/>
      <c r="OEY258" s="27"/>
      <c r="OEZ258" s="27"/>
      <c r="OFA258" s="27"/>
      <c r="OFB258" s="27"/>
      <c r="OFC258" s="27"/>
      <c r="OFD258" s="27"/>
      <c r="OFE258" s="27"/>
      <c r="OFF258" s="27"/>
      <c r="OFG258" s="27"/>
      <c r="OFH258" s="27"/>
      <c r="OFI258" s="27"/>
      <c r="OFJ258" s="27"/>
      <c r="OFK258" s="27"/>
      <c r="OFL258" s="27"/>
      <c r="OFM258" s="27"/>
      <c r="OFN258" s="27"/>
      <c r="OFO258" s="27"/>
      <c r="OFP258" s="27"/>
      <c r="OFQ258" s="27"/>
      <c r="OFR258" s="27"/>
      <c r="OFS258" s="27"/>
      <c r="OFT258" s="27"/>
      <c r="OFU258" s="27"/>
      <c r="OFV258" s="27"/>
      <c r="OFW258" s="27"/>
      <c r="OFX258" s="27"/>
      <c r="OFY258" s="27"/>
      <c r="OFZ258" s="27"/>
      <c r="OGA258" s="27"/>
      <c r="OGB258" s="27"/>
      <c r="OGC258" s="27"/>
      <c r="OGD258" s="27"/>
      <c r="OGE258" s="27"/>
      <c r="OGF258" s="27"/>
      <c r="OGG258" s="27"/>
      <c r="OGH258" s="27"/>
      <c r="OGI258" s="27"/>
      <c r="OGJ258" s="27"/>
      <c r="OGK258" s="27"/>
      <c r="OGL258" s="27"/>
      <c r="OGM258" s="27"/>
      <c r="OGN258" s="27"/>
      <c r="OGO258" s="27"/>
      <c r="OGP258" s="27"/>
      <c r="OGQ258" s="27"/>
      <c r="OGR258" s="27"/>
      <c r="OGS258" s="27"/>
      <c r="OGT258" s="27"/>
      <c r="OGU258" s="27"/>
      <c r="OGV258" s="27"/>
      <c r="OGW258" s="27"/>
      <c r="OGX258" s="27"/>
      <c r="OGY258" s="27"/>
      <c r="OGZ258" s="27"/>
      <c r="OHA258" s="27"/>
      <c r="OHB258" s="27"/>
      <c r="OHC258" s="27"/>
      <c r="OHD258" s="27"/>
      <c r="OHE258" s="27"/>
      <c r="OHF258" s="27"/>
      <c r="OHG258" s="27"/>
      <c r="OHH258" s="27"/>
      <c r="OHI258" s="27"/>
      <c r="OHJ258" s="27"/>
      <c r="OHK258" s="27"/>
      <c r="OHL258" s="27"/>
      <c r="OHM258" s="27"/>
      <c r="OHN258" s="27"/>
      <c r="OHO258" s="27"/>
      <c r="OHP258" s="27"/>
      <c r="OHQ258" s="27"/>
      <c r="OHR258" s="27"/>
      <c r="OHS258" s="27"/>
      <c r="OHT258" s="27"/>
      <c r="OHU258" s="27"/>
      <c r="OHV258" s="27"/>
      <c r="OHW258" s="27"/>
      <c r="OHX258" s="27"/>
      <c r="OHY258" s="27"/>
      <c r="OHZ258" s="27"/>
      <c r="OIA258" s="27"/>
      <c r="OIB258" s="27"/>
      <c r="OIC258" s="27"/>
      <c r="OID258" s="27"/>
      <c r="OIE258" s="27"/>
      <c r="OIF258" s="27"/>
      <c r="OIG258" s="27"/>
      <c r="OIH258" s="27"/>
      <c r="OII258" s="27"/>
      <c r="OIJ258" s="27"/>
      <c r="OIK258" s="27"/>
      <c r="OIL258" s="27"/>
      <c r="OIM258" s="27"/>
      <c r="OIN258" s="27"/>
      <c r="OIO258" s="27"/>
      <c r="OIP258" s="27"/>
      <c r="OIQ258" s="27"/>
      <c r="OIR258" s="27"/>
      <c r="OIS258" s="27"/>
      <c r="OIT258" s="27"/>
      <c r="OIU258" s="27"/>
      <c r="OIV258" s="27"/>
      <c r="OIW258" s="27"/>
      <c r="OIX258" s="27"/>
      <c r="OIY258" s="27"/>
      <c r="OIZ258" s="27"/>
      <c r="OJA258" s="27"/>
      <c r="OJB258" s="27"/>
      <c r="OJC258" s="27"/>
      <c r="OJD258" s="27"/>
      <c r="OJE258" s="27"/>
      <c r="OJF258" s="27"/>
      <c r="OJG258" s="27"/>
      <c r="OJH258" s="27"/>
      <c r="OJI258" s="27"/>
      <c r="OJJ258" s="27"/>
      <c r="OJK258" s="27"/>
      <c r="OJL258" s="27"/>
      <c r="OJM258" s="27"/>
      <c r="OJN258" s="27"/>
      <c r="OJO258" s="27"/>
      <c r="OJP258" s="27"/>
      <c r="OJQ258" s="27"/>
      <c r="OJR258" s="27"/>
      <c r="OJS258" s="27"/>
      <c r="OJT258" s="27"/>
      <c r="OJU258" s="27"/>
      <c r="OJV258" s="27"/>
      <c r="OJW258" s="27"/>
      <c r="OJX258" s="27"/>
      <c r="OJY258" s="27"/>
      <c r="OJZ258" s="27"/>
      <c r="OKA258" s="27"/>
      <c r="OKB258" s="27"/>
      <c r="OKC258" s="27"/>
      <c r="OKD258" s="27"/>
      <c r="OKE258" s="27"/>
      <c r="OKF258" s="27"/>
      <c r="OKG258" s="27"/>
      <c r="OKH258" s="27"/>
      <c r="OKI258" s="27"/>
      <c r="OKJ258" s="27"/>
      <c r="OKK258" s="27"/>
      <c r="OKL258" s="27"/>
      <c r="OKM258" s="27"/>
      <c r="OKN258" s="27"/>
      <c r="OKO258" s="27"/>
      <c r="OKP258" s="27"/>
      <c r="OKQ258" s="27"/>
      <c r="OKR258" s="27"/>
      <c r="OKS258" s="27"/>
      <c r="OKT258" s="27"/>
      <c r="OKU258" s="27"/>
      <c r="OKV258" s="27"/>
      <c r="OKW258" s="27"/>
      <c r="OKX258" s="27"/>
      <c r="OKY258" s="27"/>
      <c r="OKZ258" s="27"/>
      <c r="OLA258" s="27"/>
      <c r="OLB258" s="27"/>
      <c r="OLC258" s="27"/>
      <c r="OLD258" s="27"/>
      <c r="OLE258" s="27"/>
      <c r="OLF258" s="27"/>
      <c r="OLG258" s="27"/>
      <c r="OLH258" s="27"/>
      <c r="OLI258" s="27"/>
      <c r="OLJ258" s="27"/>
      <c r="OLK258" s="27"/>
      <c r="OLL258" s="27"/>
      <c r="OLM258" s="27"/>
      <c r="OLN258" s="27"/>
      <c r="OLO258" s="27"/>
      <c r="OLP258" s="27"/>
      <c r="OLQ258" s="27"/>
      <c r="OLR258" s="27"/>
      <c r="OLS258" s="27"/>
      <c r="OLT258" s="27"/>
      <c r="OLU258" s="27"/>
      <c r="OLV258" s="27"/>
      <c r="OLW258" s="27"/>
      <c r="OLX258" s="27"/>
      <c r="OLY258" s="27"/>
      <c r="OLZ258" s="27"/>
      <c r="OMA258" s="27"/>
      <c r="OMB258" s="27"/>
      <c r="OMC258" s="27"/>
      <c r="OMD258" s="27"/>
      <c r="OME258" s="27"/>
      <c r="OMF258" s="27"/>
      <c r="OMG258" s="27"/>
      <c r="OMH258" s="27"/>
      <c r="OMI258" s="27"/>
      <c r="OMJ258" s="27"/>
      <c r="OMK258" s="27"/>
      <c r="OML258" s="27"/>
      <c r="OMM258" s="27"/>
      <c r="OMN258" s="27"/>
      <c r="OMO258" s="27"/>
      <c r="OMP258" s="27"/>
      <c r="OMQ258" s="27"/>
      <c r="OMR258" s="27"/>
      <c r="OMS258" s="27"/>
      <c r="OMT258" s="27"/>
      <c r="OMU258" s="27"/>
      <c r="OMV258" s="27"/>
      <c r="OMW258" s="27"/>
      <c r="OMX258" s="27"/>
      <c r="OMY258" s="27"/>
      <c r="OMZ258" s="27"/>
      <c r="ONA258" s="27"/>
      <c r="ONB258" s="27"/>
      <c r="ONC258" s="27"/>
      <c r="OND258" s="27"/>
      <c r="ONE258" s="27"/>
      <c r="ONF258" s="27"/>
      <c r="ONG258" s="27"/>
      <c r="ONH258" s="27"/>
      <c r="ONI258" s="27"/>
      <c r="ONJ258" s="27"/>
      <c r="ONK258" s="27"/>
      <c r="ONL258" s="27"/>
      <c r="ONM258" s="27"/>
      <c r="ONN258" s="27"/>
      <c r="ONO258" s="27"/>
      <c r="ONP258" s="27"/>
      <c r="ONQ258" s="27"/>
      <c r="ONR258" s="27"/>
      <c r="ONS258" s="27"/>
      <c r="ONT258" s="27"/>
      <c r="ONU258" s="27"/>
      <c r="ONV258" s="27"/>
      <c r="ONW258" s="27"/>
      <c r="ONX258" s="27"/>
      <c r="ONY258" s="27"/>
      <c r="ONZ258" s="27"/>
      <c r="OOA258" s="27"/>
      <c r="OOB258" s="27"/>
      <c r="OOC258" s="27"/>
      <c r="OOD258" s="27"/>
      <c r="OOE258" s="27"/>
      <c r="OOF258" s="27"/>
      <c r="OOG258" s="27"/>
      <c r="OOH258" s="27"/>
      <c r="OOI258" s="27"/>
      <c r="OOJ258" s="27"/>
      <c r="OOK258" s="27"/>
      <c r="OOL258" s="27"/>
      <c r="OOM258" s="27"/>
      <c r="OON258" s="27"/>
      <c r="OOO258" s="27"/>
      <c r="OOP258" s="27"/>
      <c r="OOQ258" s="27"/>
      <c r="OOR258" s="27"/>
      <c r="OOS258" s="27"/>
      <c r="OOT258" s="27"/>
      <c r="OOU258" s="27"/>
      <c r="OOV258" s="27"/>
      <c r="OOW258" s="27"/>
      <c r="OOX258" s="27"/>
      <c r="OOY258" s="27"/>
      <c r="OOZ258" s="27"/>
      <c r="OPA258" s="27"/>
      <c r="OPB258" s="27"/>
      <c r="OPC258" s="27"/>
      <c r="OPD258" s="27"/>
      <c r="OPE258" s="27"/>
      <c r="OPF258" s="27"/>
      <c r="OPG258" s="27"/>
      <c r="OPH258" s="27"/>
      <c r="OPI258" s="27"/>
      <c r="OPJ258" s="27"/>
      <c r="OPK258" s="27"/>
      <c r="OPL258" s="27"/>
      <c r="OPM258" s="27"/>
      <c r="OPN258" s="27"/>
      <c r="OPO258" s="27"/>
      <c r="OPP258" s="27"/>
      <c r="OPQ258" s="27"/>
      <c r="OPR258" s="27"/>
      <c r="OPS258" s="27"/>
      <c r="OPT258" s="27"/>
      <c r="OPU258" s="27"/>
      <c r="OPV258" s="27"/>
      <c r="OPW258" s="27"/>
      <c r="OPX258" s="27"/>
      <c r="OPY258" s="27"/>
      <c r="OPZ258" s="27"/>
      <c r="OQA258" s="27"/>
      <c r="OQB258" s="27"/>
      <c r="OQC258" s="27"/>
      <c r="OQD258" s="27"/>
      <c r="OQE258" s="27"/>
      <c r="OQF258" s="27"/>
      <c r="OQG258" s="27"/>
      <c r="OQH258" s="27"/>
      <c r="OQI258" s="27"/>
      <c r="OQJ258" s="27"/>
      <c r="OQK258" s="27"/>
      <c r="OQL258" s="27"/>
      <c r="OQM258" s="27"/>
      <c r="OQN258" s="27"/>
      <c r="OQO258" s="27"/>
      <c r="OQP258" s="27"/>
      <c r="OQQ258" s="27"/>
      <c r="OQR258" s="27"/>
      <c r="OQS258" s="27"/>
      <c r="OQT258" s="27"/>
      <c r="OQU258" s="27"/>
      <c r="OQV258" s="27"/>
      <c r="OQW258" s="27"/>
      <c r="OQX258" s="27"/>
      <c r="OQY258" s="27"/>
      <c r="OQZ258" s="27"/>
      <c r="ORA258" s="27"/>
      <c r="ORB258" s="27"/>
      <c r="ORC258" s="27"/>
      <c r="ORD258" s="27"/>
      <c r="ORE258" s="27"/>
      <c r="ORF258" s="27"/>
      <c r="ORG258" s="27"/>
      <c r="ORH258" s="27"/>
      <c r="ORI258" s="27"/>
      <c r="ORJ258" s="27"/>
      <c r="ORK258" s="27"/>
      <c r="ORL258" s="27"/>
      <c r="ORM258" s="27"/>
      <c r="ORN258" s="27"/>
      <c r="ORO258" s="27"/>
      <c r="ORP258" s="27"/>
      <c r="ORQ258" s="27"/>
      <c r="ORR258" s="27"/>
      <c r="ORS258" s="27"/>
      <c r="ORT258" s="27"/>
      <c r="ORU258" s="27"/>
      <c r="ORV258" s="27"/>
      <c r="ORW258" s="27"/>
      <c r="ORX258" s="27"/>
      <c r="ORY258" s="27"/>
      <c r="ORZ258" s="27"/>
      <c r="OSA258" s="27"/>
      <c r="OSB258" s="27"/>
      <c r="OSC258" s="27"/>
      <c r="OSD258" s="27"/>
      <c r="OSE258" s="27"/>
      <c r="OSF258" s="27"/>
      <c r="OSG258" s="27"/>
      <c r="OSH258" s="27"/>
      <c r="OSI258" s="27"/>
      <c r="OSJ258" s="27"/>
      <c r="OSK258" s="27"/>
      <c r="OSL258" s="27"/>
      <c r="OSM258" s="27"/>
      <c r="OSN258" s="27"/>
      <c r="OSO258" s="27"/>
      <c r="OSP258" s="27"/>
      <c r="OSQ258" s="27"/>
      <c r="OSR258" s="27"/>
      <c r="OSS258" s="27"/>
      <c r="OST258" s="27"/>
      <c r="OSU258" s="27"/>
      <c r="OSV258" s="27"/>
      <c r="OSW258" s="27"/>
      <c r="OSX258" s="27"/>
      <c r="OSY258" s="27"/>
      <c r="OSZ258" s="27"/>
      <c r="OTA258" s="27"/>
      <c r="OTB258" s="27"/>
      <c r="OTC258" s="27"/>
      <c r="OTD258" s="27"/>
      <c r="OTE258" s="27"/>
      <c r="OTF258" s="27"/>
      <c r="OTG258" s="27"/>
      <c r="OTH258" s="27"/>
      <c r="OTI258" s="27"/>
      <c r="OTJ258" s="27"/>
      <c r="OTK258" s="27"/>
      <c r="OTL258" s="27"/>
      <c r="OTM258" s="27"/>
      <c r="OTN258" s="27"/>
      <c r="OTO258" s="27"/>
      <c r="OTP258" s="27"/>
      <c r="OTQ258" s="27"/>
      <c r="OTR258" s="27"/>
      <c r="OTS258" s="27"/>
      <c r="OTT258" s="27"/>
      <c r="OTU258" s="27"/>
      <c r="OTV258" s="27"/>
      <c r="OTW258" s="27"/>
      <c r="OTX258" s="27"/>
      <c r="OTY258" s="27"/>
      <c r="OTZ258" s="27"/>
      <c r="OUA258" s="27"/>
      <c r="OUB258" s="27"/>
      <c r="OUC258" s="27"/>
      <c r="OUD258" s="27"/>
      <c r="OUE258" s="27"/>
      <c r="OUF258" s="27"/>
      <c r="OUG258" s="27"/>
      <c r="OUH258" s="27"/>
      <c r="OUI258" s="27"/>
      <c r="OUJ258" s="27"/>
      <c r="OUK258" s="27"/>
      <c r="OUL258" s="27"/>
      <c r="OUM258" s="27"/>
      <c r="OUN258" s="27"/>
      <c r="OUO258" s="27"/>
      <c r="OUP258" s="27"/>
      <c r="OUQ258" s="27"/>
      <c r="OUR258" s="27"/>
      <c r="OUS258" s="27"/>
      <c r="OUT258" s="27"/>
      <c r="OUU258" s="27"/>
      <c r="OUV258" s="27"/>
      <c r="OUW258" s="27"/>
      <c r="OUX258" s="27"/>
      <c r="OUY258" s="27"/>
      <c r="OUZ258" s="27"/>
      <c r="OVA258" s="27"/>
      <c r="OVB258" s="27"/>
      <c r="OVC258" s="27"/>
      <c r="OVD258" s="27"/>
      <c r="OVE258" s="27"/>
      <c r="OVF258" s="27"/>
      <c r="OVG258" s="27"/>
      <c r="OVH258" s="27"/>
      <c r="OVI258" s="27"/>
      <c r="OVJ258" s="27"/>
      <c r="OVK258" s="27"/>
      <c r="OVL258" s="27"/>
      <c r="OVM258" s="27"/>
      <c r="OVN258" s="27"/>
      <c r="OVO258" s="27"/>
      <c r="OVP258" s="27"/>
      <c r="OVQ258" s="27"/>
      <c r="OVR258" s="27"/>
      <c r="OVS258" s="27"/>
      <c r="OVT258" s="27"/>
      <c r="OVU258" s="27"/>
      <c r="OVV258" s="27"/>
      <c r="OVW258" s="27"/>
      <c r="OVX258" s="27"/>
      <c r="OVY258" s="27"/>
      <c r="OVZ258" s="27"/>
      <c r="OWA258" s="27"/>
      <c r="OWB258" s="27"/>
      <c r="OWC258" s="27"/>
      <c r="OWD258" s="27"/>
      <c r="OWE258" s="27"/>
      <c r="OWF258" s="27"/>
      <c r="OWG258" s="27"/>
      <c r="OWH258" s="27"/>
      <c r="OWI258" s="27"/>
      <c r="OWJ258" s="27"/>
      <c r="OWK258" s="27"/>
      <c r="OWL258" s="27"/>
      <c r="OWM258" s="27"/>
      <c r="OWN258" s="27"/>
      <c r="OWO258" s="27"/>
      <c r="OWP258" s="27"/>
      <c r="OWQ258" s="27"/>
      <c r="OWR258" s="27"/>
      <c r="OWS258" s="27"/>
      <c r="OWT258" s="27"/>
      <c r="OWU258" s="27"/>
      <c r="OWV258" s="27"/>
      <c r="OWW258" s="27"/>
      <c r="OWX258" s="27"/>
      <c r="OWY258" s="27"/>
      <c r="OWZ258" s="27"/>
      <c r="OXA258" s="27"/>
      <c r="OXB258" s="27"/>
      <c r="OXC258" s="27"/>
      <c r="OXD258" s="27"/>
      <c r="OXE258" s="27"/>
      <c r="OXF258" s="27"/>
      <c r="OXG258" s="27"/>
      <c r="OXH258" s="27"/>
      <c r="OXI258" s="27"/>
      <c r="OXJ258" s="27"/>
      <c r="OXK258" s="27"/>
      <c r="OXL258" s="27"/>
      <c r="OXM258" s="27"/>
      <c r="OXN258" s="27"/>
      <c r="OXO258" s="27"/>
      <c r="OXP258" s="27"/>
      <c r="OXQ258" s="27"/>
      <c r="OXR258" s="27"/>
      <c r="OXS258" s="27"/>
      <c r="OXT258" s="27"/>
      <c r="OXU258" s="27"/>
      <c r="OXV258" s="27"/>
      <c r="OXW258" s="27"/>
      <c r="OXX258" s="27"/>
      <c r="OXY258" s="27"/>
      <c r="OXZ258" s="27"/>
      <c r="OYA258" s="27"/>
      <c r="OYB258" s="27"/>
      <c r="OYC258" s="27"/>
      <c r="OYD258" s="27"/>
      <c r="OYE258" s="27"/>
      <c r="OYF258" s="27"/>
      <c r="OYG258" s="27"/>
      <c r="OYH258" s="27"/>
      <c r="OYI258" s="27"/>
      <c r="OYJ258" s="27"/>
      <c r="OYK258" s="27"/>
      <c r="OYL258" s="27"/>
      <c r="OYM258" s="27"/>
      <c r="OYN258" s="27"/>
      <c r="OYO258" s="27"/>
      <c r="OYP258" s="27"/>
      <c r="OYQ258" s="27"/>
      <c r="OYR258" s="27"/>
      <c r="OYS258" s="27"/>
      <c r="OYT258" s="27"/>
      <c r="OYU258" s="27"/>
      <c r="OYV258" s="27"/>
      <c r="OYW258" s="27"/>
      <c r="OYX258" s="27"/>
      <c r="OYY258" s="27"/>
      <c r="OYZ258" s="27"/>
      <c r="OZA258" s="27"/>
      <c r="OZB258" s="27"/>
      <c r="OZC258" s="27"/>
      <c r="OZD258" s="27"/>
      <c r="OZE258" s="27"/>
      <c r="OZF258" s="27"/>
      <c r="OZG258" s="27"/>
      <c r="OZH258" s="27"/>
      <c r="OZI258" s="27"/>
      <c r="OZJ258" s="27"/>
      <c r="OZK258" s="27"/>
      <c r="OZL258" s="27"/>
      <c r="OZM258" s="27"/>
      <c r="OZN258" s="27"/>
      <c r="OZO258" s="27"/>
      <c r="OZP258" s="27"/>
      <c r="OZQ258" s="27"/>
      <c r="OZR258" s="27"/>
      <c r="OZS258" s="27"/>
      <c r="OZT258" s="27"/>
      <c r="OZU258" s="27"/>
      <c r="OZV258" s="27"/>
      <c r="OZW258" s="27"/>
      <c r="OZX258" s="27"/>
      <c r="OZY258" s="27"/>
      <c r="OZZ258" s="27"/>
      <c r="PAA258" s="27"/>
      <c r="PAB258" s="27"/>
      <c r="PAC258" s="27"/>
      <c r="PAD258" s="27"/>
      <c r="PAE258" s="27"/>
      <c r="PAF258" s="27"/>
      <c r="PAG258" s="27"/>
      <c r="PAH258" s="27"/>
      <c r="PAI258" s="27"/>
      <c r="PAJ258" s="27"/>
      <c r="PAK258" s="27"/>
      <c r="PAL258" s="27"/>
      <c r="PAM258" s="27"/>
      <c r="PAN258" s="27"/>
      <c r="PAO258" s="27"/>
      <c r="PAP258" s="27"/>
      <c r="PAQ258" s="27"/>
      <c r="PAR258" s="27"/>
      <c r="PAS258" s="27"/>
      <c r="PAT258" s="27"/>
      <c r="PAU258" s="27"/>
      <c r="PAV258" s="27"/>
      <c r="PAW258" s="27"/>
      <c r="PAX258" s="27"/>
      <c r="PAY258" s="27"/>
      <c r="PAZ258" s="27"/>
      <c r="PBA258" s="27"/>
      <c r="PBB258" s="27"/>
      <c r="PBC258" s="27"/>
      <c r="PBD258" s="27"/>
      <c r="PBE258" s="27"/>
      <c r="PBF258" s="27"/>
      <c r="PBG258" s="27"/>
      <c r="PBH258" s="27"/>
      <c r="PBI258" s="27"/>
      <c r="PBJ258" s="27"/>
      <c r="PBK258" s="27"/>
      <c r="PBL258" s="27"/>
      <c r="PBM258" s="27"/>
      <c r="PBN258" s="27"/>
      <c r="PBO258" s="27"/>
      <c r="PBP258" s="27"/>
      <c r="PBQ258" s="27"/>
      <c r="PBR258" s="27"/>
      <c r="PBS258" s="27"/>
      <c r="PBT258" s="27"/>
      <c r="PBU258" s="27"/>
      <c r="PBV258" s="27"/>
      <c r="PBW258" s="27"/>
      <c r="PBX258" s="27"/>
      <c r="PBY258" s="27"/>
      <c r="PBZ258" s="27"/>
      <c r="PCA258" s="27"/>
      <c r="PCB258" s="27"/>
      <c r="PCC258" s="27"/>
      <c r="PCD258" s="27"/>
      <c r="PCE258" s="27"/>
      <c r="PCF258" s="27"/>
      <c r="PCG258" s="27"/>
      <c r="PCH258" s="27"/>
      <c r="PCI258" s="27"/>
      <c r="PCJ258" s="27"/>
      <c r="PCK258" s="27"/>
      <c r="PCL258" s="27"/>
      <c r="PCM258" s="27"/>
      <c r="PCN258" s="27"/>
      <c r="PCO258" s="27"/>
      <c r="PCP258" s="27"/>
      <c r="PCQ258" s="27"/>
      <c r="PCR258" s="27"/>
      <c r="PCS258" s="27"/>
      <c r="PCT258" s="27"/>
      <c r="PCU258" s="27"/>
      <c r="PCV258" s="27"/>
      <c r="PCW258" s="27"/>
      <c r="PCX258" s="27"/>
      <c r="PCY258" s="27"/>
      <c r="PCZ258" s="27"/>
      <c r="PDA258" s="27"/>
      <c r="PDB258" s="27"/>
      <c r="PDC258" s="27"/>
      <c r="PDD258" s="27"/>
      <c r="PDE258" s="27"/>
      <c r="PDF258" s="27"/>
      <c r="PDG258" s="27"/>
      <c r="PDH258" s="27"/>
      <c r="PDI258" s="27"/>
      <c r="PDJ258" s="27"/>
      <c r="PDK258" s="27"/>
      <c r="PDL258" s="27"/>
      <c r="PDM258" s="27"/>
      <c r="PDN258" s="27"/>
      <c r="PDO258" s="27"/>
      <c r="PDP258" s="27"/>
      <c r="PDQ258" s="27"/>
      <c r="PDR258" s="27"/>
      <c r="PDS258" s="27"/>
      <c r="PDT258" s="27"/>
      <c r="PDU258" s="27"/>
      <c r="PDV258" s="27"/>
      <c r="PDW258" s="27"/>
      <c r="PDX258" s="27"/>
      <c r="PDY258" s="27"/>
      <c r="PDZ258" s="27"/>
      <c r="PEA258" s="27"/>
      <c r="PEB258" s="27"/>
      <c r="PEC258" s="27"/>
      <c r="PED258" s="27"/>
      <c r="PEE258" s="27"/>
      <c r="PEF258" s="27"/>
      <c r="PEG258" s="27"/>
      <c r="PEH258" s="27"/>
      <c r="PEI258" s="27"/>
      <c r="PEJ258" s="27"/>
      <c r="PEK258" s="27"/>
      <c r="PEL258" s="27"/>
      <c r="PEM258" s="27"/>
      <c r="PEN258" s="27"/>
      <c r="PEO258" s="27"/>
      <c r="PEP258" s="27"/>
      <c r="PEQ258" s="27"/>
      <c r="PER258" s="27"/>
      <c r="PES258" s="27"/>
      <c r="PET258" s="27"/>
      <c r="PEU258" s="27"/>
      <c r="PEV258" s="27"/>
      <c r="PEW258" s="27"/>
      <c r="PEX258" s="27"/>
      <c r="PEY258" s="27"/>
      <c r="PEZ258" s="27"/>
      <c r="PFA258" s="27"/>
      <c r="PFB258" s="27"/>
      <c r="PFC258" s="27"/>
      <c r="PFD258" s="27"/>
      <c r="PFE258" s="27"/>
      <c r="PFF258" s="27"/>
      <c r="PFG258" s="27"/>
      <c r="PFH258" s="27"/>
      <c r="PFI258" s="27"/>
      <c r="PFJ258" s="27"/>
      <c r="PFK258" s="27"/>
      <c r="PFL258" s="27"/>
      <c r="PFM258" s="27"/>
      <c r="PFN258" s="27"/>
      <c r="PFO258" s="27"/>
      <c r="PFP258" s="27"/>
      <c r="PFQ258" s="27"/>
      <c r="PFR258" s="27"/>
      <c r="PFS258" s="27"/>
      <c r="PFT258" s="27"/>
      <c r="PFU258" s="27"/>
      <c r="PFV258" s="27"/>
      <c r="PFW258" s="27"/>
      <c r="PFX258" s="27"/>
      <c r="PFY258" s="27"/>
      <c r="PFZ258" s="27"/>
      <c r="PGA258" s="27"/>
      <c r="PGB258" s="27"/>
      <c r="PGC258" s="27"/>
      <c r="PGD258" s="27"/>
      <c r="PGE258" s="27"/>
      <c r="PGF258" s="27"/>
      <c r="PGG258" s="27"/>
      <c r="PGH258" s="27"/>
      <c r="PGI258" s="27"/>
      <c r="PGJ258" s="27"/>
      <c r="PGK258" s="27"/>
      <c r="PGL258" s="27"/>
      <c r="PGM258" s="27"/>
      <c r="PGN258" s="27"/>
      <c r="PGO258" s="27"/>
      <c r="PGP258" s="27"/>
      <c r="PGQ258" s="27"/>
      <c r="PGR258" s="27"/>
      <c r="PGS258" s="27"/>
      <c r="PGT258" s="27"/>
      <c r="PGU258" s="27"/>
      <c r="PGV258" s="27"/>
      <c r="PGW258" s="27"/>
      <c r="PGX258" s="27"/>
      <c r="PGY258" s="27"/>
      <c r="PGZ258" s="27"/>
      <c r="PHA258" s="27"/>
      <c r="PHB258" s="27"/>
      <c r="PHC258" s="27"/>
      <c r="PHD258" s="27"/>
      <c r="PHE258" s="27"/>
      <c r="PHF258" s="27"/>
      <c r="PHG258" s="27"/>
      <c r="PHH258" s="27"/>
      <c r="PHI258" s="27"/>
      <c r="PHJ258" s="27"/>
      <c r="PHK258" s="27"/>
      <c r="PHL258" s="27"/>
      <c r="PHM258" s="27"/>
      <c r="PHN258" s="27"/>
      <c r="PHO258" s="27"/>
      <c r="PHP258" s="27"/>
      <c r="PHQ258" s="27"/>
      <c r="PHR258" s="27"/>
      <c r="PHS258" s="27"/>
      <c r="PHT258" s="27"/>
      <c r="PHU258" s="27"/>
      <c r="PHV258" s="27"/>
      <c r="PHW258" s="27"/>
      <c r="PHX258" s="27"/>
      <c r="PHY258" s="27"/>
      <c r="PHZ258" s="27"/>
      <c r="PIA258" s="27"/>
      <c r="PIB258" s="27"/>
      <c r="PIC258" s="27"/>
      <c r="PID258" s="27"/>
      <c r="PIE258" s="27"/>
      <c r="PIF258" s="27"/>
      <c r="PIG258" s="27"/>
      <c r="PIH258" s="27"/>
      <c r="PII258" s="27"/>
      <c r="PIJ258" s="27"/>
      <c r="PIK258" s="27"/>
      <c r="PIL258" s="27"/>
      <c r="PIM258" s="27"/>
      <c r="PIN258" s="27"/>
      <c r="PIO258" s="27"/>
      <c r="PIP258" s="27"/>
      <c r="PIQ258" s="27"/>
      <c r="PIR258" s="27"/>
      <c r="PIS258" s="27"/>
      <c r="PIT258" s="27"/>
      <c r="PIU258" s="27"/>
      <c r="PIV258" s="27"/>
      <c r="PIW258" s="27"/>
      <c r="PIX258" s="27"/>
      <c r="PIY258" s="27"/>
      <c r="PIZ258" s="27"/>
      <c r="PJA258" s="27"/>
      <c r="PJB258" s="27"/>
      <c r="PJC258" s="27"/>
      <c r="PJD258" s="27"/>
      <c r="PJE258" s="27"/>
      <c r="PJF258" s="27"/>
      <c r="PJG258" s="27"/>
      <c r="PJH258" s="27"/>
      <c r="PJI258" s="27"/>
      <c r="PJJ258" s="27"/>
      <c r="PJK258" s="27"/>
      <c r="PJL258" s="27"/>
      <c r="PJM258" s="27"/>
      <c r="PJN258" s="27"/>
      <c r="PJO258" s="27"/>
      <c r="PJP258" s="27"/>
      <c r="PJQ258" s="27"/>
      <c r="PJR258" s="27"/>
      <c r="PJS258" s="27"/>
      <c r="PJT258" s="27"/>
      <c r="PJU258" s="27"/>
      <c r="PJV258" s="27"/>
      <c r="PJW258" s="27"/>
      <c r="PJX258" s="27"/>
      <c r="PJY258" s="27"/>
      <c r="PJZ258" s="27"/>
      <c r="PKA258" s="27"/>
      <c r="PKB258" s="27"/>
      <c r="PKC258" s="27"/>
      <c r="PKD258" s="27"/>
      <c r="PKE258" s="27"/>
      <c r="PKF258" s="27"/>
      <c r="PKG258" s="27"/>
      <c r="PKH258" s="27"/>
      <c r="PKI258" s="27"/>
      <c r="PKJ258" s="27"/>
      <c r="PKK258" s="27"/>
      <c r="PKL258" s="27"/>
      <c r="PKM258" s="27"/>
      <c r="PKN258" s="27"/>
      <c r="PKO258" s="27"/>
      <c r="PKP258" s="27"/>
      <c r="PKQ258" s="27"/>
      <c r="PKR258" s="27"/>
      <c r="PKS258" s="27"/>
      <c r="PKT258" s="27"/>
      <c r="PKU258" s="27"/>
      <c r="PKV258" s="27"/>
      <c r="PKW258" s="27"/>
      <c r="PKX258" s="27"/>
      <c r="PKY258" s="27"/>
      <c r="PKZ258" s="27"/>
      <c r="PLA258" s="27"/>
      <c r="PLB258" s="27"/>
      <c r="PLC258" s="27"/>
      <c r="PLD258" s="27"/>
      <c r="PLE258" s="27"/>
      <c r="PLF258" s="27"/>
      <c r="PLG258" s="27"/>
      <c r="PLH258" s="27"/>
      <c r="PLI258" s="27"/>
      <c r="PLJ258" s="27"/>
      <c r="PLK258" s="27"/>
      <c r="PLL258" s="27"/>
      <c r="PLM258" s="27"/>
      <c r="PLN258" s="27"/>
      <c r="PLO258" s="27"/>
      <c r="PLP258" s="27"/>
      <c r="PLQ258" s="27"/>
      <c r="PLR258" s="27"/>
      <c r="PLS258" s="27"/>
      <c r="PLT258" s="27"/>
      <c r="PLU258" s="27"/>
      <c r="PLV258" s="27"/>
      <c r="PLW258" s="27"/>
      <c r="PLX258" s="27"/>
      <c r="PLY258" s="27"/>
      <c r="PLZ258" s="27"/>
      <c r="PMA258" s="27"/>
      <c r="PMB258" s="27"/>
      <c r="PMC258" s="27"/>
      <c r="PMD258" s="27"/>
      <c r="PME258" s="27"/>
      <c r="PMF258" s="27"/>
      <c r="PMG258" s="27"/>
      <c r="PMH258" s="27"/>
      <c r="PMI258" s="27"/>
      <c r="PMJ258" s="27"/>
      <c r="PMK258" s="27"/>
      <c r="PML258" s="27"/>
      <c r="PMM258" s="27"/>
      <c r="PMN258" s="27"/>
      <c r="PMO258" s="27"/>
      <c r="PMP258" s="27"/>
      <c r="PMQ258" s="27"/>
      <c r="PMR258" s="27"/>
      <c r="PMS258" s="27"/>
      <c r="PMT258" s="27"/>
      <c r="PMU258" s="27"/>
      <c r="PMV258" s="27"/>
      <c r="PMW258" s="27"/>
      <c r="PMX258" s="27"/>
      <c r="PMY258" s="27"/>
      <c r="PMZ258" s="27"/>
      <c r="PNA258" s="27"/>
      <c r="PNB258" s="27"/>
      <c r="PNC258" s="27"/>
      <c r="PND258" s="27"/>
      <c r="PNE258" s="27"/>
      <c r="PNF258" s="27"/>
      <c r="PNG258" s="27"/>
      <c r="PNH258" s="27"/>
      <c r="PNI258" s="27"/>
      <c r="PNJ258" s="27"/>
      <c r="PNK258" s="27"/>
      <c r="PNL258" s="27"/>
      <c r="PNM258" s="27"/>
      <c r="PNN258" s="27"/>
      <c r="PNO258" s="27"/>
      <c r="PNP258" s="27"/>
      <c r="PNQ258" s="27"/>
      <c r="PNR258" s="27"/>
      <c r="PNS258" s="27"/>
      <c r="PNT258" s="27"/>
      <c r="PNU258" s="27"/>
      <c r="PNV258" s="27"/>
      <c r="PNW258" s="27"/>
      <c r="PNX258" s="27"/>
      <c r="PNY258" s="27"/>
      <c r="PNZ258" s="27"/>
      <c r="POA258" s="27"/>
      <c r="POB258" s="27"/>
      <c r="POC258" s="27"/>
      <c r="POD258" s="27"/>
      <c r="POE258" s="27"/>
      <c r="POF258" s="27"/>
      <c r="POG258" s="27"/>
      <c r="POH258" s="27"/>
      <c r="POI258" s="27"/>
      <c r="POJ258" s="27"/>
      <c r="POK258" s="27"/>
      <c r="POL258" s="27"/>
      <c r="POM258" s="27"/>
      <c r="PON258" s="27"/>
      <c r="POO258" s="27"/>
      <c r="POP258" s="27"/>
      <c r="POQ258" s="27"/>
      <c r="POR258" s="27"/>
      <c r="POS258" s="27"/>
      <c r="POT258" s="27"/>
      <c r="POU258" s="27"/>
      <c r="POV258" s="27"/>
      <c r="POW258" s="27"/>
      <c r="POX258" s="27"/>
      <c r="POY258" s="27"/>
      <c r="POZ258" s="27"/>
      <c r="PPA258" s="27"/>
      <c r="PPB258" s="27"/>
      <c r="PPC258" s="27"/>
      <c r="PPD258" s="27"/>
      <c r="PPE258" s="27"/>
      <c r="PPF258" s="27"/>
      <c r="PPG258" s="27"/>
      <c r="PPH258" s="27"/>
      <c r="PPI258" s="27"/>
      <c r="PPJ258" s="27"/>
      <c r="PPK258" s="27"/>
      <c r="PPL258" s="27"/>
      <c r="PPM258" s="27"/>
      <c r="PPN258" s="27"/>
      <c r="PPO258" s="27"/>
      <c r="PPP258" s="27"/>
      <c r="PPQ258" s="27"/>
      <c r="PPR258" s="27"/>
      <c r="PPS258" s="27"/>
      <c r="PPT258" s="27"/>
      <c r="PPU258" s="27"/>
      <c r="PPV258" s="27"/>
      <c r="PPW258" s="27"/>
      <c r="PPX258" s="27"/>
      <c r="PPY258" s="27"/>
      <c r="PPZ258" s="27"/>
      <c r="PQA258" s="27"/>
      <c r="PQB258" s="27"/>
      <c r="PQC258" s="27"/>
      <c r="PQD258" s="27"/>
      <c r="PQE258" s="27"/>
      <c r="PQF258" s="27"/>
      <c r="PQG258" s="27"/>
      <c r="PQH258" s="27"/>
      <c r="PQI258" s="27"/>
      <c r="PQJ258" s="27"/>
      <c r="PQK258" s="27"/>
      <c r="PQL258" s="27"/>
      <c r="PQM258" s="27"/>
      <c r="PQN258" s="27"/>
      <c r="PQO258" s="27"/>
      <c r="PQP258" s="27"/>
      <c r="PQQ258" s="27"/>
      <c r="PQR258" s="27"/>
      <c r="PQS258" s="27"/>
      <c r="PQT258" s="27"/>
      <c r="PQU258" s="27"/>
      <c r="PQV258" s="27"/>
      <c r="PQW258" s="27"/>
      <c r="PQX258" s="27"/>
      <c r="PQY258" s="27"/>
      <c r="PQZ258" s="27"/>
      <c r="PRA258" s="27"/>
      <c r="PRB258" s="27"/>
      <c r="PRC258" s="27"/>
      <c r="PRD258" s="27"/>
      <c r="PRE258" s="27"/>
      <c r="PRF258" s="27"/>
      <c r="PRG258" s="27"/>
      <c r="PRH258" s="27"/>
      <c r="PRI258" s="27"/>
      <c r="PRJ258" s="27"/>
      <c r="PRK258" s="27"/>
      <c r="PRL258" s="27"/>
      <c r="PRM258" s="27"/>
      <c r="PRN258" s="27"/>
      <c r="PRO258" s="27"/>
      <c r="PRP258" s="27"/>
      <c r="PRQ258" s="27"/>
      <c r="PRR258" s="27"/>
      <c r="PRS258" s="27"/>
      <c r="PRT258" s="27"/>
      <c r="PRU258" s="27"/>
      <c r="PRV258" s="27"/>
      <c r="PRW258" s="27"/>
      <c r="PRX258" s="27"/>
      <c r="PRY258" s="27"/>
      <c r="PRZ258" s="27"/>
      <c r="PSA258" s="27"/>
      <c r="PSB258" s="27"/>
      <c r="PSC258" s="27"/>
      <c r="PSD258" s="27"/>
      <c r="PSE258" s="27"/>
      <c r="PSF258" s="27"/>
      <c r="PSG258" s="27"/>
      <c r="PSH258" s="27"/>
      <c r="PSI258" s="27"/>
      <c r="PSJ258" s="27"/>
      <c r="PSK258" s="27"/>
      <c r="PSL258" s="27"/>
      <c r="PSM258" s="27"/>
      <c r="PSN258" s="27"/>
      <c r="PSO258" s="27"/>
      <c r="PSP258" s="27"/>
      <c r="PSQ258" s="27"/>
      <c r="PSR258" s="27"/>
      <c r="PSS258" s="27"/>
      <c r="PST258" s="27"/>
      <c r="PSU258" s="27"/>
      <c r="PSV258" s="27"/>
      <c r="PSW258" s="27"/>
      <c r="PSX258" s="27"/>
      <c r="PSY258" s="27"/>
      <c r="PSZ258" s="27"/>
      <c r="PTA258" s="27"/>
      <c r="PTB258" s="27"/>
      <c r="PTC258" s="27"/>
      <c r="PTD258" s="27"/>
      <c r="PTE258" s="27"/>
      <c r="PTF258" s="27"/>
      <c r="PTG258" s="27"/>
      <c r="PTH258" s="27"/>
      <c r="PTI258" s="27"/>
      <c r="PTJ258" s="27"/>
      <c r="PTK258" s="27"/>
      <c r="PTL258" s="27"/>
      <c r="PTM258" s="27"/>
      <c r="PTN258" s="27"/>
      <c r="PTO258" s="27"/>
      <c r="PTP258" s="27"/>
      <c r="PTQ258" s="27"/>
      <c r="PTR258" s="27"/>
      <c r="PTS258" s="27"/>
      <c r="PTT258" s="27"/>
      <c r="PTU258" s="27"/>
      <c r="PTV258" s="27"/>
      <c r="PTW258" s="27"/>
      <c r="PTX258" s="27"/>
      <c r="PTY258" s="27"/>
      <c r="PTZ258" s="27"/>
      <c r="PUA258" s="27"/>
      <c r="PUB258" s="27"/>
      <c r="PUC258" s="27"/>
      <c r="PUD258" s="27"/>
      <c r="PUE258" s="27"/>
      <c r="PUF258" s="27"/>
      <c r="PUG258" s="27"/>
      <c r="PUH258" s="27"/>
      <c r="PUI258" s="27"/>
      <c r="PUJ258" s="27"/>
      <c r="PUK258" s="27"/>
      <c r="PUL258" s="27"/>
      <c r="PUM258" s="27"/>
      <c r="PUN258" s="27"/>
      <c r="PUO258" s="27"/>
      <c r="PUP258" s="27"/>
      <c r="PUQ258" s="27"/>
      <c r="PUR258" s="27"/>
      <c r="PUS258" s="27"/>
      <c r="PUT258" s="27"/>
      <c r="PUU258" s="27"/>
      <c r="PUV258" s="27"/>
      <c r="PUW258" s="27"/>
      <c r="PUX258" s="27"/>
      <c r="PUY258" s="27"/>
      <c r="PUZ258" s="27"/>
      <c r="PVA258" s="27"/>
      <c r="PVB258" s="27"/>
      <c r="PVC258" s="27"/>
      <c r="PVD258" s="27"/>
      <c r="PVE258" s="27"/>
      <c r="PVF258" s="27"/>
      <c r="PVG258" s="27"/>
      <c r="PVH258" s="27"/>
      <c r="PVI258" s="27"/>
      <c r="PVJ258" s="27"/>
      <c r="PVK258" s="27"/>
      <c r="PVL258" s="27"/>
      <c r="PVM258" s="27"/>
      <c r="PVN258" s="27"/>
      <c r="PVO258" s="27"/>
      <c r="PVP258" s="27"/>
      <c r="PVQ258" s="27"/>
      <c r="PVR258" s="27"/>
      <c r="PVS258" s="27"/>
      <c r="PVT258" s="27"/>
      <c r="PVU258" s="27"/>
      <c r="PVV258" s="27"/>
      <c r="PVW258" s="27"/>
      <c r="PVX258" s="27"/>
      <c r="PVY258" s="27"/>
      <c r="PVZ258" s="27"/>
      <c r="PWA258" s="27"/>
      <c r="PWB258" s="27"/>
      <c r="PWC258" s="27"/>
      <c r="PWD258" s="27"/>
      <c r="PWE258" s="27"/>
      <c r="PWF258" s="27"/>
      <c r="PWG258" s="27"/>
      <c r="PWH258" s="27"/>
      <c r="PWI258" s="27"/>
      <c r="PWJ258" s="27"/>
      <c r="PWK258" s="27"/>
      <c r="PWL258" s="27"/>
      <c r="PWM258" s="27"/>
      <c r="PWN258" s="27"/>
      <c r="PWO258" s="27"/>
      <c r="PWP258" s="27"/>
      <c r="PWQ258" s="27"/>
      <c r="PWR258" s="27"/>
      <c r="PWS258" s="27"/>
      <c r="PWT258" s="27"/>
      <c r="PWU258" s="27"/>
      <c r="PWV258" s="27"/>
      <c r="PWW258" s="27"/>
      <c r="PWX258" s="27"/>
      <c r="PWY258" s="27"/>
      <c r="PWZ258" s="27"/>
      <c r="PXA258" s="27"/>
      <c r="PXB258" s="27"/>
      <c r="PXC258" s="27"/>
      <c r="PXD258" s="27"/>
      <c r="PXE258" s="27"/>
      <c r="PXF258" s="27"/>
      <c r="PXG258" s="27"/>
      <c r="PXH258" s="27"/>
      <c r="PXI258" s="27"/>
      <c r="PXJ258" s="27"/>
      <c r="PXK258" s="27"/>
      <c r="PXL258" s="27"/>
      <c r="PXM258" s="27"/>
      <c r="PXN258" s="27"/>
      <c r="PXO258" s="27"/>
      <c r="PXP258" s="27"/>
      <c r="PXQ258" s="27"/>
      <c r="PXR258" s="27"/>
      <c r="PXS258" s="27"/>
      <c r="PXT258" s="27"/>
      <c r="PXU258" s="27"/>
      <c r="PXV258" s="27"/>
      <c r="PXW258" s="27"/>
      <c r="PXX258" s="27"/>
      <c r="PXY258" s="27"/>
      <c r="PXZ258" s="27"/>
      <c r="PYA258" s="27"/>
      <c r="PYB258" s="27"/>
      <c r="PYC258" s="27"/>
      <c r="PYD258" s="27"/>
      <c r="PYE258" s="27"/>
      <c r="PYF258" s="27"/>
      <c r="PYG258" s="27"/>
      <c r="PYH258" s="27"/>
      <c r="PYI258" s="27"/>
      <c r="PYJ258" s="27"/>
      <c r="PYK258" s="27"/>
      <c r="PYL258" s="27"/>
      <c r="PYM258" s="27"/>
      <c r="PYN258" s="27"/>
      <c r="PYO258" s="27"/>
      <c r="PYP258" s="27"/>
      <c r="PYQ258" s="27"/>
      <c r="PYR258" s="27"/>
      <c r="PYS258" s="27"/>
      <c r="PYT258" s="27"/>
      <c r="PYU258" s="27"/>
      <c r="PYV258" s="27"/>
      <c r="PYW258" s="27"/>
      <c r="PYX258" s="27"/>
      <c r="PYY258" s="27"/>
      <c r="PYZ258" s="27"/>
      <c r="PZA258" s="27"/>
      <c r="PZB258" s="27"/>
      <c r="PZC258" s="27"/>
      <c r="PZD258" s="27"/>
      <c r="PZE258" s="27"/>
      <c r="PZF258" s="27"/>
      <c r="PZG258" s="27"/>
      <c r="PZH258" s="27"/>
      <c r="PZI258" s="27"/>
      <c r="PZJ258" s="27"/>
      <c r="PZK258" s="27"/>
      <c r="PZL258" s="27"/>
      <c r="PZM258" s="27"/>
      <c r="PZN258" s="27"/>
      <c r="PZO258" s="27"/>
      <c r="PZP258" s="27"/>
      <c r="PZQ258" s="27"/>
      <c r="PZR258" s="27"/>
      <c r="PZS258" s="27"/>
      <c r="PZT258" s="27"/>
      <c r="PZU258" s="27"/>
      <c r="PZV258" s="27"/>
      <c r="PZW258" s="27"/>
      <c r="PZX258" s="27"/>
      <c r="PZY258" s="27"/>
      <c r="PZZ258" s="27"/>
      <c r="QAA258" s="27"/>
      <c r="QAB258" s="27"/>
      <c r="QAC258" s="27"/>
      <c r="QAD258" s="27"/>
      <c r="QAE258" s="27"/>
      <c r="QAF258" s="27"/>
      <c r="QAG258" s="27"/>
      <c r="QAH258" s="27"/>
      <c r="QAI258" s="27"/>
      <c r="QAJ258" s="27"/>
      <c r="QAK258" s="27"/>
      <c r="QAL258" s="27"/>
      <c r="QAM258" s="27"/>
      <c r="QAN258" s="27"/>
      <c r="QAO258" s="27"/>
      <c r="QAP258" s="27"/>
      <c r="QAQ258" s="27"/>
      <c r="QAR258" s="27"/>
      <c r="QAS258" s="27"/>
      <c r="QAT258" s="27"/>
      <c r="QAU258" s="27"/>
      <c r="QAV258" s="27"/>
      <c r="QAW258" s="27"/>
      <c r="QAX258" s="27"/>
      <c r="QAY258" s="27"/>
      <c r="QAZ258" s="27"/>
      <c r="QBA258" s="27"/>
      <c r="QBB258" s="27"/>
      <c r="QBC258" s="27"/>
      <c r="QBD258" s="27"/>
      <c r="QBE258" s="27"/>
      <c r="QBF258" s="27"/>
      <c r="QBG258" s="27"/>
      <c r="QBH258" s="27"/>
      <c r="QBI258" s="27"/>
      <c r="QBJ258" s="27"/>
      <c r="QBK258" s="27"/>
      <c r="QBL258" s="27"/>
      <c r="QBM258" s="27"/>
      <c r="QBN258" s="27"/>
      <c r="QBO258" s="27"/>
      <c r="QBP258" s="27"/>
      <c r="QBQ258" s="27"/>
      <c r="QBR258" s="27"/>
      <c r="QBS258" s="27"/>
      <c r="QBT258" s="27"/>
      <c r="QBU258" s="27"/>
      <c r="QBV258" s="27"/>
      <c r="QBW258" s="27"/>
      <c r="QBX258" s="27"/>
      <c r="QBY258" s="27"/>
      <c r="QBZ258" s="27"/>
      <c r="QCA258" s="27"/>
      <c r="QCB258" s="27"/>
      <c r="QCC258" s="27"/>
      <c r="QCD258" s="27"/>
      <c r="QCE258" s="27"/>
      <c r="QCF258" s="27"/>
      <c r="QCG258" s="27"/>
      <c r="QCH258" s="27"/>
      <c r="QCI258" s="27"/>
      <c r="QCJ258" s="27"/>
      <c r="QCK258" s="27"/>
      <c r="QCL258" s="27"/>
      <c r="QCM258" s="27"/>
      <c r="QCN258" s="27"/>
      <c r="QCO258" s="27"/>
      <c r="QCP258" s="27"/>
      <c r="QCQ258" s="27"/>
      <c r="QCR258" s="27"/>
      <c r="QCS258" s="27"/>
      <c r="QCT258" s="27"/>
      <c r="QCU258" s="27"/>
      <c r="QCV258" s="27"/>
      <c r="QCW258" s="27"/>
      <c r="QCX258" s="27"/>
      <c r="QCY258" s="27"/>
      <c r="QCZ258" s="27"/>
      <c r="QDA258" s="27"/>
      <c r="QDB258" s="27"/>
      <c r="QDC258" s="27"/>
      <c r="QDD258" s="27"/>
      <c r="QDE258" s="27"/>
      <c r="QDF258" s="27"/>
      <c r="QDG258" s="27"/>
      <c r="QDH258" s="27"/>
      <c r="QDI258" s="27"/>
      <c r="QDJ258" s="27"/>
      <c r="QDK258" s="27"/>
      <c r="QDL258" s="27"/>
      <c r="QDM258" s="27"/>
      <c r="QDN258" s="27"/>
      <c r="QDO258" s="27"/>
      <c r="QDP258" s="27"/>
      <c r="QDQ258" s="27"/>
      <c r="QDR258" s="27"/>
      <c r="QDS258" s="27"/>
      <c r="QDT258" s="27"/>
      <c r="QDU258" s="27"/>
      <c r="QDV258" s="27"/>
      <c r="QDW258" s="27"/>
      <c r="QDX258" s="27"/>
      <c r="QDY258" s="27"/>
      <c r="QDZ258" s="27"/>
      <c r="QEA258" s="27"/>
      <c r="QEB258" s="27"/>
      <c r="QEC258" s="27"/>
      <c r="QED258" s="27"/>
      <c r="QEE258" s="27"/>
      <c r="QEF258" s="27"/>
      <c r="QEG258" s="27"/>
      <c r="QEH258" s="27"/>
      <c r="QEI258" s="27"/>
      <c r="QEJ258" s="27"/>
      <c r="QEK258" s="27"/>
      <c r="QEL258" s="27"/>
      <c r="QEM258" s="27"/>
      <c r="QEN258" s="27"/>
      <c r="QEO258" s="27"/>
      <c r="QEP258" s="27"/>
      <c r="QEQ258" s="27"/>
      <c r="QER258" s="27"/>
      <c r="QES258" s="27"/>
      <c r="QET258" s="27"/>
      <c r="QEU258" s="27"/>
      <c r="QEV258" s="27"/>
      <c r="QEW258" s="27"/>
      <c r="QEX258" s="27"/>
      <c r="QEY258" s="27"/>
      <c r="QEZ258" s="27"/>
      <c r="QFA258" s="27"/>
      <c r="QFB258" s="27"/>
      <c r="QFC258" s="27"/>
      <c r="QFD258" s="27"/>
      <c r="QFE258" s="27"/>
      <c r="QFF258" s="27"/>
      <c r="QFG258" s="27"/>
      <c r="QFH258" s="27"/>
      <c r="QFI258" s="27"/>
      <c r="QFJ258" s="27"/>
      <c r="QFK258" s="27"/>
      <c r="QFL258" s="27"/>
      <c r="QFM258" s="27"/>
      <c r="QFN258" s="27"/>
      <c r="QFO258" s="27"/>
      <c r="QFP258" s="27"/>
      <c r="QFQ258" s="27"/>
      <c r="QFR258" s="27"/>
      <c r="QFS258" s="27"/>
      <c r="QFT258" s="27"/>
      <c r="QFU258" s="27"/>
      <c r="QFV258" s="27"/>
      <c r="QFW258" s="27"/>
      <c r="QFX258" s="27"/>
      <c r="QFY258" s="27"/>
      <c r="QFZ258" s="27"/>
      <c r="QGA258" s="27"/>
      <c r="QGB258" s="27"/>
      <c r="QGC258" s="27"/>
      <c r="QGD258" s="27"/>
      <c r="QGE258" s="27"/>
      <c r="QGF258" s="27"/>
      <c r="QGG258" s="27"/>
      <c r="QGH258" s="27"/>
      <c r="QGI258" s="27"/>
      <c r="QGJ258" s="27"/>
      <c r="QGK258" s="27"/>
      <c r="QGL258" s="27"/>
      <c r="QGM258" s="27"/>
      <c r="QGN258" s="27"/>
      <c r="QGO258" s="27"/>
      <c r="QGP258" s="27"/>
      <c r="QGQ258" s="27"/>
      <c r="QGR258" s="27"/>
      <c r="QGS258" s="27"/>
      <c r="QGT258" s="27"/>
      <c r="QGU258" s="27"/>
      <c r="QGV258" s="27"/>
      <c r="QGW258" s="27"/>
      <c r="QGX258" s="27"/>
      <c r="QGY258" s="27"/>
      <c r="QGZ258" s="27"/>
      <c r="QHA258" s="27"/>
      <c r="QHB258" s="27"/>
      <c r="QHC258" s="27"/>
      <c r="QHD258" s="27"/>
      <c r="QHE258" s="27"/>
      <c r="QHF258" s="27"/>
      <c r="QHG258" s="27"/>
      <c r="QHH258" s="27"/>
      <c r="QHI258" s="27"/>
      <c r="QHJ258" s="27"/>
      <c r="QHK258" s="27"/>
      <c r="QHL258" s="27"/>
      <c r="QHM258" s="27"/>
      <c r="QHN258" s="27"/>
      <c r="QHO258" s="27"/>
      <c r="QHP258" s="27"/>
      <c r="QHQ258" s="27"/>
      <c r="QHR258" s="27"/>
      <c r="QHS258" s="27"/>
      <c r="QHT258" s="27"/>
      <c r="QHU258" s="27"/>
      <c r="QHV258" s="27"/>
      <c r="QHW258" s="27"/>
      <c r="QHX258" s="27"/>
      <c r="QHY258" s="27"/>
      <c r="QHZ258" s="27"/>
      <c r="QIA258" s="27"/>
      <c r="QIB258" s="27"/>
      <c r="QIC258" s="27"/>
      <c r="QID258" s="27"/>
      <c r="QIE258" s="27"/>
      <c r="QIF258" s="27"/>
      <c r="QIG258" s="27"/>
      <c r="QIH258" s="27"/>
      <c r="QII258" s="27"/>
      <c r="QIJ258" s="27"/>
      <c r="QIK258" s="27"/>
      <c r="QIL258" s="27"/>
      <c r="QIM258" s="27"/>
      <c r="QIN258" s="27"/>
      <c r="QIO258" s="27"/>
      <c r="QIP258" s="27"/>
      <c r="QIQ258" s="27"/>
      <c r="QIR258" s="27"/>
      <c r="QIS258" s="27"/>
      <c r="QIT258" s="27"/>
      <c r="QIU258" s="27"/>
      <c r="QIV258" s="27"/>
      <c r="QIW258" s="27"/>
      <c r="QIX258" s="27"/>
      <c r="QIY258" s="27"/>
      <c r="QIZ258" s="27"/>
      <c r="QJA258" s="27"/>
      <c r="QJB258" s="27"/>
      <c r="QJC258" s="27"/>
      <c r="QJD258" s="27"/>
      <c r="QJE258" s="27"/>
      <c r="QJF258" s="27"/>
      <c r="QJG258" s="27"/>
      <c r="QJH258" s="27"/>
      <c r="QJI258" s="27"/>
      <c r="QJJ258" s="27"/>
      <c r="QJK258" s="27"/>
      <c r="QJL258" s="27"/>
      <c r="QJM258" s="27"/>
      <c r="QJN258" s="27"/>
      <c r="QJO258" s="27"/>
      <c r="QJP258" s="27"/>
      <c r="QJQ258" s="27"/>
      <c r="QJR258" s="27"/>
      <c r="QJS258" s="27"/>
      <c r="QJT258" s="27"/>
      <c r="QJU258" s="27"/>
      <c r="QJV258" s="27"/>
      <c r="QJW258" s="27"/>
      <c r="QJX258" s="27"/>
      <c r="QJY258" s="27"/>
      <c r="QJZ258" s="27"/>
      <c r="QKA258" s="27"/>
      <c r="QKB258" s="27"/>
      <c r="QKC258" s="27"/>
      <c r="QKD258" s="27"/>
      <c r="QKE258" s="27"/>
      <c r="QKF258" s="27"/>
      <c r="QKG258" s="27"/>
      <c r="QKH258" s="27"/>
      <c r="QKI258" s="27"/>
      <c r="QKJ258" s="27"/>
      <c r="QKK258" s="27"/>
      <c r="QKL258" s="27"/>
      <c r="QKM258" s="27"/>
      <c r="QKN258" s="27"/>
      <c r="QKO258" s="27"/>
      <c r="QKP258" s="27"/>
      <c r="QKQ258" s="27"/>
      <c r="QKR258" s="27"/>
      <c r="QKS258" s="27"/>
      <c r="QKT258" s="27"/>
      <c r="QKU258" s="27"/>
      <c r="QKV258" s="27"/>
      <c r="QKW258" s="27"/>
      <c r="QKX258" s="27"/>
      <c r="QKY258" s="27"/>
      <c r="QKZ258" s="27"/>
      <c r="QLA258" s="27"/>
      <c r="QLB258" s="27"/>
      <c r="QLC258" s="27"/>
      <c r="QLD258" s="27"/>
      <c r="QLE258" s="27"/>
      <c r="QLF258" s="27"/>
      <c r="QLG258" s="27"/>
      <c r="QLH258" s="27"/>
      <c r="QLI258" s="27"/>
      <c r="QLJ258" s="27"/>
      <c r="QLK258" s="27"/>
      <c r="QLL258" s="27"/>
      <c r="QLM258" s="27"/>
      <c r="QLN258" s="27"/>
      <c r="QLO258" s="27"/>
      <c r="QLP258" s="27"/>
      <c r="QLQ258" s="27"/>
      <c r="QLR258" s="27"/>
      <c r="QLS258" s="27"/>
      <c r="QLT258" s="27"/>
      <c r="QLU258" s="27"/>
      <c r="QLV258" s="27"/>
      <c r="QLW258" s="27"/>
      <c r="QLX258" s="27"/>
      <c r="QLY258" s="27"/>
      <c r="QLZ258" s="27"/>
      <c r="QMA258" s="27"/>
      <c r="QMB258" s="27"/>
      <c r="QMC258" s="27"/>
      <c r="QMD258" s="27"/>
      <c r="QME258" s="27"/>
      <c r="QMF258" s="27"/>
      <c r="QMG258" s="27"/>
      <c r="QMH258" s="27"/>
      <c r="QMI258" s="27"/>
      <c r="QMJ258" s="27"/>
      <c r="QMK258" s="27"/>
      <c r="QML258" s="27"/>
      <c r="QMM258" s="27"/>
      <c r="QMN258" s="27"/>
      <c r="QMO258" s="27"/>
      <c r="QMP258" s="27"/>
      <c r="QMQ258" s="27"/>
      <c r="QMR258" s="27"/>
      <c r="QMS258" s="27"/>
      <c r="QMT258" s="27"/>
      <c r="QMU258" s="27"/>
      <c r="QMV258" s="27"/>
      <c r="QMW258" s="27"/>
      <c r="QMX258" s="27"/>
      <c r="QMY258" s="27"/>
      <c r="QMZ258" s="27"/>
      <c r="QNA258" s="27"/>
      <c r="QNB258" s="27"/>
      <c r="QNC258" s="27"/>
      <c r="QND258" s="27"/>
      <c r="QNE258" s="27"/>
      <c r="QNF258" s="27"/>
      <c r="QNG258" s="27"/>
      <c r="QNH258" s="27"/>
      <c r="QNI258" s="27"/>
      <c r="QNJ258" s="27"/>
      <c r="QNK258" s="27"/>
      <c r="QNL258" s="27"/>
      <c r="QNM258" s="27"/>
      <c r="QNN258" s="27"/>
      <c r="QNO258" s="27"/>
      <c r="QNP258" s="27"/>
      <c r="QNQ258" s="27"/>
      <c r="QNR258" s="27"/>
      <c r="QNS258" s="27"/>
      <c r="QNT258" s="27"/>
      <c r="QNU258" s="27"/>
      <c r="QNV258" s="27"/>
      <c r="QNW258" s="27"/>
      <c r="QNX258" s="27"/>
      <c r="QNY258" s="27"/>
      <c r="QNZ258" s="27"/>
      <c r="QOA258" s="27"/>
      <c r="QOB258" s="27"/>
      <c r="QOC258" s="27"/>
      <c r="QOD258" s="27"/>
      <c r="QOE258" s="27"/>
      <c r="QOF258" s="27"/>
      <c r="QOG258" s="27"/>
      <c r="QOH258" s="27"/>
      <c r="QOI258" s="27"/>
      <c r="QOJ258" s="27"/>
      <c r="QOK258" s="27"/>
      <c r="QOL258" s="27"/>
      <c r="QOM258" s="27"/>
      <c r="QON258" s="27"/>
      <c r="QOO258" s="27"/>
      <c r="QOP258" s="27"/>
      <c r="QOQ258" s="27"/>
      <c r="QOR258" s="27"/>
      <c r="QOS258" s="27"/>
      <c r="QOT258" s="27"/>
      <c r="QOU258" s="27"/>
      <c r="QOV258" s="27"/>
      <c r="QOW258" s="27"/>
      <c r="QOX258" s="27"/>
      <c r="QOY258" s="27"/>
      <c r="QOZ258" s="27"/>
      <c r="QPA258" s="27"/>
      <c r="QPB258" s="27"/>
      <c r="QPC258" s="27"/>
      <c r="QPD258" s="27"/>
      <c r="QPE258" s="27"/>
      <c r="QPF258" s="27"/>
      <c r="QPG258" s="27"/>
      <c r="QPH258" s="27"/>
      <c r="QPI258" s="27"/>
      <c r="QPJ258" s="27"/>
      <c r="QPK258" s="27"/>
      <c r="QPL258" s="27"/>
      <c r="QPM258" s="27"/>
      <c r="QPN258" s="27"/>
      <c r="QPO258" s="27"/>
      <c r="QPP258" s="27"/>
      <c r="QPQ258" s="27"/>
      <c r="QPR258" s="27"/>
      <c r="QPS258" s="27"/>
      <c r="QPT258" s="27"/>
      <c r="QPU258" s="27"/>
      <c r="QPV258" s="27"/>
      <c r="QPW258" s="27"/>
      <c r="QPX258" s="27"/>
      <c r="QPY258" s="27"/>
      <c r="QPZ258" s="27"/>
      <c r="QQA258" s="27"/>
      <c r="QQB258" s="27"/>
      <c r="QQC258" s="27"/>
      <c r="QQD258" s="27"/>
      <c r="QQE258" s="27"/>
      <c r="QQF258" s="27"/>
      <c r="QQG258" s="27"/>
      <c r="QQH258" s="27"/>
      <c r="QQI258" s="27"/>
      <c r="QQJ258" s="27"/>
      <c r="QQK258" s="27"/>
      <c r="QQL258" s="27"/>
      <c r="QQM258" s="27"/>
      <c r="QQN258" s="27"/>
      <c r="QQO258" s="27"/>
      <c r="QQP258" s="27"/>
      <c r="QQQ258" s="27"/>
      <c r="QQR258" s="27"/>
      <c r="QQS258" s="27"/>
      <c r="QQT258" s="27"/>
      <c r="QQU258" s="27"/>
      <c r="QQV258" s="27"/>
      <c r="QQW258" s="27"/>
      <c r="QQX258" s="27"/>
      <c r="QQY258" s="27"/>
      <c r="QQZ258" s="27"/>
      <c r="QRA258" s="27"/>
      <c r="QRB258" s="27"/>
      <c r="QRC258" s="27"/>
      <c r="QRD258" s="27"/>
      <c r="QRE258" s="27"/>
      <c r="QRF258" s="27"/>
      <c r="QRG258" s="27"/>
      <c r="QRH258" s="27"/>
      <c r="QRI258" s="27"/>
      <c r="QRJ258" s="27"/>
      <c r="QRK258" s="27"/>
      <c r="QRL258" s="27"/>
      <c r="QRM258" s="27"/>
      <c r="QRN258" s="27"/>
      <c r="QRO258" s="27"/>
      <c r="QRP258" s="27"/>
      <c r="QRQ258" s="27"/>
      <c r="QRR258" s="27"/>
      <c r="QRS258" s="27"/>
      <c r="QRT258" s="27"/>
      <c r="QRU258" s="27"/>
      <c r="QRV258" s="27"/>
      <c r="QRW258" s="27"/>
      <c r="QRX258" s="27"/>
      <c r="QRY258" s="27"/>
      <c r="QRZ258" s="27"/>
      <c r="QSA258" s="27"/>
      <c r="QSB258" s="27"/>
      <c r="QSC258" s="27"/>
      <c r="QSD258" s="27"/>
      <c r="QSE258" s="27"/>
      <c r="QSF258" s="27"/>
      <c r="QSG258" s="27"/>
      <c r="QSH258" s="27"/>
      <c r="QSI258" s="27"/>
      <c r="QSJ258" s="27"/>
      <c r="QSK258" s="27"/>
      <c r="QSL258" s="27"/>
      <c r="QSM258" s="27"/>
      <c r="QSN258" s="27"/>
      <c r="QSO258" s="27"/>
      <c r="QSP258" s="27"/>
      <c r="QSQ258" s="27"/>
      <c r="QSR258" s="27"/>
      <c r="QSS258" s="27"/>
      <c r="QST258" s="27"/>
      <c r="QSU258" s="27"/>
      <c r="QSV258" s="27"/>
      <c r="QSW258" s="27"/>
      <c r="QSX258" s="27"/>
      <c r="QSY258" s="27"/>
      <c r="QSZ258" s="27"/>
      <c r="QTA258" s="27"/>
      <c r="QTB258" s="27"/>
      <c r="QTC258" s="27"/>
      <c r="QTD258" s="27"/>
      <c r="QTE258" s="27"/>
      <c r="QTF258" s="27"/>
      <c r="QTG258" s="27"/>
      <c r="QTH258" s="27"/>
      <c r="QTI258" s="27"/>
      <c r="QTJ258" s="27"/>
      <c r="QTK258" s="27"/>
      <c r="QTL258" s="27"/>
      <c r="QTM258" s="27"/>
      <c r="QTN258" s="27"/>
      <c r="QTO258" s="27"/>
      <c r="QTP258" s="27"/>
      <c r="QTQ258" s="27"/>
      <c r="QTR258" s="27"/>
      <c r="QTS258" s="27"/>
      <c r="QTT258" s="27"/>
      <c r="QTU258" s="27"/>
      <c r="QTV258" s="27"/>
      <c r="QTW258" s="27"/>
      <c r="QTX258" s="27"/>
      <c r="QTY258" s="27"/>
      <c r="QTZ258" s="27"/>
      <c r="QUA258" s="27"/>
      <c r="QUB258" s="27"/>
      <c r="QUC258" s="27"/>
      <c r="QUD258" s="27"/>
      <c r="QUE258" s="27"/>
      <c r="QUF258" s="27"/>
      <c r="QUG258" s="27"/>
      <c r="QUH258" s="27"/>
      <c r="QUI258" s="27"/>
      <c r="QUJ258" s="27"/>
      <c r="QUK258" s="27"/>
      <c r="QUL258" s="27"/>
      <c r="QUM258" s="27"/>
      <c r="QUN258" s="27"/>
      <c r="QUO258" s="27"/>
      <c r="QUP258" s="27"/>
      <c r="QUQ258" s="27"/>
      <c r="QUR258" s="27"/>
      <c r="QUS258" s="27"/>
      <c r="QUT258" s="27"/>
      <c r="QUU258" s="27"/>
      <c r="QUV258" s="27"/>
      <c r="QUW258" s="27"/>
      <c r="QUX258" s="27"/>
      <c r="QUY258" s="27"/>
      <c r="QUZ258" s="27"/>
      <c r="QVA258" s="27"/>
      <c r="QVB258" s="27"/>
      <c r="QVC258" s="27"/>
      <c r="QVD258" s="27"/>
      <c r="QVE258" s="27"/>
      <c r="QVF258" s="27"/>
      <c r="QVG258" s="27"/>
      <c r="QVH258" s="27"/>
      <c r="QVI258" s="27"/>
      <c r="QVJ258" s="27"/>
      <c r="QVK258" s="27"/>
      <c r="QVL258" s="27"/>
      <c r="QVM258" s="27"/>
      <c r="QVN258" s="27"/>
      <c r="QVO258" s="27"/>
      <c r="QVP258" s="27"/>
      <c r="QVQ258" s="27"/>
      <c r="QVR258" s="27"/>
      <c r="QVS258" s="27"/>
      <c r="QVT258" s="27"/>
      <c r="QVU258" s="27"/>
      <c r="QVV258" s="27"/>
      <c r="QVW258" s="27"/>
      <c r="QVX258" s="27"/>
      <c r="QVY258" s="27"/>
      <c r="QVZ258" s="27"/>
      <c r="QWA258" s="27"/>
      <c r="QWB258" s="27"/>
      <c r="QWC258" s="27"/>
      <c r="QWD258" s="27"/>
      <c r="QWE258" s="27"/>
      <c r="QWF258" s="27"/>
      <c r="QWG258" s="27"/>
      <c r="QWH258" s="27"/>
      <c r="QWI258" s="27"/>
      <c r="QWJ258" s="27"/>
      <c r="QWK258" s="27"/>
      <c r="QWL258" s="27"/>
      <c r="QWM258" s="27"/>
      <c r="QWN258" s="27"/>
      <c r="QWO258" s="27"/>
      <c r="QWP258" s="27"/>
      <c r="QWQ258" s="27"/>
      <c r="QWR258" s="27"/>
      <c r="QWS258" s="27"/>
      <c r="QWT258" s="27"/>
      <c r="QWU258" s="27"/>
      <c r="QWV258" s="27"/>
      <c r="QWW258" s="27"/>
      <c r="QWX258" s="27"/>
      <c r="QWY258" s="27"/>
      <c r="QWZ258" s="27"/>
      <c r="QXA258" s="27"/>
      <c r="QXB258" s="27"/>
      <c r="QXC258" s="27"/>
      <c r="QXD258" s="27"/>
      <c r="QXE258" s="27"/>
      <c r="QXF258" s="27"/>
      <c r="QXG258" s="27"/>
      <c r="QXH258" s="27"/>
      <c r="QXI258" s="27"/>
      <c r="QXJ258" s="27"/>
      <c r="QXK258" s="27"/>
      <c r="QXL258" s="27"/>
      <c r="QXM258" s="27"/>
      <c r="QXN258" s="27"/>
      <c r="QXO258" s="27"/>
      <c r="QXP258" s="27"/>
      <c r="QXQ258" s="27"/>
      <c r="QXR258" s="27"/>
      <c r="QXS258" s="27"/>
      <c r="QXT258" s="27"/>
      <c r="QXU258" s="27"/>
      <c r="QXV258" s="27"/>
      <c r="QXW258" s="27"/>
      <c r="QXX258" s="27"/>
      <c r="QXY258" s="27"/>
      <c r="QXZ258" s="27"/>
      <c r="QYA258" s="27"/>
      <c r="QYB258" s="27"/>
      <c r="QYC258" s="27"/>
      <c r="QYD258" s="27"/>
      <c r="QYE258" s="27"/>
      <c r="QYF258" s="27"/>
      <c r="QYG258" s="27"/>
      <c r="QYH258" s="27"/>
      <c r="QYI258" s="27"/>
      <c r="QYJ258" s="27"/>
      <c r="QYK258" s="27"/>
      <c r="QYL258" s="27"/>
      <c r="QYM258" s="27"/>
      <c r="QYN258" s="27"/>
      <c r="QYO258" s="27"/>
      <c r="QYP258" s="27"/>
      <c r="QYQ258" s="27"/>
      <c r="QYR258" s="27"/>
      <c r="QYS258" s="27"/>
      <c r="QYT258" s="27"/>
      <c r="QYU258" s="27"/>
      <c r="QYV258" s="27"/>
      <c r="QYW258" s="27"/>
      <c r="QYX258" s="27"/>
      <c r="QYY258" s="27"/>
      <c r="QYZ258" s="27"/>
      <c r="QZA258" s="27"/>
      <c r="QZB258" s="27"/>
      <c r="QZC258" s="27"/>
      <c r="QZD258" s="27"/>
      <c r="QZE258" s="27"/>
      <c r="QZF258" s="27"/>
      <c r="QZG258" s="27"/>
      <c r="QZH258" s="27"/>
      <c r="QZI258" s="27"/>
      <c r="QZJ258" s="27"/>
      <c r="QZK258" s="27"/>
      <c r="QZL258" s="27"/>
      <c r="QZM258" s="27"/>
      <c r="QZN258" s="27"/>
      <c r="QZO258" s="27"/>
      <c r="QZP258" s="27"/>
      <c r="QZQ258" s="27"/>
      <c r="QZR258" s="27"/>
      <c r="QZS258" s="27"/>
      <c r="QZT258" s="27"/>
      <c r="QZU258" s="27"/>
      <c r="QZV258" s="27"/>
      <c r="QZW258" s="27"/>
      <c r="QZX258" s="27"/>
      <c r="QZY258" s="27"/>
      <c r="QZZ258" s="27"/>
      <c r="RAA258" s="27"/>
      <c r="RAB258" s="27"/>
      <c r="RAC258" s="27"/>
      <c r="RAD258" s="27"/>
      <c r="RAE258" s="27"/>
      <c r="RAF258" s="27"/>
      <c r="RAG258" s="27"/>
      <c r="RAH258" s="27"/>
      <c r="RAI258" s="27"/>
      <c r="RAJ258" s="27"/>
      <c r="RAK258" s="27"/>
      <c r="RAL258" s="27"/>
      <c r="RAM258" s="27"/>
      <c r="RAN258" s="27"/>
      <c r="RAO258" s="27"/>
      <c r="RAP258" s="27"/>
      <c r="RAQ258" s="27"/>
      <c r="RAR258" s="27"/>
      <c r="RAS258" s="27"/>
      <c r="RAT258" s="27"/>
      <c r="RAU258" s="27"/>
      <c r="RAV258" s="27"/>
      <c r="RAW258" s="27"/>
      <c r="RAX258" s="27"/>
      <c r="RAY258" s="27"/>
      <c r="RAZ258" s="27"/>
      <c r="RBA258" s="27"/>
      <c r="RBB258" s="27"/>
      <c r="RBC258" s="27"/>
      <c r="RBD258" s="27"/>
      <c r="RBE258" s="27"/>
      <c r="RBF258" s="27"/>
      <c r="RBG258" s="27"/>
      <c r="RBH258" s="27"/>
      <c r="RBI258" s="27"/>
      <c r="RBJ258" s="27"/>
      <c r="RBK258" s="27"/>
      <c r="RBL258" s="27"/>
      <c r="RBM258" s="27"/>
      <c r="RBN258" s="27"/>
      <c r="RBO258" s="27"/>
      <c r="RBP258" s="27"/>
      <c r="RBQ258" s="27"/>
      <c r="RBR258" s="27"/>
      <c r="RBS258" s="27"/>
      <c r="RBT258" s="27"/>
      <c r="RBU258" s="27"/>
      <c r="RBV258" s="27"/>
      <c r="RBW258" s="27"/>
      <c r="RBX258" s="27"/>
      <c r="RBY258" s="27"/>
      <c r="RBZ258" s="27"/>
      <c r="RCA258" s="27"/>
      <c r="RCB258" s="27"/>
      <c r="RCC258" s="27"/>
      <c r="RCD258" s="27"/>
      <c r="RCE258" s="27"/>
      <c r="RCF258" s="27"/>
      <c r="RCG258" s="27"/>
      <c r="RCH258" s="27"/>
      <c r="RCI258" s="27"/>
      <c r="RCJ258" s="27"/>
      <c r="RCK258" s="27"/>
      <c r="RCL258" s="27"/>
      <c r="RCM258" s="27"/>
      <c r="RCN258" s="27"/>
      <c r="RCO258" s="27"/>
      <c r="RCP258" s="27"/>
      <c r="RCQ258" s="27"/>
      <c r="RCR258" s="27"/>
      <c r="RCS258" s="27"/>
      <c r="RCT258" s="27"/>
      <c r="RCU258" s="27"/>
      <c r="RCV258" s="27"/>
      <c r="RCW258" s="27"/>
      <c r="RCX258" s="27"/>
      <c r="RCY258" s="27"/>
      <c r="RCZ258" s="27"/>
      <c r="RDA258" s="27"/>
      <c r="RDB258" s="27"/>
      <c r="RDC258" s="27"/>
      <c r="RDD258" s="27"/>
      <c r="RDE258" s="27"/>
      <c r="RDF258" s="27"/>
      <c r="RDG258" s="27"/>
      <c r="RDH258" s="27"/>
      <c r="RDI258" s="27"/>
      <c r="RDJ258" s="27"/>
      <c r="RDK258" s="27"/>
      <c r="RDL258" s="27"/>
      <c r="RDM258" s="27"/>
      <c r="RDN258" s="27"/>
      <c r="RDO258" s="27"/>
      <c r="RDP258" s="27"/>
      <c r="RDQ258" s="27"/>
      <c r="RDR258" s="27"/>
      <c r="RDS258" s="27"/>
      <c r="RDT258" s="27"/>
      <c r="RDU258" s="27"/>
      <c r="RDV258" s="27"/>
      <c r="RDW258" s="27"/>
      <c r="RDX258" s="27"/>
      <c r="RDY258" s="27"/>
      <c r="RDZ258" s="27"/>
      <c r="REA258" s="27"/>
      <c r="REB258" s="27"/>
      <c r="REC258" s="27"/>
      <c r="RED258" s="27"/>
      <c r="REE258" s="27"/>
      <c r="REF258" s="27"/>
      <c r="REG258" s="27"/>
      <c r="REH258" s="27"/>
      <c r="REI258" s="27"/>
      <c r="REJ258" s="27"/>
      <c r="REK258" s="27"/>
      <c r="REL258" s="27"/>
      <c r="REM258" s="27"/>
      <c r="REN258" s="27"/>
      <c r="REO258" s="27"/>
      <c r="REP258" s="27"/>
      <c r="REQ258" s="27"/>
      <c r="RER258" s="27"/>
      <c r="RES258" s="27"/>
      <c r="RET258" s="27"/>
      <c r="REU258" s="27"/>
      <c r="REV258" s="27"/>
      <c r="REW258" s="27"/>
      <c r="REX258" s="27"/>
      <c r="REY258" s="27"/>
      <c r="REZ258" s="27"/>
      <c r="RFA258" s="27"/>
      <c r="RFB258" s="27"/>
      <c r="RFC258" s="27"/>
      <c r="RFD258" s="27"/>
      <c r="RFE258" s="27"/>
      <c r="RFF258" s="27"/>
      <c r="RFG258" s="27"/>
      <c r="RFH258" s="27"/>
      <c r="RFI258" s="27"/>
      <c r="RFJ258" s="27"/>
      <c r="RFK258" s="27"/>
      <c r="RFL258" s="27"/>
      <c r="RFM258" s="27"/>
      <c r="RFN258" s="27"/>
      <c r="RFO258" s="27"/>
      <c r="RFP258" s="27"/>
      <c r="RFQ258" s="27"/>
      <c r="RFR258" s="27"/>
      <c r="RFS258" s="27"/>
      <c r="RFT258" s="27"/>
      <c r="RFU258" s="27"/>
      <c r="RFV258" s="27"/>
      <c r="RFW258" s="27"/>
      <c r="RFX258" s="27"/>
      <c r="RFY258" s="27"/>
      <c r="RFZ258" s="27"/>
      <c r="RGA258" s="27"/>
      <c r="RGB258" s="27"/>
      <c r="RGC258" s="27"/>
      <c r="RGD258" s="27"/>
      <c r="RGE258" s="27"/>
      <c r="RGF258" s="27"/>
      <c r="RGG258" s="27"/>
      <c r="RGH258" s="27"/>
      <c r="RGI258" s="27"/>
      <c r="RGJ258" s="27"/>
      <c r="RGK258" s="27"/>
      <c r="RGL258" s="27"/>
      <c r="RGM258" s="27"/>
      <c r="RGN258" s="27"/>
      <c r="RGO258" s="27"/>
      <c r="RGP258" s="27"/>
      <c r="RGQ258" s="27"/>
      <c r="RGR258" s="27"/>
      <c r="RGS258" s="27"/>
      <c r="RGT258" s="27"/>
      <c r="RGU258" s="27"/>
      <c r="RGV258" s="27"/>
      <c r="RGW258" s="27"/>
      <c r="RGX258" s="27"/>
      <c r="RGY258" s="27"/>
      <c r="RGZ258" s="27"/>
      <c r="RHA258" s="27"/>
      <c r="RHB258" s="27"/>
      <c r="RHC258" s="27"/>
      <c r="RHD258" s="27"/>
      <c r="RHE258" s="27"/>
      <c r="RHF258" s="27"/>
      <c r="RHG258" s="27"/>
      <c r="RHH258" s="27"/>
      <c r="RHI258" s="27"/>
      <c r="RHJ258" s="27"/>
      <c r="RHK258" s="27"/>
      <c r="RHL258" s="27"/>
      <c r="RHM258" s="27"/>
      <c r="RHN258" s="27"/>
      <c r="RHO258" s="27"/>
      <c r="RHP258" s="27"/>
      <c r="RHQ258" s="27"/>
      <c r="RHR258" s="27"/>
      <c r="RHS258" s="27"/>
      <c r="RHT258" s="27"/>
      <c r="RHU258" s="27"/>
      <c r="RHV258" s="27"/>
      <c r="RHW258" s="27"/>
      <c r="RHX258" s="27"/>
      <c r="RHY258" s="27"/>
      <c r="RHZ258" s="27"/>
      <c r="RIA258" s="27"/>
      <c r="RIB258" s="27"/>
      <c r="RIC258" s="27"/>
      <c r="RID258" s="27"/>
      <c r="RIE258" s="27"/>
      <c r="RIF258" s="27"/>
      <c r="RIG258" s="27"/>
      <c r="RIH258" s="27"/>
      <c r="RII258" s="27"/>
      <c r="RIJ258" s="27"/>
      <c r="RIK258" s="27"/>
      <c r="RIL258" s="27"/>
      <c r="RIM258" s="27"/>
      <c r="RIN258" s="27"/>
      <c r="RIO258" s="27"/>
      <c r="RIP258" s="27"/>
      <c r="RIQ258" s="27"/>
      <c r="RIR258" s="27"/>
      <c r="RIS258" s="27"/>
      <c r="RIT258" s="27"/>
      <c r="RIU258" s="27"/>
      <c r="RIV258" s="27"/>
      <c r="RIW258" s="27"/>
      <c r="RIX258" s="27"/>
      <c r="RIY258" s="27"/>
      <c r="RIZ258" s="27"/>
      <c r="RJA258" s="27"/>
      <c r="RJB258" s="27"/>
      <c r="RJC258" s="27"/>
      <c r="RJD258" s="27"/>
      <c r="RJE258" s="27"/>
      <c r="RJF258" s="27"/>
      <c r="RJG258" s="27"/>
      <c r="RJH258" s="27"/>
      <c r="RJI258" s="27"/>
      <c r="RJJ258" s="27"/>
      <c r="RJK258" s="27"/>
      <c r="RJL258" s="27"/>
      <c r="RJM258" s="27"/>
      <c r="RJN258" s="27"/>
      <c r="RJO258" s="27"/>
      <c r="RJP258" s="27"/>
      <c r="RJQ258" s="27"/>
      <c r="RJR258" s="27"/>
      <c r="RJS258" s="27"/>
      <c r="RJT258" s="27"/>
      <c r="RJU258" s="27"/>
      <c r="RJV258" s="27"/>
      <c r="RJW258" s="27"/>
      <c r="RJX258" s="27"/>
      <c r="RJY258" s="27"/>
      <c r="RJZ258" s="27"/>
      <c r="RKA258" s="27"/>
      <c r="RKB258" s="27"/>
      <c r="RKC258" s="27"/>
      <c r="RKD258" s="27"/>
      <c r="RKE258" s="27"/>
      <c r="RKF258" s="27"/>
      <c r="RKG258" s="27"/>
      <c r="RKH258" s="27"/>
      <c r="RKI258" s="27"/>
      <c r="RKJ258" s="27"/>
      <c r="RKK258" s="27"/>
      <c r="RKL258" s="27"/>
      <c r="RKM258" s="27"/>
      <c r="RKN258" s="27"/>
      <c r="RKO258" s="27"/>
      <c r="RKP258" s="27"/>
      <c r="RKQ258" s="27"/>
      <c r="RKR258" s="27"/>
      <c r="RKS258" s="27"/>
      <c r="RKT258" s="27"/>
      <c r="RKU258" s="27"/>
      <c r="RKV258" s="27"/>
      <c r="RKW258" s="27"/>
      <c r="RKX258" s="27"/>
      <c r="RKY258" s="27"/>
      <c r="RKZ258" s="27"/>
      <c r="RLA258" s="27"/>
      <c r="RLB258" s="27"/>
      <c r="RLC258" s="27"/>
      <c r="RLD258" s="27"/>
      <c r="RLE258" s="27"/>
      <c r="RLF258" s="27"/>
      <c r="RLG258" s="27"/>
      <c r="RLH258" s="27"/>
      <c r="RLI258" s="27"/>
      <c r="RLJ258" s="27"/>
      <c r="RLK258" s="27"/>
      <c r="RLL258" s="27"/>
      <c r="RLM258" s="27"/>
      <c r="RLN258" s="27"/>
      <c r="RLO258" s="27"/>
      <c r="RLP258" s="27"/>
      <c r="RLQ258" s="27"/>
      <c r="RLR258" s="27"/>
      <c r="RLS258" s="27"/>
      <c r="RLT258" s="27"/>
      <c r="RLU258" s="27"/>
      <c r="RLV258" s="27"/>
      <c r="RLW258" s="27"/>
      <c r="RLX258" s="27"/>
      <c r="RLY258" s="27"/>
      <c r="RLZ258" s="27"/>
      <c r="RMA258" s="27"/>
      <c r="RMB258" s="27"/>
      <c r="RMC258" s="27"/>
      <c r="RMD258" s="27"/>
      <c r="RME258" s="27"/>
      <c r="RMF258" s="27"/>
      <c r="RMG258" s="27"/>
      <c r="RMH258" s="27"/>
      <c r="RMI258" s="27"/>
      <c r="RMJ258" s="27"/>
      <c r="RMK258" s="27"/>
      <c r="RML258" s="27"/>
      <c r="RMM258" s="27"/>
      <c r="RMN258" s="27"/>
      <c r="RMO258" s="27"/>
      <c r="RMP258" s="27"/>
      <c r="RMQ258" s="27"/>
      <c r="RMR258" s="27"/>
      <c r="RMS258" s="27"/>
      <c r="RMT258" s="27"/>
      <c r="RMU258" s="27"/>
      <c r="RMV258" s="27"/>
      <c r="RMW258" s="27"/>
      <c r="RMX258" s="27"/>
      <c r="RMY258" s="27"/>
      <c r="RMZ258" s="27"/>
      <c r="RNA258" s="27"/>
      <c r="RNB258" s="27"/>
      <c r="RNC258" s="27"/>
      <c r="RND258" s="27"/>
      <c r="RNE258" s="27"/>
      <c r="RNF258" s="27"/>
      <c r="RNG258" s="27"/>
      <c r="RNH258" s="27"/>
      <c r="RNI258" s="27"/>
      <c r="RNJ258" s="27"/>
      <c r="RNK258" s="27"/>
      <c r="RNL258" s="27"/>
      <c r="RNM258" s="27"/>
      <c r="RNN258" s="27"/>
      <c r="RNO258" s="27"/>
      <c r="RNP258" s="27"/>
      <c r="RNQ258" s="27"/>
      <c r="RNR258" s="27"/>
      <c r="RNS258" s="27"/>
      <c r="RNT258" s="27"/>
      <c r="RNU258" s="27"/>
      <c r="RNV258" s="27"/>
      <c r="RNW258" s="27"/>
      <c r="RNX258" s="27"/>
      <c r="RNY258" s="27"/>
      <c r="RNZ258" s="27"/>
      <c r="ROA258" s="27"/>
      <c r="ROB258" s="27"/>
      <c r="ROC258" s="27"/>
      <c r="ROD258" s="27"/>
      <c r="ROE258" s="27"/>
      <c r="ROF258" s="27"/>
      <c r="ROG258" s="27"/>
      <c r="ROH258" s="27"/>
      <c r="ROI258" s="27"/>
      <c r="ROJ258" s="27"/>
      <c r="ROK258" s="27"/>
      <c r="ROL258" s="27"/>
      <c r="ROM258" s="27"/>
      <c r="RON258" s="27"/>
      <c r="ROO258" s="27"/>
      <c r="ROP258" s="27"/>
      <c r="ROQ258" s="27"/>
      <c r="ROR258" s="27"/>
      <c r="ROS258" s="27"/>
      <c r="ROT258" s="27"/>
      <c r="ROU258" s="27"/>
      <c r="ROV258" s="27"/>
      <c r="ROW258" s="27"/>
      <c r="ROX258" s="27"/>
      <c r="ROY258" s="27"/>
      <c r="ROZ258" s="27"/>
      <c r="RPA258" s="27"/>
      <c r="RPB258" s="27"/>
      <c r="RPC258" s="27"/>
      <c r="RPD258" s="27"/>
      <c r="RPE258" s="27"/>
      <c r="RPF258" s="27"/>
      <c r="RPG258" s="27"/>
      <c r="RPH258" s="27"/>
      <c r="RPI258" s="27"/>
      <c r="RPJ258" s="27"/>
      <c r="RPK258" s="27"/>
      <c r="RPL258" s="27"/>
      <c r="RPM258" s="27"/>
      <c r="RPN258" s="27"/>
      <c r="RPO258" s="27"/>
      <c r="RPP258" s="27"/>
      <c r="RPQ258" s="27"/>
      <c r="RPR258" s="27"/>
      <c r="RPS258" s="27"/>
      <c r="RPT258" s="27"/>
      <c r="RPU258" s="27"/>
      <c r="RPV258" s="27"/>
      <c r="RPW258" s="27"/>
      <c r="RPX258" s="27"/>
      <c r="RPY258" s="27"/>
      <c r="RPZ258" s="27"/>
      <c r="RQA258" s="27"/>
      <c r="RQB258" s="27"/>
      <c r="RQC258" s="27"/>
      <c r="RQD258" s="27"/>
      <c r="RQE258" s="27"/>
      <c r="RQF258" s="27"/>
      <c r="RQG258" s="27"/>
      <c r="RQH258" s="27"/>
      <c r="RQI258" s="27"/>
      <c r="RQJ258" s="27"/>
      <c r="RQK258" s="27"/>
      <c r="RQL258" s="27"/>
      <c r="RQM258" s="27"/>
      <c r="RQN258" s="27"/>
      <c r="RQO258" s="27"/>
      <c r="RQP258" s="27"/>
      <c r="RQQ258" s="27"/>
      <c r="RQR258" s="27"/>
      <c r="RQS258" s="27"/>
      <c r="RQT258" s="27"/>
      <c r="RQU258" s="27"/>
      <c r="RQV258" s="27"/>
      <c r="RQW258" s="27"/>
      <c r="RQX258" s="27"/>
      <c r="RQY258" s="27"/>
      <c r="RQZ258" s="27"/>
      <c r="RRA258" s="27"/>
      <c r="RRB258" s="27"/>
      <c r="RRC258" s="27"/>
      <c r="RRD258" s="27"/>
      <c r="RRE258" s="27"/>
      <c r="RRF258" s="27"/>
      <c r="RRG258" s="27"/>
      <c r="RRH258" s="27"/>
      <c r="RRI258" s="27"/>
      <c r="RRJ258" s="27"/>
      <c r="RRK258" s="27"/>
      <c r="RRL258" s="27"/>
      <c r="RRM258" s="27"/>
      <c r="RRN258" s="27"/>
      <c r="RRO258" s="27"/>
      <c r="RRP258" s="27"/>
      <c r="RRQ258" s="27"/>
      <c r="RRR258" s="27"/>
      <c r="RRS258" s="27"/>
      <c r="RRT258" s="27"/>
      <c r="RRU258" s="27"/>
      <c r="RRV258" s="27"/>
      <c r="RRW258" s="27"/>
      <c r="RRX258" s="27"/>
      <c r="RRY258" s="27"/>
      <c r="RRZ258" s="27"/>
      <c r="RSA258" s="27"/>
      <c r="RSB258" s="27"/>
      <c r="RSC258" s="27"/>
      <c r="RSD258" s="27"/>
      <c r="RSE258" s="27"/>
      <c r="RSF258" s="27"/>
      <c r="RSG258" s="27"/>
      <c r="RSH258" s="27"/>
      <c r="RSI258" s="27"/>
      <c r="RSJ258" s="27"/>
      <c r="RSK258" s="27"/>
      <c r="RSL258" s="27"/>
      <c r="RSM258" s="27"/>
      <c r="RSN258" s="27"/>
      <c r="RSO258" s="27"/>
      <c r="RSP258" s="27"/>
      <c r="RSQ258" s="27"/>
      <c r="RSR258" s="27"/>
      <c r="RSS258" s="27"/>
      <c r="RST258" s="27"/>
      <c r="RSU258" s="27"/>
      <c r="RSV258" s="27"/>
      <c r="RSW258" s="27"/>
      <c r="RSX258" s="27"/>
      <c r="RSY258" s="27"/>
      <c r="RSZ258" s="27"/>
      <c r="RTA258" s="27"/>
      <c r="RTB258" s="27"/>
      <c r="RTC258" s="27"/>
      <c r="RTD258" s="27"/>
      <c r="RTE258" s="27"/>
      <c r="RTF258" s="27"/>
      <c r="RTG258" s="27"/>
      <c r="RTH258" s="27"/>
      <c r="RTI258" s="27"/>
      <c r="RTJ258" s="27"/>
      <c r="RTK258" s="27"/>
      <c r="RTL258" s="27"/>
      <c r="RTM258" s="27"/>
      <c r="RTN258" s="27"/>
      <c r="RTO258" s="27"/>
      <c r="RTP258" s="27"/>
      <c r="RTQ258" s="27"/>
      <c r="RTR258" s="27"/>
      <c r="RTS258" s="27"/>
      <c r="RTT258" s="27"/>
      <c r="RTU258" s="27"/>
      <c r="RTV258" s="27"/>
      <c r="RTW258" s="27"/>
      <c r="RTX258" s="27"/>
      <c r="RTY258" s="27"/>
      <c r="RTZ258" s="27"/>
      <c r="RUA258" s="27"/>
      <c r="RUB258" s="27"/>
      <c r="RUC258" s="27"/>
      <c r="RUD258" s="27"/>
      <c r="RUE258" s="27"/>
      <c r="RUF258" s="27"/>
      <c r="RUG258" s="27"/>
      <c r="RUH258" s="27"/>
      <c r="RUI258" s="27"/>
      <c r="RUJ258" s="27"/>
      <c r="RUK258" s="27"/>
      <c r="RUL258" s="27"/>
      <c r="RUM258" s="27"/>
      <c r="RUN258" s="27"/>
      <c r="RUO258" s="27"/>
      <c r="RUP258" s="27"/>
      <c r="RUQ258" s="27"/>
      <c r="RUR258" s="27"/>
      <c r="RUS258" s="27"/>
      <c r="RUT258" s="27"/>
      <c r="RUU258" s="27"/>
      <c r="RUV258" s="27"/>
      <c r="RUW258" s="27"/>
      <c r="RUX258" s="27"/>
      <c r="RUY258" s="27"/>
      <c r="RUZ258" s="27"/>
      <c r="RVA258" s="27"/>
      <c r="RVB258" s="27"/>
      <c r="RVC258" s="27"/>
      <c r="RVD258" s="27"/>
      <c r="RVE258" s="27"/>
      <c r="RVF258" s="27"/>
      <c r="RVG258" s="27"/>
      <c r="RVH258" s="27"/>
      <c r="RVI258" s="27"/>
      <c r="RVJ258" s="27"/>
      <c r="RVK258" s="27"/>
      <c r="RVL258" s="27"/>
      <c r="RVM258" s="27"/>
      <c r="RVN258" s="27"/>
      <c r="RVO258" s="27"/>
      <c r="RVP258" s="27"/>
      <c r="RVQ258" s="27"/>
      <c r="RVR258" s="27"/>
      <c r="RVS258" s="27"/>
      <c r="RVT258" s="27"/>
      <c r="RVU258" s="27"/>
      <c r="RVV258" s="27"/>
      <c r="RVW258" s="27"/>
      <c r="RVX258" s="27"/>
      <c r="RVY258" s="27"/>
      <c r="RVZ258" s="27"/>
      <c r="RWA258" s="27"/>
      <c r="RWB258" s="27"/>
      <c r="RWC258" s="27"/>
      <c r="RWD258" s="27"/>
      <c r="RWE258" s="27"/>
      <c r="RWF258" s="27"/>
      <c r="RWG258" s="27"/>
      <c r="RWH258" s="27"/>
      <c r="RWI258" s="27"/>
      <c r="RWJ258" s="27"/>
      <c r="RWK258" s="27"/>
      <c r="RWL258" s="27"/>
      <c r="RWM258" s="27"/>
      <c r="RWN258" s="27"/>
      <c r="RWO258" s="27"/>
      <c r="RWP258" s="27"/>
      <c r="RWQ258" s="27"/>
      <c r="RWR258" s="27"/>
      <c r="RWS258" s="27"/>
      <c r="RWT258" s="27"/>
      <c r="RWU258" s="27"/>
      <c r="RWV258" s="27"/>
      <c r="RWW258" s="27"/>
      <c r="RWX258" s="27"/>
      <c r="RWY258" s="27"/>
      <c r="RWZ258" s="27"/>
      <c r="RXA258" s="27"/>
      <c r="RXB258" s="27"/>
      <c r="RXC258" s="27"/>
      <c r="RXD258" s="27"/>
      <c r="RXE258" s="27"/>
      <c r="RXF258" s="27"/>
      <c r="RXG258" s="27"/>
      <c r="RXH258" s="27"/>
      <c r="RXI258" s="27"/>
      <c r="RXJ258" s="27"/>
      <c r="RXK258" s="27"/>
      <c r="RXL258" s="27"/>
      <c r="RXM258" s="27"/>
      <c r="RXN258" s="27"/>
      <c r="RXO258" s="27"/>
      <c r="RXP258" s="27"/>
      <c r="RXQ258" s="27"/>
      <c r="RXR258" s="27"/>
      <c r="RXS258" s="27"/>
      <c r="RXT258" s="27"/>
      <c r="RXU258" s="27"/>
      <c r="RXV258" s="27"/>
      <c r="RXW258" s="27"/>
      <c r="RXX258" s="27"/>
      <c r="RXY258" s="27"/>
      <c r="RXZ258" s="27"/>
      <c r="RYA258" s="27"/>
      <c r="RYB258" s="27"/>
      <c r="RYC258" s="27"/>
      <c r="RYD258" s="27"/>
      <c r="RYE258" s="27"/>
      <c r="RYF258" s="27"/>
      <c r="RYG258" s="27"/>
      <c r="RYH258" s="27"/>
      <c r="RYI258" s="27"/>
      <c r="RYJ258" s="27"/>
      <c r="RYK258" s="27"/>
      <c r="RYL258" s="27"/>
      <c r="RYM258" s="27"/>
      <c r="RYN258" s="27"/>
      <c r="RYO258" s="27"/>
      <c r="RYP258" s="27"/>
      <c r="RYQ258" s="27"/>
      <c r="RYR258" s="27"/>
      <c r="RYS258" s="27"/>
      <c r="RYT258" s="27"/>
      <c r="RYU258" s="27"/>
      <c r="RYV258" s="27"/>
      <c r="RYW258" s="27"/>
      <c r="RYX258" s="27"/>
      <c r="RYY258" s="27"/>
      <c r="RYZ258" s="27"/>
      <c r="RZA258" s="27"/>
      <c r="RZB258" s="27"/>
      <c r="RZC258" s="27"/>
      <c r="RZD258" s="27"/>
      <c r="RZE258" s="27"/>
      <c r="RZF258" s="27"/>
      <c r="RZG258" s="27"/>
      <c r="RZH258" s="27"/>
      <c r="RZI258" s="27"/>
      <c r="RZJ258" s="27"/>
      <c r="RZK258" s="27"/>
      <c r="RZL258" s="27"/>
      <c r="RZM258" s="27"/>
      <c r="RZN258" s="27"/>
      <c r="RZO258" s="27"/>
      <c r="RZP258" s="27"/>
      <c r="RZQ258" s="27"/>
      <c r="RZR258" s="27"/>
      <c r="RZS258" s="27"/>
      <c r="RZT258" s="27"/>
      <c r="RZU258" s="27"/>
      <c r="RZV258" s="27"/>
      <c r="RZW258" s="27"/>
      <c r="RZX258" s="27"/>
      <c r="RZY258" s="27"/>
      <c r="RZZ258" s="27"/>
      <c r="SAA258" s="27"/>
      <c r="SAB258" s="27"/>
      <c r="SAC258" s="27"/>
      <c r="SAD258" s="27"/>
      <c r="SAE258" s="27"/>
      <c r="SAF258" s="27"/>
      <c r="SAG258" s="27"/>
      <c r="SAH258" s="27"/>
      <c r="SAI258" s="27"/>
      <c r="SAJ258" s="27"/>
      <c r="SAK258" s="27"/>
      <c r="SAL258" s="27"/>
      <c r="SAM258" s="27"/>
      <c r="SAN258" s="27"/>
      <c r="SAO258" s="27"/>
      <c r="SAP258" s="27"/>
      <c r="SAQ258" s="27"/>
      <c r="SAR258" s="27"/>
      <c r="SAS258" s="27"/>
      <c r="SAT258" s="27"/>
      <c r="SAU258" s="27"/>
      <c r="SAV258" s="27"/>
      <c r="SAW258" s="27"/>
      <c r="SAX258" s="27"/>
      <c r="SAY258" s="27"/>
      <c r="SAZ258" s="27"/>
      <c r="SBA258" s="27"/>
      <c r="SBB258" s="27"/>
      <c r="SBC258" s="27"/>
      <c r="SBD258" s="27"/>
      <c r="SBE258" s="27"/>
      <c r="SBF258" s="27"/>
      <c r="SBG258" s="27"/>
      <c r="SBH258" s="27"/>
      <c r="SBI258" s="27"/>
      <c r="SBJ258" s="27"/>
      <c r="SBK258" s="27"/>
      <c r="SBL258" s="27"/>
      <c r="SBM258" s="27"/>
      <c r="SBN258" s="27"/>
      <c r="SBO258" s="27"/>
      <c r="SBP258" s="27"/>
      <c r="SBQ258" s="27"/>
      <c r="SBR258" s="27"/>
      <c r="SBS258" s="27"/>
      <c r="SBT258" s="27"/>
      <c r="SBU258" s="27"/>
      <c r="SBV258" s="27"/>
      <c r="SBW258" s="27"/>
      <c r="SBX258" s="27"/>
      <c r="SBY258" s="27"/>
      <c r="SBZ258" s="27"/>
      <c r="SCA258" s="27"/>
      <c r="SCB258" s="27"/>
      <c r="SCC258" s="27"/>
      <c r="SCD258" s="27"/>
      <c r="SCE258" s="27"/>
      <c r="SCF258" s="27"/>
      <c r="SCG258" s="27"/>
      <c r="SCH258" s="27"/>
      <c r="SCI258" s="27"/>
      <c r="SCJ258" s="27"/>
      <c r="SCK258" s="27"/>
      <c r="SCL258" s="27"/>
      <c r="SCM258" s="27"/>
      <c r="SCN258" s="27"/>
      <c r="SCO258" s="27"/>
      <c r="SCP258" s="27"/>
      <c r="SCQ258" s="27"/>
      <c r="SCR258" s="27"/>
      <c r="SCS258" s="27"/>
      <c r="SCT258" s="27"/>
      <c r="SCU258" s="27"/>
      <c r="SCV258" s="27"/>
      <c r="SCW258" s="27"/>
      <c r="SCX258" s="27"/>
      <c r="SCY258" s="27"/>
      <c r="SCZ258" s="27"/>
      <c r="SDA258" s="27"/>
      <c r="SDB258" s="27"/>
      <c r="SDC258" s="27"/>
      <c r="SDD258" s="27"/>
      <c r="SDE258" s="27"/>
      <c r="SDF258" s="27"/>
      <c r="SDG258" s="27"/>
      <c r="SDH258" s="27"/>
      <c r="SDI258" s="27"/>
      <c r="SDJ258" s="27"/>
      <c r="SDK258" s="27"/>
      <c r="SDL258" s="27"/>
      <c r="SDM258" s="27"/>
      <c r="SDN258" s="27"/>
      <c r="SDO258" s="27"/>
      <c r="SDP258" s="27"/>
      <c r="SDQ258" s="27"/>
      <c r="SDR258" s="27"/>
      <c r="SDS258" s="27"/>
      <c r="SDT258" s="27"/>
      <c r="SDU258" s="27"/>
      <c r="SDV258" s="27"/>
      <c r="SDW258" s="27"/>
      <c r="SDX258" s="27"/>
      <c r="SDY258" s="27"/>
      <c r="SDZ258" s="27"/>
      <c r="SEA258" s="27"/>
      <c r="SEB258" s="27"/>
      <c r="SEC258" s="27"/>
      <c r="SED258" s="27"/>
      <c r="SEE258" s="27"/>
      <c r="SEF258" s="27"/>
      <c r="SEG258" s="27"/>
      <c r="SEH258" s="27"/>
      <c r="SEI258" s="27"/>
      <c r="SEJ258" s="27"/>
      <c r="SEK258" s="27"/>
      <c r="SEL258" s="27"/>
      <c r="SEM258" s="27"/>
      <c r="SEN258" s="27"/>
      <c r="SEO258" s="27"/>
      <c r="SEP258" s="27"/>
      <c r="SEQ258" s="27"/>
      <c r="SER258" s="27"/>
      <c r="SES258" s="27"/>
      <c r="SET258" s="27"/>
      <c r="SEU258" s="27"/>
      <c r="SEV258" s="27"/>
      <c r="SEW258" s="27"/>
      <c r="SEX258" s="27"/>
      <c r="SEY258" s="27"/>
      <c r="SEZ258" s="27"/>
      <c r="SFA258" s="27"/>
      <c r="SFB258" s="27"/>
      <c r="SFC258" s="27"/>
      <c r="SFD258" s="27"/>
      <c r="SFE258" s="27"/>
      <c r="SFF258" s="27"/>
      <c r="SFG258" s="27"/>
      <c r="SFH258" s="27"/>
      <c r="SFI258" s="27"/>
      <c r="SFJ258" s="27"/>
      <c r="SFK258" s="27"/>
      <c r="SFL258" s="27"/>
      <c r="SFM258" s="27"/>
      <c r="SFN258" s="27"/>
      <c r="SFO258" s="27"/>
      <c r="SFP258" s="27"/>
      <c r="SFQ258" s="27"/>
      <c r="SFR258" s="27"/>
      <c r="SFS258" s="27"/>
      <c r="SFT258" s="27"/>
      <c r="SFU258" s="27"/>
      <c r="SFV258" s="27"/>
      <c r="SFW258" s="27"/>
      <c r="SFX258" s="27"/>
      <c r="SFY258" s="27"/>
      <c r="SFZ258" s="27"/>
      <c r="SGA258" s="27"/>
      <c r="SGB258" s="27"/>
      <c r="SGC258" s="27"/>
      <c r="SGD258" s="27"/>
      <c r="SGE258" s="27"/>
      <c r="SGF258" s="27"/>
      <c r="SGG258" s="27"/>
      <c r="SGH258" s="27"/>
      <c r="SGI258" s="27"/>
      <c r="SGJ258" s="27"/>
      <c r="SGK258" s="27"/>
      <c r="SGL258" s="27"/>
      <c r="SGM258" s="27"/>
      <c r="SGN258" s="27"/>
      <c r="SGO258" s="27"/>
      <c r="SGP258" s="27"/>
      <c r="SGQ258" s="27"/>
      <c r="SGR258" s="27"/>
      <c r="SGS258" s="27"/>
      <c r="SGT258" s="27"/>
      <c r="SGU258" s="27"/>
      <c r="SGV258" s="27"/>
      <c r="SGW258" s="27"/>
      <c r="SGX258" s="27"/>
      <c r="SGY258" s="27"/>
      <c r="SGZ258" s="27"/>
      <c r="SHA258" s="27"/>
      <c r="SHB258" s="27"/>
      <c r="SHC258" s="27"/>
      <c r="SHD258" s="27"/>
      <c r="SHE258" s="27"/>
      <c r="SHF258" s="27"/>
      <c r="SHG258" s="27"/>
      <c r="SHH258" s="27"/>
      <c r="SHI258" s="27"/>
      <c r="SHJ258" s="27"/>
      <c r="SHK258" s="27"/>
      <c r="SHL258" s="27"/>
      <c r="SHM258" s="27"/>
      <c r="SHN258" s="27"/>
      <c r="SHO258" s="27"/>
      <c r="SHP258" s="27"/>
      <c r="SHQ258" s="27"/>
      <c r="SHR258" s="27"/>
      <c r="SHS258" s="27"/>
      <c r="SHT258" s="27"/>
      <c r="SHU258" s="27"/>
      <c r="SHV258" s="27"/>
      <c r="SHW258" s="27"/>
      <c r="SHX258" s="27"/>
      <c r="SHY258" s="27"/>
      <c r="SHZ258" s="27"/>
      <c r="SIA258" s="27"/>
      <c r="SIB258" s="27"/>
      <c r="SIC258" s="27"/>
      <c r="SID258" s="27"/>
      <c r="SIE258" s="27"/>
      <c r="SIF258" s="27"/>
      <c r="SIG258" s="27"/>
      <c r="SIH258" s="27"/>
      <c r="SII258" s="27"/>
      <c r="SIJ258" s="27"/>
      <c r="SIK258" s="27"/>
      <c r="SIL258" s="27"/>
      <c r="SIM258" s="27"/>
      <c r="SIN258" s="27"/>
      <c r="SIO258" s="27"/>
      <c r="SIP258" s="27"/>
      <c r="SIQ258" s="27"/>
      <c r="SIR258" s="27"/>
      <c r="SIS258" s="27"/>
      <c r="SIT258" s="27"/>
      <c r="SIU258" s="27"/>
      <c r="SIV258" s="27"/>
      <c r="SIW258" s="27"/>
      <c r="SIX258" s="27"/>
      <c r="SIY258" s="27"/>
      <c r="SIZ258" s="27"/>
      <c r="SJA258" s="27"/>
      <c r="SJB258" s="27"/>
      <c r="SJC258" s="27"/>
      <c r="SJD258" s="27"/>
      <c r="SJE258" s="27"/>
      <c r="SJF258" s="27"/>
      <c r="SJG258" s="27"/>
      <c r="SJH258" s="27"/>
      <c r="SJI258" s="27"/>
      <c r="SJJ258" s="27"/>
      <c r="SJK258" s="27"/>
      <c r="SJL258" s="27"/>
      <c r="SJM258" s="27"/>
      <c r="SJN258" s="27"/>
      <c r="SJO258" s="27"/>
      <c r="SJP258" s="27"/>
      <c r="SJQ258" s="27"/>
      <c r="SJR258" s="27"/>
      <c r="SJS258" s="27"/>
      <c r="SJT258" s="27"/>
      <c r="SJU258" s="27"/>
      <c r="SJV258" s="27"/>
      <c r="SJW258" s="27"/>
      <c r="SJX258" s="27"/>
      <c r="SJY258" s="27"/>
      <c r="SJZ258" s="27"/>
      <c r="SKA258" s="27"/>
      <c r="SKB258" s="27"/>
      <c r="SKC258" s="27"/>
      <c r="SKD258" s="27"/>
      <c r="SKE258" s="27"/>
      <c r="SKF258" s="27"/>
      <c r="SKG258" s="27"/>
      <c r="SKH258" s="27"/>
      <c r="SKI258" s="27"/>
      <c r="SKJ258" s="27"/>
      <c r="SKK258" s="27"/>
      <c r="SKL258" s="27"/>
      <c r="SKM258" s="27"/>
      <c r="SKN258" s="27"/>
      <c r="SKO258" s="27"/>
      <c r="SKP258" s="27"/>
      <c r="SKQ258" s="27"/>
      <c r="SKR258" s="27"/>
      <c r="SKS258" s="27"/>
      <c r="SKT258" s="27"/>
      <c r="SKU258" s="27"/>
      <c r="SKV258" s="27"/>
      <c r="SKW258" s="27"/>
      <c r="SKX258" s="27"/>
      <c r="SKY258" s="27"/>
      <c r="SKZ258" s="27"/>
      <c r="SLA258" s="27"/>
      <c r="SLB258" s="27"/>
      <c r="SLC258" s="27"/>
      <c r="SLD258" s="27"/>
      <c r="SLE258" s="27"/>
      <c r="SLF258" s="27"/>
      <c r="SLG258" s="27"/>
      <c r="SLH258" s="27"/>
      <c r="SLI258" s="27"/>
      <c r="SLJ258" s="27"/>
      <c r="SLK258" s="27"/>
      <c r="SLL258" s="27"/>
      <c r="SLM258" s="27"/>
      <c r="SLN258" s="27"/>
      <c r="SLO258" s="27"/>
      <c r="SLP258" s="27"/>
      <c r="SLQ258" s="27"/>
      <c r="SLR258" s="27"/>
      <c r="SLS258" s="27"/>
      <c r="SLT258" s="27"/>
      <c r="SLU258" s="27"/>
      <c r="SLV258" s="27"/>
      <c r="SLW258" s="27"/>
      <c r="SLX258" s="27"/>
      <c r="SLY258" s="27"/>
      <c r="SLZ258" s="27"/>
      <c r="SMA258" s="27"/>
      <c r="SMB258" s="27"/>
      <c r="SMC258" s="27"/>
      <c r="SMD258" s="27"/>
      <c r="SME258" s="27"/>
      <c r="SMF258" s="27"/>
      <c r="SMG258" s="27"/>
      <c r="SMH258" s="27"/>
      <c r="SMI258" s="27"/>
      <c r="SMJ258" s="27"/>
      <c r="SMK258" s="27"/>
      <c r="SML258" s="27"/>
      <c r="SMM258" s="27"/>
      <c r="SMN258" s="27"/>
      <c r="SMO258" s="27"/>
      <c r="SMP258" s="27"/>
      <c r="SMQ258" s="27"/>
      <c r="SMR258" s="27"/>
      <c r="SMS258" s="27"/>
      <c r="SMT258" s="27"/>
      <c r="SMU258" s="27"/>
      <c r="SMV258" s="27"/>
      <c r="SMW258" s="27"/>
      <c r="SMX258" s="27"/>
      <c r="SMY258" s="27"/>
      <c r="SMZ258" s="27"/>
      <c r="SNA258" s="27"/>
      <c r="SNB258" s="27"/>
      <c r="SNC258" s="27"/>
      <c r="SND258" s="27"/>
      <c r="SNE258" s="27"/>
      <c r="SNF258" s="27"/>
      <c r="SNG258" s="27"/>
      <c r="SNH258" s="27"/>
      <c r="SNI258" s="27"/>
      <c r="SNJ258" s="27"/>
      <c r="SNK258" s="27"/>
      <c r="SNL258" s="27"/>
      <c r="SNM258" s="27"/>
      <c r="SNN258" s="27"/>
      <c r="SNO258" s="27"/>
      <c r="SNP258" s="27"/>
      <c r="SNQ258" s="27"/>
      <c r="SNR258" s="27"/>
      <c r="SNS258" s="27"/>
      <c r="SNT258" s="27"/>
      <c r="SNU258" s="27"/>
      <c r="SNV258" s="27"/>
      <c r="SNW258" s="27"/>
      <c r="SNX258" s="27"/>
      <c r="SNY258" s="27"/>
      <c r="SNZ258" s="27"/>
      <c r="SOA258" s="27"/>
      <c r="SOB258" s="27"/>
      <c r="SOC258" s="27"/>
      <c r="SOD258" s="27"/>
      <c r="SOE258" s="27"/>
      <c r="SOF258" s="27"/>
      <c r="SOG258" s="27"/>
      <c r="SOH258" s="27"/>
      <c r="SOI258" s="27"/>
      <c r="SOJ258" s="27"/>
      <c r="SOK258" s="27"/>
      <c r="SOL258" s="27"/>
      <c r="SOM258" s="27"/>
      <c r="SON258" s="27"/>
      <c r="SOO258" s="27"/>
      <c r="SOP258" s="27"/>
      <c r="SOQ258" s="27"/>
      <c r="SOR258" s="27"/>
      <c r="SOS258" s="27"/>
      <c r="SOT258" s="27"/>
      <c r="SOU258" s="27"/>
      <c r="SOV258" s="27"/>
      <c r="SOW258" s="27"/>
      <c r="SOX258" s="27"/>
      <c r="SOY258" s="27"/>
      <c r="SOZ258" s="27"/>
      <c r="SPA258" s="27"/>
      <c r="SPB258" s="27"/>
      <c r="SPC258" s="27"/>
      <c r="SPD258" s="27"/>
      <c r="SPE258" s="27"/>
      <c r="SPF258" s="27"/>
      <c r="SPG258" s="27"/>
      <c r="SPH258" s="27"/>
      <c r="SPI258" s="27"/>
      <c r="SPJ258" s="27"/>
      <c r="SPK258" s="27"/>
      <c r="SPL258" s="27"/>
      <c r="SPM258" s="27"/>
      <c r="SPN258" s="27"/>
      <c r="SPO258" s="27"/>
      <c r="SPP258" s="27"/>
      <c r="SPQ258" s="27"/>
      <c r="SPR258" s="27"/>
      <c r="SPS258" s="27"/>
      <c r="SPT258" s="27"/>
      <c r="SPU258" s="27"/>
      <c r="SPV258" s="27"/>
      <c r="SPW258" s="27"/>
      <c r="SPX258" s="27"/>
      <c r="SPY258" s="27"/>
      <c r="SPZ258" s="27"/>
      <c r="SQA258" s="27"/>
      <c r="SQB258" s="27"/>
      <c r="SQC258" s="27"/>
      <c r="SQD258" s="27"/>
      <c r="SQE258" s="27"/>
      <c r="SQF258" s="27"/>
      <c r="SQG258" s="27"/>
      <c r="SQH258" s="27"/>
      <c r="SQI258" s="27"/>
      <c r="SQJ258" s="27"/>
      <c r="SQK258" s="27"/>
      <c r="SQL258" s="27"/>
      <c r="SQM258" s="27"/>
      <c r="SQN258" s="27"/>
      <c r="SQO258" s="27"/>
      <c r="SQP258" s="27"/>
      <c r="SQQ258" s="27"/>
      <c r="SQR258" s="27"/>
      <c r="SQS258" s="27"/>
      <c r="SQT258" s="27"/>
      <c r="SQU258" s="27"/>
      <c r="SQV258" s="27"/>
      <c r="SQW258" s="27"/>
      <c r="SQX258" s="27"/>
      <c r="SQY258" s="27"/>
      <c r="SQZ258" s="27"/>
      <c r="SRA258" s="27"/>
      <c r="SRB258" s="27"/>
      <c r="SRC258" s="27"/>
      <c r="SRD258" s="27"/>
      <c r="SRE258" s="27"/>
      <c r="SRF258" s="27"/>
      <c r="SRG258" s="27"/>
      <c r="SRH258" s="27"/>
      <c r="SRI258" s="27"/>
      <c r="SRJ258" s="27"/>
      <c r="SRK258" s="27"/>
      <c r="SRL258" s="27"/>
      <c r="SRM258" s="27"/>
      <c r="SRN258" s="27"/>
      <c r="SRO258" s="27"/>
      <c r="SRP258" s="27"/>
      <c r="SRQ258" s="27"/>
      <c r="SRR258" s="27"/>
      <c r="SRS258" s="27"/>
      <c r="SRT258" s="27"/>
      <c r="SRU258" s="27"/>
      <c r="SRV258" s="27"/>
      <c r="SRW258" s="27"/>
      <c r="SRX258" s="27"/>
      <c r="SRY258" s="27"/>
      <c r="SRZ258" s="27"/>
      <c r="SSA258" s="27"/>
      <c r="SSB258" s="27"/>
      <c r="SSC258" s="27"/>
      <c r="SSD258" s="27"/>
      <c r="SSE258" s="27"/>
      <c r="SSF258" s="27"/>
      <c r="SSG258" s="27"/>
      <c r="SSH258" s="27"/>
      <c r="SSI258" s="27"/>
      <c r="SSJ258" s="27"/>
      <c r="SSK258" s="27"/>
      <c r="SSL258" s="27"/>
      <c r="SSM258" s="27"/>
      <c r="SSN258" s="27"/>
      <c r="SSO258" s="27"/>
      <c r="SSP258" s="27"/>
      <c r="SSQ258" s="27"/>
      <c r="SSR258" s="27"/>
      <c r="SSS258" s="27"/>
      <c r="SST258" s="27"/>
      <c r="SSU258" s="27"/>
      <c r="SSV258" s="27"/>
      <c r="SSW258" s="27"/>
      <c r="SSX258" s="27"/>
      <c r="SSY258" s="27"/>
      <c r="SSZ258" s="27"/>
      <c r="STA258" s="27"/>
      <c r="STB258" s="27"/>
      <c r="STC258" s="27"/>
      <c r="STD258" s="27"/>
      <c r="STE258" s="27"/>
      <c r="STF258" s="27"/>
      <c r="STG258" s="27"/>
      <c r="STH258" s="27"/>
      <c r="STI258" s="27"/>
      <c r="STJ258" s="27"/>
      <c r="STK258" s="27"/>
      <c r="STL258" s="27"/>
      <c r="STM258" s="27"/>
      <c r="STN258" s="27"/>
      <c r="STO258" s="27"/>
      <c r="STP258" s="27"/>
      <c r="STQ258" s="27"/>
      <c r="STR258" s="27"/>
      <c r="STS258" s="27"/>
      <c r="STT258" s="27"/>
      <c r="STU258" s="27"/>
      <c r="STV258" s="27"/>
      <c r="STW258" s="27"/>
      <c r="STX258" s="27"/>
      <c r="STY258" s="27"/>
      <c r="STZ258" s="27"/>
      <c r="SUA258" s="27"/>
      <c r="SUB258" s="27"/>
      <c r="SUC258" s="27"/>
      <c r="SUD258" s="27"/>
      <c r="SUE258" s="27"/>
      <c r="SUF258" s="27"/>
      <c r="SUG258" s="27"/>
      <c r="SUH258" s="27"/>
      <c r="SUI258" s="27"/>
      <c r="SUJ258" s="27"/>
      <c r="SUK258" s="27"/>
      <c r="SUL258" s="27"/>
      <c r="SUM258" s="27"/>
      <c r="SUN258" s="27"/>
      <c r="SUO258" s="27"/>
      <c r="SUP258" s="27"/>
      <c r="SUQ258" s="27"/>
      <c r="SUR258" s="27"/>
      <c r="SUS258" s="27"/>
      <c r="SUT258" s="27"/>
      <c r="SUU258" s="27"/>
      <c r="SUV258" s="27"/>
      <c r="SUW258" s="27"/>
      <c r="SUX258" s="27"/>
      <c r="SUY258" s="27"/>
      <c r="SUZ258" s="27"/>
      <c r="SVA258" s="27"/>
      <c r="SVB258" s="27"/>
      <c r="SVC258" s="27"/>
      <c r="SVD258" s="27"/>
      <c r="SVE258" s="27"/>
      <c r="SVF258" s="27"/>
      <c r="SVG258" s="27"/>
      <c r="SVH258" s="27"/>
      <c r="SVI258" s="27"/>
      <c r="SVJ258" s="27"/>
      <c r="SVK258" s="27"/>
      <c r="SVL258" s="27"/>
      <c r="SVM258" s="27"/>
      <c r="SVN258" s="27"/>
      <c r="SVO258" s="27"/>
      <c r="SVP258" s="27"/>
      <c r="SVQ258" s="27"/>
      <c r="SVR258" s="27"/>
      <c r="SVS258" s="27"/>
      <c r="SVT258" s="27"/>
      <c r="SVU258" s="27"/>
      <c r="SVV258" s="27"/>
      <c r="SVW258" s="27"/>
      <c r="SVX258" s="27"/>
      <c r="SVY258" s="27"/>
      <c r="SVZ258" s="27"/>
      <c r="SWA258" s="27"/>
      <c r="SWB258" s="27"/>
      <c r="SWC258" s="27"/>
      <c r="SWD258" s="27"/>
      <c r="SWE258" s="27"/>
      <c r="SWF258" s="27"/>
      <c r="SWG258" s="27"/>
      <c r="SWH258" s="27"/>
      <c r="SWI258" s="27"/>
      <c r="SWJ258" s="27"/>
      <c r="SWK258" s="27"/>
      <c r="SWL258" s="27"/>
      <c r="SWM258" s="27"/>
      <c r="SWN258" s="27"/>
      <c r="SWO258" s="27"/>
      <c r="SWP258" s="27"/>
      <c r="SWQ258" s="27"/>
      <c r="SWR258" s="27"/>
      <c r="SWS258" s="27"/>
      <c r="SWT258" s="27"/>
      <c r="SWU258" s="27"/>
      <c r="SWV258" s="27"/>
      <c r="SWW258" s="27"/>
      <c r="SWX258" s="27"/>
      <c r="SWY258" s="27"/>
      <c r="SWZ258" s="27"/>
      <c r="SXA258" s="27"/>
      <c r="SXB258" s="27"/>
      <c r="SXC258" s="27"/>
      <c r="SXD258" s="27"/>
      <c r="SXE258" s="27"/>
      <c r="SXF258" s="27"/>
      <c r="SXG258" s="27"/>
      <c r="SXH258" s="27"/>
      <c r="SXI258" s="27"/>
      <c r="SXJ258" s="27"/>
      <c r="SXK258" s="27"/>
      <c r="SXL258" s="27"/>
      <c r="SXM258" s="27"/>
      <c r="SXN258" s="27"/>
      <c r="SXO258" s="27"/>
      <c r="SXP258" s="27"/>
      <c r="SXQ258" s="27"/>
      <c r="SXR258" s="27"/>
      <c r="SXS258" s="27"/>
      <c r="SXT258" s="27"/>
      <c r="SXU258" s="27"/>
      <c r="SXV258" s="27"/>
      <c r="SXW258" s="27"/>
      <c r="SXX258" s="27"/>
      <c r="SXY258" s="27"/>
      <c r="SXZ258" s="27"/>
      <c r="SYA258" s="27"/>
      <c r="SYB258" s="27"/>
      <c r="SYC258" s="27"/>
      <c r="SYD258" s="27"/>
      <c r="SYE258" s="27"/>
      <c r="SYF258" s="27"/>
      <c r="SYG258" s="27"/>
      <c r="SYH258" s="27"/>
      <c r="SYI258" s="27"/>
      <c r="SYJ258" s="27"/>
      <c r="SYK258" s="27"/>
      <c r="SYL258" s="27"/>
      <c r="SYM258" s="27"/>
      <c r="SYN258" s="27"/>
      <c r="SYO258" s="27"/>
      <c r="SYP258" s="27"/>
      <c r="SYQ258" s="27"/>
      <c r="SYR258" s="27"/>
      <c r="SYS258" s="27"/>
      <c r="SYT258" s="27"/>
      <c r="SYU258" s="27"/>
      <c r="SYV258" s="27"/>
      <c r="SYW258" s="27"/>
      <c r="SYX258" s="27"/>
      <c r="SYY258" s="27"/>
      <c r="SYZ258" s="27"/>
      <c r="SZA258" s="27"/>
      <c r="SZB258" s="27"/>
      <c r="SZC258" s="27"/>
      <c r="SZD258" s="27"/>
      <c r="SZE258" s="27"/>
      <c r="SZF258" s="27"/>
      <c r="SZG258" s="27"/>
      <c r="SZH258" s="27"/>
      <c r="SZI258" s="27"/>
      <c r="SZJ258" s="27"/>
      <c r="SZK258" s="27"/>
      <c r="SZL258" s="27"/>
      <c r="SZM258" s="27"/>
      <c r="SZN258" s="27"/>
      <c r="SZO258" s="27"/>
      <c r="SZP258" s="27"/>
      <c r="SZQ258" s="27"/>
      <c r="SZR258" s="27"/>
      <c r="SZS258" s="27"/>
      <c r="SZT258" s="27"/>
      <c r="SZU258" s="27"/>
      <c r="SZV258" s="27"/>
      <c r="SZW258" s="27"/>
      <c r="SZX258" s="27"/>
      <c r="SZY258" s="27"/>
      <c r="SZZ258" s="27"/>
      <c r="TAA258" s="27"/>
      <c r="TAB258" s="27"/>
      <c r="TAC258" s="27"/>
      <c r="TAD258" s="27"/>
      <c r="TAE258" s="27"/>
      <c r="TAF258" s="27"/>
      <c r="TAG258" s="27"/>
      <c r="TAH258" s="27"/>
      <c r="TAI258" s="27"/>
      <c r="TAJ258" s="27"/>
      <c r="TAK258" s="27"/>
      <c r="TAL258" s="27"/>
      <c r="TAM258" s="27"/>
      <c r="TAN258" s="27"/>
      <c r="TAO258" s="27"/>
      <c r="TAP258" s="27"/>
      <c r="TAQ258" s="27"/>
      <c r="TAR258" s="27"/>
      <c r="TAS258" s="27"/>
      <c r="TAT258" s="27"/>
      <c r="TAU258" s="27"/>
      <c r="TAV258" s="27"/>
      <c r="TAW258" s="27"/>
      <c r="TAX258" s="27"/>
      <c r="TAY258" s="27"/>
      <c r="TAZ258" s="27"/>
      <c r="TBA258" s="27"/>
      <c r="TBB258" s="27"/>
      <c r="TBC258" s="27"/>
      <c r="TBD258" s="27"/>
      <c r="TBE258" s="27"/>
      <c r="TBF258" s="27"/>
      <c r="TBG258" s="27"/>
      <c r="TBH258" s="27"/>
      <c r="TBI258" s="27"/>
      <c r="TBJ258" s="27"/>
      <c r="TBK258" s="27"/>
      <c r="TBL258" s="27"/>
      <c r="TBM258" s="27"/>
      <c r="TBN258" s="27"/>
      <c r="TBO258" s="27"/>
      <c r="TBP258" s="27"/>
      <c r="TBQ258" s="27"/>
      <c r="TBR258" s="27"/>
      <c r="TBS258" s="27"/>
      <c r="TBT258" s="27"/>
      <c r="TBU258" s="27"/>
      <c r="TBV258" s="27"/>
      <c r="TBW258" s="27"/>
      <c r="TBX258" s="27"/>
      <c r="TBY258" s="27"/>
      <c r="TBZ258" s="27"/>
      <c r="TCA258" s="27"/>
      <c r="TCB258" s="27"/>
      <c r="TCC258" s="27"/>
      <c r="TCD258" s="27"/>
      <c r="TCE258" s="27"/>
      <c r="TCF258" s="27"/>
      <c r="TCG258" s="27"/>
      <c r="TCH258" s="27"/>
      <c r="TCI258" s="27"/>
      <c r="TCJ258" s="27"/>
      <c r="TCK258" s="27"/>
      <c r="TCL258" s="27"/>
      <c r="TCM258" s="27"/>
      <c r="TCN258" s="27"/>
      <c r="TCO258" s="27"/>
      <c r="TCP258" s="27"/>
      <c r="TCQ258" s="27"/>
      <c r="TCR258" s="27"/>
      <c r="TCS258" s="27"/>
      <c r="TCT258" s="27"/>
      <c r="TCU258" s="27"/>
      <c r="TCV258" s="27"/>
      <c r="TCW258" s="27"/>
      <c r="TCX258" s="27"/>
      <c r="TCY258" s="27"/>
      <c r="TCZ258" s="27"/>
      <c r="TDA258" s="27"/>
      <c r="TDB258" s="27"/>
      <c r="TDC258" s="27"/>
      <c r="TDD258" s="27"/>
      <c r="TDE258" s="27"/>
      <c r="TDF258" s="27"/>
      <c r="TDG258" s="27"/>
      <c r="TDH258" s="27"/>
      <c r="TDI258" s="27"/>
      <c r="TDJ258" s="27"/>
      <c r="TDK258" s="27"/>
      <c r="TDL258" s="27"/>
      <c r="TDM258" s="27"/>
      <c r="TDN258" s="27"/>
      <c r="TDO258" s="27"/>
      <c r="TDP258" s="27"/>
      <c r="TDQ258" s="27"/>
      <c r="TDR258" s="27"/>
      <c r="TDS258" s="27"/>
      <c r="TDT258" s="27"/>
      <c r="TDU258" s="27"/>
      <c r="TDV258" s="27"/>
      <c r="TDW258" s="27"/>
      <c r="TDX258" s="27"/>
      <c r="TDY258" s="27"/>
      <c r="TDZ258" s="27"/>
      <c r="TEA258" s="27"/>
      <c r="TEB258" s="27"/>
      <c r="TEC258" s="27"/>
      <c r="TED258" s="27"/>
      <c r="TEE258" s="27"/>
      <c r="TEF258" s="27"/>
      <c r="TEG258" s="27"/>
      <c r="TEH258" s="27"/>
      <c r="TEI258" s="27"/>
      <c r="TEJ258" s="27"/>
      <c r="TEK258" s="27"/>
      <c r="TEL258" s="27"/>
      <c r="TEM258" s="27"/>
      <c r="TEN258" s="27"/>
      <c r="TEO258" s="27"/>
      <c r="TEP258" s="27"/>
      <c r="TEQ258" s="27"/>
      <c r="TER258" s="27"/>
      <c r="TES258" s="27"/>
      <c r="TET258" s="27"/>
      <c r="TEU258" s="27"/>
      <c r="TEV258" s="27"/>
      <c r="TEW258" s="27"/>
      <c r="TEX258" s="27"/>
      <c r="TEY258" s="27"/>
      <c r="TEZ258" s="27"/>
      <c r="TFA258" s="27"/>
      <c r="TFB258" s="27"/>
      <c r="TFC258" s="27"/>
      <c r="TFD258" s="27"/>
      <c r="TFE258" s="27"/>
      <c r="TFF258" s="27"/>
      <c r="TFG258" s="27"/>
      <c r="TFH258" s="27"/>
      <c r="TFI258" s="27"/>
      <c r="TFJ258" s="27"/>
      <c r="TFK258" s="27"/>
      <c r="TFL258" s="27"/>
      <c r="TFM258" s="27"/>
      <c r="TFN258" s="27"/>
      <c r="TFO258" s="27"/>
      <c r="TFP258" s="27"/>
      <c r="TFQ258" s="27"/>
      <c r="TFR258" s="27"/>
      <c r="TFS258" s="27"/>
      <c r="TFT258" s="27"/>
      <c r="TFU258" s="27"/>
      <c r="TFV258" s="27"/>
      <c r="TFW258" s="27"/>
      <c r="TFX258" s="27"/>
      <c r="TFY258" s="27"/>
      <c r="TFZ258" s="27"/>
      <c r="TGA258" s="27"/>
      <c r="TGB258" s="27"/>
      <c r="TGC258" s="27"/>
      <c r="TGD258" s="27"/>
      <c r="TGE258" s="27"/>
      <c r="TGF258" s="27"/>
      <c r="TGG258" s="27"/>
      <c r="TGH258" s="27"/>
      <c r="TGI258" s="27"/>
      <c r="TGJ258" s="27"/>
      <c r="TGK258" s="27"/>
      <c r="TGL258" s="27"/>
      <c r="TGM258" s="27"/>
      <c r="TGN258" s="27"/>
      <c r="TGO258" s="27"/>
      <c r="TGP258" s="27"/>
      <c r="TGQ258" s="27"/>
      <c r="TGR258" s="27"/>
      <c r="TGS258" s="27"/>
      <c r="TGT258" s="27"/>
      <c r="TGU258" s="27"/>
      <c r="TGV258" s="27"/>
      <c r="TGW258" s="27"/>
      <c r="TGX258" s="27"/>
      <c r="TGY258" s="27"/>
      <c r="TGZ258" s="27"/>
      <c r="THA258" s="27"/>
      <c r="THB258" s="27"/>
      <c r="THC258" s="27"/>
      <c r="THD258" s="27"/>
      <c r="THE258" s="27"/>
      <c r="THF258" s="27"/>
      <c r="THG258" s="27"/>
      <c r="THH258" s="27"/>
      <c r="THI258" s="27"/>
      <c r="THJ258" s="27"/>
      <c r="THK258" s="27"/>
      <c r="THL258" s="27"/>
      <c r="THM258" s="27"/>
      <c r="THN258" s="27"/>
      <c r="THO258" s="27"/>
      <c r="THP258" s="27"/>
      <c r="THQ258" s="27"/>
      <c r="THR258" s="27"/>
      <c r="THS258" s="27"/>
      <c r="THT258" s="27"/>
      <c r="THU258" s="27"/>
      <c r="THV258" s="27"/>
      <c r="THW258" s="27"/>
      <c r="THX258" s="27"/>
      <c r="THY258" s="27"/>
      <c r="THZ258" s="27"/>
      <c r="TIA258" s="27"/>
      <c r="TIB258" s="27"/>
      <c r="TIC258" s="27"/>
      <c r="TID258" s="27"/>
      <c r="TIE258" s="27"/>
      <c r="TIF258" s="27"/>
      <c r="TIG258" s="27"/>
      <c r="TIH258" s="27"/>
      <c r="TII258" s="27"/>
      <c r="TIJ258" s="27"/>
      <c r="TIK258" s="27"/>
      <c r="TIL258" s="27"/>
      <c r="TIM258" s="27"/>
      <c r="TIN258" s="27"/>
      <c r="TIO258" s="27"/>
      <c r="TIP258" s="27"/>
      <c r="TIQ258" s="27"/>
      <c r="TIR258" s="27"/>
      <c r="TIS258" s="27"/>
      <c r="TIT258" s="27"/>
      <c r="TIU258" s="27"/>
      <c r="TIV258" s="27"/>
      <c r="TIW258" s="27"/>
      <c r="TIX258" s="27"/>
      <c r="TIY258" s="27"/>
      <c r="TIZ258" s="27"/>
      <c r="TJA258" s="27"/>
      <c r="TJB258" s="27"/>
      <c r="TJC258" s="27"/>
      <c r="TJD258" s="27"/>
      <c r="TJE258" s="27"/>
      <c r="TJF258" s="27"/>
      <c r="TJG258" s="27"/>
      <c r="TJH258" s="27"/>
      <c r="TJI258" s="27"/>
      <c r="TJJ258" s="27"/>
      <c r="TJK258" s="27"/>
      <c r="TJL258" s="27"/>
      <c r="TJM258" s="27"/>
      <c r="TJN258" s="27"/>
      <c r="TJO258" s="27"/>
      <c r="TJP258" s="27"/>
      <c r="TJQ258" s="27"/>
      <c r="TJR258" s="27"/>
      <c r="TJS258" s="27"/>
      <c r="TJT258" s="27"/>
      <c r="TJU258" s="27"/>
      <c r="TJV258" s="27"/>
      <c r="TJW258" s="27"/>
      <c r="TJX258" s="27"/>
      <c r="TJY258" s="27"/>
      <c r="TJZ258" s="27"/>
      <c r="TKA258" s="27"/>
      <c r="TKB258" s="27"/>
      <c r="TKC258" s="27"/>
      <c r="TKD258" s="27"/>
      <c r="TKE258" s="27"/>
      <c r="TKF258" s="27"/>
      <c r="TKG258" s="27"/>
      <c r="TKH258" s="27"/>
      <c r="TKI258" s="27"/>
      <c r="TKJ258" s="27"/>
      <c r="TKK258" s="27"/>
      <c r="TKL258" s="27"/>
      <c r="TKM258" s="27"/>
      <c r="TKN258" s="27"/>
      <c r="TKO258" s="27"/>
      <c r="TKP258" s="27"/>
      <c r="TKQ258" s="27"/>
      <c r="TKR258" s="27"/>
      <c r="TKS258" s="27"/>
      <c r="TKT258" s="27"/>
      <c r="TKU258" s="27"/>
      <c r="TKV258" s="27"/>
      <c r="TKW258" s="27"/>
      <c r="TKX258" s="27"/>
      <c r="TKY258" s="27"/>
      <c r="TKZ258" s="27"/>
      <c r="TLA258" s="27"/>
      <c r="TLB258" s="27"/>
      <c r="TLC258" s="27"/>
      <c r="TLD258" s="27"/>
      <c r="TLE258" s="27"/>
      <c r="TLF258" s="27"/>
      <c r="TLG258" s="27"/>
      <c r="TLH258" s="27"/>
      <c r="TLI258" s="27"/>
      <c r="TLJ258" s="27"/>
      <c r="TLK258" s="27"/>
      <c r="TLL258" s="27"/>
      <c r="TLM258" s="27"/>
      <c r="TLN258" s="27"/>
      <c r="TLO258" s="27"/>
      <c r="TLP258" s="27"/>
      <c r="TLQ258" s="27"/>
      <c r="TLR258" s="27"/>
      <c r="TLS258" s="27"/>
      <c r="TLT258" s="27"/>
      <c r="TLU258" s="27"/>
      <c r="TLV258" s="27"/>
      <c r="TLW258" s="27"/>
      <c r="TLX258" s="27"/>
      <c r="TLY258" s="27"/>
      <c r="TLZ258" s="27"/>
      <c r="TMA258" s="27"/>
      <c r="TMB258" s="27"/>
      <c r="TMC258" s="27"/>
      <c r="TMD258" s="27"/>
      <c r="TME258" s="27"/>
      <c r="TMF258" s="27"/>
      <c r="TMG258" s="27"/>
      <c r="TMH258" s="27"/>
      <c r="TMI258" s="27"/>
      <c r="TMJ258" s="27"/>
      <c r="TMK258" s="27"/>
      <c r="TML258" s="27"/>
      <c r="TMM258" s="27"/>
      <c r="TMN258" s="27"/>
      <c r="TMO258" s="27"/>
      <c r="TMP258" s="27"/>
      <c r="TMQ258" s="27"/>
      <c r="TMR258" s="27"/>
      <c r="TMS258" s="27"/>
      <c r="TMT258" s="27"/>
      <c r="TMU258" s="27"/>
      <c r="TMV258" s="27"/>
      <c r="TMW258" s="27"/>
      <c r="TMX258" s="27"/>
      <c r="TMY258" s="27"/>
      <c r="TMZ258" s="27"/>
      <c r="TNA258" s="27"/>
      <c r="TNB258" s="27"/>
      <c r="TNC258" s="27"/>
      <c r="TND258" s="27"/>
      <c r="TNE258" s="27"/>
      <c r="TNF258" s="27"/>
      <c r="TNG258" s="27"/>
      <c r="TNH258" s="27"/>
      <c r="TNI258" s="27"/>
      <c r="TNJ258" s="27"/>
      <c r="TNK258" s="27"/>
      <c r="TNL258" s="27"/>
      <c r="TNM258" s="27"/>
      <c r="TNN258" s="27"/>
      <c r="TNO258" s="27"/>
      <c r="TNP258" s="27"/>
      <c r="TNQ258" s="27"/>
      <c r="TNR258" s="27"/>
      <c r="TNS258" s="27"/>
      <c r="TNT258" s="27"/>
      <c r="TNU258" s="27"/>
      <c r="TNV258" s="27"/>
      <c r="TNW258" s="27"/>
      <c r="TNX258" s="27"/>
      <c r="TNY258" s="27"/>
      <c r="TNZ258" s="27"/>
      <c r="TOA258" s="27"/>
      <c r="TOB258" s="27"/>
      <c r="TOC258" s="27"/>
      <c r="TOD258" s="27"/>
      <c r="TOE258" s="27"/>
      <c r="TOF258" s="27"/>
      <c r="TOG258" s="27"/>
      <c r="TOH258" s="27"/>
      <c r="TOI258" s="27"/>
      <c r="TOJ258" s="27"/>
      <c r="TOK258" s="27"/>
      <c r="TOL258" s="27"/>
      <c r="TOM258" s="27"/>
      <c r="TON258" s="27"/>
      <c r="TOO258" s="27"/>
      <c r="TOP258" s="27"/>
      <c r="TOQ258" s="27"/>
      <c r="TOR258" s="27"/>
      <c r="TOS258" s="27"/>
      <c r="TOT258" s="27"/>
      <c r="TOU258" s="27"/>
      <c r="TOV258" s="27"/>
      <c r="TOW258" s="27"/>
      <c r="TOX258" s="27"/>
      <c r="TOY258" s="27"/>
      <c r="TOZ258" s="27"/>
      <c r="TPA258" s="27"/>
      <c r="TPB258" s="27"/>
      <c r="TPC258" s="27"/>
      <c r="TPD258" s="27"/>
      <c r="TPE258" s="27"/>
      <c r="TPF258" s="27"/>
      <c r="TPG258" s="27"/>
      <c r="TPH258" s="27"/>
      <c r="TPI258" s="27"/>
      <c r="TPJ258" s="27"/>
      <c r="TPK258" s="27"/>
      <c r="TPL258" s="27"/>
      <c r="TPM258" s="27"/>
      <c r="TPN258" s="27"/>
      <c r="TPO258" s="27"/>
      <c r="TPP258" s="27"/>
      <c r="TPQ258" s="27"/>
      <c r="TPR258" s="27"/>
      <c r="TPS258" s="27"/>
      <c r="TPT258" s="27"/>
      <c r="TPU258" s="27"/>
      <c r="TPV258" s="27"/>
      <c r="TPW258" s="27"/>
      <c r="TPX258" s="27"/>
      <c r="TPY258" s="27"/>
      <c r="TPZ258" s="27"/>
      <c r="TQA258" s="27"/>
      <c r="TQB258" s="27"/>
      <c r="TQC258" s="27"/>
      <c r="TQD258" s="27"/>
      <c r="TQE258" s="27"/>
      <c r="TQF258" s="27"/>
      <c r="TQG258" s="27"/>
      <c r="TQH258" s="27"/>
      <c r="TQI258" s="27"/>
      <c r="TQJ258" s="27"/>
      <c r="TQK258" s="27"/>
      <c r="TQL258" s="27"/>
      <c r="TQM258" s="27"/>
      <c r="TQN258" s="27"/>
      <c r="TQO258" s="27"/>
      <c r="TQP258" s="27"/>
      <c r="TQQ258" s="27"/>
      <c r="TQR258" s="27"/>
      <c r="TQS258" s="27"/>
      <c r="TQT258" s="27"/>
      <c r="TQU258" s="27"/>
      <c r="TQV258" s="27"/>
      <c r="TQW258" s="27"/>
      <c r="TQX258" s="27"/>
      <c r="TQY258" s="27"/>
      <c r="TQZ258" s="27"/>
      <c r="TRA258" s="27"/>
      <c r="TRB258" s="27"/>
      <c r="TRC258" s="27"/>
      <c r="TRD258" s="27"/>
      <c r="TRE258" s="27"/>
      <c r="TRF258" s="27"/>
      <c r="TRG258" s="27"/>
      <c r="TRH258" s="27"/>
      <c r="TRI258" s="27"/>
      <c r="TRJ258" s="27"/>
      <c r="TRK258" s="27"/>
      <c r="TRL258" s="27"/>
      <c r="TRM258" s="27"/>
      <c r="TRN258" s="27"/>
      <c r="TRO258" s="27"/>
      <c r="TRP258" s="27"/>
      <c r="TRQ258" s="27"/>
      <c r="TRR258" s="27"/>
      <c r="TRS258" s="27"/>
      <c r="TRT258" s="27"/>
      <c r="TRU258" s="27"/>
      <c r="TRV258" s="27"/>
      <c r="TRW258" s="27"/>
      <c r="TRX258" s="27"/>
      <c r="TRY258" s="27"/>
      <c r="TRZ258" s="27"/>
      <c r="TSA258" s="27"/>
      <c r="TSB258" s="27"/>
      <c r="TSC258" s="27"/>
      <c r="TSD258" s="27"/>
      <c r="TSE258" s="27"/>
      <c r="TSF258" s="27"/>
      <c r="TSG258" s="27"/>
      <c r="TSH258" s="27"/>
      <c r="TSI258" s="27"/>
      <c r="TSJ258" s="27"/>
      <c r="TSK258" s="27"/>
      <c r="TSL258" s="27"/>
      <c r="TSM258" s="27"/>
      <c r="TSN258" s="27"/>
      <c r="TSO258" s="27"/>
      <c r="TSP258" s="27"/>
      <c r="TSQ258" s="27"/>
      <c r="TSR258" s="27"/>
      <c r="TSS258" s="27"/>
      <c r="TST258" s="27"/>
      <c r="TSU258" s="27"/>
      <c r="TSV258" s="27"/>
      <c r="TSW258" s="27"/>
      <c r="TSX258" s="27"/>
      <c r="TSY258" s="27"/>
      <c r="TSZ258" s="27"/>
      <c r="TTA258" s="27"/>
      <c r="TTB258" s="27"/>
      <c r="TTC258" s="27"/>
      <c r="TTD258" s="27"/>
      <c r="TTE258" s="27"/>
      <c r="TTF258" s="27"/>
      <c r="TTG258" s="27"/>
      <c r="TTH258" s="27"/>
      <c r="TTI258" s="27"/>
      <c r="TTJ258" s="27"/>
      <c r="TTK258" s="27"/>
      <c r="TTL258" s="27"/>
      <c r="TTM258" s="27"/>
      <c r="TTN258" s="27"/>
      <c r="TTO258" s="27"/>
      <c r="TTP258" s="27"/>
      <c r="TTQ258" s="27"/>
      <c r="TTR258" s="27"/>
      <c r="TTS258" s="27"/>
      <c r="TTT258" s="27"/>
      <c r="TTU258" s="27"/>
      <c r="TTV258" s="27"/>
      <c r="TTW258" s="27"/>
      <c r="TTX258" s="27"/>
      <c r="TTY258" s="27"/>
      <c r="TTZ258" s="27"/>
      <c r="TUA258" s="27"/>
      <c r="TUB258" s="27"/>
      <c r="TUC258" s="27"/>
      <c r="TUD258" s="27"/>
      <c r="TUE258" s="27"/>
      <c r="TUF258" s="27"/>
      <c r="TUG258" s="27"/>
      <c r="TUH258" s="27"/>
      <c r="TUI258" s="27"/>
      <c r="TUJ258" s="27"/>
      <c r="TUK258" s="27"/>
      <c r="TUL258" s="27"/>
      <c r="TUM258" s="27"/>
      <c r="TUN258" s="27"/>
      <c r="TUO258" s="27"/>
      <c r="TUP258" s="27"/>
      <c r="TUQ258" s="27"/>
      <c r="TUR258" s="27"/>
      <c r="TUS258" s="27"/>
      <c r="TUT258" s="27"/>
      <c r="TUU258" s="27"/>
      <c r="TUV258" s="27"/>
      <c r="TUW258" s="27"/>
      <c r="TUX258" s="27"/>
      <c r="TUY258" s="27"/>
      <c r="TUZ258" s="27"/>
      <c r="TVA258" s="27"/>
      <c r="TVB258" s="27"/>
      <c r="TVC258" s="27"/>
      <c r="TVD258" s="27"/>
      <c r="TVE258" s="27"/>
      <c r="TVF258" s="27"/>
      <c r="TVG258" s="27"/>
      <c r="TVH258" s="27"/>
      <c r="TVI258" s="27"/>
      <c r="TVJ258" s="27"/>
      <c r="TVK258" s="27"/>
      <c r="TVL258" s="27"/>
      <c r="TVM258" s="27"/>
      <c r="TVN258" s="27"/>
      <c r="TVO258" s="27"/>
      <c r="TVP258" s="27"/>
      <c r="TVQ258" s="27"/>
      <c r="TVR258" s="27"/>
      <c r="TVS258" s="27"/>
      <c r="TVT258" s="27"/>
      <c r="TVU258" s="27"/>
      <c r="TVV258" s="27"/>
      <c r="TVW258" s="27"/>
      <c r="TVX258" s="27"/>
      <c r="TVY258" s="27"/>
      <c r="TVZ258" s="27"/>
      <c r="TWA258" s="27"/>
      <c r="TWB258" s="27"/>
      <c r="TWC258" s="27"/>
      <c r="TWD258" s="27"/>
      <c r="TWE258" s="27"/>
      <c r="TWF258" s="27"/>
      <c r="TWG258" s="27"/>
      <c r="TWH258" s="27"/>
      <c r="TWI258" s="27"/>
      <c r="TWJ258" s="27"/>
      <c r="TWK258" s="27"/>
      <c r="TWL258" s="27"/>
      <c r="TWM258" s="27"/>
      <c r="TWN258" s="27"/>
      <c r="TWO258" s="27"/>
      <c r="TWP258" s="27"/>
      <c r="TWQ258" s="27"/>
      <c r="TWR258" s="27"/>
      <c r="TWS258" s="27"/>
      <c r="TWT258" s="27"/>
      <c r="TWU258" s="27"/>
      <c r="TWV258" s="27"/>
      <c r="TWW258" s="27"/>
      <c r="TWX258" s="27"/>
      <c r="TWY258" s="27"/>
      <c r="TWZ258" s="27"/>
      <c r="TXA258" s="27"/>
      <c r="TXB258" s="27"/>
      <c r="TXC258" s="27"/>
      <c r="TXD258" s="27"/>
      <c r="TXE258" s="27"/>
      <c r="TXF258" s="27"/>
      <c r="TXG258" s="27"/>
      <c r="TXH258" s="27"/>
      <c r="TXI258" s="27"/>
      <c r="TXJ258" s="27"/>
      <c r="TXK258" s="27"/>
      <c r="TXL258" s="27"/>
      <c r="TXM258" s="27"/>
      <c r="TXN258" s="27"/>
      <c r="TXO258" s="27"/>
      <c r="TXP258" s="27"/>
      <c r="TXQ258" s="27"/>
      <c r="TXR258" s="27"/>
      <c r="TXS258" s="27"/>
      <c r="TXT258" s="27"/>
      <c r="TXU258" s="27"/>
      <c r="TXV258" s="27"/>
      <c r="TXW258" s="27"/>
      <c r="TXX258" s="27"/>
      <c r="TXY258" s="27"/>
      <c r="TXZ258" s="27"/>
      <c r="TYA258" s="27"/>
      <c r="TYB258" s="27"/>
      <c r="TYC258" s="27"/>
      <c r="TYD258" s="27"/>
      <c r="TYE258" s="27"/>
      <c r="TYF258" s="27"/>
      <c r="TYG258" s="27"/>
      <c r="TYH258" s="27"/>
      <c r="TYI258" s="27"/>
      <c r="TYJ258" s="27"/>
      <c r="TYK258" s="27"/>
      <c r="TYL258" s="27"/>
      <c r="TYM258" s="27"/>
      <c r="TYN258" s="27"/>
      <c r="TYO258" s="27"/>
      <c r="TYP258" s="27"/>
      <c r="TYQ258" s="27"/>
      <c r="TYR258" s="27"/>
      <c r="TYS258" s="27"/>
      <c r="TYT258" s="27"/>
      <c r="TYU258" s="27"/>
      <c r="TYV258" s="27"/>
      <c r="TYW258" s="27"/>
      <c r="TYX258" s="27"/>
      <c r="TYY258" s="27"/>
      <c r="TYZ258" s="27"/>
      <c r="TZA258" s="27"/>
      <c r="TZB258" s="27"/>
      <c r="TZC258" s="27"/>
      <c r="TZD258" s="27"/>
      <c r="TZE258" s="27"/>
      <c r="TZF258" s="27"/>
      <c r="TZG258" s="27"/>
      <c r="TZH258" s="27"/>
      <c r="TZI258" s="27"/>
      <c r="TZJ258" s="27"/>
      <c r="TZK258" s="27"/>
      <c r="TZL258" s="27"/>
      <c r="TZM258" s="27"/>
      <c r="TZN258" s="27"/>
      <c r="TZO258" s="27"/>
      <c r="TZP258" s="27"/>
      <c r="TZQ258" s="27"/>
      <c r="TZR258" s="27"/>
      <c r="TZS258" s="27"/>
      <c r="TZT258" s="27"/>
      <c r="TZU258" s="27"/>
      <c r="TZV258" s="27"/>
      <c r="TZW258" s="27"/>
      <c r="TZX258" s="27"/>
      <c r="TZY258" s="27"/>
      <c r="TZZ258" s="27"/>
      <c r="UAA258" s="27"/>
      <c r="UAB258" s="27"/>
      <c r="UAC258" s="27"/>
      <c r="UAD258" s="27"/>
      <c r="UAE258" s="27"/>
      <c r="UAF258" s="27"/>
      <c r="UAG258" s="27"/>
      <c r="UAH258" s="27"/>
      <c r="UAI258" s="27"/>
      <c r="UAJ258" s="27"/>
      <c r="UAK258" s="27"/>
      <c r="UAL258" s="27"/>
      <c r="UAM258" s="27"/>
      <c r="UAN258" s="27"/>
      <c r="UAO258" s="27"/>
      <c r="UAP258" s="27"/>
      <c r="UAQ258" s="27"/>
      <c r="UAR258" s="27"/>
      <c r="UAS258" s="27"/>
      <c r="UAT258" s="27"/>
      <c r="UAU258" s="27"/>
      <c r="UAV258" s="27"/>
      <c r="UAW258" s="27"/>
      <c r="UAX258" s="27"/>
      <c r="UAY258" s="27"/>
      <c r="UAZ258" s="27"/>
      <c r="UBA258" s="27"/>
      <c r="UBB258" s="27"/>
      <c r="UBC258" s="27"/>
      <c r="UBD258" s="27"/>
      <c r="UBE258" s="27"/>
      <c r="UBF258" s="27"/>
      <c r="UBG258" s="27"/>
      <c r="UBH258" s="27"/>
      <c r="UBI258" s="27"/>
      <c r="UBJ258" s="27"/>
      <c r="UBK258" s="27"/>
      <c r="UBL258" s="27"/>
      <c r="UBM258" s="27"/>
      <c r="UBN258" s="27"/>
      <c r="UBO258" s="27"/>
      <c r="UBP258" s="27"/>
      <c r="UBQ258" s="27"/>
      <c r="UBR258" s="27"/>
      <c r="UBS258" s="27"/>
      <c r="UBT258" s="27"/>
      <c r="UBU258" s="27"/>
      <c r="UBV258" s="27"/>
      <c r="UBW258" s="27"/>
      <c r="UBX258" s="27"/>
      <c r="UBY258" s="27"/>
      <c r="UBZ258" s="27"/>
      <c r="UCA258" s="27"/>
      <c r="UCB258" s="27"/>
      <c r="UCC258" s="27"/>
      <c r="UCD258" s="27"/>
      <c r="UCE258" s="27"/>
      <c r="UCF258" s="27"/>
      <c r="UCG258" s="27"/>
      <c r="UCH258" s="27"/>
      <c r="UCI258" s="27"/>
      <c r="UCJ258" s="27"/>
      <c r="UCK258" s="27"/>
      <c r="UCL258" s="27"/>
      <c r="UCM258" s="27"/>
      <c r="UCN258" s="27"/>
      <c r="UCO258" s="27"/>
      <c r="UCP258" s="27"/>
      <c r="UCQ258" s="27"/>
      <c r="UCR258" s="27"/>
      <c r="UCS258" s="27"/>
      <c r="UCT258" s="27"/>
      <c r="UCU258" s="27"/>
      <c r="UCV258" s="27"/>
      <c r="UCW258" s="27"/>
      <c r="UCX258" s="27"/>
      <c r="UCY258" s="27"/>
      <c r="UCZ258" s="27"/>
      <c r="UDA258" s="27"/>
      <c r="UDB258" s="27"/>
      <c r="UDC258" s="27"/>
      <c r="UDD258" s="27"/>
      <c r="UDE258" s="27"/>
      <c r="UDF258" s="27"/>
      <c r="UDG258" s="27"/>
      <c r="UDH258" s="27"/>
      <c r="UDI258" s="27"/>
      <c r="UDJ258" s="27"/>
      <c r="UDK258" s="27"/>
      <c r="UDL258" s="27"/>
      <c r="UDM258" s="27"/>
      <c r="UDN258" s="27"/>
      <c r="UDO258" s="27"/>
      <c r="UDP258" s="27"/>
      <c r="UDQ258" s="27"/>
      <c r="UDR258" s="27"/>
      <c r="UDS258" s="27"/>
      <c r="UDT258" s="27"/>
      <c r="UDU258" s="27"/>
      <c r="UDV258" s="27"/>
      <c r="UDW258" s="27"/>
      <c r="UDX258" s="27"/>
      <c r="UDY258" s="27"/>
      <c r="UDZ258" s="27"/>
      <c r="UEA258" s="27"/>
      <c r="UEB258" s="27"/>
      <c r="UEC258" s="27"/>
      <c r="UED258" s="27"/>
      <c r="UEE258" s="27"/>
      <c r="UEF258" s="27"/>
      <c r="UEG258" s="27"/>
      <c r="UEH258" s="27"/>
      <c r="UEI258" s="27"/>
      <c r="UEJ258" s="27"/>
      <c r="UEK258" s="27"/>
      <c r="UEL258" s="27"/>
      <c r="UEM258" s="27"/>
      <c r="UEN258" s="27"/>
      <c r="UEO258" s="27"/>
      <c r="UEP258" s="27"/>
      <c r="UEQ258" s="27"/>
      <c r="UER258" s="27"/>
      <c r="UES258" s="27"/>
      <c r="UET258" s="27"/>
      <c r="UEU258" s="27"/>
      <c r="UEV258" s="27"/>
      <c r="UEW258" s="27"/>
      <c r="UEX258" s="27"/>
      <c r="UEY258" s="27"/>
      <c r="UEZ258" s="27"/>
      <c r="UFA258" s="27"/>
      <c r="UFB258" s="27"/>
      <c r="UFC258" s="27"/>
      <c r="UFD258" s="27"/>
      <c r="UFE258" s="27"/>
      <c r="UFF258" s="27"/>
      <c r="UFG258" s="27"/>
      <c r="UFH258" s="27"/>
      <c r="UFI258" s="27"/>
      <c r="UFJ258" s="27"/>
      <c r="UFK258" s="27"/>
      <c r="UFL258" s="27"/>
      <c r="UFM258" s="27"/>
      <c r="UFN258" s="27"/>
      <c r="UFO258" s="27"/>
      <c r="UFP258" s="27"/>
      <c r="UFQ258" s="27"/>
      <c r="UFR258" s="27"/>
      <c r="UFS258" s="27"/>
      <c r="UFT258" s="27"/>
      <c r="UFU258" s="27"/>
      <c r="UFV258" s="27"/>
      <c r="UFW258" s="27"/>
      <c r="UFX258" s="27"/>
      <c r="UFY258" s="27"/>
      <c r="UFZ258" s="27"/>
      <c r="UGA258" s="27"/>
      <c r="UGB258" s="27"/>
      <c r="UGC258" s="27"/>
      <c r="UGD258" s="27"/>
      <c r="UGE258" s="27"/>
      <c r="UGF258" s="27"/>
      <c r="UGG258" s="27"/>
      <c r="UGH258" s="27"/>
      <c r="UGI258" s="27"/>
      <c r="UGJ258" s="27"/>
      <c r="UGK258" s="27"/>
      <c r="UGL258" s="27"/>
      <c r="UGM258" s="27"/>
      <c r="UGN258" s="27"/>
      <c r="UGO258" s="27"/>
      <c r="UGP258" s="27"/>
      <c r="UGQ258" s="27"/>
      <c r="UGR258" s="27"/>
      <c r="UGS258" s="27"/>
      <c r="UGT258" s="27"/>
      <c r="UGU258" s="27"/>
      <c r="UGV258" s="27"/>
      <c r="UGW258" s="27"/>
      <c r="UGX258" s="27"/>
      <c r="UGY258" s="27"/>
      <c r="UGZ258" s="27"/>
      <c r="UHA258" s="27"/>
      <c r="UHB258" s="27"/>
      <c r="UHC258" s="27"/>
      <c r="UHD258" s="27"/>
      <c r="UHE258" s="27"/>
      <c r="UHF258" s="27"/>
      <c r="UHG258" s="27"/>
      <c r="UHH258" s="27"/>
      <c r="UHI258" s="27"/>
      <c r="UHJ258" s="27"/>
      <c r="UHK258" s="27"/>
      <c r="UHL258" s="27"/>
      <c r="UHM258" s="27"/>
      <c r="UHN258" s="27"/>
      <c r="UHO258" s="27"/>
      <c r="UHP258" s="27"/>
      <c r="UHQ258" s="27"/>
      <c r="UHR258" s="27"/>
      <c r="UHS258" s="27"/>
      <c r="UHT258" s="27"/>
      <c r="UHU258" s="27"/>
      <c r="UHV258" s="27"/>
      <c r="UHW258" s="27"/>
      <c r="UHX258" s="27"/>
      <c r="UHY258" s="27"/>
      <c r="UHZ258" s="27"/>
      <c r="UIA258" s="27"/>
      <c r="UIB258" s="27"/>
      <c r="UIC258" s="27"/>
      <c r="UID258" s="27"/>
      <c r="UIE258" s="27"/>
      <c r="UIF258" s="27"/>
      <c r="UIG258" s="27"/>
      <c r="UIH258" s="27"/>
      <c r="UII258" s="27"/>
      <c r="UIJ258" s="27"/>
      <c r="UIK258" s="27"/>
      <c r="UIL258" s="27"/>
      <c r="UIM258" s="27"/>
      <c r="UIN258" s="27"/>
      <c r="UIO258" s="27"/>
      <c r="UIP258" s="27"/>
      <c r="UIQ258" s="27"/>
      <c r="UIR258" s="27"/>
      <c r="UIS258" s="27"/>
      <c r="UIT258" s="27"/>
      <c r="UIU258" s="27"/>
      <c r="UIV258" s="27"/>
      <c r="UIW258" s="27"/>
      <c r="UIX258" s="27"/>
      <c r="UIY258" s="27"/>
      <c r="UIZ258" s="27"/>
      <c r="UJA258" s="27"/>
      <c r="UJB258" s="27"/>
      <c r="UJC258" s="27"/>
      <c r="UJD258" s="27"/>
      <c r="UJE258" s="27"/>
      <c r="UJF258" s="27"/>
      <c r="UJG258" s="27"/>
      <c r="UJH258" s="27"/>
      <c r="UJI258" s="27"/>
      <c r="UJJ258" s="27"/>
      <c r="UJK258" s="27"/>
      <c r="UJL258" s="27"/>
      <c r="UJM258" s="27"/>
      <c r="UJN258" s="27"/>
      <c r="UJO258" s="27"/>
      <c r="UJP258" s="27"/>
      <c r="UJQ258" s="27"/>
      <c r="UJR258" s="27"/>
      <c r="UJS258" s="27"/>
      <c r="UJT258" s="27"/>
      <c r="UJU258" s="27"/>
      <c r="UJV258" s="27"/>
      <c r="UJW258" s="27"/>
      <c r="UJX258" s="27"/>
      <c r="UJY258" s="27"/>
      <c r="UJZ258" s="27"/>
      <c r="UKA258" s="27"/>
      <c r="UKB258" s="27"/>
      <c r="UKC258" s="27"/>
      <c r="UKD258" s="27"/>
      <c r="UKE258" s="27"/>
      <c r="UKF258" s="27"/>
      <c r="UKG258" s="27"/>
      <c r="UKH258" s="27"/>
      <c r="UKI258" s="27"/>
      <c r="UKJ258" s="27"/>
      <c r="UKK258" s="27"/>
      <c r="UKL258" s="27"/>
      <c r="UKM258" s="27"/>
      <c r="UKN258" s="27"/>
      <c r="UKO258" s="27"/>
      <c r="UKP258" s="27"/>
      <c r="UKQ258" s="27"/>
      <c r="UKR258" s="27"/>
      <c r="UKS258" s="27"/>
      <c r="UKT258" s="27"/>
      <c r="UKU258" s="27"/>
      <c r="UKV258" s="27"/>
      <c r="UKW258" s="27"/>
      <c r="UKX258" s="27"/>
      <c r="UKY258" s="27"/>
      <c r="UKZ258" s="27"/>
      <c r="ULA258" s="27"/>
      <c r="ULB258" s="27"/>
      <c r="ULC258" s="27"/>
      <c r="ULD258" s="27"/>
      <c r="ULE258" s="27"/>
      <c r="ULF258" s="27"/>
      <c r="ULG258" s="27"/>
      <c r="ULH258" s="27"/>
      <c r="ULI258" s="27"/>
      <c r="ULJ258" s="27"/>
      <c r="ULK258" s="27"/>
      <c r="ULL258" s="27"/>
      <c r="ULM258" s="27"/>
      <c r="ULN258" s="27"/>
      <c r="ULO258" s="27"/>
      <c r="ULP258" s="27"/>
      <c r="ULQ258" s="27"/>
      <c r="ULR258" s="27"/>
      <c r="ULS258" s="27"/>
      <c r="ULT258" s="27"/>
      <c r="ULU258" s="27"/>
      <c r="ULV258" s="27"/>
      <c r="ULW258" s="27"/>
      <c r="ULX258" s="27"/>
      <c r="ULY258" s="27"/>
      <c r="ULZ258" s="27"/>
      <c r="UMA258" s="27"/>
      <c r="UMB258" s="27"/>
      <c r="UMC258" s="27"/>
      <c r="UMD258" s="27"/>
      <c r="UME258" s="27"/>
      <c r="UMF258" s="27"/>
      <c r="UMG258" s="27"/>
      <c r="UMH258" s="27"/>
      <c r="UMI258" s="27"/>
      <c r="UMJ258" s="27"/>
      <c r="UMK258" s="27"/>
      <c r="UML258" s="27"/>
      <c r="UMM258" s="27"/>
      <c r="UMN258" s="27"/>
      <c r="UMO258" s="27"/>
      <c r="UMP258" s="27"/>
      <c r="UMQ258" s="27"/>
      <c r="UMR258" s="27"/>
      <c r="UMS258" s="27"/>
      <c r="UMT258" s="27"/>
      <c r="UMU258" s="27"/>
      <c r="UMV258" s="27"/>
      <c r="UMW258" s="27"/>
      <c r="UMX258" s="27"/>
      <c r="UMY258" s="27"/>
      <c r="UMZ258" s="27"/>
      <c r="UNA258" s="27"/>
      <c r="UNB258" s="27"/>
      <c r="UNC258" s="27"/>
      <c r="UND258" s="27"/>
      <c r="UNE258" s="27"/>
      <c r="UNF258" s="27"/>
      <c r="UNG258" s="27"/>
      <c r="UNH258" s="27"/>
      <c r="UNI258" s="27"/>
      <c r="UNJ258" s="27"/>
      <c r="UNK258" s="27"/>
      <c r="UNL258" s="27"/>
      <c r="UNM258" s="27"/>
      <c r="UNN258" s="27"/>
      <c r="UNO258" s="27"/>
      <c r="UNP258" s="27"/>
      <c r="UNQ258" s="27"/>
      <c r="UNR258" s="27"/>
      <c r="UNS258" s="27"/>
      <c r="UNT258" s="27"/>
      <c r="UNU258" s="27"/>
      <c r="UNV258" s="27"/>
      <c r="UNW258" s="27"/>
      <c r="UNX258" s="27"/>
      <c r="UNY258" s="27"/>
      <c r="UNZ258" s="27"/>
      <c r="UOA258" s="27"/>
      <c r="UOB258" s="27"/>
      <c r="UOC258" s="27"/>
      <c r="UOD258" s="27"/>
      <c r="UOE258" s="27"/>
      <c r="UOF258" s="27"/>
      <c r="UOG258" s="27"/>
      <c r="UOH258" s="27"/>
      <c r="UOI258" s="27"/>
      <c r="UOJ258" s="27"/>
      <c r="UOK258" s="27"/>
      <c r="UOL258" s="27"/>
      <c r="UOM258" s="27"/>
      <c r="UON258" s="27"/>
      <c r="UOO258" s="27"/>
      <c r="UOP258" s="27"/>
      <c r="UOQ258" s="27"/>
      <c r="UOR258" s="27"/>
      <c r="UOS258" s="27"/>
      <c r="UOT258" s="27"/>
      <c r="UOU258" s="27"/>
      <c r="UOV258" s="27"/>
      <c r="UOW258" s="27"/>
      <c r="UOX258" s="27"/>
      <c r="UOY258" s="27"/>
      <c r="UOZ258" s="27"/>
      <c r="UPA258" s="27"/>
      <c r="UPB258" s="27"/>
      <c r="UPC258" s="27"/>
      <c r="UPD258" s="27"/>
      <c r="UPE258" s="27"/>
      <c r="UPF258" s="27"/>
      <c r="UPG258" s="27"/>
      <c r="UPH258" s="27"/>
      <c r="UPI258" s="27"/>
      <c r="UPJ258" s="27"/>
      <c r="UPK258" s="27"/>
      <c r="UPL258" s="27"/>
      <c r="UPM258" s="27"/>
      <c r="UPN258" s="27"/>
      <c r="UPO258" s="27"/>
      <c r="UPP258" s="27"/>
      <c r="UPQ258" s="27"/>
      <c r="UPR258" s="27"/>
      <c r="UPS258" s="27"/>
      <c r="UPT258" s="27"/>
      <c r="UPU258" s="27"/>
      <c r="UPV258" s="27"/>
      <c r="UPW258" s="27"/>
      <c r="UPX258" s="27"/>
      <c r="UPY258" s="27"/>
      <c r="UPZ258" s="27"/>
      <c r="UQA258" s="27"/>
      <c r="UQB258" s="27"/>
      <c r="UQC258" s="27"/>
      <c r="UQD258" s="27"/>
      <c r="UQE258" s="27"/>
      <c r="UQF258" s="27"/>
      <c r="UQG258" s="27"/>
      <c r="UQH258" s="27"/>
      <c r="UQI258" s="27"/>
      <c r="UQJ258" s="27"/>
      <c r="UQK258" s="27"/>
      <c r="UQL258" s="27"/>
      <c r="UQM258" s="27"/>
      <c r="UQN258" s="27"/>
      <c r="UQO258" s="27"/>
      <c r="UQP258" s="27"/>
      <c r="UQQ258" s="27"/>
      <c r="UQR258" s="27"/>
      <c r="UQS258" s="27"/>
      <c r="UQT258" s="27"/>
      <c r="UQU258" s="27"/>
      <c r="UQV258" s="27"/>
      <c r="UQW258" s="27"/>
      <c r="UQX258" s="27"/>
      <c r="UQY258" s="27"/>
      <c r="UQZ258" s="27"/>
      <c r="URA258" s="27"/>
      <c r="URB258" s="27"/>
      <c r="URC258" s="27"/>
      <c r="URD258" s="27"/>
      <c r="URE258" s="27"/>
      <c r="URF258" s="27"/>
      <c r="URG258" s="27"/>
      <c r="URH258" s="27"/>
      <c r="URI258" s="27"/>
      <c r="URJ258" s="27"/>
      <c r="URK258" s="27"/>
      <c r="URL258" s="27"/>
      <c r="URM258" s="27"/>
      <c r="URN258" s="27"/>
      <c r="URO258" s="27"/>
      <c r="URP258" s="27"/>
      <c r="URQ258" s="27"/>
      <c r="URR258" s="27"/>
      <c r="URS258" s="27"/>
      <c r="URT258" s="27"/>
      <c r="URU258" s="27"/>
      <c r="URV258" s="27"/>
      <c r="URW258" s="27"/>
      <c r="URX258" s="27"/>
      <c r="URY258" s="27"/>
      <c r="URZ258" s="27"/>
      <c r="USA258" s="27"/>
      <c r="USB258" s="27"/>
      <c r="USC258" s="27"/>
      <c r="USD258" s="27"/>
      <c r="USE258" s="27"/>
      <c r="USF258" s="27"/>
      <c r="USG258" s="27"/>
      <c r="USH258" s="27"/>
      <c r="USI258" s="27"/>
      <c r="USJ258" s="27"/>
      <c r="USK258" s="27"/>
      <c r="USL258" s="27"/>
      <c r="USM258" s="27"/>
      <c r="USN258" s="27"/>
      <c r="USO258" s="27"/>
      <c r="USP258" s="27"/>
      <c r="USQ258" s="27"/>
      <c r="USR258" s="27"/>
      <c r="USS258" s="27"/>
      <c r="UST258" s="27"/>
      <c r="USU258" s="27"/>
      <c r="USV258" s="27"/>
      <c r="USW258" s="27"/>
      <c r="USX258" s="27"/>
      <c r="USY258" s="27"/>
      <c r="USZ258" s="27"/>
      <c r="UTA258" s="27"/>
      <c r="UTB258" s="27"/>
      <c r="UTC258" s="27"/>
      <c r="UTD258" s="27"/>
      <c r="UTE258" s="27"/>
      <c r="UTF258" s="27"/>
      <c r="UTG258" s="27"/>
      <c r="UTH258" s="27"/>
      <c r="UTI258" s="27"/>
      <c r="UTJ258" s="27"/>
      <c r="UTK258" s="27"/>
      <c r="UTL258" s="27"/>
      <c r="UTM258" s="27"/>
      <c r="UTN258" s="27"/>
      <c r="UTO258" s="27"/>
      <c r="UTP258" s="27"/>
      <c r="UTQ258" s="27"/>
      <c r="UTR258" s="27"/>
      <c r="UTS258" s="27"/>
      <c r="UTT258" s="27"/>
      <c r="UTU258" s="27"/>
      <c r="UTV258" s="27"/>
      <c r="UTW258" s="27"/>
      <c r="UTX258" s="27"/>
      <c r="UTY258" s="27"/>
      <c r="UTZ258" s="27"/>
      <c r="UUA258" s="27"/>
      <c r="UUB258" s="27"/>
      <c r="UUC258" s="27"/>
      <c r="UUD258" s="27"/>
      <c r="UUE258" s="27"/>
      <c r="UUF258" s="27"/>
      <c r="UUG258" s="27"/>
      <c r="UUH258" s="27"/>
      <c r="UUI258" s="27"/>
      <c r="UUJ258" s="27"/>
      <c r="UUK258" s="27"/>
      <c r="UUL258" s="27"/>
      <c r="UUM258" s="27"/>
      <c r="UUN258" s="27"/>
      <c r="UUO258" s="27"/>
      <c r="UUP258" s="27"/>
      <c r="UUQ258" s="27"/>
      <c r="UUR258" s="27"/>
      <c r="UUS258" s="27"/>
      <c r="UUT258" s="27"/>
      <c r="UUU258" s="27"/>
      <c r="UUV258" s="27"/>
      <c r="UUW258" s="27"/>
      <c r="UUX258" s="27"/>
      <c r="UUY258" s="27"/>
      <c r="UUZ258" s="27"/>
      <c r="UVA258" s="27"/>
      <c r="UVB258" s="27"/>
      <c r="UVC258" s="27"/>
      <c r="UVD258" s="27"/>
      <c r="UVE258" s="27"/>
      <c r="UVF258" s="27"/>
      <c r="UVG258" s="27"/>
      <c r="UVH258" s="27"/>
      <c r="UVI258" s="27"/>
      <c r="UVJ258" s="27"/>
      <c r="UVK258" s="27"/>
      <c r="UVL258" s="27"/>
      <c r="UVM258" s="27"/>
      <c r="UVN258" s="27"/>
      <c r="UVO258" s="27"/>
      <c r="UVP258" s="27"/>
      <c r="UVQ258" s="27"/>
      <c r="UVR258" s="27"/>
      <c r="UVS258" s="27"/>
      <c r="UVT258" s="27"/>
      <c r="UVU258" s="27"/>
      <c r="UVV258" s="27"/>
      <c r="UVW258" s="27"/>
      <c r="UVX258" s="27"/>
      <c r="UVY258" s="27"/>
      <c r="UVZ258" s="27"/>
      <c r="UWA258" s="27"/>
      <c r="UWB258" s="27"/>
      <c r="UWC258" s="27"/>
      <c r="UWD258" s="27"/>
      <c r="UWE258" s="27"/>
      <c r="UWF258" s="27"/>
      <c r="UWG258" s="27"/>
      <c r="UWH258" s="27"/>
      <c r="UWI258" s="27"/>
      <c r="UWJ258" s="27"/>
      <c r="UWK258" s="27"/>
      <c r="UWL258" s="27"/>
      <c r="UWM258" s="27"/>
      <c r="UWN258" s="27"/>
      <c r="UWO258" s="27"/>
      <c r="UWP258" s="27"/>
      <c r="UWQ258" s="27"/>
      <c r="UWR258" s="27"/>
      <c r="UWS258" s="27"/>
      <c r="UWT258" s="27"/>
      <c r="UWU258" s="27"/>
      <c r="UWV258" s="27"/>
      <c r="UWW258" s="27"/>
      <c r="UWX258" s="27"/>
      <c r="UWY258" s="27"/>
      <c r="UWZ258" s="27"/>
      <c r="UXA258" s="27"/>
      <c r="UXB258" s="27"/>
      <c r="UXC258" s="27"/>
      <c r="UXD258" s="27"/>
      <c r="UXE258" s="27"/>
      <c r="UXF258" s="27"/>
      <c r="UXG258" s="27"/>
      <c r="UXH258" s="27"/>
      <c r="UXI258" s="27"/>
      <c r="UXJ258" s="27"/>
      <c r="UXK258" s="27"/>
      <c r="UXL258" s="27"/>
      <c r="UXM258" s="27"/>
      <c r="UXN258" s="27"/>
      <c r="UXO258" s="27"/>
      <c r="UXP258" s="27"/>
      <c r="UXQ258" s="27"/>
      <c r="UXR258" s="27"/>
      <c r="UXS258" s="27"/>
      <c r="UXT258" s="27"/>
      <c r="UXU258" s="27"/>
      <c r="UXV258" s="27"/>
      <c r="UXW258" s="27"/>
      <c r="UXX258" s="27"/>
      <c r="UXY258" s="27"/>
      <c r="UXZ258" s="27"/>
      <c r="UYA258" s="27"/>
      <c r="UYB258" s="27"/>
      <c r="UYC258" s="27"/>
      <c r="UYD258" s="27"/>
      <c r="UYE258" s="27"/>
      <c r="UYF258" s="27"/>
      <c r="UYG258" s="27"/>
      <c r="UYH258" s="27"/>
      <c r="UYI258" s="27"/>
      <c r="UYJ258" s="27"/>
      <c r="UYK258" s="27"/>
      <c r="UYL258" s="27"/>
      <c r="UYM258" s="27"/>
      <c r="UYN258" s="27"/>
      <c r="UYO258" s="27"/>
      <c r="UYP258" s="27"/>
      <c r="UYQ258" s="27"/>
      <c r="UYR258" s="27"/>
      <c r="UYS258" s="27"/>
      <c r="UYT258" s="27"/>
      <c r="UYU258" s="27"/>
      <c r="UYV258" s="27"/>
      <c r="UYW258" s="27"/>
      <c r="UYX258" s="27"/>
      <c r="UYY258" s="27"/>
      <c r="UYZ258" s="27"/>
      <c r="UZA258" s="27"/>
      <c r="UZB258" s="27"/>
      <c r="UZC258" s="27"/>
      <c r="UZD258" s="27"/>
      <c r="UZE258" s="27"/>
      <c r="UZF258" s="27"/>
      <c r="UZG258" s="27"/>
      <c r="UZH258" s="27"/>
      <c r="UZI258" s="27"/>
      <c r="UZJ258" s="27"/>
      <c r="UZK258" s="27"/>
      <c r="UZL258" s="27"/>
      <c r="UZM258" s="27"/>
      <c r="UZN258" s="27"/>
      <c r="UZO258" s="27"/>
      <c r="UZP258" s="27"/>
      <c r="UZQ258" s="27"/>
      <c r="UZR258" s="27"/>
      <c r="UZS258" s="27"/>
      <c r="UZT258" s="27"/>
      <c r="UZU258" s="27"/>
      <c r="UZV258" s="27"/>
      <c r="UZW258" s="27"/>
      <c r="UZX258" s="27"/>
      <c r="UZY258" s="27"/>
      <c r="UZZ258" s="27"/>
      <c r="VAA258" s="27"/>
      <c r="VAB258" s="27"/>
      <c r="VAC258" s="27"/>
      <c r="VAD258" s="27"/>
      <c r="VAE258" s="27"/>
      <c r="VAF258" s="27"/>
      <c r="VAG258" s="27"/>
      <c r="VAH258" s="27"/>
      <c r="VAI258" s="27"/>
      <c r="VAJ258" s="27"/>
      <c r="VAK258" s="27"/>
      <c r="VAL258" s="27"/>
      <c r="VAM258" s="27"/>
      <c r="VAN258" s="27"/>
      <c r="VAO258" s="27"/>
      <c r="VAP258" s="27"/>
      <c r="VAQ258" s="27"/>
      <c r="VAR258" s="27"/>
      <c r="VAS258" s="27"/>
      <c r="VAT258" s="27"/>
      <c r="VAU258" s="27"/>
      <c r="VAV258" s="27"/>
      <c r="VAW258" s="27"/>
      <c r="VAX258" s="27"/>
      <c r="VAY258" s="27"/>
      <c r="VAZ258" s="27"/>
      <c r="VBA258" s="27"/>
      <c r="VBB258" s="27"/>
      <c r="VBC258" s="27"/>
      <c r="VBD258" s="27"/>
      <c r="VBE258" s="27"/>
      <c r="VBF258" s="27"/>
      <c r="VBG258" s="27"/>
      <c r="VBH258" s="27"/>
      <c r="VBI258" s="27"/>
      <c r="VBJ258" s="27"/>
      <c r="VBK258" s="27"/>
      <c r="VBL258" s="27"/>
      <c r="VBM258" s="27"/>
      <c r="VBN258" s="27"/>
      <c r="VBO258" s="27"/>
      <c r="VBP258" s="27"/>
      <c r="VBQ258" s="27"/>
      <c r="VBR258" s="27"/>
      <c r="VBS258" s="27"/>
      <c r="VBT258" s="27"/>
      <c r="VBU258" s="27"/>
      <c r="VBV258" s="27"/>
      <c r="VBW258" s="27"/>
      <c r="VBX258" s="27"/>
      <c r="VBY258" s="27"/>
      <c r="VBZ258" s="27"/>
      <c r="VCA258" s="27"/>
      <c r="VCB258" s="27"/>
      <c r="VCC258" s="27"/>
      <c r="VCD258" s="27"/>
      <c r="VCE258" s="27"/>
      <c r="VCF258" s="27"/>
      <c r="VCG258" s="27"/>
      <c r="VCH258" s="27"/>
      <c r="VCI258" s="27"/>
      <c r="VCJ258" s="27"/>
      <c r="VCK258" s="27"/>
      <c r="VCL258" s="27"/>
      <c r="VCM258" s="27"/>
      <c r="VCN258" s="27"/>
      <c r="VCO258" s="27"/>
      <c r="VCP258" s="27"/>
      <c r="VCQ258" s="27"/>
      <c r="VCR258" s="27"/>
      <c r="VCS258" s="27"/>
      <c r="VCT258" s="27"/>
      <c r="VCU258" s="27"/>
      <c r="VCV258" s="27"/>
      <c r="VCW258" s="27"/>
      <c r="VCX258" s="27"/>
      <c r="VCY258" s="27"/>
      <c r="VCZ258" s="27"/>
      <c r="VDA258" s="27"/>
      <c r="VDB258" s="27"/>
      <c r="VDC258" s="27"/>
      <c r="VDD258" s="27"/>
      <c r="VDE258" s="27"/>
      <c r="VDF258" s="27"/>
      <c r="VDG258" s="27"/>
      <c r="VDH258" s="27"/>
      <c r="VDI258" s="27"/>
      <c r="VDJ258" s="27"/>
      <c r="VDK258" s="27"/>
      <c r="VDL258" s="27"/>
      <c r="VDM258" s="27"/>
      <c r="VDN258" s="27"/>
      <c r="VDO258" s="27"/>
      <c r="VDP258" s="27"/>
      <c r="VDQ258" s="27"/>
      <c r="VDR258" s="27"/>
      <c r="VDS258" s="27"/>
      <c r="VDT258" s="27"/>
      <c r="VDU258" s="27"/>
      <c r="VDV258" s="27"/>
      <c r="VDW258" s="27"/>
      <c r="VDX258" s="27"/>
      <c r="VDY258" s="27"/>
      <c r="VDZ258" s="27"/>
      <c r="VEA258" s="27"/>
      <c r="VEB258" s="27"/>
      <c r="VEC258" s="27"/>
      <c r="VED258" s="27"/>
      <c r="VEE258" s="27"/>
      <c r="VEF258" s="27"/>
      <c r="VEG258" s="27"/>
      <c r="VEH258" s="27"/>
      <c r="VEI258" s="27"/>
      <c r="VEJ258" s="27"/>
      <c r="VEK258" s="27"/>
      <c r="VEL258" s="27"/>
      <c r="VEM258" s="27"/>
      <c r="VEN258" s="27"/>
      <c r="VEO258" s="27"/>
      <c r="VEP258" s="27"/>
      <c r="VEQ258" s="27"/>
      <c r="VER258" s="27"/>
      <c r="VES258" s="27"/>
      <c r="VET258" s="27"/>
      <c r="VEU258" s="27"/>
      <c r="VEV258" s="27"/>
      <c r="VEW258" s="27"/>
      <c r="VEX258" s="27"/>
      <c r="VEY258" s="27"/>
      <c r="VEZ258" s="27"/>
      <c r="VFA258" s="27"/>
      <c r="VFB258" s="27"/>
      <c r="VFC258" s="27"/>
      <c r="VFD258" s="27"/>
      <c r="VFE258" s="27"/>
      <c r="VFF258" s="27"/>
      <c r="VFG258" s="27"/>
      <c r="VFH258" s="27"/>
      <c r="VFI258" s="27"/>
      <c r="VFJ258" s="27"/>
      <c r="VFK258" s="27"/>
      <c r="VFL258" s="27"/>
      <c r="VFM258" s="27"/>
      <c r="VFN258" s="27"/>
      <c r="VFO258" s="27"/>
      <c r="VFP258" s="27"/>
      <c r="VFQ258" s="27"/>
      <c r="VFR258" s="27"/>
      <c r="VFS258" s="27"/>
      <c r="VFT258" s="27"/>
      <c r="VFU258" s="27"/>
      <c r="VFV258" s="27"/>
      <c r="VFW258" s="27"/>
      <c r="VFX258" s="27"/>
      <c r="VFY258" s="27"/>
      <c r="VFZ258" s="27"/>
      <c r="VGA258" s="27"/>
      <c r="VGB258" s="27"/>
      <c r="VGC258" s="27"/>
      <c r="VGD258" s="27"/>
      <c r="VGE258" s="27"/>
      <c r="VGF258" s="27"/>
      <c r="VGG258" s="27"/>
      <c r="VGH258" s="27"/>
      <c r="VGI258" s="27"/>
      <c r="VGJ258" s="27"/>
      <c r="VGK258" s="27"/>
      <c r="VGL258" s="27"/>
      <c r="VGM258" s="27"/>
      <c r="VGN258" s="27"/>
      <c r="VGO258" s="27"/>
      <c r="VGP258" s="27"/>
      <c r="VGQ258" s="27"/>
      <c r="VGR258" s="27"/>
      <c r="VGS258" s="27"/>
      <c r="VGT258" s="27"/>
      <c r="VGU258" s="27"/>
      <c r="VGV258" s="27"/>
      <c r="VGW258" s="27"/>
      <c r="VGX258" s="27"/>
      <c r="VGY258" s="27"/>
      <c r="VGZ258" s="27"/>
      <c r="VHA258" s="27"/>
      <c r="VHB258" s="27"/>
      <c r="VHC258" s="27"/>
      <c r="VHD258" s="27"/>
      <c r="VHE258" s="27"/>
      <c r="VHF258" s="27"/>
      <c r="VHG258" s="27"/>
      <c r="VHH258" s="27"/>
      <c r="VHI258" s="27"/>
      <c r="VHJ258" s="27"/>
      <c r="VHK258" s="27"/>
      <c r="VHL258" s="27"/>
      <c r="VHM258" s="27"/>
      <c r="VHN258" s="27"/>
      <c r="VHO258" s="27"/>
      <c r="VHP258" s="27"/>
      <c r="VHQ258" s="27"/>
      <c r="VHR258" s="27"/>
      <c r="VHS258" s="27"/>
      <c r="VHT258" s="27"/>
      <c r="VHU258" s="27"/>
      <c r="VHV258" s="27"/>
      <c r="VHW258" s="27"/>
      <c r="VHX258" s="27"/>
      <c r="VHY258" s="27"/>
      <c r="VHZ258" s="27"/>
      <c r="VIA258" s="27"/>
      <c r="VIB258" s="27"/>
      <c r="VIC258" s="27"/>
      <c r="VID258" s="27"/>
      <c r="VIE258" s="27"/>
      <c r="VIF258" s="27"/>
      <c r="VIG258" s="27"/>
      <c r="VIH258" s="27"/>
      <c r="VII258" s="27"/>
      <c r="VIJ258" s="27"/>
      <c r="VIK258" s="27"/>
      <c r="VIL258" s="27"/>
      <c r="VIM258" s="27"/>
      <c r="VIN258" s="27"/>
      <c r="VIO258" s="27"/>
      <c r="VIP258" s="27"/>
      <c r="VIQ258" s="27"/>
      <c r="VIR258" s="27"/>
      <c r="VIS258" s="27"/>
      <c r="VIT258" s="27"/>
      <c r="VIU258" s="27"/>
      <c r="VIV258" s="27"/>
      <c r="VIW258" s="27"/>
      <c r="VIX258" s="27"/>
      <c r="VIY258" s="27"/>
      <c r="VIZ258" s="27"/>
      <c r="VJA258" s="27"/>
      <c r="VJB258" s="27"/>
      <c r="VJC258" s="27"/>
      <c r="VJD258" s="27"/>
      <c r="VJE258" s="27"/>
      <c r="VJF258" s="27"/>
      <c r="VJG258" s="27"/>
      <c r="VJH258" s="27"/>
      <c r="VJI258" s="27"/>
      <c r="VJJ258" s="27"/>
      <c r="VJK258" s="27"/>
      <c r="VJL258" s="27"/>
      <c r="VJM258" s="27"/>
      <c r="VJN258" s="27"/>
      <c r="VJO258" s="27"/>
      <c r="VJP258" s="27"/>
      <c r="VJQ258" s="27"/>
      <c r="VJR258" s="27"/>
      <c r="VJS258" s="27"/>
      <c r="VJT258" s="27"/>
      <c r="VJU258" s="27"/>
      <c r="VJV258" s="27"/>
      <c r="VJW258" s="27"/>
      <c r="VJX258" s="27"/>
      <c r="VJY258" s="27"/>
      <c r="VJZ258" s="27"/>
      <c r="VKA258" s="27"/>
      <c r="VKB258" s="27"/>
      <c r="VKC258" s="27"/>
      <c r="VKD258" s="27"/>
      <c r="VKE258" s="27"/>
      <c r="VKF258" s="27"/>
      <c r="VKG258" s="27"/>
      <c r="VKH258" s="27"/>
      <c r="VKI258" s="27"/>
      <c r="VKJ258" s="27"/>
      <c r="VKK258" s="27"/>
      <c r="VKL258" s="27"/>
      <c r="VKM258" s="27"/>
      <c r="VKN258" s="27"/>
      <c r="VKO258" s="27"/>
      <c r="VKP258" s="27"/>
      <c r="VKQ258" s="27"/>
      <c r="VKR258" s="27"/>
      <c r="VKS258" s="27"/>
      <c r="VKT258" s="27"/>
      <c r="VKU258" s="27"/>
      <c r="VKV258" s="27"/>
      <c r="VKW258" s="27"/>
      <c r="VKX258" s="27"/>
      <c r="VKY258" s="27"/>
      <c r="VKZ258" s="27"/>
      <c r="VLA258" s="27"/>
      <c r="VLB258" s="27"/>
      <c r="VLC258" s="27"/>
      <c r="VLD258" s="27"/>
      <c r="VLE258" s="27"/>
      <c r="VLF258" s="27"/>
      <c r="VLG258" s="27"/>
      <c r="VLH258" s="27"/>
      <c r="VLI258" s="27"/>
      <c r="VLJ258" s="27"/>
      <c r="VLK258" s="27"/>
      <c r="VLL258" s="27"/>
      <c r="VLM258" s="27"/>
      <c r="VLN258" s="27"/>
      <c r="VLO258" s="27"/>
      <c r="VLP258" s="27"/>
      <c r="VLQ258" s="27"/>
      <c r="VLR258" s="27"/>
      <c r="VLS258" s="27"/>
      <c r="VLT258" s="27"/>
      <c r="VLU258" s="27"/>
      <c r="VLV258" s="27"/>
      <c r="VLW258" s="27"/>
      <c r="VLX258" s="27"/>
      <c r="VLY258" s="27"/>
      <c r="VLZ258" s="27"/>
      <c r="VMA258" s="27"/>
      <c r="VMB258" s="27"/>
      <c r="VMC258" s="27"/>
      <c r="VMD258" s="27"/>
      <c r="VME258" s="27"/>
      <c r="VMF258" s="27"/>
      <c r="VMG258" s="27"/>
      <c r="VMH258" s="27"/>
      <c r="VMI258" s="27"/>
      <c r="VMJ258" s="27"/>
      <c r="VMK258" s="27"/>
      <c r="VML258" s="27"/>
      <c r="VMM258" s="27"/>
      <c r="VMN258" s="27"/>
      <c r="VMO258" s="27"/>
      <c r="VMP258" s="27"/>
      <c r="VMQ258" s="27"/>
      <c r="VMR258" s="27"/>
      <c r="VMS258" s="27"/>
      <c r="VMT258" s="27"/>
      <c r="VMU258" s="27"/>
      <c r="VMV258" s="27"/>
      <c r="VMW258" s="27"/>
      <c r="VMX258" s="27"/>
      <c r="VMY258" s="27"/>
      <c r="VMZ258" s="27"/>
      <c r="VNA258" s="27"/>
      <c r="VNB258" s="27"/>
      <c r="VNC258" s="27"/>
      <c r="VND258" s="27"/>
      <c r="VNE258" s="27"/>
      <c r="VNF258" s="27"/>
      <c r="VNG258" s="27"/>
      <c r="VNH258" s="27"/>
      <c r="VNI258" s="27"/>
      <c r="VNJ258" s="27"/>
      <c r="VNK258" s="27"/>
      <c r="VNL258" s="27"/>
      <c r="VNM258" s="27"/>
      <c r="VNN258" s="27"/>
      <c r="VNO258" s="27"/>
      <c r="VNP258" s="27"/>
      <c r="VNQ258" s="27"/>
      <c r="VNR258" s="27"/>
      <c r="VNS258" s="27"/>
      <c r="VNT258" s="27"/>
      <c r="VNU258" s="27"/>
      <c r="VNV258" s="27"/>
      <c r="VNW258" s="27"/>
      <c r="VNX258" s="27"/>
      <c r="VNY258" s="27"/>
      <c r="VNZ258" s="27"/>
      <c r="VOA258" s="27"/>
      <c r="VOB258" s="27"/>
      <c r="VOC258" s="27"/>
      <c r="VOD258" s="27"/>
      <c r="VOE258" s="27"/>
      <c r="VOF258" s="27"/>
      <c r="VOG258" s="27"/>
      <c r="VOH258" s="27"/>
      <c r="VOI258" s="27"/>
      <c r="VOJ258" s="27"/>
      <c r="VOK258" s="27"/>
      <c r="VOL258" s="27"/>
      <c r="VOM258" s="27"/>
      <c r="VON258" s="27"/>
      <c r="VOO258" s="27"/>
      <c r="VOP258" s="27"/>
      <c r="VOQ258" s="27"/>
      <c r="VOR258" s="27"/>
      <c r="VOS258" s="27"/>
      <c r="VOT258" s="27"/>
      <c r="VOU258" s="27"/>
      <c r="VOV258" s="27"/>
      <c r="VOW258" s="27"/>
      <c r="VOX258" s="27"/>
      <c r="VOY258" s="27"/>
      <c r="VOZ258" s="27"/>
      <c r="VPA258" s="27"/>
      <c r="VPB258" s="27"/>
      <c r="VPC258" s="27"/>
      <c r="VPD258" s="27"/>
      <c r="VPE258" s="27"/>
      <c r="VPF258" s="27"/>
      <c r="VPG258" s="27"/>
      <c r="VPH258" s="27"/>
      <c r="VPI258" s="27"/>
      <c r="VPJ258" s="27"/>
      <c r="VPK258" s="27"/>
      <c r="VPL258" s="27"/>
      <c r="VPM258" s="27"/>
      <c r="VPN258" s="27"/>
      <c r="VPO258" s="27"/>
      <c r="VPP258" s="27"/>
      <c r="VPQ258" s="27"/>
      <c r="VPR258" s="27"/>
      <c r="VPS258" s="27"/>
      <c r="VPT258" s="27"/>
      <c r="VPU258" s="27"/>
      <c r="VPV258" s="27"/>
      <c r="VPW258" s="27"/>
      <c r="VPX258" s="27"/>
      <c r="VPY258" s="27"/>
      <c r="VPZ258" s="27"/>
      <c r="VQA258" s="27"/>
      <c r="VQB258" s="27"/>
      <c r="VQC258" s="27"/>
      <c r="VQD258" s="27"/>
      <c r="VQE258" s="27"/>
      <c r="VQF258" s="27"/>
      <c r="VQG258" s="27"/>
      <c r="VQH258" s="27"/>
      <c r="VQI258" s="27"/>
      <c r="VQJ258" s="27"/>
      <c r="VQK258" s="27"/>
      <c r="VQL258" s="27"/>
      <c r="VQM258" s="27"/>
      <c r="VQN258" s="27"/>
      <c r="VQO258" s="27"/>
      <c r="VQP258" s="27"/>
      <c r="VQQ258" s="27"/>
      <c r="VQR258" s="27"/>
      <c r="VQS258" s="27"/>
      <c r="VQT258" s="27"/>
      <c r="VQU258" s="27"/>
      <c r="VQV258" s="27"/>
      <c r="VQW258" s="27"/>
      <c r="VQX258" s="27"/>
      <c r="VQY258" s="27"/>
      <c r="VQZ258" s="27"/>
      <c r="VRA258" s="27"/>
      <c r="VRB258" s="27"/>
      <c r="VRC258" s="27"/>
      <c r="VRD258" s="27"/>
      <c r="VRE258" s="27"/>
      <c r="VRF258" s="27"/>
      <c r="VRG258" s="27"/>
      <c r="VRH258" s="27"/>
      <c r="VRI258" s="27"/>
      <c r="VRJ258" s="27"/>
      <c r="VRK258" s="27"/>
      <c r="VRL258" s="27"/>
      <c r="VRM258" s="27"/>
      <c r="VRN258" s="27"/>
      <c r="VRO258" s="27"/>
      <c r="VRP258" s="27"/>
      <c r="VRQ258" s="27"/>
      <c r="VRR258" s="27"/>
      <c r="VRS258" s="27"/>
      <c r="VRT258" s="27"/>
      <c r="VRU258" s="27"/>
      <c r="VRV258" s="27"/>
      <c r="VRW258" s="27"/>
      <c r="VRX258" s="27"/>
      <c r="VRY258" s="27"/>
      <c r="VRZ258" s="27"/>
      <c r="VSA258" s="27"/>
      <c r="VSB258" s="27"/>
      <c r="VSC258" s="27"/>
      <c r="VSD258" s="27"/>
      <c r="VSE258" s="27"/>
      <c r="VSF258" s="27"/>
      <c r="VSG258" s="27"/>
      <c r="VSH258" s="27"/>
      <c r="VSI258" s="27"/>
      <c r="VSJ258" s="27"/>
      <c r="VSK258" s="27"/>
      <c r="VSL258" s="27"/>
      <c r="VSM258" s="27"/>
      <c r="VSN258" s="27"/>
      <c r="VSO258" s="27"/>
      <c r="VSP258" s="27"/>
      <c r="VSQ258" s="27"/>
      <c r="VSR258" s="27"/>
      <c r="VSS258" s="27"/>
      <c r="VST258" s="27"/>
      <c r="VSU258" s="27"/>
      <c r="VSV258" s="27"/>
      <c r="VSW258" s="27"/>
      <c r="VSX258" s="27"/>
      <c r="VSY258" s="27"/>
      <c r="VSZ258" s="27"/>
      <c r="VTA258" s="27"/>
      <c r="VTB258" s="27"/>
      <c r="VTC258" s="27"/>
      <c r="VTD258" s="27"/>
      <c r="VTE258" s="27"/>
      <c r="VTF258" s="27"/>
      <c r="VTG258" s="27"/>
      <c r="VTH258" s="27"/>
      <c r="VTI258" s="27"/>
      <c r="VTJ258" s="27"/>
      <c r="VTK258" s="27"/>
      <c r="VTL258" s="27"/>
      <c r="VTM258" s="27"/>
      <c r="VTN258" s="27"/>
      <c r="VTO258" s="27"/>
      <c r="VTP258" s="27"/>
      <c r="VTQ258" s="27"/>
      <c r="VTR258" s="27"/>
      <c r="VTS258" s="27"/>
      <c r="VTT258" s="27"/>
      <c r="VTU258" s="27"/>
      <c r="VTV258" s="27"/>
      <c r="VTW258" s="27"/>
      <c r="VTX258" s="27"/>
      <c r="VTY258" s="27"/>
      <c r="VTZ258" s="27"/>
      <c r="VUA258" s="27"/>
      <c r="VUB258" s="27"/>
      <c r="VUC258" s="27"/>
      <c r="VUD258" s="27"/>
      <c r="VUE258" s="27"/>
      <c r="VUF258" s="27"/>
      <c r="VUG258" s="27"/>
      <c r="VUH258" s="27"/>
      <c r="VUI258" s="27"/>
      <c r="VUJ258" s="27"/>
      <c r="VUK258" s="27"/>
      <c r="VUL258" s="27"/>
      <c r="VUM258" s="27"/>
      <c r="VUN258" s="27"/>
      <c r="VUO258" s="27"/>
      <c r="VUP258" s="27"/>
      <c r="VUQ258" s="27"/>
      <c r="VUR258" s="27"/>
      <c r="VUS258" s="27"/>
      <c r="VUT258" s="27"/>
      <c r="VUU258" s="27"/>
      <c r="VUV258" s="27"/>
      <c r="VUW258" s="27"/>
      <c r="VUX258" s="27"/>
      <c r="VUY258" s="27"/>
      <c r="VUZ258" s="27"/>
      <c r="VVA258" s="27"/>
      <c r="VVB258" s="27"/>
      <c r="VVC258" s="27"/>
      <c r="VVD258" s="27"/>
      <c r="VVE258" s="27"/>
      <c r="VVF258" s="27"/>
      <c r="VVG258" s="27"/>
      <c r="VVH258" s="27"/>
      <c r="VVI258" s="27"/>
      <c r="VVJ258" s="27"/>
      <c r="VVK258" s="27"/>
      <c r="VVL258" s="27"/>
      <c r="VVM258" s="27"/>
      <c r="VVN258" s="27"/>
      <c r="VVO258" s="27"/>
      <c r="VVP258" s="27"/>
      <c r="VVQ258" s="27"/>
      <c r="VVR258" s="27"/>
      <c r="VVS258" s="27"/>
      <c r="VVT258" s="27"/>
      <c r="VVU258" s="27"/>
      <c r="VVV258" s="27"/>
      <c r="VVW258" s="27"/>
      <c r="VVX258" s="27"/>
      <c r="VVY258" s="27"/>
      <c r="VVZ258" s="27"/>
      <c r="VWA258" s="27"/>
      <c r="VWB258" s="27"/>
      <c r="VWC258" s="27"/>
      <c r="VWD258" s="27"/>
      <c r="VWE258" s="27"/>
      <c r="VWF258" s="27"/>
      <c r="VWG258" s="27"/>
      <c r="VWH258" s="27"/>
      <c r="VWI258" s="27"/>
      <c r="VWJ258" s="27"/>
      <c r="VWK258" s="27"/>
      <c r="VWL258" s="27"/>
      <c r="VWM258" s="27"/>
      <c r="VWN258" s="27"/>
      <c r="VWO258" s="27"/>
      <c r="VWP258" s="27"/>
      <c r="VWQ258" s="27"/>
      <c r="VWR258" s="27"/>
      <c r="VWS258" s="27"/>
      <c r="VWT258" s="27"/>
      <c r="VWU258" s="27"/>
      <c r="VWV258" s="27"/>
      <c r="VWW258" s="27"/>
      <c r="VWX258" s="27"/>
      <c r="VWY258" s="27"/>
      <c r="VWZ258" s="27"/>
      <c r="VXA258" s="27"/>
      <c r="VXB258" s="27"/>
      <c r="VXC258" s="27"/>
      <c r="VXD258" s="27"/>
      <c r="VXE258" s="27"/>
      <c r="VXF258" s="27"/>
      <c r="VXG258" s="27"/>
      <c r="VXH258" s="27"/>
      <c r="VXI258" s="27"/>
      <c r="VXJ258" s="27"/>
      <c r="VXK258" s="27"/>
      <c r="VXL258" s="27"/>
      <c r="VXM258" s="27"/>
      <c r="VXN258" s="27"/>
      <c r="VXO258" s="27"/>
      <c r="VXP258" s="27"/>
      <c r="VXQ258" s="27"/>
      <c r="VXR258" s="27"/>
      <c r="VXS258" s="27"/>
      <c r="VXT258" s="27"/>
      <c r="VXU258" s="27"/>
      <c r="VXV258" s="27"/>
      <c r="VXW258" s="27"/>
      <c r="VXX258" s="27"/>
      <c r="VXY258" s="27"/>
      <c r="VXZ258" s="27"/>
      <c r="VYA258" s="27"/>
      <c r="VYB258" s="27"/>
      <c r="VYC258" s="27"/>
      <c r="VYD258" s="27"/>
      <c r="VYE258" s="27"/>
      <c r="VYF258" s="27"/>
      <c r="VYG258" s="27"/>
      <c r="VYH258" s="27"/>
      <c r="VYI258" s="27"/>
      <c r="VYJ258" s="27"/>
      <c r="VYK258" s="27"/>
      <c r="VYL258" s="27"/>
      <c r="VYM258" s="27"/>
      <c r="VYN258" s="27"/>
      <c r="VYO258" s="27"/>
      <c r="VYP258" s="27"/>
      <c r="VYQ258" s="27"/>
      <c r="VYR258" s="27"/>
      <c r="VYS258" s="27"/>
      <c r="VYT258" s="27"/>
      <c r="VYU258" s="27"/>
      <c r="VYV258" s="27"/>
      <c r="VYW258" s="27"/>
      <c r="VYX258" s="27"/>
      <c r="VYY258" s="27"/>
      <c r="VYZ258" s="27"/>
      <c r="VZA258" s="27"/>
      <c r="VZB258" s="27"/>
      <c r="VZC258" s="27"/>
      <c r="VZD258" s="27"/>
      <c r="VZE258" s="27"/>
      <c r="VZF258" s="27"/>
      <c r="VZG258" s="27"/>
      <c r="VZH258" s="27"/>
      <c r="VZI258" s="27"/>
      <c r="VZJ258" s="27"/>
      <c r="VZK258" s="27"/>
      <c r="VZL258" s="27"/>
      <c r="VZM258" s="27"/>
      <c r="VZN258" s="27"/>
      <c r="VZO258" s="27"/>
      <c r="VZP258" s="27"/>
      <c r="VZQ258" s="27"/>
      <c r="VZR258" s="27"/>
      <c r="VZS258" s="27"/>
      <c r="VZT258" s="27"/>
      <c r="VZU258" s="27"/>
      <c r="VZV258" s="27"/>
      <c r="VZW258" s="27"/>
      <c r="VZX258" s="27"/>
      <c r="VZY258" s="27"/>
      <c r="VZZ258" s="27"/>
      <c r="WAA258" s="27"/>
      <c r="WAB258" s="27"/>
      <c r="WAC258" s="27"/>
      <c r="WAD258" s="27"/>
      <c r="WAE258" s="27"/>
      <c r="WAF258" s="27"/>
      <c r="WAG258" s="27"/>
      <c r="WAH258" s="27"/>
      <c r="WAI258" s="27"/>
      <c r="WAJ258" s="27"/>
      <c r="WAK258" s="27"/>
      <c r="WAL258" s="27"/>
      <c r="WAM258" s="27"/>
      <c r="WAN258" s="27"/>
      <c r="WAO258" s="27"/>
      <c r="WAP258" s="27"/>
      <c r="WAQ258" s="27"/>
      <c r="WAR258" s="27"/>
      <c r="WAS258" s="27"/>
      <c r="WAT258" s="27"/>
      <c r="WAU258" s="27"/>
      <c r="WAV258" s="27"/>
      <c r="WAW258" s="27"/>
      <c r="WAX258" s="27"/>
      <c r="WAY258" s="27"/>
      <c r="WAZ258" s="27"/>
      <c r="WBA258" s="27"/>
      <c r="WBB258" s="27"/>
      <c r="WBC258" s="27"/>
      <c r="WBD258" s="27"/>
      <c r="WBE258" s="27"/>
      <c r="WBF258" s="27"/>
      <c r="WBG258" s="27"/>
      <c r="WBH258" s="27"/>
      <c r="WBI258" s="27"/>
      <c r="WBJ258" s="27"/>
      <c r="WBK258" s="27"/>
      <c r="WBL258" s="27"/>
      <c r="WBM258" s="27"/>
      <c r="WBN258" s="27"/>
      <c r="WBO258" s="27"/>
      <c r="WBP258" s="27"/>
      <c r="WBQ258" s="27"/>
      <c r="WBR258" s="27"/>
      <c r="WBS258" s="27"/>
      <c r="WBT258" s="27"/>
      <c r="WBU258" s="27"/>
      <c r="WBV258" s="27"/>
      <c r="WBW258" s="27"/>
      <c r="WBX258" s="27"/>
      <c r="WBY258" s="27"/>
      <c r="WBZ258" s="27"/>
      <c r="WCA258" s="27"/>
      <c r="WCB258" s="27"/>
      <c r="WCC258" s="27"/>
      <c r="WCD258" s="27"/>
      <c r="WCE258" s="27"/>
      <c r="WCF258" s="27"/>
      <c r="WCG258" s="27"/>
      <c r="WCH258" s="27"/>
      <c r="WCI258" s="27"/>
      <c r="WCJ258" s="27"/>
      <c r="WCK258" s="27"/>
      <c r="WCL258" s="27"/>
      <c r="WCM258" s="27"/>
      <c r="WCN258" s="27"/>
      <c r="WCO258" s="27"/>
      <c r="WCP258" s="27"/>
      <c r="WCQ258" s="27"/>
      <c r="WCR258" s="27"/>
      <c r="WCS258" s="27"/>
      <c r="WCT258" s="27"/>
      <c r="WCU258" s="27"/>
      <c r="WCV258" s="27"/>
      <c r="WCW258" s="27"/>
      <c r="WCX258" s="27"/>
      <c r="WCY258" s="27"/>
      <c r="WCZ258" s="27"/>
      <c r="WDA258" s="27"/>
      <c r="WDB258" s="27"/>
      <c r="WDC258" s="27"/>
      <c r="WDD258" s="27"/>
      <c r="WDE258" s="27"/>
      <c r="WDF258" s="27"/>
      <c r="WDG258" s="27"/>
      <c r="WDH258" s="27"/>
      <c r="WDI258" s="27"/>
      <c r="WDJ258" s="27"/>
      <c r="WDK258" s="27"/>
      <c r="WDL258" s="27"/>
      <c r="WDM258" s="27"/>
      <c r="WDN258" s="27"/>
      <c r="WDO258" s="27"/>
      <c r="WDP258" s="27"/>
      <c r="WDQ258" s="27"/>
      <c r="WDR258" s="27"/>
      <c r="WDS258" s="27"/>
      <c r="WDT258" s="27"/>
      <c r="WDU258" s="27"/>
      <c r="WDV258" s="27"/>
      <c r="WDW258" s="27"/>
      <c r="WDX258" s="27"/>
      <c r="WDY258" s="27"/>
      <c r="WDZ258" s="27"/>
      <c r="WEA258" s="27"/>
      <c r="WEB258" s="27"/>
      <c r="WEC258" s="27"/>
      <c r="WED258" s="27"/>
      <c r="WEE258" s="27"/>
      <c r="WEF258" s="27"/>
      <c r="WEG258" s="27"/>
      <c r="WEH258" s="27"/>
      <c r="WEI258" s="27"/>
      <c r="WEJ258" s="27"/>
      <c r="WEK258" s="27"/>
      <c r="WEL258" s="27"/>
      <c r="WEM258" s="27"/>
      <c r="WEN258" s="27"/>
      <c r="WEO258" s="27"/>
      <c r="WEP258" s="27"/>
      <c r="WEQ258" s="27"/>
      <c r="WER258" s="27"/>
      <c r="WES258" s="27"/>
      <c r="WET258" s="27"/>
      <c r="WEU258" s="27"/>
      <c r="WEV258" s="27"/>
      <c r="WEW258" s="27"/>
      <c r="WEX258" s="27"/>
      <c r="WEY258" s="27"/>
      <c r="WEZ258" s="27"/>
      <c r="WFA258" s="27"/>
      <c r="WFB258" s="27"/>
      <c r="WFC258" s="27"/>
      <c r="WFD258" s="27"/>
      <c r="WFE258" s="27"/>
      <c r="WFF258" s="27"/>
      <c r="WFG258" s="27"/>
      <c r="WFH258" s="27"/>
      <c r="WFI258" s="27"/>
      <c r="WFJ258" s="27"/>
      <c r="WFK258" s="27"/>
      <c r="WFL258" s="27"/>
      <c r="WFM258" s="27"/>
      <c r="WFN258" s="27"/>
      <c r="WFO258" s="27"/>
      <c r="WFP258" s="27"/>
      <c r="WFQ258" s="27"/>
      <c r="WFR258" s="27"/>
      <c r="WFS258" s="27"/>
      <c r="WFT258" s="27"/>
      <c r="WFU258" s="27"/>
      <c r="WFV258" s="27"/>
      <c r="WFW258" s="27"/>
      <c r="WFX258" s="27"/>
      <c r="WFY258" s="27"/>
      <c r="WFZ258" s="27"/>
      <c r="WGA258" s="27"/>
      <c r="WGB258" s="27"/>
      <c r="WGC258" s="27"/>
      <c r="WGD258" s="27"/>
      <c r="WGE258" s="27"/>
      <c r="WGF258" s="27"/>
      <c r="WGG258" s="27"/>
      <c r="WGH258" s="27"/>
      <c r="WGI258" s="27"/>
      <c r="WGJ258" s="27"/>
      <c r="WGK258" s="27"/>
      <c r="WGL258" s="27"/>
      <c r="WGM258" s="27"/>
      <c r="WGN258" s="27"/>
      <c r="WGO258" s="27"/>
      <c r="WGP258" s="27"/>
      <c r="WGQ258" s="27"/>
      <c r="WGR258" s="27"/>
      <c r="WGS258" s="27"/>
      <c r="WGT258" s="27"/>
      <c r="WGU258" s="27"/>
      <c r="WGV258" s="27"/>
      <c r="WGW258" s="27"/>
      <c r="WGX258" s="27"/>
      <c r="WGY258" s="27"/>
      <c r="WGZ258" s="27"/>
      <c r="WHA258" s="27"/>
      <c r="WHB258" s="27"/>
      <c r="WHC258" s="27"/>
      <c r="WHD258" s="27"/>
      <c r="WHE258" s="27"/>
      <c r="WHF258" s="27"/>
      <c r="WHG258" s="27"/>
      <c r="WHH258" s="27"/>
      <c r="WHI258" s="27"/>
      <c r="WHJ258" s="27"/>
      <c r="WHK258" s="27"/>
      <c r="WHL258" s="27"/>
      <c r="WHM258" s="27"/>
      <c r="WHN258" s="27"/>
      <c r="WHO258" s="27"/>
      <c r="WHP258" s="27"/>
      <c r="WHQ258" s="27"/>
      <c r="WHR258" s="27"/>
      <c r="WHS258" s="27"/>
      <c r="WHT258" s="27"/>
      <c r="WHU258" s="27"/>
      <c r="WHV258" s="27"/>
      <c r="WHW258" s="27"/>
      <c r="WHX258" s="27"/>
      <c r="WHY258" s="27"/>
      <c r="WHZ258" s="27"/>
      <c r="WIA258" s="27"/>
      <c r="WIB258" s="27"/>
      <c r="WIC258" s="27"/>
      <c r="WID258" s="27"/>
      <c r="WIE258" s="27"/>
      <c r="WIF258" s="27"/>
      <c r="WIG258" s="27"/>
      <c r="WIH258" s="27"/>
      <c r="WII258" s="27"/>
      <c r="WIJ258" s="27"/>
      <c r="WIK258" s="27"/>
      <c r="WIL258" s="27"/>
      <c r="WIM258" s="27"/>
      <c r="WIN258" s="27"/>
      <c r="WIO258" s="27"/>
      <c r="WIP258" s="27"/>
      <c r="WIQ258" s="27"/>
      <c r="WIR258" s="27"/>
      <c r="WIS258" s="27"/>
      <c r="WIT258" s="27"/>
      <c r="WIU258" s="27"/>
      <c r="WIV258" s="27"/>
      <c r="WIW258" s="27"/>
      <c r="WIX258" s="27"/>
      <c r="WIY258" s="27"/>
      <c r="WIZ258" s="27"/>
      <c r="WJA258" s="27"/>
      <c r="WJB258" s="27"/>
      <c r="WJC258" s="27"/>
      <c r="WJD258" s="27"/>
      <c r="WJE258" s="27"/>
      <c r="WJF258" s="27"/>
      <c r="WJG258" s="27"/>
      <c r="WJH258" s="27"/>
      <c r="WJI258" s="27"/>
      <c r="WJJ258" s="27"/>
      <c r="WJK258" s="27"/>
      <c r="WJL258" s="27"/>
      <c r="WJM258" s="27"/>
      <c r="WJN258" s="27"/>
      <c r="WJO258" s="27"/>
      <c r="WJP258" s="27"/>
      <c r="WJQ258" s="27"/>
      <c r="WJR258" s="27"/>
      <c r="WJS258" s="27"/>
      <c r="WJT258" s="27"/>
      <c r="WJU258" s="27"/>
      <c r="WJV258" s="27"/>
      <c r="WJW258" s="27"/>
      <c r="WJX258" s="27"/>
      <c r="WJY258" s="27"/>
      <c r="WJZ258" s="27"/>
      <c r="WKA258" s="27"/>
      <c r="WKB258" s="27"/>
      <c r="WKC258" s="27"/>
      <c r="WKD258" s="27"/>
      <c r="WKE258" s="27"/>
      <c r="WKF258" s="27"/>
      <c r="WKG258" s="27"/>
      <c r="WKH258" s="27"/>
      <c r="WKI258" s="27"/>
      <c r="WKJ258" s="27"/>
      <c r="WKK258" s="27"/>
      <c r="WKL258" s="27"/>
      <c r="WKM258" s="27"/>
      <c r="WKN258" s="27"/>
      <c r="WKO258" s="27"/>
      <c r="WKP258" s="27"/>
      <c r="WKQ258" s="27"/>
      <c r="WKR258" s="27"/>
      <c r="WKS258" s="27"/>
      <c r="WKT258" s="27"/>
      <c r="WKU258" s="27"/>
      <c r="WKV258" s="27"/>
      <c r="WKW258" s="27"/>
      <c r="WKX258" s="27"/>
      <c r="WKY258" s="27"/>
      <c r="WKZ258" s="27"/>
      <c r="WLA258" s="27"/>
      <c r="WLB258" s="27"/>
      <c r="WLC258" s="27"/>
      <c r="WLD258" s="27"/>
      <c r="WLE258" s="27"/>
      <c r="WLF258" s="27"/>
      <c r="WLG258" s="27"/>
      <c r="WLH258" s="27"/>
      <c r="WLI258" s="27"/>
      <c r="WLJ258" s="27"/>
      <c r="WLK258" s="27"/>
      <c r="WLL258" s="27"/>
      <c r="WLM258" s="27"/>
      <c r="WLN258" s="27"/>
      <c r="WLO258" s="27"/>
      <c r="WLP258" s="27"/>
      <c r="WLQ258" s="27"/>
      <c r="WLR258" s="27"/>
      <c r="WLS258" s="27"/>
      <c r="WLT258" s="27"/>
      <c r="WLU258" s="27"/>
      <c r="WLV258" s="27"/>
      <c r="WLW258" s="27"/>
      <c r="WLX258" s="27"/>
      <c r="WLY258" s="27"/>
      <c r="WLZ258" s="27"/>
      <c r="WMA258" s="27"/>
      <c r="WMB258" s="27"/>
      <c r="WMC258" s="27"/>
      <c r="WMD258" s="27"/>
      <c r="WME258" s="27"/>
      <c r="WMF258" s="27"/>
      <c r="WMG258" s="27"/>
      <c r="WMH258" s="27"/>
      <c r="WMI258" s="27"/>
      <c r="WMJ258" s="27"/>
      <c r="WMK258" s="27"/>
      <c r="WML258" s="27"/>
      <c r="WMM258" s="27"/>
      <c r="WMN258" s="27"/>
      <c r="WMO258" s="27"/>
      <c r="WMP258" s="27"/>
      <c r="WMQ258" s="27"/>
      <c r="WMR258" s="27"/>
      <c r="WMS258" s="27"/>
      <c r="WMT258" s="27"/>
      <c r="WMU258" s="27"/>
      <c r="WMV258" s="27"/>
      <c r="WMW258" s="27"/>
      <c r="WMX258" s="27"/>
      <c r="WMY258" s="27"/>
      <c r="WMZ258" s="27"/>
      <c r="WNA258" s="27"/>
      <c r="WNB258" s="27"/>
      <c r="WNC258" s="27"/>
      <c r="WND258" s="27"/>
      <c r="WNE258" s="27"/>
      <c r="WNF258" s="27"/>
      <c r="WNG258" s="27"/>
      <c r="WNH258" s="27"/>
      <c r="WNI258" s="27"/>
      <c r="WNJ258" s="27"/>
      <c r="WNK258" s="27"/>
      <c r="WNL258" s="27"/>
      <c r="WNM258" s="27"/>
      <c r="WNN258" s="27"/>
      <c r="WNO258" s="27"/>
      <c r="WNP258" s="27"/>
      <c r="WNQ258" s="27"/>
      <c r="WNR258" s="27"/>
      <c r="WNS258" s="27"/>
      <c r="WNT258" s="27"/>
      <c r="WNU258" s="27"/>
      <c r="WNV258" s="27"/>
      <c r="WNW258" s="27"/>
      <c r="WNX258" s="27"/>
      <c r="WNY258" s="27"/>
      <c r="WNZ258" s="27"/>
      <c r="WOA258" s="27"/>
      <c r="WOB258" s="27"/>
      <c r="WOC258" s="27"/>
      <c r="WOD258" s="27"/>
      <c r="WOE258" s="27"/>
      <c r="WOF258" s="27"/>
      <c r="WOG258" s="27"/>
      <c r="WOH258" s="27"/>
      <c r="WOI258" s="27"/>
      <c r="WOJ258" s="27"/>
      <c r="WOK258" s="27"/>
      <c r="WOL258" s="27"/>
      <c r="WOM258" s="27"/>
      <c r="WON258" s="27"/>
      <c r="WOO258" s="27"/>
      <c r="WOP258" s="27"/>
      <c r="WOQ258" s="27"/>
      <c r="WOR258" s="27"/>
      <c r="WOS258" s="27"/>
      <c r="WOT258" s="27"/>
      <c r="WOU258" s="27"/>
      <c r="WOV258" s="27"/>
      <c r="WOW258" s="27"/>
      <c r="WOX258" s="27"/>
      <c r="WOY258" s="27"/>
      <c r="WOZ258" s="27"/>
      <c r="WPA258" s="27"/>
      <c r="WPB258" s="27"/>
      <c r="WPC258" s="27"/>
      <c r="WPD258" s="27"/>
      <c r="WPE258" s="27"/>
      <c r="WPF258" s="27"/>
      <c r="WPG258" s="27"/>
      <c r="WPH258" s="27"/>
      <c r="WPI258" s="27"/>
      <c r="WPJ258" s="27"/>
      <c r="WPK258" s="27"/>
      <c r="WPL258" s="27"/>
      <c r="WPM258" s="27"/>
      <c r="WPN258" s="27"/>
      <c r="WPO258" s="27"/>
      <c r="WPP258" s="27"/>
      <c r="WPQ258" s="27"/>
      <c r="WPR258" s="27"/>
      <c r="WPS258" s="27"/>
      <c r="WPT258" s="27"/>
      <c r="WPU258" s="27"/>
      <c r="WPV258" s="27"/>
      <c r="WPW258" s="27"/>
      <c r="WPX258" s="27"/>
      <c r="WPY258" s="27"/>
      <c r="WPZ258" s="27"/>
      <c r="WQA258" s="27"/>
      <c r="WQB258" s="27"/>
      <c r="WQC258" s="27"/>
      <c r="WQD258" s="27"/>
      <c r="WQE258" s="27"/>
      <c r="WQF258" s="27"/>
      <c r="WQG258" s="27"/>
      <c r="WQH258" s="27"/>
      <c r="WQI258" s="27"/>
      <c r="WQJ258" s="27"/>
      <c r="WQK258" s="27"/>
      <c r="WQL258" s="27"/>
      <c r="WQM258" s="27"/>
      <c r="WQN258" s="27"/>
      <c r="WQO258" s="27"/>
      <c r="WQP258" s="27"/>
      <c r="WQQ258" s="27"/>
      <c r="WQR258" s="27"/>
      <c r="WQS258" s="27"/>
      <c r="WQT258" s="27"/>
      <c r="WQU258" s="27"/>
      <c r="WQV258" s="27"/>
      <c r="WQW258" s="27"/>
      <c r="WQX258" s="27"/>
      <c r="WQY258" s="27"/>
      <c r="WQZ258" s="27"/>
      <c r="WRA258" s="27"/>
      <c r="WRB258" s="27"/>
      <c r="WRC258" s="27"/>
      <c r="WRD258" s="27"/>
      <c r="WRE258" s="27"/>
      <c r="WRF258" s="27"/>
      <c r="WRG258" s="27"/>
      <c r="WRH258" s="27"/>
      <c r="WRI258" s="27"/>
      <c r="WRJ258" s="27"/>
      <c r="WRK258" s="27"/>
      <c r="WRL258" s="27"/>
      <c r="WRM258" s="27"/>
      <c r="WRN258" s="27"/>
      <c r="WRO258" s="27"/>
      <c r="WRP258" s="27"/>
      <c r="WRQ258" s="27"/>
      <c r="WRR258" s="27"/>
      <c r="WRS258" s="27"/>
      <c r="WRT258" s="27"/>
      <c r="WRU258" s="27"/>
      <c r="WRV258" s="27"/>
      <c r="WRW258" s="27"/>
      <c r="WRX258" s="27"/>
      <c r="WRY258" s="27"/>
      <c r="WRZ258" s="27"/>
      <c r="WSA258" s="27"/>
      <c r="WSB258" s="27"/>
      <c r="WSC258" s="27"/>
      <c r="WSD258" s="27"/>
      <c r="WSE258" s="27"/>
      <c r="WSF258" s="27"/>
      <c r="WSG258" s="27"/>
      <c r="WSH258" s="27"/>
      <c r="WSI258" s="27"/>
      <c r="WSJ258" s="27"/>
      <c r="WSK258" s="27"/>
      <c r="WSL258" s="27"/>
      <c r="WSM258" s="27"/>
      <c r="WSN258" s="27"/>
      <c r="WSO258" s="27"/>
      <c r="WSP258" s="27"/>
      <c r="WSQ258" s="27"/>
      <c r="WSR258" s="27"/>
      <c r="WSS258" s="27"/>
      <c r="WST258" s="27"/>
      <c r="WSU258" s="27"/>
      <c r="WSV258" s="27"/>
      <c r="WSW258" s="27"/>
      <c r="WSX258" s="27"/>
      <c r="WSY258" s="27"/>
      <c r="WSZ258" s="27"/>
      <c r="WTA258" s="27"/>
      <c r="WTB258" s="27"/>
      <c r="WTC258" s="27"/>
      <c r="WTD258" s="27"/>
      <c r="WTE258" s="27"/>
      <c r="WTF258" s="27"/>
      <c r="WTG258" s="27"/>
      <c r="WTH258" s="27"/>
      <c r="WTI258" s="27"/>
      <c r="WTJ258" s="27"/>
      <c r="WTK258" s="27"/>
      <c r="WTL258" s="27"/>
      <c r="WTM258" s="27"/>
      <c r="WTN258" s="27"/>
      <c r="WTO258" s="27"/>
      <c r="WTP258" s="27"/>
      <c r="WTQ258" s="27"/>
      <c r="WTR258" s="27"/>
      <c r="WTS258" s="27"/>
      <c r="WTT258" s="27"/>
      <c r="WTU258" s="27"/>
      <c r="WTV258" s="27"/>
      <c r="WTW258" s="27"/>
      <c r="WTX258" s="27"/>
      <c r="WTY258" s="27"/>
      <c r="WTZ258" s="27"/>
      <c r="WUA258" s="27"/>
      <c r="WUB258" s="27"/>
      <c r="WUC258" s="27"/>
      <c r="WUD258" s="27"/>
      <c r="WUE258" s="27"/>
      <c r="WUF258" s="27"/>
      <c r="WUG258" s="27"/>
      <c r="WUH258" s="27"/>
      <c r="WUI258" s="27"/>
      <c r="WUJ258" s="27"/>
      <c r="WUK258" s="27"/>
      <c r="WUL258" s="27"/>
      <c r="WUM258" s="27"/>
      <c r="WUN258" s="27"/>
      <c r="WUO258" s="27"/>
      <c r="WUP258" s="27"/>
      <c r="WUQ258" s="27"/>
      <c r="WUR258" s="27"/>
      <c r="WUS258" s="27"/>
      <c r="WUT258" s="27"/>
      <c r="WUU258" s="27"/>
      <c r="WUV258" s="27"/>
      <c r="WUW258" s="27"/>
      <c r="WUX258" s="27"/>
      <c r="WUY258" s="27"/>
      <c r="WUZ258" s="27"/>
      <c r="WVA258" s="27"/>
      <c r="WVB258" s="27"/>
      <c r="WVC258" s="27"/>
      <c r="WVD258" s="27"/>
      <c r="WVE258" s="27"/>
      <c r="WVF258" s="27"/>
      <c r="WVG258" s="27"/>
      <c r="WVH258" s="27"/>
      <c r="WVI258" s="27"/>
      <c r="WVJ258" s="27"/>
      <c r="WVK258" s="27"/>
      <c r="WVL258" s="27"/>
      <c r="WVM258" s="27"/>
      <c r="WVN258" s="27"/>
      <c r="WVO258" s="27"/>
      <c r="WVP258" s="27"/>
      <c r="WVQ258" s="27"/>
      <c r="WVR258" s="27"/>
      <c r="WVS258" s="27"/>
      <c r="WVT258" s="27"/>
      <c r="WVU258" s="27"/>
      <c r="WVV258" s="27"/>
      <c r="WVW258" s="27"/>
      <c r="WVX258" s="27"/>
      <c r="WVY258" s="27"/>
      <c r="WVZ258" s="27"/>
      <c r="WWA258" s="27"/>
      <c r="WWB258" s="27"/>
      <c r="WWC258" s="27"/>
      <c r="WWD258" s="27"/>
      <c r="WWE258" s="27"/>
      <c r="WWF258" s="27"/>
      <c r="WWG258" s="27"/>
      <c r="WWH258" s="27"/>
      <c r="WWI258" s="27"/>
      <c r="WWJ258" s="27"/>
      <c r="WWK258" s="27"/>
      <c r="WWL258" s="27"/>
      <c r="WWM258" s="27"/>
      <c r="WWN258" s="27"/>
      <c r="WWO258" s="27"/>
      <c r="WWP258" s="27"/>
      <c r="WWQ258" s="27"/>
      <c r="WWR258" s="27"/>
      <c r="WWS258" s="27"/>
      <c r="WWT258" s="27"/>
      <c r="WWU258" s="27"/>
      <c r="WWV258" s="27"/>
      <c r="WWW258" s="27"/>
      <c r="WWX258" s="27"/>
      <c r="WWY258" s="27"/>
      <c r="WWZ258" s="27"/>
      <c r="WXA258" s="27"/>
      <c r="WXB258" s="27"/>
      <c r="WXC258" s="27"/>
      <c r="WXD258" s="27"/>
      <c r="WXE258" s="27"/>
      <c r="WXF258" s="27"/>
      <c r="WXG258" s="27"/>
      <c r="WXH258" s="27"/>
      <c r="WXI258" s="27"/>
      <c r="WXJ258" s="27"/>
      <c r="WXK258" s="27"/>
      <c r="WXL258" s="27"/>
      <c r="WXM258" s="27"/>
      <c r="WXN258" s="27"/>
      <c r="WXO258" s="27"/>
      <c r="WXP258" s="27"/>
      <c r="WXQ258" s="27"/>
      <c r="WXR258" s="27"/>
      <c r="WXS258" s="27"/>
      <c r="WXT258" s="27"/>
      <c r="WXU258" s="27"/>
      <c r="WXV258" s="27"/>
      <c r="WXW258" s="27"/>
      <c r="WXX258" s="27"/>
      <c r="WXY258" s="27"/>
      <c r="WXZ258" s="27"/>
      <c r="WYA258" s="27"/>
      <c r="WYB258" s="27"/>
      <c r="WYC258" s="27"/>
      <c r="WYD258" s="27"/>
      <c r="WYE258" s="27"/>
      <c r="WYF258" s="27"/>
      <c r="WYG258" s="27"/>
      <c r="WYH258" s="27"/>
      <c r="WYI258" s="27"/>
      <c r="WYJ258" s="27"/>
      <c r="WYK258" s="27"/>
      <c r="WYL258" s="27"/>
      <c r="WYM258" s="27"/>
      <c r="WYN258" s="27"/>
      <c r="WYO258" s="27"/>
      <c r="WYP258" s="27"/>
      <c r="WYQ258" s="27"/>
      <c r="WYR258" s="27"/>
      <c r="WYS258" s="27"/>
      <c r="WYT258" s="27"/>
      <c r="WYU258" s="27"/>
      <c r="WYV258" s="27"/>
      <c r="WYW258" s="27"/>
      <c r="WYX258" s="27"/>
      <c r="WYY258" s="27"/>
      <c r="WYZ258" s="27"/>
      <c r="WZA258" s="27"/>
      <c r="WZB258" s="27"/>
      <c r="WZC258" s="27"/>
      <c r="WZD258" s="27"/>
      <c r="WZE258" s="27"/>
      <c r="WZF258" s="27"/>
      <c r="WZG258" s="27"/>
      <c r="WZH258" s="27"/>
      <c r="WZI258" s="27"/>
      <c r="WZJ258" s="27"/>
      <c r="WZK258" s="27"/>
      <c r="WZL258" s="27"/>
      <c r="WZM258" s="27"/>
      <c r="WZN258" s="27"/>
      <c r="WZO258" s="27"/>
      <c r="WZP258" s="27"/>
      <c r="WZQ258" s="27"/>
      <c r="WZR258" s="27"/>
      <c r="WZS258" s="27"/>
      <c r="WZT258" s="27"/>
      <c r="WZU258" s="27"/>
      <c r="WZV258" s="27"/>
      <c r="WZW258" s="27"/>
      <c r="WZX258" s="27"/>
      <c r="WZY258" s="27"/>
      <c r="WZZ258" s="27"/>
      <c r="XAA258" s="27"/>
      <c r="XAB258" s="27"/>
      <c r="XAC258" s="27"/>
      <c r="XAD258" s="27"/>
      <c r="XAE258" s="27"/>
      <c r="XAF258" s="27"/>
      <c r="XAG258" s="27"/>
      <c r="XAH258" s="27"/>
      <c r="XAI258" s="27"/>
      <c r="XAJ258" s="27"/>
      <c r="XAK258" s="27"/>
      <c r="XAL258" s="27"/>
      <c r="XAM258" s="27"/>
      <c r="XAN258" s="27"/>
      <c r="XAO258" s="27"/>
      <c r="XAP258" s="27"/>
      <c r="XAQ258" s="27"/>
      <c r="XAR258" s="27"/>
      <c r="XAS258" s="27"/>
      <c r="XAT258" s="27"/>
      <c r="XAU258" s="27"/>
      <c r="XAV258" s="27"/>
      <c r="XAW258" s="27"/>
      <c r="XAX258" s="27"/>
      <c r="XAY258" s="27"/>
      <c r="XAZ258" s="27"/>
      <c r="XBA258" s="27"/>
      <c r="XBB258" s="27"/>
      <c r="XBC258" s="27"/>
      <c r="XBD258" s="27"/>
      <c r="XBE258" s="27"/>
      <c r="XBF258" s="27"/>
      <c r="XBG258" s="27"/>
      <c r="XBH258" s="27"/>
      <c r="XBI258" s="27"/>
      <c r="XBJ258" s="27"/>
      <c r="XBK258" s="27"/>
      <c r="XBL258" s="27"/>
      <c r="XBM258" s="27"/>
      <c r="XBN258" s="27"/>
      <c r="XBO258" s="27"/>
      <c r="XBP258" s="27"/>
      <c r="XBQ258" s="27"/>
      <c r="XBR258" s="27"/>
      <c r="XBS258" s="27"/>
      <c r="XBT258" s="27"/>
      <c r="XBU258" s="27"/>
      <c r="XBV258" s="27"/>
      <c r="XBW258" s="27"/>
      <c r="XBX258" s="27"/>
      <c r="XBY258" s="27"/>
      <c r="XBZ258" s="27"/>
      <c r="XCA258" s="27"/>
      <c r="XCB258" s="27"/>
      <c r="XCC258" s="27"/>
      <c r="XCD258" s="27"/>
      <c r="XCE258" s="27"/>
      <c r="XCF258" s="27"/>
      <c r="XCG258" s="27"/>
      <c r="XCH258" s="27"/>
      <c r="XCI258" s="27"/>
      <c r="XCJ258" s="27"/>
      <c r="XCK258" s="27"/>
      <c r="XCL258" s="27"/>
      <c r="XCM258" s="27"/>
      <c r="XCN258" s="27"/>
      <c r="XCO258" s="27"/>
      <c r="XCP258" s="27"/>
      <c r="XCQ258" s="27"/>
      <c r="XCR258" s="27"/>
      <c r="XCS258" s="27"/>
      <c r="XCT258" s="27"/>
      <c r="XCU258" s="27"/>
      <c r="XCV258" s="27"/>
      <c r="XCW258" s="27"/>
      <c r="XCX258" s="27"/>
      <c r="XCY258" s="27"/>
      <c r="XCZ258" s="27"/>
      <c r="XDA258" s="27"/>
      <c r="XDB258" s="27"/>
      <c r="XDC258" s="27"/>
      <c r="XDD258" s="27"/>
      <c r="XDE258" s="27"/>
      <c r="XDF258" s="27"/>
      <c r="XDG258" s="27"/>
      <c r="XDH258" s="27"/>
      <c r="XDI258" s="27"/>
      <c r="XDJ258" s="27"/>
      <c r="XDK258" s="27"/>
      <c r="XDL258" s="27"/>
      <c r="XDM258" s="27"/>
      <c r="XDN258" s="27"/>
      <c r="XDO258" s="27"/>
      <c r="XDP258" s="27"/>
      <c r="XDQ258" s="27"/>
      <c r="XDR258" s="27"/>
      <c r="XDS258" s="27"/>
      <c r="XDT258" s="27"/>
      <c r="XDU258" s="27"/>
      <c r="XDV258" s="27"/>
      <c r="XDW258" s="27"/>
      <c r="XDX258" s="27"/>
      <c r="XDY258" s="27"/>
      <c r="XDZ258" s="27"/>
      <c r="XEA258" s="27"/>
      <c r="XEB258" s="27"/>
      <c r="XEC258" s="27"/>
      <c r="XED258" s="27"/>
      <c r="XEE258" s="27"/>
      <c r="XEF258" s="27"/>
      <c r="XEG258" s="27"/>
      <c r="XEH258" s="27"/>
      <c r="XEI258" s="27"/>
      <c r="XEJ258" s="27"/>
      <c r="XEK258" s="27"/>
      <c r="XEL258" s="27"/>
      <c r="XEM258" s="27"/>
      <c r="XEN258" s="27"/>
      <c r="XEO258" s="27"/>
      <c r="XEP258" s="27"/>
      <c r="XEQ258" s="27"/>
      <c r="XER258" s="27"/>
      <c r="XES258" s="27"/>
      <c r="XET258" s="27"/>
      <c r="XEU258" s="27"/>
      <c r="XEV258" s="27"/>
      <c r="XEW258" s="27"/>
      <c r="XEX258" s="27"/>
      <c r="XEY258" s="27"/>
      <c r="XEZ258" s="27"/>
      <c r="XFA258" s="27"/>
      <c r="XFB258" s="27"/>
      <c r="XFC258" s="27"/>
      <c r="XFD258" s="27"/>
    </row>
    <row r="259" spans="1:16384" s="42" customFormat="1">
      <c r="A259" s="29"/>
      <c r="B259" s="485" t="s">
        <v>139</v>
      </c>
      <c r="C259" s="48"/>
      <c r="D259" s="48"/>
      <c r="E259" s="48"/>
      <c r="F259" s="48"/>
      <c r="G259" s="54"/>
      <c r="H259" s="445"/>
      <c r="I259" s="446"/>
      <c r="J259" s="446"/>
      <c r="K259" s="446"/>
      <c r="L259" s="446"/>
      <c r="M259" s="446"/>
      <c r="N259" s="446"/>
      <c r="O259" s="446"/>
      <c r="P259" s="446"/>
      <c r="Q259" s="446"/>
      <c r="R259" s="446"/>
      <c r="S259" s="446"/>
      <c r="T259" s="486"/>
      <c r="U259" s="53"/>
      <c r="V259" s="53"/>
      <c r="W259" s="53"/>
      <c r="X259" s="53"/>
      <c r="Y259" s="53"/>
      <c r="Z259" s="53"/>
    </row>
    <row r="260" spans="1:16384">
      <c r="B260" s="348"/>
      <c r="C260" s="28" t="s">
        <v>23</v>
      </c>
      <c r="D260" s="8"/>
      <c r="E260" s="10"/>
      <c r="F260" s="10"/>
      <c r="G260" s="8"/>
      <c r="H260" s="425">
        <f t="shared" ref="H260:T260" si="139">H183</f>
        <v>-3456.6507925333331</v>
      </c>
      <c r="I260" s="426">
        <f t="shared" si="139"/>
        <v>-2053.2841258666663</v>
      </c>
      <c r="J260" s="426">
        <f t="shared" si="139"/>
        <v>-3082.614125866668</v>
      </c>
      <c r="K260" s="426">
        <f t="shared" si="139"/>
        <v>727.13587413333187</v>
      </c>
      <c r="L260" s="426">
        <f t="shared" si="139"/>
        <v>2103.3558741333304</v>
      </c>
      <c r="M260" s="426">
        <f t="shared" si="139"/>
        <v>3507.5558741333298</v>
      </c>
      <c r="N260" s="426">
        <f t="shared" si="139"/>
        <v>4888.1025407999987</v>
      </c>
      <c r="O260" s="426">
        <f t="shared" si="139"/>
        <v>6283.642540799995</v>
      </c>
      <c r="P260" s="426">
        <f t="shared" si="139"/>
        <v>7668.5225407999969</v>
      </c>
      <c r="Q260" s="426">
        <f t="shared" si="139"/>
        <v>9084.0625407999942</v>
      </c>
      <c r="R260" s="426">
        <f t="shared" si="139"/>
        <v>10468.942540799995</v>
      </c>
      <c r="S260" s="426">
        <f t="shared" si="139"/>
        <v>11914.009207466666</v>
      </c>
      <c r="T260" s="469">
        <f t="shared" si="139"/>
        <v>48052.780489599972</v>
      </c>
      <c r="U260" s="3"/>
      <c r="V260" s="3"/>
      <c r="W260" s="3"/>
      <c r="X260" s="3"/>
      <c r="Y260" s="3"/>
      <c r="Z260" s="3"/>
    </row>
    <row r="261" spans="1:16384">
      <c r="B261" s="348"/>
      <c r="C261" s="28" t="s">
        <v>45</v>
      </c>
      <c r="D261" s="7"/>
      <c r="E261" s="7"/>
      <c r="F261" s="7"/>
      <c r="G261" s="7"/>
      <c r="H261" s="425">
        <f t="shared" ref="H261:T261" si="140">H155</f>
        <v>3.3333333333333335</v>
      </c>
      <c r="I261" s="426">
        <f t="shared" si="140"/>
        <v>4.166666666666667</v>
      </c>
      <c r="J261" s="426">
        <f t="shared" si="140"/>
        <v>4.166666666666667</v>
      </c>
      <c r="K261" s="426">
        <f t="shared" si="140"/>
        <v>4.166666666666667</v>
      </c>
      <c r="L261" s="426">
        <f t="shared" si="140"/>
        <v>4.166666666666667</v>
      </c>
      <c r="M261" s="426">
        <f t="shared" si="140"/>
        <v>4.166666666666667</v>
      </c>
      <c r="N261" s="426">
        <f t="shared" si="140"/>
        <v>8.5</v>
      </c>
      <c r="O261" s="426">
        <f t="shared" si="140"/>
        <v>8.5</v>
      </c>
      <c r="P261" s="426">
        <f t="shared" si="140"/>
        <v>8.5</v>
      </c>
      <c r="Q261" s="426">
        <f t="shared" si="140"/>
        <v>8.5</v>
      </c>
      <c r="R261" s="426">
        <f t="shared" si="140"/>
        <v>8.5</v>
      </c>
      <c r="S261" s="426">
        <f t="shared" si="140"/>
        <v>9.3333333333333339</v>
      </c>
      <c r="T261" s="469">
        <f t="shared" si="140"/>
        <v>76</v>
      </c>
      <c r="U261" s="3"/>
      <c r="V261" s="3"/>
      <c r="W261" s="3"/>
      <c r="X261" s="3"/>
      <c r="Y261" s="3"/>
      <c r="Z261" s="3"/>
    </row>
    <row r="262" spans="1:16384" ht="16.5" thickBot="1">
      <c r="B262" s="348"/>
      <c r="C262" s="28" t="s">
        <v>46</v>
      </c>
      <c r="D262" s="7"/>
      <c r="E262" s="7"/>
      <c r="F262" s="7"/>
      <c r="G262" s="7"/>
      <c r="H262" s="425">
        <f t="shared" ref="H262:S262" si="141">H248-G248</f>
        <v>2548.5813482666708</v>
      </c>
      <c r="I262" s="426">
        <f t="shared" si="141"/>
        <v>1754.2866666666669</v>
      </c>
      <c r="J262" s="426">
        <f t="shared" si="141"/>
        <v>1674.3600000000006</v>
      </c>
      <c r="K262" s="426">
        <f t="shared" si="141"/>
        <v>1754.2866666666669</v>
      </c>
      <c r="L262" s="426">
        <f t="shared" si="141"/>
        <v>1674.3599999999933</v>
      </c>
      <c r="M262" s="426">
        <f t="shared" si="141"/>
        <v>1754.2866666666669</v>
      </c>
      <c r="N262" s="426">
        <f t="shared" si="141"/>
        <v>1674.2666666666701</v>
      </c>
      <c r="O262" s="426">
        <f t="shared" si="141"/>
        <v>1754.3799999999974</v>
      </c>
      <c r="P262" s="426">
        <f t="shared" si="141"/>
        <v>1674.2666666666701</v>
      </c>
      <c r="Q262" s="426">
        <f t="shared" si="141"/>
        <v>1754.3799999999974</v>
      </c>
      <c r="R262" s="426">
        <f t="shared" si="141"/>
        <v>1674.2666666666701</v>
      </c>
      <c r="S262" s="426">
        <f t="shared" si="141"/>
        <v>1791.436666666661</v>
      </c>
      <c r="T262" s="469">
        <f t="shared" ref="T262:T268" si="142">SUM(H262:S262)</f>
        <v>21483.158014933331</v>
      </c>
      <c r="U262" s="3"/>
      <c r="V262" s="3"/>
      <c r="W262" s="3"/>
      <c r="X262" s="3"/>
      <c r="Y262" s="3"/>
      <c r="Z262" s="3"/>
    </row>
    <row r="263" spans="1:16384" ht="16.5" thickTop="1">
      <c r="B263" s="285" t="s">
        <v>140</v>
      </c>
      <c r="C263" s="272"/>
      <c r="D263" s="272"/>
      <c r="E263" s="272"/>
      <c r="F263" s="272"/>
      <c r="G263" s="272"/>
      <c r="H263" s="202">
        <f>H260+H261-H262</f>
        <v>-6001.8988074666704</v>
      </c>
      <c r="I263" s="202">
        <f t="shared" ref="I263:S263" si="143">I260+I261-I262</f>
        <v>-3803.4041258666666</v>
      </c>
      <c r="J263" s="202">
        <f t="shared" si="143"/>
        <v>-4752.8074592000021</v>
      </c>
      <c r="K263" s="202">
        <f t="shared" si="143"/>
        <v>-1022.9841258666684</v>
      </c>
      <c r="L263" s="202">
        <f t="shared" si="143"/>
        <v>433.16254080000363</v>
      </c>
      <c r="M263" s="202">
        <f t="shared" si="143"/>
        <v>1757.4358741333294</v>
      </c>
      <c r="N263" s="202">
        <f t="shared" si="143"/>
        <v>3222.3358741333286</v>
      </c>
      <c r="O263" s="202">
        <f t="shared" si="143"/>
        <v>4537.7625407999976</v>
      </c>
      <c r="P263" s="202">
        <f t="shared" si="143"/>
        <v>6002.7558741333269</v>
      </c>
      <c r="Q263" s="202">
        <f t="shared" si="143"/>
        <v>7338.1825407999968</v>
      </c>
      <c r="R263" s="202">
        <f t="shared" si="143"/>
        <v>8803.1758741333251</v>
      </c>
      <c r="S263" s="202">
        <f t="shared" si="143"/>
        <v>10131.905874133339</v>
      </c>
      <c r="T263" s="202">
        <f t="shared" si="142"/>
        <v>26645.622474666641</v>
      </c>
      <c r="U263" s="7"/>
      <c r="V263" s="3"/>
      <c r="W263" s="3"/>
      <c r="X263" s="3"/>
      <c r="Y263" s="3"/>
      <c r="Z263" s="3"/>
    </row>
    <row r="264" spans="1:16384">
      <c r="B264" s="481"/>
      <c r="C264" s="8"/>
      <c r="D264" s="8"/>
      <c r="E264" s="10"/>
      <c r="F264" s="10"/>
      <c r="G264" s="8"/>
      <c r="H264" s="439"/>
      <c r="I264" s="440"/>
      <c r="J264" s="440"/>
      <c r="K264" s="440"/>
      <c r="L264" s="440"/>
      <c r="M264" s="440"/>
      <c r="N264" s="440"/>
      <c r="O264" s="440"/>
      <c r="P264" s="440"/>
      <c r="Q264" s="440"/>
      <c r="R264" s="440"/>
      <c r="S264" s="440"/>
      <c r="T264" s="483"/>
      <c r="U264" s="3"/>
      <c r="V264" s="3"/>
      <c r="W264" s="3"/>
      <c r="X264" s="3"/>
      <c r="Y264" s="3"/>
      <c r="Z264" s="3"/>
    </row>
    <row r="265" spans="1:16384">
      <c r="B265" s="485" t="s">
        <v>141</v>
      </c>
      <c r="C265" s="8"/>
      <c r="D265" s="8"/>
      <c r="E265" s="10"/>
      <c r="F265" s="10"/>
      <c r="G265" s="8"/>
      <c r="H265" s="439"/>
      <c r="I265" s="440"/>
      <c r="J265" s="440"/>
      <c r="K265" s="440"/>
      <c r="L265" s="440"/>
      <c r="M265" s="440"/>
      <c r="N265" s="440"/>
      <c r="O265" s="440"/>
      <c r="P265" s="440"/>
      <c r="Q265" s="440"/>
      <c r="R265" s="440"/>
      <c r="S265" s="440"/>
      <c r="T265" s="483"/>
      <c r="U265" s="3"/>
      <c r="V265" s="3"/>
      <c r="W265" s="3"/>
      <c r="X265" s="3"/>
      <c r="Y265" s="3"/>
      <c r="Z265" s="3"/>
    </row>
    <row r="266" spans="1:16384">
      <c r="B266" s="454"/>
      <c r="C266" s="7" t="s">
        <v>47</v>
      </c>
      <c r="D266" s="7"/>
      <c r="E266" s="7"/>
      <c r="F266" s="7"/>
      <c r="G266" s="7"/>
      <c r="H266" s="428">
        <f t="shared" ref="H266:S266" si="144">H200</f>
        <v>4000</v>
      </c>
      <c r="I266" s="429">
        <f t="shared" si="144"/>
        <v>1000</v>
      </c>
      <c r="J266" s="429">
        <f t="shared" si="144"/>
        <v>0</v>
      </c>
      <c r="K266" s="429">
        <f t="shared" si="144"/>
        <v>0</v>
      </c>
      <c r="L266" s="429">
        <f t="shared" si="144"/>
        <v>0</v>
      </c>
      <c r="M266" s="429">
        <f t="shared" si="144"/>
        <v>0</v>
      </c>
      <c r="N266" s="429">
        <f t="shared" si="144"/>
        <v>5200</v>
      </c>
      <c r="O266" s="429">
        <f t="shared" si="144"/>
        <v>0</v>
      </c>
      <c r="P266" s="429">
        <f t="shared" si="144"/>
        <v>0</v>
      </c>
      <c r="Q266" s="429">
        <f t="shared" si="144"/>
        <v>0</v>
      </c>
      <c r="R266" s="429">
        <f t="shared" si="144"/>
        <v>0</v>
      </c>
      <c r="S266" s="429">
        <f t="shared" si="144"/>
        <v>1000</v>
      </c>
      <c r="T266" s="478">
        <f t="shared" si="142"/>
        <v>11200</v>
      </c>
      <c r="U266" s="3"/>
      <c r="V266" s="3"/>
      <c r="W266" s="3"/>
      <c r="X266" s="3"/>
      <c r="Y266" s="3"/>
      <c r="Z266" s="3"/>
    </row>
    <row r="267" spans="1:16384" ht="16.5" thickBot="1">
      <c r="B267" s="348"/>
      <c r="C267" s="511" t="s">
        <v>43</v>
      </c>
      <c r="D267" s="511"/>
      <c r="E267" s="511"/>
      <c r="F267" s="511"/>
      <c r="G267" s="511"/>
      <c r="H267" s="512">
        <v>0</v>
      </c>
      <c r="I267" s="513">
        <v>0</v>
      </c>
      <c r="J267" s="513">
        <v>0</v>
      </c>
      <c r="K267" s="513">
        <v>0</v>
      </c>
      <c r="L267" s="513">
        <v>0</v>
      </c>
      <c r="M267" s="513">
        <v>0</v>
      </c>
      <c r="N267" s="513">
        <v>0</v>
      </c>
      <c r="O267" s="513">
        <v>0</v>
      </c>
      <c r="P267" s="513">
        <v>0</v>
      </c>
      <c r="Q267" s="513">
        <v>0</v>
      </c>
      <c r="R267" s="513">
        <v>0</v>
      </c>
      <c r="S267" s="513">
        <v>0</v>
      </c>
      <c r="T267" s="469">
        <f t="shared" si="142"/>
        <v>0</v>
      </c>
      <c r="U267" s="3"/>
      <c r="V267" s="3"/>
      <c r="W267" s="3"/>
      <c r="X267" s="3"/>
      <c r="Y267" s="3"/>
      <c r="Z267" s="3"/>
    </row>
    <row r="268" spans="1:16384" ht="16.5" thickTop="1">
      <c r="B268" s="285" t="s">
        <v>143</v>
      </c>
      <c r="C268" s="272"/>
      <c r="D268" s="272"/>
      <c r="E268" s="272"/>
      <c r="F268" s="272"/>
      <c r="G268" s="272"/>
      <c r="H268" s="202">
        <f>-H266+H267</f>
        <v>-4000</v>
      </c>
      <c r="I268" s="202">
        <f t="shared" ref="I268:S268" si="145">-I266+I267</f>
        <v>-1000</v>
      </c>
      <c r="J268" s="202">
        <f t="shared" si="145"/>
        <v>0</v>
      </c>
      <c r="K268" s="202">
        <f t="shared" si="145"/>
        <v>0</v>
      </c>
      <c r="L268" s="202">
        <f t="shared" si="145"/>
        <v>0</v>
      </c>
      <c r="M268" s="202">
        <f t="shared" si="145"/>
        <v>0</v>
      </c>
      <c r="N268" s="202">
        <f t="shared" si="145"/>
        <v>-5200</v>
      </c>
      <c r="O268" s="202">
        <f t="shared" si="145"/>
        <v>0</v>
      </c>
      <c r="P268" s="202">
        <f t="shared" si="145"/>
        <v>0</v>
      </c>
      <c r="Q268" s="202">
        <f t="shared" si="145"/>
        <v>0</v>
      </c>
      <c r="R268" s="202">
        <f t="shared" si="145"/>
        <v>0</v>
      </c>
      <c r="S268" s="202">
        <f t="shared" si="145"/>
        <v>-1000</v>
      </c>
      <c r="T268" s="202">
        <f t="shared" si="142"/>
        <v>-11200</v>
      </c>
      <c r="U268" s="7"/>
      <c r="V268" s="3"/>
      <c r="W268" s="3"/>
      <c r="X268" s="3"/>
      <c r="Y268" s="3"/>
      <c r="Z268" s="3"/>
    </row>
    <row r="269" spans="1:16384">
      <c r="B269" s="481"/>
      <c r="C269" s="8"/>
      <c r="D269" s="8"/>
      <c r="E269" s="10"/>
      <c r="F269" s="10"/>
      <c r="G269" s="8"/>
      <c r="H269" s="439"/>
      <c r="I269" s="440"/>
      <c r="J269" s="440"/>
      <c r="K269" s="440"/>
      <c r="L269" s="440"/>
      <c r="M269" s="440"/>
      <c r="N269" s="440"/>
      <c r="O269" s="440"/>
      <c r="P269" s="440"/>
      <c r="Q269" s="440"/>
      <c r="R269" s="440"/>
      <c r="S269" s="440"/>
      <c r="T269" s="483"/>
      <c r="U269" s="3"/>
      <c r="V269" s="3"/>
      <c r="W269" s="3"/>
      <c r="X269" s="3"/>
      <c r="Y269" s="3"/>
      <c r="Z269" s="3"/>
    </row>
    <row r="270" spans="1:16384">
      <c r="B270" s="485" t="s">
        <v>142</v>
      </c>
      <c r="C270" s="8"/>
      <c r="D270" s="8"/>
      <c r="E270" s="10"/>
      <c r="F270" s="10"/>
      <c r="G270" s="8"/>
      <c r="H270" s="439"/>
      <c r="I270" s="440"/>
      <c r="J270" s="440"/>
      <c r="K270" s="440"/>
      <c r="L270" s="440"/>
      <c r="M270" s="440"/>
      <c r="N270" s="440"/>
      <c r="O270" s="440"/>
      <c r="P270" s="440"/>
      <c r="Q270" s="440"/>
      <c r="R270" s="440"/>
      <c r="S270" s="440"/>
      <c r="T270" s="483"/>
      <c r="U270" s="3"/>
      <c r="V270" s="3"/>
      <c r="W270" s="3"/>
      <c r="X270" s="3"/>
      <c r="Y270" s="3"/>
      <c r="Z270" s="3"/>
    </row>
    <row r="271" spans="1:16384">
      <c r="B271" s="348"/>
      <c r="C271" s="511" t="s">
        <v>44</v>
      </c>
      <c r="D271" s="511"/>
      <c r="E271" s="511"/>
      <c r="F271" s="511"/>
      <c r="G271" s="511"/>
      <c r="H271" s="512">
        <v>0</v>
      </c>
      <c r="I271" s="513">
        <v>0</v>
      </c>
      <c r="J271" s="513">
        <v>0</v>
      </c>
      <c r="K271" s="513">
        <v>0</v>
      </c>
      <c r="L271" s="513">
        <v>0</v>
      </c>
      <c r="M271" s="513">
        <v>0</v>
      </c>
      <c r="N271" s="513">
        <v>0</v>
      </c>
      <c r="O271" s="513">
        <v>0</v>
      </c>
      <c r="P271" s="513">
        <v>0</v>
      </c>
      <c r="Q271" s="513">
        <v>0</v>
      </c>
      <c r="R271" s="513">
        <v>0</v>
      </c>
      <c r="S271" s="513">
        <v>0</v>
      </c>
      <c r="T271" s="469">
        <f t="shared" ref="T271:T283" si="146">SUM(H271:S271)</f>
        <v>0</v>
      </c>
      <c r="U271" s="3"/>
      <c r="V271" s="3"/>
      <c r="W271" s="3"/>
      <c r="X271" s="3"/>
      <c r="Y271" s="3"/>
      <c r="Z271" s="3"/>
    </row>
    <row r="272" spans="1:16384">
      <c r="B272" s="348"/>
      <c r="C272" s="7" t="s">
        <v>122</v>
      </c>
      <c r="D272" s="7"/>
      <c r="E272" s="7"/>
      <c r="F272" s="7"/>
      <c r="G272" s="7"/>
      <c r="H272" s="425">
        <f>IFERROR(INDEX('Financing Schedule'!$C$13:$E$17,MATCH(H$251,'Financing Schedule'!$B$13:$B$17,FALSE),3),0)</f>
        <v>0</v>
      </c>
      <c r="I272" s="426">
        <f>IFERROR(INDEX('Financing Schedule'!$C$13:$E$17,MATCH(I$251,'Financing Schedule'!$B$13:$B$17,FALSE),3),0)</f>
        <v>0</v>
      </c>
      <c r="J272" s="426">
        <f>IFERROR(INDEX('Financing Schedule'!$C$13:$E$17,MATCH(J$251,'Financing Schedule'!$B$13:$B$17,FALSE),3),0)</f>
        <v>0</v>
      </c>
      <c r="K272" s="426">
        <f>IFERROR(INDEX('Financing Schedule'!$C$13:$E$17,MATCH(K$251,'Financing Schedule'!$B$13:$B$17,FALSE),3),0)</f>
        <v>0</v>
      </c>
      <c r="L272" s="426">
        <f>IFERROR(INDEX('Financing Schedule'!$C$13:$E$17,MATCH(L$251,'Financing Schedule'!$B$13:$B$17,FALSE),3),0)</f>
        <v>0</v>
      </c>
      <c r="M272" s="426">
        <f>IFERROR(INDEX('Financing Schedule'!$C$13:$E$17,MATCH(M$251,'Financing Schedule'!$B$13:$B$17,FALSE),3),0)</f>
        <v>0</v>
      </c>
      <c r="N272" s="426">
        <f>IFERROR(INDEX('Financing Schedule'!$C$13:$E$17,MATCH(N$251,'Financing Schedule'!$B$13:$B$17,FALSE),3),0)</f>
        <v>0</v>
      </c>
      <c r="O272" s="426">
        <f>IFERROR(INDEX('Financing Schedule'!$C$13:$E$17,MATCH(O$251,'Financing Schedule'!$B$13:$B$17,FALSE),3),0)</f>
        <v>0</v>
      </c>
      <c r="P272" s="426">
        <f>IFERROR(INDEX('Financing Schedule'!$C$13:$E$17,MATCH(P$251,'Financing Schedule'!$B$13:$B$17,FALSE),3),0)</f>
        <v>0</v>
      </c>
      <c r="Q272" s="426">
        <f>IFERROR(INDEX('Financing Schedule'!$C$13:$E$17,MATCH(Q$251,'Financing Schedule'!$B$13:$B$17,FALSE),3),0)</f>
        <v>0</v>
      </c>
      <c r="R272" s="426">
        <f>IFERROR(INDEX('Financing Schedule'!$C$13:$E$17,MATCH(R$251,'Financing Schedule'!$B$13:$B$17,FALSE),3),0)</f>
        <v>0</v>
      </c>
      <c r="S272" s="426">
        <f>IFERROR(INDEX('Financing Schedule'!$C$13:$E$17,MATCH(S$251,'Financing Schedule'!$B$13:$B$17,FALSE),3),0)</f>
        <v>0</v>
      </c>
      <c r="T272" s="469">
        <f>SUM(H272:S272)</f>
        <v>0</v>
      </c>
      <c r="U272" s="3"/>
      <c r="V272" s="3"/>
      <c r="W272" s="3"/>
      <c r="X272" s="3"/>
      <c r="Y272" s="3"/>
      <c r="Z272" s="3"/>
    </row>
    <row r="273" spans="2:26">
      <c r="B273" s="348"/>
      <c r="C273" s="511" t="s">
        <v>121</v>
      </c>
      <c r="D273" s="511"/>
      <c r="E273" s="511"/>
      <c r="F273" s="511"/>
      <c r="G273" s="511"/>
      <c r="H273" s="512">
        <v>0</v>
      </c>
      <c r="I273" s="513">
        <v>0</v>
      </c>
      <c r="J273" s="513">
        <v>0</v>
      </c>
      <c r="K273" s="513">
        <v>0</v>
      </c>
      <c r="L273" s="513">
        <v>0</v>
      </c>
      <c r="M273" s="513">
        <v>0</v>
      </c>
      <c r="N273" s="513">
        <v>0</v>
      </c>
      <c r="O273" s="513">
        <v>0</v>
      </c>
      <c r="P273" s="513">
        <v>0</v>
      </c>
      <c r="Q273" s="513">
        <v>0</v>
      </c>
      <c r="R273" s="513">
        <v>0</v>
      </c>
      <c r="S273" s="513">
        <v>0</v>
      </c>
      <c r="T273" s="469">
        <f>SUM(H273:S273)</f>
        <v>0</v>
      </c>
      <c r="U273" s="3"/>
      <c r="V273" s="3"/>
      <c r="W273" s="3"/>
      <c r="X273" s="3"/>
      <c r="Y273" s="3"/>
      <c r="Z273" s="3"/>
    </row>
    <row r="274" spans="2:26">
      <c r="B274" s="348"/>
      <c r="C274" s="48" t="s">
        <v>124</v>
      </c>
      <c r="D274" s="7"/>
      <c r="E274" s="7"/>
      <c r="F274" s="7"/>
      <c r="G274" s="7"/>
      <c r="H274" s="425">
        <f>IFERROR(INDEX('Financing Schedule'!$H$13:$L$17,MATCH(H$251,'Financing Schedule'!$G$13:$G$17,FALSE),3),0)</f>
        <v>0</v>
      </c>
      <c r="I274" s="426">
        <f>IFERROR(INDEX('Financing Schedule'!$H$13:$L$17,MATCH(I$251,'Financing Schedule'!$G$13:$G$17,FALSE),3),0)</f>
        <v>0</v>
      </c>
      <c r="J274" s="426">
        <f>IFERROR(INDEX('Financing Schedule'!$H$13:$L$17,MATCH(J$251,'Financing Schedule'!$G$13:$G$17,FALSE),3),0)</f>
        <v>0</v>
      </c>
      <c r="K274" s="426">
        <f>IFERROR(INDEX('Financing Schedule'!$H$13:$L$17,MATCH(K$251,'Financing Schedule'!$G$13:$G$17,FALSE),3),0)</f>
        <v>0</v>
      </c>
      <c r="L274" s="426">
        <f>IFERROR(INDEX('Financing Schedule'!$H$13:$L$17,MATCH(L$251,'Financing Schedule'!$G$13:$G$17,FALSE),3),0)</f>
        <v>0</v>
      </c>
      <c r="M274" s="426">
        <f>IFERROR(INDEX('Financing Schedule'!$H$13:$L$17,MATCH(M$251,'Financing Schedule'!$G$13:$G$17,FALSE),3),0)</f>
        <v>0</v>
      </c>
      <c r="N274" s="426">
        <f>IFERROR(INDEX('Financing Schedule'!$H$13:$L$17,MATCH(N$251,'Financing Schedule'!$G$13:$G$17,FALSE),3),0)</f>
        <v>0</v>
      </c>
      <c r="O274" s="426">
        <f>IFERROR(INDEX('Financing Schedule'!$H$13:$L$17,MATCH(O$251,'Financing Schedule'!$G$13:$G$17,FALSE),3),0)</f>
        <v>0</v>
      </c>
      <c r="P274" s="426">
        <f>IFERROR(INDEX('Financing Schedule'!$H$13:$L$17,MATCH(P$251,'Financing Schedule'!$G$13:$G$17,FALSE),3),0)</f>
        <v>0</v>
      </c>
      <c r="Q274" s="426">
        <f>IFERROR(INDEX('Financing Schedule'!$H$13:$L$17,MATCH(Q$251,'Financing Schedule'!$G$13:$G$17,FALSE),3),0)</f>
        <v>0</v>
      </c>
      <c r="R274" s="426">
        <f>IFERROR(INDEX('Financing Schedule'!$H$13:$L$17,MATCH(R$251,'Financing Schedule'!$G$13:$G$17,FALSE),3),0)</f>
        <v>0</v>
      </c>
      <c r="S274" s="426">
        <f>IFERROR(INDEX('Financing Schedule'!$H$13:$L$17,MATCH(S$251,'Financing Schedule'!$G$13:$G$17,FALSE),3),0)</f>
        <v>0</v>
      </c>
      <c r="T274" s="469">
        <f>SUM(H274:S274)</f>
        <v>0</v>
      </c>
      <c r="U274" s="3"/>
      <c r="V274" s="3"/>
      <c r="W274" s="3"/>
      <c r="X274" s="3"/>
      <c r="Y274" s="3"/>
      <c r="Z274" s="3"/>
    </row>
    <row r="275" spans="2:26">
      <c r="B275" s="348"/>
      <c r="C275" s="7" t="s">
        <v>125</v>
      </c>
      <c r="D275" s="7"/>
      <c r="E275" s="7"/>
      <c r="F275" s="7"/>
      <c r="G275" s="7"/>
      <c r="H275" s="425"/>
      <c r="I275" s="426"/>
      <c r="J275" s="426"/>
      <c r="K275" s="426"/>
      <c r="L275" s="426"/>
      <c r="M275" s="426"/>
      <c r="N275" s="426"/>
      <c r="O275" s="426"/>
      <c r="P275" s="426"/>
      <c r="Q275" s="426"/>
      <c r="R275" s="426"/>
      <c r="S275" s="426"/>
      <c r="T275" s="469"/>
      <c r="U275" s="3"/>
      <c r="V275" s="3"/>
      <c r="W275" s="3"/>
      <c r="X275" s="3"/>
      <c r="Y275" s="3"/>
      <c r="Z275" s="3"/>
    </row>
    <row r="276" spans="2:26">
      <c r="B276" s="348"/>
      <c r="D276" s="511" t="s">
        <v>155</v>
      </c>
      <c r="E276" s="511"/>
      <c r="F276" s="511"/>
      <c r="G276" s="511"/>
      <c r="H276" s="512">
        <v>0</v>
      </c>
      <c r="I276" s="513">
        <v>0</v>
      </c>
      <c r="J276" s="513">
        <v>0</v>
      </c>
      <c r="K276" s="513">
        <v>0</v>
      </c>
      <c r="L276" s="513">
        <v>0</v>
      </c>
      <c r="M276" s="513">
        <v>0</v>
      </c>
      <c r="N276" s="513">
        <v>0</v>
      </c>
      <c r="O276" s="513">
        <v>0</v>
      </c>
      <c r="P276" s="513">
        <v>0</v>
      </c>
      <c r="Q276" s="513">
        <v>0</v>
      </c>
      <c r="R276" s="513">
        <v>0</v>
      </c>
      <c r="S276" s="513">
        <v>0</v>
      </c>
      <c r="T276" s="469">
        <f>SUM(H276:S276)</f>
        <v>0</v>
      </c>
      <c r="U276" s="3"/>
      <c r="V276" s="3"/>
      <c r="W276" s="3"/>
      <c r="X276" s="3"/>
      <c r="Y276" s="3"/>
      <c r="Z276" s="3"/>
    </row>
    <row r="277" spans="2:26">
      <c r="B277" s="348"/>
      <c r="C277" s="7"/>
      <c r="D277" s="7" t="s">
        <v>157</v>
      </c>
      <c r="E277" s="7"/>
      <c r="F277" s="7"/>
      <c r="G277" s="7"/>
      <c r="H277" s="425">
        <f>IFERROR(IF(AND(H$251&gt;'Financing Schedule'!$G13,H$251&lt;='Financing Schedule'!$G13+'Financing Schedule'!$L13),'Financing Schedule'!$I13,0),0)</f>
        <v>0</v>
      </c>
      <c r="I277" s="426">
        <f>IFERROR(IF(AND(I$251&gt;'Financing Schedule'!$G13,I$251&lt;='Financing Schedule'!$G13+'Financing Schedule'!$L13),'Financing Schedule'!$I13,0),0)</f>
        <v>0</v>
      </c>
      <c r="J277" s="426">
        <f>IFERROR(IF(AND(J$251&gt;'Financing Schedule'!$G13,J$251&lt;='Financing Schedule'!$G13+'Financing Schedule'!$L13),'Financing Schedule'!$I13,0),0)</f>
        <v>0</v>
      </c>
      <c r="K277" s="426">
        <f>IFERROR(IF(AND(K$251&gt;'Financing Schedule'!$G13,K$251&lt;='Financing Schedule'!$G13+'Financing Schedule'!$L13),'Financing Schedule'!$I13,0),0)</f>
        <v>0</v>
      </c>
      <c r="L277" s="426">
        <f>IFERROR(IF(AND(L$251&gt;'Financing Schedule'!$G13,L$251&lt;='Financing Schedule'!$G13+'Financing Schedule'!$L13),'Financing Schedule'!$I13,0),0)</f>
        <v>0</v>
      </c>
      <c r="M277" s="426">
        <f>IFERROR(IF(AND(M$251&gt;'Financing Schedule'!$G13,M$251&lt;='Financing Schedule'!$G13+'Financing Schedule'!$L13),'Financing Schedule'!$I13,0),0)</f>
        <v>0</v>
      </c>
      <c r="N277" s="426">
        <f>IFERROR(IF(AND(N$251&gt;'Financing Schedule'!$G13,N$251&lt;='Financing Schedule'!$G13+'Financing Schedule'!$L13),'Financing Schedule'!$I13,0),0)</f>
        <v>0</v>
      </c>
      <c r="O277" s="426">
        <f>IFERROR(IF(AND(O$251&gt;'Financing Schedule'!$G13,O$251&lt;='Financing Schedule'!$G13+'Financing Schedule'!$L13),'Financing Schedule'!$I13,0),0)</f>
        <v>0</v>
      </c>
      <c r="P277" s="426">
        <f>IFERROR(IF(AND(P$251&gt;'Financing Schedule'!$G13,P$251&lt;='Financing Schedule'!$G13+'Financing Schedule'!$L13),'Financing Schedule'!$I13,0),0)</f>
        <v>0</v>
      </c>
      <c r="Q277" s="426">
        <f>IFERROR(IF(AND(Q$251&gt;'Financing Schedule'!$G13,Q$251&lt;='Financing Schedule'!$G13+'Financing Schedule'!$L13),'Financing Schedule'!$I13,0),0)</f>
        <v>0</v>
      </c>
      <c r="R277" s="426">
        <f>IFERROR(IF(AND(R$251&gt;'Financing Schedule'!$G13,R$251&lt;='Financing Schedule'!$G13+'Financing Schedule'!$L13),'Financing Schedule'!$I13,0),0)</f>
        <v>0</v>
      </c>
      <c r="S277" s="426">
        <f>IFERROR(IF(AND(S$251&gt;'Financing Schedule'!$G13,S$251&lt;='Financing Schedule'!$G13+'Financing Schedule'!$L13),'Financing Schedule'!$I13,0),0)</f>
        <v>0</v>
      </c>
      <c r="T277" s="469">
        <f>SUM(H277:S277)</f>
        <v>0</v>
      </c>
      <c r="U277" s="3"/>
      <c r="V277" s="3"/>
      <c r="W277" s="3"/>
      <c r="X277" s="3"/>
      <c r="Y277" s="3"/>
      <c r="Z277" s="3"/>
    </row>
    <row r="278" spans="2:26">
      <c r="B278" s="348"/>
      <c r="C278" s="7"/>
      <c r="D278" s="7" t="s">
        <v>158</v>
      </c>
      <c r="E278" s="7"/>
      <c r="F278" s="7"/>
      <c r="G278" s="7"/>
      <c r="H278" s="425">
        <f>IFERROR(IF(AND(H$251&gt;'Financing Schedule'!$G14,H$251&lt;='Financing Schedule'!$G14+'Financing Schedule'!$L14),'Financing Schedule'!$I14,0),0)</f>
        <v>0</v>
      </c>
      <c r="I278" s="426">
        <f>IFERROR(IF(AND(I$251&gt;'Financing Schedule'!$G14,I$251&lt;='Financing Schedule'!$G14+'Financing Schedule'!$L14),'Financing Schedule'!$I14,0),0)</f>
        <v>0</v>
      </c>
      <c r="J278" s="426">
        <f>IFERROR(IF(AND(J$251&gt;'Financing Schedule'!$G14,J$251&lt;='Financing Schedule'!$G14+'Financing Schedule'!$L14),'Financing Schedule'!$I14,0),0)</f>
        <v>0</v>
      </c>
      <c r="K278" s="426">
        <f>IFERROR(IF(AND(K$251&gt;'Financing Schedule'!$G14,K$251&lt;='Financing Schedule'!$G14+'Financing Schedule'!$L14),'Financing Schedule'!$I14,0),0)</f>
        <v>0</v>
      </c>
      <c r="L278" s="426">
        <f>IFERROR(IF(AND(L$251&gt;'Financing Schedule'!$G14,L$251&lt;='Financing Schedule'!$G14+'Financing Schedule'!$L14),'Financing Schedule'!$I14,0),0)</f>
        <v>0</v>
      </c>
      <c r="M278" s="426">
        <f>IFERROR(IF(AND(M$251&gt;'Financing Schedule'!$G14,M$251&lt;='Financing Schedule'!$G14+'Financing Schedule'!$L14),'Financing Schedule'!$I14,0),0)</f>
        <v>0</v>
      </c>
      <c r="N278" s="426">
        <f>IFERROR(IF(AND(N$251&gt;'Financing Schedule'!$G14,N$251&lt;='Financing Schedule'!$G14+'Financing Schedule'!$L14),'Financing Schedule'!$I14,0),0)</f>
        <v>0</v>
      </c>
      <c r="O278" s="426">
        <f>IFERROR(IF(AND(O$251&gt;'Financing Schedule'!$G14,O$251&lt;='Financing Schedule'!$G14+'Financing Schedule'!$L14),'Financing Schedule'!$I14,0),0)</f>
        <v>0</v>
      </c>
      <c r="P278" s="426">
        <f>IFERROR(IF(AND(P$251&gt;'Financing Schedule'!$G14,P$251&lt;='Financing Schedule'!$G14+'Financing Schedule'!$L14),'Financing Schedule'!$I14,0),0)</f>
        <v>0</v>
      </c>
      <c r="Q278" s="426">
        <f>IFERROR(IF(AND(Q$251&gt;'Financing Schedule'!$G14,Q$251&lt;='Financing Schedule'!$G14+'Financing Schedule'!$L14),'Financing Schedule'!$I14,0),0)</f>
        <v>0</v>
      </c>
      <c r="R278" s="426">
        <f>IFERROR(IF(AND(R$251&gt;'Financing Schedule'!$G14,R$251&lt;='Financing Schedule'!$G14+'Financing Schedule'!$L14),'Financing Schedule'!$I14,0),0)</f>
        <v>0</v>
      </c>
      <c r="S278" s="426">
        <f>IFERROR(IF(AND(S$251&gt;'Financing Schedule'!$G14,S$251&lt;='Financing Schedule'!$G14+'Financing Schedule'!$L14),'Financing Schedule'!$I14,0),0)</f>
        <v>0</v>
      </c>
      <c r="T278" s="469">
        <f t="shared" ref="T278:T281" si="147">SUM(H278:S278)</f>
        <v>0</v>
      </c>
      <c r="U278" s="3"/>
      <c r="V278" s="3"/>
      <c r="W278" s="3"/>
      <c r="X278" s="3"/>
      <c r="Y278" s="3"/>
      <c r="Z278" s="3"/>
    </row>
    <row r="279" spans="2:26">
      <c r="B279" s="348"/>
      <c r="C279" s="7"/>
      <c r="D279" s="7" t="s">
        <v>159</v>
      </c>
      <c r="E279" s="7"/>
      <c r="F279" s="7"/>
      <c r="G279" s="7"/>
      <c r="H279" s="425">
        <f>IFERROR(IF(AND(H$251&gt;'Financing Schedule'!$G15,H$251&lt;='Financing Schedule'!$G15+'Financing Schedule'!$L15),'Financing Schedule'!$I15,0),0)</f>
        <v>0</v>
      </c>
      <c r="I279" s="426">
        <f>IFERROR(IF(AND(I$251&gt;'Financing Schedule'!$G15,I$251&lt;='Financing Schedule'!$G15+'Financing Schedule'!$L15),'Financing Schedule'!$I15,0),0)</f>
        <v>0</v>
      </c>
      <c r="J279" s="426">
        <f>IFERROR(IF(AND(J$251&gt;'Financing Schedule'!$G15,J$251&lt;='Financing Schedule'!$G15+'Financing Schedule'!$L15),'Financing Schedule'!$I15,0),0)</f>
        <v>0</v>
      </c>
      <c r="K279" s="426">
        <f>IFERROR(IF(AND(K$251&gt;'Financing Schedule'!$G15,K$251&lt;='Financing Schedule'!$G15+'Financing Schedule'!$L15),'Financing Schedule'!$I15,0),0)</f>
        <v>0</v>
      </c>
      <c r="L279" s="426">
        <f>IFERROR(IF(AND(L$251&gt;'Financing Schedule'!$G15,L$251&lt;='Financing Schedule'!$G15+'Financing Schedule'!$L15),'Financing Schedule'!$I15,0),0)</f>
        <v>0</v>
      </c>
      <c r="M279" s="426">
        <f>IFERROR(IF(AND(M$251&gt;'Financing Schedule'!$G15,M$251&lt;='Financing Schedule'!$G15+'Financing Schedule'!$L15),'Financing Schedule'!$I15,0),0)</f>
        <v>0</v>
      </c>
      <c r="N279" s="426">
        <f>IFERROR(IF(AND(N$251&gt;'Financing Schedule'!$G15,N$251&lt;='Financing Schedule'!$G15+'Financing Schedule'!$L15),'Financing Schedule'!$I15,0),0)</f>
        <v>0</v>
      </c>
      <c r="O279" s="426">
        <f>IFERROR(IF(AND(O$251&gt;'Financing Schedule'!$G15,O$251&lt;='Financing Schedule'!$G15+'Financing Schedule'!$L15),'Financing Schedule'!$I15,0),0)</f>
        <v>0</v>
      </c>
      <c r="P279" s="426">
        <f>IFERROR(IF(AND(P$251&gt;'Financing Schedule'!$G15,P$251&lt;='Financing Schedule'!$G15+'Financing Schedule'!$L15),'Financing Schedule'!$I15,0),0)</f>
        <v>0</v>
      </c>
      <c r="Q279" s="426">
        <f>IFERROR(IF(AND(Q$251&gt;'Financing Schedule'!$G15,Q$251&lt;='Financing Schedule'!$G15+'Financing Schedule'!$L15),'Financing Schedule'!$I15,0),0)</f>
        <v>0</v>
      </c>
      <c r="R279" s="426">
        <f>IFERROR(IF(AND(R$251&gt;'Financing Schedule'!$G15,R$251&lt;='Financing Schedule'!$G15+'Financing Schedule'!$L15),'Financing Schedule'!$I15,0),0)</f>
        <v>0</v>
      </c>
      <c r="S279" s="426">
        <f>IFERROR(IF(AND(S$251&gt;'Financing Schedule'!$G15,S$251&lt;='Financing Schedule'!$G15+'Financing Schedule'!$L15),'Financing Schedule'!$I15,0),0)</f>
        <v>0</v>
      </c>
      <c r="T279" s="469">
        <f t="shared" si="147"/>
        <v>0</v>
      </c>
      <c r="U279" s="3"/>
      <c r="V279" s="3"/>
      <c r="W279" s="3"/>
      <c r="X279" s="3"/>
      <c r="Y279" s="3"/>
      <c r="Z279" s="3"/>
    </row>
    <row r="280" spans="2:26">
      <c r="B280" s="348"/>
      <c r="C280" s="7"/>
      <c r="D280" s="7" t="s">
        <v>160</v>
      </c>
      <c r="E280" s="7"/>
      <c r="F280" s="7"/>
      <c r="G280" s="7"/>
      <c r="H280" s="425">
        <f>IFERROR(IF(AND(H$251&gt;'Financing Schedule'!$G16,H$251&lt;='Financing Schedule'!$G16+'Financing Schedule'!$L16),'Financing Schedule'!$I16,0),0)</f>
        <v>0</v>
      </c>
      <c r="I280" s="426">
        <f>IFERROR(IF(AND(I$251&gt;'Financing Schedule'!$G16,I$251&lt;='Financing Schedule'!$G16+'Financing Schedule'!$L16),'Financing Schedule'!$I16,0),0)</f>
        <v>0</v>
      </c>
      <c r="J280" s="426">
        <f>IFERROR(IF(AND(J$251&gt;'Financing Schedule'!$G16,J$251&lt;='Financing Schedule'!$G16+'Financing Schedule'!$L16),'Financing Schedule'!$I16,0),0)</f>
        <v>0</v>
      </c>
      <c r="K280" s="426">
        <f>IFERROR(IF(AND(K$251&gt;'Financing Schedule'!$G16,K$251&lt;='Financing Schedule'!$G16+'Financing Schedule'!$L16),'Financing Schedule'!$I16,0),0)</f>
        <v>0</v>
      </c>
      <c r="L280" s="426">
        <f>IFERROR(IF(AND(L$251&gt;'Financing Schedule'!$G16,L$251&lt;='Financing Schedule'!$G16+'Financing Schedule'!$L16),'Financing Schedule'!$I16,0),0)</f>
        <v>0</v>
      </c>
      <c r="M280" s="426">
        <f>IFERROR(IF(AND(M$251&gt;'Financing Schedule'!$G16,M$251&lt;='Financing Schedule'!$G16+'Financing Schedule'!$L16),'Financing Schedule'!$I16,0),0)</f>
        <v>0</v>
      </c>
      <c r="N280" s="426">
        <f>IFERROR(IF(AND(N$251&gt;'Financing Schedule'!$G16,N$251&lt;='Financing Schedule'!$G16+'Financing Schedule'!$L16),'Financing Schedule'!$I16,0),0)</f>
        <v>0</v>
      </c>
      <c r="O280" s="426">
        <f>IFERROR(IF(AND(O$251&gt;'Financing Schedule'!$G16,O$251&lt;='Financing Schedule'!$G16+'Financing Schedule'!$L16),'Financing Schedule'!$I16,0),0)</f>
        <v>0</v>
      </c>
      <c r="P280" s="426">
        <f>IFERROR(IF(AND(P$251&gt;'Financing Schedule'!$G16,P$251&lt;='Financing Schedule'!$G16+'Financing Schedule'!$L16),'Financing Schedule'!$I16,0),0)</f>
        <v>0</v>
      </c>
      <c r="Q280" s="426">
        <f>IFERROR(IF(AND(Q$251&gt;'Financing Schedule'!$G16,Q$251&lt;='Financing Schedule'!$G16+'Financing Schedule'!$L16),'Financing Schedule'!$I16,0),0)</f>
        <v>0</v>
      </c>
      <c r="R280" s="426">
        <f>IFERROR(IF(AND(R$251&gt;'Financing Schedule'!$G16,R$251&lt;='Financing Schedule'!$G16+'Financing Schedule'!$L16),'Financing Schedule'!$I16,0),0)</f>
        <v>0</v>
      </c>
      <c r="S280" s="426">
        <f>IFERROR(IF(AND(S$251&gt;'Financing Schedule'!$G16,S$251&lt;='Financing Schedule'!$G16+'Financing Schedule'!$L16),'Financing Schedule'!$I16,0),0)</f>
        <v>0</v>
      </c>
      <c r="T280" s="469">
        <f t="shared" si="147"/>
        <v>0</v>
      </c>
      <c r="U280" s="3"/>
      <c r="V280" s="3"/>
      <c r="W280" s="3"/>
      <c r="X280" s="3"/>
      <c r="Y280" s="3"/>
      <c r="Z280" s="3"/>
    </row>
    <row r="281" spans="2:26" ht="16.5" thickBot="1">
      <c r="B281" s="348"/>
      <c r="C281" s="7"/>
      <c r="D281" s="7" t="s">
        <v>161</v>
      </c>
      <c r="E281" s="7"/>
      <c r="F281" s="7"/>
      <c r="G281" s="7"/>
      <c r="H281" s="425">
        <f>IFERROR(IF(AND(H$251&gt;'Financing Schedule'!$G17,H$251&lt;='Financing Schedule'!$G17+'Financing Schedule'!$L17),'Financing Schedule'!$I17,0),0)</f>
        <v>0</v>
      </c>
      <c r="I281" s="426">
        <f>IFERROR(IF(AND(I$251&gt;'Financing Schedule'!$G17,I$251&lt;='Financing Schedule'!$G17+'Financing Schedule'!$L17),'Financing Schedule'!$I17,0),0)</f>
        <v>0</v>
      </c>
      <c r="J281" s="426">
        <f>IFERROR(IF(AND(J$251&gt;'Financing Schedule'!$G17,J$251&lt;='Financing Schedule'!$G17+'Financing Schedule'!$L17),'Financing Schedule'!$I17,0),0)</f>
        <v>0</v>
      </c>
      <c r="K281" s="426">
        <f>IFERROR(IF(AND(K$251&gt;'Financing Schedule'!$G17,K$251&lt;='Financing Schedule'!$G17+'Financing Schedule'!$L17),'Financing Schedule'!$I17,0),0)</f>
        <v>0</v>
      </c>
      <c r="L281" s="426">
        <f>IFERROR(IF(AND(L$251&gt;'Financing Schedule'!$G17,L$251&lt;='Financing Schedule'!$G17+'Financing Schedule'!$L17),'Financing Schedule'!$I17,0),0)</f>
        <v>0</v>
      </c>
      <c r="M281" s="426">
        <f>IFERROR(IF(AND(M$251&gt;'Financing Schedule'!$G17,M$251&lt;='Financing Schedule'!$G17+'Financing Schedule'!$L17),'Financing Schedule'!$I17,0),0)</f>
        <v>0</v>
      </c>
      <c r="N281" s="426">
        <f>IFERROR(IF(AND(N$251&gt;'Financing Schedule'!$G17,N$251&lt;='Financing Schedule'!$G17+'Financing Schedule'!$L17),'Financing Schedule'!$I17,0),0)</f>
        <v>0</v>
      </c>
      <c r="O281" s="426">
        <f>IFERROR(IF(AND(O$251&gt;'Financing Schedule'!$G17,O$251&lt;='Financing Schedule'!$G17+'Financing Schedule'!$L17),'Financing Schedule'!$I17,0),0)</f>
        <v>0</v>
      </c>
      <c r="P281" s="426">
        <f>IFERROR(IF(AND(P$251&gt;'Financing Schedule'!$G17,P$251&lt;='Financing Schedule'!$G17+'Financing Schedule'!$L17),'Financing Schedule'!$I17,0),0)</f>
        <v>0</v>
      </c>
      <c r="Q281" s="426">
        <f>IFERROR(IF(AND(Q$251&gt;'Financing Schedule'!$G17,Q$251&lt;='Financing Schedule'!$G17+'Financing Schedule'!$L17),'Financing Schedule'!$I17,0),0)</f>
        <v>0</v>
      </c>
      <c r="R281" s="426">
        <f>IFERROR(IF(AND(R$251&gt;'Financing Schedule'!$G17,R$251&lt;='Financing Schedule'!$G17+'Financing Schedule'!$L17),'Financing Schedule'!$I17,0),0)</f>
        <v>0</v>
      </c>
      <c r="S281" s="426">
        <f>IFERROR(IF(AND(S$251&gt;'Financing Schedule'!$G17,S$251&lt;='Financing Schedule'!$G17+'Financing Schedule'!$L17),'Financing Schedule'!$I17,0),0)</f>
        <v>0</v>
      </c>
      <c r="T281" s="469">
        <f t="shared" si="147"/>
        <v>0</v>
      </c>
      <c r="U281" s="3"/>
      <c r="V281" s="3"/>
      <c r="W281" s="3"/>
      <c r="X281" s="3"/>
      <c r="Y281" s="3"/>
      <c r="Z281" s="3"/>
    </row>
    <row r="282" spans="2:26" ht="17.25" thickTop="1" thickBot="1">
      <c r="B282" s="348"/>
      <c r="C282" s="49" t="s">
        <v>123</v>
      </c>
      <c r="D282" s="50"/>
      <c r="E282" s="51"/>
      <c r="F282" s="52"/>
      <c r="G282" s="50"/>
      <c r="H282" s="437">
        <f>SUM(H276:H281)</f>
        <v>0</v>
      </c>
      <c r="I282" s="438">
        <f t="shared" ref="I282:S282" si="148">SUM(I276:I281)</f>
        <v>0</v>
      </c>
      <c r="J282" s="438">
        <f t="shared" si="148"/>
        <v>0</v>
      </c>
      <c r="K282" s="438">
        <f t="shared" si="148"/>
        <v>0</v>
      </c>
      <c r="L282" s="438">
        <f t="shared" si="148"/>
        <v>0</v>
      </c>
      <c r="M282" s="438">
        <f t="shared" si="148"/>
        <v>0</v>
      </c>
      <c r="N282" s="438">
        <f t="shared" si="148"/>
        <v>0</v>
      </c>
      <c r="O282" s="438">
        <f t="shared" si="148"/>
        <v>0</v>
      </c>
      <c r="P282" s="438">
        <f t="shared" si="148"/>
        <v>0</v>
      </c>
      <c r="Q282" s="438">
        <f t="shared" si="148"/>
        <v>0</v>
      </c>
      <c r="R282" s="438">
        <f t="shared" si="148"/>
        <v>0</v>
      </c>
      <c r="S282" s="438">
        <f t="shared" si="148"/>
        <v>0</v>
      </c>
      <c r="T282" s="487">
        <f>SUM(H282:S282)</f>
        <v>0</v>
      </c>
      <c r="U282" s="3"/>
      <c r="V282" s="3"/>
      <c r="W282" s="3"/>
      <c r="X282" s="3"/>
      <c r="Y282" s="3"/>
      <c r="Z282" s="3"/>
    </row>
    <row r="283" spans="2:26" ht="16.5" thickTop="1">
      <c r="B283" s="285" t="s">
        <v>144</v>
      </c>
      <c r="C283" s="272"/>
      <c r="D283" s="272"/>
      <c r="E283" s="272"/>
      <c r="F283" s="272"/>
      <c r="G283" s="272"/>
      <c r="H283" s="202">
        <f t="shared" ref="H283:S283" si="149">SUM(H271,H272,H274)-SUM(H273,H$282)</f>
        <v>0</v>
      </c>
      <c r="I283" s="202">
        <f t="shared" si="149"/>
        <v>0</v>
      </c>
      <c r="J283" s="202">
        <f t="shared" si="149"/>
        <v>0</v>
      </c>
      <c r="K283" s="202">
        <f t="shared" si="149"/>
        <v>0</v>
      </c>
      <c r="L283" s="202">
        <f t="shared" si="149"/>
        <v>0</v>
      </c>
      <c r="M283" s="202">
        <f t="shared" si="149"/>
        <v>0</v>
      </c>
      <c r="N283" s="202">
        <f t="shared" si="149"/>
        <v>0</v>
      </c>
      <c r="O283" s="202">
        <f t="shared" si="149"/>
        <v>0</v>
      </c>
      <c r="P283" s="202">
        <f t="shared" si="149"/>
        <v>0</v>
      </c>
      <c r="Q283" s="202">
        <f t="shared" si="149"/>
        <v>0</v>
      </c>
      <c r="R283" s="202">
        <f t="shared" si="149"/>
        <v>0</v>
      </c>
      <c r="S283" s="202">
        <f t="shared" si="149"/>
        <v>0</v>
      </c>
      <c r="T283" s="202">
        <f t="shared" si="146"/>
        <v>0</v>
      </c>
      <c r="U283" s="7"/>
      <c r="V283" s="3"/>
      <c r="W283" s="3"/>
      <c r="X283" s="3"/>
      <c r="Y283" s="3"/>
      <c r="Z283" s="3"/>
    </row>
    <row r="284" spans="2:26">
      <c r="B284" s="481"/>
      <c r="C284" s="8"/>
      <c r="D284" s="8"/>
      <c r="E284" s="10"/>
      <c r="F284" s="10"/>
      <c r="G284" s="8"/>
      <c r="H284" s="439"/>
      <c r="I284" s="440"/>
      <c r="J284" s="440"/>
      <c r="K284" s="440"/>
      <c r="L284" s="440"/>
      <c r="M284" s="440"/>
      <c r="N284" s="440"/>
      <c r="O284" s="440"/>
      <c r="P284" s="440"/>
      <c r="Q284" s="440"/>
      <c r="R284" s="440"/>
      <c r="S284" s="440"/>
      <c r="T284" s="483"/>
      <c r="U284" s="3"/>
      <c r="V284" s="3"/>
      <c r="W284" s="3"/>
      <c r="X284" s="3"/>
      <c r="Y284" s="3"/>
      <c r="Z284" s="3"/>
    </row>
    <row r="285" spans="2:26">
      <c r="B285" s="454" t="s">
        <v>50</v>
      </c>
      <c r="D285" s="7"/>
      <c r="E285" s="7"/>
      <c r="F285" s="7"/>
      <c r="G285" s="7"/>
      <c r="H285" s="425">
        <f>'Year 3'!$S$287</f>
        <v>-892560.59293333313</v>
      </c>
      <c r="I285" s="426">
        <f t="shared" ref="I285:S285" si="150">H287</f>
        <v>-902562.49174079974</v>
      </c>
      <c r="J285" s="426">
        <f t="shared" si="150"/>
        <v>-907365.89586666645</v>
      </c>
      <c r="K285" s="426">
        <f t="shared" si="150"/>
        <v>-912118.70332586649</v>
      </c>
      <c r="L285" s="426">
        <f t="shared" si="150"/>
        <v>-913141.68745173316</v>
      </c>
      <c r="M285" s="426">
        <f t="shared" si="150"/>
        <v>-912708.52491093311</v>
      </c>
      <c r="N285" s="426">
        <f t="shared" si="150"/>
        <v>-910951.08903679973</v>
      </c>
      <c r="O285" s="426">
        <f t="shared" si="150"/>
        <v>-912928.75316266646</v>
      </c>
      <c r="P285" s="426">
        <f t="shared" si="150"/>
        <v>-908390.99062186643</v>
      </c>
      <c r="Q285" s="426">
        <f t="shared" si="150"/>
        <v>-902388.23474773311</v>
      </c>
      <c r="R285" s="426">
        <f t="shared" si="150"/>
        <v>-895050.05220693315</v>
      </c>
      <c r="S285" s="426">
        <f t="shared" si="150"/>
        <v>-886246.87633279979</v>
      </c>
      <c r="T285" s="469">
        <f>H285</f>
        <v>-892560.59293333313</v>
      </c>
      <c r="U285" s="3"/>
      <c r="V285" s="3"/>
      <c r="W285" s="3"/>
      <c r="X285" s="3"/>
      <c r="Y285" s="3"/>
      <c r="Z285" s="3"/>
    </row>
    <row r="286" spans="2:26">
      <c r="B286" s="348"/>
      <c r="C286" s="28" t="s">
        <v>49</v>
      </c>
      <c r="D286" s="7"/>
      <c r="E286" s="7"/>
      <c r="F286" s="7"/>
      <c r="G286" s="7"/>
      <c r="H286" s="425">
        <f t="shared" ref="H286:T286" si="151">H263+H268+H283</f>
        <v>-10001.89880746667</v>
      </c>
      <c r="I286" s="426">
        <f t="shared" si="151"/>
        <v>-4803.4041258666666</v>
      </c>
      <c r="J286" s="426">
        <f t="shared" si="151"/>
        <v>-4752.8074592000021</v>
      </c>
      <c r="K286" s="426">
        <f t="shared" si="151"/>
        <v>-1022.9841258666684</v>
      </c>
      <c r="L286" s="426">
        <f t="shared" si="151"/>
        <v>433.16254080000363</v>
      </c>
      <c r="M286" s="426">
        <f t="shared" si="151"/>
        <v>1757.4358741333294</v>
      </c>
      <c r="N286" s="426">
        <f t="shared" si="151"/>
        <v>-1977.6641258666714</v>
      </c>
      <c r="O286" s="426">
        <f t="shared" si="151"/>
        <v>4537.7625407999976</v>
      </c>
      <c r="P286" s="426">
        <f t="shared" si="151"/>
        <v>6002.7558741333269</v>
      </c>
      <c r="Q286" s="426">
        <f t="shared" si="151"/>
        <v>7338.1825407999968</v>
      </c>
      <c r="R286" s="426">
        <f t="shared" si="151"/>
        <v>8803.1758741333251</v>
      </c>
      <c r="S286" s="426">
        <f t="shared" si="151"/>
        <v>9131.9058741333392</v>
      </c>
      <c r="T286" s="469">
        <f t="shared" si="151"/>
        <v>15445.622474666641</v>
      </c>
      <c r="U286" s="3"/>
      <c r="V286" s="3"/>
      <c r="W286" s="3"/>
      <c r="X286" s="3"/>
      <c r="Y286" s="3"/>
      <c r="Z286" s="3"/>
    </row>
    <row r="287" spans="2:26" ht="16.5" thickBot="1">
      <c r="B287" s="454" t="s">
        <v>51</v>
      </c>
      <c r="D287" s="7"/>
      <c r="E287" s="7"/>
      <c r="F287" s="7"/>
      <c r="G287" s="7"/>
      <c r="H287" s="425">
        <f>H285+H286</f>
        <v>-902562.49174079974</v>
      </c>
      <c r="I287" s="426">
        <f t="shared" ref="I287:T287" si="152">I285+I286</f>
        <v>-907365.89586666645</v>
      </c>
      <c r="J287" s="426">
        <f t="shared" si="152"/>
        <v>-912118.70332586649</v>
      </c>
      <c r="K287" s="426">
        <f t="shared" si="152"/>
        <v>-913141.68745173316</v>
      </c>
      <c r="L287" s="426">
        <f t="shared" si="152"/>
        <v>-912708.52491093311</v>
      </c>
      <c r="M287" s="426">
        <f t="shared" si="152"/>
        <v>-910951.08903679973</v>
      </c>
      <c r="N287" s="426">
        <f t="shared" si="152"/>
        <v>-912928.75316266646</v>
      </c>
      <c r="O287" s="426">
        <f t="shared" si="152"/>
        <v>-908390.99062186643</v>
      </c>
      <c r="P287" s="426">
        <f t="shared" si="152"/>
        <v>-902388.23474773311</v>
      </c>
      <c r="Q287" s="426">
        <f t="shared" si="152"/>
        <v>-895050.05220693315</v>
      </c>
      <c r="R287" s="426">
        <f t="shared" si="152"/>
        <v>-886246.87633279979</v>
      </c>
      <c r="S287" s="426">
        <f t="shared" si="152"/>
        <v>-877114.97045866644</v>
      </c>
      <c r="T287" s="469">
        <f t="shared" si="152"/>
        <v>-877114.97045866644</v>
      </c>
      <c r="U287" s="3"/>
      <c r="V287" s="3"/>
      <c r="W287" s="3"/>
      <c r="X287" s="3"/>
      <c r="Y287" s="3"/>
      <c r="Z287" s="3"/>
    </row>
    <row r="288" spans="2:26" ht="16.5" thickTop="1">
      <c r="B288" s="285" t="s">
        <v>54</v>
      </c>
      <c r="C288" s="272"/>
      <c r="D288" s="272"/>
      <c r="E288" s="272"/>
      <c r="F288" s="272"/>
      <c r="G288" s="272"/>
      <c r="H288" s="202">
        <f>H287</f>
        <v>-902562.49174079974</v>
      </c>
      <c r="I288" s="202">
        <f t="shared" ref="I288:T288" si="153">I287</f>
        <v>-907365.89586666645</v>
      </c>
      <c r="J288" s="202">
        <f t="shared" si="153"/>
        <v>-912118.70332586649</v>
      </c>
      <c r="K288" s="202">
        <f t="shared" si="153"/>
        <v>-913141.68745173316</v>
      </c>
      <c r="L288" s="202">
        <f t="shared" si="153"/>
        <v>-912708.52491093311</v>
      </c>
      <c r="M288" s="202">
        <f t="shared" si="153"/>
        <v>-910951.08903679973</v>
      </c>
      <c r="N288" s="202">
        <f t="shared" si="153"/>
        <v>-912928.75316266646</v>
      </c>
      <c r="O288" s="202">
        <f t="shared" si="153"/>
        <v>-908390.99062186643</v>
      </c>
      <c r="P288" s="202">
        <f t="shared" si="153"/>
        <v>-902388.23474773311</v>
      </c>
      <c r="Q288" s="202">
        <f t="shared" si="153"/>
        <v>-895050.05220693315</v>
      </c>
      <c r="R288" s="202">
        <f t="shared" si="153"/>
        <v>-886246.87633279979</v>
      </c>
      <c r="S288" s="202">
        <f t="shared" si="153"/>
        <v>-877114.97045866644</v>
      </c>
      <c r="T288" s="202">
        <f t="shared" si="153"/>
        <v>-877114.97045866644</v>
      </c>
      <c r="U288" s="7"/>
      <c r="V288" s="3"/>
      <c r="W288" s="3"/>
      <c r="X288" s="3"/>
      <c r="Y288" s="3"/>
      <c r="Z288" s="3"/>
    </row>
    <row r="289" spans="1:26" ht="16.5" thickBot="1">
      <c r="B289" s="454"/>
      <c r="C289" s="7"/>
      <c r="D289" s="7"/>
      <c r="E289" s="7"/>
      <c r="F289" s="7"/>
      <c r="G289" s="7"/>
      <c r="H289" s="412"/>
      <c r="I289" s="413"/>
      <c r="J289" s="413"/>
      <c r="K289" s="413"/>
      <c r="L289" s="413"/>
      <c r="M289" s="413"/>
      <c r="N289" s="413"/>
      <c r="O289" s="413"/>
      <c r="P289" s="413"/>
      <c r="Q289" s="413"/>
      <c r="R289" s="413"/>
      <c r="S289" s="413"/>
      <c r="T289" s="459"/>
      <c r="U289" s="3"/>
      <c r="V289" s="3"/>
      <c r="W289" s="3"/>
      <c r="X289" s="3"/>
      <c r="Y289" s="3"/>
      <c r="Z289" s="3"/>
    </row>
    <row r="290" spans="1:26" ht="16.5" thickTop="1">
      <c r="B290" s="285" t="s">
        <v>48</v>
      </c>
      <c r="C290" s="272"/>
      <c r="D290" s="272"/>
      <c r="E290" s="272"/>
      <c r="F290" s="272"/>
      <c r="G290" s="272"/>
      <c r="H290" s="274">
        <f>IF(H288&lt;0,ABS(H288),0)</f>
        <v>902562.49174079974</v>
      </c>
      <c r="I290" s="275">
        <f t="shared" ref="I290:T290" si="154">IF(I288&lt;0,ABS(I288),0)</f>
        <v>907365.89586666645</v>
      </c>
      <c r="J290" s="275">
        <f t="shared" si="154"/>
        <v>912118.70332586649</v>
      </c>
      <c r="K290" s="275">
        <f t="shared" si="154"/>
        <v>913141.68745173316</v>
      </c>
      <c r="L290" s="275">
        <f t="shared" si="154"/>
        <v>912708.52491093311</v>
      </c>
      <c r="M290" s="275">
        <f t="shared" si="154"/>
        <v>910951.08903679973</v>
      </c>
      <c r="N290" s="275">
        <f t="shared" si="154"/>
        <v>912928.75316266646</v>
      </c>
      <c r="O290" s="275">
        <f t="shared" si="154"/>
        <v>908390.99062186643</v>
      </c>
      <c r="P290" s="275">
        <f t="shared" si="154"/>
        <v>902388.23474773311</v>
      </c>
      <c r="Q290" s="275">
        <f t="shared" si="154"/>
        <v>895050.05220693315</v>
      </c>
      <c r="R290" s="275">
        <f t="shared" si="154"/>
        <v>886246.87633279979</v>
      </c>
      <c r="S290" s="275">
        <f t="shared" si="154"/>
        <v>877114.97045866644</v>
      </c>
      <c r="T290" s="286">
        <f t="shared" si="154"/>
        <v>877114.97045866644</v>
      </c>
      <c r="U290" s="7"/>
      <c r="V290" s="3"/>
      <c r="W290" s="3"/>
      <c r="X290" s="3"/>
      <c r="Y290" s="3"/>
      <c r="Z290" s="3"/>
    </row>
    <row r="291" spans="1:26" s="27" customFormat="1">
      <c r="A291" s="29"/>
      <c r="B291" s="448"/>
      <c r="C291" s="7"/>
      <c r="D291" s="7"/>
      <c r="E291" s="3"/>
      <c r="F291" s="3"/>
      <c r="G291" s="3"/>
      <c r="H291" s="3"/>
      <c r="I291" s="3"/>
      <c r="J291" s="3"/>
      <c r="K291" s="3"/>
      <c r="L291" s="3"/>
      <c r="M291" s="3"/>
      <c r="N291" s="3"/>
      <c r="O291" s="3"/>
      <c r="P291" s="3"/>
      <c r="Q291" s="3"/>
      <c r="R291" s="3"/>
      <c r="S291" s="3"/>
      <c r="T291" s="3"/>
      <c r="U291" s="7"/>
      <c r="V291" s="7"/>
      <c r="W291" s="7"/>
      <c r="X291" s="7"/>
      <c r="Y291" s="7"/>
      <c r="Z291" s="7"/>
    </row>
    <row r="292" spans="1:26">
      <c r="B292" s="449"/>
      <c r="C292" s="7"/>
      <c r="D292" s="3"/>
      <c r="E292" s="3"/>
      <c r="F292" s="3"/>
      <c r="G292" s="3"/>
      <c r="H292" s="3"/>
      <c r="I292" s="3"/>
      <c r="J292" s="3"/>
      <c r="K292" s="3"/>
      <c r="L292" s="3"/>
      <c r="M292" s="3"/>
      <c r="N292" s="3"/>
      <c r="O292" s="3"/>
      <c r="P292" s="3"/>
      <c r="Q292" s="3"/>
      <c r="R292" s="3"/>
      <c r="S292" s="3"/>
      <c r="T292" s="3"/>
      <c r="U292" s="3"/>
      <c r="V292" s="3"/>
      <c r="W292" s="3"/>
      <c r="X292" s="3"/>
      <c r="Y292" s="3"/>
      <c r="Z292" s="3"/>
    </row>
    <row r="293" spans="1:26">
      <c r="B293" s="449"/>
      <c r="C293" s="7"/>
      <c r="D293" s="3"/>
      <c r="E293" s="3"/>
      <c r="F293" s="3"/>
      <c r="G293" s="3"/>
      <c r="H293" s="3"/>
      <c r="I293" s="3"/>
      <c r="J293" s="3"/>
      <c r="K293" s="3"/>
      <c r="L293" s="3"/>
      <c r="M293" s="3"/>
      <c r="N293" s="3"/>
      <c r="O293" s="3"/>
      <c r="P293" s="3"/>
      <c r="Q293" s="3"/>
      <c r="R293" s="3"/>
      <c r="S293" s="3"/>
      <c r="T293" s="3"/>
      <c r="U293" s="3"/>
      <c r="V293" s="3"/>
      <c r="W293" s="3"/>
      <c r="X293" s="3"/>
      <c r="Y293" s="3"/>
      <c r="Z293" s="3"/>
    </row>
    <row r="294" spans="1:26">
      <c r="B294" s="449"/>
      <c r="C294" s="7"/>
      <c r="D294" s="3"/>
      <c r="E294" s="3"/>
      <c r="F294" s="3"/>
      <c r="G294" s="3"/>
      <c r="H294" s="3"/>
      <c r="I294" s="3"/>
      <c r="J294" s="3"/>
      <c r="K294" s="3"/>
      <c r="L294" s="3"/>
      <c r="M294" s="3"/>
      <c r="N294" s="3"/>
      <c r="O294" s="3"/>
      <c r="P294" s="3"/>
      <c r="Q294" s="3"/>
      <c r="R294" s="3"/>
      <c r="S294" s="3"/>
      <c r="T294" s="3"/>
      <c r="U294" s="3"/>
      <c r="V294" s="3"/>
      <c r="W294" s="3"/>
      <c r="X294" s="3"/>
      <c r="Y294" s="3"/>
      <c r="Z294" s="3"/>
    </row>
    <row r="295" spans="1:26">
      <c r="B295" s="449"/>
      <c r="C295" s="7"/>
      <c r="D295" s="3"/>
      <c r="E295" s="3"/>
      <c r="F295" s="3"/>
      <c r="G295" s="3"/>
      <c r="H295" s="3"/>
      <c r="I295" s="3"/>
      <c r="J295" s="3"/>
      <c r="K295" s="3"/>
      <c r="L295" s="3"/>
      <c r="M295" s="3"/>
      <c r="N295" s="3"/>
      <c r="O295" s="3"/>
      <c r="P295" s="3"/>
      <c r="Q295" s="3"/>
      <c r="R295" s="3"/>
      <c r="S295" s="3"/>
      <c r="T295" s="3"/>
      <c r="U295" s="3"/>
      <c r="V295" s="3"/>
      <c r="W295" s="3"/>
      <c r="X295" s="3"/>
      <c r="Y295" s="3"/>
      <c r="Z295" s="3"/>
    </row>
    <row r="296" spans="1:26">
      <c r="B296" s="449"/>
      <c r="C296" s="7"/>
      <c r="D296" s="3"/>
      <c r="E296" s="3"/>
      <c r="F296" s="3"/>
      <c r="G296" s="3"/>
      <c r="H296" s="3"/>
      <c r="I296" s="3"/>
      <c r="J296" s="3"/>
      <c r="K296" s="3"/>
      <c r="L296" s="3"/>
      <c r="M296" s="3"/>
      <c r="N296" s="3"/>
      <c r="O296" s="3"/>
      <c r="P296" s="3"/>
      <c r="Q296" s="3"/>
      <c r="R296" s="3"/>
      <c r="S296" s="3"/>
      <c r="T296" s="3"/>
      <c r="U296" s="3"/>
      <c r="V296" s="3"/>
      <c r="W296" s="3"/>
      <c r="X296" s="3"/>
      <c r="Y296" s="3"/>
      <c r="Z296" s="3"/>
    </row>
    <row r="297" spans="1:26">
      <c r="B297" s="449"/>
      <c r="C297" s="7"/>
      <c r="D297" s="3"/>
      <c r="E297" s="3"/>
      <c r="F297" s="3"/>
      <c r="G297" s="3"/>
      <c r="H297" s="3"/>
      <c r="I297" s="3"/>
      <c r="J297" s="3"/>
      <c r="K297" s="3"/>
      <c r="L297" s="3"/>
      <c r="M297" s="3"/>
      <c r="N297" s="3"/>
      <c r="O297" s="3"/>
      <c r="P297" s="3"/>
      <c r="Q297" s="3"/>
      <c r="R297" s="3"/>
      <c r="S297" s="3"/>
      <c r="T297" s="3"/>
      <c r="U297" s="3"/>
      <c r="V297" s="3"/>
      <c r="W297" s="3"/>
      <c r="X297" s="3"/>
      <c r="Y297" s="3"/>
      <c r="Z297" s="3"/>
    </row>
    <row r="298" spans="1:26">
      <c r="B298" s="449"/>
      <c r="C298" s="7"/>
      <c r="D298" s="3"/>
      <c r="E298" s="3"/>
      <c r="F298" s="3"/>
      <c r="G298" s="3"/>
      <c r="H298" s="3"/>
      <c r="I298" s="3"/>
      <c r="J298" s="3"/>
      <c r="K298" s="3"/>
      <c r="L298" s="3"/>
      <c r="M298" s="3"/>
      <c r="N298" s="3"/>
      <c r="O298" s="3"/>
      <c r="P298" s="3"/>
      <c r="Q298" s="3"/>
      <c r="R298" s="3"/>
      <c r="S298" s="3"/>
      <c r="T298" s="3"/>
      <c r="U298" s="3"/>
      <c r="V298" s="3"/>
      <c r="W298" s="3"/>
      <c r="X298" s="3"/>
      <c r="Y298" s="3"/>
      <c r="Z298" s="3"/>
    </row>
    <row r="299" spans="1:26">
      <c r="B299" s="449"/>
      <c r="C299" s="7"/>
      <c r="D299" s="3"/>
      <c r="E299" s="3"/>
      <c r="F299" s="3"/>
      <c r="G299" s="3"/>
      <c r="H299" s="3"/>
      <c r="I299" s="3"/>
      <c r="J299" s="3"/>
      <c r="K299" s="3"/>
      <c r="L299" s="3"/>
      <c r="M299" s="3"/>
      <c r="N299" s="3"/>
      <c r="O299" s="3"/>
      <c r="P299" s="3"/>
      <c r="Q299" s="3"/>
      <c r="R299" s="3"/>
      <c r="S299" s="3"/>
      <c r="T299" s="3"/>
      <c r="U299" s="3"/>
      <c r="V299" s="3"/>
      <c r="W299" s="3"/>
      <c r="X299" s="3"/>
      <c r="Y299" s="3"/>
      <c r="Z299" s="3"/>
    </row>
    <row r="300" spans="1:26">
      <c r="B300" s="449"/>
      <c r="C300" s="7"/>
      <c r="D300" s="3"/>
      <c r="E300" s="3"/>
      <c r="F300" s="3"/>
      <c r="G300" s="3"/>
      <c r="H300" s="3"/>
      <c r="I300" s="3"/>
      <c r="J300" s="3"/>
      <c r="K300" s="3"/>
      <c r="L300" s="3"/>
      <c r="M300" s="3"/>
      <c r="N300" s="3"/>
      <c r="O300" s="3"/>
      <c r="P300" s="3"/>
      <c r="Q300" s="3"/>
      <c r="R300" s="3"/>
      <c r="S300" s="3"/>
      <c r="T300" s="3"/>
      <c r="U300" s="3"/>
      <c r="V300" s="3"/>
      <c r="W300" s="3"/>
      <c r="X300" s="3"/>
      <c r="Y300" s="3"/>
      <c r="Z300" s="3"/>
    </row>
    <row r="301" spans="1:26">
      <c r="B301" s="449"/>
      <c r="C301" s="7"/>
      <c r="D301" s="3"/>
      <c r="E301" s="3"/>
      <c r="F301" s="3"/>
      <c r="G301" s="3"/>
      <c r="H301" s="3"/>
      <c r="I301" s="3"/>
      <c r="J301" s="3"/>
      <c r="K301" s="3"/>
      <c r="L301" s="3"/>
      <c r="M301" s="3"/>
      <c r="N301" s="3"/>
      <c r="O301" s="3"/>
      <c r="P301" s="3"/>
      <c r="Q301" s="3"/>
      <c r="R301" s="3"/>
      <c r="S301" s="3"/>
      <c r="T301" s="3"/>
      <c r="U301" s="3"/>
      <c r="V301" s="3"/>
      <c r="W301" s="3"/>
      <c r="X301" s="3"/>
      <c r="Y301" s="3"/>
      <c r="Z301" s="3"/>
    </row>
    <row r="302" spans="1:26">
      <c r="B302" s="449"/>
      <c r="C302" s="7"/>
      <c r="D302" s="3"/>
      <c r="E302" s="3"/>
      <c r="F302" s="3"/>
      <c r="G302" s="3"/>
      <c r="H302" s="3"/>
      <c r="I302" s="3"/>
      <c r="J302" s="3"/>
      <c r="K302" s="3"/>
      <c r="L302" s="3"/>
      <c r="M302" s="3"/>
      <c r="N302" s="3"/>
      <c r="O302" s="3"/>
      <c r="P302" s="3"/>
      <c r="Q302" s="3"/>
      <c r="R302" s="3"/>
      <c r="S302" s="3"/>
      <c r="T302" s="3"/>
      <c r="U302" s="3"/>
      <c r="V302" s="3"/>
      <c r="W302" s="3"/>
      <c r="X302" s="3"/>
      <c r="Y302" s="3"/>
      <c r="Z302" s="3"/>
    </row>
    <row r="303" spans="1:26">
      <c r="B303" s="449"/>
      <c r="C303" s="7"/>
      <c r="D303" s="3"/>
      <c r="E303" s="3"/>
      <c r="F303" s="3"/>
      <c r="G303" s="3"/>
      <c r="H303" s="3"/>
      <c r="I303" s="3"/>
      <c r="J303" s="3"/>
      <c r="K303" s="3"/>
      <c r="L303" s="3"/>
      <c r="M303" s="3"/>
      <c r="N303" s="3"/>
      <c r="O303" s="3"/>
      <c r="P303" s="3"/>
      <c r="Q303" s="3"/>
      <c r="R303" s="3"/>
      <c r="S303" s="3"/>
      <c r="T303" s="3"/>
      <c r="U303" s="3"/>
      <c r="V303" s="3"/>
      <c r="W303" s="3"/>
      <c r="X303" s="3"/>
      <c r="Y303" s="3"/>
      <c r="Z303" s="3"/>
    </row>
    <row r="304" spans="1:26">
      <c r="B304" s="449"/>
      <c r="C304" s="7"/>
      <c r="D304" s="3"/>
      <c r="E304" s="3"/>
      <c r="F304" s="3"/>
      <c r="G304" s="3"/>
      <c r="H304" s="3"/>
      <c r="I304" s="3"/>
      <c r="J304" s="3"/>
      <c r="K304" s="3"/>
      <c r="L304" s="3"/>
      <c r="M304" s="3"/>
      <c r="N304" s="3"/>
      <c r="O304" s="3"/>
      <c r="P304" s="3"/>
      <c r="Q304" s="3"/>
      <c r="R304" s="3"/>
      <c r="S304" s="3"/>
      <c r="T304" s="3"/>
      <c r="U304" s="3"/>
      <c r="V304" s="3"/>
      <c r="W304" s="3"/>
      <c r="X304" s="3"/>
      <c r="Y304" s="3"/>
      <c r="Z304" s="3"/>
    </row>
    <row r="305" spans="2:26">
      <c r="B305" s="449"/>
      <c r="C305" s="7"/>
      <c r="D305" s="3"/>
      <c r="E305" s="3"/>
      <c r="F305" s="3"/>
      <c r="G305" s="3"/>
      <c r="H305" s="3"/>
      <c r="I305" s="3"/>
      <c r="J305" s="3"/>
      <c r="K305" s="3"/>
      <c r="L305" s="3"/>
      <c r="M305" s="3"/>
      <c r="N305" s="3"/>
      <c r="O305" s="3"/>
      <c r="P305" s="3"/>
      <c r="Q305" s="3"/>
      <c r="R305" s="3"/>
      <c r="S305" s="3"/>
      <c r="T305" s="3"/>
      <c r="U305" s="3"/>
      <c r="V305" s="3"/>
      <c r="W305" s="3"/>
      <c r="X305" s="3"/>
      <c r="Y305" s="3"/>
      <c r="Z305" s="3"/>
    </row>
    <row r="306" spans="2:26">
      <c r="B306" s="449"/>
      <c r="C306" s="7"/>
      <c r="D306" s="3"/>
      <c r="E306" s="3"/>
      <c r="F306" s="3"/>
      <c r="G306" s="3"/>
      <c r="H306" s="3"/>
      <c r="I306" s="3"/>
      <c r="J306" s="3"/>
      <c r="K306" s="3"/>
      <c r="L306" s="3"/>
      <c r="M306" s="3"/>
      <c r="N306" s="3"/>
      <c r="O306" s="3"/>
      <c r="P306" s="3"/>
      <c r="Q306" s="3"/>
      <c r="R306" s="3"/>
      <c r="S306" s="3"/>
      <c r="T306" s="3"/>
      <c r="U306" s="3"/>
      <c r="V306" s="3"/>
      <c r="W306" s="3"/>
      <c r="X306" s="3"/>
      <c r="Y306" s="3"/>
      <c r="Z306" s="3"/>
    </row>
    <row r="307" spans="2:26">
      <c r="B307" s="449"/>
      <c r="C307" s="7"/>
      <c r="D307" s="3"/>
      <c r="E307" s="3"/>
      <c r="F307" s="3"/>
      <c r="G307" s="3"/>
      <c r="H307" s="3"/>
      <c r="I307" s="3"/>
      <c r="J307" s="3"/>
      <c r="K307" s="3"/>
      <c r="L307" s="3"/>
      <c r="M307" s="3"/>
      <c r="N307" s="3"/>
      <c r="O307" s="3"/>
      <c r="P307" s="3"/>
      <c r="Q307" s="3"/>
      <c r="R307" s="3"/>
      <c r="S307" s="3"/>
      <c r="T307" s="3"/>
      <c r="U307" s="3"/>
      <c r="V307" s="3"/>
      <c r="W307" s="3"/>
      <c r="X307" s="3"/>
      <c r="Y307" s="3"/>
      <c r="Z307" s="3"/>
    </row>
    <row r="308" spans="2:26">
      <c r="B308" s="449"/>
      <c r="C308" s="7"/>
      <c r="D308" s="3"/>
      <c r="E308" s="3"/>
      <c r="F308" s="3"/>
      <c r="G308" s="3"/>
      <c r="H308" s="3"/>
      <c r="I308" s="3"/>
      <c r="J308" s="3"/>
      <c r="K308" s="3"/>
      <c r="L308" s="3"/>
      <c r="M308" s="3"/>
      <c r="N308" s="3"/>
      <c r="O308" s="3"/>
      <c r="P308" s="3"/>
      <c r="Q308" s="3"/>
      <c r="R308" s="3"/>
      <c r="S308" s="3"/>
      <c r="T308" s="3"/>
      <c r="U308" s="3"/>
      <c r="V308" s="3"/>
      <c r="W308" s="3"/>
      <c r="X308" s="3"/>
      <c r="Y308" s="3"/>
      <c r="Z308" s="3"/>
    </row>
    <row r="309" spans="2:26">
      <c r="B309" s="449"/>
      <c r="C309" s="7"/>
      <c r="D309" s="3"/>
      <c r="E309" s="3"/>
      <c r="F309" s="3"/>
      <c r="G309" s="3"/>
      <c r="H309" s="3"/>
      <c r="I309" s="3"/>
      <c r="J309" s="3"/>
      <c r="K309" s="3"/>
      <c r="L309" s="3"/>
      <c r="M309" s="3"/>
      <c r="N309" s="3"/>
      <c r="O309" s="3"/>
      <c r="P309" s="3"/>
      <c r="Q309" s="3"/>
      <c r="R309" s="3"/>
      <c r="S309" s="3"/>
      <c r="T309" s="3"/>
      <c r="U309" s="3"/>
      <c r="V309" s="3"/>
      <c r="W309" s="3"/>
      <c r="X309" s="3"/>
      <c r="Y309" s="3"/>
      <c r="Z309" s="3"/>
    </row>
    <row r="310" spans="2:26">
      <c r="B310" s="449"/>
      <c r="C310" s="7"/>
      <c r="D310" s="3"/>
      <c r="E310" s="3"/>
      <c r="F310" s="3"/>
      <c r="G310" s="3"/>
      <c r="H310" s="3"/>
      <c r="I310" s="3"/>
      <c r="J310" s="3"/>
      <c r="K310" s="3"/>
      <c r="L310" s="3"/>
      <c r="M310" s="3"/>
      <c r="N310" s="3"/>
      <c r="O310" s="3"/>
      <c r="P310" s="3"/>
      <c r="Q310" s="3"/>
      <c r="R310" s="3"/>
      <c r="S310" s="3"/>
      <c r="T310" s="3"/>
      <c r="U310" s="3"/>
      <c r="V310" s="3"/>
      <c r="W310" s="3"/>
      <c r="X310" s="3"/>
      <c r="Y310" s="3"/>
      <c r="Z310" s="3"/>
    </row>
    <row r="311" spans="2:26">
      <c r="B311" s="449"/>
      <c r="C311" s="7"/>
      <c r="D311" s="3"/>
      <c r="E311" s="3"/>
      <c r="F311" s="3"/>
      <c r="G311" s="3"/>
      <c r="H311" s="3"/>
      <c r="I311" s="3"/>
      <c r="J311" s="3"/>
      <c r="K311" s="3"/>
      <c r="L311" s="3"/>
      <c r="M311" s="3"/>
      <c r="N311" s="3"/>
      <c r="O311" s="3"/>
      <c r="P311" s="3"/>
      <c r="Q311" s="3"/>
      <c r="R311" s="3"/>
      <c r="S311" s="3"/>
      <c r="T311" s="3"/>
      <c r="U311" s="3"/>
      <c r="V311" s="3"/>
      <c r="W311" s="3"/>
      <c r="X311" s="3"/>
      <c r="Y311" s="3"/>
      <c r="Z311" s="3"/>
    </row>
    <row r="312" spans="2:26">
      <c r="B312" s="449"/>
      <c r="C312" s="7"/>
      <c r="D312" s="3"/>
      <c r="E312" s="3"/>
      <c r="F312" s="3"/>
      <c r="G312" s="3"/>
      <c r="H312" s="3"/>
      <c r="I312" s="3"/>
      <c r="J312" s="3"/>
      <c r="K312" s="3"/>
      <c r="L312" s="3"/>
      <c r="M312" s="3"/>
      <c r="N312" s="3"/>
      <c r="O312" s="3"/>
      <c r="P312" s="3"/>
      <c r="Q312" s="3"/>
      <c r="R312" s="3"/>
      <c r="S312" s="3"/>
      <c r="T312" s="3"/>
      <c r="U312" s="3"/>
      <c r="V312" s="3"/>
      <c r="W312" s="3"/>
      <c r="X312" s="3"/>
      <c r="Y312" s="3"/>
      <c r="Z312" s="3"/>
    </row>
    <row r="313" spans="2:26">
      <c r="B313" s="449"/>
      <c r="C313" s="7"/>
      <c r="D313" s="3"/>
      <c r="E313" s="3"/>
      <c r="F313" s="3"/>
      <c r="G313" s="3"/>
      <c r="H313" s="3"/>
      <c r="I313" s="3"/>
      <c r="J313" s="3"/>
      <c r="K313" s="3"/>
      <c r="L313" s="3"/>
      <c r="M313" s="3"/>
      <c r="N313" s="3"/>
      <c r="O313" s="3"/>
      <c r="P313" s="3"/>
      <c r="Q313" s="3"/>
      <c r="R313" s="3"/>
      <c r="S313" s="3"/>
      <c r="T313" s="3"/>
      <c r="U313" s="3"/>
      <c r="V313" s="3"/>
      <c r="W313" s="3"/>
      <c r="X313" s="3"/>
      <c r="Y313" s="3"/>
      <c r="Z313" s="3"/>
    </row>
    <row r="314" spans="2:26">
      <c r="B314" s="449"/>
      <c r="C314" s="7"/>
      <c r="D314" s="3"/>
      <c r="E314" s="3"/>
      <c r="F314" s="3"/>
      <c r="G314" s="3"/>
      <c r="H314" s="3"/>
      <c r="I314" s="3"/>
      <c r="J314" s="3"/>
      <c r="K314" s="3"/>
      <c r="L314" s="3"/>
      <c r="M314" s="3"/>
      <c r="N314" s="3"/>
      <c r="O314" s="3"/>
      <c r="P314" s="3"/>
      <c r="Q314" s="3"/>
      <c r="R314" s="3"/>
      <c r="S314" s="3"/>
      <c r="T314" s="3"/>
      <c r="U314" s="3"/>
      <c r="V314" s="3"/>
      <c r="W314" s="3"/>
      <c r="X314" s="3"/>
      <c r="Y314" s="3"/>
      <c r="Z314" s="3"/>
    </row>
    <row r="315" spans="2:26">
      <c r="B315" s="449"/>
      <c r="C315" s="7"/>
      <c r="D315" s="3"/>
      <c r="E315" s="3"/>
      <c r="F315" s="3"/>
      <c r="G315" s="3"/>
      <c r="H315" s="3"/>
      <c r="I315" s="3"/>
      <c r="J315" s="3"/>
      <c r="K315" s="3"/>
      <c r="L315" s="3"/>
      <c r="M315" s="3"/>
      <c r="N315" s="3"/>
      <c r="O315" s="3"/>
      <c r="P315" s="3"/>
      <c r="Q315" s="3"/>
      <c r="R315" s="3"/>
      <c r="S315" s="3"/>
      <c r="T315" s="3"/>
      <c r="U315" s="3"/>
      <c r="V315" s="3"/>
      <c r="W315" s="3"/>
      <c r="X315" s="3"/>
      <c r="Y315" s="3"/>
      <c r="Z315" s="3"/>
    </row>
    <row r="316" spans="2:26">
      <c r="B316" s="449"/>
      <c r="C316" s="7"/>
      <c r="D316" s="3"/>
      <c r="E316" s="3"/>
      <c r="F316" s="3"/>
      <c r="G316" s="3"/>
      <c r="H316" s="3"/>
      <c r="I316" s="3"/>
      <c r="J316" s="3"/>
      <c r="K316" s="3"/>
      <c r="L316" s="3"/>
      <c r="M316" s="3"/>
      <c r="N316" s="3"/>
      <c r="O316" s="3"/>
      <c r="P316" s="3"/>
      <c r="Q316" s="3"/>
      <c r="R316" s="3"/>
      <c r="S316" s="3"/>
      <c r="T316" s="3"/>
      <c r="U316" s="3"/>
      <c r="V316" s="3"/>
      <c r="W316" s="3"/>
      <c r="X316" s="3"/>
      <c r="Y316" s="3"/>
      <c r="Z316" s="3"/>
    </row>
    <row r="317" spans="2:26">
      <c r="B317" s="449"/>
      <c r="C317" s="7"/>
      <c r="D317" s="3"/>
      <c r="E317" s="3"/>
      <c r="F317" s="3"/>
      <c r="G317" s="3"/>
      <c r="H317" s="3"/>
      <c r="I317" s="3"/>
      <c r="J317" s="3"/>
      <c r="K317" s="3"/>
      <c r="L317" s="3"/>
      <c r="M317" s="3"/>
      <c r="N317" s="3"/>
      <c r="O317" s="3"/>
      <c r="P317" s="3"/>
      <c r="Q317" s="3"/>
      <c r="R317" s="3"/>
      <c r="S317" s="3"/>
      <c r="T317" s="3"/>
      <c r="U317" s="3"/>
      <c r="V317" s="3"/>
      <c r="W317" s="3"/>
      <c r="X317" s="3"/>
      <c r="Y317" s="3"/>
      <c r="Z317" s="3"/>
    </row>
    <row r="318" spans="2:26">
      <c r="B318" s="449"/>
      <c r="C318" s="7"/>
      <c r="D318" s="3"/>
      <c r="E318" s="3"/>
      <c r="F318" s="3"/>
      <c r="G318" s="3"/>
      <c r="H318" s="3"/>
      <c r="I318" s="3"/>
      <c r="J318" s="3"/>
      <c r="K318" s="3"/>
      <c r="L318" s="3"/>
      <c r="M318" s="3"/>
      <c r="N318" s="3"/>
      <c r="O318" s="3"/>
      <c r="P318" s="3"/>
      <c r="Q318" s="3"/>
      <c r="R318" s="3"/>
      <c r="S318" s="3"/>
      <c r="T318" s="3"/>
      <c r="U318" s="3"/>
      <c r="V318" s="3"/>
      <c r="W318" s="3"/>
      <c r="X318" s="3"/>
      <c r="Y318" s="3"/>
      <c r="Z318" s="3"/>
    </row>
    <row r="319" spans="2:26">
      <c r="B319" s="449"/>
      <c r="C319" s="7"/>
      <c r="D319" s="3"/>
      <c r="E319" s="3"/>
      <c r="F319" s="3"/>
      <c r="G319" s="3"/>
      <c r="H319" s="3"/>
      <c r="I319" s="3"/>
      <c r="J319" s="3"/>
      <c r="K319" s="3"/>
      <c r="L319" s="3"/>
      <c r="M319" s="3"/>
      <c r="N319" s="3"/>
      <c r="O319" s="3"/>
      <c r="P319" s="3"/>
      <c r="Q319" s="3"/>
      <c r="R319" s="3"/>
      <c r="S319" s="3"/>
      <c r="T319" s="3"/>
      <c r="U319" s="3"/>
      <c r="V319" s="3"/>
      <c r="W319" s="3"/>
      <c r="X319" s="3"/>
      <c r="Y319" s="3"/>
      <c r="Z319" s="3"/>
    </row>
    <row r="320" spans="2:26">
      <c r="B320" s="449"/>
      <c r="C320" s="7"/>
      <c r="D320" s="3"/>
      <c r="E320" s="3"/>
      <c r="F320" s="3"/>
      <c r="G320" s="3"/>
      <c r="H320" s="3"/>
      <c r="I320" s="3"/>
      <c r="J320" s="3"/>
      <c r="K320" s="3"/>
      <c r="L320" s="3"/>
      <c r="M320" s="3"/>
      <c r="N320" s="3"/>
      <c r="O320" s="3"/>
      <c r="P320" s="3"/>
      <c r="Q320" s="3"/>
      <c r="R320" s="3"/>
      <c r="S320" s="3"/>
      <c r="T320" s="3"/>
      <c r="U320" s="3"/>
      <c r="V320" s="3"/>
      <c r="W320" s="3"/>
      <c r="X320" s="3"/>
      <c r="Y320" s="3"/>
      <c r="Z320" s="3"/>
    </row>
    <row r="321" spans="2:26">
      <c r="B321" s="449"/>
      <c r="C321" s="7"/>
      <c r="D321" s="3"/>
      <c r="E321" s="3"/>
      <c r="F321" s="3"/>
      <c r="G321" s="3"/>
      <c r="H321" s="3"/>
      <c r="I321" s="3"/>
      <c r="J321" s="3"/>
      <c r="K321" s="3"/>
      <c r="L321" s="3"/>
      <c r="M321" s="3"/>
      <c r="N321" s="3"/>
      <c r="O321" s="3"/>
      <c r="P321" s="3"/>
      <c r="Q321" s="3"/>
      <c r="R321" s="3"/>
      <c r="S321" s="3"/>
      <c r="T321" s="3"/>
      <c r="U321" s="3"/>
      <c r="V321" s="3"/>
      <c r="W321" s="3"/>
      <c r="X321" s="3"/>
      <c r="Y321" s="3"/>
      <c r="Z321" s="3"/>
    </row>
    <row r="322" spans="2:26">
      <c r="B322" s="449"/>
      <c r="C322" s="7"/>
      <c r="D322" s="3"/>
      <c r="E322" s="3"/>
      <c r="F322" s="3"/>
      <c r="G322" s="3"/>
      <c r="H322" s="3"/>
      <c r="I322" s="3"/>
      <c r="J322" s="3"/>
      <c r="K322" s="3"/>
      <c r="L322" s="3"/>
      <c r="M322" s="3"/>
      <c r="N322" s="3"/>
      <c r="O322" s="3"/>
      <c r="P322" s="3"/>
      <c r="Q322" s="3"/>
      <c r="R322" s="3"/>
      <c r="S322" s="3"/>
      <c r="T322" s="3"/>
      <c r="U322" s="3"/>
      <c r="V322" s="3"/>
      <c r="W322" s="3"/>
      <c r="X322" s="3"/>
      <c r="Y322" s="3"/>
      <c r="Z322" s="3"/>
    </row>
    <row r="323" spans="2:26">
      <c r="B323" s="449"/>
      <c r="C323" s="7"/>
      <c r="D323" s="3"/>
      <c r="E323" s="3"/>
      <c r="F323" s="3"/>
      <c r="G323" s="3"/>
      <c r="H323" s="3"/>
      <c r="I323" s="3"/>
      <c r="J323" s="3"/>
      <c r="K323" s="3"/>
      <c r="L323" s="3"/>
      <c r="M323" s="3"/>
      <c r="N323" s="3"/>
      <c r="O323" s="3"/>
      <c r="P323" s="3"/>
      <c r="Q323" s="3"/>
      <c r="R323" s="3"/>
      <c r="S323" s="3"/>
      <c r="T323" s="3"/>
      <c r="U323" s="3"/>
      <c r="V323" s="3"/>
      <c r="W323" s="3"/>
      <c r="X323" s="3"/>
      <c r="Y323" s="3"/>
      <c r="Z323" s="3"/>
    </row>
    <row r="324" spans="2:26">
      <c r="B324" s="449"/>
      <c r="C324" s="7"/>
      <c r="D324" s="3"/>
      <c r="E324" s="3"/>
      <c r="F324" s="3"/>
      <c r="G324" s="3"/>
      <c r="H324" s="3"/>
      <c r="I324" s="3"/>
      <c r="J324" s="3"/>
      <c r="K324" s="3"/>
      <c r="L324" s="3"/>
      <c r="M324" s="3"/>
      <c r="N324" s="3"/>
      <c r="O324" s="3"/>
      <c r="P324" s="3"/>
      <c r="Q324" s="3"/>
      <c r="R324" s="3"/>
      <c r="S324" s="3"/>
      <c r="T324" s="3"/>
      <c r="U324" s="3"/>
      <c r="V324" s="3"/>
      <c r="W324" s="3"/>
      <c r="X324" s="3"/>
      <c r="Y324" s="3"/>
      <c r="Z324" s="3"/>
    </row>
    <row r="325" spans="2:26">
      <c r="B325" s="449"/>
      <c r="C325" s="7"/>
      <c r="D325" s="3"/>
      <c r="E325" s="3"/>
      <c r="F325" s="3"/>
      <c r="G325" s="3"/>
      <c r="H325" s="3"/>
      <c r="I325" s="3"/>
      <c r="J325" s="3"/>
      <c r="K325" s="3"/>
      <c r="L325" s="3"/>
      <c r="M325" s="3"/>
      <c r="N325" s="3"/>
      <c r="O325" s="3"/>
      <c r="P325" s="3"/>
      <c r="Q325" s="3"/>
      <c r="R325" s="3"/>
      <c r="S325" s="3"/>
      <c r="T325" s="3"/>
      <c r="U325" s="3"/>
      <c r="V325" s="3"/>
      <c r="W325" s="3"/>
      <c r="X325" s="3"/>
      <c r="Y325" s="3"/>
      <c r="Z325" s="3"/>
    </row>
    <row r="326" spans="2:26">
      <c r="B326" s="449"/>
      <c r="C326" s="7"/>
      <c r="D326" s="3"/>
      <c r="E326" s="3"/>
      <c r="F326" s="3"/>
      <c r="G326" s="3"/>
      <c r="H326" s="3"/>
      <c r="I326" s="3"/>
      <c r="J326" s="3"/>
      <c r="K326" s="3"/>
      <c r="L326" s="3"/>
      <c r="M326" s="3"/>
      <c r="N326" s="3"/>
      <c r="O326" s="3"/>
      <c r="P326" s="3"/>
      <c r="Q326" s="3"/>
      <c r="R326" s="3"/>
      <c r="S326" s="3"/>
      <c r="T326" s="3"/>
      <c r="U326" s="3"/>
      <c r="V326" s="3"/>
      <c r="W326" s="3"/>
      <c r="X326" s="3"/>
      <c r="Y326" s="3"/>
      <c r="Z326" s="3"/>
    </row>
    <row r="327" spans="2:26">
      <c r="B327" s="449"/>
      <c r="C327" s="7"/>
      <c r="D327" s="3"/>
      <c r="E327" s="3"/>
      <c r="F327" s="3"/>
      <c r="G327" s="3"/>
      <c r="H327" s="3"/>
      <c r="I327" s="3"/>
      <c r="J327" s="3"/>
      <c r="K327" s="3"/>
      <c r="L327" s="3"/>
      <c r="M327" s="3"/>
      <c r="N327" s="3"/>
      <c r="O327" s="3"/>
      <c r="P327" s="3"/>
      <c r="Q327" s="3"/>
      <c r="R327" s="3"/>
      <c r="S327" s="3"/>
      <c r="T327" s="3"/>
      <c r="U327" s="3"/>
      <c r="V327" s="3"/>
      <c r="W327" s="3"/>
      <c r="X327" s="3"/>
      <c r="Y327" s="3"/>
      <c r="Z327" s="3"/>
    </row>
    <row r="328" spans="2:26">
      <c r="B328" s="449"/>
      <c r="C328" s="7"/>
      <c r="D328" s="3"/>
      <c r="E328" s="3"/>
      <c r="F328" s="3"/>
      <c r="G328" s="3"/>
      <c r="H328" s="3"/>
      <c r="I328" s="3"/>
      <c r="J328" s="3"/>
      <c r="K328" s="3"/>
      <c r="L328" s="3"/>
      <c r="M328" s="3"/>
      <c r="N328" s="3"/>
      <c r="O328" s="3"/>
      <c r="P328" s="3"/>
      <c r="Q328" s="3"/>
      <c r="R328" s="3"/>
      <c r="S328" s="3"/>
      <c r="T328" s="3"/>
      <c r="U328" s="3"/>
      <c r="V328" s="3"/>
      <c r="W328" s="3"/>
      <c r="X328" s="3"/>
      <c r="Y328" s="3"/>
      <c r="Z328" s="3"/>
    </row>
    <row r="329" spans="2:26">
      <c r="B329" s="449"/>
      <c r="C329" s="7"/>
      <c r="D329" s="3"/>
      <c r="E329" s="3"/>
      <c r="F329" s="3"/>
      <c r="G329" s="3"/>
      <c r="H329" s="3"/>
      <c r="I329" s="3"/>
      <c r="J329" s="3"/>
      <c r="K329" s="3"/>
      <c r="L329" s="3"/>
      <c r="M329" s="3"/>
      <c r="N329" s="3"/>
      <c r="O329" s="3"/>
      <c r="P329" s="3"/>
      <c r="Q329" s="3"/>
      <c r="R329" s="3"/>
      <c r="S329" s="3"/>
      <c r="T329" s="3"/>
      <c r="U329" s="3"/>
      <c r="V329" s="3"/>
      <c r="W329" s="3"/>
      <c r="X329" s="3"/>
      <c r="Y329" s="3"/>
      <c r="Z329" s="3"/>
    </row>
    <row r="330" spans="2:26">
      <c r="B330" s="449"/>
      <c r="C330" s="7"/>
      <c r="D330" s="3"/>
      <c r="E330" s="3"/>
      <c r="F330" s="3"/>
      <c r="G330" s="3"/>
      <c r="H330" s="3"/>
      <c r="I330" s="3"/>
      <c r="J330" s="3"/>
      <c r="K330" s="3"/>
      <c r="L330" s="3"/>
      <c r="M330" s="3"/>
      <c r="N330" s="3"/>
      <c r="O330" s="3"/>
      <c r="P330" s="3"/>
      <c r="Q330" s="3"/>
      <c r="R330" s="3"/>
      <c r="S330" s="3"/>
      <c r="T330" s="3"/>
      <c r="U330" s="3"/>
      <c r="V330" s="3"/>
      <c r="W330" s="3"/>
      <c r="X330" s="3"/>
      <c r="Y330" s="3"/>
      <c r="Z330" s="3"/>
    </row>
    <row r="331" spans="2:26">
      <c r="B331" s="449"/>
      <c r="C331" s="7"/>
      <c r="D331" s="3"/>
      <c r="E331" s="3"/>
      <c r="F331" s="3"/>
      <c r="G331" s="3"/>
      <c r="H331" s="3"/>
      <c r="I331" s="3"/>
      <c r="J331" s="3"/>
      <c r="K331" s="3"/>
      <c r="L331" s="3"/>
      <c r="M331" s="3"/>
      <c r="N331" s="3"/>
      <c r="O331" s="3"/>
      <c r="P331" s="3"/>
      <c r="Q331" s="3"/>
      <c r="R331" s="3"/>
      <c r="S331" s="3"/>
      <c r="T331" s="3"/>
      <c r="U331" s="3"/>
      <c r="V331" s="3"/>
      <c r="W331" s="3"/>
      <c r="X331" s="3"/>
      <c r="Y331" s="3"/>
      <c r="Z331" s="3"/>
    </row>
    <row r="332" spans="2:26">
      <c r="B332" s="449"/>
      <c r="C332" s="7"/>
      <c r="D332" s="3"/>
      <c r="E332" s="3"/>
      <c r="F332" s="3"/>
      <c r="G332" s="3"/>
      <c r="H332" s="3"/>
      <c r="I332" s="3"/>
      <c r="J332" s="3"/>
      <c r="K332" s="3"/>
      <c r="L332" s="3"/>
      <c r="M332" s="3"/>
      <c r="N332" s="3"/>
      <c r="O332" s="3"/>
      <c r="P332" s="3"/>
      <c r="Q332" s="3"/>
      <c r="R332" s="3"/>
      <c r="S332" s="3"/>
      <c r="T332" s="3"/>
      <c r="U332" s="3"/>
      <c r="V332" s="3"/>
      <c r="W332" s="3"/>
      <c r="X332" s="3"/>
      <c r="Y332" s="3"/>
      <c r="Z332" s="3"/>
    </row>
    <row r="333" spans="2:26">
      <c r="B333" s="449"/>
      <c r="C333" s="7"/>
      <c r="D333" s="3"/>
      <c r="E333" s="3"/>
      <c r="F333" s="3"/>
      <c r="G333" s="3"/>
      <c r="H333" s="3"/>
      <c r="I333" s="3"/>
      <c r="J333" s="3"/>
      <c r="K333" s="3"/>
      <c r="L333" s="3"/>
      <c r="M333" s="3"/>
      <c r="N333" s="3"/>
      <c r="O333" s="3"/>
      <c r="P333" s="3"/>
      <c r="Q333" s="3"/>
      <c r="R333" s="3"/>
      <c r="S333" s="3"/>
      <c r="T333" s="3"/>
      <c r="U333" s="3"/>
      <c r="V333" s="3"/>
      <c r="W333" s="3"/>
      <c r="X333" s="3"/>
      <c r="Y333" s="3"/>
      <c r="Z333" s="3"/>
    </row>
    <row r="334" spans="2:26">
      <c r="B334" s="449"/>
      <c r="C334" s="7"/>
      <c r="D334" s="3"/>
      <c r="E334" s="3"/>
      <c r="F334" s="3"/>
      <c r="G334" s="3"/>
      <c r="H334" s="3"/>
      <c r="I334" s="3"/>
      <c r="J334" s="3"/>
      <c r="K334" s="3"/>
      <c r="L334" s="3"/>
      <c r="M334" s="3"/>
      <c r="N334" s="3"/>
      <c r="O334" s="3"/>
      <c r="P334" s="3"/>
      <c r="Q334" s="3"/>
      <c r="R334" s="3"/>
      <c r="S334" s="3"/>
      <c r="T334" s="3"/>
      <c r="U334" s="3"/>
      <c r="V334" s="3"/>
      <c r="W334" s="3"/>
      <c r="X334" s="3"/>
      <c r="Y334" s="3"/>
      <c r="Z334" s="3"/>
    </row>
    <row r="335" spans="2:26">
      <c r="B335" s="449"/>
      <c r="C335" s="7"/>
      <c r="D335" s="3"/>
      <c r="E335" s="3"/>
      <c r="F335" s="3"/>
      <c r="G335" s="3"/>
      <c r="H335" s="3"/>
      <c r="I335" s="3"/>
      <c r="J335" s="3"/>
      <c r="K335" s="3"/>
      <c r="L335" s="3"/>
      <c r="M335" s="3"/>
      <c r="N335" s="3"/>
      <c r="O335" s="3"/>
      <c r="P335" s="3"/>
      <c r="Q335" s="3"/>
      <c r="R335" s="3"/>
      <c r="S335" s="3"/>
      <c r="T335" s="3"/>
      <c r="U335" s="3"/>
      <c r="V335" s="3"/>
      <c r="W335" s="3"/>
      <c r="X335" s="3"/>
      <c r="Y335" s="3"/>
      <c r="Z335" s="3"/>
    </row>
    <row r="336" spans="2:26">
      <c r="B336" s="449"/>
      <c r="C336" s="7"/>
      <c r="D336" s="3"/>
      <c r="E336" s="3"/>
      <c r="F336" s="3"/>
      <c r="G336" s="3"/>
      <c r="H336" s="3"/>
      <c r="I336" s="3"/>
      <c r="J336" s="3"/>
      <c r="K336" s="3"/>
      <c r="L336" s="3"/>
      <c r="M336" s="3"/>
      <c r="N336" s="3"/>
      <c r="O336" s="3"/>
      <c r="P336" s="3"/>
      <c r="Q336" s="3"/>
      <c r="R336" s="3"/>
      <c r="S336" s="3"/>
      <c r="T336" s="3"/>
      <c r="U336" s="3"/>
      <c r="V336" s="3"/>
      <c r="W336" s="3"/>
      <c r="X336" s="3"/>
      <c r="Y336" s="3"/>
      <c r="Z336" s="3"/>
    </row>
    <row r="337" spans="2:26">
      <c r="B337" s="449"/>
      <c r="C337" s="7"/>
      <c r="D337" s="3"/>
      <c r="E337" s="3"/>
      <c r="F337" s="3"/>
      <c r="G337" s="3"/>
      <c r="H337" s="3"/>
      <c r="I337" s="3"/>
      <c r="J337" s="3"/>
      <c r="K337" s="3"/>
      <c r="L337" s="3"/>
      <c r="M337" s="3"/>
      <c r="N337" s="3"/>
      <c r="O337" s="3"/>
      <c r="P337" s="3"/>
      <c r="Q337" s="3"/>
      <c r="R337" s="3"/>
      <c r="S337" s="3"/>
      <c r="T337" s="3"/>
      <c r="U337" s="3"/>
      <c r="V337" s="3"/>
      <c r="W337" s="3"/>
      <c r="X337" s="3"/>
      <c r="Y337" s="3"/>
      <c r="Z337" s="3"/>
    </row>
    <row r="338" spans="2:26">
      <c r="B338" s="449"/>
      <c r="C338" s="7"/>
      <c r="D338" s="3"/>
      <c r="E338" s="3"/>
      <c r="F338" s="3"/>
      <c r="G338" s="3"/>
      <c r="H338" s="3"/>
      <c r="I338" s="3"/>
      <c r="J338" s="3"/>
      <c r="K338" s="3"/>
      <c r="L338" s="3"/>
      <c r="M338" s="3"/>
      <c r="N338" s="3"/>
      <c r="O338" s="3"/>
      <c r="P338" s="3"/>
      <c r="Q338" s="3"/>
      <c r="R338" s="3"/>
      <c r="S338" s="3"/>
      <c r="T338" s="3"/>
      <c r="U338" s="3"/>
      <c r="V338" s="3"/>
      <c r="W338" s="3"/>
      <c r="X338" s="3"/>
      <c r="Y338" s="3"/>
      <c r="Z338" s="3"/>
    </row>
    <row r="339" spans="2:26">
      <c r="B339" s="449"/>
      <c r="C339" s="7"/>
      <c r="D339" s="3"/>
      <c r="E339" s="3"/>
      <c r="F339" s="3"/>
      <c r="G339" s="3"/>
      <c r="H339" s="3"/>
      <c r="I339" s="3"/>
      <c r="J339" s="3"/>
      <c r="K339" s="3"/>
      <c r="L339" s="3"/>
      <c r="M339" s="3"/>
      <c r="N339" s="3"/>
      <c r="O339" s="3"/>
      <c r="P339" s="3"/>
      <c r="Q339" s="3"/>
      <c r="R339" s="3"/>
      <c r="S339" s="3"/>
      <c r="T339" s="3"/>
      <c r="U339" s="3"/>
      <c r="V339" s="3"/>
      <c r="W339" s="3"/>
      <c r="X339" s="3"/>
      <c r="Y339" s="3"/>
      <c r="Z339" s="3"/>
    </row>
    <row r="340" spans="2:26">
      <c r="B340" s="449"/>
      <c r="C340" s="7"/>
      <c r="D340" s="3"/>
      <c r="E340" s="3"/>
      <c r="F340" s="3"/>
      <c r="G340" s="3"/>
      <c r="H340" s="3"/>
      <c r="I340" s="3"/>
      <c r="J340" s="3"/>
      <c r="K340" s="3"/>
      <c r="L340" s="3"/>
      <c r="M340" s="3"/>
      <c r="N340" s="3"/>
      <c r="O340" s="3"/>
      <c r="P340" s="3"/>
      <c r="Q340" s="3"/>
      <c r="R340" s="3"/>
      <c r="S340" s="3"/>
      <c r="T340" s="3"/>
      <c r="U340" s="3"/>
      <c r="V340" s="3"/>
      <c r="W340" s="3"/>
      <c r="X340" s="3"/>
      <c r="Y340" s="3"/>
      <c r="Z340" s="3"/>
    </row>
    <row r="341" spans="2:26">
      <c r="B341" s="449"/>
      <c r="C341" s="7"/>
      <c r="D341" s="3"/>
      <c r="E341" s="3"/>
      <c r="F341" s="3"/>
      <c r="G341" s="3"/>
      <c r="H341" s="3"/>
      <c r="I341" s="3"/>
      <c r="J341" s="3"/>
      <c r="K341" s="3"/>
      <c r="L341" s="3"/>
      <c r="M341" s="3"/>
      <c r="N341" s="3"/>
      <c r="O341" s="3"/>
      <c r="P341" s="3"/>
      <c r="Q341" s="3"/>
      <c r="R341" s="3"/>
      <c r="S341" s="3"/>
      <c r="T341" s="3"/>
      <c r="U341" s="3"/>
      <c r="V341" s="3"/>
      <c r="W341" s="3"/>
      <c r="X341" s="3"/>
      <c r="Y341" s="3"/>
      <c r="Z341" s="3"/>
    </row>
    <row r="342" spans="2:26">
      <c r="B342" s="449"/>
      <c r="C342" s="7"/>
      <c r="D342" s="3"/>
      <c r="E342" s="3"/>
      <c r="F342" s="3"/>
      <c r="G342" s="3"/>
      <c r="H342" s="3"/>
      <c r="I342" s="3"/>
      <c r="J342" s="3"/>
      <c r="K342" s="3"/>
      <c r="L342" s="3"/>
      <c r="M342" s="3"/>
      <c r="N342" s="3"/>
      <c r="O342" s="3"/>
      <c r="P342" s="3"/>
      <c r="Q342" s="3"/>
      <c r="R342" s="3"/>
      <c r="S342" s="3"/>
      <c r="T342" s="3"/>
      <c r="U342" s="3"/>
      <c r="V342" s="3"/>
      <c r="W342" s="3"/>
      <c r="X342" s="3"/>
      <c r="Y342" s="3"/>
      <c r="Z342" s="3"/>
    </row>
    <row r="343" spans="2:26">
      <c r="B343" s="449"/>
      <c r="C343" s="7"/>
      <c r="D343" s="3"/>
      <c r="E343" s="3"/>
      <c r="F343" s="3"/>
      <c r="G343" s="3"/>
      <c r="H343" s="3"/>
      <c r="I343" s="3"/>
      <c r="J343" s="3"/>
      <c r="K343" s="3"/>
      <c r="L343" s="3"/>
      <c r="M343" s="3"/>
      <c r="N343" s="3"/>
      <c r="O343" s="3"/>
      <c r="P343" s="3"/>
      <c r="Q343" s="3"/>
      <c r="R343" s="3"/>
      <c r="S343" s="3"/>
      <c r="T343" s="3"/>
      <c r="U343" s="3"/>
      <c r="V343" s="3"/>
      <c r="W343" s="3"/>
      <c r="X343" s="3"/>
      <c r="Y343" s="3"/>
      <c r="Z343" s="3"/>
    </row>
    <row r="344" spans="2:26">
      <c r="B344" s="449"/>
      <c r="C344" s="7"/>
      <c r="D344" s="3"/>
      <c r="E344" s="3"/>
      <c r="F344" s="3"/>
      <c r="G344" s="3"/>
      <c r="H344" s="3"/>
      <c r="I344" s="3"/>
      <c r="J344" s="3"/>
      <c r="K344" s="3"/>
      <c r="L344" s="3"/>
      <c r="M344" s="3"/>
      <c r="N344" s="3"/>
      <c r="O344" s="3"/>
      <c r="P344" s="3"/>
      <c r="Q344" s="3"/>
      <c r="R344" s="3"/>
      <c r="S344" s="3"/>
      <c r="T344" s="3"/>
      <c r="U344" s="3"/>
      <c r="V344" s="3"/>
      <c r="W344" s="3"/>
      <c r="X344" s="3"/>
      <c r="Y344" s="3"/>
      <c r="Z344" s="3"/>
    </row>
    <row r="345" spans="2:26">
      <c r="B345" s="449"/>
      <c r="C345" s="7"/>
      <c r="D345" s="3"/>
      <c r="E345" s="3"/>
      <c r="F345" s="3"/>
      <c r="G345" s="3"/>
      <c r="H345" s="3"/>
      <c r="I345" s="3"/>
      <c r="J345" s="3"/>
      <c r="K345" s="3"/>
      <c r="L345" s="3"/>
      <c r="M345" s="3"/>
      <c r="N345" s="3"/>
      <c r="O345" s="3"/>
      <c r="P345" s="3"/>
      <c r="Q345" s="3"/>
      <c r="R345" s="3"/>
      <c r="S345" s="3"/>
      <c r="T345" s="3"/>
      <c r="U345" s="3"/>
      <c r="V345" s="3"/>
      <c r="W345" s="3"/>
      <c r="X345" s="3"/>
      <c r="Y345" s="3"/>
      <c r="Z345" s="3"/>
    </row>
    <row r="346" spans="2:26">
      <c r="B346" s="449"/>
      <c r="C346" s="7"/>
      <c r="D346" s="3"/>
      <c r="E346" s="3"/>
      <c r="F346" s="3"/>
      <c r="G346" s="3"/>
      <c r="H346" s="3"/>
      <c r="I346" s="3"/>
      <c r="J346" s="3"/>
      <c r="K346" s="3"/>
      <c r="L346" s="3"/>
      <c r="M346" s="3"/>
      <c r="N346" s="3"/>
      <c r="O346" s="3"/>
      <c r="P346" s="3"/>
      <c r="Q346" s="3"/>
      <c r="R346" s="3"/>
      <c r="S346" s="3"/>
      <c r="T346" s="3"/>
      <c r="U346" s="3"/>
      <c r="V346" s="3"/>
      <c r="W346" s="3"/>
      <c r="X346" s="3"/>
      <c r="Y346" s="3"/>
      <c r="Z346" s="3"/>
    </row>
    <row r="347" spans="2:26">
      <c r="B347" s="449"/>
      <c r="C347" s="7"/>
      <c r="D347" s="3"/>
      <c r="E347" s="3"/>
      <c r="F347" s="3"/>
      <c r="G347" s="3"/>
      <c r="H347" s="3"/>
      <c r="I347" s="3"/>
      <c r="J347" s="3"/>
      <c r="K347" s="3"/>
      <c r="L347" s="3"/>
      <c r="M347" s="3"/>
      <c r="N347" s="3"/>
      <c r="O347" s="3"/>
      <c r="P347" s="3"/>
      <c r="Q347" s="3"/>
      <c r="R347" s="3"/>
      <c r="S347" s="3"/>
      <c r="T347" s="3"/>
      <c r="U347" s="3"/>
      <c r="V347" s="3"/>
      <c r="W347" s="3"/>
      <c r="X347" s="3"/>
      <c r="Y347" s="3"/>
      <c r="Z347" s="3"/>
    </row>
    <row r="348" spans="2:26">
      <c r="B348" s="449"/>
      <c r="C348" s="7"/>
      <c r="D348" s="3"/>
      <c r="E348" s="3"/>
      <c r="F348" s="3"/>
      <c r="G348" s="3"/>
      <c r="H348" s="3"/>
      <c r="I348" s="3"/>
      <c r="J348" s="3"/>
      <c r="K348" s="3"/>
      <c r="L348" s="3"/>
      <c r="M348" s="3"/>
      <c r="N348" s="3"/>
      <c r="O348" s="3"/>
      <c r="P348" s="3"/>
      <c r="Q348" s="3"/>
      <c r="R348" s="3"/>
      <c r="S348" s="3"/>
      <c r="T348" s="3"/>
      <c r="U348" s="3"/>
      <c r="V348" s="3"/>
      <c r="W348" s="3"/>
      <c r="X348" s="3"/>
      <c r="Y348" s="3"/>
      <c r="Z348" s="3"/>
    </row>
    <row r="349" spans="2:26">
      <c r="B349" s="449"/>
      <c r="C349" s="7"/>
      <c r="D349" s="3"/>
      <c r="E349" s="3"/>
      <c r="F349" s="3"/>
      <c r="G349" s="3"/>
      <c r="H349" s="3"/>
      <c r="I349" s="3"/>
      <c r="J349" s="3"/>
      <c r="K349" s="3"/>
      <c r="L349" s="3"/>
      <c r="M349" s="3"/>
      <c r="N349" s="3"/>
      <c r="O349" s="3"/>
      <c r="P349" s="3"/>
      <c r="Q349" s="3"/>
      <c r="R349" s="3"/>
      <c r="S349" s="3"/>
      <c r="T349" s="3"/>
      <c r="U349" s="3"/>
      <c r="V349" s="3"/>
      <c r="W349" s="3"/>
      <c r="X349" s="3"/>
      <c r="Y349" s="3"/>
      <c r="Z349" s="3"/>
    </row>
    <row r="350" spans="2:26">
      <c r="B350" s="449"/>
      <c r="C350" s="7"/>
      <c r="D350" s="3"/>
      <c r="E350" s="3"/>
      <c r="F350" s="3"/>
      <c r="G350" s="3"/>
      <c r="H350" s="3"/>
      <c r="I350" s="3"/>
      <c r="J350" s="3"/>
      <c r="K350" s="3"/>
      <c r="L350" s="3"/>
      <c r="M350" s="3"/>
      <c r="N350" s="3"/>
      <c r="O350" s="3"/>
      <c r="P350" s="3"/>
      <c r="Q350" s="3"/>
      <c r="R350" s="3"/>
      <c r="S350" s="3"/>
      <c r="T350" s="3"/>
      <c r="U350" s="3"/>
      <c r="V350" s="3"/>
      <c r="W350" s="3"/>
      <c r="X350" s="3"/>
      <c r="Y350" s="3"/>
      <c r="Z350" s="3"/>
    </row>
    <row r="351" spans="2:26">
      <c r="B351" s="449"/>
      <c r="C351" s="7"/>
      <c r="D351" s="3"/>
      <c r="E351" s="3"/>
      <c r="F351" s="3"/>
      <c r="G351" s="3"/>
      <c r="H351" s="3"/>
      <c r="I351" s="3"/>
      <c r="J351" s="3"/>
      <c r="K351" s="3"/>
      <c r="L351" s="3"/>
      <c r="M351" s="3"/>
      <c r="N351" s="3"/>
      <c r="O351" s="3"/>
      <c r="P351" s="3"/>
      <c r="Q351" s="3"/>
      <c r="R351" s="3"/>
      <c r="S351" s="3"/>
      <c r="T351" s="3"/>
      <c r="U351" s="3"/>
      <c r="V351" s="3"/>
      <c r="W351" s="3"/>
      <c r="X351" s="3"/>
      <c r="Y351" s="3"/>
      <c r="Z351" s="3"/>
    </row>
    <row r="352" spans="2:26">
      <c r="B352" s="449"/>
      <c r="C352" s="7"/>
      <c r="D352" s="3"/>
      <c r="E352" s="3"/>
      <c r="F352" s="3"/>
      <c r="G352" s="3"/>
      <c r="H352" s="3"/>
      <c r="I352" s="3"/>
      <c r="J352" s="3"/>
      <c r="K352" s="3"/>
      <c r="L352" s="3"/>
      <c r="M352" s="3"/>
      <c r="N352" s="3"/>
      <c r="O352" s="3"/>
      <c r="P352" s="3"/>
      <c r="Q352" s="3"/>
      <c r="R352" s="3"/>
      <c r="S352" s="3"/>
      <c r="T352" s="3"/>
      <c r="U352" s="3"/>
      <c r="V352" s="3"/>
      <c r="W352" s="3"/>
      <c r="X352" s="3"/>
      <c r="Y352" s="3"/>
      <c r="Z352" s="3"/>
    </row>
    <row r="353" spans="2:26">
      <c r="B353" s="449"/>
      <c r="C353" s="7"/>
      <c r="D353" s="3"/>
      <c r="E353" s="3"/>
      <c r="F353" s="3"/>
      <c r="G353" s="3"/>
      <c r="H353" s="3"/>
      <c r="I353" s="3"/>
      <c r="J353" s="3"/>
      <c r="K353" s="3"/>
      <c r="L353" s="3"/>
      <c r="M353" s="3"/>
      <c r="N353" s="3"/>
      <c r="O353" s="3"/>
      <c r="P353" s="3"/>
      <c r="Q353" s="3"/>
      <c r="R353" s="3"/>
      <c r="S353" s="3"/>
      <c r="T353" s="3"/>
      <c r="U353" s="3"/>
      <c r="V353" s="3"/>
      <c r="W353" s="3"/>
      <c r="X353" s="3"/>
      <c r="Y353" s="3"/>
      <c r="Z353" s="3"/>
    </row>
    <row r="354" spans="2:26">
      <c r="B354" s="449"/>
      <c r="C354" s="7"/>
      <c r="D354" s="3"/>
      <c r="E354" s="3"/>
      <c r="F354" s="3"/>
      <c r="G354" s="3"/>
      <c r="H354" s="3"/>
      <c r="I354" s="3"/>
      <c r="J354" s="3"/>
      <c r="K354" s="3"/>
      <c r="L354" s="3"/>
      <c r="M354" s="3"/>
      <c r="N354" s="3"/>
      <c r="O354" s="3"/>
      <c r="P354" s="3"/>
      <c r="Q354" s="3"/>
      <c r="R354" s="3"/>
      <c r="S354" s="3"/>
      <c r="T354" s="3"/>
      <c r="U354" s="3"/>
      <c r="V354" s="3"/>
      <c r="W354" s="3"/>
      <c r="X354" s="3"/>
      <c r="Y354" s="3"/>
      <c r="Z354" s="3"/>
    </row>
    <row r="355" spans="2:26">
      <c r="B355" s="449"/>
      <c r="C355" s="7"/>
      <c r="D355" s="3"/>
      <c r="E355" s="3"/>
      <c r="F355" s="3"/>
      <c r="G355" s="3"/>
      <c r="H355" s="3"/>
      <c r="I355" s="3"/>
      <c r="J355" s="3"/>
      <c r="K355" s="3"/>
      <c r="L355" s="3"/>
      <c r="M355" s="3"/>
      <c r="N355" s="3"/>
      <c r="O355" s="3"/>
      <c r="P355" s="3"/>
      <c r="Q355" s="3"/>
      <c r="R355" s="3"/>
      <c r="S355" s="3"/>
      <c r="T355" s="3"/>
      <c r="U355" s="3"/>
      <c r="V355" s="3"/>
      <c r="W355" s="3"/>
      <c r="X355" s="3"/>
      <c r="Y355" s="3"/>
      <c r="Z355" s="3"/>
    </row>
    <row r="356" spans="2:26">
      <c r="B356" s="449"/>
      <c r="C356" s="7"/>
      <c r="D356" s="3"/>
      <c r="E356" s="3"/>
      <c r="F356" s="3"/>
      <c r="G356" s="3"/>
      <c r="H356" s="3"/>
      <c r="I356" s="3"/>
      <c r="J356" s="3"/>
      <c r="K356" s="3"/>
      <c r="L356" s="3"/>
      <c r="M356" s="3"/>
      <c r="N356" s="3"/>
      <c r="O356" s="3"/>
      <c r="P356" s="3"/>
      <c r="Q356" s="3"/>
      <c r="R356" s="3"/>
      <c r="S356" s="3"/>
      <c r="T356" s="3"/>
      <c r="U356" s="3"/>
      <c r="V356" s="3"/>
      <c r="W356" s="3"/>
      <c r="X356" s="3"/>
      <c r="Y356" s="3"/>
      <c r="Z356" s="3"/>
    </row>
    <row r="357" spans="2:26">
      <c r="B357" s="449"/>
      <c r="C357" s="7"/>
      <c r="D357" s="3"/>
      <c r="E357" s="3"/>
      <c r="F357" s="3"/>
      <c r="G357" s="3"/>
      <c r="H357" s="3"/>
      <c r="I357" s="3"/>
      <c r="J357" s="3"/>
      <c r="K357" s="3"/>
      <c r="L357" s="3"/>
      <c r="M357" s="3"/>
      <c r="N357" s="3"/>
      <c r="O357" s="3"/>
      <c r="P357" s="3"/>
      <c r="Q357" s="3"/>
      <c r="R357" s="3"/>
      <c r="S357" s="3"/>
      <c r="T357" s="3"/>
      <c r="U357" s="3"/>
      <c r="V357" s="3"/>
      <c r="W357" s="3"/>
      <c r="X357" s="3"/>
      <c r="Y357" s="3"/>
      <c r="Z357" s="3"/>
    </row>
    <row r="358" spans="2:26">
      <c r="B358" s="449"/>
      <c r="C358" s="7"/>
      <c r="D358" s="3"/>
      <c r="E358" s="3"/>
      <c r="F358" s="3"/>
      <c r="G358" s="3"/>
      <c r="H358" s="3"/>
      <c r="I358" s="3"/>
      <c r="J358" s="3"/>
      <c r="K358" s="3"/>
      <c r="L358" s="3"/>
      <c r="M358" s="3"/>
      <c r="N358" s="3"/>
      <c r="O358" s="3"/>
      <c r="P358" s="3"/>
      <c r="Q358" s="3"/>
      <c r="R358" s="3"/>
      <c r="S358" s="3"/>
      <c r="T358" s="3"/>
      <c r="U358" s="3"/>
      <c r="V358" s="3"/>
      <c r="W358" s="3"/>
      <c r="X358" s="3"/>
      <c r="Y358" s="3"/>
      <c r="Z358" s="3"/>
    </row>
    <row r="359" spans="2:26">
      <c r="B359" s="449"/>
      <c r="C359" s="7"/>
      <c r="D359" s="3"/>
      <c r="E359" s="3"/>
      <c r="F359" s="3"/>
      <c r="G359" s="3"/>
      <c r="H359" s="3"/>
      <c r="I359" s="3"/>
      <c r="J359" s="3"/>
      <c r="K359" s="3"/>
      <c r="L359" s="3"/>
      <c r="M359" s="3"/>
      <c r="N359" s="3"/>
      <c r="O359" s="3"/>
      <c r="P359" s="3"/>
      <c r="Q359" s="3"/>
      <c r="R359" s="3"/>
      <c r="S359" s="3"/>
      <c r="T359" s="3"/>
      <c r="U359" s="3"/>
      <c r="V359" s="3"/>
      <c r="W359" s="3"/>
      <c r="X359" s="3"/>
      <c r="Y359" s="3"/>
      <c r="Z359" s="3"/>
    </row>
    <row r="360" spans="2:26">
      <c r="B360" s="449"/>
      <c r="C360" s="7"/>
      <c r="D360" s="3"/>
      <c r="E360" s="3"/>
      <c r="F360" s="3"/>
      <c r="G360" s="3"/>
      <c r="H360" s="3"/>
      <c r="I360" s="3"/>
      <c r="J360" s="3"/>
      <c r="K360" s="3"/>
      <c r="L360" s="3"/>
      <c r="M360" s="3"/>
      <c r="N360" s="3"/>
      <c r="O360" s="3"/>
      <c r="P360" s="3"/>
      <c r="Q360" s="3"/>
      <c r="R360" s="3"/>
      <c r="S360" s="3"/>
      <c r="T360" s="3"/>
      <c r="U360" s="3"/>
      <c r="V360" s="3"/>
      <c r="W360" s="3"/>
      <c r="X360" s="3"/>
      <c r="Y360" s="3"/>
      <c r="Z360" s="3"/>
    </row>
    <row r="361" spans="2:26">
      <c r="B361" s="449"/>
      <c r="C361" s="7"/>
      <c r="D361" s="3"/>
      <c r="E361" s="3"/>
      <c r="F361" s="3"/>
      <c r="G361" s="3"/>
      <c r="H361" s="3"/>
      <c r="I361" s="3"/>
      <c r="J361" s="3"/>
      <c r="K361" s="3"/>
      <c r="L361" s="3"/>
      <c r="M361" s="3"/>
      <c r="N361" s="3"/>
      <c r="O361" s="3"/>
      <c r="P361" s="3"/>
      <c r="Q361" s="3"/>
      <c r="R361" s="3"/>
      <c r="S361" s="3"/>
      <c r="T361" s="3"/>
      <c r="U361" s="3"/>
      <c r="V361" s="3"/>
      <c r="W361" s="3"/>
      <c r="X361" s="3"/>
      <c r="Y361" s="3"/>
      <c r="Z361" s="3"/>
    </row>
    <row r="362" spans="2:26">
      <c r="B362" s="449"/>
      <c r="C362" s="7"/>
      <c r="D362" s="3"/>
      <c r="E362" s="3"/>
      <c r="F362" s="3"/>
      <c r="G362" s="3"/>
      <c r="H362" s="3"/>
      <c r="I362" s="3"/>
      <c r="J362" s="3"/>
      <c r="K362" s="3"/>
      <c r="L362" s="3"/>
      <c r="M362" s="3"/>
      <c r="N362" s="3"/>
      <c r="O362" s="3"/>
      <c r="P362" s="3"/>
      <c r="Q362" s="3"/>
      <c r="R362" s="3"/>
      <c r="S362" s="3"/>
      <c r="T362" s="3"/>
      <c r="U362" s="3"/>
      <c r="V362" s="3"/>
      <c r="W362" s="3"/>
      <c r="X362" s="3"/>
      <c r="Y362" s="3"/>
      <c r="Z362" s="3"/>
    </row>
    <row r="363" spans="2:26">
      <c r="B363" s="449"/>
      <c r="C363" s="7"/>
      <c r="D363" s="3"/>
      <c r="E363" s="3"/>
      <c r="F363" s="3"/>
      <c r="G363" s="3"/>
      <c r="H363" s="3"/>
      <c r="I363" s="3"/>
      <c r="J363" s="3"/>
      <c r="K363" s="3"/>
      <c r="L363" s="3"/>
      <c r="M363" s="3"/>
      <c r="N363" s="3"/>
      <c r="O363" s="3"/>
      <c r="P363" s="3"/>
      <c r="Q363" s="3"/>
      <c r="R363" s="3"/>
      <c r="S363" s="3"/>
      <c r="T363" s="3"/>
      <c r="U363" s="3"/>
      <c r="V363" s="3"/>
      <c r="W363" s="3"/>
      <c r="X363" s="3"/>
      <c r="Y363" s="3"/>
      <c r="Z363" s="3"/>
    </row>
    <row r="364" spans="2:26">
      <c r="B364" s="449"/>
      <c r="C364" s="7"/>
      <c r="D364" s="3"/>
      <c r="E364" s="3"/>
      <c r="F364" s="3"/>
      <c r="G364" s="3"/>
      <c r="H364" s="3"/>
      <c r="I364" s="3"/>
      <c r="J364" s="3"/>
      <c r="K364" s="3"/>
      <c r="L364" s="3"/>
      <c r="M364" s="3"/>
      <c r="N364" s="3"/>
      <c r="O364" s="3"/>
      <c r="P364" s="3"/>
      <c r="Q364" s="3"/>
      <c r="R364" s="3"/>
      <c r="S364" s="3"/>
      <c r="T364" s="3"/>
      <c r="U364" s="3"/>
      <c r="V364" s="3"/>
      <c r="W364" s="3"/>
      <c r="X364" s="3"/>
      <c r="Y364" s="3"/>
      <c r="Z364" s="3"/>
    </row>
    <row r="365" spans="2:26">
      <c r="B365" s="449"/>
      <c r="C365" s="7"/>
      <c r="D365" s="3"/>
      <c r="E365" s="3"/>
      <c r="F365" s="3"/>
      <c r="G365" s="3"/>
      <c r="H365" s="3"/>
      <c r="I365" s="3"/>
      <c r="J365" s="3"/>
      <c r="K365" s="3"/>
      <c r="L365" s="3"/>
      <c r="M365" s="3"/>
      <c r="N365" s="3"/>
      <c r="O365" s="3"/>
      <c r="P365" s="3"/>
      <c r="Q365" s="3"/>
      <c r="R365" s="3"/>
      <c r="S365" s="3"/>
      <c r="T365" s="3"/>
      <c r="U365" s="3"/>
      <c r="V365" s="3"/>
      <c r="W365" s="3"/>
      <c r="X365" s="3"/>
      <c r="Y365" s="3"/>
      <c r="Z365" s="3"/>
    </row>
    <row r="366" spans="2:26">
      <c r="B366" s="449"/>
      <c r="C366" s="7"/>
      <c r="D366" s="3"/>
      <c r="E366" s="3"/>
      <c r="F366" s="3"/>
      <c r="G366" s="3"/>
      <c r="H366" s="3"/>
      <c r="I366" s="3"/>
      <c r="J366" s="3"/>
      <c r="K366" s="3"/>
      <c r="L366" s="3"/>
      <c r="M366" s="3"/>
      <c r="N366" s="3"/>
      <c r="O366" s="3"/>
      <c r="P366" s="3"/>
      <c r="Q366" s="3"/>
      <c r="R366" s="3"/>
      <c r="S366" s="3"/>
      <c r="T366" s="3"/>
      <c r="U366" s="3"/>
      <c r="V366" s="3"/>
      <c r="W366" s="3"/>
      <c r="X366" s="3"/>
      <c r="Y366" s="3"/>
      <c r="Z366" s="3"/>
    </row>
    <row r="367" spans="2:26">
      <c r="B367" s="449"/>
      <c r="C367" s="7"/>
      <c r="D367" s="3"/>
      <c r="E367" s="3"/>
      <c r="F367" s="3"/>
      <c r="G367" s="3"/>
      <c r="H367" s="3"/>
      <c r="I367" s="3"/>
      <c r="J367" s="3"/>
      <c r="K367" s="3"/>
      <c r="L367" s="3"/>
      <c r="M367" s="3"/>
      <c r="N367" s="3"/>
      <c r="O367" s="3"/>
      <c r="P367" s="3"/>
      <c r="Q367" s="3"/>
      <c r="R367" s="3"/>
      <c r="S367" s="3"/>
      <c r="T367" s="3"/>
      <c r="U367" s="3"/>
      <c r="V367" s="3"/>
      <c r="W367" s="3"/>
      <c r="X367" s="3"/>
      <c r="Y367" s="3"/>
      <c r="Z367" s="3"/>
    </row>
    <row r="368" spans="2:26">
      <c r="B368" s="449"/>
      <c r="C368" s="7"/>
      <c r="D368" s="3"/>
      <c r="E368" s="3"/>
      <c r="F368" s="3"/>
      <c r="G368" s="3"/>
      <c r="H368" s="3"/>
      <c r="I368" s="3"/>
      <c r="J368" s="3"/>
      <c r="K368" s="3"/>
      <c r="L368" s="3"/>
      <c r="M368" s="3"/>
      <c r="N368" s="3"/>
      <c r="O368" s="3"/>
      <c r="P368" s="3"/>
      <c r="Q368" s="3"/>
      <c r="R368" s="3"/>
      <c r="S368" s="3"/>
      <c r="T368" s="3"/>
      <c r="U368" s="3"/>
      <c r="V368" s="3"/>
      <c r="W368" s="3"/>
      <c r="X368" s="3"/>
      <c r="Y368" s="3"/>
      <c r="Z368" s="3"/>
    </row>
    <row r="369" spans="2:26">
      <c r="B369" s="449"/>
      <c r="C369" s="7"/>
      <c r="D369" s="3"/>
      <c r="E369" s="3"/>
      <c r="F369" s="3"/>
      <c r="G369" s="3"/>
      <c r="H369" s="3"/>
      <c r="I369" s="3"/>
      <c r="J369" s="3"/>
      <c r="K369" s="3"/>
      <c r="L369" s="3"/>
      <c r="M369" s="3"/>
      <c r="N369" s="3"/>
      <c r="O369" s="3"/>
      <c r="P369" s="3"/>
      <c r="Q369" s="3"/>
      <c r="R369" s="3"/>
      <c r="S369" s="3"/>
      <c r="T369" s="3"/>
      <c r="U369" s="3"/>
      <c r="V369" s="3"/>
      <c r="W369" s="3"/>
      <c r="X369" s="3"/>
      <c r="Y369" s="3"/>
      <c r="Z369" s="3"/>
    </row>
    <row r="370" spans="2:26">
      <c r="B370" s="449"/>
      <c r="C370" s="7"/>
      <c r="D370" s="3"/>
      <c r="E370" s="3"/>
      <c r="F370" s="3"/>
      <c r="G370" s="3"/>
      <c r="H370" s="3"/>
      <c r="I370" s="3"/>
      <c r="J370" s="3"/>
      <c r="K370" s="3"/>
      <c r="L370" s="3"/>
      <c r="M370" s="3"/>
      <c r="N370" s="3"/>
      <c r="O370" s="3"/>
      <c r="P370" s="3"/>
      <c r="Q370" s="3"/>
      <c r="R370" s="3"/>
      <c r="S370" s="3"/>
      <c r="T370" s="3"/>
      <c r="U370" s="3"/>
      <c r="V370" s="3"/>
      <c r="W370" s="3"/>
      <c r="X370" s="3"/>
      <c r="Y370" s="3"/>
      <c r="Z370" s="3"/>
    </row>
    <row r="371" spans="2:26">
      <c r="B371" s="449"/>
      <c r="C371" s="7"/>
      <c r="D371" s="3"/>
      <c r="E371" s="3"/>
      <c r="F371" s="3"/>
      <c r="G371" s="3"/>
      <c r="H371" s="3"/>
      <c r="I371" s="3"/>
      <c r="J371" s="3"/>
      <c r="K371" s="3"/>
      <c r="L371" s="3"/>
      <c r="M371" s="3"/>
      <c r="N371" s="3"/>
      <c r="O371" s="3"/>
      <c r="P371" s="3"/>
      <c r="Q371" s="3"/>
      <c r="R371" s="3"/>
      <c r="S371" s="3"/>
      <c r="T371" s="3"/>
      <c r="U371" s="3"/>
      <c r="V371" s="3"/>
      <c r="W371" s="3"/>
      <c r="X371" s="3"/>
      <c r="Y371" s="3"/>
      <c r="Z371" s="3"/>
    </row>
    <row r="372" spans="2:26">
      <c r="B372" s="449"/>
      <c r="C372" s="7"/>
      <c r="D372" s="3"/>
      <c r="E372" s="3"/>
      <c r="F372" s="3"/>
      <c r="G372" s="3"/>
      <c r="H372" s="3"/>
      <c r="I372" s="3"/>
      <c r="J372" s="3"/>
      <c r="K372" s="3"/>
      <c r="L372" s="3"/>
      <c r="M372" s="3"/>
      <c r="N372" s="3"/>
      <c r="O372" s="3"/>
      <c r="P372" s="3"/>
      <c r="Q372" s="3"/>
      <c r="R372" s="3"/>
      <c r="S372" s="3"/>
      <c r="T372" s="3"/>
      <c r="U372" s="3"/>
      <c r="V372" s="3"/>
      <c r="W372" s="3"/>
      <c r="X372" s="3"/>
      <c r="Y372" s="3"/>
      <c r="Z372" s="3"/>
    </row>
    <row r="373" spans="2:26">
      <c r="B373" s="449"/>
      <c r="C373" s="7"/>
      <c r="D373" s="3"/>
      <c r="E373" s="3"/>
      <c r="F373" s="3"/>
      <c r="G373" s="3"/>
      <c r="H373" s="3"/>
      <c r="I373" s="3"/>
      <c r="J373" s="3"/>
      <c r="K373" s="3"/>
      <c r="L373" s="3"/>
      <c r="M373" s="3"/>
      <c r="N373" s="3"/>
      <c r="O373" s="3"/>
      <c r="P373" s="3"/>
      <c r="Q373" s="3"/>
      <c r="R373" s="3"/>
      <c r="S373" s="3"/>
      <c r="T373" s="3"/>
      <c r="U373" s="3"/>
      <c r="V373" s="3"/>
      <c r="W373" s="3"/>
      <c r="X373" s="3"/>
      <c r="Y373" s="3"/>
      <c r="Z373" s="3"/>
    </row>
    <row r="374" spans="2:26">
      <c r="B374" s="449"/>
      <c r="C374" s="7"/>
      <c r="D374" s="3"/>
      <c r="E374" s="3"/>
      <c r="F374" s="3"/>
      <c r="G374" s="3"/>
      <c r="H374" s="3"/>
      <c r="I374" s="3"/>
      <c r="J374" s="3"/>
      <c r="K374" s="3"/>
      <c r="L374" s="3"/>
      <c r="M374" s="3"/>
      <c r="N374" s="3"/>
      <c r="O374" s="3"/>
      <c r="P374" s="3"/>
      <c r="Q374" s="3"/>
      <c r="R374" s="3"/>
      <c r="S374" s="3"/>
      <c r="T374" s="3"/>
      <c r="U374" s="3"/>
      <c r="V374" s="3"/>
      <c r="W374" s="3"/>
      <c r="X374" s="3"/>
      <c r="Y374" s="3"/>
      <c r="Z374" s="3"/>
    </row>
    <row r="375" spans="2:26">
      <c r="B375" s="449"/>
      <c r="C375" s="7"/>
      <c r="D375" s="3"/>
      <c r="E375" s="3"/>
      <c r="F375" s="3"/>
      <c r="G375" s="3"/>
      <c r="H375" s="3"/>
      <c r="I375" s="3"/>
      <c r="J375" s="3"/>
      <c r="K375" s="3"/>
      <c r="L375" s="3"/>
      <c r="M375" s="3"/>
      <c r="N375" s="3"/>
      <c r="O375" s="3"/>
      <c r="P375" s="3"/>
      <c r="Q375" s="3"/>
      <c r="R375" s="3"/>
      <c r="S375" s="3"/>
      <c r="T375" s="3"/>
      <c r="U375" s="3"/>
      <c r="V375" s="3"/>
      <c r="W375" s="3"/>
      <c r="X375" s="3"/>
      <c r="Y375" s="3"/>
      <c r="Z375" s="3"/>
    </row>
    <row r="376" spans="2:26">
      <c r="B376" s="449"/>
      <c r="C376" s="7"/>
      <c r="D376" s="3"/>
      <c r="E376" s="3"/>
      <c r="F376" s="3"/>
      <c r="G376" s="3"/>
      <c r="H376" s="3"/>
      <c r="I376" s="3"/>
      <c r="J376" s="3"/>
      <c r="K376" s="3"/>
      <c r="L376" s="3"/>
      <c r="M376" s="3"/>
      <c r="N376" s="3"/>
      <c r="O376" s="3"/>
      <c r="P376" s="3"/>
      <c r="Q376" s="3"/>
      <c r="R376" s="3"/>
      <c r="S376" s="3"/>
      <c r="T376" s="3"/>
      <c r="U376" s="3"/>
      <c r="V376" s="3"/>
      <c r="W376" s="3"/>
      <c r="X376" s="3"/>
      <c r="Y376" s="3"/>
      <c r="Z376" s="3"/>
    </row>
    <row r="377" spans="2:26">
      <c r="B377" s="449"/>
      <c r="C377" s="7"/>
      <c r="D377" s="3"/>
      <c r="E377" s="3"/>
      <c r="F377" s="3"/>
      <c r="G377" s="3"/>
      <c r="H377" s="3"/>
      <c r="I377" s="3"/>
      <c r="J377" s="3"/>
      <c r="K377" s="3"/>
      <c r="L377" s="3"/>
      <c r="M377" s="3"/>
      <c r="N377" s="3"/>
      <c r="O377" s="3"/>
      <c r="P377" s="3"/>
      <c r="Q377" s="3"/>
      <c r="R377" s="3"/>
      <c r="S377" s="3"/>
      <c r="T377" s="3"/>
      <c r="U377" s="3"/>
      <c r="V377" s="3"/>
      <c r="W377" s="3"/>
      <c r="X377" s="3"/>
      <c r="Y377" s="3"/>
      <c r="Z377" s="3"/>
    </row>
    <row r="378" spans="2:26">
      <c r="B378" s="449"/>
      <c r="C378" s="7"/>
      <c r="D378" s="3"/>
      <c r="E378" s="3"/>
      <c r="F378" s="3"/>
      <c r="G378" s="3"/>
      <c r="H378" s="3"/>
      <c r="I378" s="3"/>
      <c r="J378" s="3"/>
      <c r="K378" s="3"/>
      <c r="L378" s="3"/>
      <c r="M378" s="3"/>
      <c r="N378" s="3"/>
      <c r="O378" s="3"/>
      <c r="P378" s="3"/>
      <c r="Q378" s="3"/>
      <c r="R378" s="3"/>
      <c r="S378" s="3"/>
      <c r="T378" s="3"/>
      <c r="U378" s="3"/>
      <c r="V378" s="3"/>
      <c r="W378" s="3"/>
      <c r="X378" s="3"/>
      <c r="Y378" s="3"/>
      <c r="Z378" s="3"/>
    </row>
    <row r="379" spans="2:26">
      <c r="B379" s="449"/>
      <c r="C379" s="7"/>
      <c r="D379" s="3"/>
      <c r="E379" s="3"/>
      <c r="F379" s="3"/>
      <c r="G379" s="3"/>
      <c r="H379" s="3"/>
      <c r="I379" s="3"/>
      <c r="J379" s="3"/>
      <c r="K379" s="3"/>
      <c r="L379" s="3"/>
      <c r="M379" s="3"/>
      <c r="N379" s="3"/>
      <c r="O379" s="3"/>
      <c r="P379" s="3"/>
      <c r="Q379" s="3"/>
      <c r="R379" s="3"/>
      <c r="S379" s="3"/>
      <c r="T379" s="3"/>
      <c r="U379" s="3"/>
      <c r="V379" s="3"/>
      <c r="W379" s="3"/>
      <c r="X379" s="3"/>
      <c r="Y379" s="3"/>
      <c r="Z379" s="3"/>
    </row>
    <row r="380" spans="2:26">
      <c r="B380" s="449"/>
      <c r="C380" s="7"/>
      <c r="D380" s="3"/>
      <c r="E380" s="3"/>
      <c r="F380" s="3"/>
      <c r="G380" s="3"/>
      <c r="H380" s="3"/>
      <c r="I380" s="3"/>
      <c r="J380" s="3"/>
      <c r="K380" s="3"/>
      <c r="L380" s="3"/>
      <c r="M380" s="3"/>
      <c r="N380" s="3"/>
      <c r="O380" s="3"/>
      <c r="P380" s="3"/>
      <c r="Q380" s="3"/>
      <c r="R380" s="3"/>
      <c r="S380" s="3"/>
      <c r="T380" s="3"/>
      <c r="U380" s="3"/>
      <c r="V380" s="3"/>
      <c r="W380" s="3"/>
      <c r="X380" s="3"/>
      <c r="Y380" s="3"/>
      <c r="Z380" s="3"/>
    </row>
    <row r="381" spans="2:26">
      <c r="B381" s="449"/>
      <c r="C381" s="7"/>
      <c r="D381" s="3"/>
      <c r="E381" s="3"/>
      <c r="F381" s="3"/>
      <c r="G381" s="3"/>
      <c r="H381" s="3"/>
      <c r="I381" s="3"/>
      <c r="J381" s="3"/>
      <c r="K381" s="3"/>
      <c r="L381" s="3"/>
      <c r="M381" s="3"/>
      <c r="N381" s="3"/>
      <c r="O381" s="3"/>
      <c r="P381" s="3"/>
      <c r="Q381" s="3"/>
      <c r="R381" s="3"/>
      <c r="S381" s="3"/>
      <c r="T381" s="3"/>
      <c r="U381" s="3"/>
      <c r="V381" s="3"/>
      <c r="W381" s="3"/>
      <c r="X381" s="3"/>
      <c r="Y381" s="3"/>
      <c r="Z381" s="3"/>
    </row>
    <row r="382" spans="2:26">
      <c r="B382" s="449"/>
      <c r="C382" s="7"/>
      <c r="D382" s="3"/>
      <c r="E382" s="3"/>
      <c r="F382" s="3"/>
      <c r="G382" s="3"/>
      <c r="H382" s="3"/>
      <c r="I382" s="3"/>
      <c r="J382" s="3"/>
      <c r="K382" s="3"/>
      <c r="L382" s="3"/>
      <c r="M382" s="3"/>
      <c r="N382" s="3"/>
      <c r="O382" s="3"/>
      <c r="P382" s="3"/>
      <c r="Q382" s="3"/>
      <c r="R382" s="3"/>
      <c r="S382" s="3"/>
      <c r="T382" s="3"/>
      <c r="U382" s="3"/>
      <c r="V382" s="3"/>
      <c r="W382" s="3"/>
      <c r="X382" s="3"/>
      <c r="Y382" s="3"/>
      <c r="Z382" s="3"/>
    </row>
    <row r="383" spans="2:26">
      <c r="B383" s="449"/>
      <c r="C383" s="7"/>
      <c r="D383" s="3"/>
      <c r="E383" s="3"/>
      <c r="F383" s="3"/>
      <c r="G383" s="3"/>
      <c r="H383" s="3"/>
      <c r="I383" s="3"/>
      <c r="J383" s="3"/>
      <c r="K383" s="3"/>
      <c r="L383" s="3"/>
      <c r="M383" s="3"/>
      <c r="N383" s="3"/>
      <c r="O383" s="3"/>
      <c r="P383" s="3"/>
      <c r="Q383" s="3"/>
      <c r="R383" s="3"/>
      <c r="S383" s="3"/>
      <c r="T383" s="3"/>
      <c r="U383" s="3"/>
      <c r="V383" s="3"/>
      <c r="W383" s="3"/>
      <c r="X383" s="3"/>
      <c r="Y383" s="3"/>
      <c r="Z383" s="3"/>
    </row>
    <row r="384" spans="2:26">
      <c r="B384" s="449"/>
      <c r="C384" s="7"/>
      <c r="D384" s="3"/>
      <c r="E384" s="3"/>
      <c r="F384" s="3"/>
      <c r="G384" s="3"/>
      <c r="H384" s="3"/>
      <c r="I384" s="3"/>
      <c r="J384" s="3"/>
      <c r="K384" s="3"/>
      <c r="L384" s="3"/>
      <c r="M384" s="3"/>
      <c r="N384" s="3"/>
      <c r="O384" s="3"/>
      <c r="P384" s="3"/>
      <c r="Q384" s="3"/>
      <c r="R384" s="3"/>
      <c r="S384" s="3"/>
      <c r="T384" s="3"/>
      <c r="U384" s="3"/>
      <c r="V384" s="3"/>
      <c r="W384" s="3"/>
      <c r="X384" s="3"/>
      <c r="Y384" s="3"/>
      <c r="Z384" s="3"/>
    </row>
    <row r="385" spans="2:26">
      <c r="B385" s="449"/>
      <c r="C385" s="7"/>
      <c r="D385" s="3"/>
      <c r="E385" s="3"/>
      <c r="F385" s="3"/>
      <c r="G385" s="3"/>
      <c r="H385" s="3"/>
      <c r="I385" s="3"/>
      <c r="J385" s="3"/>
      <c r="K385" s="3"/>
      <c r="L385" s="3"/>
      <c r="M385" s="3"/>
      <c r="N385" s="3"/>
      <c r="O385" s="3"/>
      <c r="P385" s="3"/>
      <c r="Q385" s="3"/>
      <c r="R385" s="3"/>
      <c r="S385" s="3"/>
      <c r="T385" s="3"/>
      <c r="U385" s="3"/>
      <c r="V385" s="3"/>
      <c r="W385" s="3"/>
      <c r="X385" s="3"/>
      <c r="Y385" s="3"/>
      <c r="Z385" s="3"/>
    </row>
    <row r="386" spans="2:26">
      <c r="B386" s="449"/>
      <c r="C386" s="7"/>
      <c r="D386" s="3"/>
      <c r="E386" s="3"/>
      <c r="F386" s="3"/>
      <c r="G386" s="3"/>
      <c r="H386" s="3"/>
      <c r="I386" s="3"/>
      <c r="J386" s="3"/>
      <c r="K386" s="3"/>
      <c r="L386" s="3"/>
      <c r="M386" s="3"/>
      <c r="N386" s="3"/>
      <c r="O386" s="3"/>
      <c r="P386" s="3"/>
      <c r="Q386" s="3"/>
      <c r="R386" s="3"/>
      <c r="S386" s="3"/>
      <c r="T386" s="3"/>
      <c r="U386" s="3"/>
      <c r="V386" s="3"/>
      <c r="W386" s="3"/>
      <c r="X386" s="3"/>
      <c r="Y386" s="3"/>
      <c r="Z386" s="3"/>
    </row>
    <row r="387" spans="2:26">
      <c r="B387" s="449"/>
      <c r="C387" s="7"/>
      <c r="D387" s="3"/>
      <c r="E387" s="3"/>
      <c r="F387" s="3"/>
      <c r="G387" s="3"/>
      <c r="H387" s="3"/>
      <c r="I387" s="3"/>
      <c r="J387" s="3"/>
      <c r="K387" s="3"/>
      <c r="L387" s="3"/>
      <c r="M387" s="3"/>
      <c r="N387" s="3"/>
      <c r="O387" s="3"/>
      <c r="P387" s="3"/>
      <c r="Q387" s="3"/>
      <c r="R387" s="3"/>
      <c r="S387" s="3"/>
      <c r="T387" s="3"/>
      <c r="U387" s="3"/>
      <c r="V387" s="3"/>
      <c r="W387" s="3"/>
      <c r="X387" s="3"/>
      <c r="Y387" s="3"/>
      <c r="Z387" s="3"/>
    </row>
    <row r="388" spans="2:26">
      <c r="B388" s="449"/>
      <c r="C388" s="7"/>
      <c r="D388" s="3"/>
      <c r="E388" s="3"/>
      <c r="F388" s="3"/>
      <c r="G388" s="3"/>
      <c r="H388" s="3"/>
      <c r="I388" s="3"/>
      <c r="J388" s="3"/>
      <c r="K388" s="3"/>
      <c r="L388" s="3"/>
      <c r="M388" s="3"/>
      <c r="N388" s="3"/>
      <c r="O388" s="3"/>
      <c r="P388" s="3"/>
      <c r="Q388" s="3"/>
      <c r="R388" s="3"/>
      <c r="S388" s="3"/>
      <c r="T388" s="3"/>
      <c r="U388" s="3"/>
      <c r="V388" s="3"/>
      <c r="W388" s="3"/>
      <c r="X388" s="3"/>
      <c r="Y388" s="3"/>
      <c r="Z388" s="3"/>
    </row>
    <row r="389" spans="2:26">
      <c r="B389" s="449"/>
      <c r="C389" s="7"/>
      <c r="D389" s="3"/>
      <c r="E389" s="3"/>
      <c r="F389" s="3"/>
      <c r="G389" s="3"/>
      <c r="H389" s="3"/>
      <c r="I389" s="3"/>
      <c r="J389" s="3"/>
      <c r="K389" s="3"/>
      <c r="L389" s="3"/>
      <c r="M389" s="3"/>
      <c r="N389" s="3"/>
      <c r="O389" s="3"/>
      <c r="P389" s="3"/>
      <c r="Q389" s="3"/>
      <c r="R389" s="3"/>
      <c r="S389" s="3"/>
      <c r="T389" s="3"/>
      <c r="U389" s="3"/>
      <c r="V389" s="3"/>
      <c r="W389" s="3"/>
      <c r="X389" s="3"/>
      <c r="Y389" s="3"/>
      <c r="Z389" s="3"/>
    </row>
    <row r="390" spans="2:26">
      <c r="B390" s="449"/>
      <c r="C390" s="7"/>
      <c r="D390" s="3"/>
      <c r="E390" s="3"/>
      <c r="F390" s="3"/>
      <c r="G390" s="3"/>
      <c r="H390" s="3"/>
      <c r="I390" s="3"/>
      <c r="J390" s="3"/>
      <c r="K390" s="3"/>
      <c r="L390" s="3"/>
      <c r="M390" s="3"/>
      <c r="N390" s="3"/>
      <c r="O390" s="3"/>
      <c r="P390" s="3"/>
      <c r="Q390" s="3"/>
      <c r="R390" s="3"/>
      <c r="S390" s="3"/>
      <c r="T390" s="3"/>
      <c r="U390" s="3"/>
      <c r="V390" s="3"/>
      <c r="W390" s="3"/>
      <c r="X390" s="3"/>
      <c r="Y390" s="3"/>
      <c r="Z390" s="3"/>
    </row>
    <row r="391" spans="2:26">
      <c r="B391" s="449"/>
      <c r="C391" s="7"/>
      <c r="D391" s="3"/>
      <c r="E391" s="3"/>
      <c r="F391" s="3"/>
      <c r="G391" s="3"/>
      <c r="H391" s="3"/>
      <c r="I391" s="3"/>
      <c r="J391" s="3"/>
      <c r="K391" s="3"/>
      <c r="L391" s="3"/>
      <c r="M391" s="3"/>
      <c r="N391" s="3"/>
      <c r="O391" s="3"/>
      <c r="P391" s="3"/>
      <c r="Q391" s="3"/>
      <c r="R391" s="3"/>
      <c r="S391" s="3"/>
      <c r="T391" s="3"/>
      <c r="U391" s="3"/>
      <c r="V391" s="3"/>
      <c r="W391" s="3"/>
      <c r="X391" s="3"/>
      <c r="Y391" s="3"/>
      <c r="Z391" s="3"/>
    </row>
    <row r="392" spans="2:26">
      <c r="B392" s="449"/>
      <c r="C392" s="7"/>
      <c r="D392" s="3"/>
      <c r="E392" s="3"/>
      <c r="F392" s="3"/>
      <c r="G392" s="3"/>
      <c r="H392" s="3"/>
      <c r="I392" s="3"/>
      <c r="J392" s="3"/>
      <c r="K392" s="3"/>
      <c r="L392" s="3"/>
      <c r="M392" s="3"/>
      <c r="N392" s="3"/>
      <c r="O392" s="3"/>
      <c r="P392" s="3"/>
      <c r="Q392" s="3"/>
      <c r="R392" s="3"/>
      <c r="S392" s="3"/>
      <c r="T392" s="3"/>
      <c r="U392" s="3"/>
      <c r="V392" s="3"/>
      <c r="W392" s="3"/>
      <c r="X392" s="3"/>
      <c r="Y392" s="3"/>
      <c r="Z392" s="3"/>
    </row>
    <row r="393" spans="2:26">
      <c r="B393" s="449"/>
      <c r="C393" s="7"/>
      <c r="D393" s="3"/>
      <c r="E393" s="3"/>
      <c r="F393" s="3"/>
      <c r="G393" s="3"/>
      <c r="H393" s="3"/>
      <c r="I393" s="3"/>
      <c r="J393" s="3"/>
      <c r="K393" s="3"/>
      <c r="L393" s="3"/>
      <c r="M393" s="3"/>
      <c r="N393" s="3"/>
      <c r="O393" s="3"/>
      <c r="P393" s="3"/>
      <c r="Q393" s="3"/>
      <c r="R393" s="3"/>
      <c r="S393" s="3"/>
      <c r="T393" s="3"/>
      <c r="U393" s="3"/>
      <c r="V393" s="3"/>
      <c r="W393" s="3"/>
      <c r="X393" s="3"/>
      <c r="Y393" s="3"/>
      <c r="Z393" s="3"/>
    </row>
    <row r="394" spans="2:26">
      <c r="B394" s="449"/>
      <c r="C394" s="7"/>
      <c r="D394" s="3"/>
      <c r="E394" s="3"/>
      <c r="F394" s="3"/>
      <c r="G394" s="3"/>
      <c r="H394" s="3"/>
      <c r="I394" s="3"/>
      <c r="J394" s="3"/>
      <c r="K394" s="3"/>
      <c r="L394" s="3"/>
      <c r="M394" s="3"/>
      <c r="N394" s="3"/>
      <c r="O394" s="3"/>
      <c r="P394" s="3"/>
      <c r="Q394" s="3"/>
      <c r="R394" s="3"/>
      <c r="S394" s="3"/>
      <c r="T394" s="3"/>
      <c r="U394" s="3"/>
      <c r="V394" s="3"/>
      <c r="W394" s="3"/>
      <c r="X394" s="3"/>
      <c r="Y394" s="3"/>
      <c r="Z394" s="3"/>
    </row>
    <row r="395" spans="2:26">
      <c r="B395" s="449"/>
      <c r="C395" s="7"/>
      <c r="D395" s="3"/>
      <c r="E395" s="3"/>
      <c r="F395" s="3"/>
      <c r="G395" s="3"/>
      <c r="H395" s="3"/>
      <c r="I395" s="3"/>
      <c r="J395" s="3"/>
      <c r="K395" s="3"/>
      <c r="L395" s="3"/>
      <c r="M395" s="3"/>
      <c r="N395" s="3"/>
      <c r="O395" s="3"/>
      <c r="P395" s="3"/>
      <c r="Q395" s="3"/>
      <c r="R395" s="3"/>
      <c r="S395" s="3"/>
      <c r="T395" s="3"/>
      <c r="U395" s="3"/>
      <c r="V395" s="3"/>
      <c r="W395" s="3"/>
      <c r="X395" s="3"/>
      <c r="Y395" s="3"/>
      <c r="Z395" s="3"/>
    </row>
    <row r="396" spans="2:26">
      <c r="B396" s="449"/>
      <c r="C396" s="7"/>
      <c r="D396" s="3"/>
      <c r="E396" s="3"/>
      <c r="F396" s="3"/>
      <c r="G396" s="3"/>
      <c r="H396" s="3"/>
      <c r="I396" s="3"/>
      <c r="J396" s="3"/>
      <c r="K396" s="3"/>
      <c r="L396" s="3"/>
      <c r="M396" s="3"/>
      <c r="N396" s="3"/>
      <c r="O396" s="3"/>
      <c r="P396" s="3"/>
      <c r="Q396" s="3"/>
      <c r="R396" s="3"/>
      <c r="S396" s="3"/>
      <c r="T396" s="3"/>
      <c r="U396" s="3"/>
      <c r="V396" s="3"/>
      <c r="W396" s="3"/>
      <c r="X396" s="3"/>
      <c r="Y396" s="3"/>
      <c r="Z396" s="3"/>
    </row>
    <row r="397" spans="2:26">
      <c r="B397" s="449"/>
      <c r="C397" s="7"/>
      <c r="D397" s="3"/>
      <c r="E397" s="3"/>
      <c r="F397" s="3"/>
      <c r="G397" s="3"/>
      <c r="H397" s="3"/>
      <c r="I397" s="3"/>
      <c r="J397" s="3"/>
      <c r="K397" s="3"/>
      <c r="L397" s="3"/>
      <c r="M397" s="3"/>
      <c r="N397" s="3"/>
      <c r="O397" s="3"/>
      <c r="P397" s="3"/>
      <c r="Q397" s="3"/>
      <c r="R397" s="3"/>
      <c r="S397" s="3"/>
      <c r="T397" s="3"/>
      <c r="U397" s="3"/>
      <c r="V397" s="3"/>
      <c r="W397" s="3"/>
      <c r="X397" s="3"/>
      <c r="Y397" s="3"/>
      <c r="Z397" s="3"/>
    </row>
    <row r="398" spans="2:26">
      <c r="B398" s="449"/>
      <c r="C398" s="7"/>
      <c r="D398" s="3"/>
      <c r="E398" s="3"/>
      <c r="F398" s="3"/>
      <c r="G398" s="3"/>
      <c r="H398" s="3"/>
      <c r="I398" s="3"/>
      <c r="J398" s="3"/>
      <c r="K398" s="3"/>
      <c r="L398" s="3"/>
      <c r="M398" s="3"/>
      <c r="N398" s="3"/>
      <c r="O398" s="3"/>
      <c r="P398" s="3"/>
      <c r="Q398" s="3"/>
      <c r="R398" s="3"/>
      <c r="S398" s="3"/>
      <c r="T398" s="3"/>
      <c r="U398" s="3"/>
      <c r="V398" s="3"/>
      <c r="W398" s="3"/>
      <c r="X398" s="3"/>
      <c r="Y398" s="3"/>
      <c r="Z398" s="3"/>
    </row>
    <row r="399" spans="2:26">
      <c r="B399" s="449"/>
      <c r="C399" s="7"/>
      <c r="D399" s="3"/>
      <c r="E399" s="3"/>
      <c r="F399" s="3"/>
      <c r="G399" s="3"/>
      <c r="H399" s="3"/>
      <c r="I399" s="3"/>
      <c r="J399" s="3"/>
      <c r="K399" s="3"/>
      <c r="L399" s="3"/>
      <c r="M399" s="3"/>
      <c r="N399" s="3"/>
      <c r="O399" s="3"/>
      <c r="P399" s="3"/>
      <c r="Q399" s="3"/>
      <c r="R399" s="3"/>
      <c r="S399" s="3"/>
      <c r="T399" s="3"/>
      <c r="U399" s="3"/>
      <c r="V399" s="3"/>
      <c r="W399" s="3"/>
      <c r="X399" s="3"/>
      <c r="Y399" s="3"/>
      <c r="Z399" s="3"/>
    </row>
    <row r="400" spans="2:26">
      <c r="B400" s="449"/>
      <c r="C400" s="7"/>
      <c r="D400" s="3"/>
      <c r="E400" s="3"/>
      <c r="F400" s="3"/>
      <c r="G400" s="3"/>
      <c r="H400" s="3"/>
      <c r="I400" s="3"/>
      <c r="J400" s="3"/>
      <c r="K400" s="3"/>
      <c r="L400" s="3"/>
      <c r="M400" s="3"/>
      <c r="N400" s="3"/>
      <c r="O400" s="3"/>
      <c r="P400" s="3"/>
      <c r="Q400" s="3"/>
      <c r="R400" s="3"/>
      <c r="S400" s="3"/>
      <c r="T400" s="3"/>
      <c r="U400" s="3"/>
      <c r="V400" s="3"/>
      <c r="W400" s="3"/>
      <c r="X400" s="3"/>
      <c r="Y400" s="3"/>
      <c r="Z400" s="3"/>
    </row>
    <row r="401" spans="2:26">
      <c r="B401" s="449"/>
      <c r="C401" s="7"/>
      <c r="D401" s="3"/>
      <c r="E401" s="3"/>
      <c r="F401" s="3"/>
      <c r="G401" s="3"/>
      <c r="H401" s="3"/>
      <c r="I401" s="3"/>
      <c r="J401" s="3"/>
      <c r="K401" s="3"/>
      <c r="L401" s="3"/>
      <c r="M401" s="3"/>
      <c r="N401" s="3"/>
      <c r="O401" s="3"/>
      <c r="P401" s="3"/>
      <c r="Q401" s="3"/>
      <c r="R401" s="3"/>
      <c r="S401" s="3"/>
      <c r="T401" s="3"/>
      <c r="U401" s="3"/>
      <c r="V401" s="3"/>
      <c r="W401" s="3"/>
      <c r="X401" s="3"/>
      <c r="Y401" s="3"/>
      <c r="Z401" s="3"/>
    </row>
    <row r="402" spans="2:26">
      <c r="B402" s="449"/>
      <c r="C402" s="7"/>
      <c r="D402" s="3"/>
      <c r="E402" s="3"/>
      <c r="F402" s="3"/>
      <c r="G402" s="3"/>
      <c r="H402" s="3"/>
      <c r="I402" s="3"/>
      <c r="J402" s="3"/>
      <c r="K402" s="3"/>
      <c r="L402" s="3"/>
      <c r="M402" s="3"/>
      <c r="N402" s="3"/>
      <c r="O402" s="3"/>
      <c r="P402" s="3"/>
      <c r="Q402" s="3"/>
      <c r="R402" s="3"/>
      <c r="S402" s="3"/>
      <c r="T402" s="3"/>
      <c r="U402" s="3"/>
      <c r="V402" s="3"/>
      <c r="W402" s="3"/>
      <c r="X402" s="3"/>
      <c r="Y402" s="3"/>
      <c r="Z402" s="3"/>
    </row>
    <row r="403" spans="2:26">
      <c r="B403" s="449"/>
      <c r="C403" s="7"/>
      <c r="D403" s="3"/>
      <c r="E403" s="3"/>
      <c r="F403" s="3"/>
      <c r="G403" s="3"/>
      <c r="H403" s="3"/>
      <c r="I403" s="3"/>
      <c r="J403" s="3"/>
      <c r="K403" s="3"/>
      <c r="L403" s="3"/>
      <c r="M403" s="3"/>
      <c r="N403" s="3"/>
      <c r="O403" s="3"/>
      <c r="P403" s="3"/>
      <c r="Q403" s="3"/>
      <c r="R403" s="3"/>
      <c r="S403" s="3"/>
      <c r="T403" s="3"/>
      <c r="U403" s="3"/>
      <c r="V403" s="3"/>
      <c r="W403" s="3"/>
      <c r="X403" s="3"/>
      <c r="Y403" s="3"/>
      <c r="Z403" s="3"/>
    </row>
    <row r="404" spans="2:26">
      <c r="B404" s="449"/>
      <c r="C404" s="7"/>
      <c r="D404" s="3"/>
      <c r="E404" s="3"/>
      <c r="F404" s="3"/>
      <c r="G404" s="3"/>
      <c r="H404" s="3"/>
      <c r="I404" s="3"/>
      <c r="J404" s="3"/>
      <c r="K404" s="3"/>
      <c r="L404" s="3"/>
      <c r="M404" s="3"/>
      <c r="N404" s="3"/>
      <c r="O404" s="3"/>
      <c r="P404" s="3"/>
      <c r="Q404" s="3"/>
      <c r="R404" s="3"/>
      <c r="S404" s="3"/>
      <c r="T404" s="3"/>
      <c r="U404" s="3"/>
      <c r="V404" s="3"/>
      <c r="W404" s="3"/>
      <c r="X404" s="3"/>
      <c r="Y404" s="3"/>
      <c r="Z404" s="3"/>
    </row>
    <row r="405" spans="2:26">
      <c r="B405" s="449"/>
      <c r="C405" s="7"/>
      <c r="D405" s="3"/>
      <c r="E405" s="3"/>
      <c r="F405" s="3"/>
      <c r="G405" s="3"/>
      <c r="H405" s="3"/>
      <c r="I405" s="3"/>
      <c r="J405" s="3"/>
      <c r="K405" s="3"/>
      <c r="L405" s="3"/>
      <c r="M405" s="3"/>
      <c r="N405" s="3"/>
      <c r="O405" s="3"/>
      <c r="P405" s="3"/>
      <c r="Q405" s="3"/>
      <c r="R405" s="3"/>
      <c r="S405" s="3"/>
      <c r="T405" s="3"/>
      <c r="U405" s="3"/>
      <c r="V405" s="3"/>
      <c r="W405" s="3"/>
      <c r="X405" s="3"/>
      <c r="Y405" s="3"/>
      <c r="Z405" s="3"/>
    </row>
    <row r="406" spans="2:26">
      <c r="B406" s="449"/>
      <c r="C406" s="7"/>
      <c r="D406" s="3"/>
      <c r="E406" s="3"/>
      <c r="F406" s="3"/>
      <c r="G406" s="3"/>
      <c r="H406" s="3"/>
      <c r="I406" s="3"/>
      <c r="J406" s="3"/>
      <c r="K406" s="3"/>
      <c r="L406" s="3"/>
      <c r="M406" s="3"/>
      <c r="N406" s="3"/>
      <c r="O406" s="3"/>
      <c r="P406" s="3"/>
      <c r="Q406" s="3"/>
      <c r="R406" s="3"/>
      <c r="S406" s="3"/>
      <c r="T406" s="3"/>
      <c r="U406" s="3"/>
      <c r="V406" s="3"/>
      <c r="W406" s="3"/>
      <c r="X406" s="3"/>
      <c r="Y406" s="3"/>
      <c r="Z406" s="3"/>
    </row>
    <row r="407" spans="2:26">
      <c r="B407" s="449"/>
      <c r="C407" s="7"/>
      <c r="D407" s="3"/>
      <c r="E407" s="3"/>
      <c r="F407" s="3"/>
      <c r="G407" s="3"/>
      <c r="H407" s="3"/>
      <c r="I407" s="3"/>
      <c r="J407" s="3"/>
      <c r="K407" s="3"/>
      <c r="L407" s="3"/>
      <c r="M407" s="3"/>
      <c r="N407" s="3"/>
      <c r="O407" s="3"/>
      <c r="P407" s="3"/>
      <c r="Q407" s="3"/>
      <c r="R407" s="3"/>
      <c r="S407" s="3"/>
      <c r="T407" s="3"/>
      <c r="U407" s="3"/>
      <c r="V407" s="3"/>
      <c r="W407" s="3"/>
      <c r="X407" s="3"/>
      <c r="Y407" s="3"/>
      <c r="Z407" s="3"/>
    </row>
    <row r="408" spans="2:26">
      <c r="B408" s="449"/>
      <c r="C408" s="7"/>
      <c r="D408" s="3"/>
      <c r="E408" s="3"/>
      <c r="F408" s="3"/>
      <c r="G408" s="3"/>
      <c r="H408" s="3"/>
      <c r="I408" s="3"/>
      <c r="J408" s="3"/>
      <c r="K408" s="3"/>
      <c r="L408" s="3"/>
      <c r="M408" s="3"/>
      <c r="N408" s="3"/>
      <c r="O408" s="3"/>
      <c r="P408" s="3"/>
      <c r="Q408" s="3"/>
      <c r="R408" s="3"/>
      <c r="S408" s="3"/>
      <c r="T408" s="3"/>
      <c r="U408" s="3"/>
      <c r="V408" s="3"/>
      <c r="W408" s="3"/>
      <c r="X408" s="3"/>
      <c r="Y408" s="3"/>
      <c r="Z408" s="3"/>
    </row>
    <row r="409" spans="2:26">
      <c r="B409" s="449"/>
      <c r="C409" s="7"/>
      <c r="D409" s="3"/>
      <c r="E409" s="3"/>
      <c r="F409" s="3"/>
      <c r="G409" s="3"/>
      <c r="H409" s="3"/>
      <c r="I409" s="3"/>
      <c r="J409" s="3"/>
      <c r="K409" s="3"/>
      <c r="L409" s="3"/>
      <c r="M409" s="3"/>
      <c r="N409" s="3"/>
      <c r="O409" s="3"/>
      <c r="P409" s="3"/>
      <c r="Q409" s="3"/>
      <c r="R409" s="3"/>
      <c r="S409" s="3"/>
      <c r="T409" s="3"/>
      <c r="U409" s="3"/>
      <c r="V409" s="3"/>
      <c r="W409" s="3"/>
      <c r="X409" s="3"/>
      <c r="Y409" s="3"/>
      <c r="Z409" s="3"/>
    </row>
    <row r="410" spans="2:26">
      <c r="B410" s="449"/>
      <c r="C410" s="7"/>
      <c r="D410" s="3"/>
      <c r="E410" s="3"/>
      <c r="F410" s="3"/>
      <c r="G410" s="3"/>
      <c r="H410" s="3"/>
      <c r="I410" s="3"/>
      <c r="J410" s="3"/>
      <c r="K410" s="3"/>
      <c r="L410" s="3"/>
      <c r="M410" s="3"/>
      <c r="N410" s="3"/>
      <c r="O410" s="3"/>
      <c r="P410" s="3"/>
      <c r="Q410" s="3"/>
      <c r="R410" s="3"/>
      <c r="S410" s="3"/>
      <c r="T410" s="3"/>
      <c r="U410" s="3"/>
      <c r="V410" s="3"/>
      <c r="W410" s="3"/>
      <c r="X410" s="3"/>
      <c r="Y410" s="3"/>
      <c r="Z410" s="3"/>
    </row>
    <row r="411" spans="2:26">
      <c r="B411" s="449"/>
      <c r="C411" s="7"/>
      <c r="D411" s="3"/>
      <c r="E411" s="3"/>
      <c r="F411" s="3"/>
      <c r="G411" s="3"/>
      <c r="H411" s="3"/>
      <c r="I411" s="3"/>
      <c r="J411" s="3"/>
      <c r="K411" s="3"/>
      <c r="L411" s="3"/>
      <c r="M411" s="3"/>
      <c r="N411" s="3"/>
      <c r="O411" s="3"/>
      <c r="P411" s="3"/>
      <c r="Q411" s="3"/>
      <c r="R411" s="3"/>
      <c r="S411" s="3"/>
      <c r="T411" s="3"/>
      <c r="U411" s="3"/>
      <c r="V411" s="3"/>
      <c r="W411" s="3"/>
      <c r="X411" s="3"/>
      <c r="Y411" s="3"/>
      <c r="Z411" s="3"/>
    </row>
    <row r="412" spans="2:26">
      <c r="B412" s="449"/>
      <c r="C412" s="7"/>
      <c r="D412" s="3"/>
      <c r="E412" s="3"/>
      <c r="F412" s="3"/>
      <c r="G412" s="3"/>
      <c r="H412" s="3"/>
      <c r="I412" s="3"/>
      <c r="J412" s="3"/>
      <c r="K412" s="3"/>
      <c r="L412" s="3"/>
      <c r="M412" s="3"/>
      <c r="N412" s="3"/>
      <c r="O412" s="3"/>
      <c r="P412" s="3"/>
      <c r="Q412" s="3"/>
      <c r="R412" s="3"/>
      <c r="S412" s="3"/>
      <c r="T412" s="3"/>
      <c r="U412" s="3"/>
      <c r="V412" s="3"/>
      <c r="W412" s="3"/>
      <c r="X412" s="3"/>
      <c r="Y412" s="3"/>
      <c r="Z412" s="3"/>
    </row>
    <row r="413" spans="2:26">
      <c r="B413" s="449"/>
      <c r="C413" s="7"/>
      <c r="D413" s="3"/>
      <c r="E413" s="3"/>
      <c r="F413" s="3"/>
      <c r="G413" s="3"/>
      <c r="H413" s="3"/>
      <c r="I413" s="3"/>
      <c r="J413" s="3"/>
      <c r="K413" s="3"/>
      <c r="L413" s="3"/>
      <c r="M413" s="3"/>
      <c r="N413" s="3"/>
      <c r="O413" s="3"/>
      <c r="P413" s="3"/>
      <c r="Q413" s="3"/>
      <c r="R413" s="3"/>
      <c r="S413" s="3"/>
      <c r="T413" s="3"/>
      <c r="U413" s="3"/>
      <c r="V413" s="3"/>
      <c r="W413" s="3"/>
      <c r="X413" s="3"/>
      <c r="Y413" s="3"/>
      <c r="Z413" s="3"/>
    </row>
    <row r="414" spans="2:26">
      <c r="B414" s="449"/>
      <c r="C414" s="7"/>
      <c r="D414" s="3"/>
      <c r="E414" s="3"/>
      <c r="F414" s="3"/>
      <c r="G414" s="3"/>
      <c r="H414" s="3"/>
      <c r="I414" s="3"/>
      <c r="J414" s="3"/>
      <c r="K414" s="3"/>
      <c r="L414" s="3"/>
      <c r="M414" s="3"/>
      <c r="N414" s="3"/>
      <c r="O414" s="3"/>
      <c r="P414" s="3"/>
      <c r="Q414" s="3"/>
      <c r="R414" s="3"/>
      <c r="S414" s="3"/>
      <c r="T414" s="3"/>
      <c r="U414" s="3"/>
      <c r="V414" s="3"/>
      <c r="W414" s="3"/>
      <c r="X414" s="3"/>
      <c r="Y414" s="3"/>
      <c r="Z414" s="3"/>
    </row>
    <row r="415" spans="2:26">
      <c r="B415" s="449"/>
      <c r="C415" s="7"/>
      <c r="D415" s="3"/>
      <c r="E415" s="3"/>
      <c r="F415" s="3"/>
      <c r="G415" s="3"/>
      <c r="H415" s="3"/>
      <c r="I415" s="3"/>
      <c r="J415" s="3"/>
      <c r="K415" s="3"/>
      <c r="L415" s="3"/>
      <c r="M415" s="3"/>
      <c r="N415" s="3"/>
      <c r="O415" s="3"/>
      <c r="P415" s="3"/>
      <c r="Q415" s="3"/>
      <c r="R415" s="3"/>
      <c r="S415" s="3"/>
      <c r="T415" s="3"/>
      <c r="U415" s="3"/>
      <c r="V415" s="3"/>
      <c r="W415" s="3"/>
      <c r="X415" s="3"/>
      <c r="Y415" s="3"/>
      <c r="Z415" s="3"/>
    </row>
    <row r="416" spans="2:26">
      <c r="B416" s="449"/>
      <c r="C416" s="7"/>
      <c r="D416" s="3"/>
      <c r="E416" s="3"/>
      <c r="F416" s="3"/>
      <c r="G416" s="3"/>
      <c r="H416" s="3"/>
      <c r="I416" s="3"/>
      <c r="J416" s="3"/>
      <c r="K416" s="3"/>
      <c r="L416" s="3"/>
      <c r="M416" s="3"/>
      <c r="N416" s="3"/>
      <c r="O416" s="3"/>
      <c r="P416" s="3"/>
      <c r="Q416" s="3"/>
      <c r="R416" s="3"/>
      <c r="S416" s="3"/>
      <c r="T416" s="3"/>
      <c r="U416" s="3"/>
      <c r="V416" s="3"/>
      <c r="W416" s="3"/>
      <c r="X416" s="3"/>
      <c r="Y416" s="3"/>
      <c r="Z416" s="3"/>
    </row>
    <row r="417" spans="2:26">
      <c r="B417" s="449"/>
      <c r="C417" s="7"/>
      <c r="D417" s="3"/>
      <c r="E417" s="3"/>
      <c r="F417" s="3"/>
      <c r="G417" s="3"/>
      <c r="H417" s="3"/>
      <c r="I417" s="3"/>
      <c r="J417" s="3"/>
      <c r="K417" s="3"/>
      <c r="L417" s="3"/>
      <c r="M417" s="3"/>
      <c r="N417" s="3"/>
      <c r="O417" s="3"/>
      <c r="P417" s="3"/>
      <c r="Q417" s="3"/>
      <c r="R417" s="3"/>
      <c r="S417" s="3"/>
      <c r="T417" s="3"/>
      <c r="U417" s="3"/>
      <c r="V417" s="3"/>
      <c r="W417" s="3"/>
      <c r="X417" s="3"/>
      <c r="Y417" s="3"/>
      <c r="Z417" s="3"/>
    </row>
    <row r="418" spans="2:26">
      <c r="B418" s="449"/>
      <c r="C418" s="7"/>
      <c r="D418" s="3"/>
      <c r="E418" s="3"/>
      <c r="F418" s="3"/>
      <c r="G418" s="3"/>
      <c r="H418" s="3"/>
      <c r="I418" s="3"/>
      <c r="J418" s="3"/>
      <c r="K418" s="3"/>
      <c r="L418" s="3"/>
      <c r="M418" s="3"/>
      <c r="N418" s="3"/>
      <c r="O418" s="3"/>
      <c r="P418" s="3"/>
      <c r="Q418" s="3"/>
      <c r="R418" s="3"/>
      <c r="S418" s="3"/>
      <c r="T418" s="3"/>
      <c r="U418" s="3"/>
      <c r="V418" s="3"/>
      <c r="W418" s="3"/>
      <c r="X418" s="3"/>
      <c r="Y418" s="3"/>
      <c r="Z418" s="3"/>
    </row>
    <row r="419" spans="2:26">
      <c r="B419" s="449"/>
      <c r="C419" s="7"/>
      <c r="D419" s="3"/>
      <c r="E419" s="3"/>
      <c r="F419" s="3"/>
      <c r="G419" s="3"/>
      <c r="H419" s="3"/>
      <c r="I419" s="3"/>
      <c r="J419" s="3"/>
      <c r="K419" s="3"/>
      <c r="L419" s="3"/>
      <c r="M419" s="3"/>
      <c r="N419" s="3"/>
      <c r="O419" s="3"/>
      <c r="P419" s="3"/>
      <c r="Q419" s="3"/>
      <c r="R419" s="3"/>
      <c r="S419" s="3"/>
      <c r="T419" s="3"/>
      <c r="U419" s="3"/>
      <c r="V419" s="3"/>
      <c r="W419" s="3"/>
      <c r="X419" s="3"/>
      <c r="Y419" s="3"/>
      <c r="Z419" s="3"/>
    </row>
    <row r="420" spans="2:26">
      <c r="B420" s="449"/>
      <c r="C420" s="7"/>
      <c r="D420" s="3"/>
      <c r="E420" s="3"/>
      <c r="F420" s="3"/>
      <c r="G420" s="3"/>
      <c r="H420" s="3"/>
      <c r="I420" s="3"/>
      <c r="J420" s="3"/>
      <c r="K420" s="3"/>
      <c r="L420" s="3"/>
      <c r="M420" s="3"/>
      <c r="N420" s="3"/>
      <c r="O420" s="3"/>
      <c r="P420" s="3"/>
      <c r="Q420" s="3"/>
      <c r="R420" s="3"/>
      <c r="S420" s="3"/>
      <c r="T420" s="3"/>
      <c r="U420" s="3"/>
      <c r="V420" s="3"/>
      <c r="W420" s="3"/>
      <c r="X420" s="3"/>
      <c r="Y420" s="3"/>
      <c r="Z420" s="3"/>
    </row>
    <row r="421" spans="2:26">
      <c r="B421" s="449"/>
      <c r="C421" s="7"/>
      <c r="D421" s="3"/>
      <c r="E421" s="3"/>
      <c r="F421" s="3"/>
      <c r="G421" s="3"/>
      <c r="H421" s="3"/>
      <c r="I421" s="3"/>
      <c r="J421" s="3"/>
      <c r="K421" s="3"/>
      <c r="L421" s="3"/>
      <c r="M421" s="3"/>
      <c r="N421" s="3"/>
      <c r="O421" s="3"/>
      <c r="P421" s="3"/>
      <c r="Q421" s="3"/>
      <c r="R421" s="3"/>
      <c r="S421" s="3"/>
      <c r="T421" s="3"/>
      <c r="U421" s="3"/>
      <c r="V421" s="3"/>
      <c r="W421" s="3"/>
      <c r="X421" s="3"/>
      <c r="Y421" s="3"/>
      <c r="Z421" s="3"/>
    </row>
    <row r="422" spans="2:26">
      <c r="B422" s="449"/>
      <c r="C422" s="7"/>
      <c r="D422" s="3"/>
      <c r="E422" s="3"/>
      <c r="F422" s="3"/>
      <c r="G422" s="3"/>
      <c r="H422" s="3"/>
      <c r="I422" s="3"/>
      <c r="J422" s="3"/>
      <c r="K422" s="3"/>
      <c r="L422" s="3"/>
      <c r="M422" s="3"/>
      <c r="N422" s="3"/>
      <c r="O422" s="3"/>
      <c r="P422" s="3"/>
      <c r="Q422" s="3"/>
      <c r="R422" s="3"/>
      <c r="S422" s="3"/>
      <c r="T422" s="3"/>
      <c r="U422" s="3"/>
      <c r="V422" s="3"/>
      <c r="W422" s="3"/>
      <c r="X422" s="3"/>
      <c r="Y422" s="3"/>
      <c r="Z422" s="3"/>
    </row>
    <row r="423" spans="2:26">
      <c r="B423" s="449"/>
      <c r="C423" s="7"/>
      <c r="D423" s="3"/>
      <c r="E423" s="3"/>
      <c r="F423" s="3"/>
      <c r="G423" s="3"/>
      <c r="H423" s="3"/>
      <c r="I423" s="3"/>
      <c r="J423" s="3"/>
      <c r="K423" s="3"/>
      <c r="L423" s="3"/>
      <c r="M423" s="3"/>
      <c r="N423" s="3"/>
      <c r="O423" s="3"/>
      <c r="P423" s="3"/>
      <c r="Q423" s="3"/>
      <c r="R423" s="3"/>
      <c r="S423" s="3"/>
      <c r="T423" s="3"/>
      <c r="U423" s="3"/>
      <c r="V423" s="3"/>
      <c r="W423" s="3"/>
      <c r="X423" s="3"/>
      <c r="Y423" s="3"/>
      <c r="Z423" s="3"/>
    </row>
    <row r="424" spans="2:26">
      <c r="B424" s="449"/>
      <c r="C424" s="7"/>
      <c r="D424" s="3"/>
      <c r="E424" s="3"/>
      <c r="F424" s="3"/>
      <c r="G424" s="3"/>
      <c r="H424" s="3"/>
      <c r="I424" s="3"/>
      <c r="J424" s="3"/>
      <c r="K424" s="3"/>
      <c r="L424" s="3"/>
      <c r="M424" s="3"/>
      <c r="N424" s="3"/>
      <c r="O424" s="3"/>
      <c r="P424" s="3"/>
      <c r="Q424" s="3"/>
      <c r="R424" s="3"/>
      <c r="S424" s="3"/>
      <c r="T424" s="3"/>
      <c r="U424" s="3"/>
      <c r="V424" s="3"/>
      <c r="W424" s="3"/>
      <c r="X424" s="3"/>
      <c r="Y424" s="3"/>
      <c r="Z424" s="3"/>
    </row>
    <row r="425" spans="2:26">
      <c r="B425" s="449"/>
      <c r="C425" s="7"/>
      <c r="D425" s="3"/>
      <c r="E425" s="3"/>
      <c r="F425" s="3"/>
      <c r="G425" s="3"/>
      <c r="H425" s="3"/>
      <c r="I425" s="3"/>
      <c r="J425" s="3"/>
      <c r="K425" s="3"/>
      <c r="L425" s="3"/>
      <c r="M425" s="3"/>
      <c r="N425" s="3"/>
      <c r="O425" s="3"/>
      <c r="P425" s="3"/>
      <c r="Q425" s="3"/>
      <c r="R425" s="3"/>
      <c r="S425" s="3"/>
      <c r="T425" s="3"/>
      <c r="U425" s="3"/>
      <c r="V425" s="3"/>
      <c r="W425" s="3"/>
      <c r="X425" s="3"/>
      <c r="Y425" s="3"/>
      <c r="Z425" s="3"/>
    </row>
    <row r="426" spans="2:26">
      <c r="B426" s="449"/>
      <c r="C426" s="7"/>
      <c r="D426" s="3"/>
      <c r="E426" s="3"/>
      <c r="F426" s="3"/>
      <c r="G426" s="3"/>
      <c r="H426" s="3"/>
      <c r="I426" s="3"/>
      <c r="J426" s="3"/>
      <c r="K426" s="3"/>
      <c r="L426" s="3"/>
      <c r="M426" s="3"/>
      <c r="N426" s="3"/>
      <c r="O426" s="3"/>
      <c r="P426" s="3"/>
      <c r="Q426" s="3"/>
      <c r="R426" s="3"/>
      <c r="S426" s="3"/>
      <c r="T426" s="3"/>
      <c r="U426" s="3"/>
      <c r="V426" s="3"/>
      <c r="W426" s="3"/>
      <c r="X426" s="3"/>
      <c r="Y426" s="3"/>
      <c r="Z426" s="3"/>
    </row>
    <row r="427" spans="2:26">
      <c r="B427" s="449"/>
      <c r="C427" s="7"/>
      <c r="D427" s="3"/>
      <c r="E427" s="3"/>
      <c r="F427" s="3"/>
      <c r="G427" s="3"/>
      <c r="H427" s="3"/>
      <c r="I427" s="3"/>
      <c r="J427" s="3"/>
      <c r="K427" s="3"/>
      <c r="L427" s="3"/>
      <c r="M427" s="3"/>
      <c r="N427" s="3"/>
      <c r="O427" s="3"/>
      <c r="P427" s="3"/>
      <c r="Q427" s="3"/>
      <c r="R427" s="3"/>
      <c r="S427" s="3"/>
      <c r="T427" s="3"/>
      <c r="U427" s="3"/>
      <c r="V427" s="3"/>
      <c r="W427" s="3"/>
      <c r="X427" s="3"/>
      <c r="Y427" s="3"/>
      <c r="Z427" s="3"/>
    </row>
    <row r="428" spans="2:26">
      <c r="B428" s="449"/>
      <c r="C428" s="7"/>
      <c r="D428" s="3"/>
      <c r="E428" s="3"/>
      <c r="F428" s="3"/>
      <c r="G428" s="3"/>
      <c r="H428" s="3"/>
      <c r="I428" s="3"/>
      <c r="J428" s="3"/>
      <c r="K428" s="3"/>
      <c r="L428" s="3"/>
      <c r="M428" s="3"/>
      <c r="N428" s="3"/>
      <c r="O428" s="3"/>
      <c r="P428" s="3"/>
      <c r="Q428" s="3"/>
      <c r="R428" s="3"/>
      <c r="S428" s="3"/>
      <c r="T428" s="3"/>
      <c r="U428" s="3"/>
      <c r="V428" s="3"/>
      <c r="W428" s="3"/>
      <c r="X428" s="3"/>
      <c r="Y428" s="3"/>
      <c r="Z428" s="3"/>
    </row>
    <row r="429" spans="2:26">
      <c r="B429" s="449"/>
      <c r="C429" s="7"/>
      <c r="D429" s="3"/>
      <c r="E429" s="3"/>
      <c r="F429" s="3"/>
      <c r="G429" s="3"/>
      <c r="H429" s="3"/>
      <c r="I429" s="3"/>
      <c r="J429" s="3"/>
      <c r="K429" s="3"/>
      <c r="L429" s="3"/>
      <c r="M429" s="3"/>
      <c r="N429" s="3"/>
      <c r="O429" s="3"/>
      <c r="P429" s="3"/>
      <c r="Q429" s="3"/>
      <c r="R429" s="3"/>
      <c r="S429" s="3"/>
      <c r="T429" s="3"/>
      <c r="U429" s="3"/>
      <c r="V429" s="3"/>
      <c r="W429" s="3"/>
      <c r="X429" s="3"/>
      <c r="Y429" s="3"/>
      <c r="Z429" s="3"/>
    </row>
    <row r="430" spans="2:26">
      <c r="B430" s="449"/>
      <c r="C430" s="7"/>
      <c r="D430" s="3"/>
      <c r="E430" s="3"/>
      <c r="F430" s="3"/>
      <c r="G430" s="3"/>
      <c r="H430" s="3"/>
      <c r="I430" s="3"/>
      <c r="J430" s="3"/>
      <c r="K430" s="3"/>
      <c r="L430" s="3"/>
      <c r="M430" s="3"/>
      <c r="N430" s="3"/>
      <c r="O430" s="3"/>
      <c r="P430" s="3"/>
      <c r="Q430" s="3"/>
      <c r="R430" s="3"/>
      <c r="S430" s="3"/>
      <c r="T430" s="3"/>
      <c r="U430" s="3"/>
      <c r="V430" s="3"/>
      <c r="W430" s="3"/>
      <c r="X430" s="3"/>
      <c r="Y430" s="3"/>
      <c r="Z430" s="3"/>
    </row>
    <row r="431" spans="2:26">
      <c r="B431" s="449"/>
      <c r="C431" s="7"/>
      <c r="D431" s="3"/>
      <c r="E431" s="3"/>
      <c r="F431" s="3"/>
      <c r="G431" s="3"/>
      <c r="H431" s="3"/>
      <c r="I431" s="3"/>
      <c r="J431" s="3"/>
      <c r="K431" s="3"/>
      <c r="L431" s="3"/>
      <c r="M431" s="3"/>
      <c r="N431" s="3"/>
      <c r="O431" s="3"/>
      <c r="P431" s="3"/>
      <c r="Q431" s="3"/>
      <c r="R431" s="3"/>
      <c r="S431" s="3"/>
      <c r="T431" s="3"/>
      <c r="U431" s="3"/>
      <c r="V431" s="3"/>
      <c r="W431" s="3"/>
      <c r="X431" s="3"/>
      <c r="Y431" s="3"/>
      <c r="Z431" s="3"/>
    </row>
    <row r="432" spans="2:26">
      <c r="B432" s="449"/>
      <c r="C432" s="7"/>
      <c r="D432" s="3"/>
      <c r="E432" s="3"/>
      <c r="F432" s="3"/>
      <c r="G432" s="3"/>
      <c r="H432" s="3"/>
      <c r="I432" s="3"/>
      <c r="J432" s="3"/>
      <c r="K432" s="3"/>
      <c r="L432" s="3"/>
      <c r="M432" s="3"/>
      <c r="N432" s="3"/>
      <c r="O432" s="3"/>
      <c r="P432" s="3"/>
      <c r="Q432" s="3"/>
      <c r="R432" s="3"/>
      <c r="S432" s="3"/>
      <c r="T432" s="3"/>
      <c r="U432" s="3"/>
      <c r="V432" s="3"/>
      <c r="W432" s="3"/>
      <c r="X432" s="3"/>
      <c r="Y432" s="3"/>
      <c r="Z432" s="3"/>
    </row>
    <row r="433" spans="2:26">
      <c r="B433" s="449"/>
      <c r="C433" s="7"/>
      <c r="D433" s="3"/>
      <c r="E433" s="3"/>
      <c r="F433" s="3"/>
      <c r="G433" s="3"/>
      <c r="H433" s="3"/>
      <c r="I433" s="3"/>
      <c r="J433" s="3"/>
      <c r="K433" s="3"/>
      <c r="L433" s="3"/>
      <c r="M433" s="3"/>
      <c r="N433" s="3"/>
      <c r="O433" s="3"/>
      <c r="P433" s="3"/>
      <c r="Q433" s="3"/>
      <c r="R433" s="3"/>
      <c r="S433" s="3"/>
      <c r="T433" s="3"/>
      <c r="U433" s="3"/>
      <c r="V433" s="3"/>
      <c r="W433" s="3"/>
      <c r="X433" s="3"/>
      <c r="Y433" s="3"/>
      <c r="Z433" s="3"/>
    </row>
    <row r="434" spans="2:26">
      <c r="B434" s="449"/>
      <c r="C434" s="7"/>
      <c r="D434" s="3"/>
      <c r="E434" s="3"/>
      <c r="F434" s="3"/>
      <c r="G434" s="3"/>
      <c r="H434" s="3"/>
      <c r="I434" s="3"/>
      <c r="J434" s="3"/>
      <c r="K434" s="3"/>
      <c r="L434" s="3"/>
      <c r="M434" s="3"/>
      <c r="N434" s="3"/>
      <c r="O434" s="3"/>
      <c r="P434" s="3"/>
      <c r="Q434" s="3"/>
      <c r="R434" s="3"/>
      <c r="S434" s="3"/>
      <c r="T434" s="3"/>
      <c r="U434" s="3"/>
      <c r="V434" s="3"/>
      <c r="W434" s="3"/>
      <c r="X434" s="3"/>
      <c r="Y434" s="3"/>
      <c r="Z434" s="3"/>
    </row>
    <row r="435" spans="2:26">
      <c r="B435" s="449"/>
      <c r="C435" s="7"/>
      <c r="D435" s="3"/>
      <c r="E435" s="3"/>
      <c r="F435" s="3"/>
      <c r="G435" s="3"/>
      <c r="H435" s="3"/>
      <c r="I435" s="3"/>
      <c r="J435" s="3"/>
      <c r="K435" s="3"/>
      <c r="L435" s="3"/>
      <c r="M435" s="3"/>
      <c r="N435" s="3"/>
      <c r="O435" s="3"/>
      <c r="P435" s="3"/>
      <c r="Q435" s="3"/>
      <c r="R435" s="3"/>
      <c r="S435" s="3"/>
      <c r="T435" s="3"/>
      <c r="U435" s="3"/>
      <c r="V435" s="3"/>
      <c r="W435" s="3"/>
      <c r="X435" s="3"/>
      <c r="Y435" s="3"/>
      <c r="Z435" s="3"/>
    </row>
    <row r="436" spans="2:26">
      <c r="B436" s="449"/>
      <c r="C436" s="7"/>
      <c r="D436" s="3"/>
      <c r="E436" s="3"/>
      <c r="F436" s="3"/>
      <c r="G436" s="3"/>
      <c r="H436" s="3"/>
      <c r="I436" s="3"/>
      <c r="J436" s="3"/>
      <c r="K436" s="3"/>
      <c r="L436" s="3"/>
      <c r="M436" s="3"/>
      <c r="N436" s="3"/>
      <c r="O436" s="3"/>
      <c r="P436" s="3"/>
      <c r="Q436" s="3"/>
      <c r="R436" s="3"/>
      <c r="S436" s="3"/>
      <c r="T436" s="3"/>
      <c r="U436" s="3"/>
      <c r="V436" s="3"/>
      <c r="W436" s="3"/>
      <c r="X436" s="3"/>
      <c r="Y436" s="3"/>
      <c r="Z436" s="3"/>
    </row>
    <row r="437" spans="2:26">
      <c r="B437" s="449"/>
      <c r="C437" s="7"/>
      <c r="D437" s="3"/>
      <c r="E437" s="3"/>
      <c r="F437" s="3"/>
      <c r="G437" s="3"/>
      <c r="H437" s="3"/>
      <c r="I437" s="3"/>
      <c r="J437" s="3"/>
      <c r="K437" s="3"/>
      <c r="L437" s="3"/>
      <c r="M437" s="3"/>
      <c r="N437" s="3"/>
      <c r="O437" s="3"/>
      <c r="P437" s="3"/>
      <c r="Q437" s="3"/>
      <c r="R437" s="3"/>
      <c r="S437" s="3"/>
      <c r="T437" s="3"/>
      <c r="U437" s="3"/>
      <c r="V437" s="3"/>
      <c r="W437" s="3"/>
      <c r="X437" s="3"/>
      <c r="Y437" s="3"/>
      <c r="Z437" s="3"/>
    </row>
    <row r="438" spans="2:26">
      <c r="B438" s="449"/>
      <c r="C438" s="7"/>
      <c r="D438" s="3"/>
      <c r="E438" s="3"/>
      <c r="F438" s="3"/>
      <c r="G438" s="3"/>
      <c r="H438" s="3"/>
      <c r="I438" s="3"/>
      <c r="J438" s="3"/>
      <c r="K438" s="3"/>
      <c r="L438" s="3"/>
      <c r="M438" s="3"/>
      <c r="N438" s="3"/>
      <c r="O438" s="3"/>
      <c r="P438" s="3"/>
      <c r="Q438" s="3"/>
      <c r="R438" s="3"/>
      <c r="S438" s="3"/>
      <c r="T438" s="3"/>
      <c r="U438" s="3"/>
      <c r="V438" s="3"/>
      <c r="W438" s="3"/>
      <c r="X438" s="3"/>
      <c r="Y438" s="3"/>
      <c r="Z438" s="3"/>
    </row>
    <row r="439" spans="2:26">
      <c r="B439" s="449"/>
      <c r="C439" s="7"/>
      <c r="D439" s="3"/>
      <c r="E439" s="3"/>
      <c r="F439" s="3"/>
      <c r="G439" s="3"/>
      <c r="H439" s="3"/>
      <c r="I439" s="3"/>
      <c r="J439" s="3"/>
      <c r="K439" s="3"/>
      <c r="L439" s="3"/>
      <c r="M439" s="3"/>
      <c r="N439" s="3"/>
      <c r="O439" s="3"/>
      <c r="P439" s="3"/>
      <c r="Q439" s="3"/>
      <c r="R439" s="3"/>
      <c r="S439" s="3"/>
      <c r="T439" s="3"/>
      <c r="U439" s="3"/>
      <c r="V439" s="3"/>
      <c r="W439" s="3"/>
      <c r="X439" s="3"/>
      <c r="Y439" s="3"/>
      <c r="Z439" s="3"/>
    </row>
    <row r="440" spans="2:26">
      <c r="B440" s="449"/>
      <c r="C440" s="7"/>
      <c r="D440" s="3"/>
      <c r="E440" s="3"/>
      <c r="F440" s="3"/>
      <c r="G440" s="3"/>
      <c r="H440" s="3"/>
      <c r="I440" s="3"/>
      <c r="J440" s="3"/>
      <c r="K440" s="3"/>
      <c r="L440" s="3"/>
      <c r="M440" s="3"/>
      <c r="N440" s="3"/>
      <c r="O440" s="3"/>
      <c r="P440" s="3"/>
      <c r="Q440" s="3"/>
      <c r="R440" s="3"/>
      <c r="S440" s="3"/>
      <c r="T440" s="3"/>
      <c r="U440" s="3"/>
      <c r="V440" s="3"/>
      <c r="W440" s="3"/>
      <c r="X440" s="3"/>
      <c r="Y440" s="3"/>
      <c r="Z440" s="3"/>
    </row>
    <row r="441" spans="2:26">
      <c r="B441" s="449"/>
      <c r="C441" s="7"/>
      <c r="D441" s="3"/>
      <c r="E441" s="3"/>
      <c r="F441" s="3"/>
      <c r="G441" s="3"/>
      <c r="H441" s="3"/>
      <c r="I441" s="3"/>
      <c r="J441" s="3"/>
      <c r="K441" s="3"/>
      <c r="L441" s="3"/>
      <c r="M441" s="3"/>
      <c r="N441" s="3"/>
      <c r="O441" s="3"/>
      <c r="P441" s="3"/>
      <c r="Q441" s="3"/>
      <c r="R441" s="3"/>
      <c r="S441" s="3"/>
      <c r="T441" s="3"/>
      <c r="U441" s="3"/>
      <c r="V441" s="3"/>
      <c r="W441" s="3"/>
      <c r="X441" s="3"/>
      <c r="Y441" s="3"/>
      <c r="Z441" s="3"/>
    </row>
    <row r="442" spans="2:26">
      <c r="B442" s="449"/>
      <c r="C442" s="7"/>
      <c r="D442" s="3"/>
      <c r="E442" s="3"/>
      <c r="F442" s="3"/>
      <c r="G442" s="3"/>
      <c r="H442" s="3"/>
      <c r="I442" s="3"/>
      <c r="J442" s="3"/>
      <c r="K442" s="3"/>
      <c r="L442" s="3"/>
      <c r="M442" s="3"/>
      <c r="N442" s="3"/>
      <c r="O442" s="3"/>
      <c r="P442" s="3"/>
      <c r="Q442" s="3"/>
      <c r="R442" s="3"/>
      <c r="S442" s="3"/>
      <c r="T442" s="3"/>
      <c r="U442" s="3"/>
      <c r="V442" s="3"/>
      <c r="W442" s="3"/>
      <c r="X442" s="3"/>
      <c r="Y442" s="3"/>
      <c r="Z442" s="3"/>
    </row>
    <row r="443" spans="2:26">
      <c r="B443" s="449"/>
      <c r="C443" s="7"/>
      <c r="D443" s="3"/>
      <c r="E443" s="3"/>
      <c r="F443" s="3"/>
      <c r="G443" s="3"/>
      <c r="H443" s="3"/>
      <c r="I443" s="3"/>
      <c r="J443" s="3"/>
      <c r="K443" s="3"/>
      <c r="L443" s="3"/>
      <c r="M443" s="3"/>
      <c r="N443" s="3"/>
      <c r="O443" s="3"/>
      <c r="P443" s="3"/>
      <c r="Q443" s="3"/>
      <c r="R443" s="3"/>
      <c r="S443" s="3"/>
      <c r="T443" s="3"/>
      <c r="U443" s="3"/>
      <c r="V443" s="3"/>
      <c r="W443" s="3"/>
      <c r="X443" s="3"/>
      <c r="Y443" s="3"/>
      <c r="Z443" s="3"/>
    </row>
    <row r="444" spans="2:26">
      <c r="B444" s="449"/>
      <c r="C444" s="7"/>
      <c r="D444" s="3"/>
      <c r="E444" s="3"/>
      <c r="F444" s="3"/>
      <c r="G444" s="3"/>
      <c r="H444" s="3"/>
      <c r="I444" s="3"/>
      <c r="J444" s="3"/>
      <c r="K444" s="3"/>
      <c r="L444" s="3"/>
      <c r="M444" s="3"/>
      <c r="N444" s="3"/>
      <c r="O444" s="3"/>
      <c r="P444" s="3"/>
      <c r="Q444" s="3"/>
      <c r="R444" s="3"/>
      <c r="S444" s="3"/>
      <c r="T444" s="3"/>
      <c r="U444" s="3"/>
      <c r="V444" s="3"/>
      <c r="W444" s="3"/>
      <c r="X444" s="3"/>
      <c r="Y444" s="3"/>
      <c r="Z444" s="3"/>
    </row>
    <row r="445" spans="2:26">
      <c r="B445" s="449"/>
      <c r="C445" s="7"/>
      <c r="D445" s="3"/>
      <c r="E445" s="3"/>
      <c r="F445" s="3"/>
      <c r="G445" s="3"/>
      <c r="H445" s="3"/>
      <c r="I445" s="3"/>
      <c r="J445" s="3"/>
      <c r="K445" s="3"/>
      <c r="L445" s="3"/>
      <c r="M445" s="3"/>
      <c r="N445" s="3"/>
      <c r="O445" s="3"/>
      <c r="P445" s="3"/>
      <c r="Q445" s="3"/>
      <c r="R445" s="3"/>
      <c r="S445" s="3"/>
      <c r="T445" s="3"/>
      <c r="U445" s="3"/>
      <c r="V445" s="3"/>
      <c r="W445" s="3"/>
      <c r="X445" s="3"/>
      <c r="Y445" s="3"/>
      <c r="Z445" s="3"/>
    </row>
    <row r="446" spans="2:26">
      <c r="B446" s="449"/>
      <c r="C446" s="7"/>
      <c r="D446" s="3"/>
      <c r="E446" s="3"/>
      <c r="F446" s="3"/>
      <c r="G446" s="3"/>
      <c r="H446" s="3"/>
      <c r="I446" s="3"/>
      <c r="J446" s="3"/>
      <c r="K446" s="3"/>
      <c r="L446" s="3"/>
      <c r="M446" s="3"/>
      <c r="N446" s="3"/>
      <c r="O446" s="3"/>
      <c r="P446" s="3"/>
      <c r="Q446" s="3"/>
      <c r="R446" s="3"/>
      <c r="S446" s="3"/>
      <c r="T446" s="3"/>
      <c r="U446" s="3"/>
      <c r="V446" s="3"/>
      <c r="W446" s="3"/>
      <c r="X446" s="3"/>
      <c r="Y446" s="3"/>
      <c r="Z446" s="3"/>
    </row>
    <row r="447" spans="2:26">
      <c r="B447" s="449"/>
      <c r="C447" s="7"/>
      <c r="D447" s="3"/>
      <c r="E447" s="3"/>
      <c r="F447" s="3"/>
      <c r="G447" s="3"/>
      <c r="H447" s="3"/>
      <c r="I447" s="3"/>
      <c r="J447" s="3"/>
      <c r="K447" s="3"/>
      <c r="L447" s="3"/>
      <c r="M447" s="3"/>
      <c r="N447" s="3"/>
      <c r="O447" s="3"/>
      <c r="P447" s="3"/>
      <c r="Q447" s="3"/>
      <c r="R447" s="3"/>
      <c r="S447" s="3"/>
      <c r="T447" s="3"/>
      <c r="U447" s="3"/>
      <c r="V447" s="3"/>
      <c r="W447" s="3"/>
      <c r="X447" s="3"/>
      <c r="Y447" s="3"/>
      <c r="Z447" s="3"/>
    </row>
    <row r="448" spans="2:26">
      <c r="B448" s="449"/>
      <c r="C448" s="7"/>
      <c r="D448" s="3"/>
      <c r="E448" s="3"/>
      <c r="F448" s="3"/>
      <c r="G448" s="3"/>
      <c r="H448" s="3"/>
      <c r="I448" s="3"/>
      <c r="J448" s="3"/>
      <c r="K448" s="3"/>
      <c r="L448" s="3"/>
      <c r="M448" s="3"/>
      <c r="N448" s="3"/>
      <c r="O448" s="3"/>
      <c r="P448" s="3"/>
      <c r="Q448" s="3"/>
      <c r="R448" s="3"/>
      <c r="S448" s="3"/>
      <c r="T448" s="3"/>
      <c r="U448" s="3"/>
      <c r="V448" s="3"/>
      <c r="W448" s="3"/>
      <c r="X448" s="3"/>
      <c r="Y448" s="3"/>
      <c r="Z448" s="3"/>
    </row>
    <row r="449" spans="2:26">
      <c r="B449" s="449"/>
      <c r="C449" s="7"/>
      <c r="D449" s="3"/>
      <c r="E449" s="3"/>
      <c r="F449" s="3"/>
      <c r="G449" s="3"/>
      <c r="H449" s="3"/>
      <c r="I449" s="3"/>
      <c r="J449" s="3"/>
      <c r="K449" s="3"/>
      <c r="L449" s="3"/>
      <c r="M449" s="3"/>
      <c r="N449" s="3"/>
      <c r="O449" s="3"/>
      <c r="P449" s="3"/>
      <c r="Q449" s="3"/>
      <c r="R449" s="3"/>
      <c r="S449" s="3"/>
      <c r="T449" s="3"/>
      <c r="U449" s="3"/>
      <c r="V449" s="3"/>
      <c r="W449" s="3"/>
      <c r="X449" s="3"/>
      <c r="Y449" s="3"/>
      <c r="Z449" s="3"/>
    </row>
    <row r="450" spans="2:26">
      <c r="B450" s="449"/>
      <c r="C450" s="7"/>
      <c r="D450" s="3"/>
      <c r="E450" s="3"/>
      <c r="F450" s="3"/>
      <c r="G450" s="3"/>
      <c r="H450" s="3"/>
      <c r="I450" s="3"/>
      <c r="J450" s="3"/>
      <c r="K450" s="3"/>
      <c r="L450" s="3"/>
      <c r="M450" s="3"/>
      <c r="N450" s="3"/>
      <c r="O450" s="3"/>
      <c r="P450" s="3"/>
      <c r="Q450" s="3"/>
      <c r="R450" s="3"/>
      <c r="S450" s="3"/>
      <c r="T450" s="3"/>
      <c r="U450" s="3"/>
      <c r="V450" s="3"/>
      <c r="W450" s="3"/>
      <c r="X450" s="3"/>
      <c r="Y450" s="3"/>
      <c r="Z450" s="3"/>
    </row>
    <row r="451" spans="2:26">
      <c r="B451" s="449"/>
      <c r="C451" s="7"/>
      <c r="D451" s="3"/>
      <c r="E451" s="3"/>
      <c r="F451" s="3"/>
      <c r="G451" s="3"/>
      <c r="H451" s="3"/>
      <c r="I451" s="3"/>
      <c r="J451" s="3"/>
      <c r="K451" s="3"/>
      <c r="L451" s="3"/>
      <c r="M451" s="3"/>
      <c r="N451" s="3"/>
      <c r="O451" s="3"/>
      <c r="P451" s="3"/>
      <c r="Q451" s="3"/>
      <c r="R451" s="3"/>
      <c r="S451" s="3"/>
      <c r="T451" s="3"/>
      <c r="U451" s="3"/>
      <c r="V451" s="3"/>
      <c r="W451" s="3"/>
      <c r="X451" s="3"/>
      <c r="Y451" s="3"/>
      <c r="Z451" s="3"/>
    </row>
    <row r="452" spans="2:26">
      <c r="B452" s="449"/>
      <c r="C452" s="7"/>
      <c r="D452" s="3"/>
      <c r="E452" s="3"/>
      <c r="F452" s="3"/>
      <c r="G452" s="3"/>
      <c r="H452" s="3"/>
      <c r="I452" s="3"/>
      <c r="J452" s="3"/>
      <c r="K452" s="3"/>
      <c r="L452" s="3"/>
      <c r="M452" s="3"/>
      <c r="N452" s="3"/>
      <c r="O452" s="3"/>
      <c r="P452" s="3"/>
      <c r="Q452" s="3"/>
      <c r="R452" s="3"/>
      <c r="S452" s="3"/>
      <c r="T452" s="3"/>
      <c r="U452" s="3"/>
      <c r="V452" s="3"/>
      <c r="W452" s="3"/>
      <c r="X452" s="3"/>
      <c r="Y452" s="3"/>
      <c r="Z452" s="3"/>
    </row>
    <row r="453" spans="2:26">
      <c r="B453" s="449"/>
      <c r="C453" s="7"/>
      <c r="D453" s="3"/>
      <c r="E453" s="3"/>
      <c r="F453" s="3"/>
      <c r="G453" s="3"/>
      <c r="H453" s="3"/>
      <c r="I453" s="3"/>
      <c r="J453" s="3"/>
      <c r="K453" s="3"/>
      <c r="L453" s="3"/>
      <c r="M453" s="3"/>
      <c r="N453" s="3"/>
      <c r="O453" s="3"/>
      <c r="P453" s="3"/>
      <c r="Q453" s="3"/>
      <c r="R453" s="3"/>
      <c r="S453" s="3"/>
      <c r="T453" s="3"/>
      <c r="U453" s="3"/>
      <c r="V453" s="3"/>
      <c r="W453" s="3"/>
      <c r="X453" s="3"/>
      <c r="Y453" s="3"/>
      <c r="Z453" s="3"/>
    </row>
    <row r="454" spans="2:26">
      <c r="B454" s="449"/>
      <c r="C454" s="7"/>
      <c r="D454" s="3"/>
      <c r="E454" s="3"/>
      <c r="F454" s="3"/>
      <c r="G454" s="3"/>
      <c r="H454" s="3"/>
      <c r="I454" s="3"/>
      <c r="J454" s="3"/>
      <c r="K454" s="3"/>
      <c r="L454" s="3"/>
      <c r="M454" s="3"/>
      <c r="N454" s="3"/>
      <c r="O454" s="3"/>
      <c r="P454" s="3"/>
      <c r="Q454" s="3"/>
      <c r="R454" s="3"/>
      <c r="S454" s="3"/>
      <c r="T454" s="3"/>
      <c r="U454" s="3"/>
      <c r="V454" s="3"/>
      <c r="W454" s="3"/>
      <c r="X454" s="3"/>
      <c r="Y454" s="3"/>
      <c r="Z454" s="3"/>
    </row>
    <row r="455" spans="2:26">
      <c r="B455" s="449"/>
      <c r="C455" s="7"/>
      <c r="D455" s="3"/>
      <c r="E455" s="3"/>
      <c r="F455" s="3"/>
      <c r="G455" s="3"/>
      <c r="H455" s="3"/>
      <c r="I455" s="3"/>
      <c r="J455" s="3"/>
      <c r="K455" s="3"/>
      <c r="L455" s="3"/>
      <c r="M455" s="3"/>
      <c r="N455" s="3"/>
      <c r="O455" s="3"/>
      <c r="P455" s="3"/>
      <c r="Q455" s="3"/>
      <c r="R455" s="3"/>
      <c r="S455" s="3"/>
      <c r="T455" s="3"/>
      <c r="U455" s="3"/>
      <c r="V455" s="3"/>
      <c r="W455" s="3"/>
      <c r="X455" s="3"/>
      <c r="Y455" s="3"/>
      <c r="Z455" s="3"/>
    </row>
    <row r="456" spans="2:26">
      <c r="B456" s="449"/>
      <c r="C456" s="7"/>
      <c r="D456" s="3"/>
      <c r="E456" s="3"/>
      <c r="F456" s="3"/>
      <c r="G456" s="3"/>
      <c r="H456" s="3"/>
      <c r="I456" s="3"/>
      <c r="J456" s="3"/>
      <c r="K456" s="3"/>
      <c r="L456" s="3"/>
      <c r="M456" s="3"/>
      <c r="N456" s="3"/>
      <c r="O456" s="3"/>
      <c r="P456" s="3"/>
      <c r="Q456" s="3"/>
      <c r="R456" s="3"/>
      <c r="S456" s="3"/>
      <c r="T456" s="3"/>
      <c r="U456" s="3"/>
      <c r="V456" s="3"/>
      <c r="W456" s="3"/>
      <c r="X456" s="3"/>
      <c r="Y456" s="3"/>
      <c r="Z456" s="3"/>
    </row>
    <row r="457" spans="2:26">
      <c r="B457" s="449"/>
      <c r="C457" s="7"/>
      <c r="D457" s="3"/>
      <c r="E457" s="3"/>
      <c r="F457" s="3"/>
      <c r="G457" s="3"/>
      <c r="H457" s="3"/>
      <c r="I457" s="3"/>
      <c r="J457" s="3"/>
      <c r="K457" s="3"/>
      <c r="L457" s="3"/>
      <c r="M457" s="3"/>
      <c r="N457" s="3"/>
      <c r="O457" s="3"/>
      <c r="P457" s="3"/>
      <c r="Q457" s="3"/>
      <c r="R457" s="3"/>
      <c r="S457" s="3"/>
      <c r="T457" s="3"/>
      <c r="U457" s="3"/>
      <c r="V457" s="3"/>
      <c r="W457" s="3"/>
      <c r="X457" s="3"/>
      <c r="Y457" s="3"/>
      <c r="Z457" s="3"/>
    </row>
    <row r="458" spans="2:26">
      <c r="B458" s="449"/>
      <c r="C458" s="7"/>
      <c r="D458" s="3"/>
      <c r="E458" s="3"/>
      <c r="F458" s="3"/>
      <c r="G458" s="3"/>
      <c r="H458" s="3"/>
      <c r="I458" s="3"/>
      <c r="J458" s="3"/>
      <c r="K458" s="3"/>
      <c r="L458" s="3"/>
      <c r="M458" s="3"/>
      <c r="N458" s="3"/>
      <c r="O458" s="3"/>
      <c r="P458" s="3"/>
      <c r="Q458" s="3"/>
      <c r="R458" s="3"/>
      <c r="S458" s="3"/>
      <c r="T458" s="3"/>
      <c r="U458" s="3"/>
      <c r="V458" s="3"/>
      <c r="W458" s="3"/>
      <c r="X458" s="3"/>
      <c r="Y458" s="3"/>
      <c r="Z458" s="3"/>
    </row>
    <row r="459" spans="2:26">
      <c r="B459" s="449"/>
      <c r="C459" s="7"/>
      <c r="D459" s="3"/>
      <c r="E459" s="3"/>
      <c r="F459" s="3"/>
      <c r="G459" s="3"/>
      <c r="H459" s="3"/>
      <c r="I459" s="3"/>
      <c r="J459" s="3"/>
      <c r="K459" s="3"/>
      <c r="L459" s="3"/>
      <c r="M459" s="3"/>
      <c r="N459" s="3"/>
      <c r="O459" s="3"/>
      <c r="P459" s="3"/>
      <c r="Q459" s="3"/>
      <c r="R459" s="3"/>
      <c r="S459" s="3"/>
      <c r="T459" s="3"/>
      <c r="U459" s="3"/>
      <c r="V459" s="3"/>
      <c r="W459" s="3"/>
      <c r="X459" s="3"/>
      <c r="Y459" s="3"/>
      <c r="Z459" s="3"/>
    </row>
    <row r="460" spans="2:26">
      <c r="B460" s="449"/>
      <c r="C460" s="7"/>
      <c r="D460" s="3"/>
      <c r="E460" s="3"/>
      <c r="F460" s="3"/>
      <c r="G460" s="3"/>
      <c r="H460" s="3"/>
      <c r="I460" s="3"/>
      <c r="J460" s="3"/>
      <c r="K460" s="3"/>
      <c r="L460" s="3"/>
      <c r="M460" s="3"/>
      <c r="N460" s="3"/>
      <c r="O460" s="3"/>
      <c r="P460" s="3"/>
      <c r="Q460" s="3"/>
      <c r="R460" s="3"/>
      <c r="S460" s="3"/>
      <c r="T460" s="3"/>
      <c r="U460" s="3"/>
      <c r="V460" s="3"/>
      <c r="W460" s="3"/>
      <c r="X460" s="3"/>
      <c r="Y460" s="3"/>
      <c r="Z460" s="3"/>
    </row>
    <row r="461" spans="2:26">
      <c r="B461" s="449"/>
      <c r="C461" s="7"/>
      <c r="D461" s="3"/>
      <c r="E461" s="3"/>
      <c r="F461" s="3"/>
      <c r="G461" s="3"/>
      <c r="H461" s="3"/>
      <c r="I461" s="3"/>
      <c r="J461" s="3"/>
      <c r="K461" s="3"/>
      <c r="L461" s="3"/>
      <c r="M461" s="3"/>
      <c r="N461" s="3"/>
      <c r="O461" s="3"/>
      <c r="P461" s="3"/>
      <c r="Q461" s="3"/>
      <c r="R461" s="3"/>
      <c r="S461" s="3"/>
      <c r="T461" s="3"/>
      <c r="U461" s="3"/>
      <c r="V461" s="3"/>
      <c r="W461" s="3"/>
      <c r="X461" s="3"/>
      <c r="Y461" s="3"/>
      <c r="Z461" s="3"/>
    </row>
    <row r="462" spans="2:26">
      <c r="B462" s="449"/>
      <c r="C462" s="7"/>
      <c r="D462" s="3"/>
      <c r="E462" s="3"/>
      <c r="F462" s="3"/>
      <c r="G462" s="3"/>
      <c r="H462" s="3"/>
      <c r="I462" s="3"/>
      <c r="J462" s="3"/>
      <c r="K462" s="3"/>
      <c r="L462" s="3"/>
      <c r="M462" s="3"/>
      <c r="N462" s="3"/>
      <c r="O462" s="3"/>
      <c r="P462" s="3"/>
      <c r="Q462" s="3"/>
      <c r="R462" s="3"/>
      <c r="S462" s="3"/>
      <c r="T462" s="3"/>
      <c r="U462" s="3"/>
      <c r="V462" s="3"/>
      <c r="W462" s="3"/>
      <c r="X462" s="3"/>
      <c r="Y462" s="3"/>
      <c r="Z462" s="3"/>
    </row>
    <row r="463" spans="2:26">
      <c r="B463" s="449"/>
      <c r="C463" s="7"/>
      <c r="D463" s="3"/>
      <c r="E463" s="3"/>
      <c r="F463" s="3"/>
      <c r="G463" s="3"/>
      <c r="H463" s="3"/>
      <c r="I463" s="3"/>
      <c r="J463" s="3"/>
      <c r="K463" s="3"/>
      <c r="L463" s="3"/>
      <c r="M463" s="3"/>
      <c r="N463" s="3"/>
      <c r="O463" s="3"/>
      <c r="P463" s="3"/>
      <c r="Q463" s="3"/>
      <c r="R463" s="3"/>
      <c r="S463" s="3"/>
      <c r="T463" s="3"/>
      <c r="U463" s="3"/>
      <c r="V463" s="3"/>
      <c r="W463" s="3"/>
      <c r="X463" s="3"/>
      <c r="Y463" s="3"/>
      <c r="Z463" s="3"/>
    </row>
    <row r="464" spans="2:26">
      <c r="B464" s="449"/>
      <c r="C464" s="7"/>
      <c r="D464" s="3"/>
      <c r="E464" s="3"/>
      <c r="F464" s="3"/>
      <c r="G464" s="3"/>
      <c r="H464" s="3"/>
      <c r="I464" s="3"/>
      <c r="J464" s="3"/>
      <c r="K464" s="3"/>
      <c r="L464" s="3"/>
      <c r="M464" s="3"/>
      <c r="N464" s="3"/>
      <c r="O464" s="3"/>
      <c r="P464" s="3"/>
      <c r="Q464" s="3"/>
      <c r="R464" s="3"/>
      <c r="S464" s="3"/>
      <c r="T464" s="3"/>
      <c r="U464" s="3"/>
      <c r="V464" s="3"/>
      <c r="W464" s="3"/>
      <c r="X464" s="3"/>
      <c r="Y464" s="3"/>
      <c r="Z464" s="3"/>
    </row>
    <row r="465" spans="2:26">
      <c r="B465" s="449"/>
      <c r="C465" s="7"/>
      <c r="D465" s="3"/>
      <c r="E465" s="3"/>
      <c r="F465" s="3"/>
      <c r="G465" s="3"/>
      <c r="H465" s="3"/>
      <c r="I465" s="3"/>
      <c r="J465" s="3"/>
      <c r="K465" s="3"/>
      <c r="L465" s="3"/>
      <c r="M465" s="3"/>
      <c r="N465" s="3"/>
      <c r="O465" s="3"/>
      <c r="P465" s="3"/>
      <c r="Q465" s="3"/>
      <c r="R465" s="3"/>
      <c r="S465" s="3"/>
      <c r="T465" s="3"/>
      <c r="U465" s="3"/>
      <c r="V465" s="3"/>
      <c r="W465" s="3"/>
      <c r="X465" s="3"/>
      <c r="Y465" s="3"/>
      <c r="Z465" s="3"/>
    </row>
    <row r="466" spans="2:26">
      <c r="B466" s="449"/>
      <c r="C466" s="7"/>
      <c r="D466" s="3"/>
      <c r="E466" s="3"/>
      <c r="F466" s="3"/>
      <c r="G466" s="3"/>
      <c r="H466" s="3"/>
      <c r="I466" s="3"/>
      <c r="J466" s="3"/>
      <c r="K466" s="3"/>
      <c r="L466" s="3"/>
      <c r="M466" s="3"/>
      <c r="N466" s="3"/>
      <c r="O466" s="3"/>
      <c r="P466" s="3"/>
      <c r="Q466" s="3"/>
      <c r="R466" s="3"/>
      <c r="S466" s="3"/>
      <c r="T466" s="3"/>
      <c r="U466" s="3"/>
      <c r="V466" s="3"/>
      <c r="W466" s="3"/>
      <c r="X466" s="3"/>
      <c r="Y466" s="3"/>
      <c r="Z466" s="3"/>
    </row>
    <row r="467" spans="2:26">
      <c r="B467" s="449"/>
      <c r="C467" s="7"/>
      <c r="D467" s="3"/>
      <c r="E467" s="3"/>
      <c r="F467" s="3"/>
      <c r="G467" s="3"/>
      <c r="H467" s="3"/>
      <c r="I467" s="3"/>
      <c r="J467" s="3"/>
      <c r="K467" s="3"/>
      <c r="L467" s="3"/>
      <c r="M467" s="3"/>
      <c r="N467" s="3"/>
      <c r="O467" s="3"/>
      <c r="P467" s="3"/>
      <c r="Q467" s="3"/>
      <c r="R467" s="3"/>
      <c r="S467" s="3"/>
      <c r="T467" s="3"/>
      <c r="U467" s="3"/>
      <c r="V467" s="3"/>
      <c r="W467" s="3"/>
      <c r="X467" s="3"/>
      <c r="Y467" s="3"/>
      <c r="Z467" s="3"/>
    </row>
    <row r="468" spans="2:26">
      <c r="B468" s="449"/>
      <c r="C468" s="7"/>
      <c r="D468" s="3"/>
      <c r="E468" s="3"/>
      <c r="F468" s="3"/>
      <c r="G468" s="3"/>
      <c r="H468" s="3"/>
      <c r="I468" s="3"/>
      <c r="J468" s="3"/>
      <c r="K468" s="3"/>
      <c r="L468" s="3"/>
      <c r="M468" s="3"/>
      <c r="N468" s="3"/>
      <c r="O468" s="3"/>
      <c r="P468" s="3"/>
      <c r="Q468" s="3"/>
      <c r="R468" s="3"/>
      <c r="S468" s="3"/>
      <c r="T468" s="3"/>
      <c r="U468" s="3"/>
      <c r="V468" s="3"/>
      <c r="W468" s="3"/>
      <c r="X468" s="3"/>
      <c r="Y468" s="3"/>
      <c r="Z468" s="3"/>
    </row>
    <row r="469" spans="2:26">
      <c r="B469" s="449"/>
      <c r="C469" s="7"/>
      <c r="D469" s="3"/>
      <c r="E469" s="3"/>
      <c r="F469" s="3"/>
      <c r="G469" s="3"/>
      <c r="H469" s="3"/>
      <c r="I469" s="3"/>
      <c r="J469" s="3"/>
      <c r="K469" s="3"/>
      <c r="L469" s="3"/>
      <c r="M469" s="3"/>
      <c r="N469" s="3"/>
      <c r="O469" s="3"/>
      <c r="P469" s="3"/>
      <c r="Q469" s="3"/>
      <c r="R469" s="3"/>
      <c r="S469" s="3"/>
      <c r="T469" s="3"/>
      <c r="U469" s="3"/>
      <c r="V469" s="3"/>
      <c r="W469" s="3"/>
      <c r="X469" s="3"/>
      <c r="Y469" s="3"/>
      <c r="Z469" s="3"/>
    </row>
    <row r="470" spans="2:26">
      <c r="B470" s="449"/>
      <c r="C470" s="7"/>
      <c r="D470" s="3"/>
      <c r="E470" s="3"/>
      <c r="F470" s="3"/>
      <c r="G470" s="3"/>
      <c r="H470" s="3"/>
      <c r="I470" s="3"/>
      <c r="J470" s="3"/>
      <c r="K470" s="3"/>
      <c r="L470" s="3"/>
      <c r="M470" s="3"/>
      <c r="N470" s="3"/>
      <c r="O470" s="3"/>
      <c r="P470" s="3"/>
      <c r="Q470" s="3"/>
      <c r="R470" s="3"/>
      <c r="S470" s="3"/>
      <c r="T470" s="3"/>
      <c r="U470" s="3"/>
      <c r="V470" s="3"/>
      <c r="W470" s="3"/>
      <c r="X470" s="3"/>
      <c r="Y470" s="3"/>
      <c r="Z470" s="3"/>
    </row>
    <row r="471" spans="2:26">
      <c r="B471" s="449"/>
      <c r="C471" s="7"/>
      <c r="D471" s="3"/>
      <c r="E471" s="3"/>
      <c r="F471" s="3"/>
      <c r="G471" s="3"/>
      <c r="H471" s="3"/>
      <c r="I471" s="3"/>
      <c r="J471" s="3"/>
      <c r="K471" s="3"/>
      <c r="L471" s="3"/>
      <c r="M471" s="3"/>
      <c r="N471" s="3"/>
      <c r="O471" s="3"/>
      <c r="P471" s="3"/>
      <c r="Q471" s="3"/>
      <c r="R471" s="3"/>
      <c r="S471" s="3"/>
      <c r="T471" s="3"/>
      <c r="U471" s="3"/>
      <c r="V471" s="3"/>
      <c r="W471" s="3"/>
      <c r="X471" s="3"/>
      <c r="Y471" s="3"/>
      <c r="Z471" s="3"/>
    </row>
    <row r="472" spans="2:26">
      <c r="B472" s="449"/>
      <c r="C472" s="7"/>
      <c r="D472" s="3"/>
      <c r="E472" s="3"/>
      <c r="F472" s="3"/>
      <c r="G472" s="3"/>
      <c r="H472" s="3"/>
      <c r="I472" s="3"/>
      <c r="J472" s="3"/>
      <c r="K472" s="3"/>
      <c r="L472" s="3"/>
      <c r="M472" s="3"/>
      <c r="N472" s="3"/>
      <c r="O472" s="3"/>
      <c r="P472" s="3"/>
      <c r="Q472" s="3"/>
      <c r="R472" s="3"/>
      <c r="S472" s="3"/>
      <c r="T472" s="3"/>
      <c r="U472" s="3"/>
      <c r="V472" s="3"/>
      <c r="W472" s="3"/>
      <c r="X472" s="3"/>
      <c r="Y472" s="3"/>
      <c r="Z472" s="3"/>
    </row>
    <row r="473" spans="2:26">
      <c r="B473" s="449"/>
      <c r="C473" s="7"/>
      <c r="D473" s="3"/>
      <c r="E473" s="3"/>
      <c r="F473" s="3"/>
      <c r="G473" s="3"/>
      <c r="H473" s="3"/>
      <c r="I473" s="3"/>
      <c r="J473" s="3"/>
      <c r="K473" s="3"/>
      <c r="L473" s="3"/>
      <c r="M473" s="3"/>
      <c r="N473" s="3"/>
      <c r="O473" s="3"/>
      <c r="P473" s="3"/>
      <c r="Q473" s="3"/>
      <c r="R473" s="3"/>
      <c r="S473" s="3"/>
      <c r="T473" s="3"/>
      <c r="U473" s="3"/>
      <c r="V473" s="3"/>
      <c r="W473" s="3"/>
      <c r="X473" s="3"/>
      <c r="Y473" s="3"/>
      <c r="Z473" s="3"/>
    </row>
    <row r="474" spans="2:26">
      <c r="B474" s="449"/>
      <c r="C474" s="7"/>
      <c r="D474" s="3"/>
      <c r="E474" s="3"/>
      <c r="F474" s="3"/>
      <c r="G474" s="3"/>
      <c r="H474" s="3"/>
      <c r="I474" s="3"/>
      <c r="J474" s="3"/>
      <c r="K474" s="3"/>
      <c r="L474" s="3"/>
      <c r="M474" s="3"/>
      <c r="N474" s="3"/>
      <c r="O474" s="3"/>
      <c r="P474" s="3"/>
      <c r="Q474" s="3"/>
      <c r="R474" s="3"/>
      <c r="S474" s="3"/>
      <c r="T474" s="3"/>
      <c r="U474" s="3"/>
      <c r="V474" s="3"/>
      <c r="W474" s="3"/>
      <c r="X474" s="3"/>
      <c r="Y474" s="3"/>
      <c r="Z474" s="3"/>
    </row>
    <row r="475" spans="2:26">
      <c r="B475" s="449"/>
      <c r="C475" s="7"/>
      <c r="D475" s="3"/>
      <c r="E475" s="3"/>
      <c r="F475" s="3"/>
      <c r="G475" s="3"/>
      <c r="H475" s="3"/>
      <c r="I475" s="3"/>
      <c r="J475" s="3"/>
      <c r="K475" s="3"/>
      <c r="L475" s="3"/>
      <c r="M475" s="3"/>
      <c r="N475" s="3"/>
      <c r="O475" s="3"/>
      <c r="P475" s="3"/>
      <c r="Q475" s="3"/>
      <c r="R475" s="3"/>
      <c r="S475" s="3"/>
      <c r="T475" s="3"/>
      <c r="U475" s="3"/>
      <c r="V475" s="3"/>
      <c r="W475" s="3"/>
      <c r="X475" s="3"/>
      <c r="Y475" s="3"/>
      <c r="Z475" s="3"/>
    </row>
    <row r="476" spans="2:26">
      <c r="B476" s="449"/>
      <c r="C476" s="7"/>
      <c r="D476" s="3"/>
      <c r="E476" s="3"/>
      <c r="F476" s="3"/>
      <c r="G476" s="3"/>
      <c r="H476" s="3"/>
      <c r="I476" s="3"/>
      <c r="J476" s="3"/>
      <c r="K476" s="3"/>
      <c r="L476" s="3"/>
      <c r="M476" s="3"/>
      <c r="N476" s="3"/>
      <c r="O476" s="3"/>
      <c r="P476" s="3"/>
      <c r="Q476" s="3"/>
      <c r="R476" s="3"/>
      <c r="S476" s="3"/>
      <c r="T476" s="3"/>
      <c r="U476" s="3"/>
      <c r="V476" s="3"/>
      <c r="W476" s="3"/>
      <c r="X476" s="3"/>
      <c r="Y476" s="3"/>
      <c r="Z476" s="3"/>
    </row>
    <row r="477" spans="2:26">
      <c r="B477" s="449"/>
      <c r="C477" s="7"/>
      <c r="D477" s="3"/>
      <c r="E477" s="3"/>
      <c r="F477" s="3"/>
      <c r="G477" s="3"/>
      <c r="H477" s="3"/>
      <c r="I477" s="3"/>
      <c r="J477" s="3"/>
      <c r="K477" s="3"/>
      <c r="L477" s="3"/>
      <c r="M477" s="3"/>
      <c r="N477" s="3"/>
      <c r="O477" s="3"/>
      <c r="P477" s="3"/>
      <c r="Q477" s="3"/>
      <c r="R477" s="3"/>
      <c r="S477" s="3"/>
      <c r="T477" s="3"/>
      <c r="U477" s="3"/>
      <c r="V477" s="3"/>
      <c r="W477" s="3"/>
      <c r="X477" s="3"/>
      <c r="Y477" s="3"/>
      <c r="Z477" s="3"/>
    </row>
    <row r="478" spans="2:26">
      <c r="B478" s="449"/>
      <c r="C478" s="7"/>
      <c r="D478" s="3"/>
      <c r="E478" s="3"/>
      <c r="F478" s="3"/>
      <c r="G478" s="3"/>
      <c r="H478" s="3"/>
      <c r="I478" s="3"/>
      <c r="J478" s="3"/>
      <c r="K478" s="3"/>
      <c r="L478" s="3"/>
      <c r="M478" s="3"/>
      <c r="N478" s="3"/>
      <c r="O478" s="3"/>
      <c r="P478" s="3"/>
      <c r="Q478" s="3"/>
      <c r="R478" s="3"/>
      <c r="S478" s="3"/>
      <c r="T478" s="3"/>
      <c r="U478" s="3"/>
      <c r="V478" s="3"/>
      <c r="W478" s="3"/>
      <c r="X478" s="3"/>
      <c r="Y478" s="3"/>
      <c r="Z478" s="3"/>
    </row>
    <row r="479" spans="2:26">
      <c r="B479" s="449"/>
      <c r="C479" s="7"/>
      <c r="D479" s="3"/>
      <c r="E479" s="3"/>
      <c r="F479" s="3"/>
      <c r="G479" s="3"/>
      <c r="H479" s="3"/>
      <c r="I479" s="3"/>
      <c r="J479" s="3"/>
      <c r="K479" s="3"/>
      <c r="L479" s="3"/>
      <c r="M479" s="3"/>
      <c r="N479" s="3"/>
      <c r="O479" s="3"/>
      <c r="P479" s="3"/>
      <c r="Q479" s="3"/>
      <c r="R479" s="3"/>
      <c r="S479" s="3"/>
      <c r="T479" s="3"/>
      <c r="U479" s="3"/>
      <c r="V479" s="3"/>
      <c r="W479" s="3"/>
      <c r="X479" s="3"/>
      <c r="Y479" s="3"/>
      <c r="Z479" s="3"/>
    </row>
    <row r="480" spans="2:26">
      <c r="B480" s="449"/>
      <c r="C480" s="7"/>
      <c r="D480" s="3"/>
      <c r="E480" s="3"/>
      <c r="F480" s="3"/>
      <c r="G480" s="3"/>
      <c r="H480" s="3"/>
      <c r="I480" s="3"/>
      <c r="J480" s="3"/>
      <c r="K480" s="3"/>
      <c r="L480" s="3"/>
      <c r="M480" s="3"/>
      <c r="N480" s="3"/>
      <c r="O480" s="3"/>
      <c r="P480" s="3"/>
      <c r="Q480" s="3"/>
      <c r="R480" s="3"/>
      <c r="S480" s="3"/>
      <c r="T480" s="3"/>
      <c r="U480" s="3"/>
      <c r="V480" s="3"/>
      <c r="W480" s="3"/>
      <c r="X480" s="3"/>
      <c r="Y480" s="3"/>
      <c r="Z480" s="3"/>
    </row>
    <row r="481" spans="2:26">
      <c r="B481" s="449"/>
      <c r="C481" s="7"/>
      <c r="D481" s="3"/>
      <c r="E481" s="3"/>
      <c r="F481" s="3"/>
      <c r="G481" s="3"/>
      <c r="H481" s="3"/>
      <c r="I481" s="3"/>
      <c r="J481" s="3"/>
      <c r="K481" s="3"/>
      <c r="L481" s="3"/>
      <c r="M481" s="3"/>
      <c r="N481" s="3"/>
      <c r="O481" s="3"/>
      <c r="P481" s="3"/>
      <c r="Q481" s="3"/>
      <c r="R481" s="3"/>
      <c r="S481" s="3"/>
      <c r="T481" s="3"/>
      <c r="U481" s="3"/>
      <c r="V481" s="3"/>
      <c r="W481" s="3"/>
      <c r="X481" s="3"/>
      <c r="Y481" s="3"/>
      <c r="Z481" s="3"/>
    </row>
    <row r="482" spans="2:26">
      <c r="B482" s="449"/>
      <c r="C482" s="7"/>
      <c r="D482" s="3"/>
      <c r="E482" s="3"/>
      <c r="F482" s="3"/>
      <c r="G482" s="3"/>
      <c r="H482" s="3"/>
      <c r="I482" s="3"/>
      <c r="J482" s="3"/>
      <c r="K482" s="3"/>
      <c r="L482" s="3"/>
      <c r="M482" s="3"/>
      <c r="N482" s="3"/>
      <c r="O482" s="3"/>
      <c r="P482" s="3"/>
      <c r="Q482" s="3"/>
      <c r="R482" s="3"/>
      <c r="S482" s="3"/>
      <c r="T482" s="3"/>
      <c r="U482" s="3"/>
      <c r="V482" s="3"/>
      <c r="W482" s="3"/>
      <c r="X482" s="3"/>
      <c r="Y482" s="3"/>
      <c r="Z482" s="3"/>
    </row>
    <row r="483" spans="2:26">
      <c r="B483" s="449"/>
      <c r="C483" s="7"/>
      <c r="D483" s="3"/>
      <c r="E483" s="3"/>
      <c r="F483" s="3"/>
      <c r="G483" s="3"/>
      <c r="H483" s="3"/>
      <c r="I483" s="3"/>
      <c r="J483" s="3"/>
      <c r="K483" s="3"/>
      <c r="L483" s="3"/>
      <c r="M483" s="3"/>
      <c r="N483" s="3"/>
      <c r="O483" s="3"/>
      <c r="P483" s="3"/>
      <c r="Q483" s="3"/>
      <c r="R483" s="3"/>
      <c r="S483" s="3"/>
      <c r="T483" s="3"/>
      <c r="U483" s="3"/>
      <c r="V483" s="3"/>
      <c r="W483" s="3"/>
      <c r="X483" s="3"/>
      <c r="Y483" s="3"/>
      <c r="Z483" s="3"/>
    </row>
    <row r="484" spans="2:26">
      <c r="B484" s="449"/>
      <c r="C484" s="7"/>
      <c r="D484" s="3"/>
      <c r="E484" s="3"/>
      <c r="F484" s="3"/>
      <c r="G484" s="3"/>
      <c r="H484" s="3"/>
      <c r="I484" s="3"/>
      <c r="J484" s="3"/>
      <c r="K484" s="3"/>
      <c r="L484" s="3"/>
      <c r="M484" s="3"/>
      <c r="N484" s="3"/>
      <c r="O484" s="3"/>
      <c r="P484" s="3"/>
      <c r="Q484" s="3"/>
      <c r="R484" s="3"/>
      <c r="S484" s="3"/>
      <c r="T484" s="3"/>
      <c r="U484" s="3"/>
      <c r="V484" s="3"/>
      <c r="W484" s="3"/>
      <c r="X484" s="3"/>
      <c r="Y484" s="3"/>
      <c r="Z484" s="3"/>
    </row>
    <row r="485" spans="2:26">
      <c r="B485" s="449"/>
      <c r="C485" s="7"/>
      <c r="D485" s="3"/>
      <c r="E485" s="3"/>
      <c r="F485" s="3"/>
      <c r="G485" s="3"/>
      <c r="H485" s="3"/>
      <c r="I485" s="3"/>
      <c r="J485" s="3"/>
      <c r="K485" s="3"/>
      <c r="L485" s="3"/>
      <c r="M485" s="3"/>
      <c r="N485" s="3"/>
      <c r="O485" s="3"/>
      <c r="P485" s="3"/>
      <c r="Q485" s="3"/>
      <c r="R485" s="3"/>
      <c r="S485" s="3"/>
      <c r="T485" s="3"/>
      <c r="U485" s="3"/>
      <c r="V485" s="3"/>
      <c r="W485" s="3"/>
      <c r="X485" s="3"/>
      <c r="Y485" s="3"/>
      <c r="Z485" s="3"/>
    </row>
    <row r="486" spans="2:26">
      <c r="B486" s="449"/>
      <c r="C486" s="7"/>
      <c r="D486" s="3"/>
      <c r="E486" s="3"/>
      <c r="F486" s="3"/>
      <c r="G486" s="3"/>
      <c r="H486" s="3"/>
      <c r="I486" s="3"/>
      <c r="J486" s="3"/>
      <c r="K486" s="3"/>
      <c r="L486" s="3"/>
      <c r="M486" s="3"/>
      <c r="N486" s="3"/>
      <c r="O486" s="3"/>
      <c r="P486" s="3"/>
      <c r="Q486" s="3"/>
      <c r="R486" s="3"/>
      <c r="S486" s="3"/>
      <c r="T486" s="3"/>
      <c r="U486" s="3"/>
      <c r="V486" s="3"/>
      <c r="W486" s="3"/>
      <c r="X486" s="3"/>
      <c r="Y486" s="3"/>
      <c r="Z486" s="3"/>
    </row>
    <row r="487" spans="2:26">
      <c r="B487" s="449"/>
      <c r="C487" s="7"/>
      <c r="D487" s="3"/>
      <c r="E487" s="3"/>
      <c r="F487" s="3"/>
      <c r="G487" s="3"/>
      <c r="H487" s="3"/>
      <c r="I487" s="3"/>
      <c r="J487" s="3"/>
      <c r="K487" s="3"/>
      <c r="L487" s="3"/>
      <c r="M487" s="3"/>
      <c r="N487" s="3"/>
      <c r="O487" s="3"/>
      <c r="P487" s="3"/>
      <c r="Q487" s="3"/>
      <c r="R487" s="3"/>
      <c r="S487" s="3"/>
      <c r="T487" s="3"/>
      <c r="U487" s="3"/>
      <c r="V487" s="3"/>
      <c r="W487" s="3"/>
      <c r="X487" s="3"/>
      <c r="Y487" s="3"/>
      <c r="Z487" s="3"/>
    </row>
    <row r="488" spans="2:26">
      <c r="B488" s="449"/>
      <c r="C488" s="7"/>
      <c r="D488" s="3"/>
      <c r="E488" s="3"/>
      <c r="F488" s="3"/>
      <c r="G488" s="3"/>
      <c r="H488" s="3"/>
      <c r="I488" s="3"/>
      <c r="J488" s="3"/>
      <c r="K488" s="3"/>
      <c r="L488" s="3"/>
      <c r="M488" s="3"/>
      <c r="N488" s="3"/>
      <c r="O488" s="3"/>
      <c r="P488" s="3"/>
      <c r="Q488" s="3"/>
      <c r="R488" s="3"/>
      <c r="S488" s="3"/>
      <c r="T488" s="3"/>
      <c r="U488" s="3"/>
      <c r="V488" s="3"/>
      <c r="W488" s="3"/>
      <c r="X488" s="3"/>
      <c r="Y488" s="3"/>
      <c r="Z488" s="3"/>
    </row>
    <row r="489" spans="2:26">
      <c r="B489" s="449"/>
      <c r="C489" s="7"/>
      <c r="D489" s="3"/>
      <c r="E489" s="3"/>
      <c r="F489" s="3"/>
      <c r="G489" s="3"/>
      <c r="H489" s="3"/>
      <c r="I489" s="3"/>
      <c r="J489" s="3"/>
      <c r="K489" s="3"/>
      <c r="L489" s="3"/>
      <c r="M489" s="3"/>
      <c r="N489" s="3"/>
      <c r="O489" s="3"/>
      <c r="P489" s="3"/>
      <c r="Q489" s="3"/>
      <c r="R489" s="3"/>
      <c r="S489" s="3"/>
      <c r="T489" s="3"/>
      <c r="U489" s="3"/>
      <c r="V489" s="3"/>
      <c r="W489" s="3"/>
      <c r="X489" s="3"/>
      <c r="Y489" s="3"/>
      <c r="Z489" s="3"/>
    </row>
    <row r="490" spans="2:26">
      <c r="B490" s="449"/>
      <c r="C490" s="7"/>
      <c r="D490" s="3"/>
      <c r="E490" s="3"/>
      <c r="F490" s="3"/>
      <c r="G490" s="3"/>
      <c r="H490" s="3"/>
      <c r="I490" s="3"/>
      <c r="J490" s="3"/>
      <c r="K490" s="3"/>
      <c r="L490" s="3"/>
      <c r="M490" s="3"/>
      <c r="N490" s="3"/>
      <c r="O490" s="3"/>
      <c r="P490" s="3"/>
      <c r="Q490" s="3"/>
      <c r="R490" s="3"/>
      <c r="S490" s="3"/>
      <c r="T490" s="3"/>
      <c r="U490" s="3"/>
      <c r="V490" s="3"/>
      <c r="W490" s="3"/>
      <c r="X490" s="3"/>
      <c r="Y490" s="3"/>
      <c r="Z490" s="3"/>
    </row>
    <row r="491" spans="2:26">
      <c r="B491" s="449"/>
      <c r="C491" s="7"/>
      <c r="D491" s="3"/>
      <c r="E491" s="3"/>
      <c r="F491" s="3"/>
      <c r="G491" s="3"/>
      <c r="H491" s="3"/>
      <c r="I491" s="3"/>
      <c r="J491" s="3"/>
      <c r="K491" s="3"/>
      <c r="L491" s="3"/>
      <c r="M491" s="3"/>
      <c r="N491" s="3"/>
      <c r="O491" s="3"/>
      <c r="P491" s="3"/>
      <c r="Q491" s="3"/>
      <c r="R491" s="3"/>
      <c r="S491" s="3"/>
      <c r="T491" s="3"/>
      <c r="U491" s="3"/>
      <c r="V491" s="3"/>
      <c r="W491" s="3"/>
      <c r="X491" s="3"/>
      <c r="Y491" s="3"/>
      <c r="Z491" s="3"/>
    </row>
    <row r="492" spans="2:26">
      <c r="B492" s="449"/>
      <c r="C492" s="7"/>
      <c r="D492" s="3"/>
      <c r="E492" s="3"/>
      <c r="F492" s="3"/>
      <c r="G492" s="3"/>
      <c r="H492" s="3"/>
      <c r="I492" s="3"/>
      <c r="J492" s="3"/>
      <c r="K492" s="3"/>
      <c r="L492" s="3"/>
      <c r="M492" s="3"/>
      <c r="N492" s="3"/>
      <c r="O492" s="3"/>
      <c r="P492" s="3"/>
      <c r="Q492" s="3"/>
      <c r="R492" s="3"/>
      <c r="S492" s="3"/>
      <c r="T492" s="3"/>
      <c r="U492" s="3"/>
      <c r="V492" s="3"/>
      <c r="W492" s="3"/>
      <c r="X492" s="3"/>
      <c r="Y492" s="3"/>
      <c r="Z492" s="3"/>
    </row>
    <row r="493" spans="2:26">
      <c r="B493" s="449"/>
      <c r="C493" s="7"/>
      <c r="D493" s="3"/>
      <c r="E493" s="3"/>
      <c r="F493" s="3"/>
      <c r="G493" s="3"/>
      <c r="H493" s="3"/>
      <c r="I493" s="3"/>
      <c r="J493" s="3"/>
      <c r="K493" s="3"/>
      <c r="L493" s="3"/>
      <c r="M493" s="3"/>
      <c r="N493" s="3"/>
      <c r="O493" s="3"/>
      <c r="P493" s="3"/>
      <c r="Q493" s="3"/>
      <c r="R493" s="3"/>
      <c r="S493" s="3"/>
      <c r="T493" s="3"/>
      <c r="U493" s="3"/>
      <c r="V493" s="3"/>
      <c r="W493" s="3"/>
      <c r="X493" s="3"/>
      <c r="Y493" s="3"/>
      <c r="Z493" s="3"/>
    </row>
    <row r="494" spans="2:26">
      <c r="B494" s="449"/>
      <c r="C494" s="7"/>
      <c r="D494" s="3"/>
      <c r="E494" s="3"/>
      <c r="F494" s="3"/>
      <c r="G494" s="3"/>
      <c r="H494" s="3"/>
      <c r="I494" s="3"/>
      <c r="J494" s="3"/>
      <c r="K494" s="3"/>
      <c r="L494" s="3"/>
      <c r="M494" s="3"/>
      <c r="N494" s="3"/>
      <c r="O494" s="3"/>
      <c r="P494" s="3"/>
      <c r="Q494" s="3"/>
      <c r="R494" s="3"/>
      <c r="S494" s="3"/>
      <c r="T494" s="3"/>
      <c r="U494" s="3"/>
      <c r="V494" s="3"/>
      <c r="W494" s="3"/>
      <c r="X494" s="3"/>
      <c r="Y494" s="3"/>
      <c r="Z494" s="3"/>
    </row>
    <row r="495" spans="2:26">
      <c r="B495" s="449"/>
      <c r="C495" s="7"/>
      <c r="D495" s="3"/>
      <c r="E495" s="3"/>
      <c r="F495" s="3"/>
      <c r="G495" s="3"/>
      <c r="H495" s="3"/>
      <c r="I495" s="3"/>
      <c r="J495" s="3"/>
      <c r="K495" s="3"/>
      <c r="L495" s="3"/>
      <c r="M495" s="3"/>
      <c r="N495" s="3"/>
      <c r="O495" s="3"/>
      <c r="P495" s="3"/>
      <c r="Q495" s="3"/>
      <c r="R495" s="3"/>
      <c r="S495" s="3"/>
      <c r="T495" s="3"/>
      <c r="U495" s="3"/>
      <c r="V495" s="3"/>
      <c r="W495" s="3"/>
      <c r="X495" s="3"/>
      <c r="Y495" s="3"/>
      <c r="Z495" s="3"/>
    </row>
    <row r="496" spans="2:26">
      <c r="B496" s="449"/>
      <c r="C496" s="7"/>
      <c r="D496" s="3"/>
      <c r="E496" s="3"/>
      <c r="F496" s="3"/>
      <c r="G496" s="3"/>
      <c r="H496" s="3"/>
      <c r="I496" s="3"/>
      <c r="J496" s="3"/>
      <c r="K496" s="3"/>
      <c r="L496" s="3"/>
      <c r="M496" s="3"/>
      <c r="N496" s="3"/>
      <c r="O496" s="3"/>
      <c r="P496" s="3"/>
      <c r="Q496" s="3"/>
      <c r="R496" s="3"/>
      <c r="S496" s="3"/>
      <c r="T496" s="3"/>
      <c r="U496" s="3"/>
      <c r="V496" s="3"/>
      <c r="W496" s="3"/>
      <c r="X496" s="3"/>
      <c r="Y496" s="3"/>
      <c r="Z496" s="3"/>
    </row>
    <row r="497" spans="2:26">
      <c r="B497" s="449"/>
      <c r="C497" s="7"/>
      <c r="D497" s="3"/>
      <c r="E497" s="3"/>
      <c r="F497" s="3"/>
      <c r="G497" s="3"/>
      <c r="H497" s="3"/>
      <c r="I497" s="3"/>
      <c r="J497" s="3"/>
      <c r="K497" s="3"/>
      <c r="L497" s="3"/>
      <c r="M497" s="3"/>
      <c r="N497" s="3"/>
      <c r="O497" s="3"/>
      <c r="P497" s="3"/>
      <c r="Q497" s="3"/>
      <c r="R497" s="3"/>
      <c r="S497" s="3"/>
      <c r="T497" s="3"/>
      <c r="U497" s="3"/>
      <c r="V497" s="3"/>
      <c r="W497" s="3"/>
      <c r="X497" s="3"/>
      <c r="Y497" s="3"/>
      <c r="Z497" s="3"/>
    </row>
    <row r="498" spans="2:26">
      <c r="B498" s="449"/>
      <c r="C498" s="7"/>
      <c r="D498" s="3"/>
      <c r="E498" s="3"/>
      <c r="F498" s="3"/>
      <c r="G498" s="3"/>
      <c r="H498" s="3"/>
      <c r="I498" s="3"/>
      <c r="J498" s="3"/>
      <c r="K498" s="3"/>
      <c r="L498" s="3"/>
      <c r="M498" s="3"/>
      <c r="N498" s="3"/>
      <c r="O498" s="3"/>
      <c r="P498" s="3"/>
      <c r="Q498" s="3"/>
      <c r="R498" s="3"/>
      <c r="S498" s="3"/>
      <c r="T498" s="3"/>
      <c r="U498" s="3"/>
      <c r="V498" s="3"/>
      <c r="W498" s="3"/>
      <c r="X498" s="3"/>
      <c r="Y498" s="3"/>
      <c r="Z498" s="3"/>
    </row>
    <row r="499" spans="2:26">
      <c r="B499" s="449"/>
      <c r="C499" s="7"/>
      <c r="D499" s="3"/>
      <c r="E499" s="3"/>
      <c r="F499" s="3"/>
      <c r="G499" s="3"/>
      <c r="H499" s="3"/>
      <c r="I499" s="3"/>
      <c r="J499" s="3"/>
      <c r="K499" s="3"/>
      <c r="L499" s="3"/>
      <c r="M499" s="3"/>
      <c r="N499" s="3"/>
      <c r="O499" s="3"/>
      <c r="P499" s="3"/>
      <c r="Q499" s="3"/>
      <c r="R499" s="3"/>
      <c r="S499" s="3"/>
      <c r="T499" s="3"/>
      <c r="U499" s="3"/>
      <c r="V499" s="3"/>
      <c r="W499" s="3"/>
      <c r="X499" s="3"/>
      <c r="Y499" s="3"/>
      <c r="Z499" s="3"/>
    </row>
    <row r="500" spans="2:26">
      <c r="B500" s="449"/>
      <c r="C500" s="7"/>
      <c r="D500" s="3"/>
      <c r="E500" s="3"/>
      <c r="F500" s="3"/>
      <c r="G500" s="3"/>
      <c r="H500" s="3"/>
      <c r="I500" s="3"/>
      <c r="J500" s="3"/>
      <c r="K500" s="3"/>
      <c r="L500" s="3"/>
      <c r="M500" s="3"/>
      <c r="N500" s="3"/>
      <c r="O500" s="3"/>
      <c r="P500" s="3"/>
      <c r="Q500" s="3"/>
      <c r="R500" s="3"/>
      <c r="S500" s="3"/>
      <c r="T500" s="3"/>
      <c r="U500" s="3"/>
      <c r="V500" s="3"/>
      <c r="W500" s="3"/>
      <c r="X500" s="3"/>
      <c r="Y500" s="3"/>
      <c r="Z500" s="3"/>
    </row>
    <row r="501" spans="2:26">
      <c r="B501" s="449"/>
      <c r="C501" s="7"/>
      <c r="D501" s="3"/>
      <c r="E501" s="3"/>
      <c r="F501" s="3"/>
      <c r="G501" s="3"/>
      <c r="H501" s="3"/>
      <c r="I501" s="3"/>
      <c r="J501" s="3"/>
      <c r="K501" s="3"/>
      <c r="L501" s="3"/>
      <c r="M501" s="3"/>
      <c r="N501" s="3"/>
      <c r="O501" s="3"/>
      <c r="P501" s="3"/>
      <c r="Q501" s="3"/>
      <c r="R501" s="3"/>
      <c r="S501" s="3"/>
      <c r="T501" s="3"/>
      <c r="U501" s="3"/>
      <c r="V501" s="3"/>
      <c r="W501" s="3"/>
      <c r="X501" s="3"/>
      <c r="Y501" s="3"/>
      <c r="Z501" s="3"/>
    </row>
    <row r="502" spans="2:26">
      <c r="B502" s="449"/>
      <c r="C502" s="7"/>
      <c r="D502" s="3"/>
      <c r="E502" s="3"/>
      <c r="F502" s="3"/>
      <c r="G502" s="3"/>
      <c r="H502" s="3"/>
      <c r="I502" s="3"/>
      <c r="J502" s="3"/>
      <c r="K502" s="3"/>
      <c r="L502" s="3"/>
      <c r="M502" s="3"/>
      <c r="N502" s="3"/>
      <c r="O502" s="3"/>
      <c r="P502" s="3"/>
      <c r="Q502" s="3"/>
      <c r="R502" s="3"/>
      <c r="S502" s="3"/>
      <c r="T502" s="3"/>
      <c r="U502" s="3"/>
      <c r="V502" s="3"/>
      <c r="W502" s="3"/>
      <c r="X502" s="3"/>
      <c r="Y502" s="3"/>
      <c r="Z502" s="3"/>
    </row>
    <row r="503" spans="2:26">
      <c r="B503" s="449"/>
      <c r="C503" s="7"/>
      <c r="D503" s="3"/>
      <c r="E503" s="3"/>
      <c r="F503" s="3"/>
      <c r="G503" s="3"/>
      <c r="H503" s="3"/>
      <c r="I503" s="3"/>
      <c r="J503" s="3"/>
      <c r="K503" s="3"/>
      <c r="L503" s="3"/>
      <c r="M503" s="3"/>
      <c r="N503" s="3"/>
      <c r="O503" s="3"/>
      <c r="P503" s="3"/>
      <c r="Q503" s="3"/>
      <c r="R503" s="3"/>
      <c r="S503" s="3"/>
      <c r="T503" s="3"/>
      <c r="U503" s="3"/>
      <c r="V503" s="3"/>
      <c r="W503" s="3"/>
      <c r="X503" s="3"/>
      <c r="Y503" s="3"/>
      <c r="Z503" s="3"/>
    </row>
    <row r="504" spans="2:26">
      <c r="B504" s="449"/>
      <c r="C504" s="7"/>
      <c r="D504" s="3"/>
      <c r="E504" s="3"/>
      <c r="F504" s="3"/>
      <c r="G504" s="3"/>
      <c r="H504" s="3"/>
      <c r="I504" s="3"/>
      <c r="J504" s="3"/>
      <c r="K504" s="3"/>
      <c r="L504" s="3"/>
      <c r="M504" s="3"/>
      <c r="N504" s="3"/>
      <c r="O504" s="3"/>
      <c r="P504" s="3"/>
      <c r="Q504" s="3"/>
      <c r="R504" s="3"/>
      <c r="S504" s="3"/>
      <c r="T504" s="3"/>
      <c r="U504" s="3"/>
      <c r="V504" s="3"/>
      <c r="W504" s="3"/>
      <c r="X504" s="3"/>
      <c r="Y504" s="3"/>
      <c r="Z504" s="3"/>
    </row>
    <row r="505" spans="2:26">
      <c r="B505" s="449"/>
      <c r="C505" s="7"/>
      <c r="D505" s="3"/>
      <c r="E505" s="3"/>
      <c r="F505" s="3"/>
      <c r="G505" s="3"/>
      <c r="H505" s="3"/>
      <c r="I505" s="3"/>
      <c r="J505" s="3"/>
      <c r="K505" s="3"/>
      <c r="L505" s="3"/>
      <c r="M505" s="3"/>
      <c r="N505" s="3"/>
      <c r="O505" s="3"/>
      <c r="P505" s="3"/>
      <c r="Q505" s="3"/>
      <c r="R505" s="3"/>
      <c r="S505" s="3"/>
      <c r="T505" s="3"/>
      <c r="U505" s="3"/>
      <c r="V505" s="3"/>
      <c r="W505" s="3"/>
      <c r="X505" s="3"/>
      <c r="Y505" s="3"/>
      <c r="Z505" s="3"/>
    </row>
    <row r="506" spans="2:26">
      <c r="B506" s="449"/>
      <c r="C506" s="7"/>
      <c r="D506" s="3"/>
      <c r="E506" s="3"/>
      <c r="F506" s="3"/>
      <c r="G506" s="3"/>
      <c r="H506" s="3"/>
      <c r="I506" s="3"/>
      <c r="J506" s="3"/>
      <c r="K506" s="3"/>
      <c r="L506" s="3"/>
      <c r="M506" s="3"/>
      <c r="N506" s="3"/>
      <c r="O506" s="3"/>
      <c r="P506" s="3"/>
      <c r="Q506" s="3"/>
      <c r="R506" s="3"/>
      <c r="S506" s="3"/>
      <c r="T506" s="3"/>
      <c r="U506" s="3"/>
      <c r="V506" s="3"/>
      <c r="W506" s="3"/>
      <c r="X506" s="3"/>
      <c r="Y506" s="3"/>
      <c r="Z506" s="3"/>
    </row>
    <row r="507" spans="2:26">
      <c r="B507" s="449"/>
      <c r="C507" s="7"/>
      <c r="D507" s="3"/>
      <c r="E507" s="3"/>
      <c r="F507" s="3"/>
      <c r="G507" s="3"/>
      <c r="H507" s="3"/>
      <c r="I507" s="3"/>
      <c r="J507" s="3"/>
      <c r="K507" s="3"/>
      <c r="L507" s="3"/>
      <c r="M507" s="3"/>
      <c r="N507" s="3"/>
      <c r="O507" s="3"/>
      <c r="P507" s="3"/>
      <c r="Q507" s="3"/>
      <c r="R507" s="3"/>
      <c r="S507" s="3"/>
      <c r="T507" s="3"/>
      <c r="U507" s="3"/>
      <c r="V507" s="3"/>
      <c r="W507" s="3"/>
      <c r="X507" s="3"/>
      <c r="Y507" s="3"/>
      <c r="Z507" s="3"/>
    </row>
    <row r="508" spans="2:26">
      <c r="B508" s="449"/>
      <c r="C508" s="7"/>
      <c r="D508" s="3"/>
      <c r="E508" s="3"/>
      <c r="F508" s="3"/>
      <c r="G508" s="3"/>
      <c r="H508" s="3"/>
      <c r="I508" s="3"/>
      <c r="J508" s="3"/>
      <c r="K508" s="3"/>
      <c r="L508" s="3"/>
      <c r="M508" s="3"/>
      <c r="N508" s="3"/>
      <c r="O508" s="3"/>
      <c r="P508" s="3"/>
      <c r="Q508" s="3"/>
      <c r="R508" s="3"/>
      <c r="S508" s="3"/>
      <c r="T508" s="3"/>
      <c r="U508" s="3"/>
      <c r="V508" s="3"/>
      <c r="W508" s="3"/>
      <c r="X508" s="3"/>
      <c r="Y508" s="3"/>
      <c r="Z508" s="3"/>
    </row>
    <row r="509" spans="2:26">
      <c r="B509" s="449"/>
      <c r="C509" s="7"/>
      <c r="D509" s="3"/>
      <c r="E509" s="3"/>
      <c r="F509" s="3"/>
      <c r="G509" s="3"/>
      <c r="H509" s="3"/>
      <c r="I509" s="3"/>
      <c r="J509" s="3"/>
      <c r="K509" s="3"/>
      <c r="L509" s="3"/>
      <c r="M509" s="3"/>
      <c r="N509" s="3"/>
      <c r="O509" s="3"/>
      <c r="P509" s="3"/>
      <c r="Q509" s="3"/>
      <c r="R509" s="3"/>
      <c r="S509" s="3"/>
      <c r="T509" s="3"/>
      <c r="U509" s="3"/>
      <c r="V509" s="3"/>
      <c r="W509" s="3"/>
      <c r="X509" s="3"/>
      <c r="Y509" s="3"/>
      <c r="Z509" s="3"/>
    </row>
    <row r="510" spans="2:26">
      <c r="B510" s="449"/>
      <c r="C510" s="7"/>
      <c r="D510" s="3"/>
      <c r="E510" s="3"/>
      <c r="F510" s="3"/>
      <c r="G510" s="3"/>
      <c r="H510" s="3"/>
      <c r="I510" s="3"/>
      <c r="J510" s="3"/>
      <c r="K510" s="3"/>
      <c r="L510" s="3"/>
      <c r="M510" s="3"/>
      <c r="N510" s="3"/>
      <c r="O510" s="3"/>
      <c r="P510" s="3"/>
      <c r="Q510" s="3"/>
      <c r="R510" s="3"/>
      <c r="S510" s="3"/>
      <c r="T510" s="3"/>
      <c r="U510" s="3"/>
      <c r="V510" s="3"/>
      <c r="W510" s="3"/>
      <c r="X510" s="3"/>
      <c r="Y510" s="3"/>
      <c r="Z510" s="3"/>
    </row>
    <row r="511" spans="2:26">
      <c r="B511" s="449"/>
      <c r="C511" s="7"/>
      <c r="D511" s="3"/>
      <c r="E511" s="3"/>
      <c r="F511" s="3"/>
      <c r="G511" s="3"/>
      <c r="H511" s="3"/>
      <c r="I511" s="3"/>
      <c r="J511" s="3"/>
      <c r="K511" s="3"/>
      <c r="L511" s="3"/>
      <c r="M511" s="3"/>
      <c r="N511" s="3"/>
      <c r="O511" s="3"/>
      <c r="P511" s="3"/>
      <c r="Q511" s="3"/>
      <c r="R511" s="3"/>
      <c r="S511" s="3"/>
      <c r="T511" s="3"/>
      <c r="U511" s="3"/>
      <c r="V511" s="3"/>
      <c r="W511" s="3"/>
      <c r="X511" s="3"/>
      <c r="Y511" s="3"/>
      <c r="Z511" s="3"/>
    </row>
    <row r="512" spans="2:26">
      <c r="B512" s="449"/>
      <c r="C512" s="7"/>
      <c r="D512" s="3"/>
      <c r="E512" s="3"/>
      <c r="F512" s="3"/>
      <c r="G512" s="3"/>
      <c r="H512" s="3"/>
      <c r="I512" s="3"/>
      <c r="J512" s="3"/>
      <c r="K512" s="3"/>
      <c r="L512" s="3"/>
      <c r="M512" s="3"/>
      <c r="N512" s="3"/>
      <c r="O512" s="3"/>
      <c r="P512" s="3"/>
      <c r="Q512" s="3"/>
      <c r="R512" s="3"/>
      <c r="S512" s="3"/>
      <c r="T512" s="3"/>
      <c r="U512" s="3"/>
      <c r="V512" s="3"/>
      <c r="W512" s="3"/>
      <c r="X512" s="3"/>
      <c r="Y512" s="3"/>
      <c r="Z512" s="3"/>
    </row>
    <row r="513" spans="2:26">
      <c r="B513" s="449"/>
      <c r="C513" s="7"/>
      <c r="D513" s="3"/>
      <c r="E513" s="3"/>
      <c r="F513" s="3"/>
      <c r="G513" s="3"/>
      <c r="H513" s="3"/>
      <c r="I513" s="3"/>
      <c r="J513" s="3"/>
      <c r="K513" s="3"/>
      <c r="L513" s="3"/>
      <c r="M513" s="3"/>
      <c r="N513" s="3"/>
      <c r="O513" s="3"/>
      <c r="P513" s="3"/>
      <c r="Q513" s="3"/>
      <c r="R513" s="3"/>
      <c r="S513" s="3"/>
      <c r="T513" s="3"/>
      <c r="U513" s="3"/>
      <c r="V513" s="3"/>
      <c r="W513" s="3"/>
      <c r="X513" s="3"/>
      <c r="Y513" s="3"/>
      <c r="Z513" s="3"/>
    </row>
    <row r="514" spans="2:26">
      <c r="B514" s="449"/>
      <c r="C514" s="7"/>
      <c r="D514" s="3"/>
      <c r="E514" s="3"/>
      <c r="F514" s="3"/>
      <c r="G514" s="3"/>
      <c r="H514" s="3"/>
      <c r="I514" s="3"/>
      <c r="J514" s="3"/>
      <c r="K514" s="3"/>
      <c r="L514" s="3"/>
      <c r="M514" s="3"/>
      <c r="N514" s="3"/>
      <c r="O514" s="3"/>
      <c r="P514" s="3"/>
      <c r="Q514" s="3"/>
      <c r="R514" s="3"/>
      <c r="S514" s="3"/>
      <c r="T514" s="3"/>
      <c r="U514" s="3"/>
      <c r="V514" s="3"/>
      <c r="W514" s="3"/>
      <c r="X514" s="3"/>
      <c r="Y514" s="3"/>
      <c r="Z514" s="3"/>
    </row>
    <row r="515" spans="2:26">
      <c r="B515" s="449"/>
      <c r="C515" s="7"/>
      <c r="D515" s="3"/>
      <c r="E515" s="3"/>
      <c r="F515" s="3"/>
      <c r="G515" s="3"/>
      <c r="H515" s="3"/>
      <c r="I515" s="3"/>
      <c r="J515" s="3"/>
      <c r="K515" s="3"/>
      <c r="L515" s="3"/>
      <c r="M515" s="3"/>
      <c r="N515" s="3"/>
      <c r="O515" s="3"/>
      <c r="P515" s="3"/>
      <c r="Q515" s="3"/>
      <c r="R515" s="3"/>
      <c r="S515" s="3"/>
      <c r="T515" s="3"/>
      <c r="U515" s="3"/>
      <c r="V515" s="3"/>
      <c r="W515" s="3"/>
      <c r="X515" s="3"/>
      <c r="Y515" s="3"/>
      <c r="Z515" s="3"/>
    </row>
    <row r="516" spans="2:26">
      <c r="B516" s="449"/>
      <c r="C516" s="7"/>
      <c r="D516" s="3"/>
      <c r="E516" s="3"/>
      <c r="F516" s="3"/>
      <c r="G516" s="3"/>
      <c r="H516" s="3"/>
      <c r="I516" s="3"/>
      <c r="J516" s="3"/>
      <c r="K516" s="3"/>
      <c r="L516" s="3"/>
      <c r="M516" s="3"/>
      <c r="N516" s="3"/>
      <c r="O516" s="3"/>
      <c r="P516" s="3"/>
      <c r="Q516" s="3"/>
      <c r="R516" s="3"/>
      <c r="S516" s="3"/>
      <c r="T516" s="3"/>
      <c r="U516" s="3"/>
      <c r="V516" s="3"/>
      <c r="W516" s="3"/>
      <c r="X516" s="3"/>
      <c r="Y516" s="3"/>
      <c r="Z516" s="3"/>
    </row>
    <row r="517" spans="2:26">
      <c r="B517" s="449"/>
      <c r="C517" s="7"/>
      <c r="D517" s="3"/>
      <c r="E517" s="3"/>
      <c r="F517" s="3"/>
      <c r="G517" s="3"/>
      <c r="H517" s="3"/>
      <c r="I517" s="3"/>
      <c r="J517" s="3"/>
      <c r="K517" s="3"/>
      <c r="L517" s="3"/>
      <c r="M517" s="3"/>
      <c r="N517" s="3"/>
      <c r="O517" s="3"/>
      <c r="P517" s="3"/>
      <c r="Q517" s="3"/>
      <c r="R517" s="3"/>
      <c r="S517" s="3"/>
      <c r="T517" s="3"/>
      <c r="U517" s="3"/>
      <c r="V517" s="3"/>
      <c r="W517" s="3"/>
      <c r="X517" s="3"/>
      <c r="Y517" s="3"/>
      <c r="Z517" s="3"/>
    </row>
    <row r="518" spans="2:26">
      <c r="B518" s="449"/>
      <c r="C518" s="7"/>
      <c r="D518" s="3"/>
      <c r="E518" s="3"/>
      <c r="F518" s="3"/>
      <c r="G518" s="3"/>
      <c r="H518" s="3"/>
      <c r="I518" s="3"/>
      <c r="J518" s="3"/>
      <c r="K518" s="3"/>
      <c r="L518" s="3"/>
      <c r="M518" s="3"/>
      <c r="N518" s="3"/>
      <c r="O518" s="3"/>
      <c r="P518" s="3"/>
      <c r="Q518" s="3"/>
      <c r="R518" s="3"/>
      <c r="S518" s="3"/>
      <c r="T518" s="3"/>
      <c r="U518" s="3"/>
      <c r="V518" s="3"/>
      <c r="W518" s="3"/>
      <c r="X518" s="3"/>
      <c r="Y518" s="3"/>
      <c r="Z518" s="3"/>
    </row>
    <row r="519" spans="2:26">
      <c r="B519" s="449"/>
      <c r="C519" s="7"/>
      <c r="D519" s="3"/>
      <c r="E519" s="3"/>
      <c r="F519" s="3"/>
      <c r="G519" s="3"/>
      <c r="H519" s="3"/>
      <c r="I519" s="3"/>
      <c r="J519" s="3"/>
      <c r="K519" s="3"/>
      <c r="L519" s="3"/>
      <c r="M519" s="3"/>
      <c r="N519" s="3"/>
      <c r="O519" s="3"/>
      <c r="P519" s="3"/>
      <c r="Q519" s="3"/>
      <c r="R519" s="3"/>
      <c r="S519" s="3"/>
      <c r="T519" s="3"/>
      <c r="U519" s="3"/>
      <c r="V519" s="3"/>
      <c r="W519" s="3"/>
      <c r="X519" s="3"/>
      <c r="Y519" s="3"/>
      <c r="Z519" s="3"/>
    </row>
    <row r="520" spans="2:26">
      <c r="B520" s="449"/>
      <c r="C520" s="7"/>
      <c r="D520" s="3"/>
      <c r="E520" s="3"/>
      <c r="F520" s="3"/>
      <c r="G520" s="3"/>
      <c r="H520" s="3"/>
      <c r="I520" s="3"/>
      <c r="J520" s="3"/>
      <c r="K520" s="3"/>
      <c r="L520" s="3"/>
      <c r="M520" s="3"/>
      <c r="N520" s="3"/>
      <c r="O520" s="3"/>
      <c r="P520" s="3"/>
      <c r="Q520" s="3"/>
      <c r="R520" s="3"/>
      <c r="S520" s="3"/>
      <c r="T520" s="3"/>
      <c r="U520" s="3"/>
      <c r="V520" s="3"/>
      <c r="W520" s="3"/>
      <c r="X520" s="3"/>
      <c r="Y520" s="3"/>
      <c r="Z520" s="3"/>
    </row>
    <row r="521" spans="2:26">
      <c r="B521" s="449"/>
      <c r="C521" s="7"/>
      <c r="D521" s="3"/>
      <c r="E521" s="3"/>
      <c r="F521" s="3"/>
      <c r="G521" s="3"/>
      <c r="H521" s="3"/>
      <c r="I521" s="3"/>
      <c r="J521" s="3"/>
      <c r="K521" s="3"/>
      <c r="L521" s="3"/>
      <c r="M521" s="3"/>
      <c r="N521" s="3"/>
      <c r="O521" s="3"/>
      <c r="P521" s="3"/>
      <c r="Q521" s="3"/>
      <c r="R521" s="3"/>
      <c r="S521" s="3"/>
      <c r="T521" s="3"/>
      <c r="U521" s="3"/>
      <c r="V521" s="3"/>
      <c r="W521" s="3"/>
      <c r="X521" s="3"/>
      <c r="Y521" s="3"/>
      <c r="Z521" s="3"/>
    </row>
    <row r="522" spans="2:26">
      <c r="B522" s="449"/>
      <c r="C522" s="7"/>
      <c r="D522" s="3"/>
      <c r="E522" s="3"/>
      <c r="F522" s="3"/>
      <c r="G522" s="3"/>
      <c r="H522" s="3"/>
      <c r="I522" s="3"/>
      <c r="J522" s="3"/>
      <c r="K522" s="3"/>
      <c r="L522" s="3"/>
      <c r="M522" s="3"/>
      <c r="N522" s="3"/>
      <c r="O522" s="3"/>
      <c r="P522" s="3"/>
      <c r="Q522" s="3"/>
      <c r="R522" s="3"/>
      <c r="S522" s="3"/>
      <c r="T522" s="3"/>
      <c r="U522" s="3"/>
      <c r="V522" s="3"/>
      <c r="W522" s="3"/>
      <c r="X522" s="3"/>
      <c r="Y522" s="3"/>
      <c r="Z522" s="3"/>
    </row>
    <row r="523" spans="2:26">
      <c r="B523" s="449"/>
      <c r="C523" s="7"/>
      <c r="D523" s="3"/>
      <c r="E523" s="3"/>
      <c r="F523" s="3"/>
      <c r="G523" s="3"/>
      <c r="H523" s="3"/>
      <c r="I523" s="3"/>
      <c r="J523" s="3"/>
      <c r="K523" s="3"/>
      <c r="L523" s="3"/>
      <c r="M523" s="3"/>
      <c r="N523" s="3"/>
      <c r="O523" s="3"/>
      <c r="P523" s="3"/>
      <c r="Q523" s="3"/>
      <c r="R523" s="3"/>
      <c r="S523" s="3"/>
      <c r="T523" s="3"/>
      <c r="U523" s="3"/>
      <c r="V523" s="3"/>
      <c r="W523" s="3"/>
      <c r="X523" s="3"/>
      <c r="Y523" s="3"/>
      <c r="Z523" s="3"/>
    </row>
    <row r="524" spans="2:26">
      <c r="B524" s="449"/>
      <c r="C524" s="7"/>
      <c r="D524" s="3"/>
      <c r="E524" s="3"/>
      <c r="F524" s="3"/>
      <c r="G524" s="3"/>
      <c r="H524" s="3"/>
      <c r="I524" s="3"/>
      <c r="J524" s="3"/>
      <c r="K524" s="3"/>
      <c r="L524" s="3"/>
      <c r="M524" s="3"/>
      <c r="N524" s="3"/>
      <c r="O524" s="3"/>
      <c r="P524" s="3"/>
      <c r="Q524" s="3"/>
      <c r="R524" s="3"/>
      <c r="S524" s="3"/>
      <c r="T524" s="3"/>
      <c r="U524" s="3"/>
      <c r="V524" s="3"/>
      <c r="W524" s="3"/>
      <c r="X524" s="3"/>
      <c r="Y524" s="3"/>
      <c r="Z524" s="3"/>
    </row>
    <row r="525" spans="2:26">
      <c r="B525" s="449"/>
      <c r="C525" s="7"/>
      <c r="D525" s="3"/>
      <c r="E525" s="3"/>
      <c r="F525" s="3"/>
      <c r="G525" s="3"/>
      <c r="H525" s="3"/>
      <c r="I525" s="3"/>
      <c r="J525" s="3"/>
      <c r="K525" s="3"/>
      <c r="L525" s="3"/>
      <c r="M525" s="3"/>
      <c r="N525" s="3"/>
      <c r="O525" s="3"/>
      <c r="P525" s="3"/>
      <c r="Q525" s="3"/>
      <c r="R525" s="3"/>
      <c r="S525" s="3"/>
      <c r="T525" s="3"/>
      <c r="U525" s="3"/>
      <c r="V525" s="3"/>
      <c r="W525" s="3"/>
      <c r="X525" s="3"/>
      <c r="Y525" s="3"/>
      <c r="Z525" s="3"/>
    </row>
    <row r="526" spans="2:26">
      <c r="B526" s="449"/>
      <c r="C526" s="7"/>
      <c r="D526" s="3"/>
      <c r="E526" s="3"/>
      <c r="F526" s="3"/>
      <c r="G526" s="3"/>
      <c r="H526" s="3"/>
      <c r="I526" s="3"/>
      <c r="J526" s="3"/>
      <c r="K526" s="3"/>
      <c r="L526" s="3"/>
      <c r="M526" s="3"/>
      <c r="N526" s="3"/>
      <c r="O526" s="3"/>
      <c r="P526" s="3"/>
      <c r="Q526" s="3"/>
      <c r="R526" s="3"/>
      <c r="S526" s="3"/>
      <c r="T526" s="3"/>
      <c r="U526" s="3"/>
      <c r="V526" s="3"/>
      <c r="W526" s="3"/>
      <c r="X526" s="3"/>
      <c r="Y526" s="3"/>
      <c r="Z526" s="3"/>
    </row>
    <row r="527" spans="2:26">
      <c r="B527" s="449"/>
      <c r="C527" s="7"/>
      <c r="D527" s="3"/>
      <c r="E527" s="3"/>
      <c r="F527" s="3"/>
      <c r="G527" s="3"/>
      <c r="H527" s="3"/>
      <c r="I527" s="3"/>
      <c r="J527" s="3"/>
      <c r="K527" s="3"/>
      <c r="L527" s="3"/>
      <c r="M527" s="3"/>
      <c r="N527" s="3"/>
      <c r="O527" s="3"/>
      <c r="P527" s="3"/>
      <c r="Q527" s="3"/>
      <c r="R527" s="3"/>
      <c r="S527" s="3"/>
      <c r="T527" s="3"/>
      <c r="U527" s="3"/>
      <c r="V527" s="3"/>
      <c r="W527" s="3"/>
      <c r="X527" s="3"/>
      <c r="Y527" s="3"/>
      <c r="Z527" s="3"/>
    </row>
    <row r="528" spans="2:26">
      <c r="B528" s="449"/>
      <c r="C528" s="7"/>
      <c r="D528" s="3"/>
      <c r="E528" s="3"/>
      <c r="F528" s="3"/>
      <c r="G528" s="3"/>
      <c r="H528" s="3"/>
      <c r="I528" s="3"/>
      <c r="J528" s="3"/>
      <c r="K528" s="3"/>
      <c r="L528" s="3"/>
      <c r="M528" s="3"/>
      <c r="N528" s="3"/>
      <c r="O528" s="3"/>
      <c r="P528" s="3"/>
      <c r="Q528" s="3"/>
      <c r="R528" s="3"/>
      <c r="S528" s="3"/>
      <c r="T528" s="3"/>
      <c r="U528" s="3"/>
      <c r="V528" s="3"/>
      <c r="W528" s="3"/>
      <c r="X528" s="3"/>
      <c r="Y528" s="3"/>
      <c r="Z528" s="3"/>
    </row>
    <row r="529" spans="2:26">
      <c r="B529" s="449"/>
      <c r="C529" s="7"/>
      <c r="D529" s="3"/>
      <c r="E529" s="3"/>
      <c r="F529" s="3"/>
      <c r="G529" s="3"/>
      <c r="H529" s="3"/>
      <c r="I529" s="3"/>
      <c r="J529" s="3"/>
      <c r="K529" s="3"/>
      <c r="L529" s="3"/>
      <c r="M529" s="3"/>
      <c r="N529" s="3"/>
      <c r="O529" s="3"/>
      <c r="P529" s="3"/>
      <c r="Q529" s="3"/>
      <c r="R529" s="3"/>
      <c r="S529" s="3"/>
      <c r="T529" s="3"/>
      <c r="U529" s="3"/>
      <c r="V529" s="3"/>
      <c r="W529" s="3"/>
      <c r="X529" s="3"/>
      <c r="Y529" s="3"/>
      <c r="Z529" s="3"/>
    </row>
    <row r="530" spans="2:26">
      <c r="B530" s="449"/>
      <c r="C530" s="7"/>
      <c r="D530" s="3"/>
      <c r="E530" s="3"/>
      <c r="F530" s="3"/>
      <c r="G530" s="3"/>
      <c r="H530" s="3"/>
      <c r="I530" s="3"/>
      <c r="J530" s="3"/>
      <c r="K530" s="3"/>
      <c r="L530" s="3"/>
      <c r="M530" s="3"/>
      <c r="N530" s="3"/>
      <c r="O530" s="3"/>
      <c r="P530" s="3"/>
      <c r="Q530" s="3"/>
      <c r="R530" s="3"/>
      <c r="S530" s="3"/>
      <c r="T530" s="3"/>
      <c r="U530" s="3"/>
      <c r="V530" s="3"/>
      <c r="W530" s="3"/>
      <c r="X530" s="3"/>
      <c r="Y530" s="3"/>
      <c r="Z530" s="3"/>
    </row>
    <row r="531" spans="2:26">
      <c r="B531" s="449"/>
      <c r="C531" s="7"/>
      <c r="D531" s="3"/>
      <c r="E531" s="3"/>
      <c r="F531" s="3"/>
      <c r="G531" s="3"/>
      <c r="H531" s="3"/>
      <c r="I531" s="3"/>
      <c r="J531" s="3"/>
      <c r="K531" s="3"/>
      <c r="L531" s="3"/>
      <c r="M531" s="3"/>
      <c r="N531" s="3"/>
      <c r="O531" s="3"/>
      <c r="P531" s="3"/>
      <c r="Q531" s="3"/>
      <c r="R531" s="3"/>
      <c r="S531" s="3"/>
      <c r="T531" s="3"/>
      <c r="U531" s="3"/>
      <c r="V531" s="3"/>
      <c r="W531" s="3"/>
      <c r="X531" s="3"/>
      <c r="Y531" s="3"/>
      <c r="Z531" s="3"/>
    </row>
    <row r="532" spans="2:26">
      <c r="B532" s="449"/>
      <c r="C532" s="7"/>
      <c r="D532" s="3"/>
      <c r="E532" s="3"/>
      <c r="F532" s="3"/>
      <c r="G532" s="3"/>
      <c r="H532" s="3"/>
      <c r="I532" s="3"/>
      <c r="J532" s="3"/>
      <c r="K532" s="3"/>
      <c r="L532" s="3"/>
      <c r="M532" s="3"/>
      <c r="N532" s="3"/>
      <c r="O532" s="3"/>
      <c r="P532" s="3"/>
      <c r="Q532" s="3"/>
      <c r="R532" s="3"/>
      <c r="S532" s="3"/>
      <c r="T532" s="3"/>
      <c r="U532" s="3"/>
      <c r="V532" s="3"/>
      <c r="W532" s="3"/>
      <c r="X532" s="3"/>
      <c r="Y532" s="3"/>
      <c r="Z532" s="3"/>
    </row>
    <row r="533" spans="2:26">
      <c r="B533" s="449"/>
      <c r="C533" s="7"/>
      <c r="D533" s="3"/>
      <c r="E533" s="3"/>
      <c r="F533" s="3"/>
      <c r="G533" s="3"/>
      <c r="H533" s="3"/>
      <c r="I533" s="3"/>
      <c r="J533" s="3"/>
      <c r="K533" s="3"/>
      <c r="L533" s="3"/>
      <c r="M533" s="3"/>
      <c r="N533" s="3"/>
      <c r="O533" s="3"/>
      <c r="P533" s="3"/>
      <c r="Q533" s="3"/>
      <c r="R533" s="3"/>
      <c r="S533" s="3"/>
      <c r="T533" s="3"/>
      <c r="U533" s="3"/>
      <c r="V533" s="3"/>
      <c r="W533" s="3"/>
      <c r="X533" s="3"/>
      <c r="Y533" s="3"/>
      <c r="Z533" s="3"/>
    </row>
    <row r="534" spans="2:26">
      <c r="B534" s="449"/>
      <c r="C534" s="7"/>
      <c r="D534" s="3"/>
      <c r="E534" s="3"/>
      <c r="F534" s="3"/>
      <c r="G534" s="3"/>
      <c r="H534" s="3"/>
      <c r="I534" s="3"/>
      <c r="J534" s="3"/>
      <c r="K534" s="3"/>
      <c r="L534" s="3"/>
      <c r="M534" s="3"/>
      <c r="N534" s="3"/>
      <c r="O534" s="3"/>
      <c r="P534" s="3"/>
      <c r="Q534" s="3"/>
      <c r="R534" s="3"/>
      <c r="S534" s="3"/>
      <c r="T534" s="3"/>
      <c r="U534" s="3"/>
      <c r="V534" s="3"/>
      <c r="W534" s="3"/>
      <c r="X534" s="3"/>
      <c r="Y534" s="3"/>
      <c r="Z534" s="3"/>
    </row>
    <row r="535" spans="2:26">
      <c r="B535" s="449"/>
      <c r="C535" s="7"/>
      <c r="D535" s="3"/>
      <c r="E535" s="3"/>
      <c r="F535" s="3"/>
      <c r="G535" s="3"/>
      <c r="H535" s="3"/>
      <c r="I535" s="3"/>
      <c r="J535" s="3"/>
      <c r="K535" s="3"/>
      <c r="L535" s="3"/>
      <c r="M535" s="3"/>
      <c r="N535" s="3"/>
      <c r="O535" s="3"/>
      <c r="P535" s="3"/>
      <c r="Q535" s="3"/>
      <c r="R535" s="3"/>
      <c r="S535" s="3"/>
      <c r="T535" s="3"/>
      <c r="U535" s="3"/>
      <c r="V535" s="3"/>
      <c r="W535" s="3"/>
      <c r="X535" s="3"/>
      <c r="Y535" s="3"/>
      <c r="Z535" s="3"/>
    </row>
    <row r="536" spans="2:26">
      <c r="B536" s="449"/>
      <c r="C536" s="7"/>
      <c r="D536" s="3"/>
      <c r="E536" s="3"/>
      <c r="F536" s="3"/>
      <c r="G536" s="3"/>
      <c r="H536" s="3"/>
      <c r="I536" s="3"/>
      <c r="J536" s="3"/>
      <c r="K536" s="3"/>
      <c r="L536" s="3"/>
      <c r="M536" s="3"/>
      <c r="N536" s="3"/>
      <c r="O536" s="3"/>
      <c r="P536" s="3"/>
      <c r="Q536" s="3"/>
      <c r="R536" s="3"/>
      <c r="S536" s="3"/>
      <c r="T536" s="3"/>
      <c r="U536" s="3"/>
      <c r="V536" s="3"/>
      <c r="W536" s="3"/>
      <c r="X536" s="3"/>
      <c r="Y536" s="3"/>
      <c r="Z536" s="3"/>
    </row>
    <row r="537" spans="2:26">
      <c r="B537" s="449"/>
      <c r="C537" s="7"/>
      <c r="D537" s="3"/>
      <c r="E537" s="3"/>
      <c r="F537" s="3"/>
      <c r="G537" s="3"/>
      <c r="H537" s="3"/>
      <c r="I537" s="3"/>
      <c r="J537" s="3"/>
      <c r="K537" s="3"/>
      <c r="L537" s="3"/>
      <c r="M537" s="3"/>
      <c r="N537" s="3"/>
      <c r="O537" s="3"/>
      <c r="P537" s="3"/>
      <c r="Q537" s="3"/>
      <c r="R537" s="3"/>
      <c r="S537" s="3"/>
      <c r="T537" s="3"/>
      <c r="U537" s="3"/>
      <c r="V537" s="3"/>
      <c r="W537" s="3"/>
      <c r="X537" s="3"/>
      <c r="Y537" s="3"/>
      <c r="Z537" s="3"/>
    </row>
    <row r="538" spans="2:26">
      <c r="B538" s="449"/>
      <c r="C538" s="7"/>
      <c r="D538" s="3"/>
      <c r="E538" s="3"/>
      <c r="F538" s="3"/>
      <c r="G538" s="3"/>
      <c r="H538" s="3"/>
      <c r="I538" s="3"/>
      <c r="J538" s="3"/>
      <c r="K538" s="3"/>
      <c r="L538" s="3"/>
      <c r="M538" s="3"/>
      <c r="N538" s="3"/>
      <c r="O538" s="3"/>
      <c r="P538" s="3"/>
      <c r="Q538" s="3"/>
      <c r="R538" s="3"/>
      <c r="S538" s="3"/>
      <c r="T538" s="3"/>
      <c r="U538" s="3"/>
      <c r="V538" s="3"/>
      <c r="W538" s="3"/>
      <c r="X538" s="3"/>
      <c r="Y538" s="3"/>
      <c r="Z538" s="3"/>
    </row>
    <row r="539" spans="2:26">
      <c r="B539" s="449"/>
      <c r="C539" s="7"/>
      <c r="D539" s="3"/>
      <c r="E539" s="3"/>
      <c r="F539" s="3"/>
      <c r="G539" s="3"/>
      <c r="H539" s="3"/>
      <c r="I539" s="3"/>
      <c r="J539" s="3"/>
      <c r="K539" s="3"/>
      <c r="L539" s="3"/>
      <c r="M539" s="3"/>
      <c r="N539" s="3"/>
      <c r="O539" s="3"/>
      <c r="P539" s="3"/>
      <c r="Q539" s="3"/>
      <c r="R539" s="3"/>
      <c r="S539" s="3"/>
      <c r="T539" s="3"/>
      <c r="U539" s="3"/>
      <c r="V539" s="3"/>
      <c r="W539" s="3"/>
      <c r="X539" s="3"/>
      <c r="Y539" s="3"/>
      <c r="Z539" s="3"/>
    </row>
    <row r="540" spans="2:26">
      <c r="B540" s="449"/>
      <c r="C540" s="7"/>
      <c r="D540" s="3"/>
      <c r="E540" s="3"/>
      <c r="F540" s="3"/>
      <c r="G540" s="3"/>
      <c r="H540" s="3"/>
      <c r="I540" s="3"/>
      <c r="J540" s="3"/>
      <c r="K540" s="3"/>
      <c r="L540" s="3"/>
      <c r="M540" s="3"/>
      <c r="N540" s="3"/>
      <c r="O540" s="3"/>
      <c r="P540" s="3"/>
      <c r="Q540" s="3"/>
      <c r="R540" s="3"/>
      <c r="S540" s="3"/>
      <c r="T540" s="3"/>
      <c r="U540" s="3"/>
      <c r="V540" s="3"/>
      <c r="W540" s="3"/>
      <c r="X540" s="3"/>
      <c r="Y540" s="3"/>
      <c r="Z540" s="3"/>
    </row>
    <row r="541" spans="2:26">
      <c r="B541" s="449"/>
      <c r="C541" s="7"/>
      <c r="D541" s="3"/>
      <c r="E541" s="3"/>
      <c r="F541" s="3"/>
      <c r="G541" s="3"/>
      <c r="H541" s="3"/>
      <c r="I541" s="3"/>
      <c r="J541" s="3"/>
      <c r="K541" s="3"/>
      <c r="L541" s="3"/>
      <c r="M541" s="3"/>
      <c r="N541" s="3"/>
      <c r="O541" s="3"/>
      <c r="P541" s="3"/>
      <c r="Q541" s="3"/>
      <c r="R541" s="3"/>
      <c r="S541" s="3"/>
      <c r="T541" s="3"/>
      <c r="U541" s="3"/>
      <c r="V541" s="3"/>
      <c r="W541" s="3"/>
      <c r="X541" s="3"/>
      <c r="Y541" s="3"/>
      <c r="Z541" s="3"/>
    </row>
    <row r="542" spans="2:26">
      <c r="B542" s="449"/>
      <c r="C542" s="7"/>
      <c r="D542" s="3"/>
      <c r="E542" s="3"/>
      <c r="F542" s="3"/>
      <c r="G542" s="3"/>
      <c r="H542" s="3"/>
      <c r="I542" s="3"/>
      <c r="J542" s="3"/>
      <c r="K542" s="3"/>
      <c r="L542" s="3"/>
      <c r="M542" s="3"/>
      <c r="N542" s="3"/>
      <c r="O542" s="3"/>
      <c r="P542" s="3"/>
      <c r="Q542" s="3"/>
      <c r="R542" s="3"/>
      <c r="S542" s="3"/>
      <c r="T542" s="3"/>
      <c r="U542" s="3"/>
      <c r="V542" s="3"/>
      <c r="W542" s="3"/>
      <c r="X542" s="3"/>
      <c r="Y542" s="3"/>
      <c r="Z542" s="3"/>
    </row>
    <row r="543" spans="2:26">
      <c r="B543" s="449"/>
      <c r="C543" s="7"/>
      <c r="D543" s="3"/>
      <c r="E543" s="3"/>
      <c r="F543" s="3"/>
      <c r="G543" s="3"/>
      <c r="H543" s="3"/>
      <c r="I543" s="3"/>
      <c r="J543" s="3"/>
      <c r="K543" s="3"/>
      <c r="L543" s="3"/>
      <c r="M543" s="3"/>
      <c r="N543" s="3"/>
      <c r="O543" s="3"/>
      <c r="P543" s="3"/>
      <c r="Q543" s="3"/>
      <c r="R543" s="3"/>
      <c r="S543" s="3"/>
      <c r="T543" s="3"/>
      <c r="U543" s="3"/>
      <c r="V543" s="3"/>
      <c r="W543" s="3"/>
      <c r="X543" s="3"/>
      <c r="Y543" s="3"/>
      <c r="Z543" s="3"/>
    </row>
    <row r="544" spans="2:26">
      <c r="B544" s="449"/>
      <c r="C544" s="7"/>
      <c r="D544" s="3"/>
      <c r="E544" s="3"/>
      <c r="F544" s="3"/>
      <c r="G544" s="3"/>
      <c r="H544" s="3"/>
      <c r="I544" s="3"/>
      <c r="J544" s="3"/>
      <c r="K544" s="3"/>
      <c r="L544" s="3"/>
      <c r="M544" s="3"/>
      <c r="N544" s="3"/>
      <c r="O544" s="3"/>
      <c r="P544" s="3"/>
      <c r="Q544" s="3"/>
      <c r="R544" s="3"/>
      <c r="S544" s="3"/>
      <c r="T544" s="3"/>
      <c r="U544" s="3"/>
      <c r="V544" s="3"/>
      <c r="W544" s="3"/>
      <c r="X544" s="3"/>
      <c r="Y544" s="3"/>
      <c r="Z544" s="3"/>
    </row>
    <row r="545" spans="2:26">
      <c r="B545" s="449"/>
      <c r="C545" s="7"/>
      <c r="D545" s="3"/>
      <c r="E545" s="3"/>
      <c r="F545" s="3"/>
      <c r="G545" s="3"/>
      <c r="H545" s="3"/>
      <c r="I545" s="3"/>
      <c r="J545" s="3"/>
      <c r="K545" s="3"/>
      <c r="L545" s="3"/>
      <c r="M545" s="3"/>
      <c r="N545" s="3"/>
      <c r="O545" s="3"/>
      <c r="P545" s="3"/>
      <c r="Q545" s="3"/>
      <c r="R545" s="3"/>
      <c r="S545" s="3"/>
      <c r="T545" s="3"/>
      <c r="U545" s="3"/>
      <c r="V545" s="3"/>
      <c r="W545" s="3"/>
      <c r="X545" s="3"/>
      <c r="Y545" s="3"/>
      <c r="Z545" s="3"/>
    </row>
    <row r="546" spans="2:26">
      <c r="B546" s="449"/>
      <c r="C546" s="7"/>
      <c r="D546" s="3"/>
      <c r="E546" s="3"/>
      <c r="F546" s="3"/>
      <c r="G546" s="3"/>
      <c r="H546" s="3"/>
      <c r="I546" s="3"/>
      <c r="J546" s="3"/>
      <c r="K546" s="3"/>
      <c r="L546" s="3"/>
      <c r="M546" s="3"/>
      <c r="N546" s="3"/>
      <c r="O546" s="3"/>
      <c r="P546" s="3"/>
      <c r="Q546" s="3"/>
      <c r="R546" s="3"/>
      <c r="S546" s="3"/>
      <c r="T546" s="3"/>
      <c r="U546" s="3"/>
      <c r="V546" s="3"/>
      <c r="W546" s="3"/>
      <c r="X546" s="3"/>
      <c r="Y546" s="3"/>
      <c r="Z546" s="3"/>
    </row>
    <row r="547" spans="2:26">
      <c r="B547" s="449"/>
      <c r="C547" s="7"/>
      <c r="D547" s="3"/>
      <c r="E547" s="3"/>
      <c r="F547" s="3"/>
      <c r="G547" s="3"/>
      <c r="H547" s="3"/>
      <c r="I547" s="3"/>
      <c r="J547" s="3"/>
      <c r="K547" s="3"/>
      <c r="L547" s="3"/>
      <c r="M547" s="3"/>
      <c r="N547" s="3"/>
      <c r="O547" s="3"/>
      <c r="P547" s="3"/>
      <c r="Q547" s="3"/>
      <c r="R547" s="3"/>
      <c r="S547" s="3"/>
      <c r="T547" s="3"/>
      <c r="U547" s="3"/>
      <c r="V547" s="3"/>
      <c r="W547" s="3"/>
      <c r="X547" s="3"/>
      <c r="Y547" s="3"/>
      <c r="Z547" s="3"/>
    </row>
    <row r="548" spans="2:26">
      <c r="B548" s="449"/>
      <c r="C548" s="7"/>
      <c r="D548" s="3"/>
      <c r="E548" s="3"/>
      <c r="F548" s="3"/>
      <c r="G548" s="3"/>
      <c r="H548" s="3"/>
      <c r="I548" s="3"/>
      <c r="J548" s="3"/>
      <c r="K548" s="3"/>
      <c r="L548" s="3"/>
      <c r="M548" s="3"/>
      <c r="N548" s="3"/>
      <c r="O548" s="3"/>
      <c r="P548" s="3"/>
      <c r="Q548" s="3"/>
      <c r="R548" s="3"/>
      <c r="S548" s="3"/>
      <c r="T548" s="3"/>
      <c r="U548" s="3"/>
      <c r="V548" s="3"/>
      <c r="W548" s="3"/>
      <c r="X548" s="3"/>
      <c r="Y548" s="3"/>
      <c r="Z548" s="3"/>
    </row>
    <row r="549" spans="2:26">
      <c r="B549" s="449"/>
      <c r="C549" s="7"/>
      <c r="D549" s="3"/>
      <c r="E549" s="3"/>
      <c r="F549" s="3"/>
      <c r="G549" s="3"/>
      <c r="H549" s="3"/>
      <c r="I549" s="3"/>
      <c r="J549" s="3"/>
      <c r="K549" s="3"/>
      <c r="L549" s="3"/>
      <c r="M549" s="3"/>
      <c r="N549" s="3"/>
      <c r="O549" s="3"/>
      <c r="P549" s="3"/>
      <c r="Q549" s="3"/>
      <c r="R549" s="3"/>
      <c r="S549" s="3"/>
      <c r="T549" s="3"/>
      <c r="U549" s="3"/>
      <c r="V549" s="3"/>
      <c r="W549" s="3"/>
      <c r="X549" s="3"/>
      <c r="Y549" s="3"/>
      <c r="Z549" s="3"/>
    </row>
    <row r="550" spans="2:26">
      <c r="B550" s="449"/>
      <c r="C550" s="7"/>
      <c r="D550" s="3"/>
      <c r="E550" s="3"/>
      <c r="F550" s="3"/>
      <c r="G550" s="3"/>
      <c r="H550" s="3"/>
      <c r="I550" s="3"/>
      <c r="J550" s="3"/>
      <c r="K550" s="3"/>
      <c r="L550" s="3"/>
      <c r="M550" s="3"/>
      <c r="N550" s="3"/>
      <c r="O550" s="3"/>
      <c r="P550" s="3"/>
      <c r="Q550" s="3"/>
      <c r="R550" s="3"/>
      <c r="S550" s="3"/>
      <c r="T550" s="3"/>
      <c r="U550" s="3"/>
      <c r="V550" s="3"/>
      <c r="W550" s="3"/>
      <c r="X550" s="3"/>
      <c r="Y550" s="3"/>
      <c r="Z550" s="3"/>
    </row>
    <row r="551" spans="2:26">
      <c r="B551" s="449"/>
      <c r="C551" s="7"/>
      <c r="D551" s="3"/>
      <c r="E551" s="3"/>
      <c r="F551" s="3"/>
      <c r="G551" s="3"/>
      <c r="H551" s="3"/>
      <c r="I551" s="3"/>
      <c r="J551" s="3"/>
      <c r="K551" s="3"/>
      <c r="L551" s="3"/>
      <c r="M551" s="3"/>
      <c r="N551" s="3"/>
      <c r="O551" s="3"/>
      <c r="P551" s="3"/>
      <c r="Q551" s="3"/>
      <c r="R551" s="3"/>
      <c r="S551" s="3"/>
      <c r="T551" s="3"/>
      <c r="U551" s="3"/>
      <c r="V551" s="3"/>
      <c r="W551" s="3"/>
      <c r="X551" s="3"/>
      <c r="Y551" s="3"/>
      <c r="Z551" s="3"/>
    </row>
    <row r="552" spans="2:26">
      <c r="B552" s="449"/>
      <c r="C552" s="7"/>
      <c r="D552" s="3"/>
      <c r="E552" s="3"/>
      <c r="F552" s="3"/>
      <c r="G552" s="3"/>
      <c r="H552" s="3"/>
      <c r="I552" s="3"/>
      <c r="J552" s="3"/>
      <c r="K552" s="3"/>
      <c r="L552" s="3"/>
      <c r="M552" s="3"/>
      <c r="N552" s="3"/>
      <c r="O552" s="3"/>
      <c r="P552" s="3"/>
      <c r="Q552" s="3"/>
      <c r="R552" s="3"/>
      <c r="S552" s="3"/>
      <c r="T552" s="3"/>
      <c r="U552" s="3"/>
      <c r="V552" s="3"/>
      <c r="W552" s="3"/>
      <c r="X552" s="3"/>
      <c r="Y552" s="3"/>
      <c r="Z552" s="3"/>
    </row>
    <row r="553" spans="2:26">
      <c r="B553" s="449"/>
      <c r="C553" s="7"/>
      <c r="D553" s="3"/>
      <c r="E553" s="3"/>
      <c r="F553" s="3"/>
      <c r="G553" s="3"/>
      <c r="H553" s="3"/>
      <c r="I553" s="3"/>
      <c r="J553" s="3"/>
      <c r="K553" s="3"/>
      <c r="L553" s="3"/>
      <c r="M553" s="3"/>
      <c r="N553" s="3"/>
      <c r="O553" s="3"/>
      <c r="P553" s="3"/>
      <c r="Q553" s="3"/>
      <c r="R553" s="3"/>
      <c r="S553" s="3"/>
      <c r="T553" s="3"/>
      <c r="U553" s="3"/>
      <c r="V553" s="3"/>
      <c r="W553" s="3"/>
      <c r="X553" s="3"/>
      <c r="Y553" s="3"/>
      <c r="Z553" s="3"/>
    </row>
    <row r="554" spans="2:26">
      <c r="B554" s="449"/>
      <c r="C554" s="7"/>
      <c r="D554" s="3"/>
      <c r="E554" s="3"/>
      <c r="F554" s="3"/>
      <c r="G554" s="3"/>
      <c r="H554" s="3"/>
      <c r="I554" s="3"/>
      <c r="J554" s="3"/>
      <c r="K554" s="3"/>
      <c r="L554" s="3"/>
      <c r="M554" s="3"/>
      <c r="N554" s="3"/>
      <c r="O554" s="3"/>
      <c r="P554" s="3"/>
      <c r="Q554" s="3"/>
      <c r="R554" s="3"/>
      <c r="S554" s="3"/>
      <c r="T554" s="3"/>
      <c r="U554" s="3"/>
      <c r="V554" s="3"/>
      <c r="W554" s="3"/>
      <c r="X554" s="3"/>
      <c r="Y554" s="3"/>
      <c r="Z554" s="3"/>
    </row>
    <row r="555" spans="2:26">
      <c r="B555" s="449"/>
      <c r="C555" s="7"/>
      <c r="D555" s="3"/>
      <c r="E555" s="3"/>
      <c r="F555" s="3"/>
      <c r="G555" s="3"/>
      <c r="H555" s="3"/>
      <c r="I555" s="3"/>
      <c r="J555" s="3"/>
      <c r="K555" s="3"/>
      <c r="L555" s="3"/>
      <c r="M555" s="3"/>
      <c r="N555" s="3"/>
      <c r="O555" s="3"/>
      <c r="P555" s="3"/>
      <c r="Q555" s="3"/>
      <c r="R555" s="3"/>
      <c r="S555" s="3"/>
      <c r="T555" s="3"/>
      <c r="U555" s="3"/>
      <c r="V555" s="3"/>
      <c r="W555" s="3"/>
      <c r="X555" s="3"/>
      <c r="Y555" s="3"/>
      <c r="Z555" s="3"/>
    </row>
    <row r="556" spans="2:26">
      <c r="B556" s="449"/>
      <c r="C556" s="7"/>
      <c r="D556" s="3"/>
      <c r="E556" s="3"/>
      <c r="F556" s="3"/>
      <c r="G556" s="3"/>
      <c r="H556" s="3"/>
      <c r="I556" s="3"/>
      <c r="J556" s="3"/>
      <c r="K556" s="3"/>
      <c r="L556" s="3"/>
      <c r="M556" s="3"/>
      <c r="N556" s="3"/>
      <c r="O556" s="3"/>
      <c r="P556" s="3"/>
      <c r="Q556" s="3"/>
      <c r="R556" s="3"/>
      <c r="S556" s="3"/>
      <c r="T556" s="3"/>
      <c r="U556" s="3"/>
      <c r="V556" s="3"/>
      <c r="W556" s="3"/>
      <c r="X556" s="3"/>
      <c r="Y556" s="3"/>
      <c r="Z556" s="3"/>
    </row>
    <row r="557" spans="2:26">
      <c r="B557" s="449"/>
      <c r="C557" s="7"/>
      <c r="D557" s="3"/>
      <c r="E557" s="3"/>
      <c r="F557" s="3"/>
      <c r="G557" s="3"/>
      <c r="H557" s="3"/>
      <c r="I557" s="3"/>
      <c r="J557" s="3"/>
      <c r="K557" s="3"/>
      <c r="L557" s="3"/>
      <c r="M557" s="3"/>
      <c r="N557" s="3"/>
      <c r="O557" s="3"/>
      <c r="P557" s="3"/>
      <c r="Q557" s="3"/>
      <c r="R557" s="3"/>
      <c r="S557" s="3"/>
      <c r="T557" s="3"/>
      <c r="U557" s="3"/>
      <c r="V557" s="3"/>
      <c r="W557" s="3"/>
      <c r="X557" s="3"/>
      <c r="Y557" s="3"/>
      <c r="Z557" s="3"/>
    </row>
    <row r="558" spans="2:26">
      <c r="B558" s="449"/>
      <c r="C558" s="7"/>
      <c r="D558" s="3"/>
      <c r="E558" s="3"/>
      <c r="F558" s="3"/>
      <c r="G558" s="3"/>
      <c r="H558" s="3"/>
      <c r="I558" s="3"/>
      <c r="J558" s="3"/>
      <c r="K558" s="3"/>
      <c r="L558" s="3"/>
      <c r="M558" s="3"/>
      <c r="N558" s="3"/>
      <c r="O558" s="3"/>
      <c r="P558" s="3"/>
      <c r="Q558" s="3"/>
      <c r="R558" s="3"/>
      <c r="S558" s="3"/>
      <c r="T558" s="3"/>
      <c r="U558" s="3"/>
      <c r="V558" s="3"/>
      <c r="W558" s="3"/>
      <c r="X558" s="3"/>
      <c r="Y558" s="3"/>
      <c r="Z558" s="3"/>
    </row>
    <row r="559" spans="2:26">
      <c r="B559" s="449"/>
      <c r="C559" s="7"/>
      <c r="D559" s="3"/>
      <c r="E559" s="3"/>
      <c r="F559" s="3"/>
      <c r="G559" s="3"/>
      <c r="H559" s="3"/>
      <c r="I559" s="3"/>
      <c r="J559" s="3"/>
      <c r="K559" s="3"/>
      <c r="L559" s="3"/>
      <c r="M559" s="3"/>
      <c r="N559" s="3"/>
      <c r="O559" s="3"/>
      <c r="P559" s="3"/>
      <c r="Q559" s="3"/>
      <c r="R559" s="3"/>
      <c r="S559" s="3"/>
      <c r="T559" s="3"/>
      <c r="U559" s="3"/>
      <c r="V559" s="3"/>
      <c r="W559" s="3"/>
      <c r="X559" s="3"/>
      <c r="Y559" s="3"/>
      <c r="Z559" s="3"/>
    </row>
    <row r="560" spans="2:26">
      <c r="B560" s="449"/>
      <c r="C560" s="7"/>
      <c r="D560" s="3"/>
      <c r="E560" s="3"/>
      <c r="F560" s="3"/>
      <c r="G560" s="3"/>
      <c r="H560" s="3"/>
      <c r="I560" s="3"/>
      <c r="J560" s="3"/>
      <c r="K560" s="3"/>
      <c r="L560" s="3"/>
      <c r="M560" s="3"/>
      <c r="N560" s="3"/>
      <c r="O560" s="3"/>
      <c r="P560" s="3"/>
      <c r="Q560" s="3"/>
      <c r="R560" s="3"/>
      <c r="S560" s="3"/>
      <c r="T560" s="3"/>
      <c r="U560" s="3"/>
      <c r="V560" s="3"/>
      <c r="W560" s="3"/>
      <c r="X560" s="3"/>
      <c r="Y560" s="3"/>
      <c r="Z560" s="3"/>
    </row>
    <row r="561" spans="2:26">
      <c r="B561" s="449"/>
      <c r="C561" s="7"/>
      <c r="D561" s="3"/>
      <c r="E561" s="3"/>
      <c r="F561" s="3"/>
      <c r="G561" s="3"/>
      <c r="H561" s="3"/>
      <c r="I561" s="3"/>
      <c r="J561" s="3"/>
      <c r="K561" s="3"/>
      <c r="L561" s="3"/>
      <c r="M561" s="3"/>
      <c r="N561" s="3"/>
      <c r="O561" s="3"/>
      <c r="P561" s="3"/>
      <c r="Q561" s="3"/>
      <c r="R561" s="3"/>
      <c r="S561" s="3"/>
      <c r="T561" s="3"/>
      <c r="U561" s="3"/>
      <c r="V561" s="3"/>
      <c r="W561" s="3"/>
      <c r="X561" s="3"/>
      <c r="Y561" s="3"/>
      <c r="Z561" s="3"/>
    </row>
    <row r="562" spans="2:26">
      <c r="B562" s="449"/>
      <c r="C562" s="7"/>
      <c r="D562" s="3"/>
      <c r="E562" s="3"/>
      <c r="F562" s="3"/>
      <c r="G562" s="3"/>
      <c r="H562" s="3"/>
      <c r="I562" s="3"/>
      <c r="J562" s="3"/>
      <c r="K562" s="3"/>
      <c r="L562" s="3"/>
      <c r="M562" s="3"/>
      <c r="N562" s="3"/>
      <c r="O562" s="3"/>
      <c r="P562" s="3"/>
      <c r="Q562" s="3"/>
      <c r="R562" s="3"/>
      <c r="S562" s="3"/>
      <c r="T562" s="3"/>
      <c r="U562" s="3"/>
      <c r="V562" s="3"/>
      <c r="W562" s="3"/>
      <c r="X562" s="3"/>
      <c r="Y562" s="3"/>
      <c r="Z562" s="3"/>
    </row>
    <row r="563" spans="2:26">
      <c r="B563" s="449"/>
      <c r="C563" s="7"/>
      <c r="D563" s="3"/>
      <c r="E563" s="3"/>
      <c r="F563" s="3"/>
      <c r="G563" s="3"/>
      <c r="H563" s="3"/>
      <c r="I563" s="3"/>
      <c r="J563" s="3"/>
      <c r="K563" s="3"/>
      <c r="L563" s="3"/>
      <c r="M563" s="3"/>
      <c r="N563" s="3"/>
      <c r="O563" s="3"/>
      <c r="P563" s="3"/>
      <c r="Q563" s="3"/>
      <c r="R563" s="3"/>
      <c r="S563" s="3"/>
      <c r="T563" s="3"/>
      <c r="U563" s="3"/>
      <c r="V563" s="3"/>
      <c r="W563" s="3"/>
      <c r="X563" s="3"/>
      <c r="Y563" s="3"/>
      <c r="Z563" s="3"/>
    </row>
    <row r="564" spans="2:26">
      <c r="B564" s="449"/>
      <c r="C564" s="7"/>
      <c r="D564" s="3"/>
      <c r="E564" s="3"/>
      <c r="F564" s="3"/>
      <c r="G564" s="3"/>
      <c r="H564" s="3"/>
      <c r="I564" s="3"/>
      <c r="J564" s="3"/>
      <c r="K564" s="3"/>
      <c r="L564" s="3"/>
      <c r="M564" s="3"/>
      <c r="N564" s="3"/>
      <c r="O564" s="3"/>
      <c r="P564" s="3"/>
      <c r="Q564" s="3"/>
      <c r="R564" s="3"/>
      <c r="S564" s="3"/>
      <c r="T564" s="3"/>
      <c r="U564" s="3"/>
      <c r="V564" s="3"/>
      <c r="W564" s="3"/>
      <c r="X564" s="3"/>
      <c r="Y564" s="3"/>
      <c r="Z564" s="3"/>
    </row>
    <row r="565" spans="2:26">
      <c r="B565" s="449"/>
      <c r="C565" s="7"/>
      <c r="D565" s="3"/>
      <c r="E565" s="3"/>
      <c r="F565" s="3"/>
      <c r="G565" s="3"/>
      <c r="H565" s="3"/>
      <c r="I565" s="3"/>
      <c r="J565" s="3"/>
      <c r="K565" s="3"/>
      <c r="L565" s="3"/>
      <c r="M565" s="3"/>
      <c r="N565" s="3"/>
      <c r="O565" s="3"/>
      <c r="P565" s="3"/>
      <c r="Q565" s="3"/>
      <c r="R565" s="3"/>
      <c r="S565" s="3"/>
      <c r="T565" s="3"/>
      <c r="U565" s="3"/>
      <c r="V565" s="3"/>
      <c r="W565" s="3"/>
      <c r="X565" s="3"/>
      <c r="Y565" s="3"/>
      <c r="Z565" s="3"/>
    </row>
    <row r="566" spans="2:26">
      <c r="B566" s="449"/>
      <c r="C566" s="7"/>
      <c r="D566" s="3"/>
      <c r="E566" s="3"/>
      <c r="F566" s="3"/>
      <c r="G566" s="3"/>
      <c r="H566" s="3"/>
      <c r="I566" s="3"/>
      <c r="J566" s="3"/>
      <c r="K566" s="3"/>
      <c r="L566" s="3"/>
      <c r="M566" s="3"/>
      <c r="N566" s="3"/>
      <c r="O566" s="3"/>
      <c r="P566" s="3"/>
      <c r="Q566" s="3"/>
      <c r="R566" s="3"/>
      <c r="S566" s="3"/>
      <c r="T566" s="3"/>
      <c r="U566" s="3"/>
      <c r="V566" s="3"/>
      <c r="W566" s="3"/>
      <c r="X566" s="3"/>
      <c r="Y566" s="3"/>
      <c r="Z566" s="3"/>
    </row>
    <row r="567" spans="2:26">
      <c r="B567" s="449"/>
      <c r="C567" s="7"/>
      <c r="D567" s="3"/>
      <c r="E567" s="3"/>
      <c r="F567" s="3"/>
      <c r="G567" s="3"/>
      <c r="H567" s="3"/>
      <c r="I567" s="3"/>
      <c r="J567" s="3"/>
      <c r="K567" s="3"/>
      <c r="L567" s="3"/>
      <c r="M567" s="3"/>
      <c r="N567" s="3"/>
      <c r="O567" s="3"/>
      <c r="P567" s="3"/>
      <c r="Q567" s="3"/>
      <c r="R567" s="3"/>
      <c r="S567" s="3"/>
      <c r="T567" s="3"/>
      <c r="U567" s="3"/>
      <c r="V567" s="3"/>
      <c r="W567" s="3"/>
      <c r="X567" s="3"/>
      <c r="Y567" s="3"/>
      <c r="Z567" s="3"/>
    </row>
    <row r="568" spans="2:26">
      <c r="B568" s="449"/>
      <c r="C568" s="7"/>
      <c r="D568" s="3"/>
      <c r="E568" s="3"/>
      <c r="F568" s="3"/>
      <c r="G568" s="3"/>
      <c r="H568" s="3"/>
      <c r="I568" s="3"/>
      <c r="J568" s="3"/>
      <c r="K568" s="3"/>
      <c r="L568" s="3"/>
      <c r="M568" s="3"/>
      <c r="N568" s="3"/>
      <c r="O568" s="3"/>
      <c r="P568" s="3"/>
      <c r="Q568" s="3"/>
      <c r="R568" s="3"/>
      <c r="S568" s="3"/>
      <c r="T568" s="3"/>
      <c r="U568" s="3"/>
      <c r="V568" s="3"/>
      <c r="W568" s="3"/>
      <c r="X568" s="3"/>
      <c r="Y568" s="3"/>
      <c r="Z568" s="3"/>
    </row>
    <row r="569" spans="2:26">
      <c r="B569" s="449"/>
      <c r="C569" s="7"/>
      <c r="D569" s="3"/>
      <c r="E569" s="3"/>
      <c r="F569" s="3"/>
      <c r="G569" s="3"/>
      <c r="H569" s="3"/>
      <c r="I569" s="3"/>
      <c r="J569" s="3"/>
      <c r="K569" s="3"/>
      <c r="L569" s="3"/>
      <c r="M569" s="3"/>
      <c r="N569" s="3"/>
      <c r="O569" s="3"/>
      <c r="P569" s="3"/>
      <c r="Q569" s="3"/>
      <c r="R569" s="3"/>
      <c r="S569" s="3"/>
      <c r="T569" s="3"/>
      <c r="U569" s="3"/>
      <c r="V569" s="3"/>
      <c r="W569" s="3"/>
      <c r="X569" s="3"/>
      <c r="Y569" s="3"/>
      <c r="Z569" s="3"/>
    </row>
    <row r="570" spans="2:26">
      <c r="B570" s="449"/>
      <c r="C570" s="7"/>
      <c r="D570" s="3"/>
      <c r="E570" s="3"/>
      <c r="F570" s="3"/>
      <c r="G570" s="3"/>
      <c r="H570" s="3"/>
      <c r="I570" s="3"/>
      <c r="J570" s="3"/>
      <c r="K570" s="3"/>
      <c r="L570" s="3"/>
      <c r="M570" s="3"/>
      <c r="N570" s="3"/>
      <c r="O570" s="3"/>
      <c r="P570" s="3"/>
      <c r="Q570" s="3"/>
      <c r="R570" s="3"/>
      <c r="S570" s="3"/>
      <c r="T570" s="3"/>
      <c r="U570" s="3"/>
      <c r="V570" s="3"/>
      <c r="W570" s="3"/>
      <c r="X570" s="3"/>
      <c r="Y570" s="3"/>
      <c r="Z570" s="3"/>
    </row>
    <row r="571" spans="2:26">
      <c r="B571" s="449"/>
      <c r="C571" s="7"/>
      <c r="D571" s="3"/>
      <c r="E571" s="3"/>
      <c r="F571" s="3"/>
      <c r="G571" s="3"/>
      <c r="H571" s="3"/>
      <c r="I571" s="3"/>
      <c r="J571" s="3"/>
      <c r="K571" s="3"/>
      <c r="L571" s="3"/>
      <c r="M571" s="3"/>
      <c r="N571" s="3"/>
      <c r="O571" s="3"/>
      <c r="P571" s="3"/>
      <c r="Q571" s="3"/>
      <c r="R571" s="3"/>
      <c r="S571" s="3"/>
      <c r="T571" s="3"/>
      <c r="U571" s="3"/>
      <c r="V571" s="3"/>
      <c r="W571" s="3"/>
      <c r="X571" s="3"/>
      <c r="Y571" s="3"/>
      <c r="Z571" s="3"/>
    </row>
    <row r="572" spans="2:26">
      <c r="B572" s="449"/>
      <c r="C572" s="7"/>
      <c r="D572" s="3"/>
      <c r="E572" s="3"/>
      <c r="F572" s="3"/>
      <c r="G572" s="3"/>
      <c r="H572" s="3"/>
      <c r="I572" s="3"/>
      <c r="J572" s="3"/>
      <c r="K572" s="3"/>
      <c r="L572" s="3"/>
      <c r="M572" s="3"/>
      <c r="N572" s="3"/>
      <c r="O572" s="3"/>
      <c r="P572" s="3"/>
      <c r="Q572" s="3"/>
      <c r="R572" s="3"/>
      <c r="S572" s="3"/>
      <c r="T572" s="3"/>
      <c r="U572" s="3"/>
      <c r="V572" s="3"/>
      <c r="W572" s="3"/>
      <c r="X572" s="3"/>
      <c r="Y572" s="3"/>
      <c r="Z572" s="3"/>
    </row>
    <row r="573" spans="2:26">
      <c r="B573" s="449"/>
      <c r="C573" s="7"/>
      <c r="D573" s="3"/>
      <c r="E573" s="3"/>
      <c r="F573" s="3"/>
      <c r="G573" s="3"/>
      <c r="H573" s="3"/>
      <c r="I573" s="3"/>
      <c r="J573" s="3"/>
      <c r="K573" s="3"/>
      <c r="L573" s="3"/>
      <c r="M573" s="3"/>
      <c r="N573" s="3"/>
      <c r="O573" s="3"/>
      <c r="P573" s="3"/>
      <c r="Q573" s="3"/>
      <c r="R573" s="3"/>
      <c r="S573" s="3"/>
      <c r="T573" s="3"/>
      <c r="U573" s="3"/>
      <c r="V573" s="3"/>
      <c r="W573" s="3"/>
      <c r="X573" s="3"/>
      <c r="Y573" s="3"/>
      <c r="Z573" s="3"/>
    </row>
    <row r="574" spans="2:26">
      <c r="B574" s="449"/>
      <c r="C574" s="7"/>
      <c r="D574" s="3"/>
      <c r="E574" s="3"/>
      <c r="F574" s="3"/>
      <c r="G574" s="3"/>
      <c r="H574" s="3"/>
      <c r="I574" s="3"/>
      <c r="J574" s="3"/>
      <c r="K574" s="3"/>
      <c r="L574" s="3"/>
      <c r="M574" s="3"/>
      <c r="N574" s="3"/>
      <c r="O574" s="3"/>
      <c r="P574" s="3"/>
      <c r="Q574" s="3"/>
      <c r="R574" s="3"/>
      <c r="S574" s="3"/>
      <c r="T574" s="3"/>
      <c r="U574" s="3"/>
      <c r="V574" s="3"/>
      <c r="W574" s="3"/>
      <c r="X574" s="3"/>
      <c r="Y574" s="3"/>
      <c r="Z574" s="3"/>
    </row>
    <row r="575" spans="2:26">
      <c r="B575" s="449"/>
      <c r="C575" s="7"/>
      <c r="D575" s="3"/>
      <c r="E575" s="3"/>
      <c r="F575" s="3"/>
      <c r="G575" s="3"/>
      <c r="H575" s="3"/>
      <c r="I575" s="3"/>
      <c r="J575" s="3"/>
      <c r="K575" s="3"/>
      <c r="L575" s="3"/>
      <c r="M575" s="3"/>
      <c r="N575" s="3"/>
      <c r="O575" s="3"/>
      <c r="P575" s="3"/>
      <c r="Q575" s="3"/>
      <c r="R575" s="3"/>
      <c r="S575" s="3"/>
      <c r="T575" s="3"/>
      <c r="U575" s="3"/>
      <c r="V575" s="3"/>
      <c r="W575" s="3"/>
      <c r="X575" s="3"/>
      <c r="Y575" s="3"/>
      <c r="Z575" s="3"/>
    </row>
    <row r="576" spans="2:26">
      <c r="B576" s="449"/>
      <c r="C576" s="7"/>
      <c r="D576" s="3"/>
      <c r="E576" s="3"/>
      <c r="F576" s="3"/>
      <c r="G576" s="3"/>
      <c r="H576" s="3"/>
      <c r="I576" s="3"/>
      <c r="J576" s="3"/>
      <c r="K576" s="3"/>
      <c r="L576" s="3"/>
      <c r="M576" s="3"/>
      <c r="N576" s="3"/>
      <c r="O576" s="3"/>
      <c r="P576" s="3"/>
      <c r="Q576" s="3"/>
      <c r="R576" s="3"/>
      <c r="S576" s="3"/>
      <c r="T576" s="3"/>
      <c r="U576" s="3"/>
      <c r="V576" s="3"/>
      <c r="W576" s="3"/>
      <c r="X576" s="3"/>
      <c r="Y576" s="3"/>
      <c r="Z576" s="3"/>
    </row>
    <row r="577" spans="2:26">
      <c r="B577" s="449"/>
      <c r="C577" s="7"/>
      <c r="D577" s="3"/>
      <c r="E577" s="3"/>
      <c r="F577" s="3"/>
      <c r="G577" s="3"/>
      <c r="H577" s="3"/>
      <c r="I577" s="3"/>
      <c r="J577" s="3"/>
      <c r="K577" s="3"/>
      <c r="L577" s="3"/>
      <c r="M577" s="3"/>
      <c r="N577" s="3"/>
      <c r="O577" s="3"/>
      <c r="P577" s="3"/>
      <c r="Q577" s="3"/>
      <c r="R577" s="3"/>
      <c r="S577" s="3"/>
      <c r="T577" s="3"/>
      <c r="U577" s="3"/>
      <c r="V577" s="3"/>
      <c r="W577" s="3"/>
      <c r="X577" s="3"/>
      <c r="Y577" s="3"/>
      <c r="Z577" s="3"/>
    </row>
    <row r="578" spans="2:26">
      <c r="B578" s="449"/>
      <c r="C578" s="7"/>
      <c r="D578" s="3"/>
      <c r="E578" s="3"/>
      <c r="F578" s="3"/>
      <c r="G578" s="3"/>
      <c r="H578" s="3"/>
      <c r="I578" s="3"/>
      <c r="J578" s="3"/>
      <c r="K578" s="3"/>
      <c r="L578" s="3"/>
      <c r="M578" s="3"/>
      <c r="N578" s="3"/>
      <c r="O578" s="3"/>
      <c r="P578" s="3"/>
      <c r="Q578" s="3"/>
      <c r="R578" s="3"/>
      <c r="S578" s="3"/>
      <c r="T578" s="3"/>
      <c r="U578" s="3"/>
      <c r="V578" s="3"/>
      <c r="W578" s="3"/>
      <c r="X578" s="3"/>
      <c r="Y578" s="3"/>
      <c r="Z578" s="3"/>
    </row>
    <row r="579" spans="2:26">
      <c r="B579" s="449"/>
      <c r="C579" s="7"/>
      <c r="D579" s="3"/>
      <c r="E579" s="3"/>
      <c r="F579" s="3"/>
      <c r="G579" s="3"/>
      <c r="H579" s="3"/>
      <c r="I579" s="3"/>
      <c r="J579" s="3"/>
      <c r="K579" s="3"/>
      <c r="L579" s="3"/>
      <c r="M579" s="3"/>
      <c r="N579" s="3"/>
      <c r="O579" s="3"/>
      <c r="P579" s="3"/>
      <c r="Q579" s="3"/>
      <c r="R579" s="3"/>
      <c r="S579" s="3"/>
      <c r="T579" s="3"/>
      <c r="U579" s="3"/>
      <c r="V579" s="3"/>
      <c r="W579" s="3"/>
      <c r="X579" s="3"/>
      <c r="Y579" s="3"/>
      <c r="Z579" s="3"/>
    </row>
    <row r="580" spans="2:26">
      <c r="B580" s="449"/>
      <c r="C580" s="7"/>
      <c r="D580" s="3"/>
      <c r="E580" s="3"/>
      <c r="F580" s="3"/>
      <c r="G580" s="3"/>
      <c r="H580" s="3"/>
      <c r="I580" s="3"/>
      <c r="J580" s="3"/>
      <c r="K580" s="3"/>
      <c r="L580" s="3"/>
      <c r="M580" s="3"/>
      <c r="N580" s="3"/>
      <c r="O580" s="3"/>
      <c r="P580" s="3"/>
      <c r="Q580" s="3"/>
      <c r="R580" s="3"/>
      <c r="S580" s="3"/>
      <c r="T580" s="3"/>
      <c r="U580" s="3"/>
      <c r="V580" s="3"/>
      <c r="W580" s="3"/>
      <c r="X580" s="3"/>
      <c r="Y580" s="3"/>
      <c r="Z580" s="3"/>
    </row>
    <row r="581" spans="2:26">
      <c r="B581" s="449"/>
      <c r="C581" s="7"/>
      <c r="D581" s="3"/>
      <c r="E581" s="3"/>
      <c r="F581" s="3"/>
      <c r="G581" s="3"/>
      <c r="H581" s="3"/>
      <c r="I581" s="3"/>
      <c r="J581" s="3"/>
      <c r="K581" s="3"/>
      <c r="L581" s="3"/>
      <c r="M581" s="3"/>
      <c r="N581" s="3"/>
      <c r="O581" s="3"/>
      <c r="P581" s="3"/>
      <c r="Q581" s="3"/>
      <c r="R581" s="3"/>
      <c r="S581" s="3"/>
      <c r="T581" s="3"/>
      <c r="U581" s="3"/>
      <c r="V581" s="3"/>
      <c r="W581" s="3"/>
      <c r="X581" s="3"/>
      <c r="Y581" s="3"/>
      <c r="Z581" s="3"/>
    </row>
    <row r="582" spans="2:26">
      <c r="B582" s="449"/>
      <c r="C582" s="7"/>
      <c r="D582" s="3"/>
      <c r="E582" s="3"/>
      <c r="F582" s="3"/>
      <c r="G582" s="3"/>
      <c r="H582" s="3"/>
      <c r="I582" s="3"/>
      <c r="J582" s="3"/>
      <c r="K582" s="3"/>
      <c r="L582" s="3"/>
      <c r="M582" s="3"/>
      <c r="N582" s="3"/>
      <c r="O582" s="3"/>
      <c r="P582" s="3"/>
      <c r="Q582" s="3"/>
      <c r="R582" s="3"/>
      <c r="S582" s="3"/>
      <c r="T582" s="3"/>
      <c r="U582" s="3"/>
      <c r="V582" s="3"/>
      <c r="W582" s="3"/>
      <c r="X582" s="3"/>
      <c r="Y582" s="3"/>
      <c r="Z582" s="3"/>
    </row>
    <row r="583" spans="2:26">
      <c r="B583" s="449"/>
      <c r="C583" s="7"/>
      <c r="D583" s="3"/>
      <c r="E583" s="3"/>
      <c r="F583" s="3"/>
      <c r="G583" s="3"/>
      <c r="H583" s="3"/>
      <c r="I583" s="3"/>
      <c r="J583" s="3"/>
      <c r="K583" s="3"/>
      <c r="L583" s="3"/>
      <c r="M583" s="3"/>
      <c r="N583" s="3"/>
      <c r="O583" s="3"/>
      <c r="P583" s="3"/>
      <c r="Q583" s="3"/>
      <c r="R583" s="3"/>
      <c r="S583" s="3"/>
      <c r="T583" s="3"/>
      <c r="U583" s="3"/>
      <c r="V583" s="3"/>
      <c r="W583" s="3"/>
      <c r="X583" s="3"/>
      <c r="Y583" s="3"/>
      <c r="Z583" s="3"/>
    </row>
    <row r="584" spans="2:26">
      <c r="B584" s="449"/>
      <c r="C584" s="7"/>
      <c r="D584" s="3"/>
      <c r="E584" s="3"/>
      <c r="F584" s="3"/>
      <c r="G584" s="3"/>
      <c r="H584" s="3"/>
      <c r="I584" s="3"/>
      <c r="J584" s="3"/>
      <c r="K584" s="3"/>
      <c r="L584" s="3"/>
      <c r="M584" s="3"/>
      <c r="N584" s="3"/>
      <c r="O584" s="3"/>
      <c r="P584" s="3"/>
      <c r="Q584" s="3"/>
      <c r="R584" s="3"/>
      <c r="S584" s="3"/>
      <c r="T584" s="3"/>
      <c r="U584" s="3"/>
      <c r="V584" s="3"/>
      <c r="W584" s="3"/>
      <c r="X584" s="3"/>
      <c r="Y584" s="3"/>
      <c r="Z584" s="3"/>
    </row>
    <row r="585" spans="2:26">
      <c r="B585" s="449"/>
      <c r="C585" s="7"/>
      <c r="D585" s="3"/>
      <c r="E585" s="3"/>
      <c r="F585" s="3"/>
      <c r="G585" s="3"/>
      <c r="H585" s="3"/>
      <c r="I585" s="3"/>
      <c r="J585" s="3"/>
      <c r="K585" s="3"/>
      <c r="L585" s="3"/>
      <c r="M585" s="3"/>
      <c r="N585" s="3"/>
      <c r="O585" s="3"/>
      <c r="P585" s="3"/>
      <c r="Q585" s="3"/>
      <c r="R585" s="3"/>
      <c r="S585" s="3"/>
      <c r="T585" s="3"/>
      <c r="U585" s="3"/>
      <c r="V585" s="3"/>
      <c r="W585" s="3"/>
      <c r="X585" s="3"/>
      <c r="Y585" s="3"/>
      <c r="Z585" s="3"/>
    </row>
    <row r="586" spans="2:26">
      <c r="B586" s="449"/>
      <c r="C586" s="7"/>
      <c r="D586" s="3"/>
      <c r="E586" s="3"/>
      <c r="F586" s="3"/>
      <c r="G586" s="3"/>
      <c r="H586" s="3"/>
      <c r="I586" s="3"/>
      <c r="J586" s="3"/>
      <c r="K586" s="3"/>
      <c r="L586" s="3"/>
      <c r="M586" s="3"/>
      <c r="N586" s="3"/>
      <c r="O586" s="3"/>
      <c r="P586" s="3"/>
      <c r="Q586" s="3"/>
      <c r="R586" s="3"/>
      <c r="S586" s="3"/>
      <c r="T586" s="3"/>
      <c r="U586" s="3"/>
      <c r="V586" s="3"/>
      <c r="W586" s="3"/>
      <c r="X586" s="3"/>
      <c r="Y586" s="3"/>
      <c r="Z586" s="3"/>
    </row>
    <row r="587" spans="2:26">
      <c r="B587" s="449"/>
      <c r="C587" s="7"/>
      <c r="D587" s="3"/>
      <c r="E587" s="3"/>
      <c r="F587" s="3"/>
      <c r="G587" s="3"/>
      <c r="H587" s="3"/>
      <c r="I587" s="3"/>
      <c r="J587" s="3"/>
      <c r="K587" s="3"/>
      <c r="L587" s="3"/>
      <c r="M587" s="3"/>
      <c r="N587" s="3"/>
      <c r="O587" s="3"/>
      <c r="P587" s="3"/>
      <c r="Q587" s="3"/>
      <c r="R587" s="3"/>
      <c r="S587" s="3"/>
      <c r="T587" s="3"/>
      <c r="U587" s="3"/>
      <c r="V587" s="3"/>
      <c r="W587" s="3"/>
      <c r="X587" s="3"/>
      <c r="Y587" s="3"/>
      <c r="Z587" s="3"/>
    </row>
    <row r="588" spans="2:26">
      <c r="B588" s="449"/>
      <c r="C588" s="7"/>
      <c r="D588" s="3"/>
      <c r="E588" s="3"/>
      <c r="F588" s="3"/>
      <c r="G588" s="3"/>
      <c r="H588" s="3"/>
      <c r="I588" s="3"/>
      <c r="J588" s="3"/>
      <c r="K588" s="3"/>
      <c r="L588" s="3"/>
      <c r="M588" s="3"/>
      <c r="N588" s="3"/>
      <c r="O588" s="3"/>
      <c r="P588" s="3"/>
      <c r="Q588" s="3"/>
      <c r="R588" s="3"/>
      <c r="S588" s="3"/>
      <c r="T588" s="3"/>
      <c r="U588" s="3"/>
      <c r="V588" s="3"/>
      <c r="W588" s="3"/>
      <c r="X588" s="3"/>
      <c r="Y588" s="3"/>
      <c r="Z588" s="3"/>
    </row>
    <row r="589" spans="2:26">
      <c r="B589" s="449"/>
      <c r="C589" s="7"/>
      <c r="D589" s="3"/>
      <c r="E589" s="3"/>
      <c r="F589" s="3"/>
      <c r="G589" s="3"/>
      <c r="H589" s="3"/>
      <c r="I589" s="3"/>
      <c r="J589" s="3"/>
      <c r="K589" s="3"/>
      <c r="L589" s="3"/>
      <c r="M589" s="3"/>
      <c r="N589" s="3"/>
      <c r="O589" s="3"/>
      <c r="P589" s="3"/>
      <c r="Q589" s="3"/>
      <c r="R589" s="3"/>
      <c r="S589" s="3"/>
      <c r="T589" s="3"/>
      <c r="U589" s="3"/>
      <c r="V589" s="3"/>
      <c r="W589" s="3"/>
      <c r="X589" s="3"/>
      <c r="Y589" s="3"/>
      <c r="Z589" s="3"/>
    </row>
    <row r="590" spans="2:26">
      <c r="B590" s="449"/>
      <c r="C590" s="7"/>
      <c r="D590" s="3"/>
      <c r="E590" s="3"/>
      <c r="F590" s="3"/>
      <c r="G590" s="3"/>
      <c r="H590" s="3"/>
      <c r="I590" s="3"/>
      <c r="J590" s="3"/>
      <c r="K590" s="3"/>
      <c r="L590" s="3"/>
      <c r="M590" s="3"/>
      <c r="N590" s="3"/>
      <c r="O590" s="3"/>
      <c r="P590" s="3"/>
      <c r="Q590" s="3"/>
      <c r="R590" s="3"/>
      <c r="S590" s="3"/>
      <c r="T590" s="3"/>
      <c r="U590" s="3"/>
      <c r="V590" s="3"/>
      <c r="W590" s="3"/>
      <c r="X590" s="3"/>
      <c r="Y590" s="3"/>
      <c r="Z590" s="3"/>
    </row>
    <row r="591" spans="2:26">
      <c r="B591" s="449"/>
      <c r="C591" s="7"/>
      <c r="D591" s="3"/>
      <c r="E591" s="3"/>
      <c r="F591" s="3"/>
      <c r="G591" s="3"/>
      <c r="H591" s="3"/>
      <c r="I591" s="3"/>
      <c r="J591" s="3"/>
      <c r="K591" s="3"/>
      <c r="L591" s="3"/>
      <c r="M591" s="3"/>
      <c r="N591" s="3"/>
      <c r="O591" s="3"/>
      <c r="P591" s="3"/>
      <c r="Q591" s="3"/>
      <c r="R591" s="3"/>
      <c r="S591" s="3"/>
      <c r="T591" s="3"/>
      <c r="U591" s="3"/>
      <c r="V591" s="3"/>
      <c r="W591" s="3"/>
      <c r="X591" s="3"/>
      <c r="Y591" s="3"/>
      <c r="Z591" s="3"/>
    </row>
    <row r="592" spans="2:26">
      <c r="B592" s="449"/>
      <c r="C592" s="7"/>
      <c r="D592" s="3"/>
      <c r="E592" s="3"/>
      <c r="F592" s="3"/>
      <c r="G592" s="3"/>
      <c r="H592" s="3"/>
      <c r="I592" s="3"/>
      <c r="J592" s="3"/>
      <c r="K592" s="3"/>
      <c r="L592" s="3"/>
      <c r="M592" s="3"/>
      <c r="N592" s="3"/>
      <c r="O592" s="3"/>
      <c r="P592" s="3"/>
      <c r="Q592" s="3"/>
      <c r="R592" s="3"/>
      <c r="S592" s="3"/>
      <c r="T592" s="3"/>
      <c r="U592" s="3"/>
      <c r="V592" s="3"/>
      <c r="W592" s="3"/>
      <c r="X592" s="3"/>
      <c r="Y592" s="3"/>
      <c r="Z592" s="3"/>
    </row>
    <row r="593" spans="2:26">
      <c r="B593" s="449"/>
      <c r="C593" s="7"/>
      <c r="D593" s="3"/>
      <c r="E593" s="3"/>
      <c r="F593" s="3"/>
      <c r="G593" s="3"/>
      <c r="H593" s="3"/>
      <c r="I593" s="3"/>
      <c r="J593" s="3"/>
      <c r="K593" s="3"/>
      <c r="L593" s="3"/>
      <c r="M593" s="3"/>
      <c r="N593" s="3"/>
      <c r="O593" s="3"/>
      <c r="P593" s="3"/>
      <c r="Q593" s="3"/>
      <c r="R593" s="3"/>
      <c r="S593" s="3"/>
      <c r="T593" s="3"/>
      <c r="U593" s="3"/>
      <c r="V593" s="3"/>
      <c r="W593" s="3"/>
      <c r="X593" s="3"/>
      <c r="Y593" s="3"/>
      <c r="Z593" s="3"/>
    </row>
    <row r="594" spans="2:26">
      <c r="B594" s="449"/>
      <c r="C594" s="7"/>
      <c r="D594" s="3"/>
      <c r="E594" s="3"/>
      <c r="F594" s="3"/>
      <c r="G594" s="3"/>
      <c r="H594" s="3"/>
      <c r="I594" s="3"/>
      <c r="J594" s="3"/>
      <c r="K594" s="3"/>
      <c r="L594" s="3"/>
      <c r="M594" s="3"/>
      <c r="N594" s="3"/>
      <c r="O594" s="3"/>
      <c r="P594" s="3"/>
      <c r="Q594" s="3"/>
      <c r="R594" s="3"/>
      <c r="S594" s="3"/>
      <c r="T594" s="3"/>
      <c r="U594" s="3"/>
      <c r="V594" s="3"/>
      <c r="W594" s="3"/>
      <c r="X594" s="3"/>
      <c r="Y594" s="3"/>
      <c r="Z594" s="3"/>
    </row>
    <row r="595" spans="2:26">
      <c r="B595" s="449"/>
      <c r="C595" s="7"/>
      <c r="D595" s="3"/>
      <c r="E595" s="3"/>
      <c r="F595" s="3"/>
      <c r="G595" s="3"/>
      <c r="H595" s="3"/>
      <c r="I595" s="3"/>
      <c r="J595" s="3"/>
      <c r="K595" s="3"/>
      <c r="L595" s="3"/>
      <c r="M595" s="3"/>
      <c r="N595" s="3"/>
      <c r="O595" s="3"/>
      <c r="P595" s="3"/>
      <c r="Q595" s="3"/>
      <c r="R595" s="3"/>
      <c r="S595" s="3"/>
      <c r="T595" s="3"/>
      <c r="U595" s="3"/>
      <c r="V595" s="3"/>
      <c r="W595" s="3"/>
      <c r="X595" s="3"/>
      <c r="Y595" s="3"/>
      <c r="Z595" s="3"/>
    </row>
    <row r="596" spans="2:26">
      <c r="B596" s="449"/>
      <c r="C596" s="7"/>
      <c r="D596" s="3"/>
      <c r="E596" s="3"/>
      <c r="F596" s="3"/>
      <c r="G596" s="3"/>
      <c r="H596" s="3"/>
      <c r="I596" s="3"/>
      <c r="J596" s="3"/>
      <c r="K596" s="3"/>
      <c r="L596" s="3"/>
      <c r="M596" s="3"/>
      <c r="N596" s="3"/>
      <c r="O596" s="3"/>
      <c r="P596" s="3"/>
      <c r="Q596" s="3"/>
      <c r="R596" s="3"/>
      <c r="S596" s="3"/>
      <c r="T596" s="3"/>
      <c r="U596" s="3"/>
      <c r="V596" s="3"/>
      <c r="W596" s="3"/>
      <c r="X596" s="3"/>
      <c r="Y596" s="3"/>
      <c r="Z596" s="3"/>
    </row>
    <row r="597" spans="2:26">
      <c r="B597" s="449"/>
      <c r="C597" s="7"/>
      <c r="D597" s="3"/>
      <c r="E597" s="3"/>
      <c r="F597" s="3"/>
      <c r="G597" s="3"/>
      <c r="H597" s="3"/>
      <c r="I597" s="3"/>
      <c r="J597" s="3"/>
      <c r="K597" s="3"/>
      <c r="L597" s="3"/>
      <c r="M597" s="3"/>
      <c r="N597" s="3"/>
      <c r="O597" s="3"/>
      <c r="P597" s="3"/>
      <c r="Q597" s="3"/>
      <c r="R597" s="3"/>
      <c r="S597" s="3"/>
      <c r="T597" s="3"/>
      <c r="U597" s="3"/>
      <c r="V597" s="3"/>
      <c r="W597" s="3"/>
      <c r="X597" s="3"/>
      <c r="Y597" s="3"/>
      <c r="Z597" s="3"/>
    </row>
    <row r="598" spans="2:26">
      <c r="B598" s="449"/>
      <c r="C598" s="7"/>
      <c r="D598" s="3"/>
      <c r="E598" s="3"/>
      <c r="F598" s="3"/>
      <c r="G598" s="3"/>
      <c r="H598" s="3"/>
      <c r="I598" s="3"/>
      <c r="J598" s="3"/>
      <c r="K598" s="3"/>
      <c r="L598" s="3"/>
      <c r="M598" s="3"/>
      <c r="N598" s="3"/>
      <c r="O598" s="3"/>
      <c r="P598" s="3"/>
      <c r="Q598" s="3"/>
      <c r="R598" s="3"/>
      <c r="S598" s="3"/>
      <c r="T598" s="3"/>
      <c r="U598" s="3"/>
      <c r="V598" s="3"/>
      <c r="W598" s="3"/>
      <c r="X598" s="3"/>
      <c r="Y598" s="3"/>
      <c r="Z598" s="3"/>
    </row>
    <row r="599" spans="2:26">
      <c r="B599" s="449"/>
      <c r="C599" s="7"/>
      <c r="D599" s="3"/>
      <c r="E599" s="3"/>
      <c r="F599" s="3"/>
      <c r="G599" s="3"/>
      <c r="H599" s="3"/>
      <c r="I599" s="3"/>
      <c r="J599" s="3"/>
      <c r="K599" s="3"/>
      <c r="L599" s="3"/>
      <c r="M599" s="3"/>
      <c r="N599" s="3"/>
      <c r="O599" s="3"/>
      <c r="P599" s="3"/>
      <c r="Q599" s="3"/>
      <c r="R599" s="3"/>
      <c r="S599" s="3"/>
      <c r="T599" s="3"/>
      <c r="U599" s="3"/>
      <c r="V599" s="3"/>
      <c r="W599" s="3"/>
      <c r="X599" s="3"/>
      <c r="Y599" s="3"/>
      <c r="Z599" s="3"/>
    </row>
    <row r="600" spans="2:26">
      <c r="B600" s="449"/>
      <c r="C600" s="7"/>
      <c r="D600" s="3"/>
      <c r="E600" s="3"/>
      <c r="F600" s="3"/>
      <c r="G600" s="3"/>
      <c r="H600" s="3"/>
      <c r="I600" s="3"/>
      <c r="J600" s="3"/>
      <c r="K600" s="3"/>
      <c r="L600" s="3"/>
      <c r="M600" s="3"/>
      <c r="N600" s="3"/>
      <c r="O600" s="3"/>
      <c r="P600" s="3"/>
      <c r="Q600" s="3"/>
      <c r="R600" s="3"/>
      <c r="S600" s="3"/>
      <c r="T600" s="3"/>
      <c r="U600" s="3"/>
      <c r="V600" s="3"/>
      <c r="W600" s="3"/>
      <c r="X600" s="3"/>
      <c r="Y600" s="3"/>
      <c r="Z600" s="3"/>
    </row>
    <row r="601" spans="2:26">
      <c r="B601" s="449"/>
      <c r="C601" s="7"/>
      <c r="D601" s="3"/>
      <c r="E601" s="3"/>
      <c r="F601" s="3"/>
      <c r="G601" s="3"/>
      <c r="H601" s="3"/>
      <c r="I601" s="3"/>
      <c r="J601" s="3"/>
      <c r="K601" s="3"/>
      <c r="L601" s="3"/>
      <c r="M601" s="3"/>
      <c r="N601" s="3"/>
      <c r="O601" s="3"/>
      <c r="P601" s="3"/>
      <c r="Q601" s="3"/>
      <c r="R601" s="3"/>
      <c r="S601" s="3"/>
      <c r="T601" s="3"/>
      <c r="U601" s="3"/>
      <c r="V601" s="3"/>
      <c r="W601" s="3"/>
      <c r="X601" s="3"/>
      <c r="Y601" s="3"/>
      <c r="Z601" s="3"/>
    </row>
    <row r="602" spans="2:26">
      <c r="B602" s="449"/>
      <c r="C602" s="7"/>
      <c r="D602" s="3"/>
      <c r="E602" s="3"/>
      <c r="F602" s="3"/>
      <c r="G602" s="3"/>
      <c r="H602" s="3"/>
      <c r="I602" s="3"/>
      <c r="J602" s="3"/>
      <c r="K602" s="3"/>
      <c r="L602" s="3"/>
      <c r="M602" s="3"/>
      <c r="N602" s="3"/>
      <c r="O602" s="3"/>
      <c r="P602" s="3"/>
      <c r="Q602" s="3"/>
      <c r="R602" s="3"/>
      <c r="S602" s="3"/>
      <c r="T602" s="3"/>
      <c r="U602" s="3"/>
      <c r="V602" s="3"/>
      <c r="W602" s="3"/>
      <c r="X602" s="3"/>
      <c r="Y602" s="3"/>
      <c r="Z602" s="3"/>
    </row>
    <row r="603" spans="2:26">
      <c r="B603" s="449"/>
      <c r="C603" s="7"/>
      <c r="D603" s="3"/>
      <c r="E603" s="3"/>
      <c r="F603" s="3"/>
      <c r="G603" s="3"/>
      <c r="H603" s="3"/>
      <c r="I603" s="3"/>
      <c r="J603" s="3"/>
      <c r="K603" s="3"/>
      <c r="L603" s="3"/>
      <c r="M603" s="3"/>
      <c r="N603" s="3"/>
      <c r="O603" s="3"/>
      <c r="P603" s="3"/>
      <c r="Q603" s="3"/>
      <c r="R603" s="3"/>
      <c r="S603" s="3"/>
      <c r="T603" s="3"/>
      <c r="U603" s="3"/>
      <c r="V603" s="3"/>
      <c r="W603" s="3"/>
      <c r="X603" s="3"/>
      <c r="Y603" s="3"/>
      <c r="Z603" s="3"/>
    </row>
    <row r="604" spans="2:26">
      <c r="B604" s="449"/>
      <c r="C604" s="7"/>
      <c r="D604" s="3"/>
      <c r="E604" s="3"/>
      <c r="F604" s="3"/>
      <c r="G604" s="3"/>
      <c r="H604" s="3"/>
      <c r="I604" s="3"/>
      <c r="J604" s="3"/>
      <c r="K604" s="3"/>
      <c r="L604" s="3"/>
      <c r="M604" s="3"/>
      <c r="N604" s="3"/>
      <c r="O604" s="3"/>
      <c r="P604" s="3"/>
      <c r="Q604" s="3"/>
      <c r="R604" s="3"/>
      <c r="S604" s="3"/>
      <c r="T604" s="3"/>
      <c r="U604" s="3"/>
      <c r="V604" s="3"/>
      <c r="W604" s="3"/>
      <c r="X604" s="3"/>
      <c r="Y604" s="3"/>
      <c r="Z604" s="3"/>
    </row>
    <row r="605" spans="2:26">
      <c r="B605" s="449"/>
      <c r="C605" s="7"/>
      <c r="D605" s="3"/>
      <c r="E605" s="3"/>
      <c r="F605" s="3"/>
      <c r="G605" s="3"/>
      <c r="H605" s="3"/>
      <c r="I605" s="3"/>
      <c r="J605" s="3"/>
      <c r="K605" s="3"/>
      <c r="L605" s="3"/>
      <c r="M605" s="3"/>
      <c r="N605" s="3"/>
      <c r="O605" s="3"/>
      <c r="P605" s="3"/>
      <c r="Q605" s="3"/>
      <c r="R605" s="3"/>
      <c r="S605" s="3"/>
      <c r="T605" s="3"/>
      <c r="U605" s="3"/>
      <c r="V605" s="3"/>
      <c r="W605" s="3"/>
      <c r="X605" s="3"/>
      <c r="Y605" s="3"/>
      <c r="Z605" s="3"/>
    </row>
    <row r="606" spans="2:26">
      <c r="B606" s="449"/>
      <c r="C606" s="7"/>
      <c r="D606" s="3"/>
      <c r="E606" s="3"/>
      <c r="F606" s="3"/>
      <c r="G606" s="3"/>
      <c r="H606" s="3"/>
      <c r="I606" s="3"/>
      <c r="J606" s="3"/>
      <c r="K606" s="3"/>
      <c r="L606" s="3"/>
      <c r="M606" s="3"/>
      <c r="N606" s="3"/>
      <c r="O606" s="3"/>
      <c r="P606" s="3"/>
      <c r="Q606" s="3"/>
      <c r="R606" s="3"/>
      <c r="S606" s="3"/>
      <c r="T606" s="3"/>
      <c r="U606" s="3"/>
      <c r="V606" s="3"/>
      <c r="W606" s="3"/>
      <c r="X606" s="3"/>
      <c r="Y606" s="3"/>
      <c r="Z606" s="3"/>
    </row>
    <row r="607" spans="2:26">
      <c r="B607" s="449"/>
      <c r="C607" s="7"/>
      <c r="D607" s="3"/>
      <c r="E607" s="3"/>
      <c r="F607" s="3"/>
      <c r="G607" s="3"/>
      <c r="H607" s="3"/>
      <c r="I607" s="3"/>
      <c r="J607" s="3"/>
      <c r="K607" s="3"/>
      <c r="L607" s="3"/>
      <c r="M607" s="3"/>
      <c r="N607" s="3"/>
      <c r="O607" s="3"/>
      <c r="P607" s="3"/>
      <c r="Q607" s="3"/>
      <c r="R607" s="3"/>
      <c r="S607" s="3"/>
      <c r="T607" s="3"/>
      <c r="U607" s="3"/>
      <c r="V607" s="3"/>
      <c r="W607" s="3"/>
      <c r="X607" s="3"/>
      <c r="Y607" s="3"/>
      <c r="Z607" s="3"/>
    </row>
    <row r="608" spans="2:26">
      <c r="B608" s="449"/>
      <c r="C608" s="7"/>
      <c r="D608" s="3"/>
      <c r="E608" s="3"/>
      <c r="F608" s="3"/>
      <c r="G608" s="3"/>
      <c r="H608" s="3"/>
      <c r="I608" s="3"/>
      <c r="J608" s="3"/>
      <c r="K608" s="3"/>
      <c r="L608" s="3"/>
      <c r="M608" s="3"/>
      <c r="N608" s="3"/>
      <c r="O608" s="3"/>
      <c r="P608" s="3"/>
      <c r="Q608" s="3"/>
      <c r="R608" s="3"/>
      <c r="S608" s="3"/>
      <c r="T608" s="3"/>
      <c r="U608" s="3"/>
      <c r="V608" s="3"/>
      <c r="W608" s="3"/>
      <c r="X608" s="3"/>
      <c r="Y608" s="3"/>
      <c r="Z608" s="3"/>
    </row>
    <row r="609" spans="2:26">
      <c r="B609" s="449"/>
      <c r="C609" s="7"/>
      <c r="D609" s="3"/>
      <c r="E609" s="3"/>
      <c r="F609" s="3"/>
      <c r="G609" s="3"/>
      <c r="H609" s="3"/>
      <c r="I609" s="3"/>
      <c r="J609" s="3"/>
      <c r="K609" s="3"/>
      <c r="L609" s="3"/>
      <c r="M609" s="3"/>
      <c r="N609" s="3"/>
      <c r="O609" s="3"/>
      <c r="P609" s="3"/>
      <c r="Q609" s="3"/>
      <c r="R609" s="3"/>
      <c r="S609" s="3"/>
      <c r="T609" s="3"/>
      <c r="U609" s="3"/>
      <c r="V609" s="3"/>
      <c r="W609" s="3"/>
      <c r="X609" s="3"/>
      <c r="Y609" s="3"/>
      <c r="Z609" s="3"/>
    </row>
    <row r="610" spans="2:26">
      <c r="B610" s="449"/>
      <c r="C610" s="7"/>
      <c r="D610" s="3"/>
      <c r="E610" s="3"/>
      <c r="F610" s="3"/>
      <c r="G610" s="3"/>
      <c r="H610" s="3"/>
      <c r="I610" s="3"/>
      <c r="J610" s="3"/>
      <c r="K610" s="3"/>
      <c r="L610" s="3"/>
      <c r="M610" s="3"/>
      <c r="N610" s="3"/>
      <c r="O610" s="3"/>
      <c r="P610" s="3"/>
      <c r="Q610" s="3"/>
      <c r="R610" s="3"/>
      <c r="S610" s="3"/>
      <c r="T610" s="3"/>
      <c r="U610" s="3"/>
      <c r="V610" s="3"/>
      <c r="W610" s="3"/>
      <c r="X610" s="3"/>
      <c r="Y610" s="3"/>
      <c r="Z610" s="3"/>
    </row>
    <row r="611" spans="2:26">
      <c r="B611" s="449"/>
      <c r="C611" s="7"/>
      <c r="D611" s="3"/>
      <c r="E611" s="3"/>
      <c r="F611" s="3"/>
      <c r="G611" s="3"/>
      <c r="H611" s="3"/>
      <c r="I611" s="3"/>
      <c r="J611" s="3"/>
      <c r="K611" s="3"/>
      <c r="L611" s="3"/>
      <c r="M611" s="3"/>
      <c r="N611" s="3"/>
      <c r="O611" s="3"/>
      <c r="P611" s="3"/>
      <c r="Q611" s="3"/>
      <c r="R611" s="3"/>
      <c r="S611" s="3"/>
      <c r="T611" s="3"/>
      <c r="U611" s="3"/>
      <c r="V611" s="3"/>
      <c r="W611" s="3"/>
      <c r="X611" s="3"/>
      <c r="Y611" s="3"/>
      <c r="Z611" s="3"/>
    </row>
    <row r="612" spans="2:26">
      <c r="B612" s="449"/>
      <c r="C612" s="7"/>
      <c r="D612" s="3"/>
      <c r="E612" s="3"/>
      <c r="F612" s="3"/>
      <c r="G612" s="3"/>
      <c r="H612" s="3"/>
      <c r="I612" s="3"/>
      <c r="J612" s="3"/>
      <c r="K612" s="3"/>
      <c r="L612" s="3"/>
      <c r="M612" s="3"/>
      <c r="N612" s="3"/>
      <c r="O612" s="3"/>
      <c r="P612" s="3"/>
      <c r="Q612" s="3"/>
      <c r="R612" s="3"/>
      <c r="S612" s="3"/>
      <c r="T612" s="3"/>
      <c r="U612" s="3"/>
      <c r="V612" s="3"/>
      <c r="W612" s="3"/>
      <c r="X612" s="3"/>
      <c r="Y612" s="3"/>
      <c r="Z612" s="3"/>
    </row>
    <row r="613" spans="2:26">
      <c r="B613" s="449"/>
      <c r="C613" s="7"/>
      <c r="D613" s="3"/>
      <c r="E613" s="3"/>
      <c r="F613" s="3"/>
      <c r="G613" s="3"/>
      <c r="H613" s="3"/>
      <c r="I613" s="3"/>
      <c r="J613" s="3"/>
      <c r="K613" s="3"/>
      <c r="L613" s="3"/>
      <c r="M613" s="3"/>
      <c r="N613" s="3"/>
      <c r="O613" s="3"/>
      <c r="P613" s="3"/>
      <c r="Q613" s="3"/>
      <c r="R613" s="3"/>
      <c r="S613" s="3"/>
      <c r="T613" s="3"/>
      <c r="U613" s="3"/>
      <c r="V613" s="3"/>
      <c r="W613" s="3"/>
      <c r="X613" s="3"/>
      <c r="Y613" s="3"/>
      <c r="Z613" s="3"/>
    </row>
    <row r="614" spans="2:26">
      <c r="B614" s="449"/>
      <c r="C614" s="7"/>
      <c r="D614" s="3"/>
      <c r="E614" s="3"/>
      <c r="F614" s="3"/>
      <c r="G614" s="3"/>
      <c r="H614" s="3"/>
      <c r="I614" s="3"/>
      <c r="J614" s="3"/>
      <c r="K614" s="3"/>
      <c r="L614" s="3"/>
      <c r="M614" s="3"/>
      <c r="N614" s="3"/>
      <c r="O614" s="3"/>
      <c r="P614" s="3"/>
      <c r="Q614" s="3"/>
      <c r="R614" s="3"/>
      <c r="S614" s="3"/>
      <c r="T614" s="3"/>
      <c r="U614" s="3"/>
      <c r="V614" s="3"/>
      <c r="W614" s="3"/>
      <c r="X614" s="3"/>
      <c r="Y614" s="3"/>
      <c r="Z614" s="3"/>
    </row>
    <row r="615" spans="2:26">
      <c r="B615" s="449"/>
      <c r="C615" s="7"/>
      <c r="D615" s="3"/>
      <c r="E615" s="3"/>
      <c r="F615" s="3"/>
      <c r="G615" s="3"/>
      <c r="H615" s="3"/>
      <c r="I615" s="3"/>
      <c r="J615" s="3"/>
      <c r="K615" s="3"/>
      <c r="L615" s="3"/>
      <c r="M615" s="3"/>
      <c r="N615" s="3"/>
      <c r="O615" s="3"/>
      <c r="P615" s="3"/>
      <c r="Q615" s="3"/>
      <c r="R615" s="3"/>
      <c r="S615" s="3"/>
      <c r="T615" s="3"/>
      <c r="U615" s="3"/>
      <c r="V615" s="3"/>
      <c r="W615" s="3"/>
      <c r="X615" s="3"/>
      <c r="Y615" s="3"/>
      <c r="Z615" s="3"/>
    </row>
    <row r="616" spans="2:26">
      <c r="B616" s="449"/>
      <c r="C616" s="7"/>
      <c r="D616" s="3"/>
      <c r="E616" s="3"/>
      <c r="F616" s="3"/>
      <c r="G616" s="3"/>
      <c r="H616" s="3"/>
      <c r="I616" s="3"/>
      <c r="J616" s="3"/>
      <c r="K616" s="3"/>
      <c r="L616" s="3"/>
      <c r="M616" s="3"/>
      <c r="N616" s="3"/>
      <c r="O616" s="3"/>
      <c r="P616" s="3"/>
      <c r="Q616" s="3"/>
      <c r="R616" s="3"/>
      <c r="S616" s="3"/>
      <c r="T616" s="3"/>
      <c r="U616" s="3"/>
      <c r="V616" s="3"/>
      <c r="W616" s="3"/>
      <c r="X616" s="3"/>
      <c r="Y616" s="3"/>
      <c r="Z616" s="3"/>
    </row>
    <row r="617" spans="2:26">
      <c r="B617" s="449"/>
      <c r="C617" s="7"/>
      <c r="D617" s="3"/>
      <c r="E617" s="3"/>
      <c r="F617" s="3"/>
      <c r="G617" s="3"/>
      <c r="H617" s="3"/>
      <c r="I617" s="3"/>
      <c r="J617" s="3"/>
      <c r="K617" s="3"/>
      <c r="L617" s="3"/>
      <c r="M617" s="3"/>
      <c r="N617" s="3"/>
      <c r="O617" s="3"/>
      <c r="P617" s="3"/>
      <c r="Q617" s="3"/>
      <c r="R617" s="3"/>
      <c r="S617" s="3"/>
      <c r="T617" s="3"/>
      <c r="U617" s="3"/>
      <c r="V617" s="3"/>
      <c r="W617" s="3"/>
      <c r="X617" s="3"/>
      <c r="Y617" s="3"/>
      <c r="Z617" s="3"/>
    </row>
    <row r="618" spans="2:26">
      <c r="B618" s="449"/>
      <c r="C618" s="7"/>
      <c r="D618" s="3"/>
      <c r="E618" s="3"/>
      <c r="F618" s="3"/>
      <c r="G618" s="3"/>
      <c r="H618" s="3"/>
      <c r="I618" s="3"/>
      <c r="J618" s="3"/>
      <c r="K618" s="3"/>
      <c r="L618" s="3"/>
      <c r="M618" s="3"/>
      <c r="N618" s="3"/>
      <c r="O618" s="3"/>
      <c r="P618" s="3"/>
      <c r="Q618" s="3"/>
      <c r="R618" s="3"/>
      <c r="S618" s="3"/>
      <c r="T618" s="3"/>
      <c r="U618" s="3"/>
      <c r="V618" s="3"/>
      <c r="W618" s="3"/>
      <c r="X618" s="3"/>
      <c r="Y618" s="3"/>
      <c r="Z618" s="3"/>
    </row>
    <row r="619" spans="2:26">
      <c r="B619" s="449"/>
      <c r="C619" s="7"/>
      <c r="D619" s="3"/>
      <c r="E619" s="3"/>
      <c r="F619" s="3"/>
      <c r="G619" s="3"/>
      <c r="H619" s="3"/>
      <c r="I619" s="3"/>
      <c r="J619" s="3"/>
      <c r="K619" s="3"/>
      <c r="L619" s="3"/>
      <c r="M619" s="3"/>
      <c r="N619" s="3"/>
      <c r="O619" s="3"/>
      <c r="P619" s="3"/>
      <c r="Q619" s="3"/>
      <c r="R619" s="3"/>
      <c r="S619" s="3"/>
      <c r="T619" s="3"/>
      <c r="U619" s="3"/>
      <c r="V619" s="3"/>
      <c r="W619" s="3"/>
      <c r="X619" s="3"/>
      <c r="Y619" s="3"/>
      <c r="Z619" s="3"/>
    </row>
    <row r="620" spans="2:26">
      <c r="B620" s="449"/>
      <c r="C620" s="7"/>
      <c r="D620" s="3"/>
      <c r="E620" s="3"/>
      <c r="F620" s="3"/>
      <c r="G620" s="3"/>
      <c r="H620" s="3"/>
      <c r="I620" s="3"/>
      <c r="J620" s="3"/>
      <c r="K620" s="3"/>
      <c r="L620" s="3"/>
      <c r="M620" s="3"/>
      <c r="N620" s="3"/>
      <c r="O620" s="3"/>
      <c r="P620" s="3"/>
      <c r="Q620" s="3"/>
      <c r="R620" s="3"/>
      <c r="S620" s="3"/>
      <c r="T620" s="3"/>
      <c r="U620" s="3"/>
      <c r="V620" s="3"/>
      <c r="W620" s="3"/>
      <c r="X620" s="3"/>
      <c r="Y620" s="3"/>
      <c r="Z620" s="3"/>
    </row>
    <row r="621" spans="2:26">
      <c r="B621" s="449"/>
      <c r="C621" s="7"/>
      <c r="D621" s="3"/>
      <c r="E621" s="3"/>
      <c r="F621" s="3"/>
      <c r="G621" s="3"/>
      <c r="H621" s="3"/>
      <c r="I621" s="3"/>
      <c r="J621" s="3"/>
      <c r="K621" s="3"/>
      <c r="L621" s="3"/>
      <c r="M621" s="3"/>
      <c r="N621" s="3"/>
      <c r="O621" s="3"/>
      <c r="P621" s="3"/>
      <c r="Q621" s="3"/>
      <c r="R621" s="3"/>
      <c r="S621" s="3"/>
      <c r="T621" s="3"/>
      <c r="U621" s="3"/>
      <c r="V621" s="3"/>
      <c r="W621" s="3"/>
      <c r="X621" s="3"/>
      <c r="Y621" s="3"/>
      <c r="Z621" s="3"/>
    </row>
    <row r="622" spans="2:26">
      <c r="B622" s="449"/>
      <c r="C622" s="7"/>
      <c r="D622" s="3"/>
      <c r="E622" s="3"/>
      <c r="F622" s="3"/>
      <c r="G622" s="3"/>
      <c r="H622" s="3"/>
      <c r="I622" s="3"/>
      <c r="J622" s="3"/>
      <c r="K622" s="3"/>
      <c r="L622" s="3"/>
      <c r="M622" s="3"/>
      <c r="N622" s="3"/>
      <c r="O622" s="3"/>
      <c r="P622" s="3"/>
      <c r="Q622" s="3"/>
      <c r="R622" s="3"/>
      <c r="S622" s="3"/>
      <c r="T622" s="3"/>
      <c r="U622" s="3"/>
      <c r="V622" s="3"/>
      <c r="W622" s="3"/>
      <c r="X622" s="3"/>
      <c r="Y622" s="3"/>
      <c r="Z622" s="3"/>
    </row>
    <row r="623" spans="2:26">
      <c r="B623" s="449"/>
      <c r="C623" s="7"/>
      <c r="D623" s="3"/>
      <c r="E623" s="3"/>
      <c r="F623" s="3"/>
      <c r="G623" s="3"/>
      <c r="H623" s="3"/>
      <c r="I623" s="3"/>
      <c r="J623" s="3"/>
      <c r="K623" s="3"/>
      <c r="L623" s="3"/>
      <c r="M623" s="3"/>
      <c r="N623" s="3"/>
      <c r="O623" s="3"/>
      <c r="P623" s="3"/>
      <c r="Q623" s="3"/>
      <c r="R623" s="3"/>
      <c r="S623" s="3"/>
      <c r="T623" s="3"/>
      <c r="U623" s="3"/>
      <c r="V623" s="3"/>
      <c r="W623" s="3"/>
      <c r="X623" s="3"/>
      <c r="Y623" s="3"/>
      <c r="Z623" s="3"/>
    </row>
    <row r="624" spans="2:26">
      <c r="B624" s="449"/>
      <c r="C624" s="7"/>
      <c r="D624" s="3"/>
      <c r="E624" s="3"/>
      <c r="F624" s="3"/>
      <c r="G624" s="3"/>
      <c r="H624" s="3"/>
      <c r="I624" s="3"/>
      <c r="J624" s="3"/>
      <c r="K624" s="3"/>
      <c r="L624" s="3"/>
      <c r="M624" s="3"/>
      <c r="N624" s="3"/>
      <c r="O624" s="3"/>
      <c r="P624" s="3"/>
      <c r="Q624" s="3"/>
      <c r="R624" s="3"/>
      <c r="S624" s="3"/>
      <c r="T624" s="3"/>
      <c r="U624" s="3"/>
      <c r="V624" s="3"/>
      <c r="W624" s="3"/>
      <c r="X624" s="3"/>
      <c r="Y624" s="3"/>
      <c r="Z624" s="3"/>
    </row>
    <row r="625" spans="2:26">
      <c r="B625" s="449"/>
      <c r="C625" s="7"/>
      <c r="D625" s="3"/>
      <c r="E625" s="3"/>
      <c r="F625" s="3"/>
      <c r="G625" s="3"/>
      <c r="H625" s="3"/>
      <c r="I625" s="3"/>
      <c r="J625" s="3"/>
      <c r="K625" s="3"/>
      <c r="L625" s="3"/>
      <c r="M625" s="3"/>
      <c r="N625" s="3"/>
      <c r="O625" s="3"/>
      <c r="P625" s="3"/>
      <c r="Q625" s="3"/>
      <c r="R625" s="3"/>
      <c r="S625" s="3"/>
      <c r="T625" s="3"/>
      <c r="U625" s="3"/>
      <c r="V625" s="3"/>
      <c r="W625" s="3"/>
      <c r="X625" s="3"/>
      <c r="Y625" s="3"/>
      <c r="Z625" s="3"/>
    </row>
    <row r="626" spans="2:26">
      <c r="B626" s="449"/>
      <c r="C626" s="7"/>
      <c r="D626" s="3"/>
      <c r="E626" s="3"/>
      <c r="F626" s="3"/>
      <c r="G626" s="3"/>
      <c r="H626" s="3"/>
      <c r="I626" s="3"/>
      <c r="J626" s="3"/>
      <c r="K626" s="3"/>
      <c r="L626" s="3"/>
      <c r="M626" s="3"/>
      <c r="N626" s="3"/>
      <c r="O626" s="3"/>
      <c r="P626" s="3"/>
      <c r="Q626" s="3"/>
      <c r="R626" s="3"/>
      <c r="S626" s="3"/>
      <c r="T626" s="3"/>
      <c r="U626" s="3"/>
      <c r="V626" s="3"/>
      <c r="W626" s="3"/>
      <c r="X626" s="3"/>
      <c r="Y626" s="3"/>
      <c r="Z626" s="3"/>
    </row>
    <row r="627" spans="2:26">
      <c r="B627" s="449"/>
      <c r="C627" s="7"/>
      <c r="D627" s="3"/>
      <c r="E627" s="3"/>
      <c r="F627" s="3"/>
      <c r="G627" s="3"/>
      <c r="H627" s="3"/>
      <c r="I627" s="3"/>
      <c r="J627" s="3"/>
      <c r="K627" s="3"/>
      <c r="L627" s="3"/>
      <c r="M627" s="3"/>
      <c r="N627" s="3"/>
      <c r="O627" s="3"/>
      <c r="P627" s="3"/>
      <c r="Q627" s="3"/>
      <c r="R627" s="3"/>
      <c r="S627" s="3"/>
      <c r="T627" s="3"/>
      <c r="U627" s="3"/>
      <c r="V627" s="3"/>
      <c r="W627" s="3"/>
      <c r="X627" s="3"/>
      <c r="Y627" s="3"/>
      <c r="Z627" s="3"/>
    </row>
    <row r="628" spans="2:26">
      <c r="B628" s="449"/>
      <c r="C628" s="7"/>
      <c r="D628" s="3"/>
      <c r="E628" s="3"/>
      <c r="F628" s="3"/>
      <c r="G628" s="3"/>
      <c r="H628" s="3"/>
      <c r="I628" s="3"/>
      <c r="J628" s="3"/>
      <c r="K628" s="3"/>
      <c r="L628" s="3"/>
      <c r="M628" s="3"/>
      <c r="N628" s="3"/>
      <c r="O628" s="3"/>
      <c r="P628" s="3"/>
      <c r="Q628" s="3"/>
      <c r="R628" s="3"/>
      <c r="S628" s="3"/>
      <c r="T628" s="3"/>
      <c r="U628" s="3"/>
      <c r="V628" s="3"/>
      <c r="W628" s="3"/>
      <c r="X628" s="3"/>
      <c r="Y628" s="3"/>
      <c r="Z628" s="3"/>
    </row>
    <row r="629" spans="2:26">
      <c r="B629" s="449"/>
      <c r="C629" s="7"/>
      <c r="D629" s="3"/>
      <c r="E629" s="3"/>
      <c r="F629" s="3"/>
      <c r="G629" s="3"/>
      <c r="H629" s="3"/>
      <c r="I629" s="3"/>
      <c r="J629" s="3"/>
      <c r="K629" s="3"/>
      <c r="L629" s="3"/>
      <c r="M629" s="3"/>
      <c r="N629" s="3"/>
      <c r="O629" s="3"/>
      <c r="P629" s="3"/>
      <c r="Q629" s="3"/>
      <c r="R629" s="3"/>
      <c r="S629" s="3"/>
      <c r="T629" s="3"/>
      <c r="U629" s="3"/>
      <c r="V629" s="3"/>
      <c r="W629" s="3"/>
      <c r="X629" s="3"/>
      <c r="Y629" s="3"/>
      <c r="Z629" s="3"/>
    </row>
    <row r="630" spans="2:26">
      <c r="B630" s="449"/>
      <c r="C630" s="7"/>
      <c r="D630" s="3"/>
      <c r="E630" s="3"/>
      <c r="F630" s="3"/>
      <c r="G630" s="3"/>
      <c r="H630" s="3"/>
      <c r="I630" s="3"/>
      <c r="J630" s="3"/>
      <c r="K630" s="3"/>
      <c r="L630" s="3"/>
      <c r="M630" s="3"/>
      <c r="N630" s="3"/>
      <c r="O630" s="3"/>
      <c r="P630" s="3"/>
      <c r="Q630" s="3"/>
      <c r="R630" s="3"/>
      <c r="S630" s="3"/>
      <c r="T630" s="3"/>
      <c r="U630" s="3"/>
      <c r="V630" s="3"/>
      <c r="W630" s="3"/>
      <c r="X630" s="3"/>
      <c r="Y630" s="3"/>
      <c r="Z630" s="3"/>
    </row>
    <row r="631" spans="2:26">
      <c r="B631" s="449"/>
      <c r="C631" s="7"/>
      <c r="D631" s="3"/>
      <c r="E631" s="3"/>
      <c r="F631" s="3"/>
      <c r="G631" s="3"/>
      <c r="H631" s="3"/>
      <c r="I631" s="3"/>
      <c r="J631" s="3"/>
      <c r="K631" s="3"/>
      <c r="L631" s="3"/>
      <c r="M631" s="3"/>
      <c r="N631" s="3"/>
      <c r="O631" s="3"/>
      <c r="P631" s="3"/>
      <c r="Q631" s="3"/>
      <c r="R631" s="3"/>
      <c r="S631" s="3"/>
      <c r="T631" s="3"/>
      <c r="U631" s="3"/>
      <c r="V631" s="3"/>
      <c r="W631" s="3"/>
      <c r="X631" s="3"/>
      <c r="Y631" s="3"/>
      <c r="Z631" s="3"/>
    </row>
    <row r="632" spans="2:26">
      <c r="B632" s="449"/>
      <c r="C632" s="7"/>
      <c r="D632" s="3"/>
      <c r="E632" s="3"/>
      <c r="F632" s="3"/>
      <c r="G632" s="3"/>
      <c r="H632" s="3"/>
      <c r="I632" s="3"/>
      <c r="J632" s="3"/>
      <c r="K632" s="3"/>
      <c r="L632" s="3"/>
      <c r="M632" s="3"/>
      <c r="N632" s="3"/>
      <c r="O632" s="3"/>
      <c r="P632" s="3"/>
      <c r="Q632" s="3"/>
      <c r="R632" s="3"/>
      <c r="S632" s="3"/>
      <c r="T632" s="3"/>
      <c r="U632" s="3"/>
      <c r="V632" s="3"/>
      <c r="W632" s="3"/>
      <c r="X632" s="3"/>
      <c r="Y632" s="3"/>
      <c r="Z632" s="3"/>
    </row>
    <row r="633" spans="2:26">
      <c r="B633" s="449"/>
      <c r="C633" s="7"/>
      <c r="D633" s="3"/>
      <c r="E633" s="3"/>
      <c r="F633" s="3"/>
      <c r="G633" s="3"/>
      <c r="H633" s="3"/>
      <c r="I633" s="3"/>
      <c r="J633" s="3"/>
      <c r="K633" s="3"/>
      <c r="L633" s="3"/>
      <c r="M633" s="3"/>
      <c r="N633" s="3"/>
      <c r="O633" s="3"/>
      <c r="P633" s="3"/>
      <c r="Q633" s="3"/>
      <c r="R633" s="3"/>
      <c r="S633" s="3"/>
      <c r="T633" s="3"/>
      <c r="U633" s="3"/>
      <c r="V633" s="3"/>
      <c r="W633" s="3"/>
      <c r="X633" s="3"/>
      <c r="Y633" s="3"/>
      <c r="Z633" s="3"/>
    </row>
    <row r="634" spans="2:26">
      <c r="B634" s="449"/>
      <c r="C634" s="7"/>
      <c r="D634" s="3"/>
      <c r="E634" s="3"/>
      <c r="F634" s="3"/>
      <c r="G634" s="3"/>
      <c r="H634" s="3"/>
      <c r="I634" s="3"/>
      <c r="J634" s="3"/>
      <c r="K634" s="3"/>
      <c r="L634" s="3"/>
      <c r="M634" s="3"/>
      <c r="N634" s="3"/>
      <c r="O634" s="3"/>
      <c r="P634" s="3"/>
      <c r="Q634" s="3"/>
      <c r="R634" s="3"/>
      <c r="S634" s="3"/>
      <c r="T634" s="3"/>
      <c r="U634" s="3"/>
      <c r="V634" s="3"/>
      <c r="W634" s="3"/>
      <c r="X634" s="3"/>
      <c r="Y634" s="3"/>
      <c r="Z634" s="3"/>
    </row>
    <row r="635" spans="2:26">
      <c r="B635" s="449"/>
      <c r="C635" s="7"/>
      <c r="D635" s="3"/>
      <c r="E635" s="3"/>
      <c r="F635" s="3"/>
      <c r="G635" s="3"/>
      <c r="H635" s="3"/>
      <c r="I635" s="3"/>
      <c r="J635" s="3"/>
      <c r="K635" s="3"/>
      <c r="L635" s="3"/>
      <c r="M635" s="3"/>
      <c r="N635" s="3"/>
      <c r="O635" s="3"/>
      <c r="P635" s="3"/>
      <c r="Q635" s="3"/>
      <c r="R635" s="3"/>
      <c r="S635" s="3"/>
      <c r="T635" s="3"/>
      <c r="U635" s="3"/>
      <c r="V635" s="3"/>
      <c r="W635" s="3"/>
      <c r="X635" s="3"/>
      <c r="Y635" s="3"/>
      <c r="Z635" s="3"/>
    </row>
    <row r="636" spans="2:26">
      <c r="B636" s="449"/>
      <c r="C636" s="7"/>
      <c r="D636" s="3"/>
      <c r="E636" s="3"/>
      <c r="F636" s="3"/>
      <c r="G636" s="3"/>
      <c r="H636" s="3"/>
      <c r="I636" s="3"/>
      <c r="J636" s="3"/>
      <c r="K636" s="3"/>
      <c r="L636" s="3"/>
      <c r="M636" s="3"/>
      <c r="N636" s="3"/>
      <c r="O636" s="3"/>
      <c r="P636" s="3"/>
      <c r="Q636" s="3"/>
      <c r="R636" s="3"/>
      <c r="S636" s="3"/>
      <c r="T636" s="3"/>
      <c r="U636" s="3"/>
      <c r="V636" s="3"/>
      <c r="W636" s="3"/>
      <c r="X636" s="3"/>
      <c r="Y636" s="3"/>
      <c r="Z636" s="3"/>
    </row>
    <row r="637" spans="2:26">
      <c r="B637" s="449"/>
      <c r="C637" s="7"/>
      <c r="D637" s="3"/>
      <c r="E637" s="3"/>
      <c r="F637" s="3"/>
      <c r="G637" s="3"/>
      <c r="H637" s="3"/>
      <c r="I637" s="3"/>
      <c r="J637" s="3"/>
      <c r="K637" s="3"/>
      <c r="L637" s="3"/>
      <c r="M637" s="3"/>
      <c r="N637" s="3"/>
      <c r="O637" s="3"/>
      <c r="P637" s="3"/>
      <c r="Q637" s="3"/>
      <c r="R637" s="3"/>
      <c r="S637" s="3"/>
      <c r="T637" s="3"/>
      <c r="U637" s="3"/>
      <c r="V637" s="3"/>
      <c r="W637" s="3"/>
      <c r="X637" s="3"/>
      <c r="Y637" s="3"/>
      <c r="Z637" s="3"/>
    </row>
    <row r="638" spans="2:26">
      <c r="B638" s="449"/>
      <c r="C638" s="7"/>
      <c r="D638" s="3"/>
      <c r="E638" s="3"/>
      <c r="F638" s="3"/>
      <c r="G638" s="3"/>
      <c r="H638" s="3"/>
      <c r="I638" s="3"/>
      <c r="J638" s="3"/>
      <c r="K638" s="3"/>
      <c r="L638" s="3"/>
      <c r="M638" s="3"/>
      <c r="N638" s="3"/>
      <c r="O638" s="3"/>
      <c r="P638" s="3"/>
      <c r="Q638" s="3"/>
      <c r="R638" s="3"/>
      <c r="S638" s="3"/>
      <c r="T638" s="3"/>
      <c r="U638" s="3"/>
      <c r="V638" s="3"/>
      <c r="W638" s="3"/>
      <c r="X638" s="3"/>
      <c r="Y638" s="3"/>
      <c r="Z638" s="3"/>
    </row>
    <row r="639" spans="2:26">
      <c r="B639" s="449"/>
      <c r="C639" s="7"/>
      <c r="D639" s="3"/>
      <c r="E639" s="3"/>
      <c r="F639" s="3"/>
      <c r="G639" s="3"/>
      <c r="H639" s="3"/>
      <c r="I639" s="3"/>
      <c r="J639" s="3"/>
      <c r="K639" s="3"/>
      <c r="L639" s="3"/>
      <c r="M639" s="3"/>
      <c r="N639" s="3"/>
      <c r="O639" s="3"/>
      <c r="P639" s="3"/>
      <c r="Q639" s="3"/>
      <c r="R639" s="3"/>
      <c r="S639" s="3"/>
      <c r="T639" s="3"/>
      <c r="U639" s="3"/>
      <c r="V639" s="3"/>
      <c r="W639" s="3"/>
      <c r="X639" s="3"/>
      <c r="Y639" s="3"/>
      <c r="Z639" s="3"/>
    </row>
    <row r="640" spans="2:26">
      <c r="B640" s="449"/>
      <c r="C640" s="7"/>
      <c r="D640" s="3"/>
      <c r="E640" s="3"/>
      <c r="F640" s="3"/>
      <c r="G640" s="3"/>
      <c r="H640" s="3"/>
      <c r="I640" s="3"/>
      <c r="J640" s="3"/>
      <c r="K640" s="3"/>
      <c r="L640" s="3"/>
      <c r="M640" s="3"/>
      <c r="N640" s="3"/>
      <c r="O640" s="3"/>
      <c r="P640" s="3"/>
      <c r="Q640" s="3"/>
      <c r="R640" s="3"/>
      <c r="S640" s="3"/>
      <c r="T640" s="3"/>
      <c r="U640" s="3"/>
      <c r="V640" s="3"/>
      <c r="W640" s="3"/>
      <c r="X640" s="3"/>
      <c r="Y640" s="3"/>
      <c r="Z640" s="3"/>
    </row>
    <row r="641" spans="2:26">
      <c r="B641" s="449"/>
      <c r="C641" s="7"/>
      <c r="D641" s="3"/>
      <c r="E641" s="3"/>
      <c r="F641" s="3"/>
      <c r="G641" s="3"/>
      <c r="H641" s="3"/>
      <c r="I641" s="3"/>
      <c r="J641" s="3"/>
      <c r="K641" s="3"/>
      <c r="L641" s="3"/>
      <c r="M641" s="3"/>
      <c r="N641" s="3"/>
      <c r="O641" s="3"/>
      <c r="P641" s="3"/>
      <c r="Q641" s="3"/>
      <c r="R641" s="3"/>
      <c r="S641" s="3"/>
      <c r="T641" s="3"/>
      <c r="U641" s="3"/>
      <c r="V641" s="3"/>
      <c r="W641" s="3"/>
      <c r="X641" s="3"/>
      <c r="Y641" s="3"/>
      <c r="Z641" s="3"/>
    </row>
    <row r="642" spans="2:26">
      <c r="B642" s="449"/>
      <c r="C642" s="7"/>
      <c r="D642" s="3"/>
      <c r="E642" s="3"/>
      <c r="F642" s="3"/>
      <c r="G642" s="3"/>
      <c r="H642" s="3"/>
      <c r="I642" s="3"/>
      <c r="J642" s="3"/>
      <c r="K642" s="3"/>
      <c r="L642" s="3"/>
      <c r="M642" s="3"/>
      <c r="N642" s="3"/>
      <c r="O642" s="3"/>
      <c r="P642" s="3"/>
      <c r="Q642" s="3"/>
      <c r="R642" s="3"/>
      <c r="S642" s="3"/>
      <c r="T642" s="3"/>
      <c r="U642" s="3"/>
      <c r="V642" s="3"/>
      <c r="W642" s="3"/>
      <c r="X642" s="3"/>
      <c r="Y642" s="3"/>
      <c r="Z642" s="3"/>
    </row>
    <row r="643" spans="2:26">
      <c r="B643" s="449"/>
      <c r="C643" s="7"/>
      <c r="D643" s="3"/>
      <c r="E643" s="3"/>
      <c r="F643" s="3"/>
      <c r="G643" s="3"/>
      <c r="H643" s="3"/>
      <c r="I643" s="3"/>
      <c r="J643" s="3"/>
      <c r="K643" s="3"/>
      <c r="L643" s="3"/>
      <c r="M643" s="3"/>
      <c r="N643" s="3"/>
      <c r="O643" s="3"/>
      <c r="P643" s="3"/>
      <c r="Q643" s="3"/>
      <c r="R643" s="3"/>
      <c r="S643" s="3"/>
      <c r="T643" s="3"/>
      <c r="U643" s="3"/>
      <c r="V643" s="3"/>
      <c r="W643" s="3"/>
      <c r="X643" s="3"/>
      <c r="Y643" s="3"/>
      <c r="Z643" s="3"/>
    </row>
    <row r="644" spans="2:26">
      <c r="B644" s="449"/>
      <c r="C644" s="7"/>
      <c r="D644" s="3"/>
      <c r="E644" s="3"/>
      <c r="F644" s="3"/>
      <c r="G644" s="3"/>
      <c r="H644" s="3"/>
      <c r="I644" s="3"/>
      <c r="J644" s="3"/>
      <c r="K644" s="3"/>
      <c r="L644" s="3"/>
      <c r="M644" s="3"/>
      <c r="N644" s="3"/>
      <c r="O644" s="3"/>
      <c r="P644" s="3"/>
      <c r="Q644" s="3"/>
      <c r="R644" s="3"/>
      <c r="S644" s="3"/>
      <c r="T644" s="3"/>
      <c r="U644" s="3"/>
      <c r="V644" s="3"/>
      <c r="W644" s="3"/>
      <c r="X644" s="3"/>
      <c r="Y644" s="3"/>
      <c r="Z644" s="3"/>
    </row>
    <row r="645" spans="2:26">
      <c r="B645" s="449"/>
      <c r="C645" s="7"/>
      <c r="D645" s="3"/>
      <c r="E645" s="3"/>
      <c r="F645" s="3"/>
      <c r="G645" s="3"/>
      <c r="H645" s="3"/>
      <c r="I645" s="3"/>
      <c r="J645" s="3"/>
      <c r="K645" s="3"/>
      <c r="L645" s="3"/>
      <c r="M645" s="3"/>
      <c r="N645" s="3"/>
      <c r="O645" s="3"/>
      <c r="P645" s="3"/>
      <c r="Q645" s="3"/>
      <c r="R645" s="3"/>
      <c r="S645" s="3"/>
      <c r="T645" s="3"/>
      <c r="U645" s="3"/>
      <c r="V645" s="3"/>
      <c r="W645" s="3"/>
      <c r="X645" s="3"/>
      <c r="Y645" s="3"/>
      <c r="Z645" s="3"/>
    </row>
    <row r="646" spans="2:26">
      <c r="B646" s="449"/>
      <c r="C646" s="7"/>
      <c r="D646" s="3"/>
      <c r="E646" s="3"/>
      <c r="F646" s="3"/>
      <c r="G646" s="3"/>
      <c r="H646" s="3"/>
      <c r="I646" s="3"/>
      <c r="J646" s="3"/>
      <c r="K646" s="3"/>
      <c r="L646" s="3"/>
      <c r="M646" s="3"/>
      <c r="N646" s="3"/>
      <c r="O646" s="3"/>
      <c r="P646" s="3"/>
      <c r="Q646" s="3"/>
      <c r="R646" s="3"/>
      <c r="S646" s="3"/>
      <c r="T646" s="3"/>
      <c r="U646" s="3"/>
      <c r="V646" s="3"/>
      <c r="W646" s="3"/>
      <c r="X646" s="3"/>
      <c r="Y646" s="3"/>
      <c r="Z646" s="3"/>
    </row>
    <row r="647" spans="2:26">
      <c r="B647" s="449"/>
      <c r="C647" s="7"/>
      <c r="D647" s="3"/>
      <c r="E647" s="3"/>
      <c r="F647" s="3"/>
      <c r="G647" s="3"/>
      <c r="H647" s="3"/>
      <c r="I647" s="3"/>
      <c r="J647" s="3"/>
      <c r="K647" s="3"/>
      <c r="L647" s="3"/>
      <c r="M647" s="3"/>
      <c r="N647" s="3"/>
      <c r="O647" s="3"/>
      <c r="P647" s="3"/>
      <c r="Q647" s="3"/>
      <c r="R647" s="3"/>
      <c r="S647" s="3"/>
      <c r="T647" s="3"/>
      <c r="U647" s="3"/>
      <c r="V647" s="3"/>
      <c r="W647" s="3"/>
      <c r="X647" s="3"/>
      <c r="Y647" s="3"/>
      <c r="Z647" s="3"/>
    </row>
    <row r="648" spans="2:26">
      <c r="B648" s="449"/>
      <c r="C648" s="7"/>
      <c r="D648" s="3"/>
      <c r="E648" s="3"/>
      <c r="F648" s="3"/>
      <c r="G648" s="3"/>
      <c r="H648" s="3"/>
      <c r="I648" s="3"/>
      <c r="J648" s="3"/>
      <c r="K648" s="3"/>
      <c r="L648" s="3"/>
      <c r="M648" s="3"/>
      <c r="N648" s="3"/>
      <c r="O648" s="3"/>
      <c r="P648" s="3"/>
      <c r="Q648" s="3"/>
      <c r="R648" s="3"/>
      <c r="S648" s="3"/>
      <c r="T648" s="3"/>
      <c r="U648" s="3"/>
      <c r="V648" s="3"/>
      <c r="W648" s="3"/>
      <c r="X648" s="3"/>
      <c r="Y648" s="3"/>
      <c r="Z648" s="3"/>
    </row>
    <row r="649" spans="2:26">
      <c r="B649" s="449"/>
      <c r="C649" s="7"/>
      <c r="D649" s="3"/>
      <c r="E649" s="3"/>
      <c r="F649" s="3"/>
      <c r="G649" s="3"/>
      <c r="H649" s="3"/>
      <c r="I649" s="3"/>
      <c r="J649" s="3"/>
      <c r="K649" s="3"/>
      <c r="L649" s="3"/>
      <c r="M649" s="3"/>
      <c r="N649" s="3"/>
      <c r="O649" s="3"/>
      <c r="P649" s="3"/>
      <c r="Q649" s="3"/>
      <c r="R649" s="3"/>
      <c r="S649" s="3"/>
      <c r="T649" s="3"/>
      <c r="U649" s="3"/>
      <c r="V649" s="3"/>
      <c r="W649" s="3"/>
      <c r="X649" s="3"/>
      <c r="Y649" s="3"/>
      <c r="Z649" s="3"/>
    </row>
    <row r="650" spans="2:26">
      <c r="B650" s="449"/>
      <c r="C650" s="7"/>
      <c r="D650" s="3"/>
      <c r="E650" s="3"/>
      <c r="F650" s="3"/>
      <c r="G650" s="3"/>
      <c r="H650" s="3"/>
      <c r="I650" s="3"/>
      <c r="J650" s="3"/>
      <c r="K650" s="3"/>
      <c r="L650" s="3"/>
      <c r="M650" s="3"/>
      <c r="N650" s="3"/>
      <c r="O650" s="3"/>
      <c r="P650" s="3"/>
      <c r="Q650" s="3"/>
      <c r="R650" s="3"/>
      <c r="S650" s="3"/>
      <c r="T650" s="3"/>
      <c r="U650" s="3"/>
      <c r="V650" s="3"/>
      <c r="W650" s="3"/>
      <c r="X650" s="3"/>
      <c r="Y650" s="3"/>
      <c r="Z650" s="3"/>
    </row>
    <row r="651" spans="2:26">
      <c r="B651" s="449"/>
      <c r="C651" s="7"/>
      <c r="D651" s="3"/>
      <c r="E651" s="3"/>
      <c r="F651" s="3"/>
      <c r="G651" s="3"/>
      <c r="H651" s="3"/>
      <c r="I651" s="3"/>
      <c r="J651" s="3"/>
      <c r="K651" s="3"/>
      <c r="L651" s="3"/>
      <c r="M651" s="3"/>
      <c r="N651" s="3"/>
      <c r="O651" s="3"/>
      <c r="P651" s="3"/>
      <c r="Q651" s="3"/>
      <c r="R651" s="3"/>
      <c r="S651" s="3"/>
      <c r="T651" s="3"/>
      <c r="U651" s="3"/>
      <c r="V651" s="3"/>
      <c r="W651" s="3"/>
      <c r="X651" s="3"/>
      <c r="Y651" s="3"/>
      <c r="Z651" s="3"/>
    </row>
    <row r="652" spans="2:26">
      <c r="B652" s="449"/>
      <c r="C652" s="7"/>
      <c r="D652" s="3"/>
      <c r="E652" s="3"/>
      <c r="F652" s="3"/>
      <c r="G652" s="3"/>
      <c r="H652" s="3"/>
      <c r="I652" s="3"/>
      <c r="J652" s="3"/>
      <c r="K652" s="3"/>
      <c r="L652" s="3"/>
      <c r="M652" s="3"/>
      <c r="N652" s="3"/>
      <c r="O652" s="3"/>
      <c r="P652" s="3"/>
      <c r="Q652" s="3"/>
      <c r="R652" s="3"/>
      <c r="S652" s="3"/>
      <c r="T652" s="3"/>
      <c r="U652" s="3"/>
      <c r="V652" s="3"/>
      <c r="W652" s="3"/>
      <c r="X652" s="3"/>
      <c r="Y652" s="3"/>
      <c r="Z652" s="3"/>
    </row>
    <row r="653" spans="2:26">
      <c r="B653" s="449"/>
      <c r="C653" s="7"/>
      <c r="D653" s="3"/>
      <c r="E653" s="3"/>
      <c r="F653" s="3"/>
      <c r="G653" s="3"/>
      <c r="H653" s="3"/>
      <c r="I653" s="3"/>
      <c r="J653" s="3"/>
      <c r="K653" s="3"/>
      <c r="L653" s="3"/>
      <c r="M653" s="3"/>
      <c r="N653" s="3"/>
      <c r="O653" s="3"/>
      <c r="P653" s="3"/>
      <c r="Q653" s="3"/>
      <c r="R653" s="3"/>
      <c r="S653" s="3"/>
      <c r="T653" s="3"/>
      <c r="U653" s="3"/>
      <c r="V653" s="3"/>
      <c r="W653" s="3"/>
      <c r="X653" s="3"/>
      <c r="Y653" s="3"/>
      <c r="Z653" s="3"/>
    </row>
    <row r="654" spans="2:26">
      <c r="B654" s="449"/>
      <c r="C654" s="7"/>
      <c r="D654" s="3"/>
      <c r="E654" s="3"/>
      <c r="F654" s="3"/>
      <c r="G654" s="3"/>
      <c r="H654" s="3"/>
      <c r="I654" s="3"/>
      <c r="J654" s="3"/>
      <c r="K654" s="3"/>
      <c r="L654" s="3"/>
      <c r="M654" s="3"/>
      <c r="N654" s="3"/>
      <c r="O654" s="3"/>
      <c r="P654" s="3"/>
      <c r="Q654" s="3"/>
      <c r="R654" s="3"/>
      <c r="S654" s="3"/>
      <c r="T654" s="3"/>
      <c r="U654" s="3"/>
      <c r="V654" s="3"/>
      <c r="W654" s="3"/>
      <c r="X654" s="3"/>
      <c r="Y654" s="3"/>
      <c r="Z654" s="3"/>
    </row>
    <row r="655" spans="2:26">
      <c r="B655" s="449"/>
      <c r="C655" s="7"/>
      <c r="D655" s="3"/>
      <c r="E655" s="3"/>
      <c r="F655" s="3"/>
      <c r="G655" s="3"/>
      <c r="H655" s="3"/>
      <c r="I655" s="3"/>
      <c r="J655" s="3"/>
      <c r="K655" s="3"/>
      <c r="L655" s="3"/>
      <c r="M655" s="3"/>
      <c r="N655" s="3"/>
      <c r="O655" s="3"/>
      <c r="P655" s="3"/>
      <c r="Q655" s="3"/>
      <c r="R655" s="3"/>
      <c r="S655" s="3"/>
      <c r="T655" s="3"/>
      <c r="U655" s="3"/>
      <c r="V655" s="3"/>
      <c r="W655" s="3"/>
      <c r="X655" s="3"/>
      <c r="Y655" s="3"/>
      <c r="Z655" s="3"/>
    </row>
    <row r="656" spans="2:26">
      <c r="B656" s="449"/>
      <c r="C656" s="7"/>
      <c r="D656" s="3"/>
      <c r="E656" s="3"/>
      <c r="F656" s="3"/>
      <c r="G656" s="3"/>
      <c r="H656" s="3"/>
      <c r="I656" s="3"/>
      <c r="J656" s="3"/>
      <c r="K656" s="3"/>
      <c r="L656" s="3"/>
      <c r="M656" s="3"/>
      <c r="N656" s="3"/>
      <c r="O656" s="3"/>
      <c r="P656" s="3"/>
      <c r="Q656" s="3"/>
      <c r="R656" s="3"/>
      <c r="S656" s="3"/>
      <c r="T656" s="3"/>
      <c r="U656" s="3"/>
      <c r="V656" s="3"/>
      <c r="W656" s="3"/>
      <c r="X656" s="3"/>
      <c r="Y656" s="3"/>
      <c r="Z656" s="3"/>
    </row>
    <row r="657" spans="2:26">
      <c r="B657" s="449"/>
      <c r="C657" s="7"/>
      <c r="D657" s="3"/>
      <c r="E657" s="3"/>
      <c r="F657" s="3"/>
      <c r="G657" s="3"/>
      <c r="H657" s="3"/>
      <c r="I657" s="3"/>
      <c r="J657" s="3"/>
      <c r="K657" s="3"/>
      <c r="L657" s="3"/>
      <c r="M657" s="3"/>
      <c r="N657" s="3"/>
      <c r="O657" s="3"/>
      <c r="P657" s="3"/>
      <c r="Q657" s="3"/>
      <c r="R657" s="3"/>
      <c r="S657" s="3"/>
      <c r="T657" s="3"/>
      <c r="U657" s="3"/>
      <c r="V657" s="3"/>
      <c r="W657" s="3"/>
      <c r="X657" s="3"/>
      <c r="Y657" s="3"/>
      <c r="Z657" s="3"/>
    </row>
    <row r="658" spans="2:26">
      <c r="B658" s="449"/>
      <c r="C658" s="7"/>
      <c r="D658" s="3"/>
      <c r="E658" s="3"/>
      <c r="F658" s="3"/>
      <c r="G658" s="3"/>
      <c r="H658" s="3"/>
      <c r="I658" s="3"/>
      <c r="J658" s="3"/>
      <c r="K658" s="3"/>
      <c r="L658" s="3"/>
      <c r="M658" s="3"/>
      <c r="N658" s="3"/>
      <c r="O658" s="3"/>
      <c r="P658" s="3"/>
      <c r="Q658" s="3"/>
      <c r="R658" s="3"/>
      <c r="S658" s="3"/>
      <c r="T658" s="3"/>
      <c r="U658" s="3"/>
      <c r="V658" s="3"/>
      <c r="W658" s="3"/>
      <c r="X658" s="3"/>
      <c r="Y658" s="3"/>
      <c r="Z658" s="3"/>
    </row>
    <row r="659" spans="2:26">
      <c r="B659" s="449"/>
      <c r="C659" s="7"/>
      <c r="D659" s="3"/>
      <c r="E659" s="3"/>
      <c r="F659" s="3"/>
      <c r="G659" s="3"/>
      <c r="H659" s="3"/>
      <c r="I659" s="3"/>
      <c r="J659" s="3"/>
      <c r="K659" s="3"/>
      <c r="L659" s="3"/>
      <c r="M659" s="3"/>
      <c r="N659" s="3"/>
      <c r="O659" s="3"/>
      <c r="P659" s="3"/>
      <c r="Q659" s="3"/>
      <c r="R659" s="3"/>
      <c r="S659" s="3"/>
      <c r="T659" s="3"/>
      <c r="U659" s="3"/>
      <c r="V659" s="3"/>
      <c r="W659" s="3"/>
      <c r="X659" s="3"/>
      <c r="Y659" s="3"/>
      <c r="Z659" s="3"/>
    </row>
    <row r="660" spans="2:26">
      <c r="B660" s="449"/>
      <c r="C660" s="7"/>
      <c r="D660" s="3"/>
      <c r="E660" s="3"/>
      <c r="F660" s="3"/>
      <c r="G660" s="3"/>
      <c r="H660" s="3"/>
      <c r="I660" s="3"/>
      <c r="J660" s="3"/>
      <c r="K660" s="3"/>
      <c r="L660" s="3"/>
      <c r="M660" s="3"/>
      <c r="N660" s="3"/>
      <c r="O660" s="3"/>
      <c r="P660" s="3"/>
      <c r="Q660" s="3"/>
      <c r="R660" s="3"/>
      <c r="S660" s="3"/>
      <c r="T660" s="3"/>
      <c r="U660" s="3"/>
      <c r="V660" s="3"/>
      <c r="W660" s="3"/>
      <c r="X660" s="3"/>
      <c r="Y660" s="3"/>
      <c r="Z660" s="3"/>
    </row>
    <row r="661" spans="2:26">
      <c r="B661" s="449"/>
      <c r="C661" s="7"/>
      <c r="D661" s="3"/>
      <c r="E661" s="3"/>
      <c r="F661" s="3"/>
      <c r="G661" s="3"/>
      <c r="H661" s="3"/>
      <c r="I661" s="3"/>
      <c r="J661" s="3"/>
      <c r="K661" s="3"/>
      <c r="L661" s="3"/>
      <c r="M661" s="3"/>
      <c r="N661" s="3"/>
      <c r="O661" s="3"/>
      <c r="P661" s="3"/>
      <c r="Q661" s="3"/>
      <c r="R661" s="3"/>
      <c r="S661" s="3"/>
      <c r="T661" s="3"/>
      <c r="U661" s="3"/>
      <c r="V661" s="3"/>
      <c r="W661" s="3"/>
      <c r="X661" s="3"/>
      <c r="Y661" s="3"/>
      <c r="Z661" s="3"/>
    </row>
    <row r="662" spans="2:26">
      <c r="B662" s="449"/>
      <c r="C662" s="7"/>
      <c r="D662" s="3"/>
      <c r="E662" s="3"/>
      <c r="F662" s="3"/>
      <c r="G662" s="3"/>
      <c r="H662" s="3"/>
      <c r="I662" s="3"/>
      <c r="J662" s="3"/>
      <c r="K662" s="3"/>
      <c r="L662" s="3"/>
      <c r="M662" s="3"/>
      <c r="N662" s="3"/>
      <c r="O662" s="3"/>
      <c r="P662" s="3"/>
      <c r="Q662" s="3"/>
      <c r="R662" s="3"/>
      <c r="S662" s="3"/>
      <c r="T662" s="3"/>
      <c r="U662" s="3"/>
      <c r="V662" s="3"/>
      <c r="W662" s="3"/>
      <c r="X662" s="3"/>
      <c r="Y662" s="3"/>
      <c r="Z662" s="3"/>
    </row>
    <row r="663" spans="2:26">
      <c r="B663" s="449"/>
      <c r="C663" s="7"/>
      <c r="D663" s="3"/>
      <c r="E663" s="3"/>
      <c r="F663" s="3"/>
      <c r="G663" s="3"/>
      <c r="H663" s="3"/>
      <c r="I663" s="3"/>
      <c r="J663" s="3"/>
      <c r="K663" s="3"/>
      <c r="L663" s="3"/>
      <c r="M663" s="3"/>
      <c r="N663" s="3"/>
      <c r="O663" s="3"/>
      <c r="P663" s="3"/>
      <c r="Q663" s="3"/>
      <c r="R663" s="3"/>
      <c r="S663" s="3"/>
      <c r="T663" s="3"/>
      <c r="U663" s="3"/>
      <c r="V663" s="3"/>
      <c r="W663" s="3"/>
      <c r="X663" s="3"/>
      <c r="Y663" s="3"/>
      <c r="Z663" s="3"/>
    </row>
    <row r="664" spans="2:26">
      <c r="B664" s="449"/>
      <c r="C664" s="7"/>
      <c r="D664" s="3"/>
      <c r="E664" s="3"/>
      <c r="F664" s="3"/>
      <c r="G664" s="3"/>
      <c r="H664" s="3"/>
      <c r="I664" s="3"/>
      <c r="J664" s="3"/>
      <c r="K664" s="3"/>
      <c r="L664" s="3"/>
      <c r="M664" s="3"/>
      <c r="N664" s="3"/>
      <c r="O664" s="3"/>
      <c r="P664" s="3"/>
      <c r="Q664" s="3"/>
      <c r="R664" s="3"/>
      <c r="S664" s="3"/>
      <c r="T664" s="3"/>
      <c r="U664" s="3"/>
      <c r="V664" s="3"/>
      <c r="W664" s="3"/>
      <c r="X664" s="3"/>
      <c r="Y664" s="3"/>
      <c r="Z664" s="3"/>
    </row>
    <row r="665" spans="2:26">
      <c r="B665" s="449"/>
      <c r="C665" s="7"/>
      <c r="D665" s="3"/>
      <c r="E665" s="3"/>
      <c r="F665" s="3"/>
      <c r="G665" s="3"/>
      <c r="H665" s="3"/>
      <c r="I665" s="3"/>
      <c r="J665" s="3"/>
      <c r="K665" s="3"/>
      <c r="L665" s="3"/>
      <c r="M665" s="3"/>
      <c r="N665" s="3"/>
      <c r="O665" s="3"/>
      <c r="P665" s="3"/>
      <c r="Q665" s="3"/>
      <c r="R665" s="3"/>
      <c r="S665" s="3"/>
      <c r="T665" s="3"/>
      <c r="U665" s="3"/>
      <c r="V665" s="3"/>
      <c r="W665" s="3"/>
      <c r="X665" s="3"/>
      <c r="Y665" s="3"/>
      <c r="Z665" s="3"/>
    </row>
    <row r="666" spans="2:26">
      <c r="B666" s="449"/>
      <c r="C666" s="7"/>
      <c r="D666" s="3"/>
      <c r="E666" s="3"/>
      <c r="F666" s="3"/>
      <c r="G666" s="3"/>
      <c r="H666" s="3"/>
      <c r="I666" s="3"/>
      <c r="J666" s="3"/>
      <c r="K666" s="3"/>
      <c r="L666" s="3"/>
      <c r="M666" s="3"/>
      <c r="N666" s="3"/>
      <c r="O666" s="3"/>
      <c r="P666" s="3"/>
      <c r="Q666" s="3"/>
      <c r="R666" s="3"/>
      <c r="S666" s="3"/>
      <c r="T666" s="3"/>
      <c r="U666" s="3"/>
      <c r="V666" s="3"/>
      <c r="W666" s="3"/>
      <c r="X666" s="3"/>
      <c r="Y666" s="3"/>
      <c r="Z666" s="3"/>
    </row>
    <row r="667" spans="2:26">
      <c r="B667" s="449"/>
      <c r="C667" s="7"/>
      <c r="D667" s="3"/>
      <c r="E667" s="3"/>
      <c r="F667" s="3"/>
      <c r="G667" s="3"/>
      <c r="H667" s="3"/>
      <c r="I667" s="3"/>
      <c r="J667" s="3"/>
      <c r="K667" s="3"/>
      <c r="L667" s="3"/>
      <c r="M667" s="3"/>
      <c r="N667" s="3"/>
      <c r="O667" s="3"/>
      <c r="P667" s="3"/>
      <c r="Q667" s="3"/>
      <c r="R667" s="3"/>
      <c r="S667" s="3"/>
      <c r="T667" s="3"/>
      <c r="U667" s="3"/>
      <c r="V667" s="3"/>
      <c r="W667" s="3"/>
      <c r="X667" s="3"/>
      <c r="Y667" s="3"/>
      <c r="Z667" s="3"/>
    </row>
    <row r="668" spans="2:26">
      <c r="B668" s="449"/>
      <c r="C668" s="7"/>
      <c r="D668" s="3"/>
      <c r="E668" s="3"/>
      <c r="F668" s="3"/>
      <c r="G668" s="3"/>
      <c r="H668" s="3"/>
      <c r="I668" s="3"/>
      <c r="J668" s="3"/>
      <c r="K668" s="3"/>
      <c r="L668" s="3"/>
      <c r="M668" s="3"/>
      <c r="N668" s="3"/>
      <c r="O668" s="3"/>
      <c r="P668" s="3"/>
      <c r="Q668" s="3"/>
      <c r="R668" s="3"/>
      <c r="S668" s="3"/>
      <c r="T668" s="3"/>
      <c r="U668" s="3"/>
      <c r="V668" s="3"/>
      <c r="W668" s="3"/>
      <c r="X668" s="3"/>
      <c r="Y668" s="3"/>
      <c r="Z668" s="3"/>
    </row>
    <row r="669" spans="2:26">
      <c r="B669" s="449"/>
      <c r="C669" s="7"/>
      <c r="D669" s="3"/>
      <c r="E669" s="3"/>
      <c r="F669" s="3"/>
      <c r="G669" s="3"/>
      <c r="H669" s="3"/>
      <c r="I669" s="3"/>
      <c r="J669" s="3"/>
      <c r="K669" s="3"/>
      <c r="L669" s="3"/>
      <c r="M669" s="3"/>
      <c r="N669" s="3"/>
      <c r="O669" s="3"/>
      <c r="P669" s="3"/>
      <c r="Q669" s="3"/>
      <c r="R669" s="3"/>
      <c r="S669" s="3"/>
      <c r="T669" s="3"/>
      <c r="U669" s="3"/>
      <c r="V669" s="3"/>
      <c r="W669" s="3"/>
      <c r="X669" s="3"/>
      <c r="Y669" s="3"/>
      <c r="Z669" s="3"/>
    </row>
    <row r="670" spans="2:26">
      <c r="B670" s="449"/>
      <c r="C670" s="7"/>
      <c r="D670" s="3"/>
      <c r="E670" s="3"/>
      <c r="F670" s="3"/>
      <c r="G670" s="3"/>
      <c r="H670" s="3"/>
      <c r="I670" s="3"/>
      <c r="J670" s="3"/>
      <c r="K670" s="3"/>
      <c r="L670" s="3"/>
      <c r="M670" s="3"/>
      <c r="N670" s="3"/>
      <c r="O670" s="3"/>
      <c r="P670" s="3"/>
      <c r="Q670" s="3"/>
      <c r="R670" s="3"/>
      <c r="S670" s="3"/>
      <c r="T670" s="3"/>
      <c r="U670" s="3"/>
      <c r="V670" s="3"/>
      <c r="W670" s="3"/>
      <c r="X670" s="3"/>
      <c r="Y670" s="3"/>
      <c r="Z670" s="3"/>
    </row>
    <row r="671" spans="2:26">
      <c r="B671" s="449"/>
      <c r="C671" s="7"/>
      <c r="D671" s="3"/>
      <c r="E671" s="3"/>
      <c r="F671" s="3"/>
      <c r="G671" s="3"/>
      <c r="H671" s="3"/>
      <c r="I671" s="3"/>
      <c r="J671" s="3"/>
      <c r="K671" s="3"/>
      <c r="L671" s="3"/>
      <c r="M671" s="3"/>
      <c r="N671" s="3"/>
      <c r="O671" s="3"/>
      <c r="P671" s="3"/>
      <c r="Q671" s="3"/>
      <c r="R671" s="3"/>
      <c r="S671" s="3"/>
      <c r="T671" s="3"/>
      <c r="U671" s="3"/>
      <c r="V671" s="3"/>
      <c r="W671" s="3"/>
      <c r="X671" s="3"/>
      <c r="Y671" s="3"/>
      <c r="Z671" s="3"/>
    </row>
    <row r="672" spans="2:26">
      <c r="B672" s="449"/>
      <c r="C672" s="7"/>
      <c r="D672" s="3"/>
      <c r="E672" s="3"/>
      <c r="F672" s="3"/>
      <c r="G672" s="3"/>
      <c r="H672" s="3"/>
      <c r="I672" s="3"/>
      <c r="J672" s="3"/>
      <c r="K672" s="3"/>
      <c r="L672" s="3"/>
      <c r="M672" s="3"/>
      <c r="N672" s="3"/>
      <c r="O672" s="3"/>
      <c r="P672" s="3"/>
      <c r="Q672" s="3"/>
      <c r="R672" s="3"/>
      <c r="S672" s="3"/>
      <c r="T672" s="3"/>
      <c r="U672" s="3"/>
      <c r="V672" s="3"/>
      <c r="W672" s="3"/>
      <c r="X672" s="3"/>
      <c r="Y672" s="3"/>
      <c r="Z672" s="3"/>
    </row>
    <row r="673" spans="2:26">
      <c r="B673" s="449"/>
      <c r="C673" s="7"/>
      <c r="D673" s="3"/>
      <c r="E673" s="3"/>
      <c r="F673" s="3"/>
      <c r="G673" s="3"/>
      <c r="H673" s="3"/>
      <c r="I673" s="3"/>
      <c r="J673" s="3"/>
      <c r="K673" s="3"/>
      <c r="L673" s="3"/>
      <c r="M673" s="3"/>
      <c r="N673" s="3"/>
      <c r="O673" s="3"/>
      <c r="P673" s="3"/>
      <c r="Q673" s="3"/>
      <c r="R673" s="3"/>
      <c r="S673" s="3"/>
      <c r="T673" s="3"/>
      <c r="U673" s="3"/>
      <c r="V673" s="3"/>
      <c r="W673" s="3"/>
      <c r="X673" s="3"/>
      <c r="Y673" s="3"/>
      <c r="Z673" s="3"/>
    </row>
    <row r="674" spans="2:26">
      <c r="B674" s="449"/>
      <c r="C674" s="7"/>
      <c r="D674" s="3"/>
      <c r="E674" s="3"/>
      <c r="F674" s="3"/>
      <c r="G674" s="3"/>
      <c r="H674" s="3"/>
      <c r="I674" s="3"/>
      <c r="J674" s="3"/>
      <c r="K674" s="3"/>
      <c r="L674" s="3"/>
      <c r="M674" s="3"/>
      <c r="N674" s="3"/>
      <c r="O674" s="3"/>
      <c r="P674" s="3"/>
      <c r="Q674" s="3"/>
      <c r="R674" s="3"/>
      <c r="S674" s="3"/>
      <c r="T674" s="3"/>
      <c r="U674" s="3"/>
      <c r="V674" s="3"/>
      <c r="W674" s="3"/>
      <c r="X674" s="3"/>
      <c r="Y674" s="3"/>
      <c r="Z674" s="3"/>
    </row>
    <row r="675" spans="2:26">
      <c r="B675" s="449"/>
      <c r="C675" s="7"/>
      <c r="D675" s="3"/>
      <c r="E675" s="3"/>
      <c r="F675" s="3"/>
      <c r="G675" s="3"/>
      <c r="H675" s="3"/>
      <c r="I675" s="3"/>
      <c r="J675" s="3"/>
      <c r="K675" s="3"/>
      <c r="L675" s="3"/>
      <c r="M675" s="3"/>
      <c r="N675" s="3"/>
      <c r="O675" s="3"/>
      <c r="P675" s="3"/>
      <c r="Q675" s="3"/>
      <c r="R675" s="3"/>
      <c r="S675" s="3"/>
      <c r="T675" s="3"/>
      <c r="U675" s="3"/>
      <c r="V675" s="3"/>
      <c r="W675" s="3"/>
      <c r="X675" s="3"/>
      <c r="Y675" s="3"/>
      <c r="Z675" s="3"/>
    </row>
    <row r="676" spans="2:26">
      <c r="B676" s="449"/>
      <c r="C676" s="7"/>
      <c r="D676" s="3"/>
      <c r="E676" s="3"/>
      <c r="F676" s="3"/>
      <c r="G676" s="3"/>
      <c r="H676" s="3"/>
      <c r="I676" s="3"/>
      <c r="J676" s="3"/>
      <c r="K676" s="3"/>
      <c r="L676" s="3"/>
      <c r="M676" s="3"/>
      <c r="N676" s="3"/>
      <c r="O676" s="3"/>
      <c r="P676" s="3"/>
      <c r="Q676" s="3"/>
      <c r="R676" s="3"/>
      <c r="S676" s="3"/>
      <c r="T676" s="3"/>
      <c r="U676" s="3"/>
      <c r="V676" s="3"/>
      <c r="W676" s="3"/>
      <c r="X676" s="3"/>
      <c r="Y676" s="3"/>
      <c r="Z676" s="3"/>
    </row>
    <row r="677" spans="2:26">
      <c r="B677" s="449"/>
      <c r="C677" s="7"/>
      <c r="D677" s="3"/>
      <c r="E677" s="3"/>
      <c r="F677" s="3"/>
      <c r="G677" s="3"/>
      <c r="H677" s="3"/>
      <c r="I677" s="3"/>
      <c r="J677" s="3"/>
      <c r="K677" s="3"/>
      <c r="L677" s="3"/>
      <c r="M677" s="3"/>
      <c r="N677" s="3"/>
      <c r="O677" s="3"/>
      <c r="P677" s="3"/>
      <c r="Q677" s="3"/>
      <c r="R677" s="3"/>
      <c r="S677" s="3"/>
      <c r="T677" s="3"/>
      <c r="U677" s="3"/>
      <c r="V677" s="3"/>
      <c r="W677" s="3"/>
      <c r="X677" s="3"/>
      <c r="Y677" s="3"/>
      <c r="Z677" s="3"/>
    </row>
    <row r="678" spans="2:26">
      <c r="B678" s="449"/>
      <c r="C678" s="7"/>
      <c r="D678" s="3"/>
      <c r="E678" s="3"/>
      <c r="F678" s="3"/>
      <c r="G678" s="3"/>
      <c r="H678" s="3"/>
      <c r="I678" s="3"/>
      <c r="J678" s="3"/>
      <c r="K678" s="3"/>
      <c r="L678" s="3"/>
      <c r="M678" s="3"/>
      <c r="N678" s="3"/>
      <c r="O678" s="3"/>
      <c r="P678" s="3"/>
      <c r="Q678" s="3"/>
      <c r="R678" s="3"/>
      <c r="S678" s="3"/>
      <c r="T678" s="3"/>
      <c r="U678" s="3"/>
      <c r="V678" s="3"/>
      <c r="W678" s="3"/>
      <c r="X678" s="3"/>
      <c r="Y678" s="3"/>
      <c r="Z678" s="3"/>
    </row>
    <row r="679" spans="2:26">
      <c r="B679" s="449"/>
      <c r="C679" s="7"/>
      <c r="D679" s="3"/>
      <c r="E679" s="3"/>
      <c r="F679" s="3"/>
      <c r="G679" s="3"/>
      <c r="H679" s="3"/>
      <c r="I679" s="3"/>
      <c r="J679" s="3"/>
      <c r="K679" s="3"/>
      <c r="L679" s="3"/>
      <c r="M679" s="3"/>
      <c r="N679" s="3"/>
      <c r="O679" s="3"/>
      <c r="P679" s="3"/>
      <c r="Q679" s="3"/>
      <c r="R679" s="3"/>
      <c r="S679" s="3"/>
      <c r="T679" s="3"/>
      <c r="U679" s="3"/>
      <c r="V679" s="3"/>
      <c r="W679" s="3"/>
      <c r="X679" s="3"/>
      <c r="Y679" s="3"/>
      <c r="Z679" s="3"/>
    </row>
    <row r="680" spans="2:26">
      <c r="B680" s="449"/>
      <c r="C680" s="7"/>
      <c r="D680" s="3"/>
      <c r="E680" s="3"/>
      <c r="F680" s="3"/>
      <c r="G680" s="3"/>
      <c r="H680" s="3"/>
      <c r="I680" s="3"/>
      <c r="J680" s="3"/>
      <c r="K680" s="3"/>
      <c r="L680" s="3"/>
      <c r="M680" s="3"/>
      <c r="N680" s="3"/>
      <c r="O680" s="3"/>
      <c r="P680" s="3"/>
      <c r="Q680" s="3"/>
      <c r="R680" s="3"/>
      <c r="S680" s="3"/>
      <c r="T680" s="3"/>
      <c r="U680" s="3"/>
      <c r="V680" s="3"/>
      <c r="W680" s="3"/>
      <c r="X680" s="3"/>
      <c r="Y680" s="3"/>
      <c r="Z680" s="3"/>
    </row>
    <row r="681" spans="2:26">
      <c r="B681" s="449"/>
      <c r="C681" s="7"/>
      <c r="D681" s="3"/>
      <c r="E681" s="3"/>
      <c r="F681" s="3"/>
      <c r="G681" s="3"/>
      <c r="H681" s="3"/>
      <c r="I681" s="3"/>
      <c r="J681" s="3"/>
      <c r="K681" s="3"/>
      <c r="L681" s="3"/>
      <c r="M681" s="3"/>
      <c r="N681" s="3"/>
      <c r="O681" s="3"/>
      <c r="P681" s="3"/>
      <c r="Q681" s="3"/>
      <c r="R681" s="3"/>
      <c r="S681" s="3"/>
      <c r="T681" s="3"/>
      <c r="U681" s="3"/>
      <c r="V681" s="3"/>
      <c r="W681" s="3"/>
      <c r="X681" s="3"/>
      <c r="Y681" s="3"/>
      <c r="Z681" s="3"/>
    </row>
    <row r="682" spans="2:26">
      <c r="B682" s="449"/>
      <c r="C682" s="7"/>
      <c r="D682" s="3"/>
      <c r="E682" s="3"/>
      <c r="F682" s="3"/>
      <c r="G682" s="3"/>
      <c r="H682" s="3"/>
      <c r="I682" s="3"/>
      <c r="J682" s="3"/>
      <c r="K682" s="3"/>
      <c r="L682" s="3"/>
      <c r="M682" s="3"/>
      <c r="N682" s="3"/>
      <c r="O682" s="3"/>
      <c r="P682" s="3"/>
      <c r="Q682" s="3"/>
      <c r="R682" s="3"/>
      <c r="S682" s="3"/>
      <c r="T682" s="3"/>
      <c r="U682" s="3"/>
      <c r="V682" s="3"/>
      <c r="W682" s="3"/>
      <c r="X682" s="3"/>
      <c r="Y682" s="3"/>
      <c r="Z682" s="3"/>
    </row>
    <row r="683" spans="2:26">
      <c r="B683" s="449"/>
      <c r="C683" s="7"/>
      <c r="D683" s="3"/>
      <c r="E683" s="3"/>
      <c r="F683" s="3"/>
      <c r="G683" s="3"/>
      <c r="H683" s="3"/>
      <c r="I683" s="3"/>
      <c r="J683" s="3"/>
      <c r="K683" s="3"/>
      <c r="L683" s="3"/>
      <c r="M683" s="3"/>
      <c r="N683" s="3"/>
      <c r="O683" s="3"/>
      <c r="P683" s="3"/>
      <c r="Q683" s="3"/>
      <c r="R683" s="3"/>
      <c r="S683" s="3"/>
      <c r="T683" s="3"/>
      <c r="U683" s="3"/>
      <c r="V683" s="3"/>
      <c r="W683" s="3"/>
      <c r="X683" s="3"/>
      <c r="Y683" s="3"/>
      <c r="Z683" s="3"/>
    </row>
    <row r="684" spans="2:26">
      <c r="B684" s="449"/>
      <c r="C684" s="7"/>
      <c r="D684" s="3"/>
      <c r="E684" s="3"/>
      <c r="F684" s="3"/>
      <c r="G684" s="3"/>
      <c r="H684" s="3"/>
      <c r="I684" s="3"/>
      <c r="J684" s="3"/>
      <c r="K684" s="3"/>
      <c r="L684" s="3"/>
      <c r="M684" s="3"/>
      <c r="N684" s="3"/>
      <c r="O684" s="3"/>
      <c r="P684" s="3"/>
      <c r="Q684" s="3"/>
      <c r="R684" s="3"/>
      <c r="S684" s="3"/>
      <c r="T684" s="3"/>
      <c r="U684" s="3"/>
      <c r="V684" s="3"/>
      <c r="W684" s="3"/>
      <c r="X684" s="3"/>
      <c r="Y684" s="3"/>
      <c r="Z684" s="3"/>
    </row>
    <row r="685" spans="2:26">
      <c r="B685" s="449"/>
      <c r="C685" s="7"/>
      <c r="D685" s="3"/>
      <c r="E685" s="3"/>
      <c r="F685" s="3"/>
      <c r="G685" s="3"/>
      <c r="H685" s="3"/>
      <c r="I685" s="3"/>
      <c r="J685" s="3"/>
      <c r="K685" s="3"/>
      <c r="L685" s="3"/>
      <c r="M685" s="3"/>
      <c r="N685" s="3"/>
      <c r="O685" s="3"/>
      <c r="P685" s="3"/>
      <c r="Q685" s="3"/>
      <c r="R685" s="3"/>
      <c r="S685" s="3"/>
      <c r="T685" s="3"/>
      <c r="U685" s="3"/>
      <c r="V685" s="3"/>
      <c r="W685" s="3"/>
      <c r="X685" s="3"/>
      <c r="Y685" s="3"/>
      <c r="Z685" s="3"/>
    </row>
    <row r="686" spans="2:26">
      <c r="B686" s="449"/>
      <c r="C686" s="7"/>
      <c r="D686" s="3"/>
      <c r="E686" s="3"/>
      <c r="F686" s="3"/>
      <c r="G686" s="3"/>
      <c r="H686" s="3"/>
      <c r="I686" s="3"/>
      <c r="J686" s="3"/>
      <c r="K686" s="3"/>
      <c r="L686" s="3"/>
      <c r="M686" s="3"/>
      <c r="N686" s="3"/>
      <c r="O686" s="3"/>
      <c r="P686" s="3"/>
      <c r="Q686" s="3"/>
      <c r="R686" s="3"/>
      <c r="S686" s="3"/>
      <c r="T686" s="3"/>
      <c r="U686" s="3"/>
      <c r="V686" s="3"/>
      <c r="W686" s="3"/>
      <c r="X686" s="3"/>
      <c r="Y686" s="3"/>
      <c r="Z686" s="3"/>
    </row>
    <row r="687" spans="2:26">
      <c r="B687" s="449"/>
      <c r="C687" s="7"/>
      <c r="D687" s="3"/>
      <c r="E687" s="3"/>
      <c r="F687" s="3"/>
      <c r="G687" s="3"/>
      <c r="H687" s="3"/>
      <c r="I687" s="3"/>
      <c r="J687" s="3"/>
      <c r="K687" s="3"/>
      <c r="L687" s="3"/>
      <c r="M687" s="3"/>
      <c r="N687" s="3"/>
      <c r="O687" s="3"/>
      <c r="P687" s="3"/>
      <c r="Q687" s="3"/>
      <c r="R687" s="3"/>
      <c r="S687" s="3"/>
      <c r="T687" s="3"/>
      <c r="U687" s="3"/>
      <c r="V687" s="3"/>
      <c r="W687" s="3"/>
      <c r="X687" s="3"/>
      <c r="Y687" s="3"/>
      <c r="Z687" s="3"/>
    </row>
    <row r="688" spans="2:26">
      <c r="B688" s="449"/>
      <c r="C688" s="7"/>
      <c r="D688" s="3"/>
      <c r="E688" s="3"/>
      <c r="F688" s="3"/>
      <c r="G688" s="3"/>
      <c r="H688" s="3"/>
      <c r="I688" s="3"/>
      <c r="J688" s="3"/>
      <c r="K688" s="3"/>
      <c r="L688" s="3"/>
      <c r="M688" s="3"/>
      <c r="N688" s="3"/>
      <c r="O688" s="3"/>
      <c r="P688" s="3"/>
      <c r="Q688" s="3"/>
      <c r="R688" s="3"/>
      <c r="S688" s="3"/>
      <c r="T688" s="3"/>
      <c r="U688" s="3"/>
      <c r="V688" s="3"/>
      <c r="W688" s="3"/>
      <c r="X688" s="3"/>
      <c r="Y688" s="3"/>
      <c r="Z688" s="3"/>
    </row>
    <row r="689" spans="2:26">
      <c r="B689" s="449"/>
      <c r="C689" s="7"/>
      <c r="D689" s="3"/>
      <c r="E689" s="3"/>
      <c r="F689" s="3"/>
      <c r="G689" s="3"/>
      <c r="H689" s="3"/>
      <c r="I689" s="3"/>
      <c r="J689" s="3"/>
      <c r="K689" s="3"/>
      <c r="L689" s="3"/>
      <c r="M689" s="3"/>
      <c r="N689" s="3"/>
      <c r="O689" s="3"/>
      <c r="P689" s="3"/>
      <c r="Q689" s="3"/>
      <c r="R689" s="3"/>
      <c r="S689" s="3"/>
      <c r="T689" s="3"/>
      <c r="U689" s="3"/>
      <c r="V689" s="3"/>
      <c r="W689" s="3"/>
      <c r="X689" s="3"/>
      <c r="Y689" s="3"/>
      <c r="Z689" s="3"/>
    </row>
    <row r="690" spans="2:26">
      <c r="B690" s="449"/>
      <c r="C690" s="7"/>
      <c r="D690" s="3"/>
      <c r="E690" s="3"/>
      <c r="F690" s="3"/>
      <c r="G690" s="3"/>
      <c r="H690" s="3"/>
      <c r="I690" s="3"/>
      <c r="J690" s="3"/>
      <c r="K690" s="3"/>
      <c r="L690" s="3"/>
      <c r="M690" s="3"/>
      <c r="N690" s="3"/>
      <c r="O690" s="3"/>
      <c r="P690" s="3"/>
      <c r="Q690" s="3"/>
      <c r="R690" s="3"/>
      <c r="S690" s="3"/>
      <c r="T690" s="3"/>
      <c r="U690" s="3"/>
      <c r="V690" s="3"/>
      <c r="W690" s="3"/>
      <c r="X690" s="3"/>
      <c r="Y690" s="3"/>
      <c r="Z690" s="3"/>
    </row>
    <row r="691" spans="2:26">
      <c r="B691" s="449"/>
      <c r="C691" s="7"/>
      <c r="D691" s="3"/>
      <c r="E691" s="3"/>
      <c r="F691" s="3"/>
      <c r="G691" s="3"/>
      <c r="H691" s="3"/>
      <c r="I691" s="3"/>
      <c r="J691" s="3"/>
      <c r="K691" s="3"/>
      <c r="L691" s="3"/>
      <c r="M691" s="3"/>
      <c r="N691" s="3"/>
      <c r="O691" s="3"/>
      <c r="P691" s="3"/>
      <c r="Q691" s="3"/>
      <c r="R691" s="3"/>
      <c r="S691" s="3"/>
      <c r="T691" s="3"/>
      <c r="U691" s="3"/>
      <c r="V691" s="3"/>
      <c r="W691" s="3"/>
      <c r="X691" s="3"/>
      <c r="Y691" s="3"/>
      <c r="Z691" s="3"/>
    </row>
    <row r="692" spans="2:26">
      <c r="B692" s="449"/>
      <c r="C692" s="7"/>
      <c r="D692" s="3"/>
      <c r="E692" s="3"/>
      <c r="F692" s="3"/>
      <c r="G692" s="3"/>
      <c r="H692" s="3"/>
      <c r="I692" s="3"/>
      <c r="J692" s="3"/>
      <c r="K692" s="3"/>
      <c r="L692" s="3"/>
      <c r="M692" s="3"/>
      <c r="N692" s="3"/>
      <c r="O692" s="3"/>
      <c r="P692" s="3"/>
      <c r="Q692" s="3"/>
      <c r="R692" s="3"/>
      <c r="S692" s="3"/>
      <c r="T692" s="3"/>
      <c r="U692" s="3"/>
      <c r="V692" s="3"/>
      <c r="W692" s="3"/>
      <c r="X692" s="3"/>
      <c r="Y692" s="3"/>
      <c r="Z692" s="3"/>
    </row>
    <row r="693" spans="2:26">
      <c r="B693" s="449"/>
      <c r="C693" s="7"/>
      <c r="D693" s="3"/>
      <c r="E693" s="3"/>
      <c r="F693" s="3"/>
      <c r="G693" s="3"/>
      <c r="H693" s="3"/>
      <c r="I693" s="3"/>
      <c r="J693" s="3"/>
      <c r="K693" s="3"/>
      <c r="L693" s="3"/>
      <c r="M693" s="3"/>
      <c r="N693" s="3"/>
      <c r="O693" s="3"/>
      <c r="P693" s="3"/>
      <c r="Q693" s="3"/>
      <c r="R693" s="3"/>
      <c r="S693" s="3"/>
      <c r="T693" s="3"/>
      <c r="U693" s="3"/>
      <c r="V693" s="3"/>
      <c r="W693" s="3"/>
      <c r="X693" s="3"/>
      <c r="Y693" s="3"/>
      <c r="Z693" s="3"/>
    </row>
    <row r="694" spans="2:26">
      <c r="B694" s="449"/>
      <c r="C694" s="7"/>
      <c r="D694" s="3"/>
      <c r="E694" s="3"/>
      <c r="F694" s="3"/>
      <c r="G694" s="3"/>
      <c r="H694" s="3"/>
      <c r="I694" s="3"/>
      <c r="J694" s="3"/>
      <c r="K694" s="3"/>
      <c r="L694" s="3"/>
      <c r="M694" s="3"/>
      <c r="N694" s="3"/>
      <c r="O694" s="3"/>
      <c r="P694" s="3"/>
      <c r="Q694" s="3"/>
      <c r="R694" s="3"/>
      <c r="S694" s="3"/>
      <c r="T694" s="3"/>
      <c r="U694" s="3"/>
      <c r="V694" s="3"/>
      <c r="W694" s="3"/>
      <c r="X694" s="3"/>
      <c r="Y694" s="3"/>
      <c r="Z694" s="3"/>
    </row>
    <row r="695" spans="2:26">
      <c r="B695" s="449"/>
      <c r="C695" s="7"/>
      <c r="D695" s="3"/>
      <c r="E695" s="3"/>
      <c r="F695" s="3"/>
      <c r="G695" s="3"/>
      <c r="H695" s="3"/>
      <c r="I695" s="3"/>
      <c r="J695" s="3"/>
      <c r="K695" s="3"/>
      <c r="L695" s="3"/>
      <c r="M695" s="3"/>
      <c r="N695" s="3"/>
      <c r="O695" s="3"/>
      <c r="P695" s="3"/>
      <c r="Q695" s="3"/>
      <c r="R695" s="3"/>
      <c r="S695" s="3"/>
      <c r="T695" s="3"/>
      <c r="U695" s="3"/>
      <c r="V695" s="3"/>
      <c r="W695" s="3"/>
      <c r="X695" s="3"/>
      <c r="Y695" s="3"/>
      <c r="Z695" s="3"/>
    </row>
    <row r="696" spans="2:26">
      <c r="B696" s="449"/>
      <c r="C696" s="7"/>
      <c r="D696" s="3"/>
      <c r="E696" s="3"/>
      <c r="F696" s="3"/>
      <c r="G696" s="3"/>
      <c r="H696" s="3"/>
      <c r="I696" s="3"/>
      <c r="J696" s="3"/>
      <c r="K696" s="3"/>
      <c r="L696" s="3"/>
      <c r="M696" s="3"/>
      <c r="N696" s="3"/>
      <c r="O696" s="3"/>
      <c r="P696" s="3"/>
      <c r="Q696" s="3"/>
      <c r="R696" s="3"/>
      <c r="S696" s="3"/>
      <c r="T696" s="3"/>
      <c r="U696" s="3"/>
      <c r="V696" s="3"/>
      <c r="W696" s="3"/>
      <c r="X696" s="3"/>
      <c r="Y696" s="3"/>
      <c r="Z696" s="3"/>
    </row>
    <row r="697" spans="2:26">
      <c r="B697" s="449"/>
      <c r="C697" s="7"/>
      <c r="D697" s="3"/>
      <c r="E697" s="3"/>
      <c r="F697" s="3"/>
      <c r="G697" s="3"/>
      <c r="H697" s="3"/>
      <c r="I697" s="3"/>
      <c r="J697" s="3"/>
      <c r="K697" s="3"/>
      <c r="L697" s="3"/>
      <c r="M697" s="3"/>
      <c r="N697" s="3"/>
      <c r="O697" s="3"/>
      <c r="P697" s="3"/>
      <c r="Q697" s="3"/>
      <c r="R697" s="3"/>
      <c r="S697" s="3"/>
      <c r="T697" s="3"/>
      <c r="U697" s="3"/>
      <c r="V697" s="3"/>
      <c r="W697" s="3"/>
      <c r="X697" s="3"/>
      <c r="Y697" s="3"/>
      <c r="Z697" s="3"/>
    </row>
    <row r="698" spans="2:26">
      <c r="B698" s="449"/>
      <c r="C698" s="7"/>
      <c r="D698" s="3"/>
      <c r="E698" s="3"/>
      <c r="F698" s="3"/>
      <c r="G698" s="3"/>
      <c r="H698" s="3"/>
      <c r="I698" s="3"/>
      <c r="J698" s="3"/>
      <c r="K698" s="3"/>
      <c r="L698" s="3"/>
      <c r="M698" s="3"/>
      <c r="N698" s="3"/>
      <c r="O698" s="3"/>
      <c r="P698" s="3"/>
      <c r="Q698" s="3"/>
      <c r="R698" s="3"/>
      <c r="S698" s="3"/>
      <c r="T698" s="3"/>
      <c r="U698" s="3"/>
      <c r="V698" s="3"/>
      <c r="W698" s="3"/>
      <c r="X698" s="3"/>
      <c r="Y698" s="3"/>
      <c r="Z698" s="3"/>
    </row>
    <row r="699" spans="2:26">
      <c r="B699" s="449"/>
      <c r="C699" s="7"/>
      <c r="D699" s="3"/>
      <c r="E699" s="3"/>
      <c r="F699" s="3"/>
      <c r="G699" s="3"/>
      <c r="H699" s="3"/>
      <c r="I699" s="3"/>
      <c r="J699" s="3"/>
      <c r="K699" s="3"/>
      <c r="L699" s="3"/>
      <c r="M699" s="3"/>
      <c r="N699" s="3"/>
      <c r="O699" s="3"/>
      <c r="P699" s="3"/>
      <c r="Q699" s="3"/>
      <c r="R699" s="3"/>
      <c r="S699" s="3"/>
      <c r="T699" s="3"/>
      <c r="U699" s="3"/>
      <c r="V699" s="3"/>
      <c r="W699" s="3"/>
      <c r="X699" s="3"/>
      <c r="Y699" s="3"/>
      <c r="Z699" s="3"/>
    </row>
    <row r="700" spans="2:26">
      <c r="B700" s="449"/>
      <c r="C700" s="7"/>
      <c r="D700" s="3"/>
      <c r="E700" s="3"/>
      <c r="F700" s="3"/>
      <c r="G700" s="3"/>
      <c r="H700" s="3"/>
      <c r="I700" s="3"/>
      <c r="J700" s="3"/>
      <c r="K700" s="3"/>
      <c r="L700" s="3"/>
      <c r="M700" s="3"/>
      <c r="N700" s="3"/>
      <c r="O700" s="3"/>
      <c r="P700" s="3"/>
      <c r="Q700" s="3"/>
      <c r="R700" s="3"/>
      <c r="S700" s="3"/>
      <c r="T700" s="3"/>
      <c r="U700" s="3"/>
      <c r="V700" s="3"/>
      <c r="W700" s="3"/>
      <c r="X700" s="3"/>
      <c r="Y700" s="3"/>
      <c r="Z700" s="3"/>
    </row>
    <row r="701" spans="2:26">
      <c r="B701" s="449"/>
      <c r="C701" s="7"/>
      <c r="D701" s="3"/>
      <c r="E701" s="3"/>
      <c r="F701" s="3"/>
      <c r="G701" s="3"/>
      <c r="H701" s="3"/>
      <c r="I701" s="3"/>
      <c r="J701" s="3"/>
      <c r="K701" s="3"/>
      <c r="L701" s="3"/>
      <c r="M701" s="3"/>
      <c r="N701" s="3"/>
      <c r="O701" s="3"/>
      <c r="P701" s="3"/>
      <c r="Q701" s="3"/>
      <c r="R701" s="3"/>
      <c r="S701" s="3"/>
      <c r="T701" s="3"/>
      <c r="U701" s="3"/>
      <c r="V701" s="3"/>
      <c r="W701" s="3"/>
      <c r="X701" s="3"/>
      <c r="Y701" s="3"/>
      <c r="Z701" s="3"/>
    </row>
    <row r="702" spans="2:26">
      <c r="B702" s="449"/>
      <c r="C702" s="7"/>
      <c r="D702" s="3"/>
      <c r="E702" s="3"/>
      <c r="F702" s="3"/>
      <c r="G702" s="3"/>
      <c r="H702" s="3"/>
      <c r="I702" s="3"/>
      <c r="J702" s="3"/>
      <c r="K702" s="3"/>
      <c r="L702" s="3"/>
      <c r="M702" s="3"/>
      <c r="N702" s="3"/>
      <c r="O702" s="3"/>
      <c r="P702" s="3"/>
      <c r="Q702" s="3"/>
      <c r="R702" s="3"/>
      <c r="S702" s="3"/>
      <c r="T702" s="3"/>
      <c r="U702" s="3"/>
      <c r="V702" s="3"/>
      <c r="W702" s="3"/>
      <c r="X702" s="3"/>
      <c r="Y702" s="3"/>
      <c r="Z702" s="3"/>
    </row>
    <row r="703" spans="2:26">
      <c r="B703" s="449"/>
      <c r="C703" s="7"/>
      <c r="D703" s="3"/>
      <c r="E703" s="3"/>
      <c r="F703" s="3"/>
      <c r="G703" s="3"/>
      <c r="H703" s="3"/>
      <c r="I703" s="3"/>
      <c r="J703" s="3"/>
      <c r="K703" s="3"/>
      <c r="L703" s="3"/>
      <c r="M703" s="3"/>
      <c r="N703" s="3"/>
      <c r="O703" s="3"/>
      <c r="P703" s="3"/>
      <c r="Q703" s="3"/>
      <c r="R703" s="3"/>
      <c r="S703" s="3"/>
      <c r="T703" s="3"/>
      <c r="U703" s="3"/>
      <c r="V703" s="3"/>
      <c r="W703" s="3"/>
      <c r="X703" s="3"/>
      <c r="Y703" s="3"/>
      <c r="Z703" s="3"/>
    </row>
    <row r="704" spans="2:26">
      <c r="B704" s="449"/>
      <c r="C704" s="7"/>
      <c r="D704" s="3"/>
      <c r="E704" s="3"/>
      <c r="F704" s="3"/>
      <c r="G704" s="3"/>
      <c r="H704" s="3"/>
      <c r="I704" s="3"/>
      <c r="J704" s="3"/>
      <c r="K704" s="3"/>
      <c r="L704" s="3"/>
      <c r="M704" s="3"/>
      <c r="N704" s="3"/>
      <c r="O704" s="3"/>
      <c r="P704" s="3"/>
      <c r="Q704" s="3"/>
      <c r="R704" s="3"/>
      <c r="S704" s="3"/>
      <c r="T704" s="3"/>
      <c r="U704" s="3"/>
      <c r="V704" s="3"/>
      <c r="W704" s="3"/>
      <c r="X704" s="3"/>
      <c r="Y704" s="3"/>
      <c r="Z704" s="3"/>
    </row>
    <row r="705" spans="2:26">
      <c r="B705" s="449"/>
      <c r="C705" s="7"/>
      <c r="D705" s="3"/>
      <c r="E705" s="3"/>
      <c r="F705" s="3"/>
      <c r="G705" s="3"/>
      <c r="H705" s="3"/>
      <c r="I705" s="3"/>
      <c r="J705" s="3"/>
      <c r="K705" s="3"/>
      <c r="L705" s="3"/>
      <c r="M705" s="3"/>
      <c r="N705" s="3"/>
      <c r="O705" s="3"/>
      <c r="P705" s="3"/>
      <c r="Q705" s="3"/>
      <c r="R705" s="3"/>
      <c r="S705" s="3"/>
      <c r="T705" s="3"/>
      <c r="U705" s="3"/>
      <c r="V705" s="3"/>
      <c r="W705" s="3"/>
      <c r="X705" s="3"/>
      <c r="Y705" s="3"/>
      <c r="Z705" s="3"/>
    </row>
    <row r="706" spans="2:26">
      <c r="B706" s="449"/>
      <c r="C706" s="7"/>
      <c r="D706" s="3"/>
      <c r="E706" s="3"/>
      <c r="F706" s="3"/>
      <c r="G706" s="3"/>
      <c r="H706" s="3"/>
      <c r="I706" s="3"/>
      <c r="J706" s="3"/>
      <c r="K706" s="3"/>
      <c r="L706" s="3"/>
      <c r="M706" s="3"/>
      <c r="N706" s="3"/>
      <c r="O706" s="3"/>
      <c r="P706" s="3"/>
      <c r="Q706" s="3"/>
      <c r="R706" s="3"/>
      <c r="S706" s="3"/>
      <c r="T706" s="3"/>
      <c r="U706" s="3"/>
      <c r="V706" s="3"/>
      <c r="W706" s="3"/>
      <c r="X706" s="3"/>
      <c r="Y706" s="3"/>
      <c r="Z706" s="3"/>
    </row>
    <row r="707" spans="2:26">
      <c r="B707" s="449"/>
      <c r="C707" s="7"/>
      <c r="D707" s="3"/>
      <c r="E707" s="3"/>
      <c r="F707" s="3"/>
      <c r="G707" s="3"/>
      <c r="H707" s="3"/>
      <c r="I707" s="3"/>
      <c r="J707" s="3"/>
      <c r="K707" s="3"/>
      <c r="L707" s="3"/>
      <c r="M707" s="3"/>
      <c r="N707" s="3"/>
      <c r="O707" s="3"/>
      <c r="P707" s="3"/>
      <c r="Q707" s="3"/>
      <c r="R707" s="3"/>
      <c r="S707" s="3"/>
      <c r="T707" s="3"/>
      <c r="U707" s="3"/>
      <c r="V707" s="3"/>
      <c r="W707" s="3"/>
      <c r="X707" s="3"/>
      <c r="Y707" s="3"/>
      <c r="Z707" s="3"/>
    </row>
    <row r="708" spans="2:26">
      <c r="B708" s="449"/>
      <c r="C708" s="7"/>
      <c r="D708" s="3"/>
      <c r="E708" s="3"/>
      <c r="F708" s="3"/>
      <c r="G708" s="3"/>
      <c r="H708" s="3"/>
      <c r="I708" s="3"/>
      <c r="J708" s="3"/>
      <c r="K708" s="3"/>
      <c r="L708" s="3"/>
      <c r="M708" s="3"/>
      <c r="N708" s="3"/>
      <c r="O708" s="3"/>
      <c r="P708" s="3"/>
      <c r="Q708" s="3"/>
      <c r="R708" s="3"/>
      <c r="S708" s="3"/>
      <c r="T708" s="3"/>
      <c r="U708" s="3"/>
      <c r="V708" s="3"/>
      <c r="W708" s="3"/>
      <c r="X708" s="3"/>
      <c r="Y708" s="3"/>
      <c r="Z708" s="3"/>
    </row>
    <row r="709" spans="2:26">
      <c r="B709" s="449"/>
      <c r="C709" s="7"/>
      <c r="D709" s="3"/>
      <c r="E709" s="3"/>
      <c r="F709" s="3"/>
      <c r="G709" s="3"/>
      <c r="H709" s="3"/>
      <c r="I709" s="3"/>
      <c r="J709" s="3"/>
      <c r="K709" s="3"/>
      <c r="L709" s="3"/>
      <c r="M709" s="3"/>
      <c r="N709" s="3"/>
      <c r="O709" s="3"/>
      <c r="P709" s="3"/>
      <c r="Q709" s="3"/>
      <c r="R709" s="3"/>
      <c r="S709" s="3"/>
      <c r="T709" s="3"/>
      <c r="U709" s="3"/>
      <c r="V709" s="3"/>
      <c r="W709" s="3"/>
      <c r="X709" s="3"/>
      <c r="Y709" s="3"/>
      <c r="Z709" s="3"/>
    </row>
    <row r="710" spans="2:26">
      <c r="B710" s="449"/>
      <c r="C710" s="7"/>
      <c r="D710" s="3"/>
      <c r="E710" s="3"/>
      <c r="F710" s="3"/>
      <c r="G710" s="3"/>
      <c r="H710" s="3"/>
      <c r="I710" s="3"/>
      <c r="J710" s="3"/>
      <c r="K710" s="3"/>
      <c r="L710" s="3"/>
      <c r="M710" s="3"/>
      <c r="N710" s="3"/>
      <c r="O710" s="3"/>
      <c r="P710" s="3"/>
      <c r="Q710" s="3"/>
      <c r="R710" s="3"/>
      <c r="S710" s="3"/>
      <c r="T710" s="3"/>
      <c r="U710" s="3"/>
      <c r="V710" s="3"/>
      <c r="W710" s="3"/>
      <c r="X710" s="3"/>
      <c r="Y710" s="3"/>
      <c r="Z710" s="3"/>
    </row>
    <row r="711" spans="2:26">
      <c r="B711" s="449"/>
      <c r="C711" s="7"/>
      <c r="D711" s="3"/>
      <c r="E711" s="3"/>
      <c r="F711" s="3"/>
      <c r="G711" s="3"/>
      <c r="H711" s="3"/>
      <c r="I711" s="3"/>
      <c r="J711" s="3"/>
      <c r="K711" s="3"/>
      <c r="L711" s="3"/>
      <c r="M711" s="3"/>
      <c r="N711" s="3"/>
      <c r="O711" s="3"/>
      <c r="P711" s="3"/>
      <c r="Q711" s="3"/>
      <c r="R711" s="3"/>
      <c r="S711" s="3"/>
      <c r="T711" s="3"/>
      <c r="U711" s="3"/>
      <c r="V711" s="3"/>
      <c r="W711" s="3"/>
      <c r="X711" s="3"/>
      <c r="Y711" s="3"/>
      <c r="Z711" s="3"/>
    </row>
    <row r="712" spans="2:26">
      <c r="B712" s="449"/>
      <c r="C712" s="7"/>
      <c r="D712" s="3"/>
      <c r="E712" s="3"/>
      <c r="F712" s="3"/>
      <c r="G712" s="3"/>
      <c r="H712" s="3"/>
      <c r="I712" s="3"/>
      <c r="J712" s="3"/>
      <c r="K712" s="3"/>
      <c r="L712" s="3"/>
      <c r="M712" s="3"/>
      <c r="N712" s="3"/>
      <c r="O712" s="3"/>
      <c r="P712" s="3"/>
      <c r="Q712" s="3"/>
      <c r="R712" s="3"/>
      <c r="S712" s="3"/>
      <c r="T712" s="3"/>
      <c r="U712" s="3"/>
      <c r="V712" s="3"/>
      <c r="W712" s="3"/>
      <c r="X712" s="3"/>
      <c r="Y712" s="3"/>
      <c r="Z712" s="3"/>
    </row>
    <row r="713" spans="2:26">
      <c r="B713" s="449"/>
      <c r="C713" s="7"/>
      <c r="D713" s="3"/>
      <c r="E713" s="3"/>
      <c r="F713" s="3"/>
      <c r="G713" s="3"/>
      <c r="H713" s="3"/>
      <c r="I713" s="3"/>
      <c r="J713" s="3"/>
      <c r="K713" s="3"/>
      <c r="L713" s="3"/>
      <c r="M713" s="3"/>
      <c r="N713" s="3"/>
      <c r="O713" s="3"/>
      <c r="P713" s="3"/>
      <c r="Q713" s="3"/>
      <c r="R713" s="3"/>
      <c r="S713" s="3"/>
      <c r="T713" s="3"/>
      <c r="U713" s="3"/>
      <c r="V713" s="3"/>
      <c r="W713" s="3"/>
      <c r="X713" s="3"/>
      <c r="Y713" s="3"/>
      <c r="Z713" s="3"/>
    </row>
    <row r="714" spans="2:26">
      <c r="B714" s="449"/>
      <c r="C714" s="7"/>
      <c r="D714" s="3"/>
      <c r="E714" s="3"/>
      <c r="F714" s="3"/>
      <c r="G714" s="3"/>
      <c r="H714" s="3"/>
      <c r="I714" s="3"/>
      <c r="J714" s="3"/>
      <c r="K714" s="3"/>
      <c r="L714" s="3"/>
      <c r="M714" s="3"/>
      <c r="N714" s="3"/>
      <c r="O714" s="3"/>
      <c r="P714" s="3"/>
      <c r="Q714" s="3"/>
      <c r="R714" s="3"/>
      <c r="S714" s="3"/>
      <c r="T714" s="3"/>
      <c r="U714" s="3"/>
      <c r="V714" s="3"/>
      <c r="W714" s="3"/>
      <c r="X714" s="3"/>
      <c r="Y714" s="3"/>
      <c r="Z714" s="3"/>
    </row>
    <row r="715" spans="2:26">
      <c r="B715" s="449"/>
      <c r="C715" s="7"/>
      <c r="D715" s="3"/>
      <c r="E715" s="3"/>
      <c r="F715" s="3"/>
      <c r="G715" s="3"/>
      <c r="H715" s="3"/>
      <c r="I715" s="3"/>
      <c r="J715" s="3"/>
      <c r="K715" s="3"/>
      <c r="L715" s="3"/>
      <c r="M715" s="3"/>
      <c r="N715" s="3"/>
      <c r="O715" s="3"/>
      <c r="P715" s="3"/>
      <c r="Q715" s="3"/>
      <c r="R715" s="3"/>
      <c r="S715" s="3"/>
      <c r="T715" s="3"/>
      <c r="U715" s="3"/>
      <c r="V715" s="3"/>
      <c r="W715" s="3"/>
      <c r="X715" s="3"/>
      <c r="Y715" s="3"/>
      <c r="Z715" s="3"/>
    </row>
    <row r="716" spans="2:26">
      <c r="B716" s="449"/>
      <c r="C716" s="7"/>
      <c r="D716" s="3"/>
      <c r="E716" s="3"/>
      <c r="F716" s="3"/>
      <c r="G716" s="3"/>
      <c r="H716" s="3"/>
      <c r="I716" s="3"/>
      <c r="J716" s="3"/>
      <c r="K716" s="3"/>
      <c r="L716" s="3"/>
      <c r="M716" s="3"/>
      <c r="N716" s="3"/>
      <c r="O716" s="3"/>
      <c r="P716" s="3"/>
      <c r="Q716" s="3"/>
      <c r="R716" s="3"/>
      <c r="S716" s="3"/>
      <c r="T716" s="3"/>
      <c r="U716" s="3"/>
      <c r="V716" s="3"/>
      <c r="W716" s="3"/>
      <c r="X716" s="3"/>
      <c r="Y716" s="3"/>
      <c r="Z716" s="3"/>
    </row>
    <row r="717" spans="2:26">
      <c r="B717" s="449"/>
      <c r="C717" s="7"/>
      <c r="D717" s="3"/>
      <c r="E717" s="3"/>
      <c r="F717" s="3"/>
      <c r="G717" s="3"/>
      <c r="H717" s="3"/>
      <c r="I717" s="3"/>
      <c r="J717" s="3"/>
      <c r="K717" s="3"/>
      <c r="L717" s="3"/>
      <c r="M717" s="3"/>
      <c r="N717" s="3"/>
      <c r="O717" s="3"/>
      <c r="P717" s="3"/>
      <c r="Q717" s="3"/>
      <c r="R717" s="3"/>
      <c r="S717" s="3"/>
      <c r="T717" s="3"/>
      <c r="U717" s="3"/>
      <c r="V717" s="3"/>
      <c r="W717" s="3"/>
      <c r="X717" s="3"/>
      <c r="Y717" s="3"/>
      <c r="Z717" s="3"/>
    </row>
    <row r="718" spans="2:26">
      <c r="B718" s="449"/>
      <c r="C718" s="7"/>
      <c r="D718" s="3"/>
      <c r="E718" s="3"/>
      <c r="F718" s="3"/>
      <c r="G718" s="3"/>
      <c r="H718" s="3"/>
      <c r="I718" s="3"/>
      <c r="J718" s="3"/>
      <c r="K718" s="3"/>
      <c r="L718" s="3"/>
      <c r="M718" s="3"/>
      <c r="N718" s="3"/>
      <c r="O718" s="3"/>
      <c r="P718" s="3"/>
      <c r="Q718" s="3"/>
      <c r="R718" s="3"/>
      <c r="S718" s="3"/>
      <c r="T718" s="3"/>
      <c r="U718" s="3"/>
      <c r="V718" s="3"/>
      <c r="W718" s="3"/>
      <c r="X718" s="3"/>
      <c r="Y718" s="3"/>
      <c r="Z718" s="3"/>
    </row>
    <row r="719" spans="2:26">
      <c r="B719" s="449"/>
      <c r="C719" s="7"/>
      <c r="D719" s="3"/>
      <c r="E719" s="3"/>
      <c r="F719" s="3"/>
      <c r="G719" s="3"/>
      <c r="H719" s="3"/>
      <c r="I719" s="3"/>
      <c r="J719" s="3"/>
      <c r="K719" s="3"/>
      <c r="L719" s="3"/>
      <c r="M719" s="3"/>
      <c r="N719" s="3"/>
      <c r="O719" s="3"/>
      <c r="P719" s="3"/>
      <c r="Q719" s="3"/>
      <c r="R719" s="3"/>
      <c r="S719" s="3"/>
      <c r="T719" s="3"/>
      <c r="U719" s="3"/>
      <c r="V719" s="3"/>
      <c r="W719" s="3"/>
      <c r="X719" s="3"/>
      <c r="Y719" s="3"/>
      <c r="Z719" s="3"/>
    </row>
    <row r="720" spans="2:26">
      <c r="B720" s="449"/>
      <c r="C720" s="7"/>
      <c r="D720" s="3"/>
      <c r="E720" s="3"/>
      <c r="F720" s="3"/>
      <c r="G720" s="3"/>
      <c r="H720" s="3"/>
      <c r="I720" s="3"/>
      <c r="J720" s="3"/>
      <c r="K720" s="3"/>
      <c r="L720" s="3"/>
      <c r="M720" s="3"/>
      <c r="N720" s="3"/>
      <c r="O720" s="3"/>
      <c r="P720" s="3"/>
      <c r="Q720" s="3"/>
      <c r="R720" s="3"/>
      <c r="S720" s="3"/>
      <c r="T720" s="3"/>
      <c r="U720" s="3"/>
      <c r="V720" s="3"/>
      <c r="W720" s="3"/>
      <c r="X720" s="3"/>
      <c r="Y720" s="3"/>
      <c r="Z720" s="3"/>
    </row>
    <row r="721" spans="2:26">
      <c r="B721" s="449"/>
      <c r="C721" s="7"/>
      <c r="D721" s="3"/>
      <c r="E721" s="3"/>
      <c r="F721" s="3"/>
      <c r="G721" s="3"/>
      <c r="H721" s="3"/>
      <c r="I721" s="3"/>
      <c r="J721" s="3"/>
      <c r="K721" s="3"/>
      <c r="L721" s="3"/>
      <c r="M721" s="3"/>
      <c r="N721" s="3"/>
      <c r="O721" s="3"/>
      <c r="P721" s="3"/>
      <c r="Q721" s="3"/>
      <c r="R721" s="3"/>
      <c r="S721" s="3"/>
      <c r="T721" s="3"/>
      <c r="U721" s="3"/>
      <c r="V721" s="3"/>
      <c r="W721" s="3"/>
      <c r="X721" s="3"/>
      <c r="Y721" s="3"/>
      <c r="Z721" s="3"/>
    </row>
    <row r="722" spans="2:26">
      <c r="B722" s="449"/>
      <c r="C722" s="7"/>
      <c r="D722" s="3"/>
      <c r="E722" s="3"/>
      <c r="F722" s="3"/>
      <c r="G722" s="3"/>
      <c r="H722" s="3"/>
      <c r="I722" s="3"/>
      <c r="J722" s="3"/>
      <c r="K722" s="3"/>
      <c r="L722" s="3"/>
      <c r="M722" s="3"/>
      <c r="N722" s="3"/>
      <c r="O722" s="3"/>
      <c r="P722" s="3"/>
      <c r="Q722" s="3"/>
      <c r="R722" s="3"/>
      <c r="S722" s="3"/>
      <c r="T722" s="3"/>
      <c r="U722" s="3"/>
      <c r="V722" s="3"/>
      <c r="W722" s="3"/>
      <c r="X722" s="3"/>
      <c r="Y722" s="3"/>
      <c r="Z722" s="3"/>
    </row>
    <row r="723" spans="2:26">
      <c r="B723" s="449"/>
      <c r="C723" s="7"/>
      <c r="D723" s="3"/>
      <c r="E723" s="3"/>
      <c r="F723" s="3"/>
      <c r="G723" s="3"/>
      <c r="H723" s="3"/>
      <c r="I723" s="3"/>
      <c r="J723" s="3"/>
      <c r="K723" s="3"/>
      <c r="L723" s="3"/>
      <c r="M723" s="3"/>
      <c r="N723" s="3"/>
      <c r="O723" s="3"/>
      <c r="P723" s="3"/>
      <c r="Q723" s="3"/>
      <c r="R723" s="3"/>
      <c r="S723" s="3"/>
      <c r="T723" s="3"/>
      <c r="U723" s="3"/>
      <c r="V723" s="3"/>
      <c r="W723" s="3"/>
      <c r="X723" s="3"/>
      <c r="Y723" s="3"/>
      <c r="Z723" s="3"/>
    </row>
    <row r="724" spans="2:26">
      <c r="B724" s="449"/>
      <c r="C724" s="7"/>
      <c r="D724" s="3"/>
      <c r="E724" s="3"/>
      <c r="F724" s="3"/>
      <c r="G724" s="3"/>
      <c r="H724" s="3"/>
      <c r="I724" s="3"/>
      <c r="J724" s="3"/>
      <c r="K724" s="3"/>
      <c r="L724" s="3"/>
      <c r="M724" s="3"/>
      <c r="N724" s="3"/>
      <c r="O724" s="3"/>
      <c r="P724" s="3"/>
      <c r="Q724" s="3"/>
      <c r="R724" s="3"/>
      <c r="S724" s="3"/>
      <c r="T724" s="3"/>
      <c r="U724" s="3"/>
      <c r="V724" s="3"/>
      <c r="W724" s="3"/>
      <c r="X724" s="3"/>
      <c r="Y724" s="3"/>
      <c r="Z724" s="3"/>
    </row>
    <row r="725" spans="2:26">
      <c r="B725" s="449"/>
      <c r="C725" s="7"/>
      <c r="D725" s="3"/>
      <c r="E725" s="3"/>
      <c r="F725" s="3"/>
      <c r="G725" s="3"/>
      <c r="H725" s="3"/>
      <c r="I725" s="3"/>
      <c r="J725" s="3"/>
      <c r="K725" s="3"/>
      <c r="L725" s="3"/>
      <c r="M725" s="3"/>
      <c r="N725" s="3"/>
      <c r="O725" s="3"/>
      <c r="P725" s="3"/>
      <c r="Q725" s="3"/>
      <c r="R725" s="3"/>
      <c r="S725" s="3"/>
      <c r="T725" s="3"/>
      <c r="U725" s="3"/>
      <c r="V725" s="3"/>
      <c r="W725" s="3"/>
      <c r="X725" s="3"/>
      <c r="Y725" s="3"/>
      <c r="Z725" s="3"/>
    </row>
    <row r="726" spans="2:26">
      <c r="B726" s="449"/>
      <c r="C726" s="7"/>
      <c r="D726" s="3"/>
      <c r="E726" s="3"/>
      <c r="F726" s="3"/>
      <c r="G726" s="3"/>
      <c r="H726" s="3"/>
      <c r="I726" s="3"/>
      <c r="J726" s="3"/>
      <c r="K726" s="3"/>
      <c r="L726" s="3"/>
      <c r="M726" s="3"/>
      <c r="N726" s="3"/>
      <c r="O726" s="3"/>
      <c r="P726" s="3"/>
      <c r="Q726" s="3"/>
      <c r="R726" s="3"/>
      <c r="S726" s="3"/>
      <c r="T726" s="3"/>
      <c r="U726" s="3"/>
      <c r="V726" s="3"/>
      <c r="W726" s="3"/>
      <c r="X726" s="3"/>
      <c r="Y726" s="3"/>
      <c r="Z726" s="3"/>
    </row>
    <row r="727" spans="2:26">
      <c r="B727" s="449"/>
      <c r="C727" s="7"/>
      <c r="D727" s="3"/>
      <c r="E727" s="3"/>
      <c r="F727" s="3"/>
      <c r="G727" s="3"/>
      <c r="H727" s="3"/>
      <c r="I727" s="3"/>
      <c r="J727" s="3"/>
      <c r="K727" s="3"/>
      <c r="L727" s="3"/>
      <c r="M727" s="3"/>
      <c r="N727" s="3"/>
      <c r="O727" s="3"/>
      <c r="P727" s="3"/>
      <c r="Q727" s="3"/>
      <c r="R727" s="3"/>
      <c r="S727" s="3"/>
      <c r="T727" s="3"/>
      <c r="U727" s="3"/>
      <c r="V727" s="3"/>
      <c r="W727" s="3"/>
      <c r="X727" s="3"/>
      <c r="Y727" s="3"/>
      <c r="Z727" s="3"/>
    </row>
    <row r="728" spans="2:26">
      <c r="B728" s="449"/>
      <c r="C728" s="7"/>
      <c r="D728" s="3"/>
      <c r="E728" s="3"/>
      <c r="F728" s="3"/>
      <c r="G728" s="3"/>
      <c r="H728" s="3"/>
      <c r="I728" s="3"/>
      <c r="J728" s="3"/>
      <c r="K728" s="3"/>
      <c r="L728" s="3"/>
      <c r="M728" s="3"/>
      <c r="N728" s="3"/>
      <c r="O728" s="3"/>
      <c r="P728" s="3"/>
      <c r="Q728" s="3"/>
      <c r="R728" s="3"/>
      <c r="S728" s="3"/>
      <c r="T728" s="3"/>
      <c r="U728" s="3"/>
      <c r="V728" s="3"/>
      <c r="W728" s="3"/>
      <c r="X728" s="3"/>
      <c r="Y728" s="3"/>
      <c r="Z728" s="3"/>
    </row>
    <row r="729" spans="2:26">
      <c r="B729" s="449"/>
      <c r="C729" s="7"/>
      <c r="D729" s="3"/>
      <c r="E729" s="3"/>
      <c r="F729" s="3"/>
      <c r="G729" s="3"/>
      <c r="H729" s="3"/>
      <c r="I729" s="3"/>
      <c r="J729" s="3"/>
      <c r="K729" s="3"/>
      <c r="L729" s="3"/>
      <c r="M729" s="3"/>
      <c r="N729" s="3"/>
      <c r="O729" s="3"/>
      <c r="P729" s="3"/>
      <c r="Q729" s="3"/>
      <c r="R729" s="3"/>
      <c r="S729" s="3"/>
      <c r="T729" s="3"/>
      <c r="U729" s="3"/>
      <c r="V729" s="3"/>
      <c r="W729" s="3"/>
      <c r="X729" s="3"/>
      <c r="Y729" s="3"/>
      <c r="Z729" s="3"/>
    </row>
    <row r="730" spans="2:26">
      <c r="B730" s="449"/>
      <c r="C730" s="7"/>
      <c r="D730" s="3"/>
      <c r="E730" s="3"/>
      <c r="F730" s="3"/>
      <c r="G730" s="3"/>
      <c r="H730" s="3"/>
      <c r="I730" s="3"/>
      <c r="J730" s="3"/>
      <c r="K730" s="3"/>
      <c r="L730" s="3"/>
      <c r="M730" s="3"/>
      <c r="N730" s="3"/>
      <c r="O730" s="3"/>
      <c r="P730" s="3"/>
      <c r="Q730" s="3"/>
      <c r="R730" s="3"/>
      <c r="S730" s="3"/>
      <c r="T730" s="3"/>
      <c r="U730" s="3"/>
      <c r="V730" s="3"/>
      <c r="W730" s="3"/>
      <c r="X730" s="3"/>
      <c r="Y730" s="3"/>
      <c r="Z730" s="3"/>
    </row>
    <row r="731" spans="2:26">
      <c r="B731" s="449"/>
      <c r="C731" s="7"/>
      <c r="D731" s="3"/>
      <c r="E731" s="3"/>
      <c r="F731" s="3"/>
      <c r="G731" s="3"/>
      <c r="H731" s="3"/>
      <c r="I731" s="3"/>
      <c r="J731" s="3"/>
      <c r="K731" s="3"/>
      <c r="L731" s="3"/>
      <c r="M731" s="3"/>
      <c r="N731" s="3"/>
      <c r="O731" s="3"/>
      <c r="P731" s="3"/>
      <c r="Q731" s="3"/>
      <c r="R731" s="3"/>
      <c r="S731" s="3"/>
      <c r="T731" s="3"/>
      <c r="U731" s="3"/>
      <c r="V731" s="3"/>
      <c r="W731" s="3"/>
      <c r="X731" s="3"/>
      <c r="Y731" s="3"/>
      <c r="Z731" s="3"/>
    </row>
    <row r="732" spans="2:26">
      <c r="B732" s="449"/>
      <c r="C732" s="7"/>
      <c r="D732" s="3"/>
      <c r="E732" s="3"/>
      <c r="F732" s="3"/>
      <c r="G732" s="3"/>
      <c r="H732" s="3"/>
      <c r="I732" s="3"/>
      <c r="J732" s="3"/>
      <c r="K732" s="3"/>
      <c r="L732" s="3"/>
      <c r="M732" s="3"/>
      <c r="N732" s="3"/>
      <c r="O732" s="3"/>
      <c r="P732" s="3"/>
      <c r="Q732" s="3"/>
      <c r="R732" s="3"/>
      <c r="S732" s="3"/>
      <c r="T732" s="3"/>
      <c r="U732" s="3"/>
      <c r="V732" s="3"/>
      <c r="W732" s="3"/>
      <c r="X732" s="3"/>
      <c r="Y732" s="3"/>
      <c r="Z732" s="3"/>
    </row>
    <row r="733" spans="2:26">
      <c r="B733" s="449"/>
      <c r="C733" s="7"/>
      <c r="D733" s="3"/>
      <c r="E733" s="3"/>
      <c r="F733" s="3"/>
      <c r="G733" s="3"/>
      <c r="H733" s="3"/>
      <c r="I733" s="3"/>
      <c r="J733" s="3"/>
      <c r="K733" s="3"/>
      <c r="L733" s="3"/>
      <c r="M733" s="3"/>
      <c r="N733" s="3"/>
      <c r="O733" s="3"/>
      <c r="P733" s="3"/>
      <c r="Q733" s="3"/>
      <c r="R733" s="3"/>
      <c r="S733" s="3"/>
      <c r="T733" s="3"/>
      <c r="U733" s="3"/>
      <c r="V733" s="3"/>
      <c r="W733" s="3"/>
      <c r="X733" s="3"/>
      <c r="Y733" s="3"/>
      <c r="Z733" s="3"/>
    </row>
    <row r="734" spans="2:26">
      <c r="B734" s="449"/>
      <c r="C734" s="7"/>
      <c r="D734" s="3"/>
      <c r="E734" s="3"/>
      <c r="F734" s="3"/>
      <c r="G734" s="3"/>
      <c r="H734" s="3"/>
      <c r="I734" s="3"/>
      <c r="J734" s="3"/>
      <c r="K734" s="3"/>
      <c r="L734" s="3"/>
      <c r="M734" s="3"/>
      <c r="N734" s="3"/>
      <c r="O734" s="3"/>
      <c r="P734" s="3"/>
      <c r="Q734" s="3"/>
      <c r="R734" s="3"/>
      <c r="S734" s="3"/>
      <c r="T734" s="3"/>
      <c r="U734" s="3"/>
      <c r="V734" s="3"/>
      <c r="W734" s="3"/>
      <c r="X734" s="3"/>
      <c r="Y734" s="3"/>
      <c r="Z734" s="3"/>
    </row>
    <row r="735" spans="2:26">
      <c r="B735" s="449"/>
      <c r="C735" s="7"/>
      <c r="D735" s="3"/>
      <c r="E735" s="3"/>
      <c r="F735" s="3"/>
      <c r="G735" s="3"/>
      <c r="H735" s="3"/>
      <c r="I735" s="3"/>
      <c r="J735" s="3"/>
      <c r="K735" s="3"/>
      <c r="L735" s="3"/>
      <c r="M735" s="3"/>
      <c r="N735" s="3"/>
      <c r="O735" s="3"/>
      <c r="P735" s="3"/>
      <c r="Q735" s="3"/>
      <c r="R735" s="3"/>
      <c r="S735" s="3"/>
      <c r="T735" s="3"/>
      <c r="U735" s="3"/>
      <c r="V735" s="3"/>
      <c r="W735" s="3"/>
      <c r="X735" s="3"/>
      <c r="Y735" s="3"/>
      <c r="Z735" s="3"/>
    </row>
    <row r="736" spans="2:26">
      <c r="B736" s="449"/>
      <c r="C736" s="7"/>
      <c r="D736" s="3"/>
      <c r="E736" s="3"/>
      <c r="F736" s="3"/>
      <c r="G736" s="3"/>
      <c r="H736" s="3"/>
      <c r="I736" s="3"/>
      <c r="J736" s="3"/>
      <c r="K736" s="3"/>
      <c r="L736" s="3"/>
      <c r="M736" s="3"/>
      <c r="N736" s="3"/>
      <c r="O736" s="3"/>
      <c r="P736" s="3"/>
      <c r="Q736" s="3"/>
      <c r="R736" s="3"/>
      <c r="S736" s="3"/>
      <c r="T736" s="3"/>
      <c r="U736" s="3"/>
      <c r="V736" s="3"/>
      <c r="W736" s="3"/>
      <c r="X736" s="3"/>
      <c r="Y736" s="3"/>
      <c r="Z736" s="3"/>
    </row>
    <row r="737" spans="2:26">
      <c r="B737" s="449"/>
      <c r="C737" s="7"/>
      <c r="D737" s="3"/>
      <c r="E737" s="3"/>
      <c r="F737" s="3"/>
      <c r="G737" s="3"/>
      <c r="H737" s="3"/>
      <c r="I737" s="3"/>
      <c r="J737" s="3"/>
      <c r="K737" s="3"/>
      <c r="L737" s="3"/>
      <c r="M737" s="3"/>
      <c r="N737" s="3"/>
      <c r="O737" s="3"/>
      <c r="P737" s="3"/>
      <c r="Q737" s="3"/>
      <c r="R737" s="3"/>
      <c r="S737" s="3"/>
      <c r="T737" s="3"/>
      <c r="U737" s="3"/>
      <c r="V737" s="3"/>
      <c r="W737" s="3"/>
      <c r="X737" s="3"/>
      <c r="Y737" s="3"/>
      <c r="Z737" s="3"/>
    </row>
    <row r="738" spans="2:26">
      <c r="B738" s="449"/>
      <c r="C738" s="7"/>
      <c r="D738" s="3"/>
      <c r="E738" s="3"/>
      <c r="F738" s="3"/>
      <c r="G738" s="3"/>
      <c r="H738" s="3"/>
      <c r="I738" s="3"/>
      <c r="J738" s="3"/>
      <c r="K738" s="3"/>
      <c r="L738" s="3"/>
      <c r="M738" s="3"/>
      <c r="N738" s="3"/>
      <c r="O738" s="3"/>
      <c r="P738" s="3"/>
      <c r="Q738" s="3"/>
      <c r="R738" s="3"/>
      <c r="S738" s="3"/>
      <c r="T738" s="3"/>
      <c r="U738" s="3"/>
      <c r="V738" s="3"/>
      <c r="W738" s="3"/>
      <c r="X738" s="3"/>
      <c r="Y738" s="3"/>
      <c r="Z738" s="3"/>
    </row>
    <row r="739" spans="2:26">
      <c r="B739" s="449"/>
      <c r="C739" s="7"/>
      <c r="D739" s="3"/>
      <c r="E739" s="3"/>
      <c r="F739" s="3"/>
      <c r="G739" s="3"/>
      <c r="H739" s="3"/>
      <c r="I739" s="3"/>
      <c r="J739" s="3"/>
      <c r="K739" s="3"/>
      <c r="L739" s="3"/>
      <c r="M739" s="3"/>
      <c r="N739" s="3"/>
      <c r="O739" s="3"/>
      <c r="P739" s="3"/>
      <c r="Q739" s="3"/>
      <c r="R739" s="3"/>
      <c r="S739" s="3"/>
      <c r="T739" s="3"/>
      <c r="U739" s="3"/>
      <c r="V739" s="3"/>
      <c r="W739" s="3"/>
      <c r="X739" s="3"/>
      <c r="Y739" s="3"/>
      <c r="Z739" s="3"/>
    </row>
    <row r="740" spans="2:26">
      <c r="B740" s="449"/>
      <c r="C740" s="7"/>
      <c r="D740" s="3"/>
      <c r="E740" s="3"/>
      <c r="F740" s="3"/>
      <c r="G740" s="3"/>
      <c r="H740" s="3"/>
      <c r="I740" s="3"/>
      <c r="J740" s="3"/>
      <c r="K740" s="3"/>
      <c r="L740" s="3"/>
      <c r="M740" s="3"/>
      <c r="N740" s="3"/>
      <c r="O740" s="3"/>
      <c r="P740" s="3"/>
      <c r="Q740" s="3"/>
      <c r="R740" s="3"/>
      <c r="S740" s="3"/>
      <c r="T740" s="3"/>
      <c r="U740" s="3"/>
      <c r="V740" s="3"/>
      <c r="W740" s="3"/>
      <c r="X740" s="3"/>
      <c r="Y740" s="3"/>
      <c r="Z740" s="3"/>
    </row>
    <row r="741" spans="2:26">
      <c r="B741" s="449"/>
      <c r="C741" s="7"/>
      <c r="D741" s="3"/>
      <c r="E741" s="3"/>
      <c r="F741" s="3"/>
      <c r="G741" s="3"/>
      <c r="H741" s="3"/>
      <c r="I741" s="3"/>
      <c r="J741" s="3"/>
      <c r="K741" s="3"/>
      <c r="L741" s="3"/>
      <c r="M741" s="3"/>
      <c r="N741" s="3"/>
      <c r="O741" s="3"/>
      <c r="P741" s="3"/>
      <c r="Q741" s="3"/>
      <c r="R741" s="3"/>
      <c r="S741" s="3"/>
      <c r="T741" s="3"/>
      <c r="U741" s="3"/>
      <c r="V741" s="3"/>
      <c r="W741" s="3"/>
      <c r="X741" s="3"/>
      <c r="Y741" s="3"/>
      <c r="Z741" s="3"/>
    </row>
    <row r="742" spans="2:26">
      <c r="B742" s="449"/>
      <c r="C742" s="7"/>
      <c r="D742" s="3"/>
      <c r="E742" s="3"/>
      <c r="F742" s="3"/>
      <c r="G742" s="3"/>
      <c r="H742" s="3"/>
      <c r="I742" s="3"/>
      <c r="J742" s="3"/>
      <c r="K742" s="3"/>
      <c r="L742" s="3"/>
      <c r="M742" s="3"/>
      <c r="N742" s="3"/>
      <c r="O742" s="3"/>
      <c r="P742" s="3"/>
      <c r="Q742" s="3"/>
      <c r="R742" s="3"/>
      <c r="S742" s="3"/>
      <c r="T742" s="3"/>
      <c r="U742" s="3"/>
      <c r="V742" s="3"/>
      <c r="W742" s="3"/>
      <c r="X742" s="3"/>
      <c r="Y742" s="3"/>
      <c r="Z742" s="3"/>
    </row>
    <row r="743" spans="2:26">
      <c r="B743" s="449"/>
      <c r="C743" s="7"/>
      <c r="D743" s="3"/>
      <c r="E743" s="3"/>
      <c r="F743" s="3"/>
      <c r="G743" s="3"/>
      <c r="H743" s="3"/>
      <c r="I743" s="3"/>
      <c r="J743" s="3"/>
      <c r="K743" s="3"/>
      <c r="L743" s="3"/>
      <c r="M743" s="3"/>
      <c r="N743" s="3"/>
      <c r="O743" s="3"/>
      <c r="P743" s="3"/>
      <c r="Q743" s="3"/>
      <c r="R743" s="3"/>
      <c r="S743" s="3"/>
      <c r="T743" s="3"/>
      <c r="U743" s="3"/>
      <c r="V743" s="3"/>
      <c r="W743" s="3"/>
      <c r="X743" s="3"/>
      <c r="Y743" s="3"/>
      <c r="Z743" s="3"/>
    </row>
    <row r="744" spans="2:26">
      <c r="B744" s="449"/>
      <c r="C744" s="7"/>
      <c r="D744" s="3"/>
      <c r="E744" s="3"/>
      <c r="F744" s="3"/>
      <c r="G744" s="3"/>
      <c r="H744" s="3"/>
      <c r="I744" s="3"/>
      <c r="J744" s="3"/>
      <c r="K744" s="3"/>
      <c r="L744" s="3"/>
      <c r="M744" s="3"/>
      <c r="N744" s="3"/>
      <c r="O744" s="3"/>
      <c r="P744" s="3"/>
      <c r="Q744" s="3"/>
      <c r="R744" s="3"/>
      <c r="S744" s="3"/>
      <c r="T744" s="3"/>
      <c r="U744" s="3"/>
      <c r="V744" s="3"/>
      <c r="W744" s="3"/>
      <c r="X744" s="3"/>
      <c r="Y744" s="3"/>
      <c r="Z744" s="3"/>
    </row>
    <row r="745" spans="2:26">
      <c r="B745" s="449"/>
      <c r="C745" s="7"/>
      <c r="D745" s="3"/>
      <c r="E745" s="3"/>
      <c r="F745" s="3"/>
      <c r="G745" s="3"/>
      <c r="H745" s="3"/>
      <c r="I745" s="3"/>
      <c r="J745" s="3"/>
      <c r="K745" s="3"/>
      <c r="L745" s="3"/>
      <c r="M745" s="3"/>
      <c r="N745" s="3"/>
      <c r="O745" s="3"/>
      <c r="P745" s="3"/>
      <c r="Q745" s="3"/>
      <c r="R745" s="3"/>
      <c r="S745" s="3"/>
      <c r="T745" s="3"/>
      <c r="U745" s="3"/>
      <c r="V745" s="3"/>
      <c r="W745" s="3"/>
      <c r="X745" s="3"/>
      <c r="Y745" s="3"/>
      <c r="Z745" s="3"/>
    </row>
    <row r="746" spans="2:26">
      <c r="B746" s="449"/>
      <c r="C746" s="7"/>
      <c r="D746" s="3"/>
      <c r="E746" s="3"/>
      <c r="F746" s="3"/>
      <c r="G746" s="3"/>
      <c r="H746" s="3"/>
      <c r="I746" s="3"/>
      <c r="J746" s="3"/>
      <c r="K746" s="3"/>
      <c r="L746" s="3"/>
      <c r="M746" s="3"/>
      <c r="N746" s="3"/>
      <c r="O746" s="3"/>
      <c r="P746" s="3"/>
      <c r="Q746" s="3"/>
      <c r="R746" s="3"/>
      <c r="S746" s="3"/>
      <c r="T746" s="3"/>
      <c r="U746" s="3"/>
      <c r="V746" s="3"/>
      <c r="W746" s="3"/>
      <c r="X746" s="3"/>
      <c r="Y746" s="3"/>
      <c r="Z746" s="3"/>
    </row>
    <row r="747" spans="2:26">
      <c r="B747" s="449"/>
      <c r="C747" s="7"/>
      <c r="D747" s="3"/>
      <c r="E747" s="3"/>
      <c r="F747" s="3"/>
      <c r="G747" s="3"/>
      <c r="H747" s="3"/>
      <c r="I747" s="3"/>
      <c r="J747" s="3"/>
      <c r="K747" s="3"/>
      <c r="L747" s="3"/>
      <c r="M747" s="3"/>
      <c r="N747" s="3"/>
      <c r="O747" s="3"/>
      <c r="P747" s="3"/>
      <c r="Q747" s="3"/>
      <c r="R747" s="3"/>
      <c r="S747" s="3"/>
      <c r="T747" s="3"/>
      <c r="U747" s="3"/>
      <c r="V747" s="3"/>
      <c r="W747" s="3"/>
      <c r="X747" s="3"/>
      <c r="Y747" s="3"/>
      <c r="Z747" s="3"/>
    </row>
    <row r="748" spans="2:26">
      <c r="B748" s="449"/>
      <c r="C748" s="7"/>
      <c r="D748" s="3"/>
      <c r="E748" s="3"/>
      <c r="F748" s="3"/>
      <c r="G748" s="3"/>
      <c r="H748" s="3"/>
      <c r="I748" s="3"/>
      <c r="J748" s="3"/>
      <c r="K748" s="3"/>
      <c r="L748" s="3"/>
      <c r="M748" s="3"/>
      <c r="N748" s="3"/>
      <c r="O748" s="3"/>
      <c r="P748" s="3"/>
      <c r="Q748" s="3"/>
      <c r="R748" s="3"/>
      <c r="S748" s="3"/>
      <c r="T748" s="3"/>
      <c r="U748" s="3"/>
      <c r="V748" s="3"/>
      <c r="W748" s="3"/>
      <c r="X748" s="3"/>
      <c r="Y748" s="3"/>
      <c r="Z748" s="3"/>
    </row>
    <row r="749" spans="2:26">
      <c r="B749" s="449"/>
      <c r="C749" s="7"/>
      <c r="D749" s="3"/>
      <c r="E749" s="3"/>
      <c r="F749" s="3"/>
      <c r="G749" s="3"/>
      <c r="H749" s="3"/>
      <c r="I749" s="3"/>
      <c r="J749" s="3"/>
      <c r="K749" s="3"/>
      <c r="L749" s="3"/>
      <c r="M749" s="3"/>
      <c r="N749" s="3"/>
      <c r="O749" s="3"/>
      <c r="P749" s="3"/>
      <c r="Q749" s="3"/>
      <c r="R749" s="3"/>
      <c r="S749" s="3"/>
      <c r="T749" s="3"/>
      <c r="U749" s="3"/>
      <c r="V749" s="3"/>
      <c r="W749" s="3"/>
      <c r="X749" s="3"/>
      <c r="Y749" s="3"/>
      <c r="Z749" s="3"/>
    </row>
    <row r="750" spans="2:26">
      <c r="B750" s="449"/>
      <c r="C750" s="7"/>
      <c r="D750" s="3"/>
      <c r="E750" s="3"/>
      <c r="F750" s="3"/>
      <c r="G750" s="3"/>
      <c r="H750" s="3"/>
      <c r="I750" s="3"/>
      <c r="J750" s="3"/>
      <c r="K750" s="3"/>
      <c r="L750" s="3"/>
      <c r="M750" s="3"/>
      <c r="N750" s="3"/>
      <c r="O750" s="3"/>
      <c r="P750" s="3"/>
      <c r="Q750" s="3"/>
      <c r="R750" s="3"/>
      <c r="S750" s="3"/>
      <c r="T750" s="3"/>
      <c r="U750" s="3"/>
      <c r="V750" s="3"/>
      <c r="W750" s="3"/>
      <c r="X750" s="3"/>
      <c r="Y750" s="3"/>
      <c r="Z750" s="3"/>
    </row>
    <row r="751" spans="2:26">
      <c r="B751" s="449"/>
      <c r="C751" s="7"/>
      <c r="D751" s="3"/>
      <c r="E751" s="3"/>
      <c r="F751" s="3"/>
      <c r="G751" s="3"/>
      <c r="H751" s="3"/>
      <c r="I751" s="3"/>
      <c r="J751" s="3"/>
      <c r="K751" s="3"/>
      <c r="L751" s="3"/>
      <c r="M751" s="3"/>
      <c r="N751" s="3"/>
      <c r="O751" s="3"/>
      <c r="P751" s="3"/>
      <c r="Q751" s="3"/>
      <c r="R751" s="3"/>
      <c r="S751" s="3"/>
      <c r="T751" s="3"/>
      <c r="U751" s="3"/>
      <c r="V751" s="3"/>
      <c r="W751" s="3"/>
      <c r="X751" s="3"/>
      <c r="Y751" s="3"/>
      <c r="Z751" s="3"/>
    </row>
    <row r="752" spans="2:26">
      <c r="B752" s="449"/>
      <c r="C752" s="7"/>
      <c r="D752" s="3"/>
      <c r="E752" s="3"/>
      <c r="F752" s="3"/>
      <c r="G752" s="3"/>
      <c r="H752" s="3"/>
      <c r="I752" s="3"/>
      <c r="J752" s="3"/>
      <c r="K752" s="3"/>
      <c r="L752" s="3"/>
      <c r="M752" s="3"/>
      <c r="N752" s="3"/>
      <c r="O752" s="3"/>
      <c r="P752" s="3"/>
      <c r="Q752" s="3"/>
      <c r="R752" s="3"/>
      <c r="S752" s="3"/>
      <c r="T752" s="3"/>
      <c r="U752" s="3"/>
      <c r="V752" s="3"/>
      <c r="W752" s="3"/>
      <c r="X752" s="3"/>
      <c r="Y752" s="3"/>
      <c r="Z752" s="3"/>
    </row>
    <row r="753" spans="2:26">
      <c r="B753" s="449"/>
      <c r="C753" s="7"/>
      <c r="D753" s="3"/>
      <c r="E753" s="3"/>
      <c r="F753" s="3"/>
      <c r="G753" s="3"/>
      <c r="H753" s="3"/>
      <c r="I753" s="3"/>
      <c r="J753" s="3"/>
      <c r="K753" s="3"/>
      <c r="L753" s="3"/>
      <c r="M753" s="3"/>
      <c r="N753" s="3"/>
      <c r="O753" s="3"/>
      <c r="P753" s="3"/>
      <c r="Q753" s="3"/>
      <c r="R753" s="3"/>
      <c r="S753" s="3"/>
      <c r="T753" s="3"/>
      <c r="U753" s="3"/>
      <c r="V753" s="3"/>
      <c r="W753" s="3"/>
      <c r="X753" s="3"/>
      <c r="Y753" s="3"/>
      <c r="Z753" s="3"/>
    </row>
    <row r="754" spans="2:26">
      <c r="B754" s="449"/>
      <c r="C754" s="7"/>
      <c r="D754" s="3"/>
      <c r="E754" s="3"/>
      <c r="F754" s="3"/>
      <c r="G754" s="3"/>
      <c r="H754" s="3"/>
      <c r="I754" s="3"/>
      <c r="J754" s="3"/>
      <c r="K754" s="3"/>
      <c r="L754" s="3"/>
      <c r="M754" s="3"/>
      <c r="N754" s="3"/>
      <c r="O754" s="3"/>
      <c r="P754" s="3"/>
      <c r="Q754" s="3"/>
      <c r="R754" s="3"/>
      <c r="S754" s="3"/>
      <c r="T754" s="3"/>
      <c r="U754" s="3"/>
      <c r="V754" s="3"/>
      <c r="W754" s="3"/>
      <c r="X754" s="3"/>
      <c r="Y754" s="3"/>
      <c r="Z754" s="3"/>
    </row>
    <row r="755" spans="2:26">
      <c r="B755" s="449"/>
      <c r="C755" s="7"/>
      <c r="D755" s="3"/>
      <c r="E755" s="3"/>
      <c r="F755" s="3"/>
      <c r="G755" s="3"/>
      <c r="H755" s="3"/>
      <c r="I755" s="3"/>
      <c r="J755" s="3"/>
      <c r="K755" s="3"/>
      <c r="L755" s="3"/>
      <c r="M755" s="3"/>
      <c r="N755" s="3"/>
      <c r="O755" s="3"/>
      <c r="P755" s="3"/>
      <c r="Q755" s="3"/>
      <c r="R755" s="3"/>
      <c r="S755" s="3"/>
      <c r="T755" s="3"/>
      <c r="U755" s="3"/>
      <c r="V755" s="3"/>
      <c r="W755" s="3"/>
      <c r="X755" s="3"/>
      <c r="Y755" s="3"/>
      <c r="Z755" s="3"/>
    </row>
    <row r="756" spans="2:26">
      <c r="B756" s="449"/>
      <c r="C756" s="7"/>
      <c r="D756" s="3"/>
      <c r="E756" s="3"/>
      <c r="F756" s="3"/>
      <c r="G756" s="3"/>
      <c r="H756" s="3"/>
      <c r="I756" s="3"/>
      <c r="J756" s="3"/>
      <c r="K756" s="3"/>
      <c r="L756" s="3"/>
      <c r="M756" s="3"/>
      <c r="N756" s="3"/>
      <c r="O756" s="3"/>
      <c r="P756" s="3"/>
      <c r="Q756" s="3"/>
      <c r="R756" s="3"/>
      <c r="S756" s="3"/>
      <c r="T756" s="3"/>
      <c r="U756" s="3"/>
      <c r="V756" s="3"/>
      <c r="W756" s="3"/>
      <c r="X756" s="3"/>
      <c r="Y756" s="3"/>
      <c r="Z756" s="3"/>
    </row>
    <row r="757" spans="2:26">
      <c r="B757" s="449"/>
      <c r="C757" s="7"/>
      <c r="D757" s="3"/>
      <c r="E757" s="3"/>
      <c r="F757" s="3"/>
      <c r="G757" s="3"/>
      <c r="H757" s="3"/>
      <c r="I757" s="3"/>
      <c r="J757" s="3"/>
      <c r="K757" s="3"/>
      <c r="L757" s="3"/>
      <c r="M757" s="3"/>
      <c r="N757" s="3"/>
      <c r="O757" s="3"/>
      <c r="P757" s="3"/>
      <c r="Q757" s="3"/>
      <c r="R757" s="3"/>
      <c r="S757" s="3"/>
      <c r="T757" s="3"/>
      <c r="U757" s="3"/>
      <c r="V757" s="3"/>
      <c r="W757" s="3"/>
      <c r="X757" s="3"/>
      <c r="Y757" s="3"/>
      <c r="Z757" s="3"/>
    </row>
    <row r="758" spans="2:26">
      <c r="B758" s="449"/>
      <c r="C758" s="7"/>
      <c r="D758" s="3"/>
      <c r="E758" s="3"/>
      <c r="F758" s="3"/>
      <c r="G758" s="3"/>
      <c r="H758" s="3"/>
      <c r="I758" s="3"/>
      <c r="J758" s="3"/>
      <c r="K758" s="3"/>
      <c r="L758" s="3"/>
      <c r="M758" s="3"/>
      <c r="N758" s="3"/>
      <c r="O758" s="3"/>
      <c r="P758" s="3"/>
      <c r="Q758" s="3"/>
      <c r="R758" s="3"/>
      <c r="S758" s="3"/>
      <c r="T758" s="3"/>
      <c r="U758" s="3"/>
      <c r="V758" s="3"/>
      <c r="W758" s="3"/>
      <c r="X758" s="3"/>
      <c r="Y758" s="3"/>
      <c r="Z758" s="3"/>
    </row>
    <row r="759" spans="2:26">
      <c r="B759" s="449"/>
      <c r="C759" s="7"/>
      <c r="D759" s="3"/>
      <c r="E759" s="3"/>
      <c r="F759" s="3"/>
      <c r="G759" s="3"/>
      <c r="H759" s="3"/>
      <c r="I759" s="3"/>
      <c r="J759" s="3"/>
      <c r="K759" s="3"/>
      <c r="L759" s="3"/>
      <c r="M759" s="3"/>
      <c r="N759" s="3"/>
      <c r="O759" s="3"/>
      <c r="P759" s="3"/>
      <c r="Q759" s="3"/>
      <c r="R759" s="3"/>
      <c r="S759" s="3"/>
      <c r="T759" s="3"/>
      <c r="U759" s="3"/>
      <c r="V759" s="3"/>
      <c r="W759" s="3"/>
      <c r="X759" s="3"/>
      <c r="Y759" s="3"/>
      <c r="Z759" s="3"/>
    </row>
    <row r="760" spans="2:26">
      <c r="B760" s="449"/>
      <c r="C760" s="7"/>
      <c r="D760" s="3"/>
      <c r="E760" s="3"/>
      <c r="F760" s="3"/>
      <c r="G760" s="3"/>
      <c r="H760" s="3"/>
      <c r="I760" s="3"/>
      <c r="J760" s="3"/>
      <c r="K760" s="3"/>
      <c r="L760" s="3"/>
      <c r="M760" s="3"/>
      <c r="N760" s="3"/>
      <c r="O760" s="3"/>
      <c r="P760" s="3"/>
      <c r="Q760" s="3"/>
      <c r="R760" s="3"/>
      <c r="S760" s="3"/>
      <c r="T760" s="3"/>
      <c r="U760" s="3"/>
      <c r="V760" s="3"/>
      <c r="W760" s="3"/>
      <c r="X760" s="3"/>
      <c r="Y760" s="3"/>
      <c r="Z760" s="3"/>
    </row>
    <row r="761" spans="2:26">
      <c r="B761" s="449"/>
      <c r="C761" s="7"/>
      <c r="D761" s="3"/>
      <c r="E761" s="3"/>
      <c r="F761" s="3"/>
      <c r="G761" s="3"/>
      <c r="H761" s="3"/>
      <c r="I761" s="3"/>
      <c r="J761" s="3"/>
      <c r="K761" s="3"/>
      <c r="L761" s="3"/>
      <c r="M761" s="3"/>
      <c r="N761" s="3"/>
      <c r="O761" s="3"/>
      <c r="P761" s="3"/>
      <c r="Q761" s="3"/>
      <c r="R761" s="3"/>
      <c r="S761" s="3"/>
      <c r="T761" s="3"/>
      <c r="U761" s="3"/>
      <c r="V761" s="3"/>
      <c r="W761" s="3"/>
      <c r="X761" s="3"/>
      <c r="Y761" s="3"/>
      <c r="Z761" s="3"/>
    </row>
    <row r="762" spans="2:26">
      <c r="B762" s="449"/>
      <c r="C762" s="7"/>
      <c r="D762" s="3"/>
      <c r="E762" s="3"/>
      <c r="F762" s="3"/>
      <c r="G762" s="3"/>
      <c r="H762" s="3"/>
      <c r="I762" s="3"/>
      <c r="J762" s="3"/>
      <c r="K762" s="3"/>
      <c r="L762" s="3"/>
      <c r="M762" s="3"/>
      <c r="N762" s="3"/>
      <c r="O762" s="3"/>
      <c r="P762" s="3"/>
      <c r="Q762" s="3"/>
      <c r="R762" s="3"/>
      <c r="S762" s="3"/>
      <c r="T762" s="3"/>
      <c r="U762" s="3"/>
      <c r="V762" s="3"/>
      <c r="W762" s="3"/>
      <c r="X762" s="3"/>
      <c r="Y762" s="3"/>
      <c r="Z762" s="3"/>
    </row>
    <row r="763" spans="2:26">
      <c r="B763" s="449"/>
      <c r="C763" s="7"/>
      <c r="D763" s="3"/>
      <c r="E763" s="3"/>
      <c r="F763" s="3"/>
      <c r="G763" s="3"/>
      <c r="H763" s="3"/>
      <c r="I763" s="3"/>
      <c r="J763" s="3"/>
      <c r="K763" s="3"/>
      <c r="L763" s="3"/>
      <c r="M763" s="3"/>
      <c r="N763" s="3"/>
      <c r="O763" s="3"/>
      <c r="P763" s="3"/>
      <c r="Q763" s="3"/>
      <c r="R763" s="3"/>
      <c r="S763" s="3"/>
      <c r="T763" s="3"/>
      <c r="U763" s="3"/>
      <c r="V763" s="3"/>
      <c r="W763" s="3"/>
      <c r="X763" s="3"/>
      <c r="Y763" s="3"/>
      <c r="Z763" s="3"/>
    </row>
    <row r="764" spans="2:26">
      <c r="B764" s="449"/>
      <c r="C764" s="7"/>
      <c r="D764" s="3"/>
      <c r="E764" s="3"/>
      <c r="F764" s="3"/>
      <c r="G764" s="3"/>
      <c r="H764" s="3"/>
      <c r="I764" s="3"/>
      <c r="J764" s="3"/>
      <c r="K764" s="3"/>
      <c r="L764" s="3"/>
      <c r="M764" s="3"/>
      <c r="N764" s="3"/>
      <c r="O764" s="3"/>
      <c r="P764" s="3"/>
      <c r="Q764" s="3"/>
      <c r="R764" s="3"/>
      <c r="S764" s="3"/>
      <c r="T764" s="3"/>
      <c r="U764" s="3"/>
      <c r="V764" s="3"/>
      <c r="W764" s="3"/>
      <c r="X764" s="3"/>
      <c r="Y764" s="3"/>
      <c r="Z764" s="3"/>
    </row>
    <row r="765" spans="2:26">
      <c r="B765" s="449"/>
      <c r="C765" s="7"/>
      <c r="D765" s="3"/>
      <c r="E765" s="3"/>
      <c r="F765" s="3"/>
      <c r="G765" s="3"/>
      <c r="H765" s="3"/>
      <c r="I765" s="3"/>
      <c r="J765" s="3"/>
      <c r="K765" s="3"/>
      <c r="L765" s="3"/>
      <c r="M765" s="3"/>
      <c r="N765" s="3"/>
      <c r="O765" s="3"/>
      <c r="P765" s="3"/>
      <c r="Q765" s="3"/>
      <c r="R765" s="3"/>
      <c r="S765" s="3"/>
      <c r="T765" s="3"/>
      <c r="U765" s="3"/>
      <c r="V765" s="3"/>
      <c r="W765" s="3"/>
      <c r="X765" s="3"/>
      <c r="Y765" s="3"/>
      <c r="Z765" s="3"/>
    </row>
    <row r="766" spans="2:26">
      <c r="B766" s="449"/>
      <c r="C766" s="7"/>
      <c r="D766" s="3"/>
      <c r="E766" s="3"/>
      <c r="F766" s="3"/>
      <c r="G766" s="3"/>
      <c r="H766" s="3"/>
      <c r="I766" s="3"/>
      <c r="J766" s="3"/>
      <c r="K766" s="3"/>
      <c r="L766" s="3"/>
      <c r="M766" s="3"/>
      <c r="N766" s="3"/>
      <c r="O766" s="3"/>
      <c r="P766" s="3"/>
      <c r="Q766" s="3"/>
      <c r="R766" s="3"/>
      <c r="S766" s="3"/>
      <c r="T766" s="3"/>
      <c r="U766" s="3"/>
      <c r="V766" s="3"/>
      <c r="W766" s="3"/>
      <c r="X766" s="3"/>
      <c r="Y766" s="3"/>
      <c r="Z766" s="3"/>
    </row>
    <row r="767" spans="2:26">
      <c r="B767" s="449"/>
      <c r="C767" s="7"/>
      <c r="D767" s="3"/>
      <c r="E767" s="3"/>
      <c r="F767" s="3"/>
      <c r="G767" s="3"/>
      <c r="H767" s="3"/>
      <c r="I767" s="3"/>
      <c r="J767" s="3"/>
      <c r="K767" s="3"/>
      <c r="L767" s="3"/>
      <c r="M767" s="3"/>
      <c r="N767" s="3"/>
      <c r="O767" s="3"/>
      <c r="P767" s="3"/>
      <c r="Q767" s="3"/>
      <c r="R767" s="3"/>
      <c r="S767" s="3"/>
      <c r="T767" s="3"/>
      <c r="U767" s="3"/>
      <c r="V767" s="3"/>
      <c r="W767" s="3"/>
      <c r="X767" s="3"/>
      <c r="Y767" s="3"/>
      <c r="Z767" s="3"/>
    </row>
    <row r="768" spans="2:26">
      <c r="B768" s="449"/>
      <c r="C768" s="7"/>
      <c r="D768" s="3"/>
      <c r="E768" s="3"/>
      <c r="F768" s="3"/>
      <c r="G768" s="3"/>
      <c r="H768" s="3"/>
      <c r="I768" s="3"/>
      <c r="J768" s="3"/>
      <c r="K768" s="3"/>
      <c r="L768" s="3"/>
      <c r="M768" s="3"/>
      <c r="N768" s="3"/>
      <c r="O768" s="3"/>
      <c r="P768" s="3"/>
      <c r="Q768" s="3"/>
      <c r="R768" s="3"/>
      <c r="S768" s="3"/>
      <c r="T768" s="3"/>
      <c r="U768" s="3"/>
      <c r="V768" s="3"/>
      <c r="W768" s="3"/>
      <c r="X768" s="3"/>
      <c r="Y768" s="3"/>
      <c r="Z768" s="3"/>
    </row>
    <row r="769" spans="2:26">
      <c r="B769" s="449"/>
      <c r="C769" s="7"/>
      <c r="D769" s="3"/>
      <c r="E769" s="3"/>
      <c r="F769" s="3"/>
      <c r="G769" s="3"/>
      <c r="H769" s="3"/>
      <c r="I769" s="3"/>
      <c r="J769" s="3"/>
      <c r="K769" s="3"/>
      <c r="L769" s="3"/>
      <c r="M769" s="3"/>
      <c r="N769" s="3"/>
      <c r="O769" s="3"/>
      <c r="P769" s="3"/>
      <c r="Q769" s="3"/>
      <c r="R769" s="3"/>
      <c r="S769" s="3"/>
      <c r="T769" s="3"/>
      <c r="U769" s="3"/>
      <c r="V769" s="3"/>
      <c r="W769" s="3"/>
      <c r="X769" s="3"/>
      <c r="Y769" s="3"/>
      <c r="Z769" s="3"/>
    </row>
    <row r="770" spans="2:26">
      <c r="B770" s="449"/>
      <c r="C770" s="7"/>
      <c r="D770" s="3"/>
      <c r="E770" s="3"/>
      <c r="F770" s="3"/>
      <c r="G770" s="3"/>
      <c r="H770" s="3"/>
      <c r="I770" s="3"/>
      <c r="J770" s="3"/>
      <c r="K770" s="3"/>
      <c r="L770" s="3"/>
      <c r="M770" s="3"/>
      <c r="N770" s="3"/>
      <c r="O770" s="3"/>
      <c r="P770" s="3"/>
      <c r="Q770" s="3"/>
      <c r="R770" s="3"/>
      <c r="S770" s="3"/>
      <c r="T770" s="3"/>
      <c r="U770" s="3"/>
      <c r="V770" s="3"/>
      <c r="W770" s="3"/>
      <c r="X770" s="3"/>
      <c r="Y770" s="3"/>
      <c r="Z770" s="3"/>
    </row>
    <row r="771" spans="2:26">
      <c r="B771" s="449"/>
      <c r="C771" s="7"/>
      <c r="D771" s="3"/>
      <c r="E771" s="3"/>
      <c r="F771" s="3"/>
      <c r="G771" s="3"/>
      <c r="H771" s="3"/>
      <c r="I771" s="3"/>
      <c r="J771" s="3"/>
      <c r="K771" s="3"/>
      <c r="L771" s="3"/>
      <c r="M771" s="3"/>
      <c r="N771" s="3"/>
      <c r="O771" s="3"/>
      <c r="P771" s="3"/>
      <c r="Q771" s="3"/>
      <c r="R771" s="3"/>
      <c r="S771" s="3"/>
      <c r="T771" s="3"/>
      <c r="U771" s="3"/>
      <c r="V771" s="3"/>
      <c r="W771" s="3"/>
      <c r="X771" s="3"/>
      <c r="Y771" s="3"/>
      <c r="Z771" s="3"/>
    </row>
    <row r="772" spans="2:26">
      <c r="B772" s="449"/>
      <c r="C772" s="7"/>
      <c r="D772" s="3"/>
      <c r="E772" s="3"/>
      <c r="F772" s="3"/>
      <c r="G772" s="3"/>
      <c r="H772" s="3"/>
      <c r="I772" s="3"/>
      <c r="J772" s="3"/>
      <c r="K772" s="3"/>
      <c r="L772" s="3"/>
      <c r="M772" s="3"/>
      <c r="N772" s="3"/>
      <c r="O772" s="3"/>
      <c r="P772" s="3"/>
      <c r="Q772" s="3"/>
      <c r="R772" s="3"/>
      <c r="S772" s="3"/>
      <c r="T772" s="3"/>
      <c r="U772" s="3"/>
      <c r="V772" s="3"/>
      <c r="W772" s="3"/>
      <c r="X772" s="3"/>
      <c r="Y772" s="3"/>
      <c r="Z772" s="3"/>
    </row>
    <row r="773" spans="2:26">
      <c r="B773" s="449"/>
      <c r="C773" s="7"/>
      <c r="D773" s="3"/>
      <c r="E773" s="3"/>
      <c r="F773" s="3"/>
      <c r="G773" s="3"/>
      <c r="H773" s="3"/>
      <c r="I773" s="3"/>
      <c r="J773" s="3"/>
      <c r="K773" s="3"/>
      <c r="L773" s="3"/>
      <c r="M773" s="3"/>
      <c r="N773" s="3"/>
      <c r="O773" s="3"/>
      <c r="P773" s="3"/>
      <c r="Q773" s="3"/>
      <c r="R773" s="3"/>
      <c r="S773" s="3"/>
      <c r="T773" s="3"/>
      <c r="U773" s="3"/>
      <c r="V773" s="3"/>
      <c r="W773" s="3"/>
      <c r="X773" s="3"/>
      <c r="Y773" s="3"/>
      <c r="Z773" s="3"/>
    </row>
    <row r="774" spans="2:26">
      <c r="B774" s="449"/>
      <c r="C774" s="7"/>
      <c r="D774" s="3"/>
      <c r="E774" s="3"/>
      <c r="F774" s="3"/>
      <c r="G774" s="3"/>
      <c r="H774" s="3"/>
      <c r="I774" s="3"/>
      <c r="J774" s="3"/>
      <c r="K774" s="3"/>
      <c r="L774" s="3"/>
      <c r="M774" s="3"/>
      <c r="N774" s="3"/>
      <c r="O774" s="3"/>
      <c r="P774" s="3"/>
      <c r="Q774" s="3"/>
      <c r="R774" s="3"/>
      <c r="S774" s="3"/>
      <c r="T774" s="3"/>
      <c r="U774" s="3"/>
      <c r="V774" s="3"/>
      <c r="W774" s="3"/>
      <c r="X774" s="3"/>
      <c r="Y774" s="3"/>
      <c r="Z774" s="3"/>
    </row>
    <row r="775" spans="2:26">
      <c r="B775" s="449"/>
      <c r="C775" s="7"/>
      <c r="D775" s="3"/>
      <c r="E775" s="3"/>
      <c r="F775" s="3"/>
      <c r="G775" s="3"/>
      <c r="H775" s="3"/>
      <c r="I775" s="3"/>
      <c r="J775" s="3"/>
      <c r="K775" s="3"/>
      <c r="L775" s="3"/>
      <c r="M775" s="3"/>
      <c r="N775" s="3"/>
      <c r="O775" s="3"/>
      <c r="P775" s="3"/>
      <c r="Q775" s="3"/>
      <c r="R775" s="3"/>
      <c r="S775" s="3"/>
      <c r="T775" s="3"/>
      <c r="U775" s="3"/>
      <c r="V775" s="3"/>
      <c r="W775" s="3"/>
      <c r="X775" s="3"/>
      <c r="Y775" s="3"/>
      <c r="Z775" s="3"/>
    </row>
    <row r="776" spans="2:26">
      <c r="B776" s="449"/>
      <c r="C776" s="7"/>
      <c r="D776" s="3"/>
      <c r="E776" s="3"/>
      <c r="F776" s="3"/>
      <c r="G776" s="3"/>
      <c r="H776" s="3"/>
      <c r="I776" s="3"/>
      <c r="J776" s="3"/>
      <c r="K776" s="3"/>
      <c r="L776" s="3"/>
      <c r="M776" s="3"/>
      <c r="N776" s="3"/>
      <c r="O776" s="3"/>
      <c r="P776" s="3"/>
      <c r="Q776" s="3"/>
      <c r="R776" s="3"/>
      <c r="S776" s="3"/>
      <c r="T776" s="3"/>
      <c r="U776" s="3"/>
      <c r="V776" s="3"/>
      <c r="W776" s="3"/>
      <c r="X776" s="3"/>
      <c r="Y776" s="3"/>
      <c r="Z776" s="3"/>
    </row>
    <row r="777" spans="2:26">
      <c r="B777" s="449"/>
      <c r="C777" s="7"/>
      <c r="D777" s="3"/>
      <c r="E777" s="3"/>
      <c r="F777" s="3"/>
      <c r="G777" s="3"/>
      <c r="H777" s="3"/>
      <c r="I777" s="3"/>
      <c r="J777" s="3"/>
      <c r="K777" s="3"/>
      <c r="L777" s="3"/>
      <c r="M777" s="3"/>
      <c r="N777" s="3"/>
      <c r="O777" s="3"/>
      <c r="P777" s="3"/>
      <c r="Q777" s="3"/>
      <c r="R777" s="3"/>
      <c r="S777" s="3"/>
      <c r="T777" s="3"/>
      <c r="U777" s="3"/>
      <c r="V777" s="3"/>
      <c r="W777" s="3"/>
      <c r="X777" s="3"/>
      <c r="Y777" s="3"/>
      <c r="Z777" s="3"/>
    </row>
    <row r="778" spans="2:26">
      <c r="B778" s="449"/>
      <c r="C778" s="7"/>
      <c r="D778" s="3"/>
      <c r="E778" s="3"/>
      <c r="F778" s="3"/>
      <c r="G778" s="3"/>
      <c r="H778" s="3"/>
      <c r="I778" s="3"/>
      <c r="J778" s="3"/>
      <c r="K778" s="3"/>
      <c r="L778" s="3"/>
      <c r="M778" s="3"/>
      <c r="N778" s="3"/>
      <c r="O778" s="3"/>
      <c r="P778" s="3"/>
      <c r="Q778" s="3"/>
      <c r="R778" s="3"/>
      <c r="S778" s="3"/>
      <c r="T778" s="3"/>
      <c r="U778" s="3"/>
      <c r="V778" s="3"/>
      <c r="W778" s="3"/>
      <c r="X778" s="3"/>
      <c r="Y778" s="3"/>
      <c r="Z778" s="3"/>
    </row>
    <row r="779" spans="2:26">
      <c r="B779" s="449"/>
      <c r="C779" s="7"/>
      <c r="D779" s="3"/>
      <c r="E779" s="3"/>
      <c r="F779" s="3"/>
      <c r="G779" s="3"/>
      <c r="H779" s="3"/>
      <c r="I779" s="3"/>
      <c r="J779" s="3"/>
      <c r="K779" s="3"/>
      <c r="L779" s="3"/>
      <c r="M779" s="3"/>
      <c r="N779" s="3"/>
      <c r="O779" s="3"/>
      <c r="P779" s="3"/>
      <c r="Q779" s="3"/>
      <c r="R779" s="3"/>
      <c r="S779" s="3"/>
      <c r="T779" s="3"/>
      <c r="U779" s="3"/>
      <c r="V779" s="3"/>
      <c r="W779" s="3"/>
      <c r="X779" s="3"/>
      <c r="Y779" s="3"/>
      <c r="Z779" s="3"/>
    </row>
    <row r="780" spans="2:26">
      <c r="B780" s="449"/>
      <c r="C780" s="7"/>
      <c r="D780" s="3"/>
      <c r="E780" s="3"/>
      <c r="F780" s="3"/>
      <c r="G780" s="3"/>
      <c r="H780" s="3"/>
      <c r="I780" s="3"/>
      <c r="J780" s="3"/>
      <c r="K780" s="3"/>
      <c r="L780" s="3"/>
      <c r="M780" s="3"/>
      <c r="N780" s="3"/>
      <c r="O780" s="3"/>
      <c r="P780" s="3"/>
      <c r="Q780" s="3"/>
      <c r="R780" s="3"/>
      <c r="S780" s="3"/>
      <c r="T780" s="3"/>
      <c r="U780" s="3"/>
      <c r="V780" s="3"/>
      <c r="W780" s="3"/>
      <c r="X780" s="3"/>
      <c r="Y780" s="3"/>
      <c r="Z780" s="3"/>
    </row>
    <row r="781" spans="2:26">
      <c r="B781" s="449"/>
      <c r="C781" s="7"/>
      <c r="D781" s="3"/>
      <c r="E781" s="3"/>
      <c r="F781" s="3"/>
      <c r="G781" s="3"/>
      <c r="H781" s="3"/>
      <c r="I781" s="3"/>
      <c r="J781" s="3"/>
      <c r="K781" s="3"/>
      <c r="L781" s="3"/>
      <c r="M781" s="3"/>
      <c r="N781" s="3"/>
      <c r="O781" s="3"/>
      <c r="P781" s="3"/>
      <c r="Q781" s="3"/>
      <c r="R781" s="3"/>
      <c r="S781" s="3"/>
      <c r="T781" s="3"/>
      <c r="U781" s="3"/>
      <c r="V781" s="3"/>
      <c r="W781" s="3"/>
      <c r="X781" s="3"/>
      <c r="Y781" s="3"/>
      <c r="Z781" s="3"/>
    </row>
    <row r="782" spans="2:26">
      <c r="B782" s="449"/>
      <c r="C782" s="7"/>
      <c r="D782" s="3"/>
      <c r="E782" s="3"/>
      <c r="F782" s="3"/>
      <c r="G782" s="3"/>
      <c r="H782" s="3"/>
      <c r="I782" s="3"/>
      <c r="J782" s="3"/>
      <c r="K782" s="3"/>
      <c r="L782" s="3"/>
      <c r="M782" s="3"/>
      <c r="N782" s="3"/>
      <c r="O782" s="3"/>
      <c r="P782" s="3"/>
      <c r="Q782" s="3"/>
      <c r="R782" s="3"/>
      <c r="S782" s="3"/>
      <c r="T782" s="3"/>
      <c r="U782" s="3"/>
      <c r="V782" s="3"/>
      <c r="W782" s="3"/>
      <c r="X782" s="3"/>
      <c r="Y782" s="3"/>
      <c r="Z782" s="3"/>
    </row>
    <row r="783" spans="2:26">
      <c r="B783" s="449"/>
      <c r="C783" s="7"/>
      <c r="D783" s="3"/>
      <c r="E783" s="3"/>
      <c r="F783" s="3"/>
      <c r="G783" s="3"/>
      <c r="H783" s="3"/>
      <c r="I783" s="3"/>
      <c r="J783" s="3"/>
      <c r="K783" s="3"/>
      <c r="L783" s="3"/>
      <c r="M783" s="3"/>
      <c r="N783" s="3"/>
      <c r="O783" s="3"/>
      <c r="P783" s="3"/>
      <c r="Q783" s="3"/>
      <c r="R783" s="3"/>
      <c r="S783" s="3"/>
      <c r="T783" s="3"/>
      <c r="U783" s="3"/>
      <c r="V783" s="3"/>
      <c r="W783" s="3"/>
      <c r="X783" s="3"/>
      <c r="Y783" s="3"/>
      <c r="Z783" s="3"/>
    </row>
    <row r="784" spans="2:26">
      <c r="B784" s="449"/>
      <c r="C784" s="7"/>
      <c r="D784" s="3"/>
      <c r="E784" s="3"/>
      <c r="F784" s="3"/>
      <c r="G784" s="3"/>
      <c r="H784" s="3"/>
      <c r="I784" s="3"/>
      <c r="J784" s="3"/>
      <c r="K784" s="3"/>
      <c r="L784" s="3"/>
      <c r="M784" s="3"/>
      <c r="N784" s="3"/>
      <c r="O784" s="3"/>
      <c r="P784" s="3"/>
      <c r="Q784" s="3"/>
      <c r="R784" s="3"/>
      <c r="S784" s="3"/>
      <c r="T784" s="3"/>
      <c r="U784" s="3"/>
      <c r="V784" s="3"/>
      <c r="W784" s="3"/>
      <c r="X784" s="3"/>
      <c r="Y784" s="3"/>
      <c r="Z784" s="3"/>
    </row>
    <row r="785" spans="2:26">
      <c r="B785" s="449"/>
      <c r="C785" s="7"/>
      <c r="D785" s="3"/>
      <c r="E785" s="3"/>
      <c r="F785" s="3"/>
      <c r="G785" s="3"/>
      <c r="H785" s="3"/>
      <c r="I785" s="3"/>
      <c r="J785" s="3"/>
      <c r="K785" s="3"/>
      <c r="L785" s="3"/>
      <c r="M785" s="3"/>
      <c r="N785" s="3"/>
      <c r="O785" s="3"/>
      <c r="P785" s="3"/>
      <c r="Q785" s="3"/>
      <c r="R785" s="3"/>
      <c r="S785" s="3"/>
      <c r="T785" s="3"/>
      <c r="U785" s="3"/>
      <c r="V785" s="3"/>
      <c r="W785" s="3"/>
      <c r="X785" s="3"/>
      <c r="Y785" s="3"/>
      <c r="Z785" s="3"/>
    </row>
    <row r="786" spans="2:26">
      <c r="B786" s="449"/>
      <c r="C786" s="7"/>
      <c r="D786" s="3"/>
      <c r="E786" s="3"/>
      <c r="F786" s="3"/>
      <c r="G786" s="3"/>
      <c r="H786" s="3"/>
      <c r="I786" s="3"/>
      <c r="J786" s="3"/>
      <c r="K786" s="3"/>
      <c r="L786" s="3"/>
      <c r="M786" s="3"/>
      <c r="N786" s="3"/>
      <c r="O786" s="3"/>
      <c r="P786" s="3"/>
      <c r="Q786" s="3"/>
      <c r="R786" s="3"/>
      <c r="S786" s="3"/>
      <c r="T786" s="3"/>
      <c r="U786" s="3"/>
      <c r="V786" s="3"/>
      <c r="W786" s="3"/>
      <c r="X786" s="3"/>
      <c r="Y786" s="3"/>
      <c r="Z786" s="3"/>
    </row>
    <row r="787" spans="2:26">
      <c r="B787" s="449"/>
      <c r="C787" s="7"/>
      <c r="D787" s="3"/>
      <c r="E787" s="3"/>
      <c r="F787" s="3"/>
      <c r="G787" s="3"/>
      <c r="H787" s="3"/>
      <c r="I787" s="3"/>
      <c r="J787" s="3"/>
      <c r="K787" s="3"/>
      <c r="L787" s="3"/>
      <c r="M787" s="3"/>
      <c r="N787" s="3"/>
      <c r="O787" s="3"/>
      <c r="P787" s="3"/>
      <c r="Q787" s="3"/>
      <c r="R787" s="3"/>
      <c r="S787" s="3"/>
      <c r="T787" s="3"/>
      <c r="U787" s="3"/>
      <c r="V787" s="3"/>
      <c r="W787" s="3"/>
      <c r="X787" s="3"/>
      <c r="Y787" s="3"/>
      <c r="Z787" s="3"/>
    </row>
    <row r="788" spans="2:26">
      <c r="B788" s="449"/>
      <c r="C788" s="7"/>
      <c r="D788" s="3"/>
      <c r="E788" s="3"/>
      <c r="F788" s="3"/>
      <c r="G788" s="3"/>
      <c r="H788" s="3"/>
      <c r="I788" s="3"/>
      <c r="J788" s="3"/>
      <c r="K788" s="3"/>
      <c r="L788" s="3"/>
      <c r="M788" s="3"/>
      <c r="N788" s="3"/>
      <c r="O788" s="3"/>
      <c r="P788" s="3"/>
      <c r="Q788" s="3"/>
      <c r="R788" s="3"/>
      <c r="S788" s="3"/>
      <c r="T788" s="3"/>
      <c r="U788" s="3"/>
      <c r="V788" s="3"/>
      <c r="W788" s="3"/>
      <c r="X788" s="3"/>
      <c r="Y788" s="3"/>
      <c r="Z788" s="3"/>
    </row>
    <row r="789" spans="2:26">
      <c r="B789" s="449"/>
      <c r="C789" s="7"/>
      <c r="D789" s="3"/>
      <c r="E789" s="3"/>
      <c r="F789" s="3"/>
      <c r="G789" s="3"/>
      <c r="H789" s="3"/>
      <c r="I789" s="3"/>
      <c r="J789" s="3"/>
      <c r="K789" s="3"/>
      <c r="L789" s="3"/>
      <c r="M789" s="3"/>
      <c r="N789" s="3"/>
      <c r="O789" s="3"/>
      <c r="P789" s="3"/>
      <c r="Q789" s="3"/>
      <c r="R789" s="3"/>
      <c r="S789" s="3"/>
      <c r="T789" s="3"/>
      <c r="U789" s="3"/>
      <c r="V789" s="3"/>
      <c r="W789" s="3"/>
      <c r="X789" s="3"/>
      <c r="Y789" s="3"/>
      <c r="Z789" s="3"/>
    </row>
    <row r="790" spans="2:26">
      <c r="B790" s="449"/>
      <c r="C790" s="7"/>
      <c r="D790" s="3"/>
      <c r="E790" s="3"/>
      <c r="F790" s="3"/>
      <c r="G790" s="3"/>
      <c r="H790" s="3"/>
      <c r="I790" s="3"/>
      <c r="J790" s="3"/>
      <c r="K790" s="3"/>
      <c r="L790" s="3"/>
      <c r="M790" s="3"/>
      <c r="N790" s="3"/>
      <c r="O790" s="3"/>
      <c r="P790" s="3"/>
      <c r="Q790" s="3"/>
      <c r="R790" s="3"/>
      <c r="S790" s="3"/>
      <c r="T790" s="3"/>
      <c r="U790" s="3"/>
      <c r="V790" s="3"/>
      <c r="W790" s="3"/>
      <c r="X790" s="3"/>
      <c r="Y790" s="3"/>
      <c r="Z790" s="3"/>
    </row>
    <row r="791" spans="2:26">
      <c r="B791" s="449"/>
      <c r="C791" s="7"/>
      <c r="D791" s="3"/>
      <c r="E791" s="3"/>
      <c r="F791" s="3"/>
      <c r="G791" s="3"/>
      <c r="H791" s="3"/>
      <c r="I791" s="3"/>
      <c r="J791" s="3"/>
      <c r="K791" s="3"/>
      <c r="L791" s="3"/>
      <c r="M791" s="3"/>
      <c r="N791" s="3"/>
      <c r="O791" s="3"/>
      <c r="P791" s="3"/>
      <c r="Q791" s="3"/>
      <c r="R791" s="3"/>
      <c r="S791" s="3"/>
      <c r="T791" s="3"/>
      <c r="U791" s="3"/>
      <c r="V791" s="3"/>
      <c r="W791" s="3"/>
      <c r="X791" s="3"/>
      <c r="Y791" s="3"/>
      <c r="Z791" s="3"/>
    </row>
    <row r="792" spans="2:26">
      <c r="B792" s="449"/>
      <c r="C792" s="7"/>
      <c r="D792" s="3"/>
      <c r="E792" s="3"/>
      <c r="F792" s="3"/>
      <c r="G792" s="3"/>
      <c r="H792" s="3"/>
      <c r="I792" s="3"/>
      <c r="J792" s="3"/>
      <c r="K792" s="3"/>
      <c r="L792" s="3"/>
      <c r="M792" s="3"/>
      <c r="N792" s="3"/>
      <c r="O792" s="3"/>
      <c r="P792" s="3"/>
      <c r="Q792" s="3"/>
      <c r="R792" s="3"/>
      <c r="S792" s="3"/>
      <c r="T792" s="3"/>
      <c r="U792" s="3"/>
      <c r="V792" s="3"/>
      <c r="W792" s="3"/>
      <c r="X792" s="3"/>
      <c r="Y792" s="3"/>
      <c r="Z792" s="3"/>
    </row>
    <row r="793" spans="2:26">
      <c r="B793" s="449"/>
      <c r="C793" s="7"/>
      <c r="D793" s="3"/>
      <c r="E793" s="3"/>
      <c r="F793" s="3"/>
      <c r="G793" s="3"/>
      <c r="H793" s="3"/>
      <c r="I793" s="3"/>
      <c r="J793" s="3"/>
      <c r="K793" s="3"/>
      <c r="L793" s="3"/>
      <c r="M793" s="3"/>
      <c r="N793" s="3"/>
      <c r="O793" s="3"/>
      <c r="P793" s="3"/>
      <c r="Q793" s="3"/>
      <c r="R793" s="3"/>
      <c r="S793" s="3"/>
      <c r="T793" s="3"/>
      <c r="U793" s="3"/>
      <c r="V793" s="3"/>
      <c r="W793" s="3"/>
      <c r="X793" s="3"/>
      <c r="Y793" s="3"/>
      <c r="Z793" s="3"/>
    </row>
    <row r="794" spans="2:26">
      <c r="B794" s="449"/>
      <c r="C794" s="7"/>
      <c r="D794" s="3"/>
      <c r="E794" s="3"/>
      <c r="F794" s="3"/>
      <c r="G794" s="3"/>
      <c r="H794" s="3"/>
      <c r="I794" s="3"/>
      <c r="J794" s="3"/>
      <c r="K794" s="3"/>
      <c r="L794" s="3"/>
      <c r="M794" s="3"/>
      <c r="N794" s="3"/>
      <c r="O794" s="3"/>
      <c r="P794" s="3"/>
      <c r="Q794" s="3"/>
      <c r="R794" s="3"/>
      <c r="S794" s="3"/>
      <c r="T794" s="3"/>
      <c r="U794" s="3"/>
      <c r="V794" s="3"/>
      <c r="W794" s="3"/>
      <c r="X794" s="3"/>
      <c r="Y794" s="3"/>
      <c r="Z794" s="3"/>
    </row>
    <row r="795" spans="2:26">
      <c r="B795" s="449"/>
      <c r="C795" s="7"/>
      <c r="D795" s="3"/>
      <c r="E795" s="3"/>
      <c r="F795" s="3"/>
      <c r="G795" s="3"/>
      <c r="H795" s="3"/>
      <c r="I795" s="3"/>
      <c r="J795" s="3"/>
      <c r="K795" s="3"/>
      <c r="L795" s="3"/>
      <c r="M795" s="3"/>
      <c r="N795" s="3"/>
      <c r="O795" s="3"/>
      <c r="P795" s="3"/>
      <c r="Q795" s="3"/>
      <c r="R795" s="3"/>
      <c r="S795" s="3"/>
      <c r="T795" s="3"/>
      <c r="U795" s="3"/>
      <c r="V795" s="3"/>
      <c r="W795" s="3"/>
      <c r="X795" s="3"/>
      <c r="Y795" s="3"/>
      <c r="Z795" s="3"/>
    </row>
    <row r="796" spans="2:26">
      <c r="B796" s="449"/>
      <c r="C796" s="7"/>
      <c r="D796" s="3"/>
      <c r="E796" s="3"/>
      <c r="F796" s="3"/>
      <c r="G796" s="3"/>
      <c r="H796" s="3"/>
      <c r="I796" s="3"/>
      <c r="J796" s="3"/>
      <c r="K796" s="3"/>
      <c r="L796" s="3"/>
      <c r="M796" s="3"/>
      <c r="N796" s="3"/>
      <c r="O796" s="3"/>
      <c r="P796" s="3"/>
      <c r="Q796" s="3"/>
      <c r="R796" s="3"/>
      <c r="S796" s="3"/>
      <c r="T796" s="3"/>
      <c r="U796" s="3"/>
      <c r="V796" s="3"/>
      <c r="W796" s="3"/>
      <c r="X796" s="3"/>
      <c r="Y796" s="3"/>
      <c r="Z796" s="3"/>
    </row>
    <row r="797" spans="2:26">
      <c r="B797" s="449"/>
      <c r="C797" s="7"/>
      <c r="D797" s="3"/>
      <c r="E797" s="3"/>
      <c r="F797" s="3"/>
      <c r="G797" s="3"/>
      <c r="H797" s="3"/>
      <c r="I797" s="3"/>
      <c r="J797" s="3"/>
      <c r="K797" s="3"/>
      <c r="L797" s="3"/>
      <c r="M797" s="3"/>
      <c r="N797" s="3"/>
      <c r="O797" s="3"/>
      <c r="P797" s="3"/>
      <c r="Q797" s="3"/>
      <c r="R797" s="3"/>
      <c r="S797" s="3"/>
      <c r="T797" s="3"/>
      <c r="U797" s="3"/>
      <c r="V797" s="3"/>
      <c r="W797" s="3"/>
      <c r="X797" s="3"/>
      <c r="Y797" s="3"/>
      <c r="Z797" s="3"/>
    </row>
    <row r="798" spans="2:26">
      <c r="B798" s="449"/>
      <c r="C798" s="7"/>
      <c r="D798" s="3"/>
      <c r="E798" s="3"/>
      <c r="F798" s="3"/>
      <c r="G798" s="3"/>
      <c r="H798" s="3"/>
      <c r="I798" s="3"/>
      <c r="J798" s="3"/>
      <c r="K798" s="3"/>
      <c r="L798" s="3"/>
      <c r="M798" s="3"/>
      <c r="N798" s="3"/>
      <c r="O798" s="3"/>
      <c r="P798" s="3"/>
      <c r="Q798" s="3"/>
      <c r="R798" s="3"/>
      <c r="S798" s="3"/>
      <c r="T798" s="3"/>
      <c r="U798" s="3"/>
      <c r="V798" s="3"/>
      <c r="W798" s="3"/>
      <c r="X798" s="3"/>
      <c r="Y798" s="3"/>
      <c r="Z798" s="3"/>
    </row>
    <row r="799" spans="2:26">
      <c r="B799" s="449"/>
      <c r="C799" s="7"/>
      <c r="D799" s="3"/>
      <c r="E799" s="3"/>
      <c r="F799" s="3"/>
      <c r="G799" s="3"/>
      <c r="H799" s="3"/>
      <c r="I799" s="3"/>
      <c r="J799" s="3"/>
      <c r="K799" s="3"/>
      <c r="L799" s="3"/>
      <c r="M799" s="3"/>
      <c r="N799" s="3"/>
      <c r="O799" s="3"/>
      <c r="P799" s="3"/>
      <c r="Q799" s="3"/>
      <c r="R799" s="3"/>
      <c r="S799" s="3"/>
      <c r="T799" s="3"/>
      <c r="U799" s="3"/>
      <c r="V799" s="3"/>
      <c r="W799" s="3"/>
      <c r="X799" s="3"/>
      <c r="Y799" s="3"/>
      <c r="Z799" s="3"/>
    </row>
    <row r="800" spans="2:26">
      <c r="B800" s="449"/>
      <c r="C800" s="7"/>
      <c r="D800" s="3"/>
      <c r="E800" s="3"/>
      <c r="F800" s="3"/>
      <c r="G800" s="3"/>
      <c r="H800" s="3"/>
      <c r="I800" s="3"/>
      <c r="J800" s="3"/>
      <c r="K800" s="3"/>
      <c r="L800" s="3"/>
      <c r="M800" s="3"/>
      <c r="N800" s="3"/>
      <c r="O800" s="3"/>
      <c r="P800" s="3"/>
      <c r="Q800" s="3"/>
      <c r="R800" s="3"/>
      <c r="S800" s="3"/>
      <c r="T800" s="3"/>
      <c r="U800" s="3"/>
      <c r="V800" s="3"/>
      <c r="W800" s="3"/>
      <c r="X800" s="3"/>
      <c r="Y800" s="3"/>
      <c r="Z800" s="3"/>
    </row>
    <row r="801" spans="2:26">
      <c r="B801" s="449"/>
      <c r="C801" s="7"/>
      <c r="D801" s="3"/>
      <c r="E801" s="3"/>
      <c r="F801" s="3"/>
      <c r="G801" s="3"/>
      <c r="H801" s="3"/>
      <c r="I801" s="3"/>
      <c r="J801" s="3"/>
      <c r="K801" s="3"/>
      <c r="L801" s="3"/>
      <c r="M801" s="3"/>
      <c r="N801" s="3"/>
      <c r="O801" s="3"/>
      <c r="P801" s="3"/>
      <c r="Q801" s="3"/>
      <c r="R801" s="3"/>
      <c r="S801" s="3"/>
      <c r="T801" s="3"/>
      <c r="U801" s="3"/>
      <c r="V801" s="3"/>
      <c r="W801" s="3"/>
      <c r="X801" s="3"/>
      <c r="Y801" s="3"/>
      <c r="Z801" s="3"/>
    </row>
    <row r="802" spans="2:26">
      <c r="B802" s="449"/>
      <c r="C802" s="7"/>
      <c r="D802" s="3"/>
      <c r="E802" s="3"/>
      <c r="F802" s="3"/>
      <c r="G802" s="3"/>
      <c r="H802" s="3"/>
      <c r="I802" s="3"/>
      <c r="J802" s="3"/>
      <c r="K802" s="3"/>
      <c r="L802" s="3"/>
      <c r="M802" s="3"/>
      <c r="N802" s="3"/>
      <c r="O802" s="3"/>
      <c r="P802" s="3"/>
      <c r="Q802" s="3"/>
      <c r="R802" s="3"/>
      <c r="S802" s="3"/>
      <c r="T802" s="3"/>
      <c r="U802" s="3"/>
      <c r="V802" s="3"/>
      <c r="W802" s="3"/>
      <c r="X802" s="3"/>
      <c r="Y802" s="3"/>
      <c r="Z802" s="3"/>
    </row>
    <row r="803" spans="2:26">
      <c r="B803" s="449"/>
      <c r="C803" s="7"/>
      <c r="D803" s="3"/>
      <c r="E803" s="3"/>
      <c r="F803" s="3"/>
      <c r="G803" s="3"/>
      <c r="H803" s="3"/>
      <c r="I803" s="3"/>
      <c r="J803" s="3"/>
      <c r="K803" s="3"/>
      <c r="L803" s="3"/>
      <c r="M803" s="3"/>
      <c r="N803" s="3"/>
      <c r="O803" s="3"/>
      <c r="P803" s="3"/>
      <c r="Q803" s="3"/>
      <c r="R803" s="3"/>
      <c r="S803" s="3"/>
      <c r="T803" s="3"/>
      <c r="U803" s="3"/>
      <c r="V803" s="3"/>
      <c r="W803" s="3"/>
      <c r="X803" s="3"/>
      <c r="Y803" s="3"/>
      <c r="Z803" s="3"/>
    </row>
    <row r="804" spans="2:26">
      <c r="B804" s="449"/>
      <c r="C804" s="7"/>
      <c r="D804" s="3"/>
      <c r="E804" s="3"/>
      <c r="F804" s="3"/>
      <c r="G804" s="3"/>
      <c r="H804" s="3"/>
      <c r="I804" s="3"/>
      <c r="J804" s="3"/>
      <c r="K804" s="3"/>
      <c r="L804" s="3"/>
      <c r="M804" s="3"/>
      <c r="N804" s="3"/>
      <c r="O804" s="3"/>
      <c r="P804" s="3"/>
      <c r="Q804" s="3"/>
      <c r="R804" s="3"/>
      <c r="S804" s="3"/>
      <c r="T804" s="3"/>
      <c r="U804" s="3"/>
      <c r="V804" s="3"/>
      <c r="W804" s="3"/>
      <c r="X804" s="3"/>
      <c r="Y804" s="3"/>
      <c r="Z804" s="3"/>
    </row>
    <row r="805" spans="2:26">
      <c r="B805" s="449"/>
      <c r="C805" s="7"/>
      <c r="D805" s="3"/>
      <c r="E805" s="3"/>
      <c r="F805" s="3"/>
      <c r="G805" s="3"/>
      <c r="H805" s="3"/>
      <c r="I805" s="3"/>
      <c r="J805" s="3"/>
      <c r="K805" s="3"/>
      <c r="L805" s="3"/>
      <c r="M805" s="3"/>
      <c r="N805" s="3"/>
      <c r="O805" s="3"/>
      <c r="P805" s="3"/>
      <c r="Q805" s="3"/>
      <c r="R805" s="3"/>
      <c r="S805" s="3"/>
      <c r="T805" s="3"/>
      <c r="U805" s="3"/>
      <c r="V805" s="3"/>
      <c r="W805" s="3"/>
      <c r="X805" s="3"/>
      <c r="Y805" s="3"/>
      <c r="Z805" s="3"/>
    </row>
    <row r="806" spans="2:26">
      <c r="B806" s="449"/>
      <c r="C806" s="7"/>
      <c r="D806" s="3"/>
      <c r="E806" s="3"/>
      <c r="F806" s="3"/>
      <c r="G806" s="3"/>
      <c r="H806" s="3"/>
      <c r="I806" s="3"/>
      <c r="J806" s="3"/>
      <c r="K806" s="3"/>
      <c r="L806" s="3"/>
      <c r="M806" s="3"/>
      <c r="N806" s="3"/>
      <c r="O806" s="3"/>
      <c r="P806" s="3"/>
      <c r="Q806" s="3"/>
      <c r="R806" s="3"/>
      <c r="S806" s="3"/>
      <c r="T806" s="3"/>
      <c r="U806" s="3"/>
      <c r="V806" s="3"/>
      <c r="W806" s="3"/>
      <c r="X806" s="3"/>
      <c r="Y806" s="3"/>
      <c r="Z806" s="3"/>
    </row>
    <row r="807" spans="2:26">
      <c r="B807" s="449"/>
      <c r="C807" s="7"/>
      <c r="D807" s="3"/>
      <c r="E807" s="3"/>
      <c r="F807" s="3"/>
      <c r="G807" s="3"/>
      <c r="H807" s="3"/>
      <c r="I807" s="3"/>
      <c r="J807" s="3"/>
      <c r="K807" s="3"/>
      <c r="L807" s="3"/>
      <c r="M807" s="3"/>
      <c r="N807" s="3"/>
      <c r="O807" s="3"/>
      <c r="P807" s="3"/>
      <c r="Q807" s="3"/>
      <c r="R807" s="3"/>
      <c r="S807" s="3"/>
      <c r="T807" s="3"/>
      <c r="U807" s="3"/>
      <c r="V807" s="3"/>
      <c r="W807" s="3"/>
      <c r="X807" s="3"/>
      <c r="Y807" s="3"/>
      <c r="Z807" s="3"/>
    </row>
    <row r="808" spans="2:26">
      <c r="B808" s="449"/>
      <c r="C808" s="7"/>
      <c r="D808" s="3"/>
      <c r="E808" s="3"/>
      <c r="F808" s="3"/>
      <c r="G808" s="3"/>
      <c r="H808" s="3"/>
      <c r="I808" s="3"/>
      <c r="J808" s="3"/>
      <c r="K808" s="3"/>
      <c r="L808" s="3"/>
      <c r="M808" s="3"/>
      <c r="N808" s="3"/>
      <c r="O808" s="3"/>
      <c r="P808" s="3"/>
      <c r="Q808" s="3"/>
      <c r="R808" s="3"/>
      <c r="S808" s="3"/>
      <c r="T808" s="3"/>
      <c r="U808" s="3"/>
      <c r="V808" s="3"/>
      <c r="W808" s="3"/>
      <c r="X808" s="3"/>
      <c r="Y808" s="3"/>
      <c r="Z808" s="3"/>
    </row>
    <row r="809" spans="2:26">
      <c r="B809" s="449"/>
      <c r="C809" s="7"/>
      <c r="D809" s="3"/>
      <c r="E809" s="3"/>
      <c r="F809" s="3"/>
      <c r="G809" s="3"/>
      <c r="H809" s="3"/>
      <c r="I809" s="3"/>
      <c r="J809" s="3"/>
      <c r="K809" s="3"/>
      <c r="L809" s="3"/>
      <c r="M809" s="3"/>
      <c r="N809" s="3"/>
      <c r="O809" s="3"/>
      <c r="P809" s="3"/>
      <c r="Q809" s="3"/>
      <c r="R809" s="3"/>
      <c r="S809" s="3"/>
      <c r="T809" s="3"/>
      <c r="U809" s="3"/>
      <c r="V809" s="3"/>
      <c r="W809" s="3"/>
      <c r="X809" s="3"/>
      <c r="Y809" s="3"/>
      <c r="Z809" s="3"/>
    </row>
    <row r="810" spans="2:26">
      <c r="B810" s="449"/>
      <c r="C810" s="7"/>
      <c r="D810" s="3"/>
      <c r="E810" s="3"/>
      <c r="F810" s="3"/>
      <c r="G810" s="3"/>
      <c r="H810" s="3"/>
      <c r="I810" s="3"/>
      <c r="J810" s="3"/>
      <c r="K810" s="3"/>
      <c r="L810" s="3"/>
      <c r="M810" s="3"/>
      <c r="N810" s="3"/>
      <c r="O810" s="3"/>
      <c r="P810" s="3"/>
      <c r="Q810" s="3"/>
      <c r="R810" s="3"/>
      <c r="S810" s="3"/>
      <c r="T810" s="3"/>
      <c r="U810" s="3"/>
      <c r="V810" s="3"/>
      <c r="W810" s="3"/>
      <c r="X810" s="3"/>
      <c r="Y810" s="3"/>
      <c r="Z810" s="3"/>
    </row>
    <row r="811" spans="2:26">
      <c r="B811" s="449"/>
      <c r="C811" s="7"/>
      <c r="D811" s="3"/>
      <c r="E811" s="3"/>
      <c r="F811" s="3"/>
      <c r="G811" s="3"/>
      <c r="H811" s="3"/>
      <c r="I811" s="3"/>
      <c r="J811" s="3"/>
      <c r="K811" s="3"/>
      <c r="L811" s="3"/>
      <c r="M811" s="3"/>
      <c r="N811" s="3"/>
      <c r="O811" s="3"/>
      <c r="P811" s="3"/>
      <c r="Q811" s="3"/>
      <c r="R811" s="3"/>
      <c r="S811" s="3"/>
      <c r="T811" s="3"/>
      <c r="U811" s="3"/>
      <c r="V811" s="3"/>
      <c r="W811" s="3"/>
      <c r="X811" s="3"/>
      <c r="Y811" s="3"/>
      <c r="Z811" s="3"/>
    </row>
    <row r="812" spans="2:26">
      <c r="B812" s="449"/>
      <c r="C812" s="7"/>
      <c r="D812" s="3"/>
      <c r="E812" s="3"/>
      <c r="F812" s="3"/>
      <c r="G812" s="3"/>
      <c r="H812" s="3"/>
      <c r="I812" s="3"/>
      <c r="J812" s="3"/>
      <c r="K812" s="3"/>
      <c r="L812" s="3"/>
      <c r="M812" s="3"/>
      <c r="N812" s="3"/>
      <c r="O812" s="3"/>
      <c r="P812" s="3"/>
      <c r="Q812" s="3"/>
      <c r="R812" s="3"/>
      <c r="S812" s="3"/>
      <c r="T812" s="3"/>
      <c r="U812" s="3"/>
      <c r="V812" s="3"/>
      <c r="W812" s="3"/>
      <c r="X812" s="3"/>
      <c r="Y812" s="3"/>
      <c r="Z812" s="3"/>
    </row>
    <row r="813" spans="2:26">
      <c r="B813" s="449"/>
      <c r="C813" s="7"/>
      <c r="D813" s="3"/>
      <c r="E813" s="3"/>
      <c r="F813" s="3"/>
      <c r="G813" s="3"/>
      <c r="H813" s="3"/>
      <c r="I813" s="3"/>
      <c r="J813" s="3"/>
      <c r="K813" s="3"/>
      <c r="L813" s="3"/>
      <c r="M813" s="3"/>
      <c r="N813" s="3"/>
      <c r="O813" s="3"/>
      <c r="P813" s="3"/>
      <c r="Q813" s="3"/>
      <c r="R813" s="3"/>
      <c r="S813" s="3"/>
      <c r="T813" s="3"/>
      <c r="U813" s="3"/>
      <c r="V813" s="3"/>
      <c r="W813" s="3"/>
      <c r="X813" s="3"/>
      <c r="Y813" s="3"/>
      <c r="Z813" s="3"/>
    </row>
    <row r="814" spans="2:26">
      <c r="B814" s="449"/>
      <c r="C814" s="7"/>
      <c r="D814" s="3"/>
      <c r="E814" s="3"/>
      <c r="F814" s="3"/>
      <c r="G814" s="3"/>
      <c r="H814" s="3"/>
      <c r="I814" s="3"/>
      <c r="J814" s="3"/>
      <c r="K814" s="3"/>
      <c r="L814" s="3"/>
      <c r="M814" s="3"/>
      <c r="N814" s="3"/>
      <c r="O814" s="3"/>
      <c r="P814" s="3"/>
      <c r="Q814" s="3"/>
      <c r="R814" s="3"/>
      <c r="S814" s="3"/>
      <c r="T814" s="3"/>
      <c r="U814" s="3"/>
      <c r="V814" s="3"/>
      <c r="W814" s="3"/>
      <c r="X814" s="3"/>
      <c r="Y814" s="3"/>
      <c r="Z814" s="3"/>
    </row>
    <row r="815" spans="2:26">
      <c r="B815" s="449"/>
      <c r="C815" s="7"/>
      <c r="D815" s="3"/>
      <c r="E815" s="3"/>
      <c r="F815" s="3"/>
      <c r="G815" s="3"/>
      <c r="H815" s="3"/>
      <c r="I815" s="3"/>
      <c r="J815" s="3"/>
      <c r="K815" s="3"/>
      <c r="L815" s="3"/>
      <c r="M815" s="3"/>
      <c r="N815" s="3"/>
      <c r="O815" s="3"/>
      <c r="P815" s="3"/>
      <c r="Q815" s="3"/>
      <c r="R815" s="3"/>
      <c r="S815" s="3"/>
      <c r="T815" s="3"/>
      <c r="U815" s="3"/>
      <c r="V815" s="3"/>
      <c r="W815" s="3"/>
      <c r="X815" s="3"/>
      <c r="Y815" s="3"/>
      <c r="Z815" s="3"/>
    </row>
    <row r="816" spans="2:26">
      <c r="B816" s="449"/>
      <c r="C816" s="7"/>
      <c r="D816" s="3"/>
      <c r="E816" s="3"/>
      <c r="F816" s="3"/>
      <c r="G816" s="3"/>
      <c r="H816" s="3"/>
      <c r="I816" s="3"/>
      <c r="J816" s="3"/>
      <c r="K816" s="3"/>
      <c r="L816" s="3"/>
      <c r="M816" s="3"/>
      <c r="N816" s="3"/>
      <c r="O816" s="3"/>
      <c r="P816" s="3"/>
      <c r="Q816" s="3"/>
      <c r="R816" s="3"/>
      <c r="S816" s="3"/>
      <c r="T816" s="3"/>
      <c r="U816" s="3"/>
      <c r="V816" s="3"/>
      <c r="W816" s="3"/>
      <c r="X816" s="3"/>
      <c r="Y816" s="3"/>
      <c r="Z816" s="3"/>
    </row>
    <row r="817" spans="2:26">
      <c r="B817" s="449"/>
      <c r="C817" s="7"/>
      <c r="D817" s="3"/>
      <c r="E817" s="3"/>
      <c r="F817" s="3"/>
      <c r="G817" s="3"/>
      <c r="H817" s="3"/>
      <c r="I817" s="3"/>
      <c r="J817" s="3"/>
      <c r="K817" s="3"/>
      <c r="L817" s="3"/>
      <c r="M817" s="3"/>
      <c r="N817" s="3"/>
      <c r="O817" s="3"/>
      <c r="P817" s="3"/>
      <c r="Q817" s="3"/>
      <c r="R817" s="3"/>
      <c r="S817" s="3"/>
      <c r="T817" s="3"/>
      <c r="U817" s="3"/>
      <c r="V817" s="3"/>
      <c r="W817" s="3"/>
      <c r="X817" s="3"/>
      <c r="Y817" s="3"/>
      <c r="Z817" s="3"/>
    </row>
    <row r="818" spans="2:26">
      <c r="B818" s="449"/>
      <c r="C818" s="7"/>
      <c r="D818" s="3"/>
      <c r="E818" s="3"/>
      <c r="F818" s="3"/>
      <c r="G818" s="3"/>
      <c r="H818" s="3"/>
      <c r="I818" s="3"/>
      <c r="J818" s="3"/>
      <c r="K818" s="3"/>
      <c r="L818" s="3"/>
      <c r="M818" s="3"/>
      <c r="N818" s="3"/>
      <c r="O818" s="3"/>
      <c r="P818" s="3"/>
      <c r="Q818" s="3"/>
      <c r="R818" s="3"/>
      <c r="S818" s="3"/>
      <c r="T818" s="3"/>
      <c r="U818" s="3"/>
      <c r="V818" s="3"/>
      <c r="W818" s="3"/>
      <c r="X818" s="3"/>
      <c r="Y818" s="3"/>
      <c r="Z818" s="3"/>
    </row>
    <row r="819" spans="2:26">
      <c r="B819" s="449"/>
      <c r="C819" s="7"/>
      <c r="D819" s="3"/>
      <c r="E819" s="3"/>
      <c r="F819" s="3"/>
      <c r="G819" s="3"/>
      <c r="H819" s="3"/>
      <c r="I819" s="3"/>
      <c r="J819" s="3"/>
      <c r="K819" s="3"/>
      <c r="L819" s="3"/>
      <c r="M819" s="3"/>
      <c r="N819" s="3"/>
      <c r="O819" s="3"/>
      <c r="P819" s="3"/>
      <c r="Q819" s="3"/>
      <c r="R819" s="3"/>
      <c r="S819" s="3"/>
      <c r="T819" s="3"/>
      <c r="U819" s="3"/>
      <c r="V819" s="3"/>
      <c r="W819" s="3"/>
      <c r="X819" s="3"/>
      <c r="Y819" s="3"/>
      <c r="Z819" s="3"/>
    </row>
    <row r="820" spans="2:26">
      <c r="B820" s="449"/>
      <c r="C820" s="7"/>
      <c r="D820" s="3"/>
      <c r="E820" s="3"/>
      <c r="F820" s="3"/>
      <c r="G820" s="3"/>
      <c r="H820" s="3"/>
      <c r="I820" s="3"/>
      <c r="J820" s="3"/>
      <c r="K820" s="3"/>
      <c r="L820" s="3"/>
      <c r="M820" s="3"/>
      <c r="N820" s="3"/>
      <c r="O820" s="3"/>
      <c r="P820" s="3"/>
      <c r="Q820" s="3"/>
      <c r="R820" s="3"/>
      <c r="S820" s="3"/>
      <c r="T820" s="3"/>
      <c r="U820" s="3"/>
      <c r="V820" s="3"/>
      <c r="W820" s="3"/>
      <c r="X820" s="3"/>
      <c r="Y820" s="3"/>
      <c r="Z820" s="3"/>
    </row>
    <row r="821" spans="2:26">
      <c r="B821" s="449"/>
      <c r="C821" s="7"/>
      <c r="D821" s="3"/>
      <c r="E821" s="3"/>
      <c r="F821" s="3"/>
      <c r="G821" s="3"/>
      <c r="H821" s="3"/>
      <c r="I821" s="3"/>
      <c r="J821" s="3"/>
      <c r="K821" s="3"/>
      <c r="L821" s="3"/>
      <c r="M821" s="3"/>
      <c r="N821" s="3"/>
      <c r="O821" s="3"/>
      <c r="P821" s="3"/>
      <c r="Q821" s="3"/>
      <c r="R821" s="3"/>
      <c r="S821" s="3"/>
      <c r="T821" s="3"/>
      <c r="U821" s="3"/>
      <c r="V821" s="3"/>
      <c r="W821" s="3"/>
      <c r="X821" s="3"/>
      <c r="Y821" s="3"/>
      <c r="Z821" s="3"/>
    </row>
    <row r="822" spans="2:26">
      <c r="B822" s="449"/>
      <c r="C822" s="7"/>
      <c r="D822" s="3"/>
      <c r="E822" s="3"/>
      <c r="F822" s="3"/>
      <c r="G822" s="3"/>
      <c r="H822" s="3"/>
      <c r="I822" s="3"/>
      <c r="J822" s="3"/>
      <c r="K822" s="3"/>
      <c r="L822" s="3"/>
      <c r="M822" s="3"/>
      <c r="N822" s="3"/>
      <c r="O822" s="3"/>
      <c r="P822" s="3"/>
      <c r="Q822" s="3"/>
      <c r="R822" s="3"/>
      <c r="S822" s="3"/>
      <c r="T822" s="3"/>
      <c r="U822" s="3"/>
      <c r="V822" s="3"/>
      <c r="W822" s="3"/>
      <c r="X822" s="3"/>
      <c r="Y822" s="3"/>
      <c r="Z822" s="3"/>
    </row>
    <row r="823" spans="2:26">
      <c r="B823" s="449"/>
      <c r="C823" s="7"/>
      <c r="D823" s="3"/>
      <c r="E823" s="3"/>
      <c r="F823" s="3"/>
      <c r="G823" s="3"/>
      <c r="H823" s="3"/>
      <c r="I823" s="3"/>
      <c r="J823" s="3"/>
      <c r="K823" s="3"/>
      <c r="L823" s="3"/>
      <c r="M823" s="3"/>
      <c r="N823" s="3"/>
      <c r="O823" s="3"/>
      <c r="P823" s="3"/>
      <c r="Q823" s="3"/>
      <c r="R823" s="3"/>
      <c r="S823" s="3"/>
      <c r="T823" s="3"/>
      <c r="U823" s="3"/>
      <c r="V823" s="3"/>
      <c r="W823" s="3"/>
      <c r="X823" s="3"/>
      <c r="Y823" s="3"/>
      <c r="Z823" s="3"/>
    </row>
    <row r="824" spans="2:26">
      <c r="B824" s="449"/>
      <c r="C824" s="7"/>
      <c r="D824" s="3"/>
      <c r="E824" s="3"/>
      <c r="F824" s="3"/>
      <c r="G824" s="3"/>
      <c r="H824" s="3"/>
      <c r="I824" s="3"/>
      <c r="J824" s="3"/>
      <c r="K824" s="3"/>
      <c r="L824" s="3"/>
      <c r="M824" s="3"/>
      <c r="N824" s="3"/>
      <c r="O824" s="3"/>
      <c r="P824" s="3"/>
      <c r="Q824" s="3"/>
      <c r="R824" s="3"/>
      <c r="S824" s="3"/>
      <c r="T824" s="3"/>
      <c r="U824" s="3"/>
      <c r="V824" s="3"/>
      <c r="W824" s="3"/>
      <c r="X824" s="3"/>
      <c r="Y824" s="3"/>
      <c r="Z824" s="3"/>
    </row>
    <row r="825" spans="2:26">
      <c r="B825" s="449"/>
      <c r="C825" s="7"/>
      <c r="D825" s="3"/>
      <c r="E825" s="3"/>
      <c r="F825" s="3"/>
      <c r="G825" s="3"/>
      <c r="H825" s="3"/>
      <c r="I825" s="3"/>
      <c r="J825" s="3"/>
      <c r="K825" s="3"/>
      <c r="L825" s="3"/>
      <c r="M825" s="3"/>
      <c r="N825" s="3"/>
      <c r="O825" s="3"/>
      <c r="P825" s="3"/>
      <c r="Q825" s="3"/>
      <c r="R825" s="3"/>
      <c r="S825" s="3"/>
      <c r="T825" s="3"/>
      <c r="U825" s="3"/>
      <c r="V825" s="3"/>
      <c r="W825" s="3"/>
      <c r="X825" s="3"/>
      <c r="Y825" s="3"/>
      <c r="Z825" s="3"/>
    </row>
    <row r="826" spans="2:26">
      <c r="B826" s="449"/>
      <c r="C826" s="7"/>
      <c r="D826" s="3"/>
      <c r="E826" s="3"/>
      <c r="F826" s="3"/>
      <c r="G826" s="3"/>
      <c r="H826" s="3"/>
      <c r="I826" s="3"/>
      <c r="J826" s="3"/>
      <c r="K826" s="3"/>
      <c r="L826" s="3"/>
      <c r="M826" s="3"/>
      <c r="N826" s="3"/>
      <c r="O826" s="3"/>
      <c r="P826" s="3"/>
      <c r="Q826" s="3"/>
      <c r="R826" s="3"/>
      <c r="S826" s="3"/>
      <c r="T826" s="3"/>
      <c r="U826" s="3"/>
      <c r="V826" s="3"/>
      <c r="W826" s="3"/>
      <c r="X826" s="3"/>
      <c r="Y826" s="3"/>
      <c r="Z826" s="3"/>
    </row>
    <row r="827" spans="2:26">
      <c r="B827" s="449"/>
      <c r="C827" s="7"/>
      <c r="D827" s="3"/>
      <c r="E827" s="3"/>
      <c r="F827" s="3"/>
      <c r="G827" s="3"/>
      <c r="H827" s="3"/>
      <c r="I827" s="3"/>
      <c r="J827" s="3"/>
      <c r="K827" s="3"/>
      <c r="L827" s="3"/>
      <c r="M827" s="3"/>
      <c r="N827" s="3"/>
      <c r="O827" s="3"/>
      <c r="P827" s="3"/>
      <c r="Q827" s="3"/>
      <c r="R827" s="3"/>
      <c r="S827" s="3"/>
      <c r="T827" s="3"/>
      <c r="U827" s="3"/>
      <c r="V827" s="3"/>
      <c r="W827" s="3"/>
      <c r="X827" s="3"/>
      <c r="Y827" s="3"/>
      <c r="Z827" s="3"/>
    </row>
    <row r="828" spans="2:26">
      <c r="B828" s="449"/>
      <c r="C828" s="7"/>
      <c r="D828" s="3"/>
      <c r="E828" s="3"/>
      <c r="F828" s="3"/>
      <c r="G828" s="3"/>
      <c r="H828" s="3"/>
      <c r="I828" s="3"/>
      <c r="J828" s="3"/>
      <c r="K828" s="3"/>
      <c r="L828" s="3"/>
      <c r="M828" s="3"/>
      <c r="N828" s="3"/>
      <c r="O828" s="3"/>
      <c r="P828" s="3"/>
      <c r="Q828" s="3"/>
      <c r="R828" s="3"/>
      <c r="S828" s="3"/>
      <c r="T828" s="3"/>
      <c r="U828" s="3"/>
      <c r="V828" s="3"/>
      <c r="W828" s="3"/>
      <c r="X828" s="3"/>
      <c r="Y828" s="3"/>
      <c r="Z828" s="3"/>
    </row>
    <row r="829" spans="2:26">
      <c r="B829" s="449"/>
      <c r="C829" s="7"/>
      <c r="D829" s="3"/>
      <c r="E829" s="3"/>
      <c r="F829" s="3"/>
      <c r="G829" s="3"/>
      <c r="H829" s="3"/>
      <c r="I829" s="3"/>
      <c r="J829" s="3"/>
      <c r="K829" s="3"/>
      <c r="L829" s="3"/>
      <c r="M829" s="3"/>
      <c r="N829" s="3"/>
      <c r="O829" s="3"/>
      <c r="P829" s="3"/>
      <c r="Q829" s="3"/>
      <c r="R829" s="3"/>
      <c r="S829" s="3"/>
      <c r="T829" s="3"/>
      <c r="U829" s="3"/>
      <c r="V829" s="3"/>
      <c r="W829" s="3"/>
      <c r="X829" s="3"/>
      <c r="Y829" s="3"/>
      <c r="Z829" s="3"/>
    </row>
    <row r="830" spans="2:26">
      <c r="B830" s="449"/>
      <c r="C830" s="7"/>
      <c r="D830" s="3"/>
      <c r="E830" s="3"/>
      <c r="F830" s="3"/>
      <c r="G830" s="3"/>
      <c r="H830" s="3"/>
      <c r="I830" s="3"/>
      <c r="J830" s="3"/>
      <c r="K830" s="3"/>
      <c r="L830" s="3"/>
      <c r="M830" s="3"/>
      <c r="N830" s="3"/>
      <c r="O830" s="3"/>
      <c r="P830" s="3"/>
      <c r="Q830" s="3"/>
      <c r="R830" s="3"/>
      <c r="S830" s="3"/>
      <c r="T830" s="3"/>
      <c r="U830" s="3"/>
      <c r="V830" s="3"/>
      <c r="W830" s="3"/>
      <c r="X830" s="3"/>
      <c r="Y830" s="3"/>
      <c r="Z830" s="3"/>
    </row>
    <row r="831" spans="2:26">
      <c r="B831" s="449"/>
      <c r="C831" s="7"/>
      <c r="D831" s="3"/>
      <c r="E831" s="3"/>
      <c r="F831" s="3"/>
      <c r="G831" s="3"/>
      <c r="H831" s="3"/>
      <c r="I831" s="3"/>
      <c r="J831" s="3"/>
      <c r="K831" s="3"/>
      <c r="L831" s="3"/>
      <c r="M831" s="3"/>
      <c r="N831" s="3"/>
      <c r="O831" s="3"/>
      <c r="P831" s="3"/>
      <c r="Q831" s="3"/>
      <c r="R831" s="3"/>
      <c r="S831" s="3"/>
      <c r="T831" s="3"/>
      <c r="U831" s="3"/>
      <c r="V831" s="3"/>
      <c r="W831" s="3"/>
      <c r="X831" s="3"/>
      <c r="Y831" s="3"/>
      <c r="Z831" s="3"/>
    </row>
    <row r="832" spans="2:26">
      <c r="B832" s="449"/>
      <c r="C832" s="7"/>
      <c r="D832" s="3"/>
      <c r="E832" s="3"/>
      <c r="F832" s="3"/>
      <c r="G832" s="3"/>
      <c r="H832" s="3"/>
      <c r="I832" s="3"/>
      <c r="J832" s="3"/>
      <c r="K832" s="3"/>
      <c r="L832" s="3"/>
      <c r="M832" s="3"/>
      <c r="N832" s="3"/>
      <c r="O832" s="3"/>
      <c r="P832" s="3"/>
      <c r="Q832" s="3"/>
      <c r="R832" s="3"/>
      <c r="S832" s="3"/>
      <c r="T832" s="3"/>
      <c r="U832" s="3"/>
      <c r="V832" s="3"/>
      <c r="W832" s="3"/>
      <c r="X832" s="3"/>
      <c r="Y832" s="3"/>
      <c r="Z832" s="3"/>
    </row>
    <row r="833" spans="2:26">
      <c r="B833" s="449"/>
      <c r="C833" s="7"/>
      <c r="D833" s="3"/>
      <c r="E833" s="3"/>
      <c r="F833" s="3"/>
      <c r="G833" s="3"/>
      <c r="H833" s="3"/>
      <c r="I833" s="3"/>
      <c r="J833" s="3"/>
      <c r="K833" s="3"/>
      <c r="L833" s="3"/>
      <c r="M833" s="3"/>
      <c r="N833" s="3"/>
      <c r="O833" s="3"/>
      <c r="P833" s="3"/>
      <c r="Q833" s="3"/>
      <c r="R833" s="3"/>
      <c r="S833" s="3"/>
      <c r="T833" s="3"/>
      <c r="U833" s="3"/>
      <c r="V833" s="3"/>
      <c r="W833" s="3"/>
      <c r="X833" s="3"/>
      <c r="Y833" s="3"/>
      <c r="Z833" s="3"/>
    </row>
    <row r="834" spans="2:26">
      <c r="B834" s="449"/>
      <c r="C834" s="7"/>
      <c r="D834" s="3"/>
      <c r="E834" s="3"/>
      <c r="F834" s="3"/>
      <c r="G834" s="3"/>
      <c r="H834" s="3"/>
      <c r="I834" s="3"/>
      <c r="J834" s="3"/>
      <c r="K834" s="3"/>
      <c r="L834" s="3"/>
      <c r="M834" s="3"/>
      <c r="N834" s="3"/>
      <c r="O834" s="3"/>
      <c r="P834" s="3"/>
      <c r="Q834" s="3"/>
      <c r="R834" s="3"/>
      <c r="S834" s="3"/>
      <c r="T834" s="3"/>
      <c r="U834" s="3"/>
      <c r="V834" s="3"/>
      <c r="W834" s="3"/>
      <c r="X834" s="3"/>
      <c r="Y834" s="3"/>
      <c r="Z834" s="3"/>
    </row>
    <row r="835" spans="2:26">
      <c r="B835" s="449"/>
      <c r="C835" s="7"/>
      <c r="D835" s="3"/>
      <c r="E835" s="3"/>
      <c r="F835" s="3"/>
      <c r="G835" s="3"/>
      <c r="H835" s="3"/>
      <c r="I835" s="3"/>
      <c r="J835" s="3"/>
      <c r="K835" s="3"/>
      <c r="L835" s="3"/>
      <c r="M835" s="3"/>
      <c r="N835" s="3"/>
      <c r="O835" s="3"/>
      <c r="P835" s="3"/>
      <c r="Q835" s="3"/>
      <c r="R835" s="3"/>
      <c r="S835" s="3"/>
      <c r="T835" s="3"/>
      <c r="U835" s="3"/>
      <c r="V835" s="3"/>
      <c r="W835" s="3"/>
      <c r="X835" s="3"/>
      <c r="Y835" s="3"/>
      <c r="Z835" s="3"/>
    </row>
    <row r="836" spans="2:26">
      <c r="B836" s="449"/>
      <c r="C836" s="7"/>
      <c r="D836" s="3"/>
      <c r="E836" s="3"/>
      <c r="F836" s="3"/>
      <c r="G836" s="3"/>
      <c r="H836" s="3"/>
      <c r="I836" s="3"/>
      <c r="J836" s="3"/>
      <c r="K836" s="3"/>
      <c r="L836" s="3"/>
      <c r="M836" s="3"/>
      <c r="N836" s="3"/>
      <c r="O836" s="3"/>
      <c r="P836" s="3"/>
      <c r="Q836" s="3"/>
      <c r="R836" s="3"/>
      <c r="S836" s="3"/>
      <c r="T836" s="3"/>
      <c r="U836" s="3"/>
      <c r="V836" s="3"/>
      <c r="W836" s="3"/>
      <c r="X836" s="3"/>
      <c r="Y836" s="3"/>
      <c r="Z836" s="3"/>
    </row>
    <row r="837" spans="2:26">
      <c r="B837" s="449"/>
      <c r="C837" s="7"/>
      <c r="D837" s="3"/>
      <c r="E837" s="3"/>
      <c r="F837" s="3"/>
      <c r="G837" s="3"/>
      <c r="H837" s="3"/>
      <c r="I837" s="3"/>
      <c r="J837" s="3"/>
      <c r="K837" s="3"/>
      <c r="L837" s="3"/>
      <c r="M837" s="3"/>
      <c r="N837" s="3"/>
      <c r="O837" s="3"/>
      <c r="P837" s="3"/>
      <c r="Q837" s="3"/>
      <c r="R837" s="3"/>
      <c r="S837" s="3"/>
      <c r="T837" s="3"/>
      <c r="U837" s="3"/>
      <c r="V837" s="3"/>
      <c r="W837" s="3"/>
      <c r="X837" s="3"/>
      <c r="Y837" s="3"/>
      <c r="Z837" s="3"/>
    </row>
    <row r="838" spans="2:26">
      <c r="B838" s="449"/>
      <c r="C838" s="7"/>
      <c r="D838" s="3"/>
      <c r="E838" s="3"/>
      <c r="F838" s="3"/>
      <c r="G838" s="3"/>
      <c r="H838" s="3"/>
      <c r="I838" s="3"/>
      <c r="J838" s="3"/>
      <c r="K838" s="3"/>
      <c r="L838" s="3"/>
      <c r="M838" s="3"/>
      <c r="N838" s="3"/>
      <c r="O838" s="3"/>
      <c r="P838" s="3"/>
      <c r="Q838" s="3"/>
      <c r="R838" s="3"/>
      <c r="S838" s="3"/>
      <c r="T838" s="3"/>
      <c r="U838" s="3"/>
      <c r="V838" s="3"/>
      <c r="W838" s="3"/>
      <c r="X838" s="3"/>
      <c r="Y838" s="3"/>
      <c r="Z838" s="3"/>
    </row>
    <row r="839" spans="2:26">
      <c r="B839" s="449"/>
      <c r="C839" s="7"/>
      <c r="D839" s="3"/>
      <c r="E839" s="3"/>
      <c r="F839" s="3"/>
      <c r="G839" s="3"/>
      <c r="H839" s="3"/>
      <c r="I839" s="3"/>
      <c r="J839" s="3"/>
      <c r="K839" s="3"/>
      <c r="L839" s="3"/>
      <c r="M839" s="3"/>
      <c r="N839" s="3"/>
      <c r="O839" s="3"/>
      <c r="P839" s="3"/>
      <c r="Q839" s="3"/>
      <c r="R839" s="3"/>
      <c r="S839" s="3"/>
      <c r="T839" s="3"/>
      <c r="U839" s="3"/>
      <c r="V839" s="3"/>
      <c r="W839" s="3"/>
      <c r="X839" s="3"/>
      <c r="Y839" s="3"/>
      <c r="Z839" s="3"/>
    </row>
    <row r="840" spans="2:26">
      <c r="B840" s="449"/>
      <c r="C840" s="7"/>
      <c r="D840" s="3"/>
      <c r="E840" s="3"/>
      <c r="F840" s="3"/>
      <c r="G840" s="3"/>
      <c r="H840" s="3"/>
      <c r="I840" s="3"/>
      <c r="J840" s="3"/>
      <c r="K840" s="3"/>
      <c r="L840" s="3"/>
      <c r="M840" s="3"/>
      <c r="N840" s="3"/>
      <c r="O840" s="3"/>
      <c r="P840" s="3"/>
      <c r="Q840" s="3"/>
      <c r="R840" s="3"/>
      <c r="S840" s="3"/>
      <c r="T840" s="3"/>
      <c r="U840" s="3"/>
      <c r="V840" s="3"/>
      <c r="W840" s="3"/>
      <c r="X840" s="3"/>
      <c r="Y840" s="3"/>
      <c r="Z840" s="3"/>
    </row>
    <row r="841" spans="2:26">
      <c r="B841" s="449"/>
      <c r="C841" s="7"/>
      <c r="D841" s="3"/>
      <c r="E841" s="3"/>
      <c r="F841" s="3"/>
      <c r="G841" s="3"/>
      <c r="H841" s="3"/>
      <c r="I841" s="3"/>
      <c r="J841" s="3"/>
      <c r="K841" s="3"/>
      <c r="L841" s="3"/>
      <c r="M841" s="3"/>
      <c r="N841" s="3"/>
      <c r="O841" s="3"/>
      <c r="P841" s="3"/>
      <c r="Q841" s="3"/>
      <c r="R841" s="3"/>
      <c r="S841" s="3"/>
      <c r="T841" s="3"/>
      <c r="U841" s="3"/>
      <c r="V841" s="3"/>
      <c r="W841" s="3"/>
      <c r="X841" s="3"/>
      <c r="Y841" s="3"/>
      <c r="Z841" s="3"/>
    </row>
    <row r="842" spans="2:26">
      <c r="B842" s="449"/>
      <c r="C842" s="7"/>
      <c r="D842" s="3"/>
      <c r="E842" s="3"/>
      <c r="F842" s="3"/>
      <c r="G842" s="3"/>
      <c r="H842" s="3"/>
      <c r="I842" s="3"/>
      <c r="J842" s="3"/>
      <c r="K842" s="3"/>
      <c r="L842" s="3"/>
      <c r="M842" s="3"/>
      <c r="N842" s="3"/>
      <c r="O842" s="3"/>
      <c r="P842" s="3"/>
      <c r="Q842" s="3"/>
      <c r="R842" s="3"/>
      <c r="S842" s="3"/>
      <c r="T842" s="3"/>
      <c r="U842" s="3"/>
      <c r="V842" s="3"/>
      <c r="W842" s="3"/>
      <c r="X842" s="3"/>
      <c r="Y842" s="3"/>
      <c r="Z842" s="3"/>
    </row>
    <row r="843" spans="2:26">
      <c r="B843" s="449"/>
      <c r="C843" s="7"/>
      <c r="D843" s="3"/>
      <c r="E843" s="3"/>
      <c r="F843" s="3"/>
      <c r="G843" s="3"/>
      <c r="H843" s="3"/>
      <c r="I843" s="3"/>
      <c r="J843" s="3"/>
      <c r="K843" s="3"/>
      <c r="L843" s="3"/>
      <c r="M843" s="3"/>
      <c r="N843" s="3"/>
      <c r="O843" s="3"/>
      <c r="P843" s="3"/>
      <c r="Q843" s="3"/>
      <c r="R843" s="3"/>
      <c r="S843" s="3"/>
      <c r="T843" s="3"/>
      <c r="U843" s="3"/>
      <c r="V843" s="3"/>
      <c r="W843" s="3"/>
      <c r="X843" s="3"/>
      <c r="Y843" s="3"/>
      <c r="Z843" s="3"/>
    </row>
    <row r="844" spans="2:26">
      <c r="B844" s="449"/>
      <c r="C844" s="7"/>
      <c r="D844" s="3"/>
      <c r="E844" s="3"/>
      <c r="F844" s="3"/>
      <c r="G844" s="3"/>
      <c r="H844" s="3"/>
      <c r="I844" s="3"/>
      <c r="J844" s="3"/>
      <c r="K844" s="3"/>
      <c r="L844" s="3"/>
      <c r="M844" s="3"/>
      <c r="N844" s="3"/>
      <c r="O844" s="3"/>
      <c r="P844" s="3"/>
      <c r="Q844" s="3"/>
      <c r="R844" s="3"/>
      <c r="S844" s="3"/>
      <c r="T844" s="3"/>
      <c r="U844" s="3"/>
      <c r="V844" s="3"/>
      <c r="W844" s="3"/>
      <c r="X844" s="3"/>
      <c r="Y844" s="3"/>
      <c r="Z844" s="3"/>
    </row>
    <row r="845" spans="2:26">
      <c r="B845" s="449"/>
      <c r="C845" s="7"/>
      <c r="D845" s="3"/>
      <c r="E845" s="3"/>
      <c r="F845" s="3"/>
      <c r="G845" s="3"/>
      <c r="H845" s="3"/>
      <c r="I845" s="3"/>
      <c r="J845" s="3"/>
      <c r="K845" s="3"/>
      <c r="L845" s="3"/>
      <c r="M845" s="3"/>
      <c r="N845" s="3"/>
      <c r="O845" s="3"/>
      <c r="P845" s="3"/>
      <c r="Q845" s="3"/>
      <c r="R845" s="3"/>
      <c r="S845" s="3"/>
      <c r="T845" s="3"/>
      <c r="U845" s="3"/>
      <c r="V845" s="3"/>
      <c r="W845" s="3"/>
      <c r="X845" s="3"/>
      <c r="Y845" s="3"/>
      <c r="Z845" s="3"/>
    </row>
    <row r="846" spans="2:26">
      <c r="B846" s="449"/>
      <c r="C846" s="7"/>
      <c r="D846" s="3"/>
      <c r="E846" s="3"/>
      <c r="F846" s="3"/>
      <c r="G846" s="3"/>
      <c r="H846" s="3"/>
      <c r="I846" s="3"/>
      <c r="J846" s="3"/>
      <c r="K846" s="3"/>
      <c r="L846" s="3"/>
      <c r="M846" s="3"/>
      <c r="N846" s="3"/>
      <c r="O846" s="3"/>
      <c r="P846" s="3"/>
      <c r="Q846" s="3"/>
      <c r="R846" s="3"/>
      <c r="S846" s="3"/>
      <c r="T846" s="3"/>
      <c r="U846" s="3"/>
      <c r="V846" s="3"/>
      <c r="W846" s="3"/>
      <c r="X846" s="3"/>
      <c r="Y846" s="3"/>
      <c r="Z846" s="3"/>
    </row>
    <row r="847" spans="2:26">
      <c r="B847" s="449"/>
      <c r="C847" s="7"/>
      <c r="D847" s="3"/>
      <c r="E847" s="3"/>
      <c r="F847" s="3"/>
      <c r="G847" s="3"/>
      <c r="H847" s="3"/>
      <c r="I847" s="3"/>
      <c r="J847" s="3"/>
      <c r="K847" s="3"/>
      <c r="L847" s="3"/>
      <c r="M847" s="3"/>
      <c r="N847" s="3"/>
      <c r="O847" s="3"/>
      <c r="P847" s="3"/>
      <c r="Q847" s="3"/>
      <c r="R847" s="3"/>
      <c r="S847" s="3"/>
      <c r="T847" s="3"/>
      <c r="U847" s="3"/>
      <c r="V847" s="3"/>
      <c r="W847" s="3"/>
      <c r="X847" s="3"/>
      <c r="Y847" s="3"/>
      <c r="Z847" s="3"/>
    </row>
    <row r="848" spans="2:26">
      <c r="B848" s="449"/>
      <c r="C848" s="7"/>
      <c r="D848" s="3"/>
      <c r="E848" s="3"/>
      <c r="F848" s="3"/>
      <c r="G848" s="3"/>
      <c r="H848" s="3"/>
      <c r="I848" s="3"/>
      <c r="J848" s="3"/>
      <c r="K848" s="3"/>
      <c r="L848" s="3"/>
      <c r="M848" s="3"/>
      <c r="N848" s="3"/>
      <c r="O848" s="3"/>
      <c r="P848" s="3"/>
      <c r="Q848" s="3"/>
      <c r="R848" s="3"/>
      <c r="S848" s="3"/>
      <c r="T848" s="3"/>
      <c r="U848" s="3"/>
      <c r="V848" s="3"/>
      <c r="W848" s="3"/>
      <c r="X848" s="3"/>
      <c r="Y848" s="3"/>
      <c r="Z848" s="3"/>
    </row>
    <row r="849" spans="2:26">
      <c r="B849" s="449"/>
      <c r="C849" s="7"/>
      <c r="D849" s="3"/>
      <c r="E849" s="3"/>
      <c r="F849" s="3"/>
      <c r="G849" s="3"/>
      <c r="H849" s="3"/>
      <c r="I849" s="3"/>
      <c r="J849" s="3"/>
      <c r="K849" s="3"/>
      <c r="L849" s="3"/>
      <c r="M849" s="3"/>
      <c r="N849" s="3"/>
      <c r="O849" s="3"/>
      <c r="P849" s="3"/>
      <c r="Q849" s="3"/>
      <c r="R849" s="3"/>
      <c r="S849" s="3"/>
      <c r="T849" s="3"/>
      <c r="U849" s="3"/>
      <c r="V849" s="3"/>
      <c r="W849" s="3"/>
      <c r="X849" s="3"/>
      <c r="Y849" s="3"/>
      <c r="Z849" s="3"/>
    </row>
    <row r="850" spans="2:26">
      <c r="B850" s="449"/>
      <c r="C850" s="7"/>
      <c r="D850" s="3"/>
      <c r="E850" s="3"/>
      <c r="F850" s="3"/>
      <c r="G850" s="3"/>
      <c r="H850" s="3"/>
      <c r="I850" s="3"/>
      <c r="J850" s="3"/>
      <c r="K850" s="3"/>
      <c r="L850" s="3"/>
      <c r="M850" s="3"/>
      <c r="N850" s="3"/>
      <c r="O850" s="3"/>
      <c r="P850" s="3"/>
      <c r="Q850" s="3"/>
      <c r="R850" s="3"/>
      <c r="S850" s="3"/>
      <c r="T850" s="3"/>
      <c r="U850" s="3"/>
      <c r="V850" s="3"/>
      <c r="W850" s="3"/>
      <c r="X850" s="3"/>
      <c r="Y850" s="3"/>
      <c r="Z850" s="3"/>
    </row>
    <row r="851" spans="2:26">
      <c r="B851" s="449"/>
      <c r="C851" s="7"/>
      <c r="D851" s="3"/>
      <c r="E851" s="3"/>
      <c r="F851" s="3"/>
      <c r="G851" s="3"/>
      <c r="H851" s="3"/>
      <c r="I851" s="3"/>
      <c r="J851" s="3"/>
      <c r="K851" s="3"/>
      <c r="L851" s="3"/>
      <c r="M851" s="3"/>
      <c r="N851" s="3"/>
      <c r="O851" s="3"/>
      <c r="P851" s="3"/>
      <c r="Q851" s="3"/>
      <c r="R851" s="3"/>
      <c r="S851" s="3"/>
      <c r="T851" s="3"/>
      <c r="U851" s="3"/>
      <c r="V851" s="3"/>
      <c r="W851" s="3"/>
      <c r="X851" s="3"/>
      <c r="Y851" s="3"/>
      <c r="Z851" s="3"/>
    </row>
    <row r="852" spans="2:26">
      <c r="B852" s="449"/>
      <c r="C852" s="7"/>
      <c r="D852" s="3"/>
      <c r="E852" s="3"/>
      <c r="F852" s="3"/>
      <c r="G852" s="3"/>
      <c r="H852" s="3"/>
      <c r="I852" s="3"/>
      <c r="J852" s="3"/>
      <c r="K852" s="3"/>
      <c r="L852" s="3"/>
      <c r="M852" s="3"/>
      <c r="N852" s="3"/>
      <c r="O852" s="3"/>
      <c r="P852" s="3"/>
      <c r="Q852" s="3"/>
      <c r="R852" s="3"/>
      <c r="S852" s="3"/>
      <c r="T852" s="3"/>
      <c r="U852" s="3"/>
      <c r="V852" s="3"/>
      <c r="W852" s="3"/>
      <c r="X852" s="3"/>
      <c r="Y852" s="3"/>
      <c r="Z852" s="3"/>
    </row>
    <row r="853" spans="2:26">
      <c r="B853" s="449"/>
      <c r="C853" s="7"/>
      <c r="D853" s="3"/>
      <c r="E853" s="3"/>
      <c r="F853" s="3"/>
      <c r="G853" s="3"/>
      <c r="H853" s="3"/>
      <c r="I853" s="3"/>
      <c r="J853" s="3"/>
      <c r="K853" s="3"/>
      <c r="L853" s="3"/>
      <c r="M853" s="3"/>
      <c r="N853" s="3"/>
      <c r="O853" s="3"/>
      <c r="P853" s="3"/>
      <c r="Q853" s="3"/>
      <c r="R853" s="3"/>
      <c r="S853" s="3"/>
      <c r="T853" s="3"/>
      <c r="U853" s="3"/>
      <c r="V853" s="3"/>
      <c r="W853" s="3"/>
      <c r="X853" s="3"/>
      <c r="Y853" s="3"/>
      <c r="Z853" s="3"/>
    </row>
    <row r="854" spans="2:26">
      <c r="B854" s="449"/>
      <c r="C854" s="7"/>
      <c r="D854" s="3"/>
      <c r="E854" s="3"/>
      <c r="F854" s="3"/>
      <c r="G854" s="3"/>
      <c r="H854" s="3"/>
      <c r="I854" s="3"/>
      <c r="J854" s="3"/>
      <c r="K854" s="3"/>
      <c r="L854" s="3"/>
      <c r="M854" s="3"/>
      <c r="N854" s="3"/>
      <c r="O854" s="3"/>
      <c r="P854" s="3"/>
      <c r="Q854" s="3"/>
      <c r="R854" s="3"/>
      <c r="S854" s="3"/>
      <c r="T854" s="3"/>
      <c r="U854" s="3"/>
      <c r="V854" s="3"/>
      <c r="W854" s="3"/>
      <c r="X854" s="3"/>
      <c r="Y854" s="3"/>
      <c r="Z854" s="3"/>
    </row>
    <row r="855" spans="2:26">
      <c r="B855" s="449"/>
      <c r="C855" s="7"/>
      <c r="D855" s="3"/>
      <c r="E855" s="3"/>
      <c r="F855" s="3"/>
      <c r="G855" s="3"/>
      <c r="H855" s="3"/>
      <c r="I855" s="3"/>
      <c r="J855" s="3"/>
      <c r="K855" s="3"/>
      <c r="L855" s="3"/>
      <c r="M855" s="3"/>
      <c r="N855" s="3"/>
      <c r="O855" s="3"/>
      <c r="P855" s="3"/>
      <c r="Q855" s="3"/>
      <c r="R855" s="3"/>
      <c r="S855" s="3"/>
      <c r="T855" s="3"/>
      <c r="U855" s="3"/>
      <c r="V855" s="3"/>
      <c r="W855" s="3"/>
      <c r="X855" s="3"/>
      <c r="Y855" s="3"/>
      <c r="Z855" s="3"/>
    </row>
    <row r="856" spans="2:26">
      <c r="B856" s="449"/>
      <c r="C856" s="7"/>
      <c r="D856" s="3"/>
      <c r="E856" s="3"/>
      <c r="F856" s="3"/>
      <c r="G856" s="3"/>
      <c r="H856" s="3"/>
      <c r="I856" s="3"/>
      <c r="J856" s="3"/>
      <c r="K856" s="3"/>
      <c r="L856" s="3"/>
      <c r="M856" s="3"/>
      <c r="N856" s="3"/>
      <c r="O856" s="3"/>
      <c r="P856" s="3"/>
      <c r="Q856" s="3"/>
      <c r="R856" s="3"/>
      <c r="S856" s="3"/>
      <c r="T856" s="3"/>
      <c r="U856" s="3"/>
      <c r="V856" s="3"/>
      <c r="W856" s="3"/>
      <c r="X856" s="3"/>
      <c r="Y856" s="3"/>
      <c r="Z856" s="3"/>
    </row>
    <row r="857" spans="2:26">
      <c r="B857" s="449"/>
      <c r="C857" s="7"/>
      <c r="D857" s="3"/>
      <c r="E857" s="3"/>
      <c r="F857" s="3"/>
      <c r="G857" s="3"/>
      <c r="H857" s="3"/>
      <c r="I857" s="3"/>
      <c r="J857" s="3"/>
      <c r="K857" s="3"/>
      <c r="L857" s="3"/>
      <c r="M857" s="3"/>
      <c r="N857" s="3"/>
      <c r="O857" s="3"/>
      <c r="P857" s="3"/>
      <c r="Q857" s="3"/>
      <c r="R857" s="3"/>
      <c r="S857" s="3"/>
      <c r="T857" s="3"/>
      <c r="U857" s="3"/>
      <c r="V857" s="3"/>
      <c r="W857" s="3"/>
      <c r="X857" s="3"/>
      <c r="Y857" s="3"/>
      <c r="Z857" s="3"/>
    </row>
    <row r="858" spans="2:26">
      <c r="B858" s="449"/>
      <c r="C858" s="7"/>
      <c r="D858" s="3"/>
      <c r="E858" s="3"/>
      <c r="F858" s="3"/>
      <c r="G858" s="3"/>
      <c r="H858" s="3"/>
      <c r="I858" s="3"/>
      <c r="J858" s="3"/>
      <c r="K858" s="3"/>
      <c r="L858" s="3"/>
      <c r="M858" s="3"/>
      <c r="N858" s="3"/>
      <c r="O858" s="3"/>
      <c r="P858" s="3"/>
      <c r="Q858" s="3"/>
      <c r="R858" s="3"/>
      <c r="S858" s="3"/>
      <c r="T858" s="3"/>
      <c r="U858" s="3"/>
      <c r="V858" s="3"/>
      <c r="W858" s="3"/>
      <c r="X858" s="3"/>
      <c r="Y858" s="3"/>
      <c r="Z858" s="3"/>
    </row>
    <row r="859" spans="2:26">
      <c r="B859" s="449"/>
      <c r="C859" s="7"/>
      <c r="D859" s="3"/>
      <c r="E859" s="3"/>
      <c r="F859" s="3"/>
      <c r="G859" s="3"/>
      <c r="H859" s="3"/>
      <c r="I859" s="3"/>
      <c r="J859" s="3"/>
      <c r="K859" s="3"/>
      <c r="L859" s="3"/>
      <c r="M859" s="3"/>
      <c r="N859" s="3"/>
      <c r="O859" s="3"/>
      <c r="P859" s="3"/>
      <c r="Q859" s="3"/>
      <c r="R859" s="3"/>
      <c r="S859" s="3"/>
      <c r="T859" s="3"/>
      <c r="U859" s="3"/>
      <c r="V859" s="3"/>
      <c r="W859" s="3"/>
      <c r="X859" s="3"/>
      <c r="Y859" s="3"/>
      <c r="Z859" s="3"/>
    </row>
    <row r="860" spans="2:26">
      <c r="B860" s="449"/>
      <c r="C860" s="7"/>
      <c r="D860" s="3"/>
      <c r="E860" s="3"/>
      <c r="F860" s="3"/>
      <c r="G860" s="3"/>
      <c r="H860" s="3"/>
      <c r="I860" s="3"/>
      <c r="J860" s="3"/>
      <c r="K860" s="3"/>
      <c r="L860" s="3"/>
      <c r="M860" s="3"/>
      <c r="N860" s="3"/>
      <c r="O860" s="3"/>
      <c r="P860" s="3"/>
      <c r="Q860" s="3"/>
      <c r="R860" s="3"/>
      <c r="S860" s="3"/>
      <c r="T860" s="3"/>
      <c r="U860" s="3"/>
      <c r="V860" s="3"/>
      <c r="W860" s="3"/>
      <c r="X860" s="3"/>
      <c r="Y860" s="3"/>
      <c r="Z860" s="3"/>
    </row>
    <row r="861" spans="2:26">
      <c r="B861" s="449"/>
      <c r="C861" s="7"/>
      <c r="D861" s="3"/>
      <c r="E861" s="3"/>
      <c r="F861" s="3"/>
      <c r="G861" s="3"/>
      <c r="H861" s="3"/>
      <c r="I861" s="3"/>
      <c r="J861" s="3"/>
      <c r="K861" s="3"/>
      <c r="L861" s="3"/>
      <c r="M861" s="3"/>
      <c r="N861" s="3"/>
      <c r="O861" s="3"/>
      <c r="P861" s="3"/>
      <c r="Q861" s="3"/>
      <c r="R861" s="3"/>
      <c r="S861" s="3"/>
      <c r="T861" s="3"/>
      <c r="U861" s="3"/>
      <c r="V861" s="3"/>
      <c r="W861" s="3"/>
      <c r="X861" s="3"/>
      <c r="Y861" s="3"/>
      <c r="Z861" s="3"/>
    </row>
    <row r="862" spans="2:26">
      <c r="B862" s="449"/>
      <c r="C862" s="7"/>
      <c r="D862" s="3"/>
      <c r="E862" s="3"/>
      <c r="F862" s="3"/>
      <c r="G862" s="3"/>
      <c r="H862" s="3"/>
      <c r="I862" s="3"/>
      <c r="J862" s="3"/>
      <c r="K862" s="3"/>
      <c r="L862" s="3"/>
      <c r="M862" s="3"/>
      <c r="N862" s="3"/>
      <c r="O862" s="3"/>
      <c r="P862" s="3"/>
      <c r="Q862" s="3"/>
      <c r="R862" s="3"/>
      <c r="S862" s="3"/>
      <c r="T862" s="3"/>
      <c r="U862" s="3"/>
      <c r="V862" s="3"/>
      <c r="W862" s="3"/>
      <c r="X862" s="3"/>
      <c r="Y862" s="3"/>
      <c r="Z862" s="3"/>
    </row>
    <row r="863" spans="2:26">
      <c r="B863" s="449"/>
      <c r="C863" s="7"/>
      <c r="D863" s="3"/>
      <c r="E863" s="3"/>
      <c r="F863" s="3"/>
      <c r="G863" s="3"/>
      <c r="H863" s="3"/>
      <c r="I863" s="3"/>
      <c r="J863" s="3"/>
      <c r="K863" s="3"/>
      <c r="L863" s="3"/>
      <c r="M863" s="3"/>
      <c r="N863" s="3"/>
      <c r="O863" s="3"/>
      <c r="P863" s="3"/>
      <c r="Q863" s="3"/>
      <c r="R863" s="3"/>
      <c r="S863" s="3"/>
      <c r="T863" s="3"/>
      <c r="U863" s="3"/>
      <c r="V863" s="3"/>
      <c r="W863" s="3"/>
      <c r="X863" s="3"/>
      <c r="Y863" s="3"/>
      <c r="Z863" s="3"/>
    </row>
    <row r="864" spans="2:26">
      <c r="B864" s="449"/>
      <c r="C864" s="7"/>
      <c r="D864" s="3"/>
      <c r="E864" s="3"/>
      <c r="F864" s="3"/>
      <c r="G864" s="3"/>
      <c r="H864" s="3"/>
      <c r="I864" s="3"/>
      <c r="J864" s="3"/>
      <c r="K864" s="3"/>
      <c r="L864" s="3"/>
      <c r="M864" s="3"/>
      <c r="N864" s="3"/>
      <c r="O864" s="3"/>
      <c r="P864" s="3"/>
      <c r="Q864" s="3"/>
      <c r="R864" s="3"/>
      <c r="S864" s="3"/>
      <c r="T864" s="3"/>
      <c r="U864" s="3"/>
      <c r="V864" s="3"/>
      <c r="W864" s="3"/>
      <c r="X864" s="3"/>
      <c r="Y864" s="3"/>
      <c r="Z864" s="3"/>
    </row>
    <row r="865" spans="2:26">
      <c r="B865" s="449"/>
      <c r="C865" s="7"/>
      <c r="D865" s="3"/>
      <c r="E865" s="3"/>
      <c r="F865" s="3"/>
      <c r="G865" s="3"/>
      <c r="H865" s="3"/>
      <c r="I865" s="3"/>
      <c r="J865" s="3"/>
      <c r="K865" s="3"/>
      <c r="L865" s="3"/>
      <c r="M865" s="3"/>
      <c r="N865" s="3"/>
      <c r="O865" s="3"/>
      <c r="P865" s="3"/>
      <c r="Q865" s="3"/>
      <c r="R865" s="3"/>
      <c r="S865" s="3"/>
      <c r="T865" s="3"/>
      <c r="U865" s="3"/>
      <c r="V865" s="3"/>
      <c r="W865" s="3"/>
      <c r="X865" s="3"/>
      <c r="Y865" s="3"/>
      <c r="Z865" s="3"/>
    </row>
    <row r="866" spans="2:26">
      <c r="B866" s="449"/>
      <c r="C866" s="7"/>
      <c r="D866" s="3"/>
      <c r="E866" s="3"/>
      <c r="F866" s="3"/>
      <c r="G866" s="3"/>
      <c r="H866" s="3"/>
      <c r="I866" s="3"/>
      <c r="J866" s="3"/>
      <c r="K866" s="3"/>
      <c r="L866" s="3"/>
      <c r="M866" s="3"/>
      <c r="N866" s="3"/>
      <c r="O866" s="3"/>
      <c r="P866" s="3"/>
      <c r="Q866" s="3"/>
      <c r="R866" s="3"/>
      <c r="S866" s="3"/>
      <c r="T866" s="3"/>
      <c r="U866" s="3"/>
      <c r="V866" s="3"/>
      <c r="W866" s="3"/>
      <c r="X866" s="3"/>
      <c r="Y866" s="3"/>
      <c r="Z866" s="3"/>
    </row>
    <row r="867" spans="2:26">
      <c r="B867" s="449"/>
      <c r="C867" s="7"/>
      <c r="D867" s="3"/>
      <c r="E867" s="3"/>
      <c r="F867" s="3"/>
      <c r="G867" s="3"/>
      <c r="H867" s="3"/>
      <c r="I867" s="3"/>
      <c r="J867" s="3"/>
      <c r="K867" s="3"/>
      <c r="L867" s="3"/>
      <c r="M867" s="3"/>
      <c r="N867" s="3"/>
      <c r="O867" s="3"/>
      <c r="P867" s="3"/>
      <c r="Q867" s="3"/>
      <c r="R867" s="3"/>
      <c r="S867" s="3"/>
      <c r="T867" s="3"/>
      <c r="U867" s="3"/>
      <c r="V867" s="3"/>
      <c r="W867" s="3"/>
      <c r="X867" s="3"/>
      <c r="Y867" s="3"/>
      <c r="Z867" s="3"/>
    </row>
    <row r="868" spans="2:26">
      <c r="B868" s="449"/>
      <c r="C868" s="7"/>
      <c r="D868" s="3"/>
      <c r="E868" s="3"/>
      <c r="F868" s="3"/>
      <c r="G868" s="3"/>
      <c r="H868" s="3"/>
      <c r="I868" s="3"/>
      <c r="J868" s="3"/>
      <c r="K868" s="3"/>
      <c r="L868" s="3"/>
      <c r="M868" s="3"/>
      <c r="N868" s="3"/>
      <c r="O868" s="3"/>
      <c r="P868" s="3"/>
      <c r="Q868" s="3"/>
      <c r="R868" s="3"/>
      <c r="S868" s="3"/>
      <c r="T868" s="3"/>
      <c r="U868" s="3"/>
      <c r="V868" s="3"/>
      <c r="W868" s="3"/>
      <c r="X868" s="3"/>
      <c r="Y868" s="3"/>
      <c r="Z868" s="3"/>
    </row>
    <row r="869" spans="2:26">
      <c r="B869" s="449"/>
      <c r="C869" s="7"/>
      <c r="D869" s="3"/>
      <c r="E869" s="3"/>
      <c r="F869" s="3"/>
      <c r="G869" s="3"/>
      <c r="H869" s="3"/>
      <c r="I869" s="3"/>
      <c r="J869" s="3"/>
      <c r="K869" s="3"/>
      <c r="L869" s="3"/>
      <c r="M869" s="3"/>
      <c r="N869" s="3"/>
      <c r="O869" s="3"/>
      <c r="P869" s="3"/>
      <c r="Q869" s="3"/>
      <c r="R869" s="3"/>
      <c r="S869" s="3"/>
      <c r="T869" s="3"/>
      <c r="U869" s="3"/>
      <c r="V869" s="3"/>
      <c r="W869" s="3"/>
      <c r="X869" s="3"/>
      <c r="Y869" s="3"/>
      <c r="Z869" s="3"/>
    </row>
    <row r="870" spans="2:26">
      <c r="B870" s="449"/>
      <c r="C870" s="7"/>
      <c r="D870" s="3"/>
      <c r="E870" s="3"/>
      <c r="F870" s="3"/>
      <c r="G870" s="3"/>
      <c r="H870" s="3"/>
      <c r="I870" s="3"/>
      <c r="J870" s="3"/>
      <c r="K870" s="3"/>
      <c r="L870" s="3"/>
      <c r="M870" s="3"/>
      <c r="N870" s="3"/>
      <c r="O870" s="3"/>
      <c r="P870" s="3"/>
      <c r="Q870" s="3"/>
      <c r="R870" s="3"/>
      <c r="S870" s="3"/>
      <c r="T870" s="3"/>
      <c r="U870" s="3"/>
      <c r="V870" s="3"/>
      <c r="W870" s="3"/>
      <c r="X870" s="3"/>
      <c r="Y870" s="3"/>
      <c r="Z870" s="3"/>
    </row>
    <row r="871" spans="2:26">
      <c r="B871" s="449"/>
      <c r="C871" s="7"/>
      <c r="D871" s="3"/>
      <c r="E871" s="3"/>
      <c r="F871" s="3"/>
      <c r="G871" s="3"/>
      <c r="H871" s="3"/>
      <c r="I871" s="3"/>
      <c r="J871" s="3"/>
      <c r="K871" s="3"/>
      <c r="L871" s="3"/>
      <c r="M871" s="3"/>
      <c r="N871" s="3"/>
      <c r="O871" s="3"/>
      <c r="P871" s="3"/>
      <c r="Q871" s="3"/>
      <c r="R871" s="3"/>
      <c r="S871" s="3"/>
      <c r="T871" s="3"/>
      <c r="U871" s="3"/>
      <c r="V871" s="3"/>
      <c r="W871" s="3"/>
      <c r="X871" s="3"/>
      <c r="Y871" s="3"/>
      <c r="Z871" s="3"/>
    </row>
    <row r="872" spans="2:26">
      <c r="B872" s="449"/>
      <c r="C872" s="7"/>
      <c r="D872" s="3"/>
      <c r="E872" s="3"/>
      <c r="F872" s="3"/>
      <c r="G872" s="3"/>
      <c r="H872" s="3"/>
      <c r="I872" s="3"/>
      <c r="J872" s="3"/>
      <c r="K872" s="3"/>
      <c r="L872" s="3"/>
      <c r="M872" s="3"/>
      <c r="N872" s="3"/>
      <c r="O872" s="3"/>
      <c r="P872" s="3"/>
      <c r="Q872" s="3"/>
      <c r="R872" s="3"/>
      <c r="S872" s="3"/>
      <c r="T872" s="3"/>
      <c r="U872" s="3"/>
      <c r="V872" s="3"/>
      <c r="W872" s="3"/>
      <c r="X872" s="3"/>
      <c r="Y872" s="3"/>
      <c r="Z872" s="3"/>
    </row>
    <row r="873" spans="2:26">
      <c r="B873" s="449"/>
      <c r="C873" s="7"/>
      <c r="D873" s="3"/>
      <c r="E873" s="3"/>
      <c r="F873" s="3"/>
      <c r="G873" s="3"/>
      <c r="H873" s="3"/>
      <c r="I873" s="3"/>
      <c r="J873" s="3"/>
      <c r="K873" s="3"/>
      <c r="L873" s="3"/>
      <c r="M873" s="3"/>
      <c r="N873" s="3"/>
      <c r="O873" s="3"/>
      <c r="P873" s="3"/>
      <c r="Q873" s="3"/>
      <c r="R873" s="3"/>
      <c r="S873" s="3"/>
      <c r="T873" s="3"/>
      <c r="U873" s="3"/>
      <c r="V873" s="3"/>
      <c r="W873" s="3"/>
      <c r="X873" s="3"/>
      <c r="Y873" s="3"/>
      <c r="Z873" s="3"/>
    </row>
    <row r="874" spans="2:26">
      <c r="B874" s="449"/>
      <c r="C874" s="7"/>
      <c r="D874" s="3"/>
      <c r="E874" s="3"/>
      <c r="F874" s="3"/>
      <c r="G874" s="3"/>
      <c r="H874" s="3"/>
      <c r="I874" s="3"/>
      <c r="J874" s="3"/>
      <c r="K874" s="3"/>
      <c r="L874" s="3"/>
      <c r="M874" s="3"/>
      <c r="N874" s="3"/>
      <c r="O874" s="3"/>
      <c r="P874" s="3"/>
      <c r="Q874" s="3"/>
      <c r="R874" s="3"/>
      <c r="S874" s="3"/>
      <c r="T874" s="3"/>
      <c r="U874" s="3"/>
      <c r="V874" s="3"/>
      <c r="W874" s="3"/>
      <c r="X874" s="3"/>
      <c r="Y874" s="3"/>
      <c r="Z874" s="3"/>
    </row>
    <row r="875" spans="2:26">
      <c r="B875" s="449"/>
      <c r="C875" s="7"/>
      <c r="D875" s="3"/>
      <c r="E875" s="3"/>
      <c r="F875" s="3"/>
      <c r="G875" s="3"/>
      <c r="H875" s="3"/>
      <c r="I875" s="3"/>
      <c r="J875" s="3"/>
      <c r="K875" s="3"/>
      <c r="L875" s="3"/>
      <c r="M875" s="3"/>
      <c r="N875" s="3"/>
      <c r="O875" s="3"/>
      <c r="P875" s="3"/>
      <c r="Q875" s="3"/>
      <c r="R875" s="3"/>
      <c r="S875" s="3"/>
      <c r="T875" s="3"/>
      <c r="U875" s="3"/>
      <c r="V875" s="3"/>
      <c r="W875" s="3"/>
      <c r="X875" s="3"/>
      <c r="Y875" s="3"/>
      <c r="Z875" s="3"/>
    </row>
    <row r="876" spans="2:26">
      <c r="B876" s="449"/>
      <c r="C876" s="7"/>
      <c r="D876" s="3"/>
      <c r="E876" s="3"/>
      <c r="F876" s="3"/>
      <c r="G876" s="3"/>
      <c r="H876" s="3"/>
      <c r="I876" s="3"/>
      <c r="J876" s="3"/>
      <c r="K876" s="3"/>
      <c r="L876" s="3"/>
      <c r="M876" s="3"/>
      <c r="N876" s="3"/>
      <c r="O876" s="3"/>
      <c r="P876" s="3"/>
      <c r="Q876" s="3"/>
      <c r="R876" s="3"/>
      <c r="S876" s="3"/>
      <c r="T876" s="3"/>
      <c r="U876" s="3"/>
      <c r="V876" s="3"/>
      <c r="W876" s="3"/>
      <c r="X876" s="3"/>
      <c r="Y876" s="3"/>
      <c r="Z876" s="3"/>
    </row>
    <row r="877" spans="2:26">
      <c r="B877" s="449"/>
      <c r="C877" s="7"/>
      <c r="D877" s="3"/>
      <c r="E877" s="3"/>
      <c r="F877" s="3"/>
      <c r="G877" s="3"/>
      <c r="H877" s="3"/>
      <c r="I877" s="3"/>
      <c r="J877" s="3"/>
      <c r="K877" s="3"/>
      <c r="L877" s="3"/>
      <c r="M877" s="3"/>
      <c r="N877" s="3"/>
      <c r="O877" s="3"/>
      <c r="P877" s="3"/>
      <c r="Q877" s="3"/>
      <c r="R877" s="3"/>
      <c r="S877" s="3"/>
      <c r="T877" s="3"/>
      <c r="U877" s="3"/>
      <c r="V877" s="3"/>
      <c r="W877" s="3"/>
      <c r="X877" s="3"/>
      <c r="Y877" s="3"/>
      <c r="Z877" s="3"/>
    </row>
    <row r="878" spans="2:26">
      <c r="B878" s="449"/>
      <c r="C878" s="7"/>
      <c r="D878" s="3"/>
      <c r="E878" s="3"/>
      <c r="F878" s="3"/>
      <c r="G878" s="3"/>
      <c r="H878" s="3"/>
      <c r="I878" s="3"/>
      <c r="J878" s="3"/>
      <c r="K878" s="3"/>
      <c r="L878" s="3"/>
      <c r="M878" s="3"/>
      <c r="N878" s="3"/>
      <c r="O878" s="3"/>
      <c r="P878" s="3"/>
      <c r="Q878" s="3"/>
      <c r="R878" s="3"/>
      <c r="S878" s="3"/>
      <c r="T878" s="3"/>
      <c r="U878" s="3"/>
      <c r="V878" s="3"/>
      <c r="W878" s="3"/>
      <c r="X878" s="3"/>
      <c r="Y878" s="3"/>
      <c r="Z878" s="3"/>
    </row>
    <row r="879" spans="2:26">
      <c r="B879" s="449"/>
      <c r="C879" s="7"/>
      <c r="D879" s="3"/>
      <c r="E879" s="3"/>
      <c r="F879" s="3"/>
      <c r="G879" s="3"/>
      <c r="H879" s="3"/>
      <c r="I879" s="3"/>
      <c r="J879" s="3"/>
      <c r="K879" s="3"/>
      <c r="L879" s="3"/>
      <c r="M879" s="3"/>
      <c r="N879" s="3"/>
      <c r="O879" s="3"/>
      <c r="P879" s="3"/>
      <c r="Q879" s="3"/>
      <c r="R879" s="3"/>
      <c r="S879" s="3"/>
      <c r="T879" s="3"/>
      <c r="U879" s="3"/>
      <c r="V879" s="3"/>
      <c r="W879" s="3"/>
      <c r="X879" s="3"/>
      <c r="Y879" s="3"/>
      <c r="Z879" s="3"/>
    </row>
    <row r="880" spans="2:26">
      <c r="B880" s="449"/>
      <c r="C880" s="7"/>
      <c r="D880" s="3"/>
      <c r="E880" s="3"/>
      <c r="F880" s="3"/>
      <c r="G880" s="3"/>
      <c r="H880" s="3"/>
      <c r="I880" s="3"/>
      <c r="J880" s="3"/>
      <c r="K880" s="3"/>
      <c r="L880" s="3"/>
      <c r="M880" s="3"/>
      <c r="N880" s="3"/>
      <c r="O880" s="3"/>
      <c r="P880" s="3"/>
      <c r="Q880" s="3"/>
      <c r="R880" s="3"/>
      <c r="S880" s="3"/>
      <c r="T880" s="3"/>
      <c r="U880" s="3"/>
      <c r="V880" s="3"/>
      <c r="W880" s="3"/>
      <c r="X880" s="3"/>
      <c r="Y880" s="3"/>
      <c r="Z880" s="3"/>
    </row>
    <row r="881" spans="2:26">
      <c r="B881" s="449"/>
      <c r="C881" s="7"/>
      <c r="D881" s="3"/>
      <c r="E881" s="3"/>
      <c r="F881" s="3"/>
      <c r="G881" s="3"/>
      <c r="H881" s="3"/>
      <c r="I881" s="3"/>
      <c r="J881" s="3"/>
      <c r="K881" s="3"/>
      <c r="L881" s="3"/>
      <c r="M881" s="3"/>
      <c r="N881" s="3"/>
      <c r="O881" s="3"/>
      <c r="P881" s="3"/>
      <c r="Q881" s="3"/>
      <c r="R881" s="3"/>
      <c r="S881" s="3"/>
      <c r="T881" s="3"/>
      <c r="U881" s="3"/>
      <c r="V881" s="3"/>
      <c r="W881" s="3"/>
      <c r="X881" s="3"/>
      <c r="Y881" s="3"/>
      <c r="Z881" s="3"/>
    </row>
    <row r="882" spans="2:26">
      <c r="B882" s="449"/>
      <c r="C882" s="7"/>
      <c r="D882" s="3"/>
      <c r="E882" s="3"/>
      <c r="F882" s="3"/>
      <c r="G882" s="3"/>
      <c r="H882" s="3"/>
      <c r="I882" s="3"/>
      <c r="J882" s="3"/>
      <c r="K882" s="3"/>
      <c r="L882" s="3"/>
      <c r="M882" s="3"/>
      <c r="N882" s="3"/>
      <c r="O882" s="3"/>
      <c r="P882" s="3"/>
      <c r="Q882" s="3"/>
      <c r="R882" s="3"/>
      <c r="S882" s="3"/>
      <c r="T882" s="3"/>
      <c r="U882" s="3"/>
      <c r="V882" s="3"/>
      <c r="W882" s="3"/>
      <c r="X882" s="3"/>
      <c r="Y882" s="3"/>
      <c r="Z882" s="3"/>
    </row>
    <row r="883" spans="2:26">
      <c r="B883" s="449"/>
      <c r="C883" s="7"/>
      <c r="D883" s="3"/>
      <c r="E883" s="3"/>
      <c r="F883" s="3"/>
      <c r="G883" s="3"/>
      <c r="H883" s="3"/>
      <c r="I883" s="3"/>
      <c r="J883" s="3"/>
      <c r="K883" s="3"/>
      <c r="L883" s="3"/>
      <c r="M883" s="3"/>
      <c r="N883" s="3"/>
      <c r="O883" s="3"/>
      <c r="P883" s="3"/>
      <c r="Q883" s="3"/>
      <c r="R883" s="3"/>
      <c r="S883" s="3"/>
      <c r="T883" s="3"/>
      <c r="U883" s="3"/>
      <c r="V883" s="3"/>
      <c r="W883" s="3"/>
      <c r="X883" s="3"/>
      <c r="Y883" s="3"/>
      <c r="Z883" s="3"/>
    </row>
    <row r="884" spans="2:26">
      <c r="B884" s="449"/>
      <c r="C884" s="7"/>
      <c r="D884" s="3"/>
      <c r="E884" s="3"/>
      <c r="F884" s="3"/>
      <c r="G884" s="3"/>
      <c r="H884" s="3"/>
      <c r="I884" s="3"/>
      <c r="J884" s="3"/>
      <c r="K884" s="3"/>
      <c r="L884" s="3"/>
      <c r="M884" s="3"/>
      <c r="N884" s="3"/>
      <c r="O884" s="3"/>
      <c r="P884" s="3"/>
      <c r="Q884" s="3"/>
      <c r="R884" s="3"/>
      <c r="S884" s="3"/>
      <c r="T884" s="3"/>
      <c r="U884" s="3"/>
      <c r="V884" s="3"/>
      <c r="W884" s="3"/>
      <c r="X884" s="3"/>
      <c r="Y884" s="3"/>
      <c r="Z884" s="3"/>
    </row>
    <row r="885" spans="2:26">
      <c r="B885" s="449"/>
      <c r="C885" s="7"/>
      <c r="D885" s="3"/>
      <c r="E885" s="3"/>
      <c r="F885" s="3"/>
      <c r="G885" s="3"/>
      <c r="H885" s="3"/>
      <c r="I885" s="3"/>
      <c r="J885" s="3"/>
      <c r="K885" s="3"/>
      <c r="L885" s="3"/>
      <c r="M885" s="3"/>
      <c r="N885" s="3"/>
      <c r="O885" s="3"/>
      <c r="P885" s="3"/>
      <c r="Q885" s="3"/>
      <c r="R885" s="3"/>
      <c r="S885" s="3"/>
      <c r="T885" s="3"/>
      <c r="U885" s="3"/>
      <c r="V885" s="3"/>
      <c r="W885" s="3"/>
      <c r="X885" s="3"/>
      <c r="Y885" s="3"/>
      <c r="Z885" s="3"/>
    </row>
    <row r="886" spans="2:26">
      <c r="B886" s="449"/>
      <c r="C886" s="7"/>
      <c r="D886" s="3"/>
      <c r="E886" s="3"/>
      <c r="F886" s="3"/>
      <c r="G886" s="3"/>
      <c r="H886" s="3"/>
      <c r="I886" s="3"/>
      <c r="J886" s="3"/>
      <c r="K886" s="3"/>
      <c r="L886" s="3"/>
      <c r="M886" s="3"/>
      <c r="N886" s="3"/>
      <c r="O886" s="3"/>
      <c r="P886" s="3"/>
      <c r="Q886" s="3"/>
      <c r="R886" s="3"/>
      <c r="S886" s="3"/>
      <c r="T886" s="3"/>
      <c r="U886" s="3"/>
      <c r="V886" s="3"/>
      <c r="W886" s="3"/>
      <c r="X886" s="3"/>
      <c r="Y886" s="3"/>
      <c r="Z886" s="3"/>
    </row>
    <row r="887" spans="2:26">
      <c r="B887" s="449"/>
      <c r="C887" s="7"/>
      <c r="D887" s="3"/>
      <c r="E887" s="3"/>
      <c r="F887" s="3"/>
      <c r="G887" s="3"/>
      <c r="H887" s="3"/>
      <c r="I887" s="3"/>
      <c r="J887" s="3"/>
      <c r="K887" s="3"/>
      <c r="L887" s="3"/>
      <c r="M887" s="3"/>
      <c r="N887" s="3"/>
      <c r="O887" s="3"/>
      <c r="P887" s="3"/>
      <c r="Q887" s="3"/>
      <c r="R887" s="3"/>
      <c r="S887" s="3"/>
      <c r="T887" s="3"/>
      <c r="U887" s="3"/>
      <c r="V887" s="3"/>
      <c r="W887" s="3"/>
      <c r="X887" s="3"/>
      <c r="Y887" s="3"/>
      <c r="Z887" s="3"/>
    </row>
    <row r="888" spans="2:26">
      <c r="B888" s="449"/>
      <c r="C888" s="7"/>
      <c r="D888" s="3"/>
      <c r="E888" s="3"/>
      <c r="F888" s="3"/>
      <c r="G888" s="3"/>
      <c r="H888" s="3"/>
      <c r="I888" s="3"/>
      <c r="J888" s="3"/>
      <c r="K888" s="3"/>
      <c r="L888" s="3"/>
      <c r="M888" s="3"/>
      <c r="N888" s="3"/>
      <c r="O888" s="3"/>
      <c r="P888" s="3"/>
      <c r="Q888" s="3"/>
      <c r="R888" s="3"/>
      <c r="S888" s="3"/>
      <c r="T888" s="3"/>
      <c r="U888" s="3"/>
      <c r="V888" s="3"/>
      <c r="W888" s="3"/>
      <c r="X888" s="3"/>
      <c r="Y888" s="3"/>
      <c r="Z888" s="3"/>
    </row>
    <row r="889" spans="2:26">
      <c r="B889" s="449"/>
      <c r="C889" s="7"/>
      <c r="D889" s="3"/>
      <c r="E889" s="3"/>
      <c r="F889" s="3"/>
      <c r="G889" s="3"/>
      <c r="H889" s="3"/>
      <c r="I889" s="3"/>
      <c r="J889" s="3"/>
      <c r="K889" s="3"/>
      <c r="L889" s="3"/>
      <c r="M889" s="3"/>
      <c r="N889" s="3"/>
      <c r="O889" s="3"/>
      <c r="P889" s="3"/>
      <c r="Q889" s="3"/>
      <c r="R889" s="3"/>
      <c r="S889" s="3"/>
      <c r="T889" s="3"/>
      <c r="U889" s="3"/>
      <c r="V889" s="3"/>
      <c r="W889" s="3"/>
      <c r="X889" s="3"/>
      <c r="Y889" s="3"/>
      <c r="Z889" s="3"/>
    </row>
    <row r="890" spans="2:26">
      <c r="B890" s="449"/>
      <c r="C890" s="7"/>
      <c r="D890" s="3"/>
      <c r="E890" s="3"/>
      <c r="F890" s="3"/>
      <c r="G890" s="3"/>
      <c r="H890" s="3"/>
      <c r="I890" s="3"/>
      <c r="J890" s="3"/>
      <c r="K890" s="3"/>
      <c r="L890" s="3"/>
      <c r="M890" s="3"/>
      <c r="N890" s="3"/>
      <c r="O890" s="3"/>
      <c r="P890" s="3"/>
      <c r="Q890" s="3"/>
      <c r="R890" s="3"/>
      <c r="S890" s="3"/>
      <c r="T890" s="3"/>
      <c r="U890" s="3"/>
      <c r="V890" s="3"/>
      <c r="W890" s="3"/>
      <c r="X890" s="3"/>
      <c r="Y890" s="3"/>
      <c r="Z890" s="3"/>
    </row>
    <row r="891" spans="2:26">
      <c r="B891" s="449"/>
      <c r="C891" s="7"/>
      <c r="D891" s="3"/>
      <c r="E891" s="3"/>
      <c r="F891" s="3"/>
      <c r="G891" s="3"/>
      <c r="H891" s="3"/>
      <c r="I891" s="3"/>
      <c r="J891" s="3"/>
      <c r="K891" s="3"/>
      <c r="L891" s="3"/>
      <c r="M891" s="3"/>
      <c r="N891" s="3"/>
      <c r="O891" s="3"/>
      <c r="P891" s="3"/>
      <c r="Q891" s="3"/>
      <c r="R891" s="3"/>
      <c r="S891" s="3"/>
      <c r="T891" s="3"/>
      <c r="U891" s="3"/>
      <c r="V891" s="3"/>
      <c r="W891" s="3"/>
      <c r="X891" s="3"/>
      <c r="Y891" s="3"/>
      <c r="Z891" s="3"/>
    </row>
    <row r="892" spans="2:26">
      <c r="B892" s="449"/>
      <c r="C892" s="7"/>
      <c r="D892" s="3"/>
      <c r="E892" s="3"/>
      <c r="F892" s="3"/>
      <c r="G892" s="3"/>
      <c r="H892" s="3"/>
      <c r="I892" s="3"/>
      <c r="J892" s="3"/>
      <c r="K892" s="3"/>
      <c r="L892" s="3"/>
      <c r="M892" s="3"/>
      <c r="N892" s="3"/>
      <c r="O892" s="3"/>
      <c r="P892" s="3"/>
      <c r="Q892" s="3"/>
      <c r="R892" s="3"/>
      <c r="S892" s="3"/>
      <c r="T892" s="3"/>
      <c r="U892" s="3"/>
      <c r="V892" s="3"/>
      <c r="W892" s="3"/>
      <c r="X892" s="3"/>
      <c r="Y892" s="3"/>
      <c r="Z892" s="3"/>
    </row>
    <row r="893" spans="2:26">
      <c r="B893" s="449"/>
      <c r="C893" s="7"/>
      <c r="D893" s="3"/>
      <c r="E893" s="3"/>
      <c r="F893" s="3"/>
      <c r="G893" s="3"/>
      <c r="H893" s="3"/>
      <c r="I893" s="3"/>
      <c r="J893" s="3"/>
      <c r="K893" s="3"/>
      <c r="L893" s="3"/>
      <c r="M893" s="3"/>
      <c r="N893" s="3"/>
      <c r="O893" s="3"/>
      <c r="P893" s="3"/>
      <c r="Q893" s="3"/>
      <c r="R893" s="3"/>
      <c r="S893" s="3"/>
      <c r="T893" s="3"/>
      <c r="U893" s="3"/>
      <c r="V893" s="3"/>
      <c r="W893" s="3"/>
      <c r="X893" s="3"/>
      <c r="Y893" s="3"/>
      <c r="Z893" s="3"/>
    </row>
    <row r="894" spans="2:26">
      <c r="B894" s="449"/>
      <c r="C894" s="7"/>
      <c r="D894" s="3"/>
      <c r="E894" s="3"/>
      <c r="F894" s="3"/>
      <c r="G894" s="3"/>
      <c r="H894" s="3"/>
      <c r="I894" s="3"/>
      <c r="J894" s="3"/>
      <c r="K894" s="3"/>
      <c r="L894" s="3"/>
      <c r="M894" s="3"/>
      <c r="N894" s="3"/>
      <c r="O894" s="3"/>
      <c r="P894" s="3"/>
      <c r="Q894" s="3"/>
      <c r="R894" s="3"/>
      <c r="S894" s="3"/>
      <c r="T894" s="3"/>
      <c r="U894" s="3"/>
      <c r="V894" s="3"/>
      <c r="W894" s="3"/>
      <c r="X894" s="3"/>
      <c r="Y894" s="3"/>
      <c r="Z894" s="3"/>
    </row>
    <row r="895" spans="2:26">
      <c r="B895" s="449"/>
      <c r="C895" s="7"/>
      <c r="D895" s="3"/>
      <c r="E895" s="3"/>
      <c r="F895" s="3"/>
      <c r="G895" s="3"/>
      <c r="H895" s="3"/>
      <c r="I895" s="3"/>
      <c r="J895" s="3"/>
      <c r="K895" s="3"/>
      <c r="L895" s="3"/>
      <c r="M895" s="3"/>
      <c r="N895" s="3"/>
      <c r="O895" s="3"/>
      <c r="P895" s="3"/>
      <c r="Q895" s="3"/>
      <c r="R895" s="3"/>
      <c r="S895" s="3"/>
      <c r="T895" s="3"/>
      <c r="U895" s="3"/>
      <c r="V895" s="3"/>
      <c r="W895" s="3"/>
      <c r="X895" s="3"/>
      <c r="Y895" s="3"/>
      <c r="Z895" s="3"/>
    </row>
    <row r="896" spans="2:26">
      <c r="B896" s="449"/>
      <c r="C896" s="7"/>
      <c r="D896" s="3"/>
      <c r="E896" s="3"/>
      <c r="F896" s="3"/>
      <c r="G896" s="3"/>
      <c r="H896" s="3"/>
      <c r="I896" s="3"/>
      <c r="J896" s="3"/>
      <c r="K896" s="3"/>
      <c r="L896" s="3"/>
      <c r="M896" s="3"/>
      <c r="N896" s="3"/>
      <c r="O896" s="3"/>
      <c r="P896" s="3"/>
      <c r="Q896" s="3"/>
      <c r="R896" s="3"/>
      <c r="S896" s="3"/>
      <c r="T896" s="3"/>
      <c r="U896" s="3"/>
      <c r="V896" s="3"/>
      <c r="W896" s="3"/>
      <c r="X896" s="3"/>
      <c r="Y896" s="3"/>
      <c r="Z896" s="3"/>
    </row>
    <row r="897" spans="2:26">
      <c r="B897" s="449"/>
      <c r="C897" s="7"/>
      <c r="D897" s="3"/>
      <c r="E897" s="3"/>
      <c r="F897" s="3"/>
      <c r="G897" s="3"/>
      <c r="H897" s="3"/>
      <c r="I897" s="3"/>
      <c r="J897" s="3"/>
      <c r="K897" s="3"/>
      <c r="L897" s="3"/>
      <c r="M897" s="3"/>
      <c r="N897" s="3"/>
      <c r="O897" s="3"/>
      <c r="P897" s="3"/>
      <c r="Q897" s="3"/>
      <c r="R897" s="3"/>
      <c r="S897" s="3"/>
      <c r="T897" s="3"/>
      <c r="U897" s="3"/>
      <c r="V897" s="3"/>
      <c r="W897" s="3"/>
      <c r="X897" s="3"/>
      <c r="Y897" s="3"/>
      <c r="Z897" s="3"/>
    </row>
    <row r="898" spans="2:26">
      <c r="B898" s="449"/>
      <c r="C898" s="7"/>
      <c r="D898" s="3"/>
      <c r="E898" s="3"/>
      <c r="F898" s="3"/>
      <c r="G898" s="3"/>
      <c r="H898" s="3"/>
      <c r="I898" s="3"/>
      <c r="J898" s="3"/>
      <c r="K898" s="3"/>
      <c r="L898" s="3"/>
      <c r="M898" s="3"/>
      <c r="N898" s="3"/>
      <c r="O898" s="3"/>
      <c r="P898" s="3"/>
      <c r="Q898" s="3"/>
      <c r="R898" s="3"/>
      <c r="S898" s="3"/>
      <c r="T898" s="3"/>
      <c r="U898" s="3"/>
      <c r="V898" s="3"/>
      <c r="W898" s="3"/>
      <c r="X898" s="3"/>
      <c r="Y898" s="3"/>
      <c r="Z898" s="3"/>
    </row>
    <row r="899" spans="2:26">
      <c r="B899" s="449"/>
      <c r="C899" s="7"/>
      <c r="D899" s="3"/>
      <c r="E899" s="3"/>
      <c r="F899" s="3"/>
      <c r="G899" s="3"/>
      <c r="H899" s="3"/>
      <c r="I899" s="3"/>
      <c r="J899" s="3"/>
      <c r="K899" s="3"/>
      <c r="L899" s="3"/>
      <c r="M899" s="3"/>
      <c r="N899" s="3"/>
      <c r="O899" s="3"/>
      <c r="P899" s="3"/>
      <c r="Q899" s="3"/>
      <c r="R899" s="3"/>
      <c r="S899" s="3"/>
      <c r="T899" s="3"/>
      <c r="U899" s="3"/>
      <c r="V899" s="3"/>
      <c r="W899" s="3"/>
      <c r="X899" s="3"/>
      <c r="Y899" s="3"/>
      <c r="Z899" s="3"/>
    </row>
    <row r="900" spans="2:26">
      <c r="B900" s="449"/>
      <c r="C900" s="7"/>
      <c r="D900" s="3"/>
      <c r="E900" s="3"/>
      <c r="F900" s="3"/>
      <c r="G900" s="3"/>
      <c r="H900" s="3"/>
      <c r="I900" s="3"/>
      <c r="J900" s="3"/>
      <c r="K900" s="3"/>
      <c r="L900" s="3"/>
      <c r="M900" s="3"/>
      <c r="N900" s="3"/>
      <c r="O900" s="3"/>
      <c r="P900" s="3"/>
      <c r="Q900" s="3"/>
      <c r="R900" s="3"/>
      <c r="S900" s="3"/>
      <c r="T900" s="3"/>
      <c r="U900" s="3"/>
      <c r="V900" s="3"/>
      <c r="W900" s="3"/>
      <c r="X900" s="3"/>
      <c r="Y900" s="3"/>
      <c r="Z900" s="3"/>
    </row>
    <row r="901" spans="2:26">
      <c r="B901" s="449"/>
      <c r="C901" s="7"/>
      <c r="D901" s="3"/>
      <c r="E901" s="3"/>
      <c r="F901" s="3"/>
      <c r="G901" s="3"/>
      <c r="H901" s="3"/>
      <c r="I901" s="3"/>
      <c r="J901" s="3"/>
      <c r="K901" s="3"/>
      <c r="L901" s="3"/>
      <c r="M901" s="3"/>
      <c r="N901" s="3"/>
      <c r="O901" s="3"/>
      <c r="P901" s="3"/>
      <c r="Q901" s="3"/>
      <c r="R901" s="3"/>
      <c r="S901" s="3"/>
      <c r="T901" s="3"/>
      <c r="U901" s="3"/>
      <c r="V901" s="3"/>
      <c r="W901" s="3"/>
      <c r="X901" s="3"/>
      <c r="Y901" s="3"/>
      <c r="Z901" s="3"/>
    </row>
    <row r="902" spans="2:26">
      <c r="B902" s="449"/>
      <c r="C902" s="7"/>
      <c r="D902" s="3"/>
      <c r="E902" s="3"/>
      <c r="F902" s="3"/>
      <c r="G902" s="3"/>
      <c r="H902" s="3"/>
      <c r="I902" s="3"/>
      <c r="J902" s="3"/>
      <c r="K902" s="3"/>
      <c r="L902" s="3"/>
      <c r="M902" s="3"/>
      <c r="N902" s="3"/>
      <c r="O902" s="3"/>
      <c r="P902" s="3"/>
      <c r="Q902" s="3"/>
      <c r="R902" s="3"/>
      <c r="S902" s="3"/>
      <c r="T902" s="3"/>
      <c r="U902" s="3"/>
      <c r="V902" s="3"/>
      <c r="W902" s="3"/>
      <c r="X902" s="3"/>
      <c r="Y902" s="3"/>
      <c r="Z902" s="3"/>
    </row>
    <row r="903" spans="2:26">
      <c r="B903" s="449"/>
      <c r="C903" s="7"/>
      <c r="D903" s="3"/>
      <c r="E903" s="3"/>
      <c r="F903" s="3"/>
      <c r="G903" s="3"/>
      <c r="H903" s="3"/>
      <c r="I903" s="3"/>
      <c r="J903" s="3"/>
      <c r="K903" s="3"/>
      <c r="L903" s="3"/>
      <c r="M903" s="3"/>
      <c r="N903" s="3"/>
      <c r="O903" s="3"/>
      <c r="P903" s="3"/>
      <c r="Q903" s="3"/>
      <c r="R903" s="3"/>
      <c r="S903" s="3"/>
      <c r="T903" s="3"/>
      <c r="U903" s="3"/>
      <c r="V903" s="3"/>
      <c r="W903" s="3"/>
      <c r="X903" s="3"/>
      <c r="Y903" s="3"/>
      <c r="Z903" s="3"/>
    </row>
    <row r="904" spans="2:26">
      <c r="B904" s="449"/>
      <c r="C904" s="7"/>
      <c r="D904" s="3"/>
      <c r="E904" s="3"/>
      <c r="F904" s="3"/>
      <c r="G904" s="3"/>
      <c r="H904" s="3"/>
      <c r="I904" s="3"/>
      <c r="J904" s="3"/>
      <c r="K904" s="3"/>
      <c r="L904" s="3"/>
      <c r="M904" s="3"/>
      <c r="N904" s="3"/>
      <c r="O904" s="3"/>
      <c r="P904" s="3"/>
      <c r="Q904" s="3"/>
      <c r="R904" s="3"/>
      <c r="S904" s="3"/>
      <c r="T904" s="3"/>
      <c r="U904" s="3"/>
      <c r="V904" s="3"/>
      <c r="W904" s="3"/>
      <c r="X904" s="3"/>
      <c r="Y904" s="3"/>
      <c r="Z904" s="3"/>
    </row>
    <row r="905" spans="2:26">
      <c r="B905" s="449"/>
      <c r="C905" s="7"/>
      <c r="D905" s="3"/>
      <c r="E905" s="3"/>
      <c r="F905" s="3"/>
      <c r="G905" s="3"/>
      <c r="H905" s="3"/>
      <c r="I905" s="3"/>
      <c r="J905" s="3"/>
      <c r="K905" s="3"/>
      <c r="L905" s="3"/>
      <c r="M905" s="3"/>
      <c r="N905" s="3"/>
      <c r="O905" s="3"/>
      <c r="P905" s="3"/>
      <c r="Q905" s="3"/>
      <c r="R905" s="3"/>
      <c r="S905" s="3"/>
      <c r="T905" s="3"/>
      <c r="U905" s="3"/>
      <c r="V905" s="3"/>
      <c r="W905" s="3"/>
      <c r="X905" s="3"/>
      <c r="Y905" s="3"/>
      <c r="Z905" s="3"/>
    </row>
    <row r="906" spans="2:26">
      <c r="B906" s="449"/>
      <c r="C906" s="7"/>
      <c r="D906" s="3"/>
      <c r="E906" s="3"/>
      <c r="F906" s="3"/>
      <c r="G906" s="3"/>
      <c r="H906" s="3"/>
      <c r="I906" s="3"/>
      <c r="J906" s="3"/>
      <c r="K906" s="3"/>
      <c r="L906" s="3"/>
      <c r="M906" s="3"/>
      <c r="N906" s="3"/>
      <c r="O906" s="3"/>
      <c r="P906" s="3"/>
      <c r="Q906" s="3"/>
      <c r="R906" s="3"/>
      <c r="S906" s="3"/>
      <c r="T906" s="3"/>
      <c r="U906" s="3"/>
      <c r="V906" s="3"/>
      <c r="W906" s="3"/>
      <c r="X906" s="3"/>
      <c r="Y906" s="3"/>
      <c r="Z906" s="3"/>
    </row>
    <row r="907" spans="2:26">
      <c r="B907" s="449"/>
      <c r="C907" s="7"/>
      <c r="D907" s="3"/>
      <c r="E907" s="3"/>
      <c r="F907" s="3"/>
      <c r="G907" s="3"/>
      <c r="H907" s="3"/>
      <c r="I907" s="3"/>
      <c r="J907" s="3"/>
      <c r="K907" s="3"/>
      <c r="L907" s="3"/>
      <c r="M907" s="3"/>
      <c r="N907" s="3"/>
      <c r="O907" s="3"/>
      <c r="P907" s="3"/>
      <c r="Q907" s="3"/>
      <c r="R907" s="3"/>
      <c r="S907" s="3"/>
      <c r="T907" s="3"/>
      <c r="U907" s="3"/>
      <c r="V907" s="3"/>
      <c r="W907" s="3"/>
      <c r="X907" s="3"/>
      <c r="Y907" s="3"/>
      <c r="Z907" s="3"/>
    </row>
    <row r="908" spans="2:26">
      <c r="B908" s="449"/>
      <c r="C908" s="7"/>
      <c r="D908" s="3"/>
      <c r="E908" s="3"/>
      <c r="F908" s="3"/>
      <c r="G908" s="3"/>
      <c r="H908" s="3"/>
      <c r="I908" s="3"/>
      <c r="J908" s="3"/>
      <c r="K908" s="3"/>
      <c r="L908" s="3"/>
      <c r="M908" s="3"/>
      <c r="N908" s="3"/>
      <c r="O908" s="3"/>
      <c r="P908" s="3"/>
      <c r="Q908" s="3"/>
      <c r="R908" s="3"/>
      <c r="S908" s="3"/>
      <c r="T908" s="3"/>
      <c r="U908" s="3"/>
      <c r="V908" s="3"/>
      <c r="W908" s="3"/>
      <c r="X908" s="3"/>
      <c r="Y908" s="3"/>
      <c r="Z908" s="3"/>
    </row>
    <row r="909" spans="2:26">
      <c r="B909" s="449"/>
      <c r="C909" s="7"/>
      <c r="D909" s="3"/>
      <c r="E909" s="3"/>
      <c r="F909" s="3"/>
      <c r="G909" s="3"/>
      <c r="H909" s="3"/>
      <c r="I909" s="3"/>
      <c r="J909" s="3"/>
      <c r="K909" s="3"/>
      <c r="L909" s="3"/>
      <c r="M909" s="3"/>
      <c r="N909" s="3"/>
      <c r="O909" s="3"/>
      <c r="P909" s="3"/>
      <c r="Q909" s="3"/>
      <c r="R909" s="3"/>
      <c r="S909" s="3"/>
      <c r="T909" s="3"/>
      <c r="U909" s="3"/>
      <c r="V909" s="3"/>
      <c r="W909" s="3"/>
      <c r="X909" s="3"/>
      <c r="Y909" s="3"/>
      <c r="Z909" s="3"/>
    </row>
    <row r="910" spans="2:26">
      <c r="B910" s="449"/>
      <c r="C910" s="7"/>
      <c r="D910" s="3"/>
      <c r="E910" s="3"/>
      <c r="F910" s="3"/>
      <c r="G910" s="3"/>
      <c r="H910" s="3"/>
      <c r="I910" s="3"/>
      <c r="J910" s="3"/>
      <c r="K910" s="3"/>
      <c r="L910" s="3"/>
      <c r="M910" s="3"/>
      <c r="N910" s="3"/>
      <c r="O910" s="3"/>
      <c r="P910" s="3"/>
      <c r="Q910" s="3"/>
      <c r="R910" s="3"/>
      <c r="S910" s="3"/>
      <c r="T910" s="3"/>
      <c r="U910" s="3"/>
      <c r="V910" s="3"/>
      <c r="W910" s="3"/>
      <c r="X910" s="3"/>
      <c r="Y910" s="3"/>
      <c r="Z910" s="3"/>
    </row>
    <row r="911" spans="2:26">
      <c r="B911" s="449"/>
      <c r="C911" s="7"/>
      <c r="D911" s="3"/>
      <c r="E911" s="3"/>
      <c r="F911" s="3"/>
      <c r="G911" s="3"/>
      <c r="H911" s="3"/>
      <c r="I911" s="3"/>
      <c r="J911" s="3"/>
      <c r="K911" s="3"/>
      <c r="L911" s="3"/>
      <c r="M911" s="3"/>
      <c r="N911" s="3"/>
      <c r="O911" s="3"/>
      <c r="P911" s="3"/>
      <c r="Q911" s="3"/>
      <c r="R911" s="3"/>
      <c r="S911" s="3"/>
      <c r="T911" s="3"/>
      <c r="U911" s="3"/>
      <c r="V911" s="3"/>
      <c r="W911" s="3"/>
      <c r="X911" s="3"/>
      <c r="Y911" s="3"/>
      <c r="Z911" s="3"/>
    </row>
    <row r="912" spans="2:26">
      <c r="B912" s="449"/>
      <c r="C912" s="7"/>
      <c r="D912" s="3"/>
      <c r="E912" s="3"/>
      <c r="F912" s="3"/>
      <c r="G912" s="3"/>
      <c r="H912" s="3"/>
      <c r="I912" s="3"/>
      <c r="J912" s="3"/>
      <c r="K912" s="3"/>
      <c r="L912" s="3"/>
      <c r="M912" s="3"/>
      <c r="N912" s="3"/>
      <c r="O912" s="3"/>
      <c r="P912" s="3"/>
      <c r="Q912" s="3"/>
      <c r="R912" s="3"/>
      <c r="S912" s="3"/>
      <c r="T912" s="3"/>
      <c r="U912" s="3"/>
      <c r="V912" s="3"/>
      <c r="W912" s="3"/>
      <c r="X912" s="3"/>
      <c r="Y912" s="3"/>
      <c r="Z912" s="3"/>
    </row>
    <row r="913" spans="2:26">
      <c r="B913" s="449"/>
      <c r="C913" s="7"/>
      <c r="D913" s="3"/>
      <c r="E913" s="3"/>
      <c r="F913" s="3"/>
      <c r="G913" s="3"/>
      <c r="H913" s="3"/>
      <c r="I913" s="3"/>
      <c r="J913" s="3"/>
      <c r="K913" s="3"/>
      <c r="L913" s="3"/>
      <c r="M913" s="3"/>
      <c r="N913" s="3"/>
      <c r="O913" s="3"/>
      <c r="P913" s="3"/>
      <c r="Q913" s="3"/>
      <c r="R913" s="3"/>
      <c r="S913" s="3"/>
      <c r="T913" s="3"/>
      <c r="U913" s="3"/>
      <c r="V913" s="3"/>
      <c r="W913" s="3"/>
      <c r="X913" s="3"/>
      <c r="Y913" s="3"/>
      <c r="Z913" s="3"/>
    </row>
    <row r="914" spans="2:26">
      <c r="B914" s="449"/>
      <c r="C914" s="7"/>
      <c r="D914" s="3"/>
      <c r="E914" s="3"/>
      <c r="F914" s="3"/>
      <c r="G914" s="3"/>
      <c r="H914" s="3"/>
      <c r="I914" s="3"/>
      <c r="J914" s="3"/>
      <c r="K914" s="3"/>
      <c r="L914" s="3"/>
      <c r="M914" s="3"/>
      <c r="N914" s="3"/>
      <c r="O914" s="3"/>
      <c r="P914" s="3"/>
      <c r="Q914" s="3"/>
      <c r="R914" s="3"/>
      <c r="S914" s="3"/>
      <c r="T914" s="3"/>
      <c r="U914" s="3"/>
      <c r="V914" s="3"/>
      <c r="W914" s="3"/>
      <c r="X914" s="3"/>
      <c r="Y914" s="3"/>
      <c r="Z914" s="3"/>
    </row>
    <row r="915" spans="2:26">
      <c r="B915" s="449"/>
      <c r="C915" s="7"/>
      <c r="D915" s="3"/>
      <c r="E915" s="3"/>
      <c r="F915" s="3"/>
      <c r="G915" s="3"/>
      <c r="H915" s="3"/>
      <c r="I915" s="3"/>
      <c r="J915" s="3"/>
      <c r="K915" s="3"/>
      <c r="L915" s="3"/>
      <c r="M915" s="3"/>
      <c r="N915" s="3"/>
      <c r="O915" s="3"/>
      <c r="P915" s="3"/>
      <c r="Q915" s="3"/>
      <c r="R915" s="3"/>
      <c r="S915" s="3"/>
      <c r="T915" s="3"/>
      <c r="U915" s="3"/>
      <c r="V915" s="3"/>
      <c r="W915" s="3"/>
      <c r="X915" s="3"/>
      <c r="Y915" s="3"/>
      <c r="Z915" s="3"/>
    </row>
    <row r="916" spans="2:26">
      <c r="B916" s="449"/>
      <c r="C916" s="7"/>
      <c r="D916" s="3"/>
      <c r="E916" s="3"/>
      <c r="F916" s="3"/>
      <c r="G916" s="3"/>
      <c r="H916" s="3"/>
      <c r="I916" s="3"/>
      <c r="J916" s="3"/>
      <c r="K916" s="3"/>
      <c r="L916" s="3"/>
      <c r="M916" s="3"/>
      <c r="N916" s="3"/>
      <c r="O916" s="3"/>
      <c r="P916" s="3"/>
      <c r="Q916" s="3"/>
      <c r="R916" s="3"/>
      <c r="S916" s="3"/>
      <c r="T916" s="3"/>
      <c r="U916" s="3"/>
      <c r="V916" s="3"/>
      <c r="W916" s="3"/>
      <c r="X916" s="3"/>
      <c r="Y916" s="3"/>
      <c r="Z916" s="3"/>
    </row>
    <row r="917" spans="2:26">
      <c r="B917" s="449"/>
      <c r="C917" s="7"/>
      <c r="D917" s="3"/>
      <c r="E917" s="3"/>
      <c r="F917" s="3"/>
      <c r="G917" s="3"/>
      <c r="H917" s="3"/>
      <c r="I917" s="3"/>
      <c r="J917" s="3"/>
      <c r="K917" s="3"/>
      <c r="L917" s="3"/>
      <c r="M917" s="3"/>
      <c r="N917" s="3"/>
      <c r="O917" s="3"/>
      <c r="P917" s="3"/>
      <c r="Q917" s="3"/>
      <c r="R917" s="3"/>
      <c r="S917" s="3"/>
      <c r="T917" s="3"/>
      <c r="U917" s="3"/>
      <c r="V917" s="3"/>
      <c r="W917" s="3"/>
      <c r="X917" s="3"/>
      <c r="Y917" s="3"/>
      <c r="Z917" s="3"/>
    </row>
    <row r="918" spans="2:26">
      <c r="B918" s="449"/>
      <c r="C918" s="7"/>
      <c r="D918" s="3"/>
      <c r="E918" s="3"/>
      <c r="F918" s="3"/>
      <c r="G918" s="3"/>
      <c r="H918" s="3"/>
      <c r="I918" s="3"/>
      <c r="J918" s="3"/>
      <c r="K918" s="3"/>
      <c r="L918" s="3"/>
      <c r="M918" s="3"/>
      <c r="N918" s="3"/>
      <c r="O918" s="3"/>
      <c r="P918" s="3"/>
      <c r="Q918" s="3"/>
      <c r="R918" s="3"/>
      <c r="S918" s="3"/>
      <c r="T918" s="3"/>
      <c r="U918" s="3"/>
      <c r="V918" s="3"/>
      <c r="W918" s="3"/>
      <c r="X918" s="3"/>
      <c r="Y918" s="3"/>
      <c r="Z918" s="3"/>
    </row>
    <row r="919" spans="2:26">
      <c r="B919" s="449"/>
      <c r="C919" s="7"/>
      <c r="D919" s="3"/>
      <c r="E919" s="3"/>
      <c r="F919" s="3"/>
      <c r="G919" s="3"/>
      <c r="H919" s="3"/>
      <c r="I919" s="3"/>
      <c r="J919" s="3"/>
      <c r="K919" s="3"/>
      <c r="L919" s="3"/>
      <c r="M919" s="3"/>
      <c r="N919" s="3"/>
      <c r="O919" s="3"/>
      <c r="P919" s="3"/>
      <c r="Q919" s="3"/>
      <c r="R919" s="3"/>
      <c r="S919" s="3"/>
      <c r="T919" s="3"/>
      <c r="U919" s="3"/>
      <c r="V919" s="3"/>
      <c r="W919" s="3"/>
      <c r="X919" s="3"/>
      <c r="Y919" s="3"/>
      <c r="Z919" s="3"/>
    </row>
    <row r="920" spans="2:26">
      <c r="B920" s="449"/>
      <c r="C920" s="7"/>
      <c r="D920" s="3"/>
      <c r="E920" s="3"/>
      <c r="F920" s="3"/>
      <c r="G920" s="3"/>
      <c r="H920" s="3"/>
      <c r="I920" s="3"/>
      <c r="J920" s="3"/>
      <c r="K920" s="3"/>
      <c r="L920" s="3"/>
      <c r="M920" s="3"/>
      <c r="N920" s="3"/>
      <c r="O920" s="3"/>
      <c r="P920" s="3"/>
      <c r="Q920" s="3"/>
      <c r="R920" s="3"/>
      <c r="S920" s="3"/>
      <c r="T920" s="3"/>
      <c r="U920" s="3"/>
      <c r="V920" s="3"/>
      <c r="W920" s="3"/>
      <c r="X920" s="3"/>
      <c r="Y920" s="3"/>
      <c r="Z920" s="3"/>
    </row>
    <row r="921" spans="2:26">
      <c r="B921" s="449"/>
      <c r="C921" s="7"/>
      <c r="D921" s="3"/>
      <c r="E921" s="3"/>
      <c r="F921" s="3"/>
      <c r="G921" s="3"/>
      <c r="H921" s="3"/>
      <c r="I921" s="3"/>
      <c r="J921" s="3"/>
      <c r="K921" s="3"/>
      <c r="L921" s="3"/>
      <c r="M921" s="3"/>
      <c r="N921" s="3"/>
      <c r="O921" s="3"/>
      <c r="P921" s="3"/>
      <c r="Q921" s="3"/>
      <c r="R921" s="3"/>
      <c r="S921" s="3"/>
      <c r="T921" s="3"/>
      <c r="U921" s="3"/>
      <c r="V921" s="3"/>
      <c r="W921" s="3"/>
      <c r="X921" s="3"/>
      <c r="Y921" s="3"/>
      <c r="Z921" s="3"/>
    </row>
    <row r="922" spans="2:26">
      <c r="B922" s="449"/>
      <c r="C922" s="7"/>
      <c r="D922" s="3"/>
      <c r="E922" s="3"/>
      <c r="F922" s="3"/>
      <c r="G922" s="3"/>
      <c r="H922" s="3"/>
      <c r="I922" s="3"/>
      <c r="J922" s="3"/>
      <c r="K922" s="3"/>
      <c r="L922" s="3"/>
      <c r="M922" s="3"/>
      <c r="N922" s="3"/>
      <c r="O922" s="3"/>
      <c r="P922" s="3"/>
      <c r="Q922" s="3"/>
      <c r="R922" s="3"/>
      <c r="S922" s="3"/>
      <c r="T922" s="3"/>
      <c r="U922" s="3"/>
      <c r="V922" s="3"/>
      <c r="W922" s="3"/>
      <c r="X922" s="3"/>
      <c r="Y922" s="3"/>
      <c r="Z922" s="3"/>
    </row>
    <row r="923" spans="2:26">
      <c r="B923" s="449"/>
      <c r="C923" s="7"/>
      <c r="D923" s="3"/>
      <c r="E923" s="3"/>
      <c r="F923" s="3"/>
      <c r="G923" s="3"/>
      <c r="H923" s="3"/>
      <c r="I923" s="3"/>
      <c r="J923" s="3"/>
      <c r="K923" s="3"/>
      <c r="L923" s="3"/>
      <c r="M923" s="3"/>
      <c r="N923" s="3"/>
      <c r="O923" s="3"/>
      <c r="P923" s="3"/>
      <c r="Q923" s="3"/>
      <c r="R923" s="3"/>
      <c r="S923" s="3"/>
      <c r="T923" s="3"/>
      <c r="U923" s="3"/>
      <c r="V923" s="3"/>
      <c r="W923" s="3"/>
      <c r="X923" s="3"/>
      <c r="Y923" s="3"/>
      <c r="Z923" s="3"/>
    </row>
    <row r="924" spans="2:26">
      <c r="B924" s="449"/>
      <c r="C924" s="7"/>
      <c r="D924" s="3"/>
      <c r="E924" s="3"/>
      <c r="F924" s="3"/>
      <c r="G924" s="3"/>
      <c r="H924" s="3"/>
      <c r="I924" s="3"/>
      <c r="J924" s="3"/>
      <c r="K924" s="3"/>
      <c r="L924" s="3"/>
      <c r="M924" s="3"/>
      <c r="N924" s="3"/>
      <c r="O924" s="3"/>
      <c r="P924" s="3"/>
      <c r="Q924" s="3"/>
      <c r="R924" s="3"/>
      <c r="S924" s="3"/>
      <c r="T924" s="3"/>
      <c r="U924" s="3"/>
      <c r="V924" s="3"/>
      <c r="W924" s="3"/>
      <c r="X924" s="3"/>
      <c r="Y924" s="3"/>
      <c r="Z924" s="3"/>
    </row>
    <row r="925" spans="2:26">
      <c r="B925" s="449"/>
      <c r="C925" s="7"/>
      <c r="D925" s="3"/>
      <c r="E925" s="3"/>
      <c r="F925" s="3"/>
      <c r="G925" s="3"/>
      <c r="H925" s="3"/>
      <c r="I925" s="3"/>
      <c r="J925" s="3"/>
      <c r="K925" s="3"/>
      <c r="L925" s="3"/>
      <c r="M925" s="3"/>
      <c r="N925" s="3"/>
      <c r="O925" s="3"/>
      <c r="P925" s="3"/>
      <c r="Q925" s="3"/>
      <c r="R925" s="3"/>
      <c r="S925" s="3"/>
      <c r="T925" s="3"/>
      <c r="U925" s="3"/>
      <c r="V925" s="3"/>
      <c r="W925" s="3"/>
      <c r="X925" s="3"/>
      <c r="Y925" s="3"/>
      <c r="Z925" s="3"/>
    </row>
    <row r="926" spans="2:26">
      <c r="B926" s="449"/>
      <c r="C926" s="7"/>
      <c r="D926" s="3"/>
      <c r="E926" s="3"/>
      <c r="F926" s="3"/>
      <c r="G926" s="3"/>
      <c r="H926" s="3"/>
      <c r="I926" s="3"/>
      <c r="J926" s="3"/>
      <c r="K926" s="3"/>
      <c r="L926" s="3"/>
      <c r="M926" s="3"/>
      <c r="N926" s="3"/>
      <c r="O926" s="3"/>
      <c r="P926" s="3"/>
      <c r="Q926" s="3"/>
      <c r="R926" s="3"/>
      <c r="S926" s="3"/>
      <c r="T926" s="3"/>
      <c r="U926" s="3"/>
      <c r="V926" s="3"/>
      <c r="W926" s="3"/>
      <c r="X926" s="3"/>
      <c r="Y926" s="3"/>
      <c r="Z926" s="3"/>
    </row>
    <row r="927" spans="2:26">
      <c r="B927" s="449"/>
      <c r="C927" s="7"/>
      <c r="D927" s="3"/>
      <c r="E927" s="3"/>
      <c r="F927" s="3"/>
      <c r="G927" s="3"/>
      <c r="H927" s="3"/>
      <c r="I927" s="3"/>
      <c r="J927" s="3"/>
      <c r="K927" s="3"/>
      <c r="L927" s="3"/>
      <c r="M927" s="3"/>
      <c r="N927" s="3"/>
      <c r="O927" s="3"/>
      <c r="P927" s="3"/>
      <c r="Q927" s="3"/>
      <c r="R927" s="3"/>
      <c r="S927" s="3"/>
      <c r="T927" s="3"/>
      <c r="U927" s="3"/>
      <c r="V927" s="3"/>
      <c r="W927" s="3"/>
      <c r="X927" s="3"/>
      <c r="Y927" s="3"/>
      <c r="Z927" s="3"/>
    </row>
    <row r="928" spans="2:26">
      <c r="B928" s="449"/>
      <c r="C928" s="7"/>
      <c r="D928" s="3"/>
      <c r="E928" s="3"/>
      <c r="F928" s="3"/>
      <c r="G928" s="3"/>
      <c r="H928" s="3"/>
      <c r="I928" s="3"/>
      <c r="J928" s="3"/>
      <c r="K928" s="3"/>
      <c r="L928" s="3"/>
      <c r="M928" s="3"/>
      <c r="N928" s="3"/>
      <c r="O928" s="3"/>
      <c r="P928" s="3"/>
      <c r="Q928" s="3"/>
      <c r="R928" s="3"/>
      <c r="S928" s="3"/>
      <c r="T928" s="3"/>
      <c r="U928" s="3"/>
      <c r="V928" s="3"/>
      <c r="W928" s="3"/>
      <c r="X928" s="3"/>
      <c r="Y928" s="3"/>
      <c r="Z928" s="3"/>
    </row>
    <row r="929" spans="2:26">
      <c r="B929" s="449"/>
      <c r="C929" s="7"/>
      <c r="D929" s="3"/>
      <c r="E929" s="3"/>
      <c r="F929" s="3"/>
      <c r="G929" s="3"/>
      <c r="H929" s="3"/>
      <c r="I929" s="3"/>
      <c r="J929" s="3"/>
      <c r="K929" s="3"/>
      <c r="L929" s="3"/>
      <c r="M929" s="3"/>
      <c r="N929" s="3"/>
      <c r="O929" s="3"/>
      <c r="P929" s="3"/>
      <c r="Q929" s="3"/>
      <c r="R929" s="3"/>
      <c r="S929" s="3"/>
      <c r="T929" s="3"/>
      <c r="U929" s="3"/>
      <c r="V929" s="3"/>
      <c r="W929" s="3"/>
      <c r="X929" s="3"/>
      <c r="Y929" s="3"/>
      <c r="Z929" s="3"/>
    </row>
    <row r="930" spans="2:26">
      <c r="B930" s="449"/>
      <c r="C930" s="7"/>
      <c r="D930" s="3"/>
      <c r="E930" s="3"/>
      <c r="F930" s="3"/>
      <c r="G930" s="3"/>
      <c r="H930" s="3"/>
      <c r="I930" s="3"/>
      <c r="J930" s="3"/>
      <c r="K930" s="3"/>
      <c r="L930" s="3"/>
      <c r="M930" s="3"/>
      <c r="N930" s="3"/>
      <c r="O930" s="3"/>
      <c r="P930" s="3"/>
      <c r="Q930" s="3"/>
      <c r="R930" s="3"/>
      <c r="S930" s="3"/>
      <c r="T930" s="3"/>
      <c r="U930" s="3"/>
      <c r="V930" s="3"/>
      <c r="W930" s="3"/>
      <c r="X930" s="3"/>
      <c r="Y930" s="3"/>
      <c r="Z930" s="3"/>
    </row>
    <row r="931" spans="2:26">
      <c r="B931" s="449"/>
      <c r="C931" s="7"/>
      <c r="D931" s="3"/>
      <c r="E931" s="3"/>
      <c r="F931" s="3"/>
      <c r="G931" s="3"/>
      <c r="H931" s="3"/>
      <c r="I931" s="3"/>
      <c r="J931" s="3"/>
      <c r="K931" s="3"/>
      <c r="L931" s="3"/>
      <c r="M931" s="3"/>
      <c r="N931" s="3"/>
      <c r="O931" s="3"/>
      <c r="P931" s="3"/>
      <c r="Q931" s="3"/>
      <c r="R931" s="3"/>
      <c r="S931" s="3"/>
      <c r="T931" s="3"/>
      <c r="U931" s="3"/>
      <c r="V931" s="3"/>
      <c r="W931" s="3"/>
      <c r="X931" s="3"/>
      <c r="Y931" s="3"/>
      <c r="Z931" s="3"/>
    </row>
    <row r="932" spans="2:26">
      <c r="B932" s="449"/>
      <c r="C932" s="7"/>
      <c r="D932" s="3"/>
      <c r="E932" s="3"/>
      <c r="F932" s="3"/>
      <c r="G932" s="3"/>
      <c r="H932" s="3"/>
      <c r="I932" s="3"/>
      <c r="J932" s="3"/>
      <c r="K932" s="3"/>
      <c r="L932" s="3"/>
      <c r="M932" s="3"/>
      <c r="N932" s="3"/>
      <c r="O932" s="3"/>
      <c r="P932" s="3"/>
      <c r="Q932" s="3"/>
      <c r="R932" s="3"/>
      <c r="S932" s="3"/>
      <c r="T932" s="3"/>
      <c r="U932" s="3"/>
      <c r="V932" s="3"/>
      <c r="W932" s="3"/>
      <c r="X932" s="3"/>
      <c r="Y932" s="3"/>
      <c r="Z932" s="3"/>
    </row>
    <row r="933" spans="2:26">
      <c r="B933" s="449"/>
      <c r="C933" s="7"/>
      <c r="D933" s="3"/>
      <c r="E933" s="3"/>
      <c r="F933" s="3"/>
      <c r="G933" s="3"/>
      <c r="H933" s="3"/>
      <c r="I933" s="3"/>
      <c r="J933" s="3"/>
      <c r="K933" s="3"/>
      <c r="L933" s="3"/>
      <c r="M933" s="3"/>
      <c r="N933" s="3"/>
      <c r="O933" s="3"/>
      <c r="P933" s="3"/>
      <c r="Q933" s="3"/>
      <c r="R933" s="3"/>
      <c r="S933" s="3"/>
      <c r="T933" s="3"/>
      <c r="U933" s="3"/>
      <c r="V933" s="3"/>
      <c r="W933" s="3"/>
      <c r="X933" s="3"/>
      <c r="Y933" s="3"/>
      <c r="Z933" s="3"/>
    </row>
    <row r="934" spans="2:26">
      <c r="B934" s="449"/>
      <c r="C934" s="7"/>
      <c r="D934" s="3"/>
      <c r="E934" s="3"/>
      <c r="F934" s="3"/>
      <c r="G934" s="3"/>
      <c r="H934" s="3"/>
      <c r="I934" s="3"/>
      <c r="J934" s="3"/>
      <c r="K934" s="3"/>
      <c r="L934" s="3"/>
      <c r="M934" s="3"/>
      <c r="N934" s="3"/>
      <c r="O934" s="3"/>
      <c r="P934" s="3"/>
      <c r="Q934" s="3"/>
      <c r="R934" s="3"/>
      <c r="S934" s="3"/>
      <c r="T934" s="3"/>
      <c r="U934" s="3"/>
      <c r="V934" s="3"/>
      <c r="W934" s="3"/>
      <c r="X934" s="3"/>
      <c r="Y934" s="3"/>
      <c r="Z934" s="3"/>
    </row>
    <row r="935" spans="2:26">
      <c r="B935" s="449"/>
      <c r="C935" s="7"/>
      <c r="D935" s="3"/>
      <c r="E935" s="3"/>
      <c r="F935" s="3"/>
      <c r="G935" s="3"/>
      <c r="H935" s="3"/>
      <c r="I935" s="3"/>
      <c r="J935" s="3"/>
      <c r="K935" s="3"/>
      <c r="L935" s="3"/>
      <c r="M935" s="3"/>
      <c r="N935" s="3"/>
      <c r="O935" s="3"/>
      <c r="P935" s="3"/>
      <c r="Q935" s="3"/>
      <c r="R935" s="3"/>
      <c r="S935" s="3"/>
      <c r="T935" s="3"/>
      <c r="U935" s="3"/>
      <c r="V935" s="3"/>
      <c r="W935" s="3"/>
      <c r="X935" s="3"/>
      <c r="Y935" s="3"/>
      <c r="Z935" s="3"/>
    </row>
    <row r="936" spans="2:26">
      <c r="B936" s="449"/>
      <c r="C936" s="7"/>
      <c r="D936" s="3"/>
      <c r="E936" s="3"/>
      <c r="F936" s="3"/>
      <c r="G936" s="3"/>
      <c r="H936" s="3"/>
      <c r="I936" s="3"/>
      <c r="J936" s="3"/>
      <c r="K936" s="3"/>
      <c r="L936" s="3"/>
      <c r="M936" s="3"/>
      <c r="N936" s="3"/>
      <c r="O936" s="3"/>
      <c r="P936" s="3"/>
      <c r="Q936" s="3"/>
      <c r="R936" s="3"/>
      <c r="S936" s="3"/>
      <c r="T936" s="3"/>
      <c r="U936" s="3"/>
      <c r="V936" s="3"/>
      <c r="W936" s="3"/>
      <c r="X936" s="3"/>
      <c r="Y936" s="3"/>
      <c r="Z936" s="3"/>
    </row>
    <row r="937" spans="2:26">
      <c r="B937" s="449"/>
      <c r="C937" s="7"/>
      <c r="D937" s="3"/>
      <c r="E937" s="3"/>
      <c r="F937" s="3"/>
      <c r="G937" s="3"/>
      <c r="H937" s="3"/>
      <c r="I937" s="3"/>
      <c r="J937" s="3"/>
      <c r="K937" s="3"/>
      <c r="L937" s="3"/>
      <c r="M937" s="3"/>
      <c r="N937" s="3"/>
      <c r="O937" s="3"/>
      <c r="P937" s="3"/>
      <c r="Q937" s="3"/>
      <c r="R937" s="3"/>
      <c r="S937" s="3"/>
      <c r="T937" s="3"/>
      <c r="U937" s="3"/>
      <c r="V937" s="3"/>
      <c r="W937" s="3"/>
      <c r="X937" s="3"/>
      <c r="Y937" s="3"/>
      <c r="Z937" s="3"/>
    </row>
    <row r="938" spans="2:26">
      <c r="B938" s="449"/>
      <c r="C938" s="7"/>
      <c r="D938" s="3"/>
      <c r="E938" s="3"/>
      <c r="F938" s="3"/>
      <c r="G938" s="3"/>
      <c r="H938" s="3"/>
      <c r="I938" s="3"/>
      <c r="J938" s="3"/>
      <c r="K938" s="3"/>
      <c r="L938" s="3"/>
      <c r="M938" s="3"/>
      <c r="N938" s="3"/>
      <c r="O938" s="3"/>
      <c r="P938" s="3"/>
      <c r="Q938" s="3"/>
      <c r="R938" s="3"/>
      <c r="S938" s="3"/>
      <c r="T938" s="3"/>
      <c r="U938" s="3"/>
      <c r="V938" s="3"/>
      <c r="W938" s="3"/>
      <c r="X938" s="3"/>
      <c r="Y938" s="3"/>
      <c r="Z938" s="3"/>
    </row>
    <row r="939" spans="2:26">
      <c r="B939" s="449"/>
      <c r="C939" s="7"/>
      <c r="D939" s="3"/>
      <c r="E939" s="3"/>
      <c r="F939" s="3"/>
      <c r="G939" s="3"/>
      <c r="H939" s="3"/>
      <c r="I939" s="3"/>
      <c r="J939" s="3"/>
      <c r="K939" s="3"/>
      <c r="L939" s="3"/>
      <c r="M939" s="3"/>
      <c r="N939" s="3"/>
      <c r="O939" s="3"/>
      <c r="P939" s="3"/>
      <c r="Q939" s="3"/>
      <c r="R939" s="3"/>
      <c r="S939" s="3"/>
      <c r="T939" s="3"/>
      <c r="U939" s="3"/>
      <c r="V939" s="3"/>
      <c r="W939" s="3"/>
      <c r="X939" s="3"/>
      <c r="Y939" s="3"/>
      <c r="Z939" s="3"/>
    </row>
    <row r="940" spans="2:26">
      <c r="B940" s="449"/>
      <c r="C940" s="7"/>
      <c r="D940" s="3"/>
      <c r="E940" s="3"/>
      <c r="F940" s="3"/>
      <c r="G940" s="3"/>
      <c r="H940" s="3"/>
      <c r="I940" s="3"/>
      <c r="J940" s="3"/>
      <c r="K940" s="3"/>
      <c r="L940" s="3"/>
      <c r="M940" s="3"/>
      <c r="N940" s="3"/>
      <c r="O940" s="3"/>
      <c r="P940" s="3"/>
      <c r="Q940" s="3"/>
      <c r="R940" s="3"/>
      <c r="S940" s="3"/>
      <c r="T940" s="3"/>
      <c r="U940" s="3"/>
      <c r="V940" s="3"/>
      <c r="W940" s="3"/>
      <c r="X940" s="3"/>
      <c r="Y940" s="3"/>
      <c r="Z940" s="3"/>
    </row>
    <row r="941" spans="2:26">
      <c r="B941" s="449"/>
      <c r="C941" s="7"/>
      <c r="D941" s="3"/>
      <c r="E941" s="3"/>
      <c r="F941" s="3"/>
      <c r="G941" s="3"/>
      <c r="H941" s="3"/>
      <c r="I941" s="3"/>
      <c r="J941" s="3"/>
      <c r="K941" s="3"/>
      <c r="L941" s="3"/>
      <c r="M941" s="3"/>
      <c r="N941" s="3"/>
      <c r="O941" s="3"/>
      <c r="P941" s="3"/>
      <c r="Q941" s="3"/>
      <c r="R941" s="3"/>
      <c r="S941" s="3"/>
      <c r="T941" s="3"/>
      <c r="U941" s="3"/>
      <c r="V941" s="3"/>
      <c r="W941" s="3"/>
      <c r="X941" s="3"/>
      <c r="Y941" s="3"/>
      <c r="Z941" s="3"/>
    </row>
    <row r="942" spans="2:26">
      <c r="B942" s="449"/>
      <c r="C942" s="7"/>
      <c r="D942" s="3"/>
      <c r="E942" s="3"/>
      <c r="F942" s="3"/>
      <c r="G942" s="3"/>
      <c r="H942" s="3"/>
      <c r="I942" s="3"/>
      <c r="J942" s="3"/>
      <c r="K942" s="3"/>
      <c r="L942" s="3"/>
      <c r="M942" s="3"/>
      <c r="N942" s="3"/>
      <c r="O942" s="3"/>
      <c r="P942" s="3"/>
      <c r="Q942" s="3"/>
      <c r="R942" s="3"/>
      <c r="S942" s="3"/>
      <c r="T942" s="3"/>
      <c r="U942" s="3"/>
      <c r="V942" s="3"/>
      <c r="W942" s="3"/>
      <c r="X942" s="3"/>
      <c r="Y942" s="3"/>
      <c r="Z942" s="3"/>
    </row>
    <row r="943" spans="2:26">
      <c r="B943" s="449"/>
      <c r="C943" s="7"/>
      <c r="D943" s="3"/>
      <c r="E943" s="3"/>
      <c r="F943" s="3"/>
      <c r="G943" s="3"/>
      <c r="H943" s="3"/>
      <c r="I943" s="3"/>
      <c r="J943" s="3"/>
      <c r="K943" s="3"/>
      <c r="L943" s="3"/>
      <c r="M943" s="3"/>
      <c r="N943" s="3"/>
      <c r="O943" s="3"/>
      <c r="P943" s="3"/>
      <c r="Q943" s="3"/>
      <c r="R943" s="3"/>
      <c r="S943" s="3"/>
      <c r="T943" s="3"/>
      <c r="U943" s="3"/>
      <c r="V943" s="3"/>
      <c r="W943" s="3"/>
      <c r="X943" s="3"/>
      <c r="Y943" s="3"/>
      <c r="Z943" s="3"/>
    </row>
    <row r="944" spans="2:26">
      <c r="B944" s="449"/>
      <c r="C944" s="7"/>
      <c r="D944" s="3"/>
      <c r="E944" s="3"/>
      <c r="F944" s="3"/>
      <c r="G944" s="3"/>
      <c r="H944" s="3"/>
      <c r="I944" s="3"/>
      <c r="J944" s="3"/>
      <c r="K944" s="3"/>
      <c r="L944" s="3"/>
      <c r="M944" s="3"/>
      <c r="N944" s="3"/>
      <c r="O944" s="3"/>
      <c r="P944" s="3"/>
      <c r="Q944" s="3"/>
      <c r="R944" s="3"/>
      <c r="S944" s="3"/>
      <c r="T944" s="3"/>
      <c r="U944" s="3"/>
      <c r="V944" s="3"/>
      <c r="W944" s="3"/>
      <c r="X944" s="3"/>
      <c r="Y944" s="3"/>
      <c r="Z944" s="3"/>
    </row>
    <row r="945" spans="2:26">
      <c r="B945" s="449"/>
      <c r="C945" s="7"/>
      <c r="D945" s="3"/>
      <c r="E945" s="3"/>
      <c r="F945" s="3"/>
      <c r="G945" s="3"/>
      <c r="H945" s="3"/>
      <c r="I945" s="3"/>
      <c r="J945" s="3"/>
      <c r="K945" s="3"/>
      <c r="L945" s="3"/>
      <c r="M945" s="3"/>
      <c r="N945" s="3"/>
      <c r="O945" s="3"/>
      <c r="P945" s="3"/>
      <c r="Q945" s="3"/>
      <c r="R945" s="3"/>
      <c r="S945" s="3"/>
      <c r="T945" s="3"/>
      <c r="U945" s="3"/>
      <c r="V945" s="3"/>
      <c r="W945" s="3"/>
      <c r="X945" s="3"/>
      <c r="Y945" s="3"/>
      <c r="Z945" s="3"/>
    </row>
    <row r="946" spans="2:26">
      <c r="B946" s="449"/>
      <c r="C946" s="7"/>
      <c r="D946" s="3"/>
      <c r="E946" s="3"/>
      <c r="F946" s="3"/>
      <c r="G946" s="3"/>
      <c r="H946" s="3"/>
      <c r="I946" s="3"/>
      <c r="J946" s="3"/>
      <c r="K946" s="3"/>
      <c r="L946" s="3"/>
      <c r="M946" s="3"/>
      <c r="N946" s="3"/>
      <c r="O946" s="3"/>
      <c r="P946" s="3"/>
      <c r="Q946" s="3"/>
      <c r="R946" s="3"/>
      <c r="S946" s="3"/>
      <c r="T946" s="3"/>
      <c r="U946" s="3"/>
      <c r="V946" s="3"/>
      <c r="W946" s="3"/>
      <c r="X946" s="3"/>
      <c r="Y946" s="3"/>
      <c r="Z946" s="3"/>
    </row>
    <row r="947" spans="2:26">
      <c r="B947" s="449"/>
      <c r="C947" s="7"/>
      <c r="D947" s="3"/>
      <c r="E947" s="3"/>
      <c r="F947" s="3"/>
      <c r="G947" s="3"/>
      <c r="H947" s="3"/>
      <c r="I947" s="3"/>
      <c r="J947" s="3"/>
      <c r="K947" s="3"/>
      <c r="L947" s="3"/>
      <c r="M947" s="3"/>
      <c r="N947" s="3"/>
      <c r="O947" s="3"/>
      <c r="P947" s="3"/>
      <c r="Q947" s="3"/>
      <c r="R947" s="3"/>
      <c r="S947" s="3"/>
      <c r="T947" s="3"/>
      <c r="U947" s="3"/>
      <c r="V947" s="3"/>
      <c r="W947" s="3"/>
      <c r="X947" s="3"/>
      <c r="Y947" s="3"/>
      <c r="Z947" s="3"/>
    </row>
    <row r="948" spans="2:26">
      <c r="B948" s="449"/>
      <c r="C948" s="7"/>
      <c r="D948" s="3"/>
      <c r="E948" s="3"/>
      <c r="F948" s="3"/>
      <c r="G948" s="3"/>
      <c r="H948" s="3"/>
      <c r="I948" s="3"/>
      <c r="J948" s="3"/>
      <c r="K948" s="3"/>
      <c r="L948" s="3"/>
      <c r="M948" s="3"/>
      <c r="N948" s="3"/>
      <c r="O948" s="3"/>
      <c r="P948" s="3"/>
      <c r="Q948" s="3"/>
      <c r="R948" s="3"/>
      <c r="S948" s="3"/>
      <c r="T948" s="3"/>
      <c r="U948" s="3"/>
      <c r="V948" s="3"/>
      <c r="W948" s="3"/>
      <c r="X948" s="3"/>
      <c r="Y948" s="3"/>
      <c r="Z948" s="3"/>
    </row>
    <row r="949" spans="2:26">
      <c r="B949" s="449"/>
      <c r="C949" s="7"/>
      <c r="D949" s="3"/>
      <c r="E949" s="3"/>
      <c r="F949" s="3"/>
      <c r="G949" s="3"/>
      <c r="H949" s="3"/>
      <c r="I949" s="3"/>
      <c r="J949" s="3"/>
      <c r="K949" s="3"/>
      <c r="L949" s="3"/>
      <c r="M949" s="3"/>
      <c r="N949" s="3"/>
      <c r="O949" s="3"/>
      <c r="P949" s="3"/>
      <c r="Q949" s="3"/>
      <c r="R949" s="3"/>
      <c r="S949" s="3"/>
      <c r="T949" s="3"/>
      <c r="U949" s="3"/>
      <c r="V949" s="3"/>
      <c r="W949" s="3"/>
      <c r="X949" s="3"/>
      <c r="Y949" s="3"/>
      <c r="Z949" s="3"/>
    </row>
    <row r="950" spans="2:26">
      <c r="B950" s="449"/>
      <c r="C950" s="7"/>
      <c r="D950" s="3"/>
      <c r="E950" s="3"/>
      <c r="F950" s="3"/>
      <c r="G950" s="3"/>
      <c r="H950" s="3"/>
      <c r="I950" s="3"/>
      <c r="J950" s="3"/>
      <c r="K950" s="3"/>
      <c r="L950" s="3"/>
      <c r="M950" s="3"/>
      <c r="N950" s="3"/>
      <c r="O950" s="3"/>
      <c r="P950" s="3"/>
      <c r="Q950" s="3"/>
      <c r="R950" s="3"/>
      <c r="S950" s="3"/>
      <c r="T950" s="3"/>
      <c r="U950" s="3"/>
      <c r="V950" s="3"/>
      <c r="W950" s="3"/>
      <c r="X950" s="3"/>
      <c r="Y950" s="3"/>
      <c r="Z950" s="3"/>
    </row>
    <row r="951" spans="2:26">
      <c r="B951" s="449"/>
      <c r="C951" s="7"/>
      <c r="D951" s="3"/>
      <c r="E951" s="3"/>
      <c r="F951" s="3"/>
      <c r="G951" s="3"/>
      <c r="H951" s="3"/>
      <c r="I951" s="3"/>
      <c r="J951" s="3"/>
      <c r="K951" s="3"/>
      <c r="L951" s="3"/>
      <c r="M951" s="3"/>
      <c r="N951" s="3"/>
      <c r="O951" s="3"/>
      <c r="P951" s="3"/>
      <c r="Q951" s="3"/>
      <c r="R951" s="3"/>
      <c r="S951" s="3"/>
      <c r="T951" s="3"/>
      <c r="U951" s="3"/>
      <c r="V951" s="3"/>
      <c r="W951" s="3"/>
      <c r="X951" s="3"/>
      <c r="Y951" s="3"/>
      <c r="Z951" s="3"/>
    </row>
    <row r="952" spans="2:26">
      <c r="B952" s="449"/>
      <c r="C952" s="7"/>
      <c r="D952" s="3"/>
      <c r="E952" s="3"/>
      <c r="F952" s="3"/>
      <c r="G952" s="3"/>
      <c r="H952" s="3"/>
      <c r="I952" s="3"/>
      <c r="J952" s="3"/>
      <c r="K952" s="3"/>
      <c r="L952" s="3"/>
      <c r="M952" s="3"/>
      <c r="N952" s="3"/>
      <c r="O952" s="3"/>
      <c r="P952" s="3"/>
      <c r="Q952" s="3"/>
      <c r="R952" s="3"/>
      <c r="S952" s="3"/>
      <c r="T952" s="3"/>
      <c r="U952" s="3"/>
      <c r="V952" s="3"/>
      <c r="W952" s="3"/>
      <c r="X952" s="3"/>
      <c r="Y952" s="3"/>
      <c r="Z952" s="3"/>
    </row>
    <row r="953" spans="2:26">
      <c r="B953" s="449"/>
      <c r="C953" s="7"/>
      <c r="D953" s="3"/>
      <c r="E953" s="3"/>
      <c r="F953" s="3"/>
      <c r="G953" s="3"/>
      <c r="H953" s="3"/>
      <c r="I953" s="3"/>
      <c r="J953" s="3"/>
      <c r="K953" s="3"/>
      <c r="L953" s="3"/>
      <c r="M953" s="3"/>
      <c r="N953" s="3"/>
      <c r="O953" s="3"/>
      <c r="P953" s="3"/>
      <c r="Q953" s="3"/>
      <c r="R953" s="3"/>
      <c r="S953" s="3"/>
      <c r="T953" s="3"/>
      <c r="U953" s="3"/>
      <c r="V953" s="3"/>
      <c r="W953" s="3"/>
      <c r="X953" s="3"/>
      <c r="Y953" s="3"/>
      <c r="Z953" s="3"/>
    </row>
    <row r="954" spans="2:26">
      <c r="B954" s="449"/>
      <c r="C954" s="7"/>
      <c r="D954" s="3"/>
      <c r="E954" s="3"/>
      <c r="F954" s="3"/>
      <c r="G954" s="3"/>
      <c r="H954" s="3"/>
      <c r="I954" s="3"/>
      <c r="J954" s="3"/>
      <c r="K954" s="3"/>
      <c r="L954" s="3"/>
      <c r="M954" s="3"/>
      <c r="N954" s="3"/>
      <c r="O954" s="3"/>
      <c r="P954" s="3"/>
      <c r="Q954" s="3"/>
      <c r="R954" s="3"/>
      <c r="S954" s="3"/>
      <c r="T954" s="3"/>
      <c r="U954" s="3"/>
      <c r="V954" s="3"/>
      <c r="W954" s="3"/>
      <c r="X954" s="3"/>
      <c r="Y954" s="3"/>
      <c r="Z954" s="3"/>
    </row>
    <row r="955" spans="2:26">
      <c r="B955" s="449"/>
      <c r="C955" s="7"/>
      <c r="D955" s="3"/>
      <c r="E955" s="3"/>
      <c r="F955" s="3"/>
      <c r="G955" s="3"/>
      <c r="H955" s="3"/>
      <c r="I955" s="3"/>
      <c r="J955" s="3"/>
      <c r="K955" s="3"/>
      <c r="L955" s="3"/>
      <c r="M955" s="3"/>
      <c r="N955" s="3"/>
      <c r="O955" s="3"/>
      <c r="P955" s="3"/>
      <c r="Q955" s="3"/>
      <c r="R955" s="3"/>
      <c r="S955" s="3"/>
      <c r="T955" s="3"/>
      <c r="U955" s="3"/>
      <c r="V955" s="3"/>
      <c r="W955" s="3"/>
      <c r="X955" s="3"/>
      <c r="Y955" s="3"/>
      <c r="Z955" s="3"/>
    </row>
    <row r="956" spans="2:26">
      <c r="B956" s="449"/>
      <c r="C956" s="7"/>
      <c r="D956" s="3"/>
      <c r="E956" s="3"/>
      <c r="F956" s="3"/>
      <c r="G956" s="3"/>
      <c r="H956" s="3"/>
      <c r="I956" s="3"/>
      <c r="J956" s="3"/>
      <c r="K956" s="3"/>
      <c r="L956" s="3"/>
      <c r="M956" s="3"/>
      <c r="N956" s="3"/>
      <c r="O956" s="3"/>
      <c r="P956" s="3"/>
      <c r="Q956" s="3"/>
      <c r="R956" s="3"/>
      <c r="S956" s="3"/>
      <c r="T956" s="3"/>
      <c r="U956" s="3"/>
      <c r="V956" s="3"/>
      <c r="W956" s="3"/>
      <c r="X956" s="3"/>
      <c r="Y956" s="3"/>
      <c r="Z956" s="3"/>
    </row>
    <row r="957" spans="2:26">
      <c r="B957" s="449"/>
      <c r="C957" s="7"/>
      <c r="D957" s="3"/>
      <c r="E957" s="3"/>
      <c r="F957" s="3"/>
      <c r="G957" s="3"/>
      <c r="H957" s="3"/>
      <c r="I957" s="3"/>
      <c r="J957" s="3"/>
      <c r="K957" s="3"/>
      <c r="L957" s="3"/>
      <c r="M957" s="3"/>
      <c r="N957" s="3"/>
      <c r="O957" s="3"/>
      <c r="P957" s="3"/>
      <c r="Q957" s="3"/>
      <c r="R957" s="3"/>
      <c r="S957" s="3"/>
      <c r="T957" s="3"/>
      <c r="U957" s="3"/>
      <c r="V957" s="3"/>
      <c r="W957" s="3"/>
      <c r="X957" s="3"/>
      <c r="Y957" s="3"/>
      <c r="Z957" s="3"/>
    </row>
    <row r="958" spans="2:26">
      <c r="B958" s="449"/>
      <c r="C958" s="7"/>
      <c r="D958" s="3"/>
      <c r="E958" s="3"/>
      <c r="F958" s="3"/>
      <c r="G958" s="3"/>
      <c r="H958" s="3"/>
      <c r="I958" s="3"/>
      <c r="J958" s="3"/>
      <c r="K958" s="3"/>
      <c r="L958" s="3"/>
      <c r="M958" s="3"/>
      <c r="N958" s="3"/>
      <c r="O958" s="3"/>
      <c r="P958" s="3"/>
      <c r="Q958" s="3"/>
      <c r="R958" s="3"/>
      <c r="S958" s="3"/>
      <c r="T958" s="3"/>
      <c r="U958" s="3"/>
      <c r="V958" s="3"/>
      <c r="W958" s="3"/>
      <c r="X958" s="3"/>
      <c r="Y958" s="3"/>
      <c r="Z958" s="3"/>
    </row>
    <row r="959" spans="2:26">
      <c r="B959" s="449"/>
      <c r="C959" s="7"/>
      <c r="D959" s="3"/>
      <c r="E959" s="3"/>
      <c r="F959" s="3"/>
      <c r="G959" s="3"/>
      <c r="H959" s="3"/>
      <c r="I959" s="3"/>
      <c r="J959" s="3"/>
      <c r="K959" s="3"/>
      <c r="L959" s="3"/>
      <c r="M959" s="3"/>
      <c r="N959" s="3"/>
      <c r="O959" s="3"/>
      <c r="P959" s="3"/>
      <c r="Q959" s="3"/>
      <c r="R959" s="3"/>
      <c r="S959" s="3"/>
      <c r="T959" s="3"/>
      <c r="U959" s="3"/>
      <c r="V959" s="3"/>
      <c r="W959" s="3"/>
      <c r="X959" s="3"/>
      <c r="Y959" s="3"/>
      <c r="Z959" s="3"/>
    </row>
    <row r="960" spans="2:26">
      <c r="B960" s="449"/>
      <c r="C960" s="7"/>
      <c r="D960" s="3"/>
      <c r="E960" s="3"/>
      <c r="F960" s="3"/>
      <c r="G960" s="3"/>
      <c r="H960" s="3"/>
      <c r="I960" s="3"/>
      <c r="J960" s="3"/>
      <c r="K960" s="3"/>
      <c r="L960" s="3"/>
      <c r="M960" s="3"/>
      <c r="N960" s="3"/>
      <c r="O960" s="3"/>
      <c r="P960" s="3"/>
      <c r="Q960" s="3"/>
      <c r="R960" s="3"/>
      <c r="S960" s="3"/>
      <c r="T960" s="3"/>
      <c r="U960" s="3"/>
      <c r="V960" s="3"/>
      <c r="W960" s="3"/>
      <c r="X960" s="3"/>
      <c r="Y960" s="3"/>
      <c r="Z960" s="3"/>
    </row>
    <row r="961" spans="2:26">
      <c r="B961" s="449"/>
      <c r="C961" s="7"/>
      <c r="D961" s="3"/>
      <c r="E961" s="3"/>
      <c r="F961" s="3"/>
      <c r="G961" s="3"/>
      <c r="H961" s="3"/>
      <c r="I961" s="3"/>
      <c r="J961" s="3"/>
      <c r="K961" s="3"/>
      <c r="L961" s="3"/>
      <c r="M961" s="3"/>
      <c r="N961" s="3"/>
      <c r="O961" s="3"/>
      <c r="P961" s="3"/>
      <c r="Q961" s="3"/>
      <c r="R961" s="3"/>
      <c r="S961" s="3"/>
      <c r="T961" s="3"/>
      <c r="U961" s="3"/>
      <c r="V961" s="3"/>
      <c r="W961" s="3"/>
      <c r="X961" s="3"/>
      <c r="Y961" s="3"/>
      <c r="Z961" s="3"/>
    </row>
    <row r="962" spans="2:26">
      <c r="B962" s="449"/>
      <c r="C962" s="7"/>
      <c r="D962" s="3"/>
      <c r="E962" s="3"/>
      <c r="F962" s="3"/>
      <c r="G962" s="3"/>
      <c r="H962" s="3"/>
      <c r="I962" s="3"/>
      <c r="J962" s="3"/>
      <c r="K962" s="3"/>
      <c r="L962" s="3"/>
      <c r="M962" s="3"/>
      <c r="N962" s="3"/>
      <c r="O962" s="3"/>
      <c r="P962" s="3"/>
      <c r="Q962" s="3"/>
      <c r="R962" s="3"/>
      <c r="S962" s="3"/>
      <c r="T962" s="3"/>
      <c r="U962" s="3"/>
      <c r="V962" s="3"/>
      <c r="W962" s="3"/>
      <c r="X962" s="3"/>
      <c r="Y962" s="3"/>
      <c r="Z962" s="3"/>
    </row>
    <row r="963" spans="2:26">
      <c r="B963" s="449"/>
      <c r="C963" s="7"/>
      <c r="D963" s="3"/>
      <c r="E963" s="3"/>
      <c r="F963" s="3"/>
      <c r="G963" s="3"/>
      <c r="H963" s="3"/>
      <c r="I963" s="3"/>
      <c r="J963" s="3"/>
      <c r="K963" s="3"/>
      <c r="L963" s="3"/>
      <c r="M963" s="3"/>
      <c r="N963" s="3"/>
      <c r="O963" s="3"/>
      <c r="P963" s="3"/>
      <c r="Q963" s="3"/>
      <c r="R963" s="3"/>
      <c r="S963" s="3"/>
      <c r="T963" s="3"/>
      <c r="U963" s="3"/>
      <c r="V963" s="3"/>
      <c r="W963" s="3"/>
      <c r="X963" s="3"/>
      <c r="Y963" s="3"/>
      <c r="Z963" s="3"/>
    </row>
    <row r="964" spans="2:26">
      <c r="B964" s="449"/>
      <c r="C964" s="7"/>
      <c r="D964" s="3"/>
      <c r="E964" s="3"/>
      <c r="F964" s="3"/>
      <c r="G964" s="3"/>
      <c r="H964" s="3"/>
      <c r="I964" s="3"/>
      <c r="J964" s="3"/>
      <c r="K964" s="3"/>
      <c r="L964" s="3"/>
      <c r="M964" s="3"/>
      <c r="N964" s="3"/>
      <c r="O964" s="3"/>
      <c r="P964" s="3"/>
      <c r="Q964" s="3"/>
      <c r="R964" s="3"/>
      <c r="S964" s="3"/>
      <c r="T964" s="3"/>
      <c r="U964" s="3"/>
      <c r="V964" s="3"/>
      <c r="W964" s="3"/>
      <c r="X964" s="3"/>
      <c r="Y964" s="3"/>
      <c r="Z964" s="3"/>
    </row>
    <row r="965" spans="2:26">
      <c r="B965" s="449"/>
      <c r="C965" s="7"/>
      <c r="D965" s="3"/>
      <c r="E965" s="3"/>
      <c r="F965" s="3"/>
      <c r="G965" s="3"/>
      <c r="H965" s="3"/>
      <c r="I965" s="3"/>
      <c r="J965" s="3"/>
      <c r="K965" s="3"/>
      <c r="L965" s="3"/>
      <c r="M965" s="3"/>
      <c r="N965" s="3"/>
      <c r="O965" s="3"/>
      <c r="P965" s="3"/>
      <c r="Q965" s="3"/>
      <c r="R965" s="3"/>
      <c r="S965" s="3"/>
      <c r="T965" s="3"/>
      <c r="U965" s="3"/>
      <c r="V965" s="3"/>
      <c r="W965" s="3"/>
      <c r="X965" s="3"/>
      <c r="Y965" s="3"/>
      <c r="Z965" s="3"/>
    </row>
    <row r="966" spans="2:26">
      <c r="B966" s="449"/>
      <c r="C966" s="7"/>
      <c r="D966" s="3"/>
      <c r="E966" s="3"/>
      <c r="F966" s="3"/>
      <c r="G966" s="3"/>
      <c r="H966" s="3"/>
      <c r="I966" s="3"/>
      <c r="J966" s="3"/>
      <c r="K966" s="3"/>
      <c r="L966" s="3"/>
      <c r="M966" s="3"/>
      <c r="N966" s="3"/>
      <c r="O966" s="3"/>
      <c r="P966" s="3"/>
      <c r="Q966" s="3"/>
      <c r="R966" s="3"/>
      <c r="S966" s="3"/>
      <c r="T966" s="3"/>
      <c r="U966" s="3"/>
      <c r="V966" s="3"/>
      <c r="W966" s="3"/>
      <c r="X966" s="3"/>
      <c r="Y966" s="3"/>
      <c r="Z966" s="3"/>
    </row>
    <row r="967" spans="2:26">
      <c r="B967" s="449"/>
      <c r="C967" s="7"/>
      <c r="D967" s="3"/>
      <c r="E967" s="3"/>
      <c r="F967" s="3"/>
      <c r="G967" s="3"/>
      <c r="H967" s="3"/>
      <c r="I967" s="3"/>
      <c r="J967" s="3"/>
      <c r="K967" s="3"/>
      <c r="L967" s="3"/>
      <c r="M967" s="3"/>
      <c r="N967" s="3"/>
      <c r="O967" s="3"/>
      <c r="P967" s="3"/>
      <c r="Q967" s="3"/>
      <c r="R967" s="3"/>
      <c r="S967" s="3"/>
      <c r="T967" s="3"/>
      <c r="U967" s="3"/>
      <c r="V967" s="3"/>
      <c r="W967" s="3"/>
      <c r="X967" s="3"/>
      <c r="Y967" s="3"/>
      <c r="Z967" s="3"/>
    </row>
    <row r="968" spans="2:26">
      <c r="B968" s="449"/>
      <c r="C968" s="7"/>
      <c r="D968" s="3"/>
      <c r="E968" s="3"/>
      <c r="F968" s="3"/>
      <c r="G968" s="3"/>
      <c r="H968" s="3"/>
      <c r="I968" s="3"/>
      <c r="J968" s="3"/>
      <c r="K968" s="3"/>
      <c r="L968" s="3"/>
      <c r="M968" s="3"/>
      <c r="N968" s="3"/>
      <c r="O968" s="3"/>
      <c r="P968" s="3"/>
      <c r="Q968" s="3"/>
      <c r="R968" s="3"/>
      <c r="S968" s="3"/>
      <c r="T968" s="3"/>
      <c r="U968" s="3"/>
      <c r="V968" s="3"/>
      <c r="W968" s="3"/>
      <c r="X968" s="3"/>
      <c r="Y968" s="3"/>
      <c r="Z968" s="3"/>
    </row>
    <row r="969" spans="2:26">
      <c r="B969" s="449"/>
      <c r="C969" s="7"/>
      <c r="D969" s="3"/>
      <c r="E969" s="3"/>
      <c r="F969" s="3"/>
      <c r="G969" s="3"/>
      <c r="H969" s="3"/>
      <c r="I969" s="3"/>
      <c r="J969" s="3"/>
      <c r="K969" s="3"/>
      <c r="L969" s="3"/>
      <c r="M969" s="3"/>
      <c r="N969" s="3"/>
      <c r="O969" s="3"/>
      <c r="P969" s="3"/>
      <c r="Q969" s="3"/>
      <c r="R969" s="3"/>
      <c r="S969" s="3"/>
      <c r="T969" s="3"/>
      <c r="U969" s="3"/>
      <c r="V969" s="3"/>
      <c r="W969" s="3"/>
      <c r="X969" s="3"/>
      <c r="Y969" s="3"/>
      <c r="Z969" s="3"/>
    </row>
    <row r="970" spans="2:26">
      <c r="B970" s="449"/>
      <c r="C970" s="7"/>
      <c r="D970" s="3"/>
      <c r="E970" s="3"/>
      <c r="F970" s="3"/>
      <c r="G970" s="3"/>
      <c r="H970" s="3"/>
      <c r="I970" s="3"/>
      <c r="J970" s="3"/>
      <c r="K970" s="3"/>
      <c r="L970" s="3"/>
      <c r="M970" s="3"/>
      <c r="N970" s="3"/>
      <c r="O970" s="3"/>
      <c r="P970" s="3"/>
      <c r="Q970" s="3"/>
      <c r="R970" s="3"/>
      <c r="S970" s="3"/>
      <c r="T970" s="3"/>
      <c r="U970" s="3"/>
      <c r="V970" s="3"/>
      <c r="W970" s="3"/>
      <c r="X970" s="3"/>
      <c r="Y970" s="3"/>
      <c r="Z970" s="3"/>
    </row>
    <row r="971" spans="2:26">
      <c r="B971" s="449"/>
      <c r="C971" s="7"/>
      <c r="D971" s="3"/>
      <c r="E971" s="3"/>
      <c r="F971" s="3"/>
      <c r="G971" s="3"/>
      <c r="H971" s="3"/>
      <c r="I971" s="3"/>
      <c r="J971" s="3"/>
      <c r="K971" s="3"/>
      <c r="L971" s="3"/>
      <c r="M971" s="3"/>
      <c r="N971" s="3"/>
      <c r="O971" s="3"/>
      <c r="P971" s="3"/>
      <c r="Q971" s="3"/>
      <c r="R971" s="3"/>
      <c r="S971" s="3"/>
      <c r="T971" s="3"/>
      <c r="U971" s="3"/>
      <c r="V971" s="3"/>
      <c r="W971" s="3"/>
      <c r="X971" s="3"/>
      <c r="Y971" s="3"/>
      <c r="Z971" s="3"/>
    </row>
    <row r="972" spans="2:26">
      <c r="B972" s="449"/>
      <c r="C972" s="7"/>
      <c r="D972" s="3"/>
      <c r="E972" s="3"/>
      <c r="F972" s="3"/>
      <c r="G972" s="3"/>
      <c r="H972" s="3"/>
      <c r="I972" s="3"/>
      <c r="J972" s="3"/>
      <c r="K972" s="3"/>
      <c r="L972" s="3"/>
      <c r="M972" s="3"/>
      <c r="N972" s="3"/>
      <c r="O972" s="3"/>
      <c r="P972" s="3"/>
      <c r="Q972" s="3"/>
      <c r="R972" s="3"/>
      <c r="S972" s="3"/>
      <c r="T972" s="3"/>
      <c r="U972" s="3"/>
      <c r="V972" s="3"/>
      <c r="W972" s="3"/>
      <c r="X972" s="3"/>
      <c r="Y972" s="3"/>
      <c r="Z972" s="3"/>
    </row>
    <row r="973" spans="2:26">
      <c r="B973" s="449"/>
      <c r="C973" s="7"/>
      <c r="D973" s="3"/>
      <c r="E973" s="3"/>
      <c r="F973" s="3"/>
      <c r="G973" s="3"/>
      <c r="H973" s="3"/>
      <c r="I973" s="3"/>
      <c r="J973" s="3"/>
      <c r="K973" s="3"/>
      <c r="L973" s="3"/>
      <c r="M973" s="3"/>
      <c r="N973" s="3"/>
      <c r="O973" s="3"/>
      <c r="P973" s="3"/>
      <c r="Q973" s="3"/>
      <c r="R973" s="3"/>
      <c r="S973" s="3"/>
      <c r="T973" s="3"/>
      <c r="U973" s="3"/>
      <c r="V973" s="3"/>
      <c r="W973" s="3"/>
      <c r="X973" s="3"/>
      <c r="Y973" s="3"/>
      <c r="Z973" s="3"/>
    </row>
    <row r="974" spans="2:26">
      <c r="B974" s="449"/>
      <c r="C974" s="7"/>
      <c r="D974" s="3"/>
      <c r="E974" s="3"/>
      <c r="F974" s="3"/>
      <c r="G974" s="3"/>
      <c r="H974" s="3"/>
      <c r="I974" s="3"/>
      <c r="J974" s="3"/>
      <c r="K974" s="3"/>
      <c r="L974" s="3"/>
      <c r="M974" s="3"/>
      <c r="N974" s="3"/>
      <c r="O974" s="3"/>
      <c r="P974" s="3"/>
      <c r="Q974" s="3"/>
      <c r="R974" s="3"/>
      <c r="S974" s="3"/>
      <c r="T974" s="3"/>
      <c r="U974" s="3"/>
      <c r="V974" s="3"/>
      <c r="W974" s="3"/>
      <c r="X974" s="3"/>
      <c r="Y974" s="3"/>
      <c r="Z974" s="3"/>
    </row>
    <row r="975" spans="2:26">
      <c r="B975" s="449"/>
      <c r="C975" s="7"/>
      <c r="D975" s="3"/>
      <c r="E975" s="3"/>
      <c r="F975" s="3"/>
      <c r="G975" s="3"/>
      <c r="H975" s="3"/>
      <c r="I975" s="3"/>
      <c r="J975" s="3"/>
      <c r="K975" s="3"/>
      <c r="L975" s="3"/>
      <c r="M975" s="3"/>
      <c r="N975" s="3"/>
      <c r="O975" s="3"/>
      <c r="P975" s="3"/>
      <c r="Q975" s="3"/>
      <c r="R975" s="3"/>
      <c r="S975" s="3"/>
      <c r="T975" s="3"/>
      <c r="U975" s="3"/>
      <c r="V975" s="3"/>
      <c r="W975" s="3"/>
      <c r="X975" s="3"/>
      <c r="Y975" s="3"/>
      <c r="Z975" s="3"/>
    </row>
    <row r="976" spans="2:26">
      <c r="B976" s="449"/>
      <c r="C976" s="7"/>
      <c r="D976" s="3"/>
      <c r="E976" s="3"/>
      <c r="F976" s="3"/>
      <c r="G976" s="3"/>
      <c r="H976" s="3"/>
      <c r="I976" s="3"/>
      <c r="J976" s="3"/>
      <c r="K976" s="3"/>
      <c r="L976" s="3"/>
      <c r="M976" s="3"/>
      <c r="N976" s="3"/>
      <c r="O976" s="3"/>
      <c r="P976" s="3"/>
      <c r="Q976" s="3"/>
      <c r="R976" s="3"/>
      <c r="S976" s="3"/>
      <c r="T976" s="3"/>
      <c r="U976" s="3"/>
      <c r="V976" s="3"/>
      <c r="W976" s="3"/>
      <c r="X976" s="3"/>
      <c r="Y976" s="3"/>
      <c r="Z976" s="3"/>
    </row>
    <row r="977" spans="2:26">
      <c r="B977" s="449"/>
      <c r="C977" s="7"/>
      <c r="D977" s="3"/>
      <c r="E977" s="3"/>
      <c r="F977" s="3"/>
      <c r="G977" s="3"/>
      <c r="H977" s="3"/>
      <c r="I977" s="3"/>
      <c r="J977" s="3"/>
      <c r="K977" s="3"/>
      <c r="L977" s="3"/>
      <c r="M977" s="3"/>
      <c r="N977" s="3"/>
      <c r="O977" s="3"/>
      <c r="P977" s="3"/>
      <c r="Q977" s="3"/>
      <c r="R977" s="3"/>
      <c r="S977" s="3"/>
      <c r="T977" s="3"/>
      <c r="U977" s="3"/>
      <c r="V977" s="3"/>
      <c r="W977" s="3"/>
      <c r="X977" s="3"/>
      <c r="Y977" s="3"/>
      <c r="Z977" s="3"/>
    </row>
    <row r="978" spans="2:26">
      <c r="B978" s="449"/>
      <c r="C978" s="7"/>
      <c r="D978" s="3"/>
      <c r="E978" s="3"/>
      <c r="F978" s="3"/>
      <c r="G978" s="3"/>
      <c r="H978" s="3"/>
      <c r="I978" s="3"/>
      <c r="J978" s="3"/>
      <c r="K978" s="3"/>
      <c r="L978" s="3"/>
      <c r="M978" s="3"/>
      <c r="N978" s="3"/>
      <c r="O978" s="3"/>
      <c r="P978" s="3"/>
      <c r="Q978" s="3"/>
      <c r="R978" s="3"/>
      <c r="S978" s="3"/>
      <c r="T978" s="3"/>
      <c r="U978" s="3"/>
      <c r="V978" s="3"/>
      <c r="W978" s="3"/>
      <c r="X978" s="3"/>
      <c r="Y978" s="3"/>
      <c r="Z978" s="3"/>
    </row>
    <row r="979" spans="2:26">
      <c r="B979" s="449"/>
      <c r="C979" s="7"/>
      <c r="D979" s="3"/>
      <c r="E979" s="3"/>
      <c r="F979" s="3"/>
      <c r="G979" s="3"/>
      <c r="H979" s="3"/>
      <c r="I979" s="3"/>
      <c r="J979" s="3"/>
      <c r="K979" s="3"/>
      <c r="L979" s="3"/>
      <c r="M979" s="3"/>
      <c r="N979" s="3"/>
      <c r="O979" s="3"/>
      <c r="P979" s="3"/>
      <c r="Q979" s="3"/>
      <c r="R979" s="3"/>
      <c r="S979" s="3"/>
      <c r="T979" s="3"/>
      <c r="U979" s="3"/>
      <c r="V979" s="3"/>
      <c r="W979" s="3"/>
      <c r="X979" s="3"/>
      <c r="Y979" s="3"/>
      <c r="Z979" s="3"/>
    </row>
    <row r="980" spans="2:26">
      <c r="B980" s="449"/>
      <c r="C980" s="7"/>
      <c r="D980" s="3"/>
      <c r="E980" s="3"/>
      <c r="F980" s="3"/>
      <c r="G980" s="3"/>
      <c r="H980" s="3"/>
      <c r="I980" s="3"/>
      <c r="J980" s="3"/>
      <c r="K980" s="3"/>
      <c r="L980" s="3"/>
      <c r="M980" s="3"/>
      <c r="N980" s="3"/>
      <c r="O980" s="3"/>
      <c r="P980" s="3"/>
      <c r="Q980" s="3"/>
      <c r="R980" s="3"/>
      <c r="S980" s="3"/>
      <c r="T980" s="3"/>
      <c r="U980" s="3"/>
      <c r="V980" s="3"/>
      <c r="W980" s="3"/>
      <c r="X980" s="3"/>
      <c r="Y980" s="3"/>
      <c r="Z980" s="3"/>
    </row>
    <row r="981" spans="2:26">
      <c r="B981" s="449"/>
      <c r="C981" s="7"/>
      <c r="D981" s="3"/>
      <c r="E981" s="3"/>
      <c r="F981" s="3"/>
      <c r="G981" s="3"/>
      <c r="H981" s="3"/>
      <c r="I981" s="3"/>
      <c r="J981" s="3"/>
      <c r="K981" s="3"/>
      <c r="L981" s="3"/>
      <c r="M981" s="3"/>
      <c r="N981" s="3"/>
      <c r="O981" s="3"/>
      <c r="P981" s="3"/>
      <c r="Q981" s="3"/>
      <c r="R981" s="3"/>
      <c r="S981" s="3"/>
      <c r="T981" s="3"/>
      <c r="U981" s="3"/>
      <c r="V981" s="3"/>
      <c r="W981" s="3"/>
      <c r="X981" s="3"/>
      <c r="Y981" s="3"/>
      <c r="Z981" s="3"/>
    </row>
    <row r="982" spans="2:26">
      <c r="B982" s="449"/>
      <c r="C982" s="7"/>
      <c r="D982" s="3"/>
      <c r="E982" s="3"/>
      <c r="F982" s="3"/>
      <c r="G982" s="3"/>
      <c r="H982" s="3"/>
      <c r="I982" s="3"/>
      <c r="J982" s="3"/>
      <c r="K982" s="3"/>
      <c r="L982" s="3"/>
      <c r="M982" s="3"/>
      <c r="N982" s="3"/>
      <c r="O982" s="3"/>
      <c r="P982" s="3"/>
      <c r="Q982" s="3"/>
      <c r="R982" s="3"/>
      <c r="S982" s="3"/>
      <c r="T982" s="3"/>
      <c r="U982" s="3"/>
      <c r="V982" s="3"/>
      <c r="W982" s="3"/>
      <c r="X982" s="3"/>
      <c r="Y982" s="3"/>
      <c r="Z982" s="3"/>
    </row>
    <row r="983" spans="2:26">
      <c r="B983" s="449"/>
      <c r="C983" s="7"/>
      <c r="D983" s="3"/>
      <c r="E983" s="3"/>
      <c r="F983" s="3"/>
      <c r="G983" s="3"/>
      <c r="H983" s="3"/>
      <c r="I983" s="3"/>
      <c r="J983" s="3"/>
      <c r="K983" s="3"/>
      <c r="L983" s="3"/>
      <c r="M983" s="3"/>
      <c r="N983" s="3"/>
      <c r="O983" s="3"/>
      <c r="P983" s="3"/>
      <c r="Q983" s="3"/>
      <c r="R983" s="3"/>
      <c r="S983" s="3"/>
      <c r="T983" s="3"/>
      <c r="U983" s="3"/>
      <c r="V983" s="3"/>
      <c r="W983" s="3"/>
      <c r="X983" s="3"/>
      <c r="Y983" s="3"/>
      <c r="Z983" s="3"/>
    </row>
    <row r="984" spans="2:26">
      <c r="B984" s="449"/>
      <c r="C984" s="7"/>
      <c r="D984" s="3"/>
      <c r="E984" s="3"/>
      <c r="F984" s="3"/>
      <c r="G984" s="3"/>
      <c r="H984" s="3"/>
      <c r="I984" s="3"/>
      <c r="J984" s="3"/>
      <c r="K984" s="3"/>
      <c r="L984" s="3"/>
      <c r="M984" s="3"/>
      <c r="N984" s="3"/>
      <c r="O984" s="3"/>
      <c r="P984" s="3"/>
      <c r="Q984" s="3"/>
      <c r="R984" s="3"/>
      <c r="S984" s="3"/>
      <c r="T984" s="3"/>
      <c r="U984" s="3"/>
      <c r="V984" s="3"/>
      <c r="W984" s="3"/>
      <c r="X984" s="3"/>
      <c r="Y984" s="3"/>
      <c r="Z984" s="3"/>
    </row>
    <row r="985" spans="2:26">
      <c r="B985" s="449"/>
      <c r="C985" s="7"/>
      <c r="D985" s="3"/>
      <c r="E985" s="3"/>
      <c r="F985" s="3"/>
      <c r="G985" s="3"/>
      <c r="H985" s="3"/>
      <c r="I985" s="3"/>
      <c r="J985" s="3"/>
      <c r="K985" s="3"/>
      <c r="L985" s="3"/>
      <c r="M985" s="3"/>
      <c r="N985" s="3"/>
      <c r="O985" s="3"/>
      <c r="P985" s="3"/>
      <c r="Q985" s="3"/>
      <c r="R985" s="3"/>
      <c r="S985" s="3"/>
      <c r="T985" s="3"/>
      <c r="U985" s="3"/>
      <c r="V985" s="3"/>
      <c r="W985" s="3"/>
      <c r="X985" s="3"/>
      <c r="Y985" s="3"/>
      <c r="Z985" s="3"/>
    </row>
    <row r="986" spans="2:26">
      <c r="B986" s="449"/>
      <c r="C986" s="7"/>
      <c r="D986" s="3"/>
      <c r="E986" s="3"/>
      <c r="F986" s="3"/>
      <c r="G986" s="3"/>
      <c r="H986" s="3"/>
      <c r="I986" s="3"/>
      <c r="J986" s="3"/>
      <c r="K986" s="3"/>
      <c r="L986" s="3"/>
      <c r="M986" s="3"/>
      <c r="N986" s="3"/>
      <c r="O986" s="3"/>
      <c r="P986" s="3"/>
      <c r="Q986" s="3"/>
      <c r="R986" s="3"/>
      <c r="S986" s="3"/>
      <c r="T986" s="3"/>
      <c r="U986" s="3"/>
      <c r="V986" s="3"/>
      <c r="W986" s="3"/>
      <c r="X986" s="3"/>
      <c r="Y986" s="3"/>
      <c r="Z986" s="3"/>
    </row>
    <row r="987" spans="2:26">
      <c r="B987" s="449"/>
      <c r="C987" s="7"/>
      <c r="D987" s="3"/>
      <c r="E987" s="3"/>
      <c r="F987" s="3"/>
      <c r="G987" s="3"/>
      <c r="H987" s="3"/>
      <c r="I987" s="3"/>
      <c r="J987" s="3"/>
      <c r="K987" s="3"/>
      <c r="L987" s="3"/>
      <c r="M987" s="3"/>
      <c r="N987" s="3"/>
      <c r="O987" s="3"/>
      <c r="P987" s="3"/>
      <c r="Q987" s="3"/>
      <c r="R987" s="3"/>
      <c r="S987" s="3"/>
      <c r="T987" s="3"/>
      <c r="U987" s="3"/>
      <c r="V987" s="3"/>
      <c r="W987" s="3"/>
      <c r="X987" s="3"/>
      <c r="Y987" s="3"/>
      <c r="Z987" s="3"/>
    </row>
    <row r="988" spans="2:26">
      <c r="B988" s="449"/>
      <c r="C988" s="7"/>
      <c r="D988" s="3"/>
      <c r="E988" s="3"/>
      <c r="F988" s="3"/>
      <c r="G988" s="3"/>
      <c r="H988" s="3"/>
      <c r="I988" s="3"/>
      <c r="J988" s="3"/>
      <c r="K988" s="3"/>
      <c r="L988" s="3"/>
      <c r="M988" s="3"/>
      <c r="N988" s="3"/>
      <c r="O988" s="3"/>
      <c r="P988" s="3"/>
      <c r="Q988" s="3"/>
      <c r="R988" s="3"/>
      <c r="S988" s="3"/>
      <c r="T988" s="3"/>
      <c r="U988" s="3"/>
      <c r="V988" s="3"/>
      <c r="W988" s="3"/>
      <c r="X988" s="3"/>
      <c r="Y988" s="3"/>
      <c r="Z988" s="3"/>
    </row>
    <row r="989" spans="2:26">
      <c r="B989" s="449"/>
      <c r="C989" s="7"/>
      <c r="D989" s="3"/>
      <c r="E989" s="3"/>
      <c r="F989" s="3"/>
      <c r="G989" s="3"/>
      <c r="H989" s="3"/>
      <c r="I989" s="3"/>
      <c r="J989" s="3"/>
      <c r="K989" s="3"/>
      <c r="L989" s="3"/>
      <c r="M989" s="3"/>
      <c r="N989" s="3"/>
      <c r="O989" s="3"/>
      <c r="P989" s="3"/>
      <c r="Q989" s="3"/>
      <c r="R989" s="3"/>
      <c r="S989" s="3"/>
      <c r="T989" s="3"/>
      <c r="U989" s="3"/>
      <c r="V989" s="3"/>
      <c r="W989" s="3"/>
      <c r="X989" s="3"/>
      <c r="Y989" s="3"/>
      <c r="Z989" s="3"/>
    </row>
    <row r="990" spans="2:26">
      <c r="B990" s="449"/>
      <c r="C990" s="7"/>
      <c r="D990" s="3"/>
      <c r="E990" s="3"/>
      <c r="F990" s="3"/>
      <c r="G990" s="3"/>
      <c r="H990" s="3"/>
      <c r="I990" s="3"/>
      <c r="J990" s="3"/>
      <c r="K990" s="3"/>
      <c r="L990" s="3"/>
      <c r="M990" s="3"/>
      <c r="N990" s="3"/>
      <c r="O990" s="3"/>
      <c r="P990" s="3"/>
      <c r="Q990" s="3"/>
      <c r="R990" s="3"/>
      <c r="S990" s="3"/>
      <c r="T990" s="3"/>
      <c r="U990" s="3"/>
      <c r="V990" s="3"/>
      <c r="W990" s="3"/>
      <c r="X990" s="3"/>
      <c r="Y990" s="3"/>
      <c r="Z990" s="3"/>
    </row>
    <row r="991" spans="2:26">
      <c r="B991" s="449"/>
      <c r="C991" s="7"/>
      <c r="D991" s="3"/>
      <c r="E991" s="3"/>
      <c r="F991" s="3"/>
      <c r="G991" s="3"/>
      <c r="H991" s="3"/>
      <c r="I991" s="3"/>
      <c r="J991" s="3"/>
      <c r="K991" s="3"/>
      <c r="L991" s="3"/>
      <c r="M991" s="3"/>
      <c r="N991" s="3"/>
      <c r="O991" s="3"/>
      <c r="P991" s="3"/>
      <c r="Q991" s="3"/>
      <c r="R991" s="3"/>
      <c r="S991" s="3"/>
      <c r="T991" s="3"/>
      <c r="U991" s="3"/>
      <c r="V991" s="3"/>
      <c r="W991" s="3"/>
      <c r="X991" s="3"/>
      <c r="Y991" s="3"/>
      <c r="Z991" s="3"/>
    </row>
    <row r="992" spans="2:26">
      <c r="B992" s="449"/>
      <c r="C992" s="7"/>
      <c r="D992" s="3"/>
      <c r="E992" s="3"/>
      <c r="F992" s="3"/>
      <c r="G992" s="3"/>
      <c r="H992" s="3"/>
      <c r="I992" s="3"/>
      <c r="J992" s="3"/>
      <c r="K992" s="3"/>
      <c r="L992" s="3"/>
      <c r="M992" s="3"/>
      <c r="N992" s="3"/>
      <c r="O992" s="3"/>
      <c r="P992" s="3"/>
      <c r="Q992" s="3"/>
      <c r="R992" s="3"/>
      <c r="S992" s="3"/>
      <c r="T992" s="3"/>
      <c r="U992" s="3"/>
      <c r="V992" s="3"/>
      <c r="W992" s="3"/>
      <c r="X992" s="3"/>
      <c r="Y992" s="3"/>
      <c r="Z992" s="3"/>
    </row>
    <row r="993" spans="2:26">
      <c r="B993" s="449"/>
      <c r="C993" s="7"/>
      <c r="D993" s="3"/>
      <c r="E993" s="3"/>
      <c r="F993" s="3"/>
      <c r="G993" s="3"/>
      <c r="H993" s="3"/>
      <c r="I993" s="3"/>
      <c r="J993" s="3"/>
      <c r="K993" s="3"/>
      <c r="L993" s="3"/>
      <c r="M993" s="3"/>
      <c r="N993" s="3"/>
      <c r="O993" s="3"/>
      <c r="P993" s="3"/>
      <c r="Q993" s="3"/>
      <c r="R993" s="3"/>
      <c r="S993" s="3"/>
      <c r="T993" s="3"/>
      <c r="U993" s="3"/>
      <c r="V993" s="3"/>
      <c r="W993" s="3"/>
      <c r="X993" s="3"/>
      <c r="Y993" s="3"/>
      <c r="Z993" s="3"/>
    </row>
    <row r="994" spans="2:26">
      <c r="B994" s="449"/>
      <c r="C994" s="7"/>
      <c r="D994" s="3"/>
      <c r="E994" s="3"/>
      <c r="F994" s="3"/>
      <c r="G994" s="3"/>
      <c r="H994" s="3"/>
      <c r="I994" s="3"/>
      <c r="J994" s="3"/>
      <c r="K994" s="3"/>
      <c r="L994" s="3"/>
      <c r="M994" s="3"/>
      <c r="N994" s="3"/>
      <c r="O994" s="3"/>
      <c r="P994" s="3"/>
      <c r="Q994" s="3"/>
      <c r="R994" s="3"/>
      <c r="S994" s="3"/>
      <c r="T994" s="3"/>
      <c r="U994" s="3"/>
      <c r="V994" s="3"/>
      <c r="W994" s="3"/>
      <c r="X994" s="3"/>
      <c r="Y994" s="3"/>
      <c r="Z994" s="3"/>
    </row>
    <row r="995" spans="2:26">
      <c r="B995" s="449"/>
      <c r="C995" s="7"/>
      <c r="D995" s="3"/>
      <c r="E995" s="3"/>
      <c r="F995" s="3"/>
      <c r="G995" s="3"/>
      <c r="H995" s="3"/>
      <c r="I995" s="3"/>
      <c r="J995" s="3"/>
      <c r="K995" s="3"/>
      <c r="L995" s="3"/>
      <c r="M995" s="3"/>
      <c r="N995" s="3"/>
      <c r="O995" s="3"/>
      <c r="P995" s="3"/>
      <c r="Q995" s="3"/>
      <c r="R995" s="3"/>
      <c r="S995" s="3"/>
      <c r="T995" s="3"/>
      <c r="U995" s="3"/>
      <c r="V995" s="3"/>
      <c r="W995" s="3"/>
      <c r="X995" s="3"/>
      <c r="Y995" s="3"/>
      <c r="Z995" s="3"/>
    </row>
    <row r="996" spans="2:26">
      <c r="B996" s="449"/>
      <c r="C996" s="7"/>
      <c r="D996" s="3"/>
      <c r="E996" s="3"/>
      <c r="F996" s="3"/>
      <c r="G996" s="3"/>
      <c r="H996" s="3"/>
      <c r="I996" s="3"/>
      <c r="J996" s="3"/>
      <c r="K996" s="3"/>
      <c r="L996" s="3"/>
      <c r="M996" s="3"/>
      <c r="N996" s="3"/>
      <c r="O996" s="3"/>
      <c r="P996" s="3"/>
      <c r="Q996" s="3"/>
      <c r="R996" s="3"/>
      <c r="S996" s="3"/>
      <c r="T996" s="3"/>
      <c r="U996" s="3"/>
      <c r="V996" s="3"/>
      <c r="W996" s="3"/>
      <c r="X996" s="3"/>
      <c r="Y996" s="3"/>
      <c r="Z996" s="3"/>
    </row>
    <row r="997" spans="2:26">
      <c r="B997" s="449"/>
      <c r="C997" s="7"/>
      <c r="D997" s="3"/>
      <c r="E997" s="3"/>
      <c r="F997" s="3"/>
      <c r="G997" s="3"/>
      <c r="H997" s="3"/>
      <c r="I997" s="3"/>
      <c r="J997" s="3"/>
      <c r="K997" s="3"/>
      <c r="L997" s="3"/>
      <c r="M997" s="3"/>
      <c r="N997" s="3"/>
      <c r="O997" s="3"/>
      <c r="P997" s="3"/>
      <c r="Q997" s="3"/>
      <c r="R997" s="3"/>
      <c r="S997" s="3"/>
      <c r="T997" s="3"/>
      <c r="U997" s="3"/>
      <c r="V997" s="3"/>
      <c r="W997" s="3"/>
      <c r="X997" s="3"/>
      <c r="Y997" s="3"/>
      <c r="Z997" s="3"/>
    </row>
    <row r="998" spans="2:26">
      <c r="B998" s="449"/>
      <c r="C998" s="7"/>
      <c r="D998" s="3"/>
      <c r="E998" s="3"/>
      <c r="F998" s="3"/>
      <c r="G998" s="3"/>
      <c r="H998" s="3"/>
      <c r="I998" s="3"/>
      <c r="J998" s="3"/>
      <c r="K998" s="3"/>
      <c r="L998" s="3"/>
      <c r="M998" s="3"/>
      <c r="N998" s="3"/>
      <c r="O998" s="3"/>
      <c r="P998" s="3"/>
      <c r="Q998" s="3"/>
      <c r="R998" s="3"/>
      <c r="S998" s="3"/>
      <c r="T998" s="3"/>
      <c r="U998" s="3"/>
      <c r="V998" s="3"/>
      <c r="W998" s="3"/>
      <c r="X998" s="3"/>
      <c r="Y998" s="3"/>
      <c r="Z998" s="3"/>
    </row>
    <row r="999" spans="2:26">
      <c r="B999" s="449"/>
      <c r="C999" s="7"/>
      <c r="D999" s="3"/>
      <c r="E999" s="3"/>
      <c r="F999" s="3"/>
      <c r="G999" s="3"/>
      <c r="H999" s="3"/>
      <c r="I999" s="3"/>
      <c r="J999" s="3"/>
      <c r="K999" s="3"/>
      <c r="L999" s="3"/>
      <c r="M999" s="3"/>
      <c r="N999" s="3"/>
      <c r="O999" s="3"/>
      <c r="P999" s="3"/>
      <c r="Q999" s="3"/>
      <c r="R999" s="3"/>
      <c r="S999" s="3"/>
      <c r="T999" s="3"/>
      <c r="U999" s="3"/>
      <c r="V999" s="3"/>
      <c r="W999" s="3"/>
      <c r="X999" s="3"/>
      <c r="Y999" s="3"/>
      <c r="Z999" s="3"/>
    </row>
    <row r="1000" spans="2:26">
      <c r="B1000" s="449"/>
      <c r="C1000" s="7"/>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row r="1001" spans="2:26">
      <c r="B1001" s="449"/>
      <c r="C1001" s="7"/>
      <c r="D1001" s="3"/>
      <c r="E1001" s="3"/>
      <c r="F1001" s="3"/>
      <c r="G1001" s="3"/>
      <c r="H1001" s="3"/>
      <c r="I1001" s="3"/>
      <c r="J1001" s="3"/>
      <c r="K1001" s="3"/>
      <c r="L1001" s="3"/>
      <c r="M1001" s="3"/>
      <c r="N1001" s="3"/>
      <c r="O1001" s="3"/>
      <c r="P1001" s="3"/>
      <c r="Q1001" s="3"/>
      <c r="R1001" s="3"/>
      <c r="S1001" s="3"/>
      <c r="T1001" s="3"/>
      <c r="U1001" s="3"/>
      <c r="V1001" s="3"/>
      <c r="W1001" s="3"/>
      <c r="X1001" s="3"/>
      <c r="Y1001" s="3"/>
      <c r="Z1001" s="3"/>
    </row>
    <row r="1002" spans="2:26">
      <c r="B1002" s="449"/>
      <c r="C1002" s="7"/>
      <c r="D1002" s="3"/>
      <c r="E1002" s="3"/>
      <c r="F1002" s="3"/>
      <c r="G1002" s="3"/>
      <c r="H1002" s="3"/>
      <c r="I1002" s="3"/>
      <c r="J1002" s="3"/>
      <c r="K1002" s="3"/>
      <c r="L1002" s="3"/>
      <c r="M1002" s="3"/>
      <c r="N1002" s="3"/>
      <c r="O1002" s="3"/>
      <c r="P1002" s="3"/>
      <c r="Q1002" s="3"/>
      <c r="R1002" s="3"/>
      <c r="S1002" s="3"/>
      <c r="T1002" s="3"/>
      <c r="U1002" s="3"/>
      <c r="V1002" s="3"/>
      <c r="W1002" s="3"/>
      <c r="X1002" s="3"/>
      <c r="Y1002" s="3"/>
      <c r="Z1002" s="3"/>
    </row>
    <row r="1003" spans="2:26">
      <c r="B1003" s="449"/>
      <c r="C1003" s="7"/>
      <c r="D1003" s="3"/>
      <c r="E1003" s="3"/>
      <c r="F1003" s="3"/>
      <c r="G1003" s="3"/>
      <c r="H1003" s="3"/>
      <c r="I1003" s="3"/>
      <c r="J1003" s="3"/>
      <c r="K1003" s="3"/>
      <c r="L1003" s="3"/>
      <c r="M1003" s="3"/>
      <c r="N1003" s="3"/>
      <c r="O1003" s="3"/>
      <c r="P1003" s="3"/>
      <c r="Q1003" s="3"/>
      <c r="R1003" s="3"/>
      <c r="S1003" s="3"/>
      <c r="T1003" s="3"/>
      <c r="U1003" s="3"/>
      <c r="V1003" s="3"/>
      <c r="W1003" s="3"/>
      <c r="X1003" s="3"/>
      <c r="Y1003" s="3"/>
      <c r="Z1003" s="3"/>
    </row>
    <row r="1004" spans="2:26">
      <c r="B1004" s="449"/>
      <c r="C1004" s="7"/>
      <c r="D1004" s="3"/>
      <c r="E1004" s="3"/>
      <c r="F1004" s="3"/>
      <c r="G1004" s="3"/>
      <c r="H1004" s="3"/>
      <c r="I1004" s="3"/>
      <c r="J1004" s="3"/>
      <c r="K1004" s="3"/>
      <c r="L1004" s="3"/>
      <c r="M1004" s="3"/>
      <c r="N1004" s="3"/>
      <c r="O1004" s="3"/>
      <c r="P1004" s="3"/>
      <c r="Q1004" s="3"/>
      <c r="R1004" s="3"/>
      <c r="S1004" s="3"/>
      <c r="T1004" s="3"/>
      <c r="U1004" s="3"/>
      <c r="V1004" s="3"/>
      <c r="W1004" s="3"/>
      <c r="X1004" s="3"/>
      <c r="Y1004" s="3"/>
      <c r="Z1004" s="3"/>
    </row>
    <row r="1005" spans="2:26">
      <c r="B1005" s="449"/>
      <c r="C1005" s="7"/>
      <c r="D1005" s="3"/>
      <c r="E1005" s="3"/>
      <c r="F1005" s="3"/>
      <c r="G1005" s="3"/>
      <c r="H1005" s="3"/>
      <c r="I1005" s="3"/>
      <c r="J1005" s="3"/>
      <c r="K1005" s="3"/>
      <c r="L1005" s="3"/>
      <c r="M1005" s="3"/>
      <c r="N1005" s="3"/>
      <c r="O1005" s="3"/>
      <c r="P1005" s="3"/>
      <c r="Q1005" s="3"/>
      <c r="R1005" s="3"/>
      <c r="S1005" s="3"/>
      <c r="T1005" s="3"/>
      <c r="U1005" s="3"/>
      <c r="V1005" s="3"/>
      <c r="W1005" s="3"/>
      <c r="X1005" s="3"/>
      <c r="Y1005" s="3"/>
      <c r="Z1005" s="3"/>
    </row>
    <row r="1006" spans="2:26">
      <c r="B1006" s="449"/>
      <c r="C1006" s="7"/>
      <c r="D1006" s="3"/>
      <c r="E1006" s="3"/>
      <c r="F1006" s="3"/>
      <c r="G1006" s="3"/>
      <c r="H1006" s="3"/>
      <c r="I1006" s="3"/>
      <c r="J1006" s="3"/>
      <c r="K1006" s="3"/>
      <c r="L1006" s="3"/>
      <c r="M1006" s="3"/>
      <c r="N1006" s="3"/>
      <c r="O1006" s="3"/>
      <c r="P1006" s="3"/>
      <c r="Q1006" s="3"/>
      <c r="R1006" s="3"/>
      <c r="S1006" s="3"/>
      <c r="T1006" s="3"/>
      <c r="U1006" s="3"/>
      <c r="V1006" s="3"/>
      <c r="W1006" s="3"/>
      <c r="X1006" s="3"/>
      <c r="Y1006" s="3"/>
      <c r="Z1006" s="3"/>
    </row>
    <row r="1007" spans="2:26">
      <c r="B1007" s="449"/>
      <c r="C1007" s="7"/>
      <c r="D1007" s="3"/>
      <c r="E1007" s="3"/>
      <c r="F1007" s="3"/>
      <c r="G1007" s="3"/>
      <c r="H1007" s="3"/>
      <c r="I1007" s="3"/>
      <c r="J1007" s="3"/>
      <c r="K1007" s="3"/>
      <c r="L1007" s="3"/>
      <c r="M1007" s="3"/>
      <c r="N1007" s="3"/>
      <c r="O1007" s="3"/>
      <c r="P1007" s="3"/>
      <c r="Q1007" s="3"/>
      <c r="R1007" s="3"/>
      <c r="S1007" s="3"/>
      <c r="T1007" s="3"/>
      <c r="U1007" s="3"/>
      <c r="V1007" s="3"/>
      <c r="W1007" s="3"/>
      <c r="X1007" s="3"/>
      <c r="Y1007" s="3"/>
      <c r="Z1007" s="3"/>
    </row>
    <row r="1008" spans="2:26">
      <c r="B1008" s="449"/>
      <c r="C1008" s="7"/>
      <c r="D1008" s="3"/>
      <c r="E1008" s="3"/>
      <c r="F1008" s="3"/>
      <c r="G1008" s="3"/>
      <c r="H1008" s="3"/>
      <c r="I1008" s="3"/>
      <c r="J1008" s="3"/>
      <c r="K1008" s="3"/>
      <c r="L1008" s="3"/>
      <c r="M1008" s="3"/>
      <c r="N1008" s="3"/>
      <c r="O1008" s="3"/>
      <c r="P1008" s="3"/>
      <c r="Q1008" s="3"/>
      <c r="R1008" s="3"/>
      <c r="S1008" s="3"/>
      <c r="T1008" s="3"/>
      <c r="U1008" s="3"/>
      <c r="V1008" s="3"/>
      <c r="W1008" s="3"/>
      <c r="X1008" s="3"/>
      <c r="Y1008" s="3"/>
      <c r="Z1008" s="3"/>
    </row>
    <row r="1009" spans="2:26">
      <c r="B1009" s="449"/>
      <c r="C1009" s="7"/>
      <c r="D1009" s="3"/>
      <c r="E1009" s="3"/>
      <c r="F1009" s="3"/>
      <c r="G1009" s="3"/>
      <c r="H1009" s="3"/>
      <c r="I1009" s="3"/>
      <c r="J1009" s="3"/>
      <c r="K1009" s="3"/>
      <c r="L1009" s="3"/>
      <c r="M1009" s="3"/>
      <c r="N1009" s="3"/>
      <c r="O1009" s="3"/>
      <c r="P1009" s="3"/>
      <c r="Q1009" s="3"/>
      <c r="R1009" s="3"/>
      <c r="S1009" s="3"/>
      <c r="T1009" s="3"/>
      <c r="U1009" s="3"/>
      <c r="V1009" s="3"/>
      <c r="W1009" s="3"/>
      <c r="X1009" s="3"/>
      <c r="Y1009" s="3"/>
      <c r="Z1009" s="3"/>
    </row>
    <row r="1010" spans="2:26">
      <c r="B1010" s="449"/>
      <c r="C1010" s="7"/>
      <c r="D1010" s="3"/>
      <c r="E1010" s="3"/>
      <c r="F1010" s="3"/>
      <c r="G1010" s="3"/>
      <c r="H1010" s="3"/>
      <c r="I1010" s="3"/>
      <c r="J1010" s="3"/>
      <c r="K1010" s="3"/>
      <c r="L1010" s="3"/>
      <c r="M1010" s="3"/>
      <c r="N1010" s="3"/>
      <c r="O1010" s="3"/>
      <c r="P1010" s="3"/>
      <c r="Q1010" s="3"/>
      <c r="R1010" s="3"/>
      <c r="S1010" s="3"/>
      <c r="T1010" s="3"/>
      <c r="U1010" s="3"/>
      <c r="V1010" s="3"/>
      <c r="W1010" s="3"/>
      <c r="X1010" s="3"/>
      <c r="Y1010" s="3"/>
      <c r="Z1010" s="3"/>
    </row>
    <row r="1011" spans="2:26">
      <c r="B1011" s="449"/>
      <c r="C1011" s="7"/>
      <c r="D1011" s="3"/>
      <c r="E1011" s="3"/>
      <c r="F1011" s="3"/>
      <c r="G1011" s="3"/>
      <c r="H1011" s="3"/>
      <c r="I1011" s="3"/>
      <c r="J1011" s="3"/>
      <c r="K1011" s="3"/>
      <c r="L1011" s="3"/>
      <c r="M1011" s="3"/>
      <c r="N1011" s="3"/>
      <c r="O1011" s="3"/>
      <c r="P1011" s="3"/>
      <c r="Q1011" s="3"/>
      <c r="R1011" s="3"/>
      <c r="S1011" s="3"/>
      <c r="T1011" s="3"/>
      <c r="U1011" s="3"/>
      <c r="V1011" s="3"/>
      <c r="W1011" s="3"/>
      <c r="X1011" s="3"/>
      <c r="Y1011" s="3"/>
      <c r="Z1011" s="3"/>
    </row>
    <row r="1012" spans="2:26">
      <c r="B1012" s="449"/>
      <c r="C1012" s="7"/>
      <c r="D1012" s="3"/>
      <c r="E1012" s="3"/>
      <c r="F1012" s="3"/>
      <c r="G1012" s="3"/>
      <c r="H1012" s="3"/>
      <c r="I1012" s="3"/>
      <c r="J1012" s="3"/>
      <c r="K1012" s="3"/>
      <c r="L1012" s="3"/>
      <c r="M1012" s="3"/>
      <c r="N1012" s="3"/>
      <c r="O1012" s="3"/>
      <c r="P1012" s="3"/>
      <c r="Q1012" s="3"/>
      <c r="R1012" s="3"/>
      <c r="S1012" s="3"/>
      <c r="T1012" s="3"/>
      <c r="U1012" s="3"/>
      <c r="V1012" s="3"/>
      <c r="W1012" s="3"/>
      <c r="X1012" s="3"/>
      <c r="Y1012" s="3"/>
      <c r="Z1012" s="3"/>
    </row>
    <row r="1013" spans="2:26">
      <c r="B1013" s="449"/>
      <c r="C1013" s="7"/>
      <c r="D1013" s="3"/>
      <c r="E1013" s="3"/>
      <c r="F1013" s="3"/>
      <c r="G1013" s="3"/>
      <c r="H1013" s="3"/>
      <c r="I1013" s="3"/>
      <c r="J1013" s="3"/>
      <c r="K1013" s="3"/>
      <c r="L1013" s="3"/>
      <c r="M1013" s="3"/>
      <c r="N1013" s="3"/>
      <c r="O1013" s="3"/>
      <c r="P1013" s="3"/>
      <c r="Q1013" s="3"/>
      <c r="R1013" s="3"/>
      <c r="S1013" s="3"/>
      <c r="T1013" s="3"/>
      <c r="U1013" s="3"/>
      <c r="V1013" s="3"/>
      <c r="W1013" s="3"/>
      <c r="X1013" s="3"/>
      <c r="Y1013" s="3"/>
      <c r="Z1013" s="3"/>
    </row>
    <row r="1014" spans="2:26">
      <c r="B1014" s="449"/>
      <c r="C1014" s="7"/>
      <c r="D1014" s="3"/>
      <c r="E1014" s="3"/>
      <c r="F1014" s="3"/>
      <c r="G1014" s="3"/>
      <c r="H1014" s="3"/>
      <c r="I1014" s="3"/>
      <c r="J1014" s="3"/>
      <c r="K1014" s="3"/>
      <c r="L1014" s="3"/>
      <c r="M1014" s="3"/>
      <c r="N1014" s="3"/>
      <c r="O1014" s="3"/>
      <c r="P1014" s="3"/>
      <c r="Q1014" s="3"/>
      <c r="R1014" s="3"/>
      <c r="S1014" s="3"/>
      <c r="T1014" s="3"/>
      <c r="U1014" s="3"/>
      <c r="V1014" s="3"/>
      <c r="W1014" s="3"/>
      <c r="X1014" s="3"/>
      <c r="Y1014" s="3"/>
      <c r="Z1014" s="3"/>
    </row>
    <row r="1015" spans="2:26">
      <c r="B1015" s="449"/>
      <c r="C1015" s="7"/>
      <c r="D1015" s="3"/>
      <c r="E1015" s="3"/>
      <c r="F1015" s="3"/>
      <c r="G1015" s="3"/>
      <c r="H1015" s="3"/>
      <c r="I1015" s="3"/>
      <c r="J1015" s="3"/>
      <c r="K1015" s="3"/>
      <c r="L1015" s="3"/>
      <c r="M1015" s="3"/>
      <c r="N1015" s="3"/>
      <c r="O1015" s="3"/>
      <c r="P1015" s="3"/>
      <c r="Q1015" s="3"/>
      <c r="R1015" s="3"/>
      <c r="S1015" s="3"/>
      <c r="T1015" s="3"/>
      <c r="U1015" s="3"/>
      <c r="V1015" s="3"/>
      <c r="W1015" s="3"/>
      <c r="X1015" s="3"/>
      <c r="Y1015" s="3"/>
      <c r="Z1015" s="3"/>
    </row>
    <row r="1016" spans="2:26">
      <c r="B1016" s="449"/>
      <c r="C1016" s="7"/>
      <c r="D1016" s="3"/>
      <c r="E1016" s="3"/>
      <c r="F1016" s="3"/>
      <c r="G1016" s="3"/>
      <c r="H1016" s="3"/>
      <c r="I1016" s="3"/>
      <c r="J1016" s="3"/>
      <c r="K1016" s="3"/>
      <c r="L1016" s="3"/>
      <c r="M1016" s="3"/>
      <c r="N1016" s="3"/>
      <c r="O1016" s="3"/>
      <c r="P1016" s="3"/>
      <c r="Q1016" s="3"/>
      <c r="R1016" s="3"/>
      <c r="S1016" s="3"/>
      <c r="T1016" s="3"/>
      <c r="U1016" s="3"/>
      <c r="V1016" s="3"/>
      <c r="W1016" s="3"/>
      <c r="X1016" s="3"/>
      <c r="Y1016" s="3"/>
      <c r="Z1016" s="3"/>
    </row>
    <row r="1017" spans="2:26">
      <c r="B1017" s="449"/>
      <c r="C1017" s="7"/>
      <c r="D1017" s="3"/>
      <c r="E1017" s="3"/>
      <c r="F1017" s="3"/>
      <c r="G1017" s="3"/>
      <c r="H1017" s="3"/>
      <c r="I1017" s="3"/>
      <c r="J1017" s="3"/>
      <c r="K1017" s="3"/>
      <c r="L1017" s="3"/>
      <c r="M1017" s="3"/>
      <c r="N1017" s="3"/>
      <c r="O1017" s="3"/>
      <c r="P1017" s="3"/>
      <c r="Q1017" s="3"/>
      <c r="R1017" s="3"/>
      <c r="S1017" s="3"/>
      <c r="T1017" s="3"/>
      <c r="U1017" s="3"/>
      <c r="V1017" s="3"/>
      <c r="W1017" s="3"/>
      <c r="X1017" s="3"/>
      <c r="Y1017" s="3"/>
      <c r="Z1017" s="3"/>
    </row>
    <row r="1018" spans="2:26">
      <c r="B1018" s="449"/>
      <c r="C1018" s="7"/>
      <c r="D1018" s="3"/>
      <c r="E1018" s="3"/>
      <c r="F1018" s="3"/>
      <c r="G1018" s="3"/>
      <c r="H1018" s="3"/>
      <c r="I1018" s="3"/>
      <c r="J1018" s="3"/>
      <c r="K1018" s="3"/>
      <c r="L1018" s="3"/>
      <c r="M1018" s="3"/>
      <c r="N1018" s="3"/>
      <c r="O1018" s="3"/>
      <c r="P1018" s="3"/>
      <c r="Q1018" s="3"/>
      <c r="R1018" s="3"/>
      <c r="S1018" s="3"/>
      <c r="T1018" s="3"/>
      <c r="U1018" s="3"/>
      <c r="V1018" s="3"/>
      <c r="W1018" s="3"/>
      <c r="X1018" s="3"/>
      <c r="Y1018" s="3"/>
      <c r="Z1018" s="3"/>
    </row>
    <row r="1019" spans="2:26">
      <c r="B1019" s="449"/>
      <c r="C1019" s="7"/>
      <c r="D1019" s="3"/>
      <c r="E1019" s="3"/>
      <c r="F1019" s="3"/>
      <c r="G1019" s="3"/>
      <c r="H1019" s="3"/>
      <c r="I1019" s="3"/>
      <c r="J1019" s="3"/>
      <c r="K1019" s="3"/>
      <c r="L1019" s="3"/>
      <c r="M1019" s="3"/>
      <c r="N1019" s="3"/>
      <c r="O1019" s="3"/>
      <c r="P1019" s="3"/>
      <c r="Q1019" s="3"/>
      <c r="R1019" s="3"/>
      <c r="S1019" s="3"/>
      <c r="T1019" s="3"/>
      <c r="U1019" s="3"/>
      <c r="V1019" s="3"/>
      <c r="W1019" s="3"/>
      <c r="X1019" s="3"/>
      <c r="Y1019" s="3"/>
      <c r="Z1019" s="3"/>
    </row>
    <row r="1020" spans="2:26">
      <c r="B1020" s="449"/>
      <c r="C1020" s="7"/>
      <c r="D1020" s="3"/>
      <c r="E1020" s="3"/>
      <c r="F1020" s="3"/>
      <c r="G1020" s="3"/>
      <c r="H1020" s="3"/>
      <c r="I1020" s="3"/>
      <c r="J1020" s="3"/>
      <c r="K1020" s="3"/>
      <c r="L1020" s="3"/>
      <c r="M1020" s="3"/>
      <c r="N1020" s="3"/>
      <c r="O1020" s="3"/>
      <c r="P1020" s="3"/>
      <c r="Q1020" s="3"/>
      <c r="R1020" s="3"/>
      <c r="S1020" s="3"/>
      <c r="T1020" s="3"/>
      <c r="U1020" s="3"/>
      <c r="V1020" s="3"/>
      <c r="W1020" s="3"/>
      <c r="X1020" s="3"/>
      <c r="Y1020" s="3"/>
      <c r="Z1020" s="3"/>
    </row>
    <row r="1021" spans="2:26">
      <c r="B1021" s="449"/>
      <c r="C1021" s="7"/>
      <c r="D1021" s="3"/>
      <c r="E1021" s="3"/>
      <c r="F1021" s="3"/>
      <c r="G1021" s="3"/>
      <c r="H1021" s="3"/>
      <c r="I1021" s="3"/>
      <c r="J1021" s="3"/>
      <c r="K1021" s="3"/>
      <c r="L1021" s="3"/>
      <c r="M1021" s="3"/>
      <c r="N1021" s="3"/>
      <c r="O1021" s="3"/>
      <c r="P1021" s="3"/>
      <c r="Q1021" s="3"/>
      <c r="R1021" s="3"/>
      <c r="S1021" s="3"/>
      <c r="T1021" s="3"/>
      <c r="U1021" s="3"/>
      <c r="V1021" s="3"/>
      <c r="W1021" s="3"/>
      <c r="X1021" s="3"/>
      <c r="Y1021" s="3"/>
      <c r="Z1021" s="3"/>
    </row>
    <row r="1022" spans="2:26">
      <c r="B1022" s="449"/>
      <c r="C1022" s="7"/>
      <c r="D1022" s="3"/>
      <c r="E1022" s="3"/>
      <c r="F1022" s="3"/>
      <c r="G1022" s="3"/>
      <c r="H1022" s="3"/>
      <c r="I1022" s="3"/>
      <c r="J1022" s="3"/>
      <c r="K1022" s="3"/>
      <c r="L1022" s="3"/>
      <c r="M1022" s="3"/>
      <c r="N1022" s="3"/>
      <c r="O1022" s="3"/>
      <c r="P1022" s="3"/>
      <c r="Q1022" s="3"/>
      <c r="R1022" s="3"/>
      <c r="S1022" s="3"/>
      <c r="T1022" s="3"/>
      <c r="U1022" s="3"/>
      <c r="V1022" s="3"/>
      <c r="W1022" s="3"/>
      <c r="X1022" s="3"/>
      <c r="Y1022" s="3"/>
      <c r="Z1022" s="3"/>
    </row>
    <row r="1023" spans="2:26">
      <c r="B1023" s="449"/>
      <c r="C1023" s="7"/>
      <c r="D1023" s="3"/>
      <c r="E1023" s="3"/>
      <c r="F1023" s="3"/>
      <c r="G1023" s="3"/>
      <c r="H1023" s="3"/>
      <c r="I1023" s="3"/>
      <c r="J1023" s="3"/>
      <c r="K1023" s="3"/>
      <c r="L1023" s="3"/>
      <c r="M1023" s="3"/>
      <c r="N1023" s="3"/>
      <c r="O1023" s="3"/>
      <c r="P1023" s="3"/>
      <c r="Q1023" s="3"/>
      <c r="R1023" s="3"/>
      <c r="S1023" s="3"/>
      <c r="T1023" s="3"/>
      <c r="U1023" s="3"/>
      <c r="V1023" s="3"/>
      <c r="W1023" s="3"/>
      <c r="X1023" s="3"/>
      <c r="Y1023" s="3"/>
      <c r="Z1023" s="3"/>
    </row>
    <row r="1024" spans="2:26">
      <c r="B1024" s="449"/>
      <c r="C1024" s="7"/>
      <c r="D1024" s="3"/>
      <c r="E1024" s="3"/>
      <c r="F1024" s="3"/>
      <c r="G1024" s="3"/>
      <c r="H1024" s="3"/>
      <c r="I1024" s="3"/>
      <c r="J1024" s="3"/>
      <c r="K1024" s="3"/>
      <c r="L1024" s="3"/>
      <c r="M1024" s="3"/>
      <c r="N1024" s="3"/>
      <c r="O1024" s="3"/>
      <c r="P1024" s="3"/>
      <c r="Q1024" s="3"/>
      <c r="R1024" s="3"/>
      <c r="S1024" s="3"/>
      <c r="T1024" s="3"/>
      <c r="U1024" s="3"/>
      <c r="V1024" s="3"/>
      <c r="W1024" s="3"/>
      <c r="X1024" s="3"/>
      <c r="Y1024" s="3"/>
      <c r="Z1024" s="3"/>
    </row>
    <row r="1025" spans="2:26">
      <c r="B1025" s="449"/>
      <c r="C1025" s="7"/>
      <c r="D1025" s="3"/>
      <c r="E1025" s="3"/>
      <c r="F1025" s="3"/>
      <c r="G1025" s="3"/>
      <c r="H1025" s="3"/>
      <c r="I1025" s="3"/>
      <c r="J1025" s="3"/>
      <c r="K1025" s="3"/>
      <c r="L1025" s="3"/>
      <c r="M1025" s="3"/>
      <c r="N1025" s="3"/>
      <c r="O1025" s="3"/>
      <c r="P1025" s="3"/>
      <c r="Q1025" s="3"/>
      <c r="R1025" s="3"/>
      <c r="S1025" s="3"/>
      <c r="T1025" s="3"/>
      <c r="U1025" s="3"/>
      <c r="V1025" s="3"/>
      <c r="W1025" s="3"/>
      <c r="X1025" s="3"/>
      <c r="Y1025" s="3"/>
      <c r="Z1025" s="3"/>
    </row>
    <row r="1026" spans="2:26">
      <c r="B1026" s="449"/>
      <c r="C1026" s="7"/>
      <c r="D1026" s="3"/>
      <c r="E1026" s="3"/>
      <c r="F1026" s="3"/>
      <c r="G1026" s="3"/>
      <c r="H1026" s="3"/>
      <c r="I1026" s="3"/>
      <c r="J1026" s="3"/>
      <c r="K1026" s="3"/>
      <c r="L1026" s="3"/>
      <c r="M1026" s="3"/>
      <c r="N1026" s="3"/>
      <c r="O1026" s="3"/>
      <c r="P1026" s="3"/>
      <c r="Q1026" s="3"/>
      <c r="R1026" s="3"/>
      <c r="S1026" s="3"/>
      <c r="T1026" s="3"/>
      <c r="U1026" s="3"/>
      <c r="V1026" s="3"/>
      <c r="W1026" s="3"/>
      <c r="X1026" s="3"/>
      <c r="Y1026" s="3"/>
      <c r="Z1026" s="3"/>
    </row>
    <row r="1027" spans="2:26">
      <c r="B1027" s="449"/>
      <c r="C1027" s="7"/>
      <c r="D1027" s="3"/>
      <c r="E1027" s="3"/>
      <c r="F1027" s="3"/>
      <c r="G1027" s="3"/>
      <c r="H1027" s="3"/>
      <c r="I1027" s="3"/>
      <c r="J1027" s="3"/>
      <c r="K1027" s="3"/>
      <c r="L1027" s="3"/>
      <c r="M1027" s="3"/>
      <c r="N1027" s="3"/>
      <c r="O1027" s="3"/>
      <c r="P1027" s="3"/>
      <c r="Q1027" s="3"/>
      <c r="R1027" s="3"/>
      <c r="S1027" s="3"/>
      <c r="T1027" s="3"/>
      <c r="U1027" s="3"/>
      <c r="V1027" s="3"/>
      <c r="W1027" s="3"/>
      <c r="X1027" s="3"/>
      <c r="Y1027" s="3"/>
      <c r="Z1027" s="3"/>
    </row>
    <row r="1028" spans="2:26">
      <c r="B1028" s="449"/>
      <c r="C1028" s="7"/>
      <c r="D1028" s="3"/>
      <c r="E1028" s="3"/>
      <c r="F1028" s="3"/>
      <c r="G1028" s="3"/>
      <c r="H1028" s="3"/>
      <c r="I1028" s="3"/>
      <c r="J1028" s="3"/>
      <c r="K1028" s="3"/>
      <c r="L1028" s="3"/>
      <c r="M1028" s="3"/>
      <c r="N1028" s="3"/>
      <c r="O1028" s="3"/>
      <c r="P1028" s="3"/>
      <c r="Q1028" s="3"/>
      <c r="R1028" s="3"/>
      <c r="S1028" s="3"/>
      <c r="T1028" s="3"/>
      <c r="U1028" s="3"/>
      <c r="V1028" s="3"/>
      <c r="W1028" s="3"/>
      <c r="X1028" s="3"/>
      <c r="Y1028" s="3"/>
      <c r="Z1028" s="3"/>
    </row>
    <row r="1029" spans="2:26">
      <c r="B1029" s="449"/>
      <c r="C1029" s="7"/>
      <c r="D1029" s="3"/>
      <c r="E1029" s="3"/>
      <c r="F1029" s="3"/>
      <c r="G1029" s="3"/>
      <c r="H1029" s="3"/>
      <c r="I1029" s="3"/>
      <c r="J1029" s="3"/>
      <c r="K1029" s="3"/>
      <c r="L1029" s="3"/>
      <c r="M1029" s="3"/>
      <c r="N1029" s="3"/>
      <c r="O1029" s="3"/>
      <c r="P1029" s="3"/>
      <c r="Q1029" s="3"/>
      <c r="R1029" s="3"/>
      <c r="S1029" s="3"/>
      <c r="T1029" s="3"/>
      <c r="U1029" s="3"/>
      <c r="V1029" s="3"/>
      <c r="W1029" s="3"/>
      <c r="X1029" s="3"/>
      <c r="Y1029" s="3"/>
      <c r="Z1029" s="3"/>
    </row>
    <row r="1030" spans="2:26">
      <c r="B1030" s="449"/>
      <c r="C1030" s="7"/>
      <c r="D1030" s="3"/>
      <c r="E1030" s="3"/>
      <c r="F1030" s="3"/>
      <c r="G1030" s="3"/>
      <c r="H1030" s="3"/>
      <c r="I1030" s="3"/>
      <c r="J1030" s="3"/>
      <c r="K1030" s="3"/>
      <c r="L1030" s="3"/>
      <c r="M1030" s="3"/>
      <c r="N1030" s="3"/>
      <c r="O1030" s="3"/>
      <c r="P1030" s="3"/>
      <c r="Q1030" s="3"/>
      <c r="R1030" s="3"/>
      <c r="S1030" s="3"/>
      <c r="T1030" s="3"/>
      <c r="U1030" s="3"/>
      <c r="V1030" s="3"/>
      <c r="W1030" s="3"/>
      <c r="X1030" s="3"/>
      <c r="Y1030" s="3"/>
      <c r="Z1030" s="3"/>
    </row>
    <row r="1031" spans="2:26">
      <c r="B1031" s="449"/>
      <c r="C1031" s="7"/>
      <c r="D1031" s="3"/>
      <c r="E1031" s="3"/>
      <c r="F1031" s="3"/>
      <c r="G1031" s="3"/>
      <c r="H1031" s="3"/>
      <c r="I1031" s="3"/>
      <c r="J1031" s="3"/>
      <c r="K1031" s="3"/>
      <c r="L1031" s="3"/>
      <c r="M1031" s="3"/>
      <c r="N1031" s="3"/>
      <c r="O1031" s="3"/>
      <c r="P1031" s="3"/>
      <c r="Q1031" s="3"/>
      <c r="R1031" s="3"/>
      <c r="S1031" s="3"/>
      <c r="T1031" s="3"/>
      <c r="U1031" s="3"/>
      <c r="V1031" s="3"/>
      <c r="W1031" s="3"/>
      <c r="X1031" s="3"/>
      <c r="Y1031" s="3"/>
      <c r="Z1031" s="3"/>
    </row>
    <row r="1032" spans="2:26">
      <c r="B1032" s="449"/>
      <c r="C1032" s="7"/>
      <c r="D1032" s="3"/>
      <c r="E1032" s="3"/>
      <c r="F1032" s="3"/>
      <c r="G1032" s="3"/>
      <c r="H1032" s="3"/>
      <c r="I1032" s="3"/>
      <c r="J1032" s="3"/>
      <c r="K1032" s="3"/>
      <c r="L1032" s="3"/>
      <c r="M1032" s="3"/>
      <c r="N1032" s="3"/>
      <c r="O1032" s="3"/>
      <c r="P1032" s="3"/>
      <c r="Q1032" s="3"/>
      <c r="R1032" s="3"/>
      <c r="S1032" s="3"/>
      <c r="T1032" s="3"/>
      <c r="U1032" s="3"/>
      <c r="V1032" s="3"/>
      <c r="W1032" s="3"/>
      <c r="X1032" s="3"/>
      <c r="Y1032" s="3"/>
      <c r="Z1032" s="3"/>
    </row>
    <row r="1033" spans="2:26">
      <c r="B1033" s="449"/>
      <c r="C1033" s="7"/>
      <c r="D1033" s="3"/>
      <c r="E1033" s="3"/>
      <c r="F1033" s="3"/>
      <c r="G1033" s="3"/>
      <c r="H1033" s="3"/>
      <c r="I1033" s="3"/>
      <c r="J1033" s="3"/>
      <c r="K1033" s="3"/>
      <c r="L1033" s="3"/>
      <c r="M1033" s="3"/>
      <c r="N1033" s="3"/>
      <c r="O1033" s="3"/>
      <c r="P1033" s="3"/>
      <c r="Q1033" s="3"/>
      <c r="R1033" s="3"/>
      <c r="S1033" s="3"/>
      <c r="T1033" s="3"/>
      <c r="U1033" s="3"/>
      <c r="V1033" s="3"/>
      <c r="W1033" s="3"/>
      <c r="X1033" s="3"/>
      <c r="Y1033" s="3"/>
      <c r="Z1033" s="3"/>
    </row>
    <row r="1034" spans="2:26">
      <c r="B1034" s="449"/>
      <c r="C1034" s="7"/>
      <c r="D1034" s="3"/>
      <c r="E1034" s="3"/>
      <c r="F1034" s="3"/>
      <c r="G1034" s="3"/>
      <c r="H1034" s="3"/>
      <c r="I1034" s="3"/>
      <c r="J1034" s="3"/>
      <c r="K1034" s="3"/>
      <c r="L1034" s="3"/>
      <c r="M1034" s="3"/>
      <c r="N1034" s="3"/>
      <c r="O1034" s="3"/>
      <c r="P1034" s="3"/>
      <c r="Q1034" s="3"/>
      <c r="R1034" s="3"/>
      <c r="S1034" s="3"/>
      <c r="T1034" s="3"/>
      <c r="U1034" s="3"/>
      <c r="V1034" s="3"/>
      <c r="W1034" s="3"/>
      <c r="X1034" s="3"/>
      <c r="Y1034" s="3"/>
      <c r="Z1034" s="3"/>
    </row>
    <row r="1035" spans="2:26">
      <c r="B1035" s="449"/>
      <c r="C1035" s="7"/>
      <c r="D1035" s="3"/>
      <c r="E1035" s="3"/>
      <c r="F1035" s="3"/>
      <c r="G1035" s="3"/>
      <c r="H1035" s="3"/>
      <c r="I1035" s="3"/>
      <c r="J1035" s="3"/>
      <c r="K1035" s="3"/>
      <c r="L1035" s="3"/>
      <c r="M1035" s="3"/>
      <c r="N1035" s="3"/>
      <c r="O1035" s="3"/>
      <c r="P1035" s="3"/>
      <c r="Q1035" s="3"/>
      <c r="R1035" s="3"/>
      <c r="S1035" s="3"/>
      <c r="T1035" s="3"/>
      <c r="U1035" s="3"/>
      <c r="V1035" s="3"/>
      <c r="W1035" s="3"/>
      <c r="X1035" s="3"/>
      <c r="Y1035" s="3"/>
      <c r="Z1035" s="3"/>
    </row>
    <row r="1036" spans="2:26">
      <c r="B1036" s="449"/>
      <c r="C1036" s="7"/>
      <c r="D1036" s="3"/>
      <c r="E1036" s="3"/>
      <c r="F1036" s="3"/>
      <c r="G1036" s="3"/>
      <c r="H1036" s="3"/>
      <c r="I1036" s="3"/>
      <c r="J1036" s="3"/>
      <c r="K1036" s="3"/>
      <c r="L1036" s="3"/>
      <c r="M1036" s="3"/>
      <c r="N1036" s="3"/>
      <c r="O1036" s="3"/>
      <c r="P1036" s="3"/>
      <c r="Q1036" s="3"/>
      <c r="R1036" s="3"/>
      <c r="S1036" s="3"/>
      <c r="T1036" s="3"/>
      <c r="U1036" s="3"/>
      <c r="V1036" s="3"/>
      <c r="W1036" s="3"/>
      <c r="X1036" s="3"/>
      <c r="Y1036" s="3"/>
      <c r="Z1036" s="3"/>
    </row>
    <row r="1037" spans="2:26">
      <c r="B1037" s="449"/>
      <c r="C1037" s="7"/>
      <c r="D1037" s="3"/>
      <c r="E1037" s="3"/>
      <c r="F1037" s="3"/>
      <c r="G1037" s="3"/>
      <c r="H1037" s="3"/>
      <c r="I1037" s="3"/>
      <c r="J1037" s="3"/>
      <c r="K1037" s="3"/>
      <c r="L1037" s="3"/>
      <c r="M1037" s="3"/>
      <c r="N1037" s="3"/>
      <c r="O1037" s="3"/>
      <c r="P1037" s="3"/>
      <c r="Q1037" s="3"/>
      <c r="R1037" s="3"/>
      <c r="S1037" s="3"/>
      <c r="T1037" s="3"/>
      <c r="U1037" s="3"/>
      <c r="V1037" s="3"/>
      <c r="W1037" s="3"/>
      <c r="X1037" s="3"/>
      <c r="Y1037" s="3"/>
      <c r="Z1037" s="3"/>
    </row>
    <row r="1038" spans="2:26">
      <c r="B1038" s="449"/>
      <c r="C1038" s="7"/>
      <c r="D1038" s="3"/>
      <c r="E1038" s="3"/>
      <c r="F1038" s="3"/>
      <c r="G1038" s="3"/>
      <c r="H1038" s="3"/>
      <c r="I1038" s="3"/>
      <c r="J1038" s="3"/>
      <c r="K1038" s="3"/>
      <c r="L1038" s="3"/>
      <c r="M1038" s="3"/>
      <c r="N1038" s="3"/>
      <c r="O1038" s="3"/>
      <c r="P1038" s="3"/>
      <c r="Q1038" s="3"/>
      <c r="R1038" s="3"/>
      <c r="S1038" s="3"/>
      <c r="T1038" s="3"/>
      <c r="U1038" s="3"/>
      <c r="V1038" s="3"/>
      <c r="W1038" s="3"/>
      <c r="X1038" s="3"/>
      <c r="Y1038" s="3"/>
      <c r="Z1038" s="3"/>
    </row>
    <row r="1039" spans="2:26">
      <c r="B1039" s="449"/>
      <c r="C1039" s="7"/>
      <c r="D1039" s="3"/>
      <c r="E1039" s="3"/>
      <c r="F1039" s="3"/>
      <c r="G1039" s="3"/>
      <c r="H1039" s="3"/>
      <c r="I1039" s="3"/>
      <c r="J1039" s="3"/>
      <c r="K1039" s="3"/>
      <c r="L1039" s="3"/>
      <c r="M1039" s="3"/>
      <c r="N1039" s="3"/>
      <c r="O1039" s="3"/>
      <c r="P1039" s="3"/>
      <c r="Q1039" s="3"/>
      <c r="R1039" s="3"/>
      <c r="S1039" s="3"/>
      <c r="T1039" s="3"/>
      <c r="U1039" s="3"/>
      <c r="V1039" s="3"/>
      <c r="W1039" s="3"/>
      <c r="X1039" s="3"/>
      <c r="Y1039" s="3"/>
      <c r="Z1039" s="3"/>
    </row>
    <row r="1040" spans="2:26">
      <c r="B1040" s="449"/>
      <c r="C1040" s="7"/>
      <c r="D1040" s="3"/>
      <c r="E1040" s="3"/>
      <c r="F1040" s="3"/>
      <c r="G1040" s="3"/>
      <c r="H1040" s="3"/>
      <c r="I1040" s="3"/>
      <c r="J1040" s="3"/>
      <c r="K1040" s="3"/>
      <c r="L1040" s="3"/>
      <c r="M1040" s="3"/>
      <c r="N1040" s="3"/>
      <c r="O1040" s="3"/>
      <c r="P1040" s="3"/>
      <c r="Q1040" s="3"/>
      <c r="R1040" s="3"/>
      <c r="S1040" s="3"/>
      <c r="T1040" s="3"/>
      <c r="U1040" s="3"/>
      <c r="V1040" s="3"/>
      <c r="W1040" s="3"/>
      <c r="X1040" s="3"/>
      <c r="Y1040" s="3"/>
      <c r="Z1040" s="3"/>
    </row>
    <row r="1041" spans="2:26">
      <c r="B1041" s="449"/>
      <c r="C1041" s="7"/>
      <c r="D1041" s="3"/>
      <c r="E1041" s="3"/>
      <c r="F1041" s="3"/>
      <c r="G1041" s="3"/>
      <c r="H1041" s="3"/>
      <c r="I1041" s="3"/>
      <c r="J1041" s="3"/>
      <c r="K1041" s="3"/>
      <c r="L1041" s="3"/>
      <c r="M1041" s="3"/>
      <c r="N1041" s="3"/>
      <c r="O1041" s="3"/>
      <c r="P1041" s="3"/>
      <c r="Q1041" s="3"/>
      <c r="R1041" s="3"/>
      <c r="S1041" s="3"/>
      <c r="T1041" s="3"/>
      <c r="U1041" s="3"/>
      <c r="V1041" s="3"/>
      <c r="W1041" s="3"/>
      <c r="X1041" s="3"/>
      <c r="Y1041" s="3"/>
      <c r="Z1041" s="3"/>
    </row>
    <row r="1042" spans="2:26">
      <c r="B1042" s="449"/>
      <c r="C1042" s="7"/>
      <c r="D1042" s="3"/>
      <c r="E1042" s="3"/>
      <c r="F1042" s="3"/>
      <c r="G1042" s="3"/>
      <c r="H1042" s="3"/>
      <c r="I1042" s="3"/>
      <c r="J1042" s="3"/>
      <c r="K1042" s="3"/>
      <c r="L1042" s="3"/>
      <c r="M1042" s="3"/>
      <c r="N1042" s="3"/>
      <c r="O1042" s="3"/>
      <c r="P1042" s="3"/>
      <c r="Q1042" s="3"/>
      <c r="R1042" s="3"/>
      <c r="S1042" s="3"/>
      <c r="T1042" s="3"/>
      <c r="U1042" s="3"/>
      <c r="V1042" s="3"/>
      <c r="W1042" s="3"/>
      <c r="X1042" s="3"/>
      <c r="Y1042" s="3"/>
      <c r="Z1042" s="3"/>
    </row>
    <row r="1043" spans="2:26">
      <c r="B1043" s="449"/>
      <c r="C1043" s="7"/>
      <c r="D1043" s="3"/>
      <c r="E1043" s="3"/>
      <c r="F1043" s="3"/>
      <c r="G1043" s="3"/>
      <c r="H1043" s="3"/>
      <c r="I1043" s="3"/>
      <c r="J1043" s="3"/>
      <c r="K1043" s="3"/>
      <c r="L1043" s="3"/>
      <c r="M1043" s="3"/>
      <c r="N1043" s="3"/>
      <c r="O1043" s="3"/>
      <c r="P1043" s="3"/>
      <c r="Q1043" s="3"/>
      <c r="R1043" s="3"/>
      <c r="S1043" s="3"/>
      <c r="T1043" s="3"/>
      <c r="U1043" s="3"/>
      <c r="V1043" s="3"/>
      <c r="W1043" s="3"/>
      <c r="X1043" s="3"/>
      <c r="Y1043" s="3"/>
      <c r="Z1043" s="3"/>
    </row>
    <row r="1044" spans="2:26">
      <c r="B1044" s="449"/>
      <c r="C1044" s="7"/>
      <c r="D1044" s="3"/>
      <c r="E1044" s="3"/>
      <c r="F1044" s="3"/>
      <c r="G1044" s="3"/>
      <c r="H1044" s="3"/>
      <c r="I1044" s="3"/>
      <c r="J1044" s="3"/>
      <c r="K1044" s="3"/>
      <c r="L1044" s="3"/>
      <c r="M1044" s="3"/>
      <c r="N1044" s="3"/>
      <c r="O1044" s="3"/>
      <c r="P1044" s="3"/>
      <c r="Q1044" s="3"/>
      <c r="R1044" s="3"/>
      <c r="S1044" s="3"/>
      <c r="T1044" s="3"/>
      <c r="U1044" s="3"/>
      <c r="V1044" s="3"/>
      <c r="W1044" s="3"/>
      <c r="X1044" s="3"/>
      <c r="Y1044" s="3"/>
      <c r="Z1044" s="3"/>
    </row>
    <row r="1045" spans="2:26">
      <c r="B1045" s="449"/>
      <c r="C1045" s="7"/>
      <c r="D1045" s="3"/>
      <c r="E1045" s="3"/>
      <c r="F1045" s="3"/>
      <c r="G1045" s="3"/>
      <c r="H1045" s="3"/>
      <c r="I1045" s="3"/>
      <c r="J1045" s="3"/>
      <c r="K1045" s="3"/>
      <c r="L1045" s="3"/>
      <c r="M1045" s="3"/>
      <c r="N1045" s="3"/>
      <c r="O1045" s="3"/>
      <c r="P1045" s="3"/>
      <c r="Q1045" s="3"/>
      <c r="R1045" s="3"/>
      <c r="S1045" s="3"/>
      <c r="T1045" s="3"/>
      <c r="U1045" s="3"/>
      <c r="V1045" s="3"/>
      <c r="W1045" s="3"/>
      <c r="X1045" s="3"/>
      <c r="Y1045" s="3"/>
      <c r="Z1045" s="3"/>
    </row>
    <row r="1046" spans="2:26">
      <c r="B1046" s="449"/>
      <c r="C1046" s="7"/>
      <c r="D1046" s="3"/>
      <c r="E1046" s="3"/>
      <c r="F1046" s="3"/>
      <c r="G1046" s="3"/>
      <c r="H1046" s="3"/>
      <c r="I1046" s="3"/>
      <c r="J1046" s="3"/>
      <c r="K1046" s="3"/>
      <c r="L1046" s="3"/>
      <c r="M1046" s="3"/>
      <c r="N1046" s="3"/>
      <c r="O1046" s="3"/>
      <c r="P1046" s="3"/>
      <c r="Q1046" s="3"/>
      <c r="R1046" s="3"/>
      <c r="S1046" s="3"/>
      <c r="T1046" s="3"/>
      <c r="U1046" s="3"/>
      <c r="V1046" s="3"/>
      <c r="W1046" s="3"/>
      <c r="X1046" s="3"/>
      <c r="Y1046" s="3"/>
      <c r="Z1046" s="3"/>
    </row>
    <row r="1047" spans="2:26">
      <c r="B1047" s="449"/>
      <c r="C1047" s="7"/>
      <c r="D1047" s="3"/>
      <c r="E1047" s="3"/>
      <c r="F1047" s="3"/>
      <c r="G1047" s="3"/>
      <c r="H1047" s="3"/>
      <c r="I1047" s="3"/>
      <c r="J1047" s="3"/>
      <c r="K1047" s="3"/>
      <c r="L1047" s="3"/>
      <c r="M1047" s="3"/>
      <c r="N1047" s="3"/>
      <c r="O1047" s="3"/>
      <c r="P1047" s="3"/>
      <c r="Q1047" s="3"/>
      <c r="R1047" s="3"/>
      <c r="S1047" s="3"/>
      <c r="T1047" s="3"/>
      <c r="U1047" s="3"/>
      <c r="V1047" s="3"/>
      <c r="W1047" s="3"/>
      <c r="X1047" s="3"/>
      <c r="Y1047" s="3"/>
      <c r="Z1047" s="3"/>
    </row>
    <row r="1048" spans="2:26">
      <c r="B1048" s="449"/>
      <c r="C1048" s="7"/>
      <c r="D1048" s="3"/>
      <c r="E1048" s="3"/>
      <c r="F1048" s="3"/>
      <c r="G1048" s="3"/>
      <c r="H1048" s="3"/>
      <c r="I1048" s="3"/>
      <c r="J1048" s="3"/>
      <c r="K1048" s="3"/>
      <c r="L1048" s="3"/>
      <c r="M1048" s="3"/>
      <c r="N1048" s="3"/>
      <c r="O1048" s="3"/>
      <c r="P1048" s="3"/>
      <c r="Q1048" s="3"/>
      <c r="R1048" s="3"/>
      <c r="S1048" s="3"/>
      <c r="T1048" s="3"/>
      <c r="U1048" s="3"/>
      <c r="V1048" s="3"/>
      <c r="W1048" s="3"/>
      <c r="X1048" s="3"/>
      <c r="Y1048" s="3"/>
      <c r="Z1048" s="3"/>
    </row>
    <row r="1049" spans="2:26">
      <c r="B1049" s="449"/>
      <c r="C1049" s="7"/>
      <c r="D1049" s="3"/>
      <c r="E1049" s="3"/>
      <c r="F1049" s="3"/>
      <c r="G1049" s="3"/>
      <c r="H1049" s="3"/>
      <c r="I1049" s="3"/>
      <c r="J1049" s="3"/>
      <c r="K1049" s="3"/>
      <c r="L1049" s="3"/>
      <c r="M1049" s="3"/>
      <c r="N1049" s="3"/>
      <c r="O1049" s="3"/>
      <c r="P1049" s="3"/>
      <c r="Q1049" s="3"/>
      <c r="R1049" s="3"/>
      <c r="S1049" s="3"/>
      <c r="T1049" s="3"/>
      <c r="U1049" s="3"/>
      <c r="V1049" s="3"/>
      <c r="W1049" s="3"/>
      <c r="X1049" s="3"/>
      <c r="Y1049" s="3"/>
      <c r="Z1049" s="3"/>
    </row>
    <row r="1050" spans="2:26">
      <c r="B1050" s="449"/>
      <c r="C1050" s="7"/>
      <c r="D1050" s="3"/>
      <c r="E1050" s="3"/>
      <c r="F1050" s="3"/>
      <c r="G1050" s="3"/>
      <c r="H1050" s="3"/>
      <c r="I1050" s="3"/>
      <c r="J1050" s="3"/>
      <c r="K1050" s="3"/>
      <c r="L1050" s="3"/>
      <c r="M1050" s="3"/>
      <c r="N1050" s="3"/>
      <c r="O1050" s="3"/>
      <c r="P1050" s="3"/>
      <c r="Q1050" s="3"/>
      <c r="R1050" s="3"/>
      <c r="S1050" s="3"/>
      <c r="T1050" s="3"/>
      <c r="U1050" s="3"/>
      <c r="V1050" s="3"/>
      <c r="W1050" s="3"/>
      <c r="X1050" s="3"/>
      <c r="Y1050" s="3"/>
      <c r="Z1050" s="3"/>
    </row>
    <row r="1051" spans="2:26">
      <c r="B1051" s="449"/>
      <c r="C1051" s="7"/>
      <c r="D1051" s="3"/>
      <c r="E1051" s="3"/>
      <c r="F1051" s="3"/>
      <c r="G1051" s="3"/>
      <c r="H1051" s="3"/>
      <c r="I1051" s="3"/>
      <c r="J1051" s="3"/>
      <c r="K1051" s="3"/>
      <c r="L1051" s="3"/>
      <c r="M1051" s="3"/>
      <c r="N1051" s="3"/>
      <c r="O1051" s="3"/>
      <c r="P1051" s="3"/>
      <c r="Q1051" s="3"/>
      <c r="R1051" s="3"/>
      <c r="S1051" s="3"/>
      <c r="T1051" s="3"/>
      <c r="U1051" s="3"/>
      <c r="V1051" s="3"/>
      <c r="W1051" s="3"/>
      <c r="X1051" s="3"/>
      <c r="Y1051" s="3"/>
      <c r="Z1051" s="3"/>
    </row>
    <row r="1052" spans="2:26">
      <c r="B1052" s="449"/>
      <c r="C1052" s="7"/>
      <c r="D1052" s="3"/>
      <c r="E1052" s="3"/>
      <c r="F1052" s="3"/>
      <c r="G1052" s="3"/>
      <c r="H1052" s="3"/>
      <c r="I1052" s="3"/>
      <c r="J1052" s="3"/>
      <c r="K1052" s="3"/>
      <c r="L1052" s="3"/>
      <c r="M1052" s="3"/>
      <c r="N1052" s="3"/>
      <c r="O1052" s="3"/>
      <c r="P1052" s="3"/>
      <c r="Q1052" s="3"/>
      <c r="R1052" s="3"/>
      <c r="S1052" s="3"/>
      <c r="T1052" s="3"/>
      <c r="U1052" s="3"/>
      <c r="V1052" s="3"/>
      <c r="W1052" s="3"/>
      <c r="X1052" s="3"/>
      <c r="Y1052" s="3"/>
      <c r="Z1052" s="3"/>
    </row>
    <row r="1053" spans="2:26">
      <c r="B1053" s="449"/>
      <c r="C1053" s="7"/>
      <c r="D1053" s="3"/>
      <c r="E1053" s="3"/>
      <c r="F1053" s="3"/>
      <c r="G1053" s="3"/>
      <c r="H1053" s="3"/>
      <c r="I1053" s="3"/>
      <c r="J1053" s="3"/>
      <c r="K1053" s="3"/>
      <c r="L1053" s="3"/>
      <c r="M1053" s="3"/>
      <c r="N1053" s="3"/>
      <c r="O1053" s="3"/>
      <c r="P1053" s="3"/>
      <c r="Q1053" s="3"/>
      <c r="R1053" s="3"/>
      <c r="S1053" s="3"/>
      <c r="T1053" s="3"/>
      <c r="U1053" s="3"/>
      <c r="V1053" s="3"/>
      <c r="W1053" s="3"/>
      <c r="X1053" s="3"/>
      <c r="Y1053" s="3"/>
      <c r="Z1053" s="3"/>
    </row>
    <row r="1054" spans="2:26">
      <c r="B1054" s="449"/>
      <c r="C1054" s="7"/>
      <c r="D1054" s="3"/>
      <c r="E1054" s="3"/>
      <c r="F1054" s="3"/>
      <c r="G1054" s="3"/>
      <c r="H1054" s="3"/>
      <c r="I1054" s="3"/>
      <c r="J1054" s="3"/>
      <c r="K1054" s="3"/>
      <c r="L1054" s="3"/>
      <c r="M1054" s="3"/>
      <c r="N1054" s="3"/>
      <c r="O1054" s="3"/>
      <c r="P1054" s="3"/>
      <c r="Q1054" s="3"/>
      <c r="R1054" s="3"/>
      <c r="S1054" s="3"/>
      <c r="T1054" s="3"/>
      <c r="U1054" s="3"/>
      <c r="V1054" s="3"/>
      <c r="W1054" s="3"/>
      <c r="X1054" s="3"/>
      <c r="Y1054" s="3"/>
      <c r="Z1054" s="3"/>
    </row>
    <row r="1055" spans="2:26">
      <c r="B1055" s="449"/>
      <c r="C1055" s="7"/>
      <c r="D1055" s="3"/>
      <c r="E1055" s="3"/>
      <c r="F1055" s="3"/>
      <c r="G1055" s="3"/>
      <c r="H1055" s="3"/>
      <c r="I1055" s="3"/>
      <c r="J1055" s="3"/>
      <c r="K1055" s="3"/>
      <c r="L1055" s="3"/>
      <c r="M1055" s="3"/>
      <c r="N1055" s="3"/>
      <c r="O1055" s="3"/>
      <c r="P1055" s="3"/>
      <c r="Q1055" s="3"/>
      <c r="R1055" s="3"/>
      <c r="S1055" s="3"/>
      <c r="T1055" s="3"/>
      <c r="U1055" s="3"/>
      <c r="V1055" s="3"/>
      <c r="W1055" s="3"/>
      <c r="X1055" s="3"/>
      <c r="Y1055" s="3"/>
      <c r="Z1055" s="3"/>
    </row>
    <row r="1056" spans="2:26">
      <c r="B1056" s="449"/>
      <c r="C1056" s="7"/>
      <c r="D1056" s="3"/>
      <c r="E1056" s="3"/>
      <c r="F1056" s="3"/>
      <c r="G1056" s="3"/>
      <c r="H1056" s="3"/>
      <c r="I1056" s="3"/>
      <c r="J1056" s="3"/>
      <c r="K1056" s="3"/>
      <c r="L1056" s="3"/>
      <c r="M1056" s="3"/>
      <c r="N1056" s="3"/>
      <c r="O1056" s="3"/>
      <c r="P1056" s="3"/>
      <c r="Q1056" s="3"/>
      <c r="R1056" s="3"/>
      <c r="S1056" s="3"/>
      <c r="T1056" s="3"/>
      <c r="U1056" s="3"/>
      <c r="V1056" s="3"/>
      <c r="W1056" s="3"/>
      <c r="X1056" s="3"/>
      <c r="Y1056" s="3"/>
      <c r="Z1056" s="3"/>
    </row>
    <row r="1057" spans="2:26">
      <c r="B1057" s="449"/>
      <c r="C1057" s="7"/>
      <c r="D1057" s="3"/>
      <c r="E1057" s="3"/>
      <c r="F1057" s="3"/>
      <c r="G1057" s="3"/>
      <c r="H1057" s="3"/>
      <c r="I1057" s="3"/>
      <c r="J1057" s="3"/>
      <c r="K1057" s="3"/>
      <c r="L1057" s="3"/>
      <c r="M1057" s="3"/>
      <c r="N1057" s="3"/>
      <c r="O1057" s="3"/>
      <c r="P1057" s="3"/>
      <c r="Q1057" s="3"/>
      <c r="R1057" s="3"/>
      <c r="S1057" s="3"/>
      <c r="T1057" s="3"/>
      <c r="U1057" s="3"/>
      <c r="V1057" s="3"/>
      <c r="W1057" s="3"/>
      <c r="X1057" s="3"/>
      <c r="Y1057" s="3"/>
      <c r="Z1057" s="3"/>
    </row>
    <row r="1058" spans="2:26">
      <c r="B1058" s="449"/>
      <c r="C1058" s="7"/>
      <c r="D1058" s="3"/>
      <c r="E1058" s="3"/>
      <c r="F1058" s="3"/>
      <c r="G1058" s="3"/>
      <c r="H1058" s="3"/>
      <c r="I1058" s="3"/>
      <c r="J1058" s="3"/>
      <c r="K1058" s="3"/>
      <c r="L1058" s="3"/>
      <c r="M1058" s="3"/>
      <c r="N1058" s="3"/>
      <c r="O1058" s="3"/>
      <c r="P1058" s="3"/>
      <c r="Q1058" s="3"/>
      <c r="R1058" s="3"/>
      <c r="S1058" s="3"/>
      <c r="T1058" s="3"/>
      <c r="U1058" s="3"/>
      <c r="V1058" s="3"/>
      <c r="W1058" s="3"/>
      <c r="X1058" s="3"/>
      <c r="Y1058" s="3"/>
      <c r="Z1058" s="3"/>
    </row>
    <row r="1059" spans="2:26">
      <c r="B1059" s="449"/>
      <c r="C1059" s="7"/>
      <c r="D1059" s="3"/>
      <c r="E1059" s="3"/>
      <c r="F1059" s="3"/>
      <c r="G1059" s="3"/>
      <c r="H1059" s="3"/>
      <c r="I1059" s="3"/>
      <c r="J1059" s="3"/>
      <c r="K1059" s="3"/>
      <c r="L1059" s="3"/>
      <c r="M1059" s="3"/>
      <c r="N1059" s="3"/>
      <c r="O1059" s="3"/>
      <c r="P1059" s="3"/>
      <c r="Q1059" s="3"/>
      <c r="R1059" s="3"/>
      <c r="S1059" s="3"/>
      <c r="T1059" s="3"/>
      <c r="U1059" s="3"/>
      <c r="V1059" s="3"/>
      <c r="W1059" s="3"/>
      <c r="X1059" s="3"/>
      <c r="Y1059" s="3"/>
      <c r="Z1059" s="3"/>
    </row>
    <row r="1060" spans="2:26">
      <c r="B1060" s="449"/>
      <c r="C1060" s="7"/>
      <c r="D1060" s="3"/>
      <c r="E1060" s="3"/>
      <c r="F1060" s="3"/>
      <c r="G1060" s="3"/>
      <c r="H1060" s="3"/>
      <c r="I1060" s="3"/>
      <c r="J1060" s="3"/>
      <c r="K1060" s="3"/>
      <c r="L1060" s="3"/>
      <c r="M1060" s="3"/>
      <c r="N1060" s="3"/>
      <c r="O1060" s="3"/>
      <c r="P1060" s="3"/>
      <c r="Q1060" s="3"/>
      <c r="R1060" s="3"/>
      <c r="S1060" s="3"/>
      <c r="T1060" s="3"/>
      <c r="U1060" s="3"/>
      <c r="V1060" s="3"/>
      <c r="W1060" s="3"/>
      <c r="X1060" s="3"/>
      <c r="Y1060" s="3"/>
      <c r="Z1060" s="3"/>
    </row>
    <row r="1061" spans="2:26">
      <c r="B1061" s="449"/>
      <c r="C1061" s="7"/>
      <c r="D1061" s="3"/>
      <c r="E1061" s="3"/>
      <c r="F1061" s="3"/>
      <c r="G1061" s="3"/>
      <c r="H1061" s="3"/>
      <c r="I1061" s="3"/>
      <c r="J1061" s="3"/>
      <c r="K1061" s="3"/>
      <c r="L1061" s="3"/>
      <c r="M1061" s="3"/>
      <c r="N1061" s="3"/>
      <c r="O1061" s="3"/>
      <c r="P1061" s="3"/>
      <c r="Q1061" s="3"/>
      <c r="R1061" s="3"/>
      <c r="S1061" s="3"/>
      <c r="T1061" s="3"/>
      <c r="U1061" s="3"/>
      <c r="V1061" s="3"/>
      <c r="W1061" s="3"/>
      <c r="X1061" s="3"/>
      <c r="Y1061" s="3"/>
      <c r="Z1061" s="3"/>
    </row>
    <row r="1062" spans="2:26">
      <c r="B1062" s="449"/>
      <c r="C1062" s="7"/>
      <c r="D1062" s="3"/>
      <c r="E1062" s="3"/>
      <c r="F1062" s="3"/>
      <c r="G1062" s="3"/>
      <c r="H1062" s="3"/>
      <c r="I1062" s="3"/>
      <c r="J1062" s="3"/>
      <c r="K1062" s="3"/>
      <c r="L1062" s="3"/>
      <c r="M1062" s="3"/>
      <c r="N1062" s="3"/>
      <c r="O1062" s="3"/>
      <c r="P1062" s="3"/>
      <c r="Q1062" s="3"/>
      <c r="R1062" s="3"/>
      <c r="S1062" s="3"/>
      <c r="T1062" s="3"/>
      <c r="U1062" s="3"/>
      <c r="V1062" s="3"/>
      <c r="W1062" s="3"/>
      <c r="X1062" s="3"/>
      <c r="Y1062" s="3"/>
      <c r="Z1062" s="3"/>
    </row>
    <row r="1063" spans="2:26">
      <c r="B1063" s="449"/>
      <c r="C1063" s="7"/>
      <c r="D1063" s="3"/>
      <c r="E1063" s="3"/>
      <c r="F1063" s="3"/>
      <c r="G1063" s="3"/>
      <c r="H1063" s="3"/>
      <c r="I1063" s="3"/>
      <c r="J1063" s="3"/>
      <c r="K1063" s="3"/>
      <c r="L1063" s="3"/>
      <c r="M1063" s="3"/>
      <c r="N1063" s="3"/>
      <c r="O1063" s="3"/>
      <c r="P1063" s="3"/>
      <c r="Q1063" s="3"/>
      <c r="R1063" s="3"/>
      <c r="S1063" s="3"/>
      <c r="T1063" s="3"/>
      <c r="U1063" s="3"/>
      <c r="V1063" s="3"/>
      <c r="W1063" s="3"/>
      <c r="X1063" s="3"/>
      <c r="Y1063" s="3"/>
      <c r="Z1063" s="3"/>
    </row>
    <row r="1064" spans="2:26">
      <c r="B1064" s="449"/>
      <c r="C1064" s="7"/>
      <c r="D1064" s="3"/>
      <c r="E1064" s="3"/>
      <c r="F1064" s="3"/>
      <c r="G1064" s="3"/>
      <c r="H1064" s="3"/>
      <c r="I1064" s="3"/>
      <c r="J1064" s="3"/>
      <c r="K1064" s="3"/>
      <c r="L1064" s="3"/>
      <c r="M1064" s="3"/>
      <c r="N1064" s="3"/>
      <c r="O1064" s="3"/>
      <c r="P1064" s="3"/>
      <c r="Q1064" s="3"/>
      <c r="R1064" s="3"/>
      <c r="S1064" s="3"/>
      <c r="T1064" s="3"/>
      <c r="U1064" s="3"/>
      <c r="V1064" s="3"/>
      <c r="W1064" s="3"/>
      <c r="X1064" s="3"/>
      <c r="Y1064" s="3"/>
      <c r="Z1064" s="3"/>
    </row>
    <row r="1065" spans="2:26">
      <c r="B1065" s="449"/>
      <c r="C1065" s="7"/>
      <c r="D1065" s="3"/>
      <c r="E1065" s="3"/>
      <c r="F1065" s="3"/>
      <c r="G1065" s="3"/>
      <c r="H1065" s="3"/>
      <c r="I1065" s="3"/>
      <c r="J1065" s="3"/>
      <c r="K1065" s="3"/>
      <c r="L1065" s="3"/>
      <c r="M1065" s="3"/>
      <c r="N1065" s="3"/>
      <c r="O1065" s="3"/>
      <c r="P1065" s="3"/>
      <c r="Q1065" s="3"/>
      <c r="R1065" s="3"/>
      <c r="S1065" s="3"/>
      <c r="T1065" s="3"/>
      <c r="U1065" s="3"/>
      <c r="V1065" s="3"/>
      <c r="W1065" s="3"/>
      <c r="X1065" s="3"/>
      <c r="Y1065" s="3"/>
      <c r="Z1065" s="3"/>
    </row>
    <row r="1066" spans="2:26">
      <c r="B1066" s="449"/>
      <c r="C1066" s="7"/>
      <c r="D1066" s="3"/>
      <c r="E1066" s="3"/>
      <c r="F1066" s="3"/>
      <c r="G1066" s="3"/>
      <c r="H1066" s="3"/>
      <c r="I1066" s="3"/>
      <c r="J1066" s="3"/>
      <c r="K1066" s="3"/>
      <c r="L1066" s="3"/>
      <c r="M1066" s="3"/>
      <c r="N1066" s="3"/>
      <c r="O1066" s="3"/>
      <c r="P1066" s="3"/>
      <c r="Q1066" s="3"/>
      <c r="R1066" s="3"/>
      <c r="S1066" s="3"/>
      <c r="T1066" s="3"/>
      <c r="U1066" s="3"/>
      <c r="V1066" s="3"/>
      <c r="W1066" s="3"/>
      <c r="X1066" s="3"/>
      <c r="Y1066" s="3"/>
      <c r="Z1066" s="3"/>
    </row>
    <row r="1067" spans="2:26">
      <c r="B1067" s="449"/>
      <c r="C1067" s="7"/>
      <c r="D1067" s="3"/>
      <c r="E1067" s="3"/>
      <c r="F1067" s="3"/>
      <c r="G1067" s="3"/>
      <c r="H1067" s="3"/>
      <c r="I1067" s="3"/>
      <c r="J1067" s="3"/>
      <c r="K1067" s="3"/>
      <c r="L1067" s="3"/>
      <c r="M1067" s="3"/>
      <c r="N1067" s="3"/>
      <c r="O1067" s="3"/>
      <c r="P1067" s="3"/>
      <c r="Q1067" s="3"/>
      <c r="R1067" s="3"/>
      <c r="S1067" s="3"/>
      <c r="T1067" s="3"/>
      <c r="U1067" s="3"/>
      <c r="V1067" s="3"/>
      <c r="W1067" s="3"/>
      <c r="X1067" s="3"/>
      <c r="Y1067" s="3"/>
      <c r="Z1067" s="3"/>
    </row>
    <row r="1068" spans="2:26">
      <c r="B1068" s="449"/>
      <c r="C1068" s="7"/>
      <c r="D1068" s="3"/>
      <c r="E1068" s="3"/>
      <c r="F1068" s="3"/>
      <c r="G1068" s="3"/>
      <c r="H1068" s="3"/>
      <c r="I1068" s="3"/>
      <c r="J1068" s="3"/>
      <c r="K1068" s="3"/>
      <c r="L1068" s="3"/>
      <c r="M1068" s="3"/>
      <c r="N1068" s="3"/>
      <c r="O1068" s="3"/>
      <c r="P1068" s="3"/>
      <c r="Q1068" s="3"/>
      <c r="R1068" s="3"/>
      <c r="S1068" s="3"/>
      <c r="T1068" s="3"/>
      <c r="U1068" s="3"/>
      <c r="V1068" s="3"/>
      <c r="W1068" s="3"/>
      <c r="X1068" s="3"/>
      <c r="Y1068" s="3"/>
      <c r="Z1068" s="3"/>
    </row>
    <row r="1069" spans="2:26">
      <c r="B1069" s="449"/>
      <c r="C1069" s="7"/>
      <c r="D1069" s="3"/>
      <c r="E1069" s="3"/>
      <c r="F1069" s="3"/>
      <c r="G1069" s="3"/>
      <c r="H1069" s="3"/>
      <c r="I1069" s="3"/>
      <c r="J1069" s="3"/>
      <c r="K1069" s="3"/>
      <c r="L1069" s="3"/>
      <c r="M1069" s="3"/>
      <c r="N1069" s="3"/>
      <c r="O1069" s="3"/>
      <c r="P1069" s="3"/>
      <c r="Q1069" s="3"/>
      <c r="R1069" s="3"/>
      <c r="S1069" s="3"/>
      <c r="T1069" s="3"/>
      <c r="U1069" s="3"/>
      <c r="V1069" s="3"/>
      <c r="W1069" s="3"/>
      <c r="X1069" s="3"/>
      <c r="Y1069" s="3"/>
      <c r="Z1069" s="3"/>
    </row>
    <row r="1070" spans="2:26">
      <c r="B1070" s="449"/>
      <c r="C1070" s="7"/>
      <c r="D1070" s="3"/>
      <c r="E1070" s="3"/>
      <c r="F1070" s="3"/>
      <c r="G1070" s="3"/>
      <c r="H1070" s="3"/>
      <c r="I1070" s="3"/>
      <c r="J1070" s="3"/>
      <c r="K1070" s="3"/>
      <c r="L1070" s="3"/>
      <c r="M1070" s="3"/>
      <c r="N1070" s="3"/>
      <c r="O1070" s="3"/>
      <c r="P1070" s="3"/>
      <c r="Q1070" s="3"/>
      <c r="R1070" s="3"/>
      <c r="S1070" s="3"/>
      <c r="T1070" s="3"/>
      <c r="U1070" s="3"/>
      <c r="V1070" s="3"/>
      <c r="W1070" s="3"/>
      <c r="X1070" s="3"/>
      <c r="Y1070" s="3"/>
      <c r="Z1070" s="3"/>
    </row>
    <row r="1071" spans="2:26">
      <c r="B1071" s="449"/>
      <c r="C1071" s="7"/>
      <c r="D1071" s="3"/>
      <c r="E1071" s="3"/>
      <c r="F1071" s="3"/>
      <c r="G1071" s="3"/>
      <c r="H1071" s="3"/>
      <c r="I1071" s="3"/>
      <c r="J1071" s="3"/>
      <c r="K1071" s="3"/>
      <c r="L1071" s="3"/>
      <c r="M1071" s="3"/>
      <c r="N1071" s="3"/>
      <c r="O1071" s="3"/>
      <c r="P1071" s="3"/>
      <c r="Q1071" s="3"/>
      <c r="R1071" s="3"/>
      <c r="S1071" s="3"/>
      <c r="T1071" s="3"/>
      <c r="U1071" s="3"/>
      <c r="V1071" s="3"/>
      <c r="W1071" s="3"/>
      <c r="X1071" s="3"/>
      <c r="Y1071" s="3"/>
      <c r="Z1071" s="3"/>
    </row>
    <row r="1072" spans="2:26">
      <c r="B1072" s="449"/>
      <c r="C1072" s="7"/>
      <c r="D1072" s="3"/>
      <c r="E1072" s="3"/>
      <c r="F1072" s="3"/>
      <c r="G1072" s="3"/>
      <c r="H1072" s="3"/>
      <c r="I1072" s="3"/>
      <c r="J1072" s="3"/>
      <c r="K1072" s="3"/>
      <c r="L1072" s="3"/>
      <c r="M1072" s="3"/>
      <c r="N1072" s="3"/>
      <c r="O1072" s="3"/>
      <c r="P1072" s="3"/>
      <c r="Q1072" s="3"/>
      <c r="R1072" s="3"/>
      <c r="S1072" s="3"/>
      <c r="T1072" s="3"/>
      <c r="U1072" s="3"/>
      <c r="V1072" s="3"/>
      <c r="W1072" s="3"/>
      <c r="X1072" s="3"/>
      <c r="Y1072" s="3"/>
      <c r="Z1072" s="3"/>
    </row>
    <row r="1073" spans="2:26">
      <c r="B1073" s="449"/>
      <c r="C1073" s="7"/>
      <c r="D1073" s="3"/>
      <c r="E1073" s="3"/>
      <c r="F1073" s="3"/>
      <c r="G1073" s="3"/>
      <c r="H1073" s="3"/>
      <c r="I1073" s="3"/>
      <c r="J1073" s="3"/>
      <c r="K1073" s="3"/>
      <c r="L1073" s="3"/>
      <c r="M1073" s="3"/>
      <c r="N1073" s="3"/>
      <c r="O1073" s="3"/>
      <c r="P1073" s="3"/>
      <c r="Q1073" s="3"/>
      <c r="R1073" s="3"/>
      <c r="S1073" s="3"/>
      <c r="T1073" s="3"/>
      <c r="U1073" s="3"/>
      <c r="V1073" s="3"/>
      <c r="W1073" s="3"/>
      <c r="X1073" s="3"/>
      <c r="Y1073" s="3"/>
      <c r="Z1073" s="3"/>
    </row>
    <row r="1074" spans="2:26">
      <c r="B1074" s="449"/>
      <c r="C1074" s="7"/>
      <c r="D1074" s="3"/>
      <c r="E1074" s="3"/>
      <c r="F1074" s="3"/>
      <c r="G1074" s="3"/>
      <c r="H1074" s="3"/>
      <c r="I1074" s="3"/>
      <c r="J1074" s="3"/>
      <c r="K1074" s="3"/>
      <c r="L1074" s="3"/>
      <c r="M1074" s="3"/>
      <c r="N1074" s="3"/>
      <c r="O1074" s="3"/>
      <c r="P1074" s="3"/>
      <c r="Q1074" s="3"/>
      <c r="R1074" s="3"/>
      <c r="S1074" s="3"/>
      <c r="T1074" s="3"/>
      <c r="U1074" s="3"/>
      <c r="V1074" s="3"/>
      <c r="W1074" s="3"/>
      <c r="X1074" s="3"/>
      <c r="Y1074" s="3"/>
      <c r="Z1074" s="3"/>
    </row>
    <row r="1075" spans="2:26">
      <c r="B1075" s="449"/>
      <c r="C1075" s="7"/>
      <c r="D1075" s="3"/>
      <c r="E1075" s="3"/>
      <c r="F1075" s="3"/>
      <c r="G1075" s="3"/>
      <c r="H1075" s="3"/>
      <c r="I1075" s="3"/>
      <c r="J1075" s="3"/>
      <c r="K1075" s="3"/>
      <c r="L1075" s="3"/>
      <c r="M1075" s="3"/>
      <c r="N1075" s="3"/>
      <c r="O1075" s="3"/>
      <c r="P1075" s="3"/>
      <c r="Q1075" s="3"/>
      <c r="R1075" s="3"/>
      <c r="S1075" s="3"/>
      <c r="T1075" s="3"/>
      <c r="U1075" s="3"/>
      <c r="V1075" s="3"/>
      <c r="W1075" s="3"/>
      <c r="X1075" s="3"/>
      <c r="Y1075" s="3"/>
      <c r="Z1075" s="3"/>
    </row>
    <row r="1076" spans="2:26">
      <c r="B1076" s="449"/>
      <c r="C1076" s="7"/>
      <c r="D1076" s="3"/>
      <c r="E1076" s="3"/>
      <c r="F1076" s="3"/>
      <c r="G1076" s="3"/>
      <c r="H1076" s="3"/>
      <c r="I1076" s="3"/>
      <c r="J1076" s="3"/>
      <c r="K1076" s="3"/>
      <c r="L1076" s="3"/>
      <c r="M1076" s="3"/>
      <c r="N1076" s="3"/>
      <c r="O1076" s="3"/>
      <c r="P1076" s="3"/>
      <c r="Q1076" s="3"/>
      <c r="R1076" s="3"/>
      <c r="S1076" s="3"/>
      <c r="T1076" s="3"/>
      <c r="U1076" s="3"/>
      <c r="V1076" s="3"/>
      <c r="W1076" s="3"/>
      <c r="X1076" s="3"/>
      <c r="Y1076" s="3"/>
      <c r="Z1076" s="3"/>
    </row>
    <row r="1077" spans="2:26">
      <c r="B1077" s="449"/>
      <c r="C1077" s="7"/>
      <c r="D1077" s="3"/>
      <c r="E1077" s="3"/>
      <c r="F1077" s="3"/>
      <c r="G1077" s="3"/>
      <c r="H1077" s="3"/>
      <c r="I1077" s="3"/>
      <c r="J1077" s="3"/>
      <c r="K1077" s="3"/>
      <c r="L1077" s="3"/>
      <c r="M1077" s="3"/>
      <c r="N1077" s="3"/>
      <c r="O1077" s="3"/>
      <c r="P1077" s="3"/>
      <c r="Q1077" s="3"/>
      <c r="R1077" s="3"/>
      <c r="S1077" s="3"/>
      <c r="T1077" s="3"/>
      <c r="U1077" s="3"/>
      <c r="V1077" s="3"/>
      <c r="W1077" s="3"/>
      <c r="X1077" s="3"/>
      <c r="Y1077" s="3"/>
      <c r="Z1077" s="3"/>
    </row>
    <row r="1078" spans="2:26">
      <c r="B1078" s="449"/>
      <c r="C1078" s="7"/>
      <c r="D1078" s="3"/>
      <c r="E1078" s="3"/>
      <c r="F1078" s="3"/>
      <c r="G1078" s="3"/>
      <c r="H1078" s="3"/>
      <c r="I1078" s="3"/>
      <c r="J1078" s="3"/>
      <c r="K1078" s="3"/>
      <c r="L1078" s="3"/>
      <c r="M1078" s="3"/>
      <c r="N1078" s="3"/>
      <c r="O1078" s="3"/>
      <c r="P1078" s="3"/>
      <c r="Q1078" s="3"/>
      <c r="R1078" s="3"/>
      <c r="S1078" s="3"/>
      <c r="T1078" s="3"/>
      <c r="U1078" s="3"/>
      <c r="V1078" s="3"/>
      <c r="W1078" s="3"/>
      <c r="X1078" s="3"/>
      <c r="Y1078" s="3"/>
      <c r="Z1078" s="3"/>
    </row>
    <row r="1079" spans="2:26">
      <c r="B1079" s="449"/>
      <c r="C1079" s="7"/>
      <c r="D1079" s="3"/>
      <c r="E1079" s="3"/>
      <c r="F1079" s="3"/>
      <c r="G1079" s="3"/>
      <c r="H1079" s="3"/>
      <c r="I1079" s="3"/>
      <c r="J1079" s="3"/>
      <c r="K1079" s="3"/>
      <c r="L1079" s="3"/>
      <c r="M1079" s="3"/>
      <c r="N1079" s="3"/>
      <c r="O1079" s="3"/>
      <c r="P1079" s="3"/>
      <c r="Q1079" s="3"/>
      <c r="R1079" s="3"/>
      <c r="S1079" s="3"/>
      <c r="T1079" s="3"/>
      <c r="U1079" s="3"/>
      <c r="V1079" s="3"/>
      <c r="W1079" s="3"/>
      <c r="X1079" s="3"/>
      <c r="Y1079" s="3"/>
      <c r="Z1079" s="3"/>
    </row>
    <row r="1080" spans="2:26">
      <c r="B1080" s="449"/>
      <c r="C1080" s="7"/>
      <c r="D1080" s="3"/>
      <c r="E1080" s="3"/>
      <c r="F1080" s="3"/>
      <c r="G1080" s="3"/>
      <c r="H1080" s="3"/>
      <c r="I1080" s="3"/>
      <c r="J1080" s="3"/>
      <c r="K1080" s="3"/>
      <c r="L1080" s="3"/>
      <c r="M1080" s="3"/>
      <c r="N1080" s="3"/>
      <c r="O1080" s="3"/>
      <c r="P1080" s="3"/>
      <c r="Q1080" s="3"/>
      <c r="R1080" s="3"/>
      <c r="S1080" s="3"/>
      <c r="T1080" s="3"/>
      <c r="U1080" s="3"/>
      <c r="V1080" s="3"/>
      <c r="W1080" s="3"/>
      <c r="X1080" s="3"/>
      <c r="Y1080" s="3"/>
      <c r="Z1080" s="3"/>
    </row>
    <row r="1081" spans="2:26">
      <c r="B1081" s="449"/>
      <c r="C1081" s="7"/>
      <c r="D1081" s="3"/>
      <c r="E1081" s="3"/>
      <c r="F1081" s="3"/>
      <c r="G1081" s="3"/>
      <c r="H1081" s="3"/>
      <c r="I1081" s="3"/>
      <c r="J1081" s="3"/>
      <c r="K1081" s="3"/>
      <c r="L1081" s="3"/>
      <c r="M1081" s="3"/>
      <c r="N1081" s="3"/>
      <c r="O1081" s="3"/>
      <c r="P1081" s="3"/>
      <c r="Q1081" s="3"/>
      <c r="R1081" s="3"/>
      <c r="S1081" s="3"/>
      <c r="T1081" s="3"/>
      <c r="U1081" s="3"/>
      <c r="V1081" s="3"/>
      <c r="W1081" s="3"/>
      <c r="X1081" s="3"/>
      <c r="Y1081" s="3"/>
      <c r="Z1081" s="3"/>
    </row>
    <row r="1082" spans="2:26">
      <c r="B1082" s="449"/>
      <c r="C1082" s="7"/>
      <c r="D1082" s="3"/>
      <c r="E1082" s="3"/>
      <c r="F1082" s="3"/>
      <c r="G1082" s="3"/>
      <c r="H1082" s="3"/>
      <c r="I1082" s="3"/>
      <c r="J1082" s="3"/>
      <c r="K1082" s="3"/>
      <c r="L1082" s="3"/>
      <c r="M1082" s="3"/>
      <c r="N1082" s="3"/>
      <c r="O1082" s="3"/>
      <c r="P1082" s="3"/>
      <c r="Q1082" s="3"/>
      <c r="R1082" s="3"/>
      <c r="S1082" s="3"/>
      <c r="T1082" s="3"/>
      <c r="U1082" s="3"/>
      <c r="V1082" s="3"/>
      <c r="W1082" s="3"/>
      <c r="X1082" s="3"/>
      <c r="Y1082" s="3"/>
      <c r="Z1082" s="3"/>
    </row>
    <row r="1083" spans="2:26">
      <c r="B1083" s="449"/>
      <c r="C1083" s="7"/>
      <c r="D1083" s="3"/>
      <c r="E1083" s="3"/>
      <c r="F1083" s="3"/>
      <c r="G1083" s="3"/>
      <c r="H1083" s="3"/>
      <c r="I1083" s="3"/>
      <c r="J1083" s="3"/>
      <c r="K1083" s="3"/>
      <c r="L1083" s="3"/>
      <c r="M1083" s="3"/>
      <c r="N1083" s="3"/>
      <c r="O1083" s="3"/>
      <c r="P1083" s="3"/>
      <c r="Q1083" s="3"/>
      <c r="R1083" s="3"/>
      <c r="S1083" s="3"/>
      <c r="T1083" s="3"/>
      <c r="U1083" s="3"/>
      <c r="V1083" s="3"/>
      <c r="W1083" s="3"/>
      <c r="X1083" s="3"/>
      <c r="Y1083" s="3"/>
      <c r="Z1083" s="3"/>
    </row>
    <row r="1084" spans="2:26">
      <c r="B1084" s="449"/>
      <c r="C1084" s="7"/>
      <c r="D1084" s="3"/>
      <c r="E1084" s="3"/>
      <c r="F1084" s="3"/>
      <c r="G1084" s="3"/>
      <c r="H1084" s="3"/>
      <c r="I1084" s="3"/>
      <c r="J1084" s="3"/>
      <c r="K1084" s="3"/>
      <c r="L1084" s="3"/>
      <c r="M1084" s="3"/>
      <c r="N1084" s="3"/>
      <c r="O1084" s="3"/>
      <c r="P1084" s="3"/>
      <c r="Q1084" s="3"/>
      <c r="R1084" s="3"/>
      <c r="S1084" s="3"/>
      <c r="T1084" s="3"/>
      <c r="U1084" s="3"/>
      <c r="V1084" s="3"/>
      <c r="W1084" s="3"/>
      <c r="X1084" s="3"/>
      <c r="Y1084" s="3"/>
      <c r="Z1084" s="3"/>
    </row>
    <row r="1085" spans="2:26">
      <c r="B1085" s="449"/>
      <c r="C1085" s="7"/>
      <c r="D1085" s="3"/>
      <c r="E1085" s="3"/>
      <c r="F1085" s="3"/>
      <c r="G1085" s="3"/>
      <c r="H1085" s="3"/>
      <c r="I1085" s="3"/>
      <c r="J1085" s="3"/>
      <c r="K1085" s="3"/>
      <c r="L1085" s="3"/>
      <c r="M1085" s="3"/>
      <c r="N1085" s="3"/>
      <c r="O1085" s="3"/>
      <c r="P1085" s="3"/>
      <c r="Q1085" s="3"/>
      <c r="R1085" s="3"/>
      <c r="S1085" s="3"/>
      <c r="T1085" s="3"/>
      <c r="U1085" s="3"/>
      <c r="V1085" s="3"/>
      <c r="W1085" s="3"/>
      <c r="X1085" s="3"/>
      <c r="Y1085" s="3"/>
      <c r="Z1085" s="3"/>
    </row>
    <row r="1086" spans="2:26">
      <c r="B1086" s="449"/>
      <c r="C1086" s="7"/>
      <c r="D1086" s="3"/>
      <c r="E1086" s="3"/>
      <c r="F1086" s="3"/>
      <c r="G1086" s="3"/>
      <c r="H1086" s="3"/>
      <c r="I1086" s="3"/>
      <c r="J1086" s="3"/>
      <c r="K1086" s="3"/>
      <c r="L1086" s="3"/>
      <c r="M1086" s="3"/>
      <c r="N1086" s="3"/>
      <c r="O1086" s="3"/>
      <c r="P1086" s="3"/>
      <c r="Q1086" s="3"/>
      <c r="R1086" s="3"/>
      <c r="S1086" s="3"/>
      <c r="T1086" s="3"/>
      <c r="U1086" s="3"/>
      <c r="V1086" s="3"/>
      <c r="W1086" s="3"/>
      <c r="X1086" s="3"/>
      <c r="Y1086" s="3"/>
      <c r="Z1086" s="3"/>
    </row>
    <row r="1087" spans="2:26">
      <c r="B1087" s="449"/>
      <c r="C1087" s="7"/>
      <c r="D1087" s="3"/>
      <c r="E1087" s="3"/>
      <c r="F1087" s="3"/>
      <c r="G1087" s="3"/>
      <c r="H1087" s="3"/>
      <c r="I1087" s="3"/>
      <c r="J1087" s="3"/>
      <c r="K1087" s="3"/>
      <c r="L1087" s="3"/>
      <c r="M1087" s="3"/>
      <c r="N1087" s="3"/>
      <c r="O1087" s="3"/>
      <c r="P1087" s="3"/>
      <c r="Q1087" s="3"/>
      <c r="R1087" s="3"/>
      <c r="S1087" s="3"/>
      <c r="T1087" s="3"/>
      <c r="U1087" s="3"/>
      <c r="V1087" s="3"/>
      <c r="W1087" s="3"/>
      <c r="X1087" s="3"/>
      <c r="Y1087" s="3"/>
      <c r="Z1087" s="3"/>
    </row>
    <row r="1088" spans="2:26">
      <c r="B1088" s="449"/>
      <c r="C1088" s="7"/>
      <c r="D1088" s="3"/>
      <c r="E1088" s="3"/>
      <c r="F1088" s="3"/>
      <c r="G1088" s="3"/>
      <c r="H1088" s="3"/>
      <c r="I1088" s="3"/>
      <c r="J1088" s="3"/>
      <c r="K1088" s="3"/>
      <c r="L1088" s="3"/>
      <c r="M1088" s="3"/>
      <c r="N1088" s="3"/>
      <c r="O1088" s="3"/>
      <c r="P1088" s="3"/>
      <c r="Q1088" s="3"/>
      <c r="R1088" s="3"/>
      <c r="S1088" s="3"/>
      <c r="T1088" s="3"/>
      <c r="U1088" s="3"/>
      <c r="V1088" s="3"/>
      <c r="W1088" s="3"/>
      <c r="X1088" s="3"/>
      <c r="Y1088" s="3"/>
      <c r="Z1088" s="3"/>
    </row>
    <row r="1089" spans="2:26">
      <c r="B1089" s="449"/>
      <c r="C1089" s="7"/>
      <c r="D1089" s="3"/>
      <c r="E1089" s="3"/>
      <c r="F1089" s="3"/>
      <c r="G1089" s="3"/>
      <c r="H1089" s="3"/>
      <c r="I1089" s="3"/>
      <c r="J1089" s="3"/>
      <c r="K1089" s="3"/>
      <c r="L1089" s="3"/>
      <c r="M1089" s="3"/>
      <c r="N1089" s="3"/>
      <c r="O1089" s="3"/>
      <c r="P1089" s="3"/>
      <c r="Q1089" s="3"/>
      <c r="R1089" s="3"/>
      <c r="S1089" s="3"/>
      <c r="T1089" s="3"/>
      <c r="U1089" s="3"/>
      <c r="V1089" s="3"/>
      <c r="W1089" s="3"/>
      <c r="X1089" s="3"/>
      <c r="Y1089" s="3"/>
      <c r="Z1089" s="3"/>
    </row>
    <row r="1090" spans="2:26">
      <c r="B1090" s="449"/>
      <c r="C1090" s="7"/>
      <c r="D1090" s="3"/>
      <c r="E1090" s="3"/>
      <c r="F1090" s="3"/>
      <c r="G1090" s="3"/>
      <c r="H1090" s="3"/>
      <c r="I1090" s="3"/>
      <c r="J1090" s="3"/>
      <c r="K1090" s="3"/>
      <c r="L1090" s="3"/>
      <c r="M1090" s="3"/>
      <c r="N1090" s="3"/>
      <c r="O1090" s="3"/>
      <c r="P1090" s="3"/>
      <c r="Q1090" s="3"/>
      <c r="R1090" s="3"/>
      <c r="S1090" s="3"/>
      <c r="T1090" s="3"/>
      <c r="U1090" s="3"/>
      <c r="V1090" s="3"/>
      <c r="W1090" s="3"/>
      <c r="X1090" s="3"/>
      <c r="Y1090" s="3"/>
      <c r="Z1090" s="3"/>
    </row>
    <row r="1091" spans="2:26">
      <c r="B1091" s="449"/>
      <c r="C1091" s="7"/>
      <c r="D1091" s="3"/>
      <c r="E1091" s="3"/>
      <c r="F1091" s="3"/>
      <c r="G1091" s="3"/>
      <c r="H1091" s="3"/>
      <c r="I1091" s="3"/>
      <c r="J1091" s="3"/>
      <c r="K1091" s="3"/>
      <c r="L1091" s="3"/>
      <c r="M1091" s="3"/>
      <c r="N1091" s="3"/>
      <c r="O1091" s="3"/>
      <c r="P1091" s="3"/>
      <c r="Q1091" s="3"/>
      <c r="R1091" s="3"/>
      <c r="S1091" s="3"/>
      <c r="T1091" s="3"/>
      <c r="U1091" s="3"/>
      <c r="V1091" s="3"/>
      <c r="W1091" s="3"/>
      <c r="X1091" s="3"/>
      <c r="Y1091" s="3"/>
      <c r="Z1091" s="3"/>
    </row>
    <row r="1092" spans="2:26">
      <c r="B1092" s="449"/>
      <c r="C1092" s="7"/>
      <c r="D1092" s="3"/>
      <c r="E1092" s="3"/>
      <c r="H1092" s="3"/>
      <c r="I1092" s="3"/>
      <c r="J1092" s="3"/>
      <c r="K1092" s="3"/>
      <c r="L1092" s="3"/>
      <c r="M1092" s="3"/>
      <c r="N1092" s="3"/>
      <c r="O1092" s="3"/>
      <c r="P1092" s="3"/>
      <c r="Q1092" s="3"/>
      <c r="R1092" s="3"/>
      <c r="S1092" s="3"/>
      <c r="T1092" s="3"/>
      <c r="U1092" s="3"/>
      <c r="V1092" s="3"/>
      <c r="W1092" s="3"/>
      <c r="X1092" s="3"/>
      <c r="Y1092" s="3"/>
      <c r="Z1092" s="3"/>
    </row>
    <row r="1093" spans="2:26">
      <c r="B1093" s="449"/>
      <c r="C1093" s="7"/>
      <c r="D1093" s="3"/>
      <c r="E1093" s="3"/>
      <c r="H1093" s="3"/>
      <c r="I1093" s="3"/>
      <c r="J1093" s="3"/>
      <c r="K1093" s="3"/>
      <c r="L1093" s="3"/>
      <c r="M1093" s="3"/>
      <c r="N1093" s="3"/>
      <c r="O1093" s="3"/>
      <c r="P1093" s="3"/>
      <c r="Q1093" s="3"/>
      <c r="R1093" s="3"/>
      <c r="S1093" s="3"/>
      <c r="T1093" s="3"/>
      <c r="U1093" s="3"/>
      <c r="V1093" s="3"/>
      <c r="W1093" s="3"/>
      <c r="X1093" s="3"/>
      <c r="Y1093" s="3"/>
      <c r="Z1093" s="3"/>
    </row>
    <row r="1094" spans="2:26">
      <c r="B1094" s="449"/>
      <c r="C1094" s="7"/>
      <c r="D1094" s="3"/>
      <c r="E1094" s="3"/>
      <c r="H1094" s="3"/>
      <c r="I1094" s="3"/>
      <c r="J1094" s="3"/>
      <c r="K1094" s="3"/>
      <c r="L1094" s="3"/>
      <c r="M1094" s="3"/>
      <c r="N1094" s="3"/>
      <c r="O1094" s="3"/>
      <c r="P1094" s="3"/>
      <c r="Q1094" s="3"/>
      <c r="R1094" s="3"/>
      <c r="S1094" s="3"/>
      <c r="T1094" s="3"/>
      <c r="U1094" s="3"/>
      <c r="V1094" s="3"/>
      <c r="W1094" s="3"/>
      <c r="X1094" s="3"/>
      <c r="Y1094" s="3"/>
      <c r="Z1094" s="3"/>
    </row>
    <row r="1095" spans="2:26">
      <c r="B1095" s="449"/>
      <c r="C1095" s="7"/>
      <c r="D1095" s="3"/>
      <c r="T1095" s="3"/>
      <c r="U1095" s="3"/>
      <c r="V1095" s="3"/>
      <c r="W1095" s="3"/>
      <c r="X1095" s="3"/>
      <c r="Y1095" s="3"/>
      <c r="Z1095" s="3"/>
    </row>
    <row r="1096" spans="2:26">
      <c r="B1096" s="449"/>
      <c r="C1096" s="7"/>
      <c r="D1096" s="3"/>
      <c r="T1096" s="3"/>
      <c r="U1096" s="3"/>
      <c r="V1096" s="3"/>
      <c r="W1096" s="3"/>
      <c r="X1096" s="3"/>
      <c r="Y1096" s="3"/>
      <c r="Z1096" s="3"/>
    </row>
    <row r="1097" spans="2:26">
      <c r="B1097" s="449"/>
      <c r="C1097" s="7"/>
      <c r="D1097" s="3"/>
      <c r="T1097" s="3"/>
      <c r="U1097" s="3"/>
      <c r="V1097" s="3"/>
      <c r="W1097" s="3"/>
      <c r="X1097" s="3"/>
      <c r="Y1097" s="3"/>
      <c r="Z1097" s="3"/>
    </row>
    <row r="1098" spans="2:26">
      <c r="B1098" s="449"/>
      <c r="C1098" s="7"/>
      <c r="D1098" s="3"/>
      <c r="T1098" s="3"/>
      <c r="U1098" s="3"/>
      <c r="V1098" s="3"/>
      <c r="W1098" s="3"/>
      <c r="X1098" s="3"/>
      <c r="Y1098" s="3"/>
      <c r="Z1098" s="3"/>
    </row>
    <row r="1099" spans="2:26">
      <c r="T1099" s="3"/>
    </row>
    <row r="1100" spans="2:26">
      <c r="T1100" s="3"/>
    </row>
    <row r="1101" spans="2:26">
      <c r="T1101" s="3"/>
    </row>
    <row r="1102" spans="2:26">
      <c r="T1102" s="3"/>
    </row>
    <row r="1103" spans="2:26">
      <c r="T1103" s="3"/>
    </row>
    <row r="1105" spans="3:3">
      <c r="C1105"/>
    </row>
  </sheetData>
  <mergeCells count="10">
    <mergeCell ref="C170:C171"/>
    <mergeCell ref="D1:H1"/>
    <mergeCell ref="C172:C173"/>
    <mergeCell ref="C174:C175"/>
    <mergeCell ref="C176:C177"/>
    <mergeCell ref="E85:E86"/>
    <mergeCell ref="G85:G86"/>
    <mergeCell ref="E103:E104"/>
    <mergeCell ref="F103:G104"/>
    <mergeCell ref="F168:G169"/>
  </mergeCells>
  <conditionalFormatting sqref="H288:T288">
    <cfRule type="cellIs" dxfId="10" priority="5" operator="lessThan">
      <formula>0</formula>
    </cfRule>
  </conditionalFormatting>
  <conditionalFormatting sqref="H283:T283">
    <cfRule type="cellIs" dxfId="9" priority="4" operator="lessThan">
      <formula>0</formula>
    </cfRule>
  </conditionalFormatting>
  <conditionalFormatting sqref="H268:T268">
    <cfRule type="cellIs" dxfId="8" priority="3" operator="lessThan">
      <formula>0</formula>
    </cfRule>
  </conditionalFormatting>
  <conditionalFormatting sqref="H263:T263">
    <cfRule type="cellIs" dxfId="7" priority="2" operator="lessThan">
      <formula>0</formula>
    </cfRule>
  </conditionalFormatting>
  <conditionalFormatting sqref="H257:T257">
    <cfRule type="cellIs" dxfId="6" priority="1" operator="lessThan">
      <formula>0</formula>
    </cfRule>
  </conditionalFormatting>
  <dataValidations count="1">
    <dataValidation type="list" showInputMessage="1" showErrorMessage="1" sqref="E170 E178:E179 E174 E176 E172">
      <formula1>$A$301:$A$304</formula1>
    </dataValidation>
  </dataValidations>
  <hyperlinks>
    <hyperlink ref="B1" location="Introduction!A1" display="Return to Introduction Page"/>
  </hyperlinks>
  <pageMargins left="0.7" right="0.7" top="0.75" bottom="0.75" header="0.3" footer="0.3"/>
  <pageSetup paperSize="9" orientation="portrait" horizontalDpi="0" verticalDpi="0"/>
  <drawing r:id="rId1"/>
  <extLst>
    <ext xmlns:x14="http://schemas.microsoft.com/office/spreadsheetml/2009/9/main" uri="{CCE6A557-97BC-4b89-ADB6-D9C93CAAB3DF}">
      <x14:dataValidations xmlns:xm="http://schemas.microsoft.com/office/excel/2006/main" count="1">
        <x14:dataValidation type="list" showInputMessage="1" showErrorMessage="1">
          <x14:formula1>
            <xm:f>Introduction!$A$301:$A$304</xm:f>
          </x14:formula1>
          <xm:sqref>E181</xm:sqref>
        </x14:dataValidation>
      </x14:dataValidations>
    </ex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105"/>
  <sheetViews>
    <sheetView showGridLines="0" workbookViewId="0">
      <pane xSplit="7" topLeftCell="H1" activePane="topRight" state="frozen"/>
      <selection pane="topRight" activeCell="H10" sqref="H10"/>
    </sheetView>
  </sheetViews>
  <sheetFormatPr defaultColWidth="11.125" defaultRowHeight="15.75"/>
  <cols>
    <col min="1" max="1" width="7" style="29" customWidth="1"/>
    <col min="2" max="2" width="11" style="450" customWidth="1"/>
    <col min="3" max="3" width="18.875" style="27" customWidth="1"/>
    <col min="4" max="4" width="27.625" customWidth="1"/>
    <col min="5" max="5" width="15.375" customWidth="1"/>
    <col min="6" max="7" width="13.875" customWidth="1"/>
    <col min="8" max="20" width="19.875" customWidth="1"/>
    <col min="21" max="26" width="11" customWidth="1"/>
    <col min="27" max="27" width="13.375" customWidth="1"/>
  </cols>
  <sheetData>
    <row r="1" spans="1:26" ht="25.5">
      <c r="A1" s="71"/>
      <c r="B1" s="139" t="s">
        <v>86</v>
      </c>
      <c r="C1" s="139"/>
      <c r="D1" s="555"/>
      <c r="E1" s="555"/>
      <c r="F1" s="555"/>
      <c r="G1" s="555"/>
      <c r="H1" s="555"/>
      <c r="I1" s="450" t="str">
        <f>"tip: input your assumptions and forecast parameters for "&amp; $E$3&amp;" on the left or in the lightly green highlighted cells below."</f>
        <v>tip: input your assumptions and forecast parameters for Year 5 (2024) on the left or in the lightly green highlighted cells below.</v>
      </c>
      <c r="J1" s="58"/>
      <c r="K1" s="3"/>
      <c r="L1" s="3"/>
      <c r="M1" s="3"/>
      <c r="N1" s="3"/>
      <c r="O1" s="3"/>
      <c r="P1" s="3"/>
      <c r="Q1" s="3"/>
      <c r="R1" s="3"/>
      <c r="S1" s="3"/>
      <c r="T1" s="7"/>
      <c r="U1" s="7"/>
      <c r="V1" s="3"/>
      <c r="W1" s="3"/>
      <c r="X1" s="3"/>
      <c r="Y1" s="3"/>
      <c r="Z1" s="3"/>
    </row>
    <row r="2" spans="1:26">
      <c r="B2" s="344"/>
      <c r="C2" s="139"/>
      <c r="D2" s="3"/>
      <c r="E2" s="3"/>
      <c r="F2" s="3"/>
      <c r="G2" s="3"/>
      <c r="H2" s="3"/>
      <c r="I2" s="3"/>
      <c r="J2" s="3"/>
      <c r="K2" s="3"/>
      <c r="L2" s="3"/>
      <c r="M2" s="3"/>
      <c r="N2" s="3"/>
      <c r="O2" s="3"/>
      <c r="P2" s="3"/>
      <c r="Q2" s="3"/>
      <c r="R2" s="3"/>
      <c r="S2" s="3"/>
      <c r="T2" s="7"/>
      <c r="U2" s="7"/>
      <c r="V2" s="3"/>
      <c r="W2" s="3"/>
      <c r="X2" s="3"/>
      <c r="Y2" s="3"/>
      <c r="Z2" s="3"/>
    </row>
    <row r="3" spans="1:26" ht="20.25">
      <c r="B3" s="149" t="s">
        <v>0</v>
      </c>
      <c r="C3" s="367"/>
      <c r="D3" s="367"/>
      <c r="E3" s="367" t="str">
        <f>"Year 5 ("&amp;'Financing Schedule'!$D$5+4&amp;")"</f>
        <v>Year 5 (2024)</v>
      </c>
      <c r="F3" s="367"/>
      <c r="G3" s="367"/>
      <c r="H3" s="405" t="s">
        <v>126</v>
      </c>
      <c r="I3" s="406" t="s">
        <v>127</v>
      </c>
      <c r="J3" s="406" t="s">
        <v>128</v>
      </c>
      <c r="K3" s="406" t="s">
        <v>129</v>
      </c>
      <c r="L3" s="406" t="s">
        <v>130</v>
      </c>
      <c r="M3" s="406" t="s">
        <v>131</v>
      </c>
      <c r="N3" s="406" t="s">
        <v>132</v>
      </c>
      <c r="O3" s="406" t="s">
        <v>133</v>
      </c>
      <c r="P3" s="406" t="s">
        <v>134</v>
      </c>
      <c r="Q3" s="406" t="s">
        <v>135</v>
      </c>
      <c r="R3" s="406" t="s">
        <v>136</v>
      </c>
      <c r="S3" s="406" t="s">
        <v>137</v>
      </c>
      <c r="T3" s="407" t="s">
        <v>177</v>
      </c>
      <c r="U3" s="7"/>
      <c r="V3" s="3"/>
      <c r="W3" s="3"/>
      <c r="X3" s="3"/>
      <c r="Y3" s="3"/>
      <c r="Z3" s="3"/>
    </row>
    <row r="4" spans="1:26">
      <c r="B4" s="451"/>
      <c r="C4" s="452"/>
      <c r="D4" s="452"/>
      <c r="E4" s="452"/>
      <c r="F4" s="452"/>
      <c r="G4" s="453" t="s">
        <v>57</v>
      </c>
      <c r="H4" s="408">
        <v>49</v>
      </c>
      <c r="I4" s="409">
        <f t="shared" ref="I4:S4" si="0">H4+1</f>
        <v>50</v>
      </c>
      <c r="J4" s="409">
        <f t="shared" si="0"/>
        <v>51</v>
      </c>
      <c r="K4" s="409">
        <f t="shared" si="0"/>
        <v>52</v>
      </c>
      <c r="L4" s="409">
        <f t="shared" si="0"/>
        <v>53</v>
      </c>
      <c r="M4" s="409">
        <f t="shared" si="0"/>
        <v>54</v>
      </c>
      <c r="N4" s="409">
        <f t="shared" si="0"/>
        <v>55</v>
      </c>
      <c r="O4" s="409">
        <f t="shared" si="0"/>
        <v>56</v>
      </c>
      <c r="P4" s="409">
        <f t="shared" si="0"/>
        <v>57</v>
      </c>
      <c r="Q4" s="409">
        <f t="shared" si="0"/>
        <v>58</v>
      </c>
      <c r="R4" s="409">
        <f t="shared" si="0"/>
        <v>59</v>
      </c>
      <c r="S4" s="409">
        <f t="shared" si="0"/>
        <v>60</v>
      </c>
      <c r="T4" s="457" t="str">
        <f>"Total for " &amp; $E$3</f>
        <v>Total for Year 5 (2024)</v>
      </c>
      <c r="U4" s="7"/>
      <c r="V4" s="3"/>
      <c r="W4" s="3"/>
      <c r="X4" s="3"/>
      <c r="Y4" s="3"/>
      <c r="Z4" s="3"/>
    </row>
    <row r="5" spans="1:26">
      <c r="B5" s="454"/>
      <c r="C5" s="7"/>
      <c r="D5" s="7"/>
      <c r="E5" s="7"/>
      <c r="F5" s="7"/>
      <c r="G5" s="7"/>
      <c r="H5" s="410"/>
      <c r="I5" s="411"/>
      <c r="J5" s="411"/>
      <c r="K5" s="411"/>
      <c r="L5" s="411"/>
      <c r="M5" s="411"/>
      <c r="N5" s="411"/>
      <c r="O5" s="411"/>
      <c r="P5" s="411"/>
      <c r="Q5" s="411"/>
      <c r="R5" s="411"/>
      <c r="S5" s="411"/>
      <c r="T5" s="458"/>
      <c r="U5" s="7"/>
      <c r="V5" s="3"/>
      <c r="W5" s="3"/>
      <c r="X5" s="3"/>
      <c r="Y5" s="3"/>
      <c r="Z5" s="3"/>
    </row>
    <row r="6" spans="1:26">
      <c r="B6" s="455" t="str">
        <f>'Year 4'!B6</f>
        <v>Product Revenue</v>
      </c>
      <c r="C6" s="12"/>
      <c r="D6" s="14"/>
      <c r="E6" s="15"/>
      <c r="F6" s="7"/>
      <c r="G6" s="7"/>
      <c r="H6" s="412"/>
      <c r="I6" s="413"/>
      <c r="J6" s="413"/>
      <c r="K6" s="413"/>
      <c r="L6" s="413"/>
      <c r="M6" s="413"/>
      <c r="N6" s="413"/>
      <c r="O6" s="413"/>
      <c r="P6" s="413"/>
      <c r="Q6" s="413"/>
      <c r="R6" s="413"/>
      <c r="S6" s="413"/>
      <c r="T6" s="459"/>
      <c r="U6" s="7"/>
      <c r="V6" s="3"/>
      <c r="W6" s="3"/>
      <c r="X6" s="3"/>
      <c r="Y6" s="3"/>
      <c r="Z6" s="3"/>
    </row>
    <row r="7" spans="1:26">
      <c r="B7" s="454"/>
      <c r="C7" s="7" t="s">
        <v>186</v>
      </c>
      <c r="D7" s="7"/>
      <c r="E7" s="506">
        <f>'Year 4'!E7</f>
        <v>120</v>
      </c>
      <c r="F7" s="7"/>
      <c r="G7" s="16"/>
      <c r="H7" s="414"/>
      <c r="I7" s="415"/>
      <c r="J7" s="415"/>
      <c r="K7" s="415"/>
      <c r="L7" s="415"/>
      <c r="M7" s="415"/>
      <c r="N7" s="415"/>
      <c r="O7" s="415"/>
      <c r="P7" s="415"/>
      <c r="Q7" s="415"/>
      <c r="R7" s="415"/>
      <c r="S7" s="415"/>
      <c r="T7" s="460"/>
      <c r="U7" s="7"/>
      <c r="V7" s="3"/>
      <c r="W7" s="3"/>
      <c r="X7" s="3"/>
      <c r="Y7" s="3"/>
      <c r="Z7" s="3"/>
    </row>
    <row r="8" spans="1:26">
      <c r="B8" s="454"/>
      <c r="C8" s="7" t="s">
        <v>187</v>
      </c>
      <c r="D8" s="7"/>
      <c r="E8" s="507">
        <f>IF('Year 4'!S11="",'Year 4'!S10,'Year 4'!S11)</f>
        <v>315</v>
      </c>
      <c r="F8" s="7"/>
      <c r="G8" s="7"/>
      <c r="H8" s="412"/>
      <c r="I8" s="413"/>
      <c r="J8" s="413"/>
      <c r="K8" s="413"/>
      <c r="L8" s="413"/>
      <c r="M8" s="413"/>
      <c r="N8" s="413"/>
      <c r="O8" s="413"/>
      <c r="P8" s="413"/>
      <c r="Q8" s="413"/>
      <c r="R8" s="413"/>
      <c r="S8" s="413"/>
      <c r="T8" s="461"/>
      <c r="U8" s="7"/>
      <c r="V8" s="3"/>
      <c r="W8" s="3"/>
      <c r="X8" s="3"/>
      <c r="Y8" s="3"/>
      <c r="Z8" s="3"/>
    </row>
    <row r="9" spans="1:26">
      <c r="B9" s="454"/>
      <c r="C9" s="7" t="str">
        <f>$E$3&amp;" Sales Growth"</f>
        <v>Year 5 (2024) Sales Growth</v>
      </c>
      <c r="D9" s="7"/>
      <c r="E9" s="508">
        <v>0.4</v>
      </c>
      <c r="F9" s="7"/>
      <c r="G9" s="16"/>
      <c r="H9" s="416"/>
      <c r="I9" s="417"/>
      <c r="J9" s="417"/>
      <c r="K9" s="417"/>
      <c r="L9" s="417"/>
      <c r="M9" s="417"/>
      <c r="N9" s="417"/>
      <c r="O9" s="417"/>
      <c r="P9" s="417"/>
      <c r="Q9" s="417"/>
      <c r="R9" s="417"/>
      <c r="S9" s="418"/>
      <c r="T9" s="462"/>
      <c r="U9" s="7"/>
      <c r="V9" s="3"/>
      <c r="W9" s="3"/>
      <c r="X9" s="3"/>
      <c r="Y9" s="3"/>
      <c r="Z9" s="3"/>
    </row>
    <row r="10" spans="1:26">
      <c r="B10" s="455" t="s">
        <v>260</v>
      </c>
      <c r="C10" s="7"/>
      <c r="D10" s="7"/>
      <c r="E10" s="7"/>
      <c r="F10" s="7"/>
      <c r="G10" s="16"/>
      <c r="H10" s="509"/>
      <c r="I10" s="510"/>
      <c r="J10" s="510"/>
      <c r="K10" s="510"/>
      <c r="L10" s="510"/>
      <c r="M10" s="510"/>
      <c r="N10" s="510"/>
      <c r="O10" s="510"/>
      <c r="P10" s="510"/>
      <c r="Q10" s="510"/>
      <c r="R10" s="510"/>
      <c r="S10" s="510"/>
      <c r="T10" s="462" t="str">
        <f>IF(SUM(H10:S10)=0,"",SUM(H10:S10))</f>
        <v/>
      </c>
      <c r="U10" s="7"/>
      <c r="V10" s="3"/>
      <c r="W10" s="3"/>
      <c r="X10" s="3"/>
      <c r="Y10" s="3"/>
      <c r="Z10" s="3"/>
    </row>
    <row r="11" spans="1:26" ht="16.5" thickBot="1">
      <c r="B11" s="455" t="s">
        <v>292</v>
      </c>
      <c r="D11" s="27"/>
      <c r="E11" s="27"/>
      <c r="F11" s="27"/>
      <c r="G11" s="27"/>
      <c r="H11" s="416">
        <f>IFERROR(IF(H10="",ROUNDDOWN($E8+((H$4-$H$4+1)/12)*($S11-$E8),0),""),"")</f>
        <v>325</v>
      </c>
      <c r="I11" s="417">
        <f t="shared" ref="I11:R11" si="1">IFERROR(IF(I10="",ROUNDDOWN($E$8+((I$4-$H$4+1)/12)*($S11-$E$8),0),""),"")</f>
        <v>336</v>
      </c>
      <c r="J11" s="417">
        <f t="shared" si="1"/>
        <v>346</v>
      </c>
      <c r="K11" s="417">
        <f t="shared" si="1"/>
        <v>357</v>
      </c>
      <c r="L11" s="417">
        <f t="shared" si="1"/>
        <v>367</v>
      </c>
      <c r="M11" s="417">
        <f t="shared" si="1"/>
        <v>378</v>
      </c>
      <c r="N11" s="417">
        <f t="shared" si="1"/>
        <v>388</v>
      </c>
      <c r="O11" s="417">
        <f t="shared" si="1"/>
        <v>399</v>
      </c>
      <c r="P11" s="417">
        <f t="shared" si="1"/>
        <v>409</v>
      </c>
      <c r="Q11" s="417">
        <f t="shared" si="1"/>
        <v>420</v>
      </c>
      <c r="R11" s="417">
        <f t="shared" si="1"/>
        <v>430</v>
      </c>
      <c r="S11" s="417">
        <f>IFERROR(IF(S10="",ROUNDDOWN($E8*(1+$E9),0),""),"")</f>
        <v>441</v>
      </c>
      <c r="T11" s="462">
        <f>IF(SUM(H11:S11)=0,"",SUM(H11:S11))</f>
        <v>4596</v>
      </c>
      <c r="U11" s="7"/>
      <c r="V11" s="3"/>
      <c r="W11" s="3"/>
      <c r="X11" s="3"/>
      <c r="Y11" s="3"/>
      <c r="Z11" s="3"/>
    </row>
    <row r="12" spans="1:26" ht="16.5" thickTop="1">
      <c r="B12" s="470" t="s">
        <v>255</v>
      </c>
      <c r="C12" s="471"/>
      <c r="D12" s="471"/>
      <c r="E12" s="471"/>
      <c r="F12" s="471"/>
      <c r="G12" s="472"/>
      <c r="H12" s="473">
        <f>IF(H11="",H10*$E7,H11*$E7)</f>
        <v>39000</v>
      </c>
      <c r="I12" s="474">
        <f>IF(I11="",I10*$E7,I11*$E7)</f>
        <v>40320</v>
      </c>
      <c r="J12" s="474">
        <f t="shared" ref="J12:S12" si="2">IF(J11="",J10*$E7,J11*$E7)</f>
        <v>41520</v>
      </c>
      <c r="K12" s="474">
        <f t="shared" si="2"/>
        <v>42840</v>
      </c>
      <c r="L12" s="474">
        <f t="shared" si="2"/>
        <v>44040</v>
      </c>
      <c r="M12" s="474">
        <f t="shared" si="2"/>
        <v>45360</v>
      </c>
      <c r="N12" s="474">
        <f t="shared" si="2"/>
        <v>46560</v>
      </c>
      <c r="O12" s="474">
        <f t="shared" si="2"/>
        <v>47880</v>
      </c>
      <c r="P12" s="474">
        <f t="shared" si="2"/>
        <v>49080</v>
      </c>
      <c r="Q12" s="474">
        <f t="shared" si="2"/>
        <v>50400</v>
      </c>
      <c r="R12" s="474">
        <f t="shared" si="2"/>
        <v>51600</v>
      </c>
      <c r="S12" s="474">
        <f t="shared" si="2"/>
        <v>52920</v>
      </c>
      <c r="T12" s="475">
        <f>SUM(H12:S12)</f>
        <v>551520</v>
      </c>
      <c r="U12" s="7"/>
      <c r="V12" s="3"/>
      <c r="W12" s="3"/>
      <c r="X12" s="3"/>
      <c r="Y12" s="3"/>
      <c r="Z12" s="3"/>
    </row>
    <row r="13" spans="1:26">
      <c r="B13" s="454"/>
      <c r="C13" s="7"/>
      <c r="D13" s="7"/>
      <c r="E13" s="7"/>
      <c r="F13" s="7"/>
      <c r="G13" s="17"/>
      <c r="H13" s="419"/>
      <c r="I13" s="420"/>
      <c r="J13" s="420"/>
      <c r="K13" s="420"/>
      <c r="L13" s="420"/>
      <c r="M13" s="420"/>
      <c r="N13" s="420"/>
      <c r="O13" s="420"/>
      <c r="P13" s="420"/>
      <c r="Q13" s="420"/>
      <c r="R13" s="420"/>
      <c r="S13" s="420"/>
      <c r="T13" s="463"/>
      <c r="U13" s="7"/>
      <c r="V13" s="3"/>
      <c r="W13" s="3"/>
      <c r="X13" s="3"/>
      <c r="Y13" s="3"/>
      <c r="Z13" s="3"/>
    </row>
    <row r="14" spans="1:26">
      <c r="B14" s="455" t="str">
        <f>'Year 4'!B14</f>
        <v>Service Revenue</v>
      </c>
      <c r="C14" s="12"/>
      <c r="D14" s="14"/>
      <c r="E14" s="73"/>
      <c r="F14" s="7"/>
      <c r="G14" s="7"/>
      <c r="H14" s="412"/>
      <c r="I14" s="413"/>
      <c r="J14" s="413"/>
      <c r="K14" s="413"/>
      <c r="L14" s="413"/>
      <c r="M14" s="413"/>
      <c r="N14" s="413"/>
      <c r="O14" s="413"/>
      <c r="P14" s="413"/>
      <c r="Q14" s="413"/>
      <c r="R14" s="413"/>
      <c r="S14" s="413"/>
      <c r="T14" s="459"/>
      <c r="U14" s="7"/>
      <c r="V14" s="3"/>
      <c r="W14" s="3"/>
      <c r="X14" s="3"/>
      <c r="Y14" s="3"/>
      <c r="Z14" s="3"/>
    </row>
    <row r="15" spans="1:26">
      <c r="B15" s="454"/>
      <c r="C15" s="7" t="s">
        <v>253</v>
      </c>
      <c r="D15" s="7"/>
      <c r="E15" s="506">
        <f>'Year 4'!E15</f>
        <v>10</v>
      </c>
      <c r="F15" s="7"/>
      <c r="G15" s="16"/>
      <c r="H15" s="414"/>
      <c r="I15" s="415"/>
      <c r="J15" s="415"/>
      <c r="K15" s="415"/>
      <c r="L15" s="415"/>
      <c r="M15" s="415"/>
      <c r="N15" s="415"/>
      <c r="O15" s="415"/>
      <c r="P15" s="415"/>
      <c r="Q15" s="415"/>
      <c r="R15" s="415"/>
      <c r="S15" s="415"/>
      <c r="T15" s="460"/>
      <c r="U15" s="7"/>
      <c r="V15" s="3"/>
      <c r="W15" s="3"/>
      <c r="X15" s="3"/>
      <c r="Y15" s="3"/>
      <c r="Z15" s="3"/>
    </row>
    <row r="16" spans="1:26">
      <c r="B16" s="454"/>
      <c r="C16" s="7" t="s">
        <v>254</v>
      </c>
      <c r="D16" s="7"/>
      <c r="E16" s="507">
        <f>IF('Year 4'!S19="",'Year 4'!S18,'Year 4'!S19)</f>
        <v>116</v>
      </c>
      <c r="F16" s="7" t="s">
        <v>14</v>
      </c>
      <c r="G16" s="7"/>
      <c r="H16" s="412"/>
      <c r="I16" s="413"/>
      <c r="J16" s="413"/>
      <c r="K16" s="413"/>
      <c r="L16" s="413"/>
      <c r="M16" s="413"/>
      <c r="N16" s="413"/>
      <c r="O16" s="413"/>
      <c r="P16" s="413"/>
      <c r="Q16" s="413"/>
      <c r="R16" s="413"/>
      <c r="S16" s="413"/>
      <c r="T16" s="461"/>
      <c r="U16" s="7"/>
      <c r="V16" s="3"/>
      <c r="W16" s="3"/>
      <c r="X16" s="3"/>
      <c r="Y16" s="3"/>
      <c r="Z16" s="3"/>
    </row>
    <row r="17" spans="1:26">
      <c r="B17" s="454"/>
      <c r="C17" s="7" t="str">
        <f>$E$3&amp;" Sales Growth"</f>
        <v>Year 5 (2024) Sales Growth</v>
      </c>
      <c r="D17" s="7"/>
      <c r="E17" s="508">
        <v>0.6</v>
      </c>
      <c r="F17" s="7"/>
      <c r="G17" s="16"/>
      <c r="H17" s="416"/>
      <c r="I17" s="417"/>
      <c r="J17" s="417"/>
      <c r="K17" s="417"/>
      <c r="L17" s="417"/>
      <c r="M17" s="417"/>
      <c r="N17" s="417"/>
      <c r="O17" s="417"/>
      <c r="P17" s="417"/>
      <c r="Q17" s="417"/>
      <c r="R17" s="417"/>
      <c r="S17" s="418"/>
      <c r="T17" s="462"/>
      <c r="U17" s="7"/>
      <c r="V17" s="3"/>
      <c r="W17" s="3"/>
      <c r="X17" s="3"/>
      <c r="Y17" s="3"/>
      <c r="Z17" s="3"/>
    </row>
    <row r="18" spans="1:26">
      <c r="B18" s="455" t="s">
        <v>258</v>
      </c>
      <c r="C18" s="7"/>
      <c r="D18" s="7"/>
      <c r="E18" s="7"/>
      <c r="F18" s="7"/>
      <c r="G18" s="16"/>
      <c r="H18" s="509"/>
      <c r="I18" s="510"/>
      <c r="J18" s="510"/>
      <c r="K18" s="510"/>
      <c r="L18" s="510"/>
      <c r="M18" s="510"/>
      <c r="N18" s="510"/>
      <c r="O18" s="510"/>
      <c r="P18" s="510"/>
      <c r="Q18" s="510"/>
      <c r="R18" s="510"/>
      <c r="S18" s="510"/>
      <c r="T18" s="462" t="str">
        <f>IF(SUM(H18:S18)=0,"",SUM(H18:S18))</f>
        <v/>
      </c>
      <c r="U18" s="7"/>
      <c r="V18" s="3"/>
      <c r="W18" s="3"/>
      <c r="X18" s="3"/>
      <c r="Y18" s="3"/>
      <c r="Z18" s="3"/>
    </row>
    <row r="19" spans="1:26" ht="16.5" thickBot="1">
      <c r="B19" s="455" t="s">
        <v>261</v>
      </c>
      <c r="D19" s="27"/>
      <c r="E19" s="27"/>
      <c r="F19" s="27"/>
      <c r="G19" s="27"/>
      <c r="H19" s="416">
        <f>IFERROR(IF(H18="",ROUNDDOWN($E16+((H$4-$H$4+1)/12)*($S19-$E16),0),""),"")</f>
        <v>121</v>
      </c>
      <c r="I19" s="417">
        <f t="shared" ref="I19:R19" si="3">IFERROR(IF(I18="",ROUNDDOWN($E16+((I$4-$H$4+1)/12)*($S19-$E16),0),""),"")</f>
        <v>127</v>
      </c>
      <c r="J19" s="417">
        <f t="shared" si="3"/>
        <v>133</v>
      </c>
      <c r="K19" s="417">
        <f t="shared" si="3"/>
        <v>139</v>
      </c>
      <c r="L19" s="417">
        <f t="shared" si="3"/>
        <v>144</v>
      </c>
      <c r="M19" s="417">
        <f t="shared" si="3"/>
        <v>150</v>
      </c>
      <c r="N19" s="417">
        <f t="shared" si="3"/>
        <v>156</v>
      </c>
      <c r="O19" s="417">
        <f t="shared" si="3"/>
        <v>162</v>
      </c>
      <c r="P19" s="417">
        <f t="shared" si="3"/>
        <v>167</v>
      </c>
      <c r="Q19" s="417">
        <f t="shared" si="3"/>
        <v>173</v>
      </c>
      <c r="R19" s="417">
        <f t="shared" si="3"/>
        <v>179</v>
      </c>
      <c r="S19" s="417">
        <f>IFERROR(IF(S18="",ROUNDDOWN($E16*(1+$E17),0),""),"")</f>
        <v>185</v>
      </c>
      <c r="T19" s="462">
        <f>IF(SUM(H19:S19)=0,"",SUM(H19:S19))</f>
        <v>1836</v>
      </c>
      <c r="U19" s="7"/>
      <c r="V19" s="3"/>
      <c r="W19" s="3"/>
      <c r="X19" s="3"/>
      <c r="Y19" s="3"/>
      <c r="Z19" s="3"/>
    </row>
    <row r="20" spans="1:26" ht="16.5" thickTop="1">
      <c r="B20" s="470" t="s">
        <v>256</v>
      </c>
      <c r="C20" s="471"/>
      <c r="D20" s="471"/>
      <c r="E20" s="471"/>
      <c r="F20" s="471"/>
      <c r="G20" s="472"/>
      <c r="H20" s="473">
        <f>IF(H19="",H18*$E15,H19*$E15)</f>
        <v>1210</v>
      </c>
      <c r="I20" s="474">
        <f>IF(I19="",I18*$E15,I19*$E15)</f>
        <v>1270</v>
      </c>
      <c r="J20" s="474">
        <f t="shared" ref="J20:S20" si="4">IF(J19="",J18*$E15,J19*$E15)</f>
        <v>1330</v>
      </c>
      <c r="K20" s="474">
        <f t="shared" si="4"/>
        <v>1390</v>
      </c>
      <c r="L20" s="474">
        <f t="shared" si="4"/>
        <v>1440</v>
      </c>
      <c r="M20" s="474">
        <f t="shared" si="4"/>
        <v>1500</v>
      </c>
      <c r="N20" s="474">
        <f t="shared" si="4"/>
        <v>1560</v>
      </c>
      <c r="O20" s="474">
        <f t="shared" si="4"/>
        <v>1620</v>
      </c>
      <c r="P20" s="474">
        <f t="shared" si="4"/>
        <v>1670</v>
      </c>
      <c r="Q20" s="474">
        <f t="shared" si="4"/>
        <v>1730</v>
      </c>
      <c r="R20" s="474">
        <f t="shared" si="4"/>
        <v>1790</v>
      </c>
      <c r="S20" s="474">
        <f t="shared" si="4"/>
        <v>1850</v>
      </c>
      <c r="T20" s="475">
        <f>SUM(H20:S20)</f>
        <v>18360</v>
      </c>
      <c r="U20" s="7"/>
      <c r="V20" s="3"/>
      <c r="W20" s="3"/>
      <c r="X20" s="3"/>
      <c r="Y20" s="3"/>
      <c r="Z20" s="3"/>
    </row>
    <row r="21" spans="1:26" s="27" customFormat="1">
      <c r="A21" s="29"/>
      <c r="B21" s="455"/>
      <c r="C21" s="7"/>
      <c r="D21" s="7"/>
      <c r="E21" s="18"/>
      <c r="F21" s="7"/>
      <c r="G21" s="16"/>
      <c r="H21" s="412"/>
      <c r="I21" s="413"/>
      <c r="J21" s="413"/>
      <c r="K21" s="413"/>
      <c r="L21" s="413"/>
      <c r="M21" s="413"/>
      <c r="N21" s="413"/>
      <c r="O21" s="413"/>
      <c r="P21" s="413"/>
      <c r="Q21" s="413"/>
      <c r="R21" s="413"/>
      <c r="S21" s="413"/>
      <c r="T21" s="464"/>
      <c r="U21" s="7"/>
      <c r="V21" s="7"/>
      <c r="W21" s="7"/>
      <c r="X21" s="7"/>
      <c r="Y21" s="7"/>
      <c r="Z21" s="7"/>
    </row>
    <row r="22" spans="1:26">
      <c r="B22" s="455" t="str">
        <f>'Year 4'!B22</f>
        <v>Billable Hours Revenue</v>
      </c>
      <c r="C22" s="12"/>
      <c r="D22" s="14"/>
      <c r="E22" s="73"/>
      <c r="F22" s="7"/>
      <c r="G22" s="7"/>
      <c r="H22" s="412"/>
      <c r="I22" s="413"/>
      <c r="J22" s="413"/>
      <c r="K22" s="413"/>
      <c r="L22" s="413"/>
      <c r="M22" s="413"/>
      <c r="N22" s="413"/>
      <c r="O22" s="413"/>
      <c r="P22" s="413"/>
      <c r="Q22" s="413"/>
      <c r="R22" s="413"/>
      <c r="S22" s="413"/>
      <c r="T22" s="459"/>
      <c r="U22" s="7"/>
      <c r="V22" s="3"/>
      <c r="W22" s="3"/>
      <c r="X22" s="3"/>
      <c r="Y22" s="3"/>
      <c r="Z22" s="3"/>
    </row>
    <row r="23" spans="1:26">
      <c r="B23" s="454"/>
      <c r="C23" s="7" t="s">
        <v>247</v>
      </c>
      <c r="D23" s="7"/>
      <c r="E23" s="506">
        <f>'Year 4'!E23</f>
        <v>150</v>
      </c>
      <c r="F23" s="7"/>
      <c r="G23" s="16"/>
      <c r="H23" s="414"/>
      <c r="I23" s="415"/>
      <c r="J23" s="415"/>
      <c r="K23" s="415"/>
      <c r="L23" s="415"/>
      <c r="M23" s="415"/>
      <c r="N23" s="415"/>
      <c r="O23" s="415"/>
      <c r="P23" s="415"/>
      <c r="Q23" s="415"/>
      <c r="R23" s="415"/>
      <c r="S23" s="415"/>
      <c r="T23" s="460"/>
      <c r="U23" s="7"/>
      <c r="V23" s="3"/>
      <c r="W23" s="3"/>
      <c r="X23" s="3"/>
      <c r="Y23" s="3"/>
      <c r="Z23" s="3"/>
    </row>
    <row r="24" spans="1:26">
      <c r="B24" s="454"/>
      <c r="C24" s="7" t="s">
        <v>248</v>
      </c>
      <c r="D24" s="7"/>
      <c r="E24" s="507">
        <f>IF('Year 4'!S27="",'Year 4'!S26,'Year 4'!S27)</f>
        <v>239.5</v>
      </c>
      <c r="F24" s="7"/>
      <c r="G24" s="7"/>
      <c r="H24" s="412"/>
      <c r="I24" s="413"/>
      <c r="J24" s="413"/>
      <c r="K24" s="413"/>
      <c r="L24" s="413"/>
      <c r="M24" s="413"/>
      <c r="N24" s="413"/>
      <c r="O24" s="413"/>
      <c r="P24" s="413"/>
      <c r="Q24" s="413"/>
      <c r="R24" s="413"/>
      <c r="S24" s="413"/>
      <c r="T24" s="461"/>
      <c r="U24" s="7"/>
      <c r="V24" s="3"/>
      <c r="W24" s="3"/>
      <c r="X24" s="3"/>
      <c r="Y24" s="3"/>
      <c r="Z24" s="3"/>
    </row>
    <row r="25" spans="1:26">
      <c r="B25" s="454"/>
      <c r="C25" s="7" t="str">
        <f>$E$3&amp;" Billable Hours Growth"</f>
        <v>Year 5 (2024) Billable Hours Growth</v>
      </c>
      <c r="D25" s="7"/>
      <c r="E25" s="508">
        <v>0.6</v>
      </c>
      <c r="F25" s="7"/>
      <c r="G25" s="16"/>
      <c r="H25" s="416"/>
      <c r="I25" s="417"/>
      <c r="J25" s="417"/>
      <c r="K25" s="417"/>
      <c r="L25" s="417"/>
      <c r="M25" s="417"/>
      <c r="N25" s="417"/>
      <c r="O25" s="417"/>
      <c r="P25" s="417"/>
      <c r="Q25" s="417"/>
      <c r="R25" s="417"/>
      <c r="S25" s="418"/>
      <c r="T25" s="462"/>
      <c r="U25" s="7"/>
      <c r="V25" s="3"/>
      <c r="W25" s="3"/>
      <c r="X25" s="3"/>
      <c r="Y25" s="3"/>
      <c r="Z25" s="3"/>
    </row>
    <row r="26" spans="1:26">
      <c r="B26" s="455" t="s">
        <v>259</v>
      </c>
      <c r="C26" s="7"/>
      <c r="D26" s="7"/>
      <c r="E26" s="7"/>
      <c r="F26" s="7"/>
      <c r="G26" s="16"/>
      <c r="H26" s="509"/>
      <c r="I26" s="510"/>
      <c r="J26" s="510"/>
      <c r="K26" s="510"/>
      <c r="L26" s="510"/>
      <c r="M26" s="510"/>
      <c r="N26" s="510"/>
      <c r="O26" s="510"/>
      <c r="P26" s="510"/>
      <c r="Q26" s="510"/>
      <c r="R26" s="510"/>
      <c r="S26" s="510"/>
      <c r="T26" s="462" t="str">
        <f>IF(SUM(H26:S26)=0,"",SUM(H26:S26))</f>
        <v/>
      </c>
      <c r="U26" s="7"/>
      <c r="V26" s="3"/>
      <c r="W26" s="3"/>
      <c r="X26" s="3"/>
      <c r="Y26" s="3"/>
      <c r="Z26" s="3"/>
    </row>
    <row r="27" spans="1:26" ht="16.5" thickBot="1">
      <c r="B27" s="455" t="s">
        <v>249</v>
      </c>
      <c r="D27" s="27"/>
      <c r="E27" s="27"/>
      <c r="F27" s="27"/>
      <c r="G27" s="27"/>
      <c r="H27" s="421">
        <f>IFERROR(IF(H26="",ROUNDDOWN($E24+((H$4-$H$4+1)/12)*($S27-$E24),0),""),"")</f>
        <v>251</v>
      </c>
      <c r="I27" s="422">
        <f t="shared" ref="I27:R27" si="5">IFERROR(IF(I26="",ROUNDDOWN($E24+((I$4-$H$4+1)/12)*($S27-$E24),0),""),"")</f>
        <v>263</v>
      </c>
      <c r="J27" s="422">
        <f t="shared" si="5"/>
        <v>275</v>
      </c>
      <c r="K27" s="422">
        <f t="shared" si="5"/>
        <v>287</v>
      </c>
      <c r="L27" s="422">
        <f t="shared" si="5"/>
        <v>299</v>
      </c>
      <c r="M27" s="422">
        <f t="shared" si="5"/>
        <v>311</v>
      </c>
      <c r="N27" s="422">
        <f t="shared" si="5"/>
        <v>323</v>
      </c>
      <c r="O27" s="422">
        <f t="shared" si="5"/>
        <v>335</v>
      </c>
      <c r="P27" s="422">
        <f t="shared" si="5"/>
        <v>347</v>
      </c>
      <c r="Q27" s="422">
        <f t="shared" si="5"/>
        <v>359</v>
      </c>
      <c r="R27" s="422">
        <f t="shared" si="5"/>
        <v>371</v>
      </c>
      <c r="S27" s="422">
        <f>IFERROR(IF(S26="",ROUNDDOWN($E24*(1+$E25),1),""),"")</f>
        <v>383.2</v>
      </c>
      <c r="T27" s="462">
        <f>IF(SUM(H27:S27)=0,"",SUM(H27:S27))</f>
        <v>3804.2</v>
      </c>
      <c r="U27" s="7"/>
      <c r="V27" s="3"/>
      <c r="W27" s="3"/>
      <c r="X27" s="3"/>
      <c r="Y27" s="3"/>
      <c r="Z27" s="3"/>
    </row>
    <row r="28" spans="1:26" ht="16.5" thickTop="1">
      <c r="B28" s="470" t="s">
        <v>250</v>
      </c>
      <c r="C28" s="471"/>
      <c r="D28" s="471"/>
      <c r="E28" s="471"/>
      <c r="F28" s="471"/>
      <c r="G28" s="472"/>
      <c r="H28" s="473">
        <f>IF(H27="",H26*$E23,H27*$E23)</f>
        <v>37650</v>
      </c>
      <c r="I28" s="474">
        <f>IF(I27="",I26*$E23,I27*$E23)</f>
        <v>39450</v>
      </c>
      <c r="J28" s="474">
        <f t="shared" ref="J28:S28" si="6">IF(J27="",J26*$E23,J27*$E23)</f>
        <v>41250</v>
      </c>
      <c r="K28" s="474">
        <f t="shared" si="6"/>
        <v>43050</v>
      </c>
      <c r="L28" s="474">
        <f t="shared" si="6"/>
        <v>44850</v>
      </c>
      <c r="M28" s="474">
        <f t="shared" si="6"/>
        <v>46650</v>
      </c>
      <c r="N28" s="474">
        <f t="shared" si="6"/>
        <v>48450</v>
      </c>
      <c r="O28" s="474">
        <f t="shared" si="6"/>
        <v>50250</v>
      </c>
      <c r="P28" s="474">
        <f t="shared" si="6"/>
        <v>52050</v>
      </c>
      <c r="Q28" s="474">
        <f t="shared" si="6"/>
        <v>53850</v>
      </c>
      <c r="R28" s="474">
        <f t="shared" si="6"/>
        <v>55650</v>
      </c>
      <c r="S28" s="474">
        <f t="shared" si="6"/>
        <v>57480</v>
      </c>
      <c r="T28" s="475">
        <f>SUM(H28:S28)</f>
        <v>570630</v>
      </c>
      <c r="U28" s="7"/>
      <c r="V28" s="3"/>
      <c r="W28" s="3"/>
      <c r="X28" s="3"/>
      <c r="Y28" s="3"/>
      <c r="Z28" s="3"/>
    </row>
    <row r="29" spans="1:26">
      <c r="B29" s="454"/>
      <c r="C29" s="7"/>
      <c r="D29" s="7"/>
      <c r="E29" s="74"/>
      <c r="F29" s="7"/>
      <c r="G29" s="16"/>
      <c r="H29" s="412"/>
      <c r="I29" s="413"/>
      <c r="J29" s="413"/>
      <c r="K29" s="413"/>
      <c r="L29" s="413"/>
      <c r="M29" s="413"/>
      <c r="N29" s="413"/>
      <c r="O29" s="413"/>
      <c r="P29" s="413"/>
      <c r="Q29" s="413"/>
      <c r="R29" s="413"/>
      <c r="S29" s="413"/>
      <c r="T29" s="464"/>
      <c r="U29" s="7"/>
      <c r="V29" s="3"/>
      <c r="W29" s="3"/>
      <c r="X29" s="3"/>
      <c r="Y29" s="3"/>
      <c r="Z29" s="3"/>
    </row>
    <row r="30" spans="1:26">
      <c r="B30" s="455" t="str">
        <f>'Year 4'!B30</f>
        <v>Subscription Revenue</v>
      </c>
      <c r="C30" s="12"/>
      <c r="D30" s="14"/>
      <c r="E30" s="73"/>
      <c r="F30" s="7"/>
      <c r="G30" s="7"/>
      <c r="H30" s="412"/>
      <c r="I30" s="413"/>
      <c r="J30" s="413"/>
      <c r="K30" s="413"/>
      <c r="L30" s="413"/>
      <c r="M30" s="413"/>
      <c r="N30" s="413"/>
      <c r="O30" s="413"/>
      <c r="P30" s="413"/>
      <c r="Q30" s="413"/>
      <c r="R30" s="413"/>
      <c r="S30" s="413"/>
      <c r="T30" s="459"/>
      <c r="U30" s="7"/>
      <c r="V30" s="3"/>
      <c r="W30" s="3"/>
      <c r="X30" s="3"/>
      <c r="Y30" s="3"/>
      <c r="Z30" s="3"/>
    </row>
    <row r="31" spans="1:26">
      <c r="B31" s="454"/>
      <c r="C31" s="7" t="s">
        <v>243</v>
      </c>
      <c r="D31" s="7"/>
      <c r="E31" s="506">
        <f>'Year 4'!E31</f>
        <v>20</v>
      </c>
      <c r="F31" s="7"/>
      <c r="G31" s="16"/>
      <c r="H31" s="414"/>
      <c r="I31" s="415"/>
      <c r="J31" s="415"/>
      <c r="K31" s="415"/>
      <c r="L31" s="415"/>
      <c r="M31" s="415"/>
      <c r="N31" s="415"/>
      <c r="O31" s="415"/>
      <c r="P31" s="415"/>
      <c r="Q31" s="415"/>
      <c r="R31" s="415"/>
      <c r="S31" s="415"/>
      <c r="T31" s="460"/>
      <c r="U31" s="7"/>
      <c r="V31" s="3"/>
      <c r="W31" s="3"/>
      <c r="X31" s="3"/>
      <c r="Y31" s="3"/>
      <c r="Z31" s="3"/>
    </row>
    <row r="32" spans="1:26">
      <c r="B32" s="454"/>
      <c r="C32" s="7" t="s">
        <v>242</v>
      </c>
      <c r="D32" s="7"/>
      <c r="E32" s="506">
        <f>'Year 4'!E32</f>
        <v>11</v>
      </c>
      <c r="F32" s="7"/>
      <c r="G32" s="7"/>
      <c r="H32" s="412"/>
      <c r="I32" s="413"/>
      <c r="J32" s="413"/>
      <c r="K32" s="413"/>
      <c r="L32" s="413"/>
      <c r="M32" s="413"/>
      <c r="N32" s="413"/>
      <c r="O32" s="413"/>
      <c r="P32" s="413"/>
      <c r="Q32" s="413"/>
      <c r="R32" s="413"/>
      <c r="S32" s="413"/>
      <c r="T32" s="461"/>
      <c r="U32" s="7"/>
      <c r="V32" s="3"/>
      <c r="W32" s="3"/>
      <c r="X32" s="3"/>
      <c r="Y32" s="3"/>
      <c r="Z32" s="3"/>
    </row>
    <row r="33" spans="2:26">
      <c r="B33" s="454"/>
      <c r="C33" s="7" t="s">
        <v>257</v>
      </c>
      <c r="D33" s="7"/>
      <c r="E33" s="507">
        <f>'Year 4'!S38</f>
        <v>54</v>
      </c>
      <c r="F33" s="7"/>
      <c r="G33" s="7"/>
      <c r="H33" s="412"/>
      <c r="I33" s="413"/>
      <c r="J33" s="413"/>
      <c r="K33" s="413"/>
      <c r="L33" s="413"/>
      <c r="M33" s="413"/>
      <c r="N33" s="413"/>
      <c r="O33" s="413"/>
      <c r="P33" s="413"/>
      <c r="Q33" s="413"/>
      <c r="R33" s="413"/>
      <c r="S33" s="413"/>
      <c r="T33" s="461"/>
      <c r="U33" s="7"/>
      <c r="V33" s="3"/>
      <c r="W33" s="3"/>
      <c r="X33" s="3"/>
      <c r="Y33" s="3"/>
      <c r="Z33" s="3"/>
    </row>
    <row r="34" spans="2:26">
      <c r="B34" s="454"/>
      <c r="C34" s="7" t="str">
        <f>"Number of new customers per month "&amp;$E$3</f>
        <v>Number of new customers per month Year 5 (2024)</v>
      </c>
      <c r="D34" s="7"/>
      <c r="E34" s="507">
        <v>15</v>
      </c>
      <c r="F34" s="7"/>
      <c r="G34" s="16"/>
      <c r="H34" s="416"/>
      <c r="I34" s="417"/>
      <c r="J34" s="417"/>
      <c r="K34" s="417"/>
      <c r="L34" s="417"/>
      <c r="M34" s="417"/>
      <c r="N34" s="417"/>
      <c r="O34" s="417"/>
      <c r="P34" s="417"/>
      <c r="Q34" s="417"/>
      <c r="R34" s="417"/>
      <c r="S34" s="418"/>
      <c r="T34" s="462"/>
      <c r="U34" s="7"/>
      <c r="V34" s="3"/>
      <c r="W34" s="3"/>
      <c r="X34" s="3"/>
      <c r="Y34" s="3"/>
      <c r="Z34" s="3"/>
    </row>
    <row r="35" spans="2:26">
      <c r="B35" s="454"/>
      <c r="C35" s="48" t="str">
        <f>$E$3&amp;" Churn rate"</f>
        <v>Year 5 (2024) Churn rate</v>
      </c>
      <c r="D35" s="7"/>
      <c r="E35" s="508">
        <v>0.26</v>
      </c>
      <c r="F35" s="7"/>
      <c r="G35" s="16"/>
      <c r="H35" s="416"/>
      <c r="I35" s="417"/>
      <c r="J35" s="417"/>
      <c r="K35" s="417"/>
      <c r="L35" s="417"/>
      <c r="M35" s="417"/>
      <c r="N35" s="417"/>
      <c r="O35" s="417"/>
      <c r="P35" s="417"/>
      <c r="Q35" s="417"/>
      <c r="R35" s="417"/>
      <c r="S35" s="418"/>
      <c r="T35" s="462"/>
      <c r="U35" s="7"/>
      <c r="V35" s="3"/>
      <c r="W35" s="3"/>
      <c r="X35" s="3"/>
      <c r="Y35" s="3"/>
      <c r="Z35" s="3"/>
    </row>
    <row r="36" spans="2:26">
      <c r="B36" s="455" t="s">
        <v>271</v>
      </c>
      <c r="C36" s="48"/>
      <c r="D36" s="7"/>
      <c r="E36" s="7"/>
      <c r="F36" s="7"/>
      <c r="G36" s="16"/>
      <c r="H36" s="509"/>
      <c r="I36" s="510"/>
      <c r="J36" s="510"/>
      <c r="K36" s="510"/>
      <c r="L36" s="510"/>
      <c r="M36" s="510"/>
      <c r="N36" s="510"/>
      <c r="O36" s="510"/>
      <c r="P36" s="510"/>
      <c r="Q36" s="510"/>
      <c r="R36" s="510"/>
      <c r="S36" s="510"/>
      <c r="T36" s="462" t="str">
        <f>IF(SUM(H36:S36)=0,"",SUM(H36:S36))</f>
        <v/>
      </c>
      <c r="U36" s="7"/>
      <c r="V36" s="3"/>
      <c r="W36" s="3"/>
      <c r="X36" s="3"/>
      <c r="Y36" s="3"/>
      <c r="Z36" s="3"/>
    </row>
    <row r="37" spans="2:26">
      <c r="B37" s="455" t="s">
        <v>270</v>
      </c>
      <c r="D37" s="27"/>
      <c r="E37" s="27"/>
      <c r="F37" s="27"/>
      <c r="G37" s="27"/>
      <c r="H37" s="416">
        <f>IF(H36="",$E$34,"")</f>
        <v>15</v>
      </c>
      <c r="I37" s="417">
        <f t="shared" ref="I37:S37" si="7">IF(I36="",$E$34,"")</f>
        <v>15</v>
      </c>
      <c r="J37" s="417">
        <f t="shared" si="7"/>
        <v>15</v>
      </c>
      <c r="K37" s="417">
        <f t="shared" si="7"/>
        <v>15</v>
      </c>
      <c r="L37" s="417">
        <f t="shared" si="7"/>
        <v>15</v>
      </c>
      <c r="M37" s="417">
        <f t="shared" si="7"/>
        <v>15</v>
      </c>
      <c r="N37" s="417">
        <f t="shared" si="7"/>
        <v>15</v>
      </c>
      <c r="O37" s="417">
        <f t="shared" si="7"/>
        <v>15</v>
      </c>
      <c r="P37" s="417">
        <f t="shared" si="7"/>
        <v>15</v>
      </c>
      <c r="Q37" s="417">
        <f t="shared" si="7"/>
        <v>15</v>
      </c>
      <c r="R37" s="417">
        <f t="shared" si="7"/>
        <v>15</v>
      </c>
      <c r="S37" s="417">
        <f t="shared" si="7"/>
        <v>15</v>
      </c>
      <c r="T37" s="462">
        <f>IF(SUM(H37:S37)=0,"",SUM(H37:S37))</f>
        <v>180</v>
      </c>
      <c r="U37" s="7"/>
      <c r="V37" s="3"/>
      <c r="W37" s="3"/>
      <c r="X37" s="3"/>
      <c r="Y37" s="3"/>
      <c r="Z37" s="3"/>
    </row>
    <row r="38" spans="2:26" ht="16.5" thickBot="1">
      <c r="B38" s="455" t="s">
        <v>244</v>
      </c>
      <c r="D38" s="27"/>
      <c r="E38" s="27"/>
      <c r="F38" s="27"/>
      <c r="G38" s="27"/>
      <c r="H38" s="416">
        <f>ROUNDDOWN(IF(H$37="",H$36+$E$33-($E$33*$E$35),H$37+$E$33-($E$33*$E$35)),0)</f>
        <v>54</v>
      </c>
      <c r="I38" s="417">
        <f>ROUNDDOWN(IF(I37="",I$36+H$38-(H$38*$E$35),I$37+H$38-(H$38*$E$35)),0)</f>
        <v>54</v>
      </c>
      <c r="J38" s="417">
        <f t="shared" ref="J38:S38" si="8">ROUNDDOWN(IF(J37="",J$36+I$38-(I$38*$E$35),J$37+I$38-(I$38*$E$35)),0)</f>
        <v>54</v>
      </c>
      <c r="K38" s="417">
        <f t="shared" si="8"/>
        <v>54</v>
      </c>
      <c r="L38" s="417">
        <f t="shared" si="8"/>
        <v>54</v>
      </c>
      <c r="M38" s="417">
        <f t="shared" si="8"/>
        <v>54</v>
      </c>
      <c r="N38" s="417">
        <f t="shared" si="8"/>
        <v>54</v>
      </c>
      <c r="O38" s="417">
        <f t="shared" si="8"/>
        <v>54</v>
      </c>
      <c r="P38" s="417">
        <f t="shared" si="8"/>
        <v>54</v>
      </c>
      <c r="Q38" s="417">
        <f t="shared" si="8"/>
        <v>54</v>
      </c>
      <c r="R38" s="417">
        <f t="shared" si="8"/>
        <v>54</v>
      </c>
      <c r="S38" s="417">
        <f t="shared" si="8"/>
        <v>54</v>
      </c>
      <c r="T38" s="462">
        <f>S38</f>
        <v>54</v>
      </c>
      <c r="U38" s="7"/>
      <c r="V38" s="3"/>
      <c r="W38" s="3"/>
      <c r="X38" s="3"/>
      <c r="Y38" s="3"/>
      <c r="Z38" s="3"/>
    </row>
    <row r="39" spans="2:26" ht="16.5" thickTop="1">
      <c r="B39" s="470" t="s">
        <v>245</v>
      </c>
      <c r="C39" s="471"/>
      <c r="D39" s="471"/>
      <c r="E39" s="471"/>
      <c r="F39" s="471"/>
      <c r="G39" s="472"/>
      <c r="H39" s="473">
        <f>IF(H$37="",H$38*$E$32+H$36*$E$31,H$38*$E$32+H$37*$E$31)</f>
        <v>894</v>
      </c>
      <c r="I39" s="474">
        <f t="shared" ref="I39:S39" si="9">IF(I$37="",I$38*$E$32+I$36*$E$31,I$38*$E$32+I$37*$E$31)</f>
        <v>894</v>
      </c>
      <c r="J39" s="474">
        <f t="shared" si="9"/>
        <v>894</v>
      </c>
      <c r="K39" s="474">
        <f t="shared" si="9"/>
        <v>894</v>
      </c>
      <c r="L39" s="474">
        <f t="shared" si="9"/>
        <v>894</v>
      </c>
      <c r="M39" s="474">
        <f t="shared" si="9"/>
        <v>894</v>
      </c>
      <c r="N39" s="474">
        <f t="shared" si="9"/>
        <v>894</v>
      </c>
      <c r="O39" s="474">
        <f t="shared" si="9"/>
        <v>894</v>
      </c>
      <c r="P39" s="474">
        <f t="shared" si="9"/>
        <v>894</v>
      </c>
      <c r="Q39" s="474">
        <f t="shared" si="9"/>
        <v>894</v>
      </c>
      <c r="R39" s="474">
        <f t="shared" si="9"/>
        <v>894</v>
      </c>
      <c r="S39" s="474">
        <f t="shared" si="9"/>
        <v>894</v>
      </c>
      <c r="T39" s="475">
        <f>SUM(H39:S39)</f>
        <v>10728</v>
      </c>
      <c r="U39" s="7"/>
      <c r="V39" s="3"/>
      <c r="W39" s="3"/>
      <c r="X39" s="3"/>
      <c r="Y39" s="3"/>
      <c r="Z39" s="3"/>
    </row>
    <row r="40" spans="2:26" ht="16.5" thickBot="1">
      <c r="B40" s="456"/>
      <c r="C40" s="4"/>
      <c r="D40" s="4"/>
      <c r="E40" s="4"/>
      <c r="F40" s="4"/>
      <c r="G40" s="5"/>
      <c r="H40" s="423"/>
      <c r="I40" s="424"/>
      <c r="J40" s="424"/>
      <c r="K40" s="424"/>
      <c r="L40" s="424"/>
      <c r="M40" s="424"/>
      <c r="N40" s="424"/>
      <c r="O40" s="424"/>
      <c r="P40" s="424"/>
      <c r="Q40" s="424"/>
      <c r="R40" s="424"/>
      <c r="S40" s="413"/>
      <c r="T40" s="465"/>
      <c r="U40" s="7"/>
      <c r="V40" s="3"/>
      <c r="W40" s="3"/>
      <c r="X40" s="3"/>
      <c r="Y40" s="3"/>
      <c r="Z40" s="3"/>
    </row>
    <row r="41" spans="2:26" ht="16.5" thickTop="1">
      <c r="B41" s="271" t="s">
        <v>206</v>
      </c>
      <c r="C41" s="272"/>
      <c r="D41" s="272"/>
      <c r="E41" s="272"/>
      <c r="F41" s="272"/>
      <c r="G41" s="272"/>
      <c r="H41" s="274">
        <f t="shared" ref="H41:S41" si="10">SUM(H12,H20,H28,H39)</f>
        <v>78754</v>
      </c>
      <c r="I41" s="275">
        <f t="shared" si="10"/>
        <v>81934</v>
      </c>
      <c r="J41" s="275">
        <f t="shared" si="10"/>
        <v>84994</v>
      </c>
      <c r="K41" s="275">
        <f t="shared" si="10"/>
        <v>88174</v>
      </c>
      <c r="L41" s="275">
        <f t="shared" si="10"/>
        <v>91224</v>
      </c>
      <c r="M41" s="275">
        <f t="shared" si="10"/>
        <v>94404</v>
      </c>
      <c r="N41" s="275">
        <f t="shared" si="10"/>
        <v>97464</v>
      </c>
      <c r="O41" s="275">
        <f t="shared" si="10"/>
        <v>100644</v>
      </c>
      <c r="P41" s="275">
        <f t="shared" si="10"/>
        <v>103694</v>
      </c>
      <c r="Q41" s="275">
        <f t="shared" si="10"/>
        <v>106874</v>
      </c>
      <c r="R41" s="275">
        <f t="shared" si="10"/>
        <v>109934</v>
      </c>
      <c r="S41" s="275">
        <f t="shared" si="10"/>
        <v>113144</v>
      </c>
      <c r="T41" s="275">
        <f>SUM(H41:S41)</f>
        <v>1151238</v>
      </c>
      <c r="U41" s="7"/>
      <c r="V41" s="3"/>
      <c r="W41" s="3"/>
      <c r="X41" s="3"/>
      <c r="Y41" s="3"/>
      <c r="Z41" s="3"/>
    </row>
    <row r="42" spans="2:26">
      <c r="B42" s="447"/>
      <c r="C42" s="8"/>
      <c r="D42" s="8"/>
      <c r="E42" s="8"/>
      <c r="F42" s="8"/>
      <c r="G42" s="8"/>
      <c r="H42" s="466"/>
      <c r="I42" s="467"/>
      <c r="J42" s="467"/>
      <c r="K42" s="467"/>
      <c r="L42" s="467"/>
      <c r="M42" s="467"/>
      <c r="N42" s="467"/>
      <c r="O42" s="467"/>
      <c r="P42" s="467"/>
      <c r="Q42" s="467"/>
      <c r="R42" s="467"/>
      <c r="S42" s="467"/>
      <c r="T42" s="468"/>
      <c r="U42" s="7"/>
      <c r="V42" s="3"/>
      <c r="W42" s="3"/>
      <c r="X42" s="3"/>
      <c r="Y42" s="3"/>
      <c r="Z42" s="3"/>
    </row>
    <row r="43" spans="2:26" ht="20.25">
      <c r="B43" s="149" t="s">
        <v>363</v>
      </c>
      <c r="C43" s="367"/>
      <c r="D43" s="367"/>
      <c r="E43" s="367" t="str">
        <f>$E$3</f>
        <v>Year 5 (2024)</v>
      </c>
      <c r="F43" s="367"/>
      <c r="G43" s="367"/>
      <c r="H43" s="405" t="s">
        <v>126</v>
      </c>
      <c r="I43" s="406" t="s">
        <v>127</v>
      </c>
      <c r="J43" s="406" t="s">
        <v>128</v>
      </c>
      <c r="K43" s="406" t="s">
        <v>129</v>
      </c>
      <c r="L43" s="406" t="s">
        <v>130</v>
      </c>
      <c r="M43" s="406" t="s">
        <v>131</v>
      </c>
      <c r="N43" s="406" t="s">
        <v>132</v>
      </c>
      <c r="O43" s="406" t="s">
        <v>133</v>
      </c>
      <c r="P43" s="406" t="s">
        <v>134</v>
      </c>
      <c r="Q43" s="406" t="s">
        <v>135</v>
      </c>
      <c r="R43" s="406" t="s">
        <v>136</v>
      </c>
      <c r="S43" s="406" t="s">
        <v>137</v>
      </c>
      <c r="T43" s="407" t="s">
        <v>177</v>
      </c>
      <c r="U43" s="7"/>
      <c r="V43" s="3"/>
      <c r="W43" s="3"/>
      <c r="X43" s="3"/>
      <c r="Y43" s="3"/>
      <c r="Z43" s="3"/>
    </row>
    <row r="44" spans="2:26">
      <c r="B44" s="451"/>
      <c r="C44" s="452"/>
      <c r="D44" s="452"/>
      <c r="E44" s="452"/>
      <c r="F44" s="452"/>
      <c r="G44" s="453" t="s">
        <v>57</v>
      </c>
      <c r="H44" s="408">
        <f>H$4</f>
        <v>49</v>
      </c>
      <c r="I44" s="409">
        <f t="shared" ref="I44:S44" si="11">I$4</f>
        <v>50</v>
      </c>
      <c r="J44" s="409">
        <f t="shared" si="11"/>
        <v>51</v>
      </c>
      <c r="K44" s="409">
        <f t="shared" si="11"/>
        <v>52</v>
      </c>
      <c r="L44" s="409">
        <f t="shared" si="11"/>
        <v>53</v>
      </c>
      <c r="M44" s="409">
        <f t="shared" si="11"/>
        <v>54</v>
      </c>
      <c r="N44" s="409">
        <f t="shared" si="11"/>
        <v>55</v>
      </c>
      <c r="O44" s="409">
        <f t="shared" si="11"/>
        <v>56</v>
      </c>
      <c r="P44" s="409">
        <f t="shared" si="11"/>
        <v>57</v>
      </c>
      <c r="Q44" s="409">
        <f t="shared" si="11"/>
        <v>58</v>
      </c>
      <c r="R44" s="409">
        <f t="shared" si="11"/>
        <v>59</v>
      </c>
      <c r="S44" s="409">
        <f t="shared" si="11"/>
        <v>60</v>
      </c>
      <c r="T44" s="457" t="str">
        <f>"Total for " &amp; $E$3</f>
        <v>Total for Year 5 (2024)</v>
      </c>
      <c r="U44" s="7"/>
      <c r="V44" s="3"/>
      <c r="W44" s="3"/>
      <c r="X44" s="3"/>
      <c r="Y44" s="3"/>
      <c r="Z44" s="3"/>
    </row>
    <row r="45" spans="2:26">
      <c r="B45" s="454"/>
      <c r="C45" s="7"/>
      <c r="D45" s="7"/>
      <c r="E45" s="15" t="s">
        <v>310</v>
      </c>
      <c r="F45" s="7"/>
      <c r="G45" s="7"/>
      <c r="H45" s="412"/>
      <c r="I45" s="413"/>
      <c r="J45" s="413"/>
      <c r="K45" s="413"/>
      <c r="L45" s="413"/>
      <c r="M45" s="413"/>
      <c r="N45" s="413"/>
      <c r="O45" s="413"/>
      <c r="P45" s="413"/>
      <c r="Q45" s="413"/>
      <c r="R45" s="413"/>
      <c r="S45" s="413"/>
      <c r="T45" s="459"/>
      <c r="U45" s="7"/>
      <c r="V45" s="3"/>
      <c r="W45" s="3"/>
      <c r="X45" s="3"/>
      <c r="Y45" s="3"/>
      <c r="Z45" s="3"/>
    </row>
    <row r="46" spans="2:26">
      <c r="B46" s="455" t="s">
        <v>365</v>
      </c>
      <c r="C46" s="7"/>
      <c r="D46" s="7"/>
      <c r="E46" s="508">
        <v>0.03</v>
      </c>
      <c r="F46" s="7"/>
      <c r="G46" s="7"/>
      <c r="H46" s="425">
        <f>H$12*$E46</f>
        <v>1170</v>
      </c>
      <c r="I46" s="426">
        <f t="shared" ref="I46:S46" si="12">I$12*$E46</f>
        <v>1209.5999999999999</v>
      </c>
      <c r="J46" s="426">
        <f t="shared" si="12"/>
        <v>1245.5999999999999</v>
      </c>
      <c r="K46" s="426">
        <f t="shared" si="12"/>
        <v>1285.2</v>
      </c>
      <c r="L46" s="426">
        <f t="shared" si="12"/>
        <v>1321.2</v>
      </c>
      <c r="M46" s="426">
        <f t="shared" si="12"/>
        <v>1360.8</v>
      </c>
      <c r="N46" s="426">
        <f t="shared" si="12"/>
        <v>1396.8</v>
      </c>
      <c r="O46" s="426">
        <f t="shared" si="12"/>
        <v>1436.3999999999999</v>
      </c>
      <c r="P46" s="426">
        <f t="shared" si="12"/>
        <v>1472.3999999999999</v>
      </c>
      <c r="Q46" s="426">
        <f t="shared" si="12"/>
        <v>1512</v>
      </c>
      <c r="R46" s="426">
        <f t="shared" si="12"/>
        <v>1548</v>
      </c>
      <c r="S46" s="426">
        <f t="shared" si="12"/>
        <v>1587.6</v>
      </c>
      <c r="T46" s="469">
        <f t="shared" ref="T46:T49" si="13">SUM(H46:S46)</f>
        <v>16545.599999999999</v>
      </c>
      <c r="U46" s="7"/>
      <c r="V46" s="3"/>
      <c r="W46" s="3"/>
      <c r="X46" s="3"/>
      <c r="Y46" s="3"/>
      <c r="Z46" s="3"/>
    </row>
    <row r="47" spans="2:26">
      <c r="B47" s="455" t="s">
        <v>366</v>
      </c>
      <c r="C47" s="7"/>
      <c r="D47" s="7"/>
      <c r="E47" s="508">
        <v>0.03</v>
      </c>
      <c r="F47" s="7"/>
      <c r="G47" s="7"/>
      <c r="H47" s="425">
        <f>H$20*$E47</f>
        <v>36.299999999999997</v>
      </c>
      <c r="I47" s="426">
        <f t="shared" ref="I47:S47" si="14">I$20*$E47</f>
        <v>38.1</v>
      </c>
      <c r="J47" s="426">
        <f t="shared" si="14"/>
        <v>39.9</v>
      </c>
      <c r="K47" s="426">
        <f t="shared" si="14"/>
        <v>41.699999999999996</v>
      </c>
      <c r="L47" s="426">
        <f t="shared" si="14"/>
        <v>43.199999999999996</v>
      </c>
      <c r="M47" s="426">
        <f t="shared" si="14"/>
        <v>45</v>
      </c>
      <c r="N47" s="426">
        <f t="shared" si="14"/>
        <v>46.8</v>
      </c>
      <c r="O47" s="426">
        <f t="shared" si="14"/>
        <v>48.6</v>
      </c>
      <c r="P47" s="426">
        <f t="shared" si="14"/>
        <v>50.1</v>
      </c>
      <c r="Q47" s="426">
        <f t="shared" si="14"/>
        <v>51.9</v>
      </c>
      <c r="R47" s="426">
        <f t="shared" si="14"/>
        <v>53.699999999999996</v>
      </c>
      <c r="S47" s="426">
        <f t="shared" si="14"/>
        <v>55.5</v>
      </c>
      <c r="T47" s="469">
        <f t="shared" si="13"/>
        <v>550.79999999999995</v>
      </c>
      <c r="U47" s="7"/>
      <c r="V47" s="3"/>
      <c r="W47" s="3"/>
      <c r="X47" s="3"/>
      <c r="Y47" s="3"/>
      <c r="Z47" s="3"/>
    </row>
    <row r="48" spans="2:26">
      <c r="B48" s="455" t="s">
        <v>367</v>
      </c>
      <c r="C48" s="7"/>
      <c r="D48" s="7"/>
      <c r="E48" s="508">
        <v>0.05</v>
      </c>
      <c r="F48" s="7"/>
      <c r="G48" s="7"/>
      <c r="H48" s="425">
        <f>H$28*$E48</f>
        <v>1882.5</v>
      </c>
      <c r="I48" s="426">
        <f t="shared" ref="I48:S48" si="15">I$28*$E48</f>
        <v>1972.5</v>
      </c>
      <c r="J48" s="426">
        <f t="shared" si="15"/>
        <v>2062.5</v>
      </c>
      <c r="K48" s="426">
        <f t="shared" si="15"/>
        <v>2152.5</v>
      </c>
      <c r="L48" s="426">
        <f t="shared" si="15"/>
        <v>2242.5</v>
      </c>
      <c r="M48" s="426">
        <f t="shared" si="15"/>
        <v>2332.5</v>
      </c>
      <c r="N48" s="426">
        <f t="shared" si="15"/>
        <v>2422.5</v>
      </c>
      <c r="O48" s="426">
        <f t="shared" si="15"/>
        <v>2512.5</v>
      </c>
      <c r="P48" s="426">
        <f t="shared" si="15"/>
        <v>2602.5</v>
      </c>
      <c r="Q48" s="426">
        <f t="shared" si="15"/>
        <v>2692.5</v>
      </c>
      <c r="R48" s="426">
        <f t="shared" si="15"/>
        <v>2782.5</v>
      </c>
      <c r="S48" s="426">
        <f t="shared" si="15"/>
        <v>2874</v>
      </c>
      <c r="T48" s="469">
        <f t="shared" si="13"/>
        <v>28531.5</v>
      </c>
      <c r="U48" s="7"/>
      <c r="V48" s="3"/>
      <c r="W48" s="3"/>
      <c r="X48" s="3"/>
      <c r="Y48" s="3"/>
      <c r="Z48" s="3"/>
    </row>
    <row r="49" spans="2:26" ht="16.5" thickBot="1">
      <c r="B49" s="455" t="s">
        <v>368</v>
      </c>
      <c r="C49" s="7"/>
      <c r="D49" s="7"/>
      <c r="E49" s="508">
        <v>0.06</v>
      </c>
      <c r="F49" s="7"/>
      <c r="G49" s="7"/>
      <c r="H49" s="425">
        <f>H$39*$E49</f>
        <v>53.64</v>
      </c>
      <c r="I49" s="426">
        <f t="shared" ref="I49:S49" si="16">I$39*$E49</f>
        <v>53.64</v>
      </c>
      <c r="J49" s="426">
        <f t="shared" si="16"/>
        <v>53.64</v>
      </c>
      <c r="K49" s="426">
        <f t="shared" si="16"/>
        <v>53.64</v>
      </c>
      <c r="L49" s="426">
        <f t="shared" si="16"/>
        <v>53.64</v>
      </c>
      <c r="M49" s="426">
        <f t="shared" si="16"/>
        <v>53.64</v>
      </c>
      <c r="N49" s="426">
        <f t="shared" si="16"/>
        <v>53.64</v>
      </c>
      <c r="O49" s="426">
        <f t="shared" si="16"/>
        <v>53.64</v>
      </c>
      <c r="P49" s="426">
        <f t="shared" si="16"/>
        <v>53.64</v>
      </c>
      <c r="Q49" s="426">
        <f t="shared" si="16"/>
        <v>53.64</v>
      </c>
      <c r="R49" s="426">
        <f t="shared" si="16"/>
        <v>53.64</v>
      </c>
      <c r="S49" s="426">
        <f t="shared" si="16"/>
        <v>53.64</v>
      </c>
      <c r="T49" s="469">
        <f t="shared" si="13"/>
        <v>643.67999999999995</v>
      </c>
      <c r="U49" s="7"/>
      <c r="V49" s="3"/>
      <c r="W49" s="3"/>
      <c r="X49" s="3"/>
      <c r="Y49" s="3"/>
      <c r="Z49" s="3"/>
    </row>
    <row r="50" spans="2:26" ht="16.5" thickTop="1">
      <c r="B50" s="285" t="s">
        <v>364</v>
      </c>
      <c r="C50" s="272"/>
      <c r="D50" s="272"/>
      <c r="E50" s="272"/>
      <c r="F50" s="272"/>
      <c r="G50" s="272"/>
      <c r="H50" s="274">
        <f>SUM(H46:H49)</f>
        <v>3142.44</v>
      </c>
      <c r="I50" s="275">
        <f t="shared" ref="I50:S50" si="17">SUM(I46:I49)</f>
        <v>3273.8399999999997</v>
      </c>
      <c r="J50" s="275">
        <f t="shared" si="17"/>
        <v>3401.64</v>
      </c>
      <c r="K50" s="275">
        <f t="shared" si="17"/>
        <v>3533.04</v>
      </c>
      <c r="L50" s="275">
        <f t="shared" si="17"/>
        <v>3660.54</v>
      </c>
      <c r="M50" s="275">
        <f t="shared" si="17"/>
        <v>3791.94</v>
      </c>
      <c r="N50" s="275">
        <f t="shared" si="17"/>
        <v>3919.74</v>
      </c>
      <c r="O50" s="275">
        <f t="shared" si="17"/>
        <v>4051.14</v>
      </c>
      <c r="P50" s="275">
        <f t="shared" si="17"/>
        <v>4178.6400000000003</v>
      </c>
      <c r="Q50" s="275">
        <f t="shared" si="17"/>
        <v>4310.04</v>
      </c>
      <c r="R50" s="275">
        <f t="shared" si="17"/>
        <v>4437.84</v>
      </c>
      <c r="S50" s="275">
        <f t="shared" si="17"/>
        <v>4570.7400000000007</v>
      </c>
      <c r="T50" s="286">
        <f>SUM(H50:S50)</f>
        <v>46271.579999999994</v>
      </c>
      <c r="U50" s="7"/>
      <c r="V50" s="3"/>
      <c r="W50" s="3"/>
      <c r="X50" s="3"/>
      <c r="Y50" s="3"/>
      <c r="Z50" s="3"/>
    </row>
    <row r="51" spans="2:26">
      <c r="B51" s="448"/>
      <c r="C51" s="7"/>
      <c r="D51" s="7"/>
      <c r="E51" s="7"/>
      <c r="F51" s="7"/>
      <c r="G51" s="7"/>
      <c r="H51" s="412"/>
      <c r="I51" s="413"/>
      <c r="J51" s="413"/>
      <c r="K51" s="413"/>
      <c r="L51" s="413"/>
      <c r="M51" s="413"/>
      <c r="N51" s="413"/>
      <c r="O51" s="413"/>
      <c r="P51" s="413"/>
      <c r="Q51" s="413"/>
      <c r="R51" s="413"/>
      <c r="S51" s="413"/>
      <c r="T51" s="427"/>
      <c r="U51" s="7"/>
      <c r="V51" s="3"/>
      <c r="W51" s="3"/>
      <c r="X51" s="3"/>
      <c r="Y51" s="3"/>
      <c r="Z51" s="3"/>
    </row>
    <row r="52" spans="2:26" ht="20.25">
      <c r="B52" s="149" t="s">
        <v>11</v>
      </c>
      <c r="C52" s="367"/>
      <c r="D52" s="367"/>
      <c r="E52" s="367" t="str">
        <f>$E$3</f>
        <v>Year 5 (2024)</v>
      </c>
      <c r="F52" s="367"/>
      <c r="G52" s="367"/>
      <c r="H52" s="405" t="s">
        <v>126</v>
      </c>
      <c r="I52" s="406" t="s">
        <v>127</v>
      </c>
      <c r="J52" s="406" t="s">
        <v>128</v>
      </c>
      <c r="K52" s="406" t="s">
        <v>129</v>
      </c>
      <c r="L52" s="406" t="s">
        <v>130</v>
      </c>
      <c r="M52" s="406" t="s">
        <v>131</v>
      </c>
      <c r="N52" s="406" t="s">
        <v>132</v>
      </c>
      <c r="O52" s="406" t="s">
        <v>133</v>
      </c>
      <c r="P52" s="406" t="s">
        <v>134</v>
      </c>
      <c r="Q52" s="406" t="s">
        <v>135</v>
      </c>
      <c r="R52" s="406" t="s">
        <v>136</v>
      </c>
      <c r="S52" s="406" t="s">
        <v>137</v>
      </c>
      <c r="T52" s="407" t="s">
        <v>177</v>
      </c>
      <c r="U52" s="7"/>
      <c r="V52" s="3"/>
      <c r="W52" s="3"/>
      <c r="X52" s="3"/>
      <c r="Y52" s="3"/>
      <c r="Z52" s="3"/>
    </row>
    <row r="53" spans="2:26">
      <c r="B53" s="451"/>
      <c r="C53" s="452"/>
      <c r="D53" s="452"/>
      <c r="E53" s="452"/>
      <c r="F53" s="452"/>
      <c r="G53" s="453" t="s">
        <v>57</v>
      </c>
      <c r="H53" s="408">
        <f>H$4</f>
        <v>49</v>
      </c>
      <c r="I53" s="409">
        <f t="shared" ref="I53:S53" si="18">I$4</f>
        <v>50</v>
      </c>
      <c r="J53" s="409">
        <f t="shared" si="18"/>
        <v>51</v>
      </c>
      <c r="K53" s="409">
        <f t="shared" si="18"/>
        <v>52</v>
      </c>
      <c r="L53" s="409">
        <f t="shared" si="18"/>
        <v>53</v>
      </c>
      <c r="M53" s="409">
        <f t="shared" si="18"/>
        <v>54</v>
      </c>
      <c r="N53" s="409">
        <f t="shared" si="18"/>
        <v>55</v>
      </c>
      <c r="O53" s="409">
        <f t="shared" si="18"/>
        <v>56</v>
      </c>
      <c r="P53" s="409">
        <f t="shared" si="18"/>
        <v>57</v>
      </c>
      <c r="Q53" s="409">
        <f t="shared" si="18"/>
        <v>58</v>
      </c>
      <c r="R53" s="409">
        <f t="shared" si="18"/>
        <v>59</v>
      </c>
      <c r="S53" s="409">
        <f t="shared" si="18"/>
        <v>60</v>
      </c>
      <c r="T53" s="457" t="str">
        <f>"Total for " &amp; $E$3</f>
        <v>Total for Year 5 (2024)</v>
      </c>
      <c r="U53" s="7"/>
      <c r="V53" s="3"/>
      <c r="W53" s="3"/>
      <c r="X53" s="3"/>
      <c r="Y53" s="3"/>
      <c r="Z53" s="3"/>
    </row>
    <row r="54" spans="2:26">
      <c r="B54" s="454"/>
      <c r="C54" s="7"/>
      <c r="D54" s="7"/>
      <c r="E54" s="7"/>
      <c r="F54" s="7"/>
      <c r="G54" s="7"/>
      <c r="H54" s="412"/>
      <c r="I54" s="413"/>
      <c r="J54" s="413"/>
      <c r="K54" s="413"/>
      <c r="L54" s="413"/>
      <c r="M54" s="413"/>
      <c r="N54" s="413"/>
      <c r="O54" s="413"/>
      <c r="P54" s="413"/>
      <c r="Q54" s="413"/>
      <c r="R54" s="413"/>
      <c r="S54" s="413"/>
      <c r="T54" s="459"/>
      <c r="U54" s="7"/>
      <c r="V54" s="3"/>
      <c r="W54" s="3"/>
      <c r="X54" s="3"/>
      <c r="Y54" s="3"/>
      <c r="Z54" s="3"/>
    </row>
    <row r="55" spans="2:26">
      <c r="B55" s="455" t="s">
        <v>265</v>
      </c>
      <c r="C55" s="13"/>
      <c r="D55" s="14"/>
      <c r="E55" s="15" t="s">
        <v>310</v>
      </c>
      <c r="F55" s="7"/>
      <c r="G55" s="7"/>
      <c r="H55" s="412"/>
      <c r="I55" s="413"/>
      <c r="J55" s="413"/>
      <c r="K55" s="413"/>
      <c r="L55" s="413"/>
      <c r="M55" s="413"/>
      <c r="N55" s="413"/>
      <c r="O55" s="413"/>
      <c r="P55" s="413"/>
      <c r="Q55" s="413"/>
      <c r="R55" s="413"/>
      <c r="S55" s="413"/>
      <c r="T55" s="459"/>
      <c r="U55" s="7"/>
      <c r="V55" s="3"/>
      <c r="W55" s="3"/>
      <c r="X55" s="3"/>
      <c r="Y55" s="3"/>
      <c r="Z55" s="3"/>
    </row>
    <row r="56" spans="2:26">
      <c r="B56" s="455"/>
      <c r="C56" s="7" t="s">
        <v>262</v>
      </c>
      <c r="D56" s="14"/>
      <c r="E56" s="508">
        <f>'Year 4'!E56</f>
        <v>0.03</v>
      </c>
      <c r="F56" s="7"/>
      <c r="G56" s="7"/>
      <c r="H56" s="425">
        <f>H$12*$E56</f>
        <v>1170</v>
      </c>
      <c r="I56" s="426">
        <f t="shared" ref="I56:S56" si="19">I$12*$E56</f>
        <v>1209.5999999999999</v>
      </c>
      <c r="J56" s="426">
        <f t="shared" si="19"/>
        <v>1245.5999999999999</v>
      </c>
      <c r="K56" s="426">
        <f t="shared" si="19"/>
        <v>1285.2</v>
      </c>
      <c r="L56" s="426">
        <f t="shared" si="19"/>
        <v>1321.2</v>
      </c>
      <c r="M56" s="426">
        <f t="shared" si="19"/>
        <v>1360.8</v>
      </c>
      <c r="N56" s="426">
        <f t="shared" si="19"/>
        <v>1396.8</v>
      </c>
      <c r="O56" s="426">
        <f t="shared" si="19"/>
        <v>1436.3999999999999</v>
      </c>
      <c r="P56" s="426">
        <f t="shared" si="19"/>
        <v>1472.3999999999999</v>
      </c>
      <c r="Q56" s="426">
        <f t="shared" si="19"/>
        <v>1512</v>
      </c>
      <c r="R56" s="426">
        <f t="shared" si="19"/>
        <v>1548</v>
      </c>
      <c r="S56" s="426">
        <f t="shared" si="19"/>
        <v>1587.6</v>
      </c>
      <c r="T56" s="469">
        <f t="shared" ref="T56" si="20">SUM(H56:S56)</f>
        <v>16545.599999999999</v>
      </c>
      <c r="U56" s="7"/>
      <c r="V56" s="3"/>
      <c r="W56" s="3"/>
      <c r="X56" s="3"/>
      <c r="Y56" s="3"/>
      <c r="Z56" s="3"/>
    </row>
    <row r="57" spans="2:26">
      <c r="B57" s="455"/>
      <c r="C57" s="7" t="s">
        <v>263</v>
      </c>
      <c r="D57" s="14"/>
      <c r="E57" s="508">
        <f>'Year 4'!E57</f>
        <v>0.02</v>
      </c>
      <c r="F57" s="7"/>
      <c r="G57" s="7"/>
      <c r="H57" s="425">
        <f>H$20*$E57</f>
        <v>24.2</v>
      </c>
      <c r="I57" s="426">
        <f t="shared" ref="I57:S57" si="21">I$20*$E57</f>
        <v>25.400000000000002</v>
      </c>
      <c r="J57" s="426">
        <f t="shared" si="21"/>
        <v>26.6</v>
      </c>
      <c r="K57" s="426">
        <f t="shared" si="21"/>
        <v>27.8</v>
      </c>
      <c r="L57" s="426">
        <f t="shared" si="21"/>
        <v>28.8</v>
      </c>
      <c r="M57" s="426">
        <f t="shared" si="21"/>
        <v>30</v>
      </c>
      <c r="N57" s="426">
        <f t="shared" si="21"/>
        <v>31.2</v>
      </c>
      <c r="O57" s="426">
        <f t="shared" si="21"/>
        <v>32.4</v>
      </c>
      <c r="P57" s="426">
        <f t="shared" si="21"/>
        <v>33.4</v>
      </c>
      <c r="Q57" s="426">
        <f t="shared" si="21"/>
        <v>34.6</v>
      </c>
      <c r="R57" s="426">
        <f t="shared" si="21"/>
        <v>35.800000000000004</v>
      </c>
      <c r="S57" s="426">
        <f t="shared" si="21"/>
        <v>37</v>
      </c>
      <c r="T57" s="469">
        <f t="shared" ref="T57:T60" si="22">SUM(H57:S57)</f>
        <v>367.20000000000005</v>
      </c>
      <c r="U57" s="7"/>
      <c r="V57" s="3"/>
      <c r="W57" s="3"/>
      <c r="X57" s="3"/>
      <c r="Y57" s="3"/>
      <c r="Z57" s="3"/>
    </row>
    <row r="58" spans="2:26">
      <c r="B58" s="455"/>
      <c r="C58" s="7" t="s">
        <v>283</v>
      </c>
      <c r="D58" s="14"/>
      <c r="E58" s="508">
        <f>'Year 4'!E58</f>
        <v>0.01</v>
      </c>
      <c r="F58" s="7"/>
      <c r="G58" s="7"/>
      <c r="H58" s="425">
        <f>H$28*$E58</f>
        <v>376.5</v>
      </c>
      <c r="I58" s="426">
        <f t="shared" ref="I58:S58" si="23">I$28*$E58</f>
        <v>394.5</v>
      </c>
      <c r="J58" s="426">
        <f t="shared" si="23"/>
        <v>412.5</v>
      </c>
      <c r="K58" s="426">
        <f t="shared" si="23"/>
        <v>430.5</v>
      </c>
      <c r="L58" s="426">
        <f t="shared" si="23"/>
        <v>448.5</v>
      </c>
      <c r="M58" s="426">
        <f t="shared" si="23"/>
        <v>466.5</v>
      </c>
      <c r="N58" s="426">
        <f t="shared" si="23"/>
        <v>484.5</v>
      </c>
      <c r="O58" s="426">
        <f t="shared" si="23"/>
        <v>502.5</v>
      </c>
      <c r="P58" s="426">
        <f t="shared" si="23"/>
        <v>520.5</v>
      </c>
      <c r="Q58" s="426">
        <f t="shared" si="23"/>
        <v>538.5</v>
      </c>
      <c r="R58" s="426">
        <f t="shared" si="23"/>
        <v>556.5</v>
      </c>
      <c r="S58" s="426">
        <f t="shared" si="23"/>
        <v>574.80000000000007</v>
      </c>
      <c r="T58" s="469">
        <f t="shared" si="22"/>
        <v>5706.3</v>
      </c>
      <c r="U58" s="7"/>
      <c r="V58" s="3"/>
      <c r="W58" s="3"/>
      <c r="X58" s="3"/>
      <c r="Y58" s="3"/>
      <c r="Z58" s="3"/>
    </row>
    <row r="59" spans="2:26" ht="16.5" thickBot="1">
      <c r="B59" s="348"/>
      <c r="C59" s="7" t="s">
        <v>264</v>
      </c>
      <c r="D59" s="14"/>
      <c r="E59" s="508">
        <f>'Year 4'!E59</f>
        <v>0.04</v>
      </c>
      <c r="F59" s="7"/>
      <c r="G59" s="7"/>
      <c r="H59" s="425">
        <f>H$39*$E59</f>
        <v>35.76</v>
      </c>
      <c r="I59" s="426">
        <f t="shared" ref="I59:S59" si="24">I$39*$E59</f>
        <v>35.76</v>
      </c>
      <c r="J59" s="426">
        <f t="shared" si="24"/>
        <v>35.76</v>
      </c>
      <c r="K59" s="426">
        <f t="shared" si="24"/>
        <v>35.76</v>
      </c>
      <c r="L59" s="426">
        <f t="shared" si="24"/>
        <v>35.76</v>
      </c>
      <c r="M59" s="426">
        <f t="shared" si="24"/>
        <v>35.76</v>
      </c>
      <c r="N59" s="426">
        <f t="shared" si="24"/>
        <v>35.76</v>
      </c>
      <c r="O59" s="426">
        <f t="shared" si="24"/>
        <v>35.76</v>
      </c>
      <c r="P59" s="426">
        <f t="shared" si="24"/>
        <v>35.76</v>
      </c>
      <c r="Q59" s="426">
        <f t="shared" si="24"/>
        <v>35.76</v>
      </c>
      <c r="R59" s="426">
        <f t="shared" si="24"/>
        <v>35.76</v>
      </c>
      <c r="S59" s="426">
        <f t="shared" si="24"/>
        <v>35.76</v>
      </c>
      <c r="T59" s="469">
        <f t="shared" si="22"/>
        <v>429.11999999999995</v>
      </c>
      <c r="U59" s="7"/>
      <c r="V59" s="3"/>
      <c r="W59" s="3"/>
      <c r="X59" s="3"/>
      <c r="Y59" s="3"/>
      <c r="Z59" s="3"/>
    </row>
    <row r="60" spans="2:26" ht="16.5" thickTop="1">
      <c r="B60" s="470" t="s">
        <v>272</v>
      </c>
      <c r="C60" s="471"/>
      <c r="D60" s="471"/>
      <c r="E60" s="471"/>
      <c r="F60" s="471"/>
      <c r="G60" s="472"/>
      <c r="H60" s="473">
        <f>SUM(H56:H59)</f>
        <v>1606.46</v>
      </c>
      <c r="I60" s="474">
        <f t="shared" ref="I60:S60" si="25">SUM(I56:I59)</f>
        <v>1665.26</v>
      </c>
      <c r="J60" s="474">
        <f t="shared" si="25"/>
        <v>1720.4599999999998</v>
      </c>
      <c r="K60" s="474">
        <f t="shared" si="25"/>
        <v>1779.26</v>
      </c>
      <c r="L60" s="474">
        <f t="shared" si="25"/>
        <v>1834.26</v>
      </c>
      <c r="M60" s="474">
        <f t="shared" si="25"/>
        <v>1893.06</v>
      </c>
      <c r="N60" s="474">
        <f t="shared" si="25"/>
        <v>1948.26</v>
      </c>
      <c r="O60" s="474">
        <f t="shared" si="25"/>
        <v>2007.06</v>
      </c>
      <c r="P60" s="474">
        <f t="shared" si="25"/>
        <v>2062.06</v>
      </c>
      <c r="Q60" s="474">
        <f t="shared" si="25"/>
        <v>2120.86</v>
      </c>
      <c r="R60" s="474">
        <f t="shared" si="25"/>
        <v>2176.0600000000004</v>
      </c>
      <c r="S60" s="474">
        <f t="shared" si="25"/>
        <v>2235.1600000000003</v>
      </c>
      <c r="T60" s="475">
        <f t="shared" si="22"/>
        <v>23048.22</v>
      </c>
      <c r="U60" s="7"/>
      <c r="V60" s="3"/>
      <c r="W60" s="3"/>
      <c r="X60" s="3"/>
      <c r="Y60" s="3"/>
      <c r="Z60" s="3"/>
    </row>
    <row r="61" spans="2:26">
      <c r="B61" s="476"/>
      <c r="C61" s="13"/>
      <c r="D61" s="14"/>
      <c r="E61" s="19"/>
      <c r="F61" s="72"/>
      <c r="G61" s="72"/>
      <c r="H61" s="428"/>
      <c r="I61" s="429"/>
      <c r="J61" s="429"/>
      <c r="K61" s="429"/>
      <c r="L61" s="429"/>
      <c r="M61" s="429"/>
      <c r="N61" s="429"/>
      <c r="O61" s="429"/>
      <c r="P61" s="429"/>
      <c r="Q61" s="429"/>
      <c r="R61" s="429"/>
      <c r="S61" s="429"/>
      <c r="T61" s="459"/>
      <c r="U61" s="7"/>
      <c r="V61" s="3"/>
      <c r="W61" s="3"/>
      <c r="X61" s="3"/>
      <c r="Y61" s="3"/>
      <c r="Z61" s="3"/>
    </row>
    <row r="62" spans="2:26">
      <c r="B62" s="455" t="s">
        <v>207</v>
      </c>
      <c r="C62" s="13"/>
      <c r="D62" s="14"/>
      <c r="E62" s="477" t="s">
        <v>310</v>
      </c>
      <c r="F62" s="72"/>
      <c r="G62" s="72"/>
      <c r="H62" s="412"/>
      <c r="I62" s="413"/>
      <c r="J62" s="413"/>
      <c r="K62" s="413"/>
      <c r="L62" s="413" t="s">
        <v>14</v>
      </c>
      <c r="M62" s="413"/>
      <c r="N62" s="413"/>
      <c r="O62" s="413"/>
      <c r="P62" s="413"/>
      <c r="Q62" s="413"/>
      <c r="R62" s="413"/>
      <c r="S62" s="413"/>
      <c r="T62" s="459"/>
      <c r="U62" s="7"/>
      <c r="V62" s="3"/>
      <c r="W62" s="3"/>
      <c r="X62" s="3"/>
      <c r="Y62" s="3"/>
      <c r="Z62" s="3"/>
    </row>
    <row r="63" spans="2:26">
      <c r="B63" s="455"/>
      <c r="C63" s="7" t="s">
        <v>266</v>
      </c>
      <c r="D63" s="14"/>
      <c r="E63" s="508">
        <f>'Year 4'!E63</f>
        <v>0.02</v>
      </c>
      <c r="F63" s="44"/>
      <c r="G63" s="48"/>
      <c r="H63" s="428">
        <f>$E63*H$12</f>
        <v>780</v>
      </c>
      <c r="I63" s="429">
        <f t="shared" ref="I63:S63" si="26">$E63*I$12</f>
        <v>806.4</v>
      </c>
      <c r="J63" s="429">
        <f t="shared" si="26"/>
        <v>830.4</v>
      </c>
      <c r="K63" s="429">
        <f t="shared" si="26"/>
        <v>856.80000000000007</v>
      </c>
      <c r="L63" s="429">
        <f t="shared" si="26"/>
        <v>880.80000000000007</v>
      </c>
      <c r="M63" s="429">
        <f t="shared" si="26"/>
        <v>907.2</v>
      </c>
      <c r="N63" s="429">
        <f t="shared" si="26"/>
        <v>931.2</v>
      </c>
      <c r="O63" s="429">
        <f t="shared" si="26"/>
        <v>957.6</v>
      </c>
      <c r="P63" s="429">
        <f t="shared" si="26"/>
        <v>981.6</v>
      </c>
      <c r="Q63" s="429">
        <f t="shared" si="26"/>
        <v>1008</v>
      </c>
      <c r="R63" s="429">
        <f t="shared" si="26"/>
        <v>1032</v>
      </c>
      <c r="S63" s="429">
        <f t="shared" si="26"/>
        <v>1058.4000000000001</v>
      </c>
      <c r="T63" s="469">
        <f t="shared" ref="T63:T67" si="27">SUM(H63:S63)</f>
        <v>11030.4</v>
      </c>
      <c r="U63" s="7"/>
      <c r="V63" s="3"/>
      <c r="W63" s="3"/>
      <c r="X63" s="3"/>
      <c r="Y63" s="3"/>
      <c r="Z63" s="3"/>
    </row>
    <row r="64" spans="2:26">
      <c r="B64" s="455"/>
      <c r="C64" s="7" t="s">
        <v>267</v>
      </c>
      <c r="D64" s="14"/>
      <c r="E64" s="508">
        <f>'Year 4'!E64</f>
        <v>0</v>
      </c>
      <c r="F64" s="44"/>
      <c r="G64" s="48"/>
      <c r="H64" s="428">
        <f>$E64*H$20</f>
        <v>0</v>
      </c>
      <c r="I64" s="429">
        <f t="shared" ref="I64:S64" si="28">$E64*I$20</f>
        <v>0</v>
      </c>
      <c r="J64" s="429">
        <f t="shared" si="28"/>
        <v>0</v>
      </c>
      <c r="K64" s="429">
        <f t="shared" si="28"/>
        <v>0</v>
      </c>
      <c r="L64" s="429">
        <f t="shared" si="28"/>
        <v>0</v>
      </c>
      <c r="M64" s="429">
        <f t="shared" si="28"/>
        <v>0</v>
      </c>
      <c r="N64" s="429">
        <f t="shared" si="28"/>
        <v>0</v>
      </c>
      <c r="O64" s="429">
        <f t="shared" si="28"/>
        <v>0</v>
      </c>
      <c r="P64" s="429">
        <f t="shared" si="28"/>
        <v>0</v>
      </c>
      <c r="Q64" s="429">
        <f t="shared" si="28"/>
        <v>0</v>
      </c>
      <c r="R64" s="429">
        <f t="shared" si="28"/>
        <v>0</v>
      </c>
      <c r="S64" s="429">
        <f t="shared" si="28"/>
        <v>0</v>
      </c>
      <c r="T64" s="469">
        <f t="shared" si="27"/>
        <v>0</v>
      </c>
      <c r="U64" s="7"/>
      <c r="V64" s="3"/>
      <c r="W64" s="3"/>
      <c r="X64" s="3"/>
      <c r="Y64" s="3"/>
      <c r="Z64" s="3"/>
    </row>
    <row r="65" spans="2:26">
      <c r="B65" s="455"/>
      <c r="C65" s="7" t="s">
        <v>268</v>
      </c>
      <c r="D65" s="14"/>
      <c r="E65" s="508">
        <f>'Year 4'!E65</f>
        <v>0.3</v>
      </c>
      <c r="F65" s="44"/>
      <c r="G65" s="48"/>
      <c r="H65" s="428">
        <f>$E65*H$28</f>
        <v>11295</v>
      </c>
      <c r="I65" s="429">
        <f t="shared" ref="I65:S65" si="29">$E65*I$28</f>
        <v>11835</v>
      </c>
      <c r="J65" s="429">
        <f t="shared" si="29"/>
        <v>12375</v>
      </c>
      <c r="K65" s="429">
        <f t="shared" si="29"/>
        <v>12915</v>
      </c>
      <c r="L65" s="429">
        <f t="shared" si="29"/>
        <v>13455</v>
      </c>
      <c r="M65" s="429">
        <f t="shared" si="29"/>
        <v>13995</v>
      </c>
      <c r="N65" s="429">
        <f t="shared" si="29"/>
        <v>14535</v>
      </c>
      <c r="O65" s="429">
        <f t="shared" si="29"/>
        <v>15075</v>
      </c>
      <c r="P65" s="429">
        <f t="shared" si="29"/>
        <v>15615</v>
      </c>
      <c r="Q65" s="429">
        <f t="shared" si="29"/>
        <v>16155</v>
      </c>
      <c r="R65" s="429">
        <f t="shared" si="29"/>
        <v>16695</v>
      </c>
      <c r="S65" s="429">
        <f t="shared" si="29"/>
        <v>17244</v>
      </c>
      <c r="T65" s="469">
        <f t="shared" si="27"/>
        <v>171189</v>
      </c>
      <c r="U65" s="7"/>
      <c r="V65" s="3"/>
      <c r="W65" s="3"/>
      <c r="X65" s="3"/>
      <c r="Y65" s="3"/>
      <c r="Z65" s="3"/>
    </row>
    <row r="66" spans="2:26" ht="16.5" thickBot="1">
      <c r="B66" s="455"/>
      <c r="C66" s="7" t="s">
        <v>269</v>
      </c>
      <c r="D66" s="14"/>
      <c r="E66" s="508">
        <f>'Year 4'!E66</f>
        <v>0.12</v>
      </c>
      <c r="F66" s="44"/>
      <c r="G66" s="48"/>
      <c r="H66" s="428">
        <f>IF(H$37="",$E66*H$36*($E$31+$E$32),$E66*$E$34*($E$31+$E$32))</f>
        <v>55.8</v>
      </c>
      <c r="I66" s="429">
        <f t="shared" ref="I66:S66" si="30">IF(I$37="",$E66*I$36*($E$31+$E$32),$E66*$E$34*($E$31+$E$32))</f>
        <v>55.8</v>
      </c>
      <c r="J66" s="429">
        <f t="shared" si="30"/>
        <v>55.8</v>
      </c>
      <c r="K66" s="429">
        <f t="shared" si="30"/>
        <v>55.8</v>
      </c>
      <c r="L66" s="429">
        <f t="shared" si="30"/>
        <v>55.8</v>
      </c>
      <c r="M66" s="429">
        <f t="shared" si="30"/>
        <v>55.8</v>
      </c>
      <c r="N66" s="429">
        <f t="shared" si="30"/>
        <v>55.8</v>
      </c>
      <c r="O66" s="429">
        <f t="shared" si="30"/>
        <v>55.8</v>
      </c>
      <c r="P66" s="429">
        <f t="shared" si="30"/>
        <v>55.8</v>
      </c>
      <c r="Q66" s="429">
        <f t="shared" si="30"/>
        <v>55.8</v>
      </c>
      <c r="R66" s="429">
        <f t="shared" si="30"/>
        <v>55.8</v>
      </c>
      <c r="S66" s="429">
        <f t="shared" si="30"/>
        <v>55.8</v>
      </c>
      <c r="T66" s="469">
        <f t="shared" si="27"/>
        <v>669.59999999999991</v>
      </c>
      <c r="U66" s="7"/>
      <c r="V66" s="3"/>
      <c r="W66" s="3"/>
      <c r="X66" s="3"/>
      <c r="Y66" s="3"/>
      <c r="Z66" s="3"/>
    </row>
    <row r="67" spans="2:26" ht="16.5" thickTop="1">
      <c r="B67" s="470" t="s">
        <v>273</v>
      </c>
      <c r="C67" s="471"/>
      <c r="D67" s="471"/>
      <c r="E67" s="471"/>
      <c r="F67" s="471"/>
      <c r="G67" s="472"/>
      <c r="H67" s="473">
        <f t="shared" ref="H67:S67" si="31">SUM(H63:H66)</f>
        <v>12130.8</v>
      </c>
      <c r="I67" s="474">
        <f t="shared" si="31"/>
        <v>12697.199999999999</v>
      </c>
      <c r="J67" s="474">
        <f t="shared" si="31"/>
        <v>13261.199999999999</v>
      </c>
      <c r="K67" s="474">
        <f t="shared" si="31"/>
        <v>13827.599999999999</v>
      </c>
      <c r="L67" s="474">
        <f t="shared" si="31"/>
        <v>14391.599999999999</v>
      </c>
      <c r="M67" s="474">
        <f t="shared" si="31"/>
        <v>14958</v>
      </c>
      <c r="N67" s="474">
        <f t="shared" si="31"/>
        <v>15522</v>
      </c>
      <c r="O67" s="474">
        <f t="shared" si="31"/>
        <v>16088.4</v>
      </c>
      <c r="P67" s="474">
        <f t="shared" si="31"/>
        <v>16652.399999999998</v>
      </c>
      <c r="Q67" s="474">
        <f t="shared" si="31"/>
        <v>17218.8</v>
      </c>
      <c r="R67" s="474">
        <f t="shared" si="31"/>
        <v>17782.8</v>
      </c>
      <c r="S67" s="474">
        <f t="shared" si="31"/>
        <v>18358.2</v>
      </c>
      <c r="T67" s="475">
        <f t="shared" si="27"/>
        <v>182888.99999999997</v>
      </c>
      <c r="U67" s="7"/>
      <c r="V67" s="3"/>
      <c r="W67" s="3"/>
      <c r="X67" s="3"/>
      <c r="Y67" s="3"/>
      <c r="Z67" s="3"/>
    </row>
    <row r="68" spans="2:26">
      <c r="B68" s="455"/>
      <c r="C68" s="13"/>
      <c r="D68" s="14"/>
      <c r="E68" s="19"/>
      <c r="F68" s="7"/>
      <c r="G68" s="7"/>
      <c r="H68" s="428"/>
      <c r="I68" s="430"/>
      <c r="J68" s="430"/>
      <c r="K68" s="430"/>
      <c r="L68" s="430"/>
      <c r="M68" s="430"/>
      <c r="N68" s="430"/>
      <c r="O68" s="430"/>
      <c r="P68" s="430"/>
      <c r="Q68" s="430"/>
      <c r="R68" s="430"/>
      <c r="S68" s="429"/>
      <c r="T68" s="459"/>
      <c r="U68" s="7"/>
      <c r="V68" s="3"/>
      <c r="W68" s="3"/>
      <c r="X68" s="3"/>
      <c r="Y68" s="3"/>
      <c r="Z68" s="3"/>
    </row>
    <row r="69" spans="2:26">
      <c r="B69" s="455" t="s">
        <v>275</v>
      </c>
      <c r="C69" s="13"/>
      <c r="D69" s="14"/>
      <c r="E69" s="19" t="s">
        <v>178</v>
      </c>
      <c r="F69" s="19" t="s">
        <v>281</v>
      </c>
      <c r="G69" s="20" t="s">
        <v>16</v>
      </c>
      <c r="H69" s="412"/>
      <c r="I69" s="413"/>
      <c r="J69" s="413"/>
      <c r="K69" s="413"/>
      <c r="L69" s="413"/>
      <c r="M69" s="413"/>
      <c r="N69" s="413"/>
      <c r="O69" s="413"/>
      <c r="P69" s="413"/>
      <c r="Q69" s="413"/>
      <c r="R69" s="413"/>
      <c r="S69" s="413"/>
      <c r="T69" s="459"/>
      <c r="U69" s="7"/>
      <c r="V69" s="3"/>
      <c r="W69" s="3"/>
      <c r="X69" s="3"/>
      <c r="Y69" s="3"/>
      <c r="Z69" s="3"/>
    </row>
    <row r="70" spans="2:26">
      <c r="B70" s="454"/>
      <c r="C70" s="7" t="s">
        <v>276</v>
      </c>
      <c r="D70" s="7"/>
      <c r="E70" s="507" t="str">
        <f>IF(AND('Year 4'!$F70&lt;&gt;"",'Year 4'!$F70&gt;'Year 4'!$S$53),'Year 5'!$H$53,"")</f>
        <v/>
      </c>
      <c r="F70" s="507" t="str">
        <f>IF(AND('Year 4'!$F70&lt;&gt;"",'Year 4'!$F70&gt;'Year 4'!$S$53),'Year 4'!$F70,"")</f>
        <v/>
      </c>
      <c r="G70" s="506" t="str">
        <f>IF(AND('Year 4'!$F70&lt;&gt;"",'Year 4'!$F70&gt;'Year 4'!$S$53),'Year 4'!$G70,"")</f>
        <v/>
      </c>
      <c r="H70" s="428">
        <f>IF(AND($E70&lt;=H$53,$F70&gt;=H$53),$G70,0)</f>
        <v>0</v>
      </c>
      <c r="I70" s="429">
        <f t="shared" ref="I70:S70" si="32">IF(AND($E70&lt;=I$53,$F70&gt;=I$53),$G70,0)</f>
        <v>0</v>
      </c>
      <c r="J70" s="429">
        <f t="shared" si="32"/>
        <v>0</v>
      </c>
      <c r="K70" s="429">
        <f t="shared" si="32"/>
        <v>0</v>
      </c>
      <c r="L70" s="429">
        <f t="shared" si="32"/>
        <v>0</v>
      </c>
      <c r="M70" s="429">
        <f t="shared" si="32"/>
        <v>0</v>
      </c>
      <c r="N70" s="429">
        <f t="shared" si="32"/>
        <v>0</v>
      </c>
      <c r="O70" s="429">
        <f t="shared" si="32"/>
        <v>0</v>
      </c>
      <c r="P70" s="429">
        <f t="shared" si="32"/>
        <v>0</v>
      </c>
      <c r="Q70" s="429">
        <f t="shared" si="32"/>
        <v>0</v>
      </c>
      <c r="R70" s="429">
        <f t="shared" si="32"/>
        <v>0</v>
      </c>
      <c r="S70" s="429">
        <f t="shared" si="32"/>
        <v>0</v>
      </c>
      <c r="T70" s="469">
        <f t="shared" ref="T70:T73" si="33">SUM(H70:S70)</f>
        <v>0</v>
      </c>
      <c r="U70" s="7"/>
      <c r="V70" s="3"/>
      <c r="W70" s="3"/>
      <c r="X70" s="3"/>
      <c r="Y70" s="3"/>
      <c r="Z70" s="3"/>
    </row>
    <row r="71" spans="2:26">
      <c r="B71" s="454"/>
      <c r="C71" s="7" t="s">
        <v>277</v>
      </c>
      <c r="D71" s="7"/>
      <c r="E71" s="507" t="str">
        <f>IF(AND('Year 4'!$F71&lt;&gt;"",'Year 4'!$F71&gt;'Year 4'!$S$53),'Year 5'!$H$53,"")</f>
        <v/>
      </c>
      <c r="F71" s="507" t="str">
        <f>IF(AND('Year 4'!$F71&lt;&gt;"",'Year 4'!$F71&gt;'Year 4'!$S$53),'Year 4'!$F71,"")</f>
        <v/>
      </c>
      <c r="G71" s="506" t="str">
        <f>IF(AND('Year 4'!$F71&lt;&gt;"",'Year 4'!$F71&gt;'Year 4'!$S$53),'Year 4'!$G71,"")</f>
        <v/>
      </c>
      <c r="H71" s="428">
        <f t="shared" ref="H71:S73" si="34">IF(AND($E71&lt;=H$53,$F71&gt;=H$53),$G71,0)</f>
        <v>0</v>
      </c>
      <c r="I71" s="429">
        <f t="shared" si="34"/>
        <v>0</v>
      </c>
      <c r="J71" s="429">
        <f t="shared" si="34"/>
        <v>0</v>
      </c>
      <c r="K71" s="429">
        <f t="shared" si="34"/>
        <v>0</v>
      </c>
      <c r="L71" s="429">
        <f t="shared" si="34"/>
        <v>0</v>
      </c>
      <c r="M71" s="429">
        <f t="shared" si="34"/>
        <v>0</v>
      </c>
      <c r="N71" s="429">
        <f t="shared" si="34"/>
        <v>0</v>
      </c>
      <c r="O71" s="429">
        <f t="shared" si="34"/>
        <v>0</v>
      </c>
      <c r="P71" s="429">
        <f t="shared" si="34"/>
        <v>0</v>
      </c>
      <c r="Q71" s="429">
        <f t="shared" si="34"/>
        <v>0</v>
      </c>
      <c r="R71" s="429">
        <f t="shared" si="34"/>
        <v>0</v>
      </c>
      <c r="S71" s="429">
        <f t="shared" si="34"/>
        <v>0</v>
      </c>
      <c r="T71" s="469">
        <f t="shared" si="33"/>
        <v>0</v>
      </c>
      <c r="U71" s="7"/>
      <c r="V71" s="3"/>
      <c r="W71" s="3"/>
      <c r="X71" s="3"/>
      <c r="Y71" s="3"/>
      <c r="Z71" s="3"/>
    </row>
    <row r="72" spans="2:26">
      <c r="B72" s="454"/>
      <c r="C72" s="7" t="s">
        <v>278</v>
      </c>
      <c r="D72" s="7"/>
      <c r="E72" s="507" t="str">
        <f>IF(AND('Year 4'!$F72&lt;&gt;"",'Year 4'!$F72&gt;'Year 4'!$S$53),'Year 5'!$H$53,"")</f>
        <v/>
      </c>
      <c r="F72" s="507" t="str">
        <f>IF(AND('Year 4'!$F72&lt;&gt;"",'Year 4'!$F72&gt;'Year 4'!$S$53),'Year 4'!$F72,"")</f>
        <v/>
      </c>
      <c r="G72" s="506" t="str">
        <f>IF(AND('Year 4'!$F72&lt;&gt;"",'Year 4'!$F72&gt;'Year 4'!$S$53),'Year 4'!$G72,"")</f>
        <v/>
      </c>
      <c r="H72" s="428">
        <f t="shared" si="34"/>
        <v>0</v>
      </c>
      <c r="I72" s="429">
        <f t="shared" si="34"/>
        <v>0</v>
      </c>
      <c r="J72" s="429">
        <f t="shared" si="34"/>
        <v>0</v>
      </c>
      <c r="K72" s="429">
        <f t="shared" si="34"/>
        <v>0</v>
      </c>
      <c r="L72" s="429">
        <f t="shared" si="34"/>
        <v>0</v>
      </c>
      <c r="M72" s="429">
        <f t="shared" si="34"/>
        <v>0</v>
      </c>
      <c r="N72" s="429">
        <f t="shared" si="34"/>
        <v>0</v>
      </c>
      <c r="O72" s="429">
        <f t="shared" si="34"/>
        <v>0</v>
      </c>
      <c r="P72" s="429">
        <f t="shared" si="34"/>
        <v>0</v>
      </c>
      <c r="Q72" s="429">
        <f t="shared" si="34"/>
        <v>0</v>
      </c>
      <c r="R72" s="429">
        <f t="shared" si="34"/>
        <v>0</v>
      </c>
      <c r="S72" s="429">
        <f t="shared" si="34"/>
        <v>0</v>
      </c>
      <c r="T72" s="469">
        <f t="shared" si="33"/>
        <v>0</v>
      </c>
      <c r="U72" s="7"/>
      <c r="V72" s="3"/>
      <c r="W72" s="3"/>
      <c r="X72" s="3"/>
      <c r="Y72" s="3"/>
      <c r="Z72" s="3"/>
    </row>
    <row r="73" spans="2:26" ht="16.5" thickBot="1">
      <c r="B73" s="454"/>
      <c r="C73" s="7" t="s">
        <v>279</v>
      </c>
      <c r="D73" s="7"/>
      <c r="E73" s="507" t="str">
        <f>IF(AND('Year 4'!$F73&lt;&gt;"",'Year 4'!$F73&gt;'Year 4'!$S$53),'Year 5'!$H$53,"")</f>
        <v/>
      </c>
      <c r="F73" s="507" t="str">
        <f>IF(AND('Year 4'!$F73&lt;&gt;"",'Year 4'!$F73&gt;'Year 4'!$S$53),'Year 4'!$F73,"")</f>
        <v/>
      </c>
      <c r="G73" s="506" t="str">
        <f>IF(AND('Year 4'!$F73&lt;&gt;"",'Year 4'!$F73&gt;'Year 4'!$S$53),'Year 4'!$G73,"")</f>
        <v/>
      </c>
      <c r="H73" s="428">
        <f t="shared" si="34"/>
        <v>0</v>
      </c>
      <c r="I73" s="429">
        <f t="shared" si="34"/>
        <v>0</v>
      </c>
      <c r="J73" s="429">
        <f t="shared" si="34"/>
        <v>0</v>
      </c>
      <c r="K73" s="429">
        <f t="shared" si="34"/>
        <v>0</v>
      </c>
      <c r="L73" s="429">
        <f t="shared" si="34"/>
        <v>0</v>
      </c>
      <c r="M73" s="429">
        <f t="shared" si="34"/>
        <v>0</v>
      </c>
      <c r="N73" s="429">
        <f t="shared" si="34"/>
        <v>0</v>
      </c>
      <c r="O73" s="429">
        <f t="shared" si="34"/>
        <v>0</v>
      </c>
      <c r="P73" s="429">
        <f t="shared" si="34"/>
        <v>0</v>
      </c>
      <c r="Q73" s="429">
        <f t="shared" si="34"/>
        <v>0</v>
      </c>
      <c r="R73" s="429">
        <f t="shared" si="34"/>
        <v>0</v>
      </c>
      <c r="S73" s="429">
        <f t="shared" si="34"/>
        <v>0</v>
      </c>
      <c r="T73" s="469">
        <f t="shared" si="33"/>
        <v>0</v>
      </c>
      <c r="U73" s="7"/>
      <c r="V73" s="3"/>
      <c r="W73" s="3"/>
      <c r="X73" s="3"/>
      <c r="Y73" s="3"/>
      <c r="Z73" s="3"/>
    </row>
    <row r="74" spans="2:26" ht="16.5" thickTop="1">
      <c r="B74" s="470" t="s">
        <v>280</v>
      </c>
      <c r="C74" s="471"/>
      <c r="D74" s="471"/>
      <c r="E74" s="471"/>
      <c r="F74" s="471"/>
      <c r="G74" s="472"/>
      <c r="H74" s="473">
        <f>SUM(H70:H73)</f>
        <v>0</v>
      </c>
      <c r="I74" s="474">
        <f t="shared" ref="I74:S74" si="35">SUM(I70:I73)</f>
        <v>0</v>
      </c>
      <c r="J74" s="474">
        <f t="shared" si="35"/>
        <v>0</v>
      </c>
      <c r="K74" s="474">
        <f t="shared" si="35"/>
        <v>0</v>
      </c>
      <c r="L74" s="474">
        <f t="shared" si="35"/>
        <v>0</v>
      </c>
      <c r="M74" s="474">
        <f t="shared" si="35"/>
        <v>0</v>
      </c>
      <c r="N74" s="474">
        <f t="shared" si="35"/>
        <v>0</v>
      </c>
      <c r="O74" s="474">
        <f t="shared" si="35"/>
        <v>0</v>
      </c>
      <c r="P74" s="474">
        <f t="shared" si="35"/>
        <v>0</v>
      </c>
      <c r="Q74" s="474">
        <f t="shared" si="35"/>
        <v>0</v>
      </c>
      <c r="R74" s="474">
        <f t="shared" si="35"/>
        <v>0</v>
      </c>
      <c r="S74" s="474">
        <f t="shared" si="35"/>
        <v>0</v>
      </c>
      <c r="T74" s="475">
        <f>SUM(H74:S74)</f>
        <v>0</v>
      </c>
      <c r="U74" s="7"/>
      <c r="V74" s="3"/>
      <c r="W74" s="3"/>
      <c r="X74" s="3"/>
      <c r="Y74" s="3"/>
      <c r="Z74" s="3"/>
    </row>
    <row r="75" spans="2:26">
      <c r="B75" s="454"/>
      <c r="C75" s="7"/>
      <c r="D75" s="7"/>
      <c r="E75" s="7"/>
      <c r="F75" s="7"/>
      <c r="G75" s="7"/>
      <c r="H75" s="412"/>
      <c r="I75" s="429"/>
      <c r="J75" s="429"/>
      <c r="K75" s="429"/>
      <c r="L75" s="429"/>
      <c r="M75" s="429"/>
      <c r="N75" s="429"/>
      <c r="O75" s="429"/>
      <c r="P75" s="429"/>
      <c r="Q75" s="429"/>
      <c r="R75" s="429"/>
      <c r="S75" s="429"/>
      <c r="T75" s="459"/>
      <c r="U75" s="7"/>
      <c r="V75" s="3"/>
      <c r="W75" s="3"/>
      <c r="X75" s="3"/>
      <c r="Y75" s="3"/>
      <c r="Z75" s="3"/>
    </row>
    <row r="76" spans="2:26">
      <c r="B76" s="455" t="s">
        <v>25</v>
      </c>
      <c r="C76" s="13"/>
      <c r="D76" s="14"/>
      <c r="E76" s="20" t="s">
        <v>12</v>
      </c>
      <c r="F76" s="7"/>
      <c r="G76" s="37"/>
      <c r="H76" s="412"/>
      <c r="I76" s="413"/>
      <c r="J76" s="413"/>
      <c r="K76" s="413"/>
      <c r="L76" s="413"/>
      <c r="M76" s="413"/>
      <c r="N76" s="413"/>
      <c r="O76" s="413"/>
      <c r="P76" s="413"/>
      <c r="Q76" s="413"/>
      <c r="R76" s="413"/>
      <c r="S76" s="413"/>
      <c r="T76" s="459"/>
      <c r="U76" s="7"/>
      <c r="V76" s="3"/>
      <c r="W76" s="3"/>
      <c r="X76" s="3"/>
      <c r="Y76" s="3"/>
      <c r="Z76" s="3"/>
    </row>
    <row r="77" spans="2:26">
      <c r="B77" s="348"/>
      <c r="C77" s="7" t="s">
        <v>26</v>
      </c>
      <c r="D77" s="14"/>
      <c r="E77" s="508">
        <v>3.4000000000000002E-2</v>
      </c>
      <c r="F77" s="7"/>
      <c r="G77" s="7"/>
      <c r="H77" s="425">
        <f t="shared" ref="H77:S78" si="36">H$41*$E77</f>
        <v>2677.636</v>
      </c>
      <c r="I77" s="426">
        <f t="shared" si="36"/>
        <v>2785.7560000000003</v>
      </c>
      <c r="J77" s="426">
        <f t="shared" si="36"/>
        <v>2889.7960000000003</v>
      </c>
      <c r="K77" s="426">
        <f t="shared" si="36"/>
        <v>2997.9160000000002</v>
      </c>
      <c r="L77" s="426">
        <f t="shared" si="36"/>
        <v>3101.6160000000004</v>
      </c>
      <c r="M77" s="426">
        <f t="shared" si="36"/>
        <v>3209.7360000000003</v>
      </c>
      <c r="N77" s="426">
        <f t="shared" si="36"/>
        <v>3313.7760000000003</v>
      </c>
      <c r="O77" s="426">
        <f t="shared" si="36"/>
        <v>3421.8960000000002</v>
      </c>
      <c r="P77" s="426">
        <f t="shared" si="36"/>
        <v>3525.5960000000005</v>
      </c>
      <c r="Q77" s="426">
        <f t="shared" si="36"/>
        <v>3633.7160000000003</v>
      </c>
      <c r="R77" s="426">
        <f t="shared" si="36"/>
        <v>3737.7560000000003</v>
      </c>
      <c r="S77" s="426">
        <f t="shared" si="36"/>
        <v>3846.8960000000002</v>
      </c>
      <c r="T77" s="469"/>
      <c r="U77" s="7"/>
      <c r="V77" s="3"/>
      <c r="W77" s="3"/>
      <c r="X77" s="3"/>
      <c r="Y77" s="3"/>
      <c r="Z77" s="3"/>
    </row>
    <row r="78" spans="2:26" ht="16.5" thickBot="1">
      <c r="B78" s="456"/>
      <c r="C78" s="4" t="s">
        <v>27</v>
      </c>
      <c r="D78" s="6"/>
      <c r="E78" s="508">
        <v>0.05</v>
      </c>
      <c r="F78" s="4"/>
      <c r="G78" s="4"/>
      <c r="H78" s="425">
        <f t="shared" si="36"/>
        <v>3937.7000000000003</v>
      </c>
      <c r="I78" s="426">
        <f t="shared" si="36"/>
        <v>4096.7</v>
      </c>
      <c r="J78" s="426">
        <f t="shared" si="36"/>
        <v>4249.7</v>
      </c>
      <c r="K78" s="426">
        <f t="shared" si="36"/>
        <v>4408.7</v>
      </c>
      <c r="L78" s="426">
        <f t="shared" si="36"/>
        <v>4561.2</v>
      </c>
      <c r="M78" s="426">
        <f t="shared" si="36"/>
        <v>4720.2</v>
      </c>
      <c r="N78" s="426">
        <f t="shared" si="36"/>
        <v>4873.2</v>
      </c>
      <c r="O78" s="426">
        <f t="shared" si="36"/>
        <v>5032.2000000000007</v>
      </c>
      <c r="P78" s="426">
        <f t="shared" si="36"/>
        <v>5184.7000000000007</v>
      </c>
      <c r="Q78" s="426">
        <f t="shared" si="36"/>
        <v>5343.7000000000007</v>
      </c>
      <c r="R78" s="426">
        <f t="shared" si="36"/>
        <v>5496.7000000000007</v>
      </c>
      <c r="S78" s="426">
        <f t="shared" si="36"/>
        <v>5657.2000000000007</v>
      </c>
      <c r="T78" s="469"/>
      <c r="U78" s="7"/>
      <c r="V78" s="3"/>
      <c r="W78" s="3"/>
      <c r="X78" s="3"/>
      <c r="Y78" s="3"/>
      <c r="Z78" s="3"/>
    </row>
    <row r="79" spans="2:26" ht="16.5" thickTop="1">
      <c r="B79" s="470" t="s">
        <v>13</v>
      </c>
      <c r="C79" s="471"/>
      <c r="D79" s="471"/>
      <c r="E79" s="471"/>
      <c r="F79" s="471"/>
      <c r="G79" s="472"/>
      <c r="H79" s="473">
        <f t="shared" ref="H79:S79" si="37">SUM(H77:H78)</f>
        <v>6615.3360000000002</v>
      </c>
      <c r="I79" s="474">
        <f t="shared" si="37"/>
        <v>6882.4560000000001</v>
      </c>
      <c r="J79" s="474">
        <f t="shared" si="37"/>
        <v>7139.4960000000001</v>
      </c>
      <c r="K79" s="474">
        <f t="shared" si="37"/>
        <v>7406.616</v>
      </c>
      <c r="L79" s="474">
        <f t="shared" si="37"/>
        <v>7662.8160000000007</v>
      </c>
      <c r="M79" s="474">
        <f t="shared" si="37"/>
        <v>7929.9359999999997</v>
      </c>
      <c r="N79" s="474">
        <f t="shared" si="37"/>
        <v>8186.9760000000006</v>
      </c>
      <c r="O79" s="474">
        <f t="shared" si="37"/>
        <v>8454.0960000000014</v>
      </c>
      <c r="P79" s="474">
        <f t="shared" si="37"/>
        <v>8710.2960000000021</v>
      </c>
      <c r="Q79" s="474">
        <f t="shared" si="37"/>
        <v>8977.4160000000011</v>
      </c>
      <c r="R79" s="474">
        <f t="shared" si="37"/>
        <v>9234.4560000000019</v>
      </c>
      <c r="S79" s="474">
        <f t="shared" si="37"/>
        <v>9504.0960000000014</v>
      </c>
      <c r="T79" s="475">
        <f>SUM(H79:S79)</f>
        <v>96703.992000000013</v>
      </c>
      <c r="U79" s="7"/>
      <c r="V79" s="3"/>
      <c r="W79" s="3"/>
      <c r="X79" s="3"/>
      <c r="Y79" s="3"/>
      <c r="Z79" s="3"/>
    </row>
    <row r="80" spans="2:26" ht="16.5" thickBot="1">
      <c r="B80" s="454"/>
      <c r="C80" s="13"/>
      <c r="D80" s="14"/>
      <c r="E80" s="19"/>
      <c r="F80" s="7"/>
      <c r="G80" s="7"/>
      <c r="H80" s="431"/>
      <c r="I80" s="432"/>
      <c r="J80" s="432"/>
      <c r="K80" s="432"/>
      <c r="L80" s="432"/>
      <c r="M80" s="432"/>
      <c r="N80" s="432"/>
      <c r="O80" s="432"/>
      <c r="P80" s="432"/>
      <c r="Q80" s="432"/>
      <c r="R80" s="432"/>
      <c r="S80" s="432"/>
      <c r="T80" s="478"/>
      <c r="U80" s="7"/>
      <c r="V80" s="3"/>
      <c r="W80" s="3"/>
      <c r="X80" s="3"/>
      <c r="Y80" s="3"/>
      <c r="Z80" s="3"/>
    </row>
    <row r="81" spans="2:26" ht="16.5" thickTop="1">
      <c r="B81" s="285" t="s">
        <v>28</v>
      </c>
      <c r="C81" s="272"/>
      <c r="D81" s="272"/>
      <c r="E81" s="272"/>
      <c r="F81" s="272"/>
      <c r="G81" s="272"/>
      <c r="H81" s="274">
        <f>SUM(H60,H67,H74,H79)</f>
        <v>20352.595999999998</v>
      </c>
      <c r="I81" s="275">
        <f t="shared" ref="I81:S81" si="38">SUM(I60,I67,I74,I79)</f>
        <v>21244.915999999997</v>
      </c>
      <c r="J81" s="275">
        <f t="shared" si="38"/>
        <v>22121.155999999999</v>
      </c>
      <c r="K81" s="275">
        <f t="shared" si="38"/>
        <v>23013.475999999999</v>
      </c>
      <c r="L81" s="275">
        <f t="shared" si="38"/>
        <v>23888.675999999999</v>
      </c>
      <c r="M81" s="275">
        <f t="shared" si="38"/>
        <v>24780.995999999999</v>
      </c>
      <c r="N81" s="275">
        <f t="shared" si="38"/>
        <v>25657.235999999997</v>
      </c>
      <c r="O81" s="275">
        <f t="shared" si="38"/>
        <v>26549.556</v>
      </c>
      <c r="P81" s="275">
        <f t="shared" si="38"/>
        <v>27424.756000000001</v>
      </c>
      <c r="Q81" s="275">
        <f t="shared" si="38"/>
        <v>28317.076000000001</v>
      </c>
      <c r="R81" s="275">
        <f t="shared" si="38"/>
        <v>29193.316000000003</v>
      </c>
      <c r="S81" s="275">
        <f t="shared" si="38"/>
        <v>30097.456000000002</v>
      </c>
      <c r="T81" s="286">
        <f>SUM(H81:S81)</f>
        <v>302641.212</v>
      </c>
      <c r="U81" s="7"/>
      <c r="V81" s="3"/>
      <c r="W81" s="3"/>
      <c r="X81" s="3"/>
      <c r="Y81" s="3"/>
      <c r="Z81" s="3"/>
    </row>
    <row r="82" spans="2:26">
      <c r="B82" s="448"/>
      <c r="C82" s="7"/>
      <c r="D82" s="7"/>
      <c r="E82" s="7"/>
      <c r="F82" s="7"/>
      <c r="G82" s="7"/>
      <c r="H82" s="412"/>
      <c r="I82" s="413"/>
      <c r="J82" s="413"/>
      <c r="K82" s="413"/>
      <c r="L82" s="413"/>
      <c r="M82" s="413"/>
      <c r="N82" s="413"/>
      <c r="O82" s="413"/>
      <c r="P82" s="413"/>
      <c r="Q82" s="413"/>
      <c r="R82" s="413"/>
      <c r="S82" s="413"/>
      <c r="T82" s="427"/>
      <c r="U82" s="7"/>
      <c r="V82" s="3"/>
      <c r="W82" s="3"/>
      <c r="X82" s="3"/>
      <c r="Y82" s="3"/>
      <c r="Z82" s="3"/>
    </row>
    <row r="83" spans="2:26" ht="20.25">
      <c r="B83" s="149" t="s">
        <v>235</v>
      </c>
      <c r="C83" s="367"/>
      <c r="D83" s="367"/>
      <c r="E83" s="367" t="str">
        <f>$E$3</f>
        <v>Year 5 (2024)</v>
      </c>
      <c r="F83" s="367"/>
      <c r="G83" s="367"/>
      <c r="H83" s="405" t="s">
        <v>126</v>
      </c>
      <c r="I83" s="406" t="s">
        <v>127</v>
      </c>
      <c r="J83" s="406" t="s">
        <v>128</v>
      </c>
      <c r="K83" s="406" t="s">
        <v>129</v>
      </c>
      <c r="L83" s="406" t="s">
        <v>130</v>
      </c>
      <c r="M83" s="406" t="s">
        <v>131</v>
      </c>
      <c r="N83" s="406" t="s">
        <v>132</v>
      </c>
      <c r="O83" s="406" t="s">
        <v>133</v>
      </c>
      <c r="P83" s="406" t="s">
        <v>134</v>
      </c>
      <c r="Q83" s="406" t="s">
        <v>135</v>
      </c>
      <c r="R83" s="406" t="s">
        <v>136</v>
      </c>
      <c r="S83" s="406" t="s">
        <v>137</v>
      </c>
      <c r="T83" s="407" t="s">
        <v>177</v>
      </c>
      <c r="U83" s="7"/>
      <c r="V83" s="3"/>
      <c r="W83" s="3"/>
      <c r="X83" s="3"/>
      <c r="Y83" s="3"/>
      <c r="Z83" s="3"/>
    </row>
    <row r="84" spans="2:26">
      <c r="B84" s="451"/>
      <c r="C84" s="452"/>
      <c r="D84" s="452"/>
      <c r="E84" s="452"/>
      <c r="F84" s="452"/>
      <c r="G84" s="453" t="s">
        <v>57</v>
      </c>
      <c r="H84" s="408">
        <f>H$4</f>
        <v>49</v>
      </c>
      <c r="I84" s="409">
        <f t="shared" ref="I84:S84" si="39">I$4</f>
        <v>50</v>
      </c>
      <c r="J84" s="409">
        <f t="shared" si="39"/>
        <v>51</v>
      </c>
      <c r="K84" s="409">
        <f t="shared" si="39"/>
        <v>52</v>
      </c>
      <c r="L84" s="409">
        <f t="shared" si="39"/>
        <v>53</v>
      </c>
      <c r="M84" s="409">
        <f t="shared" si="39"/>
        <v>54</v>
      </c>
      <c r="N84" s="409">
        <f t="shared" si="39"/>
        <v>55</v>
      </c>
      <c r="O84" s="409">
        <f t="shared" si="39"/>
        <v>56</v>
      </c>
      <c r="P84" s="409">
        <f t="shared" si="39"/>
        <v>57</v>
      </c>
      <c r="Q84" s="409">
        <f t="shared" si="39"/>
        <v>58</v>
      </c>
      <c r="R84" s="409">
        <f t="shared" si="39"/>
        <v>59</v>
      </c>
      <c r="S84" s="409">
        <f t="shared" si="39"/>
        <v>60</v>
      </c>
      <c r="T84" s="457" t="str">
        <f>"Total for " &amp; $E$3</f>
        <v>Total for Year 5 (2024)</v>
      </c>
      <c r="U84" s="7"/>
      <c r="V84" s="3"/>
      <c r="W84" s="3"/>
      <c r="X84" s="3"/>
      <c r="Y84" s="3"/>
      <c r="Z84" s="3"/>
    </row>
    <row r="85" spans="2:26">
      <c r="B85" s="454"/>
      <c r="C85" s="7"/>
      <c r="D85" s="7"/>
      <c r="E85" s="554" t="s">
        <v>289</v>
      </c>
      <c r="F85" s="7"/>
      <c r="G85" s="552" t="s">
        <v>290</v>
      </c>
      <c r="H85" s="412"/>
      <c r="I85" s="413"/>
      <c r="J85" s="413"/>
      <c r="K85" s="413"/>
      <c r="L85" s="413"/>
      <c r="M85" s="413"/>
      <c r="N85" s="413"/>
      <c r="O85" s="413"/>
      <c r="P85" s="413"/>
      <c r="Q85" s="413"/>
      <c r="R85" s="413"/>
      <c r="S85" s="413"/>
      <c r="T85" s="459"/>
      <c r="U85" s="7"/>
      <c r="V85" s="3"/>
      <c r="W85" s="3"/>
      <c r="X85" s="3"/>
      <c r="Y85" s="3"/>
      <c r="Z85" s="3"/>
    </row>
    <row r="86" spans="2:26">
      <c r="B86" s="455" t="s">
        <v>222</v>
      </c>
      <c r="C86" s="13"/>
      <c r="D86" s="14"/>
      <c r="E86" s="554"/>
      <c r="F86" s="21" t="s">
        <v>274</v>
      </c>
      <c r="G86" s="552"/>
      <c r="H86" s="412"/>
      <c r="I86" s="413"/>
      <c r="J86" s="413"/>
      <c r="K86" s="413"/>
      <c r="L86" s="413"/>
      <c r="M86" s="413"/>
      <c r="N86" s="413"/>
      <c r="O86" s="413"/>
      <c r="P86" s="413"/>
      <c r="Q86" s="413"/>
      <c r="R86" s="413"/>
      <c r="S86" s="413"/>
      <c r="T86" s="459"/>
      <c r="U86" s="7"/>
      <c r="V86" s="3"/>
      <c r="W86" s="3"/>
      <c r="X86" s="3"/>
      <c r="Y86" s="3"/>
      <c r="Z86" s="3"/>
    </row>
    <row r="87" spans="2:26">
      <c r="B87" s="348"/>
      <c r="C87" s="7" t="s">
        <v>208</v>
      </c>
      <c r="D87" s="14"/>
      <c r="E87" s="506">
        <f>(1+'Year 4'!$G87)*'Year 4'!$E87</f>
        <v>7779.2400000000007</v>
      </c>
      <c r="F87" s="507">
        <f>'Year 4'!$F87</f>
        <v>2</v>
      </c>
      <c r="G87" s="508">
        <f>'Year 4'!$G87</f>
        <v>0.05</v>
      </c>
      <c r="H87" s="425">
        <f t="shared" ref="H87:S95" si="40">$E87*$F87</f>
        <v>15558.480000000001</v>
      </c>
      <c r="I87" s="426">
        <f t="shared" si="40"/>
        <v>15558.480000000001</v>
      </c>
      <c r="J87" s="426">
        <f t="shared" si="40"/>
        <v>15558.480000000001</v>
      </c>
      <c r="K87" s="426">
        <f t="shared" si="40"/>
        <v>15558.480000000001</v>
      </c>
      <c r="L87" s="426">
        <f t="shared" si="40"/>
        <v>15558.480000000001</v>
      </c>
      <c r="M87" s="426">
        <f t="shared" si="40"/>
        <v>15558.480000000001</v>
      </c>
      <c r="N87" s="426">
        <f t="shared" si="40"/>
        <v>15558.480000000001</v>
      </c>
      <c r="O87" s="426">
        <f t="shared" si="40"/>
        <v>15558.480000000001</v>
      </c>
      <c r="P87" s="426">
        <f t="shared" si="40"/>
        <v>15558.480000000001</v>
      </c>
      <c r="Q87" s="426">
        <f t="shared" si="40"/>
        <v>15558.480000000001</v>
      </c>
      <c r="R87" s="426">
        <f t="shared" si="40"/>
        <v>15558.480000000001</v>
      </c>
      <c r="S87" s="426">
        <f t="shared" si="40"/>
        <v>15558.480000000001</v>
      </c>
      <c r="T87" s="469">
        <f t="shared" ref="T87:T100" si="41">SUM(H87:S87)</f>
        <v>186701.76000000004</v>
      </c>
      <c r="U87" s="7"/>
      <c r="V87" s="3"/>
      <c r="W87" s="3"/>
      <c r="X87" s="3"/>
      <c r="Y87" s="3"/>
      <c r="Z87" s="3"/>
    </row>
    <row r="88" spans="2:26">
      <c r="B88" s="348"/>
      <c r="C88" s="7" t="s">
        <v>209</v>
      </c>
      <c r="D88" s="14"/>
      <c r="E88" s="506">
        <f>(1+'Year 4'!$G88)*'Year 4'!$E88</f>
        <v>0</v>
      </c>
      <c r="F88" s="507">
        <f>'Year 4'!$F88</f>
        <v>0</v>
      </c>
      <c r="G88" s="508">
        <f>'Year 4'!$G88</f>
        <v>0.02</v>
      </c>
      <c r="H88" s="425">
        <f t="shared" si="40"/>
        <v>0</v>
      </c>
      <c r="I88" s="426">
        <f t="shared" si="40"/>
        <v>0</v>
      </c>
      <c r="J88" s="426">
        <f t="shared" si="40"/>
        <v>0</v>
      </c>
      <c r="K88" s="426">
        <f t="shared" si="40"/>
        <v>0</v>
      </c>
      <c r="L88" s="426">
        <f t="shared" si="40"/>
        <v>0</v>
      </c>
      <c r="M88" s="426">
        <f t="shared" si="40"/>
        <v>0</v>
      </c>
      <c r="N88" s="426">
        <f t="shared" si="40"/>
        <v>0</v>
      </c>
      <c r="O88" s="426">
        <f t="shared" si="40"/>
        <v>0</v>
      </c>
      <c r="P88" s="426">
        <f t="shared" si="40"/>
        <v>0</v>
      </c>
      <c r="Q88" s="426">
        <f t="shared" si="40"/>
        <v>0</v>
      </c>
      <c r="R88" s="426">
        <f t="shared" si="40"/>
        <v>0</v>
      </c>
      <c r="S88" s="426">
        <f t="shared" si="40"/>
        <v>0</v>
      </c>
      <c r="T88" s="469">
        <f t="shared" si="41"/>
        <v>0</v>
      </c>
      <c r="U88" s="7"/>
      <c r="V88" s="3"/>
      <c r="W88" s="3"/>
      <c r="X88" s="3"/>
      <c r="Y88" s="3"/>
      <c r="Z88" s="3"/>
    </row>
    <row r="89" spans="2:26">
      <c r="B89" s="348"/>
      <c r="C89" s="7" t="s">
        <v>210</v>
      </c>
      <c r="D89" s="14"/>
      <c r="E89" s="506">
        <f>(1+'Year 4'!$G89)*'Year 4'!$E89</f>
        <v>0</v>
      </c>
      <c r="F89" s="507">
        <f>'Year 4'!$F89</f>
        <v>0</v>
      </c>
      <c r="G89" s="508">
        <f>'Year 4'!$G89</f>
        <v>0.02</v>
      </c>
      <c r="H89" s="425">
        <f t="shared" si="40"/>
        <v>0</v>
      </c>
      <c r="I89" s="426">
        <f t="shared" si="40"/>
        <v>0</v>
      </c>
      <c r="J89" s="426">
        <f t="shared" si="40"/>
        <v>0</v>
      </c>
      <c r="K89" s="426">
        <f t="shared" si="40"/>
        <v>0</v>
      </c>
      <c r="L89" s="426">
        <f t="shared" si="40"/>
        <v>0</v>
      </c>
      <c r="M89" s="426">
        <f t="shared" si="40"/>
        <v>0</v>
      </c>
      <c r="N89" s="426">
        <f t="shared" si="40"/>
        <v>0</v>
      </c>
      <c r="O89" s="426">
        <f t="shared" si="40"/>
        <v>0</v>
      </c>
      <c r="P89" s="426">
        <f t="shared" si="40"/>
        <v>0</v>
      </c>
      <c r="Q89" s="426">
        <f t="shared" si="40"/>
        <v>0</v>
      </c>
      <c r="R89" s="426">
        <f t="shared" si="40"/>
        <v>0</v>
      </c>
      <c r="S89" s="426">
        <f t="shared" si="40"/>
        <v>0</v>
      </c>
      <c r="T89" s="469">
        <f t="shared" si="41"/>
        <v>0</v>
      </c>
      <c r="U89" s="7"/>
      <c r="V89" s="3"/>
      <c r="W89" s="3"/>
      <c r="X89" s="3"/>
      <c r="Y89" s="3"/>
      <c r="Z89" s="3"/>
    </row>
    <row r="90" spans="2:26">
      <c r="B90" s="348"/>
      <c r="C90" s="48" t="s">
        <v>211</v>
      </c>
      <c r="D90" s="14"/>
      <c r="E90" s="506">
        <f>(1+'Year 4'!$G90)*'Year 4'!$E90</f>
        <v>3463.7829120000001</v>
      </c>
      <c r="F90" s="507">
        <f>'Year 4'!$F90</f>
        <v>1</v>
      </c>
      <c r="G90" s="508">
        <f>'Year 4'!$G90</f>
        <v>0.02</v>
      </c>
      <c r="H90" s="425">
        <f t="shared" si="40"/>
        <v>3463.7829120000001</v>
      </c>
      <c r="I90" s="426">
        <f t="shared" si="40"/>
        <v>3463.7829120000001</v>
      </c>
      <c r="J90" s="426">
        <f t="shared" si="40"/>
        <v>3463.7829120000001</v>
      </c>
      <c r="K90" s="426">
        <f t="shared" si="40"/>
        <v>3463.7829120000001</v>
      </c>
      <c r="L90" s="426">
        <f t="shared" si="40"/>
        <v>3463.7829120000001</v>
      </c>
      <c r="M90" s="426">
        <f t="shared" si="40"/>
        <v>3463.7829120000001</v>
      </c>
      <c r="N90" s="426">
        <f t="shared" si="40"/>
        <v>3463.7829120000001</v>
      </c>
      <c r="O90" s="426">
        <f t="shared" si="40"/>
        <v>3463.7829120000001</v>
      </c>
      <c r="P90" s="426">
        <f t="shared" si="40"/>
        <v>3463.7829120000001</v>
      </c>
      <c r="Q90" s="426">
        <f t="shared" si="40"/>
        <v>3463.7829120000001</v>
      </c>
      <c r="R90" s="426">
        <f t="shared" si="40"/>
        <v>3463.7829120000001</v>
      </c>
      <c r="S90" s="426">
        <f t="shared" si="40"/>
        <v>3463.7829120000001</v>
      </c>
      <c r="T90" s="469">
        <f t="shared" si="41"/>
        <v>41565.394944</v>
      </c>
      <c r="U90" s="7"/>
      <c r="V90" s="3"/>
      <c r="W90" s="3"/>
      <c r="X90" s="3"/>
      <c r="Y90" s="3"/>
      <c r="Z90" s="3"/>
    </row>
    <row r="91" spans="2:26">
      <c r="B91" s="348"/>
      <c r="C91" s="43" t="s">
        <v>234</v>
      </c>
      <c r="D91" s="14"/>
      <c r="E91" s="506">
        <f>(1+'Year 4'!$G91)*'Year 4'!$E91</f>
        <v>0</v>
      </c>
      <c r="F91" s="507">
        <f>'Year 4'!$F91</f>
        <v>0</v>
      </c>
      <c r="G91" s="508">
        <f>'Year 4'!$G91</f>
        <v>0.02</v>
      </c>
      <c r="H91" s="425">
        <f t="shared" si="40"/>
        <v>0</v>
      </c>
      <c r="I91" s="426">
        <f t="shared" si="40"/>
        <v>0</v>
      </c>
      <c r="J91" s="426">
        <f t="shared" si="40"/>
        <v>0</v>
      </c>
      <c r="K91" s="426">
        <f t="shared" si="40"/>
        <v>0</v>
      </c>
      <c r="L91" s="426">
        <f t="shared" si="40"/>
        <v>0</v>
      </c>
      <c r="M91" s="426">
        <f t="shared" si="40"/>
        <v>0</v>
      </c>
      <c r="N91" s="426">
        <f t="shared" si="40"/>
        <v>0</v>
      </c>
      <c r="O91" s="426">
        <f t="shared" si="40"/>
        <v>0</v>
      </c>
      <c r="P91" s="426">
        <f t="shared" si="40"/>
        <v>0</v>
      </c>
      <c r="Q91" s="426">
        <f t="shared" si="40"/>
        <v>0</v>
      </c>
      <c r="R91" s="426">
        <f t="shared" si="40"/>
        <v>0</v>
      </c>
      <c r="S91" s="426">
        <f t="shared" si="40"/>
        <v>0</v>
      </c>
      <c r="T91" s="469">
        <f t="shared" si="41"/>
        <v>0</v>
      </c>
      <c r="U91" s="7"/>
      <c r="V91" s="3"/>
      <c r="W91" s="3"/>
      <c r="X91" s="3"/>
      <c r="Y91" s="3"/>
      <c r="Z91" s="3"/>
    </row>
    <row r="92" spans="2:26">
      <c r="B92" s="348"/>
      <c r="C92" s="48" t="s">
        <v>215</v>
      </c>
      <c r="D92" s="14"/>
      <c r="E92" s="506">
        <f>(1+'Year 4'!$G92)*'Year 4'!$E92</f>
        <v>1800</v>
      </c>
      <c r="F92" s="507">
        <f>'Year 4'!$F92</f>
        <v>1</v>
      </c>
      <c r="G92" s="508">
        <f>'Year 4'!$G92</f>
        <v>0</v>
      </c>
      <c r="H92" s="425">
        <f t="shared" si="40"/>
        <v>1800</v>
      </c>
      <c r="I92" s="426">
        <f t="shared" si="40"/>
        <v>1800</v>
      </c>
      <c r="J92" s="426">
        <f t="shared" si="40"/>
        <v>1800</v>
      </c>
      <c r="K92" s="426">
        <f t="shared" si="40"/>
        <v>1800</v>
      </c>
      <c r="L92" s="426">
        <f t="shared" si="40"/>
        <v>1800</v>
      </c>
      <c r="M92" s="426">
        <f t="shared" si="40"/>
        <v>1800</v>
      </c>
      <c r="N92" s="426">
        <f t="shared" si="40"/>
        <v>1800</v>
      </c>
      <c r="O92" s="426">
        <f t="shared" si="40"/>
        <v>1800</v>
      </c>
      <c r="P92" s="426">
        <f t="shared" si="40"/>
        <v>1800</v>
      </c>
      <c r="Q92" s="426">
        <f t="shared" si="40"/>
        <v>1800</v>
      </c>
      <c r="R92" s="426">
        <f t="shared" si="40"/>
        <v>1800</v>
      </c>
      <c r="S92" s="426">
        <f t="shared" si="40"/>
        <v>1800</v>
      </c>
      <c r="T92" s="469">
        <f t="shared" si="41"/>
        <v>21600</v>
      </c>
      <c r="U92" s="7"/>
      <c r="V92" s="3"/>
      <c r="W92" s="3"/>
      <c r="X92" s="3"/>
      <c r="Y92" s="3"/>
      <c r="Z92" s="3"/>
    </row>
    <row r="93" spans="2:26">
      <c r="B93" s="348"/>
      <c r="C93" s="48" t="s">
        <v>216</v>
      </c>
      <c r="D93" s="14"/>
      <c r="E93" s="506">
        <f>(1+'Year 4'!$G93)*'Year 4'!$E93</f>
        <v>0</v>
      </c>
      <c r="F93" s="507">
        <f>'Year 4'!$F93</f>
        <v>0</v>
      </c>
      <c r="G93" s="508">
        <f>'Year 4'!$G93</f>
        <v>0</v>
      </c>
      <c r="H93" s="425">
        <f t="shared" si="40"/>
        <v>0</v>
      </c>
      <c r="I93" s="426">
        <f t="shared" si="40"/>
        <v>0</v>
      </c>
      <c r="J93" s="426">
        <f t="shared" si="40"/>
        <v>0</v>
      </c>
      <c r="K93" s="426">
        <f t="shared" si="40"/>
        <v>0</v>
      </c>
      <c r="L93" s="426">
        <f t="shared" si="40"/>
        <v>0</v>
      </c>
      <c r="M93" s="426">
        <f t="shared" si="40"/>
        <v>0</v>
      </c>
      <c r="N93" s="426">
        <f t="shared" si="40"/>
        <v>0</v>
      </c>
      <c r="O93" s="426">
        <f t="shared" si="40"/>
        <v>0</v>
      </c>
      <c r="P93" s="426">
        <f t="shared" si="40"/>
        <v>0</v>
      </c>
      <c r="Q93" s="426">
        <f t="shared" si="40"/>
        <v>0</v>
      </c>
      <c r="R93" s="426">
        <f t="shared" si="40"/>
        <v>0</v>
      </c>
      <c r="S93" s="426">
        <f t="shared" si="40"/>
        <v>0</v>
      </c>
      <c r="T93" s="469">
        <f t="shared" si="41"/>
        <v>0</v>
      </c>
      <c r="U93" s="7"/>
      <c r="V93" s="3"/>
      <c r="W93" s="3"/>
      <c r="X93" s="3"/>
      <c r="Y93" s="3"/>
      <c r="Z93" s="3"/>
    </row>
    <row r="94" spans="2:26">
      <c r="B94" s="348"/>
      <c r="C94" s="48" t="s">
        <v>217</v>
      </c>
      <c r="D94" s="61"/>
      <c r="E94" s="506">
        <f>(1+'Year 4'!$G94)*'Year 4'!$E94</f>
        <v>0</v>
      </c>
      <c r="F94" s="507">
        <f>'Year 4'!$F94</f>
        <v>0</v>
      </c>
      <c r="G94" s="508">
        <f>'Year 4'!$G94</f>
        <v>0</v>
      </c>
      <c r="H94" s="425">
        <f t="shared" si="40"/>
        <v>0</v>
      </c>
      <c r="I94" s="426">
        <f t="shared" si="40"/>
        <v>0</v>
      </c>
      <c r="J94" s="426">
        <f t="shared" si="40"/>
        <v>0</v>
      </c>
      <c r="K94" s="426">
        <f t="shared" si="40"/>
        <v>0</v>
      </c>
      <c r="L94" s="426">
        <f t="shared" si="40"/>
        <v>0</v>
      </c>
      <c r="M94" s="426">
        <f t="shared" si="40"/>
        <v>0</v>
      </c>
      <c r="N94" s="426">
        <f t="shared" si="40"/>
        <v>0</v>
      </c>
      <c r="O94" s="426">
        <f t="shared" si="40"/>
        <v>0</v>
      </c>
      <c r="P94" s="426">
        <f t="shared" si="40"/>
        <v>0</v>
      </c>
      <c r="Q94" s="426">
        <f t="shared" si="40"/>
        <v>0</v>
      </c>
      <c r="R94" s="426">
        <f t="shared" si="40"/>
        <v>0</v>
      </c>
      <c r="S94" s="426">
        <f t="shared" si="40"/>
        <v>0</v>
      </c>
      <c r="T94" s="469">
        <f t="shared" si="41"/>
        <v>0</v>
      </c>
      <c r="U94" s="7"/>
      <c r="V94" s="3"/>
      <c r="W94" s="3"/>
      <c r="X94" s="3"/>
      <c r="Y94" s="3"/>
      <c r="Z94" s="3"/>
    </row>
    <row r="95" spans="2:26">
      <c r="B95" s="348"/>
      <c r="C95" s="48" t="s">
        <v>218</v>
      </c>
      <c r="D95" s="61"/>
      <c r="E95" s="506">
        <f>(1+'Year 4'!$G95)*'Year 4'!$E95</f>
        <v>0</v>
      </c>
      <c r="F95" s="507">
        <f>'Year 4'!$F95</f>
        <v>0</v>
      </c>
      <c r="G95" s="508">
        <f>'Year 4'!$G95</f>
        <v>0</v>
      </c>
      <c r="H95" s="425">
        <f t="shared" si="40"/>
        <v>0</v>
      </c>
      <c r="I95" s="426">
        <f t="shared" si="40"/>
        <v>0</v>
      </c>
      <c r="J95" s="426">
        <f t="shared" si="40"/>
        <v>0</v>
      </c>
      <c r="K95" s="426">
        <f t="shared" si="40"/>
        <v>0</v>
      </c>
      <c r="L95" s="426">
        <f t="shared" si="40"/>
        <v>0</v>
      </c>
      <c r="M95" s="426">
        <f t="shared" si="40"/>
        <v>0</v>
      </c>
      <c r="N95" s="426">
        <f t="shared" si="40"/>
        <v>0</v>
      </c>
      <c r="O95" s="426">
        <f t="shared" si="40"/>
        <v>0</v>
      </c>
      <c r="P95" s="426">
        <f t="shared" si="40"/>
        <v>0</v>
      </c>
      <c r="Q95" s="426">
        <f t="shared" si="40"/>
        <v>0</v>
      </c>
      <c r="R95" s="426">
        <f t="shared" si="40"/>
        <v>0</v>
      </c>
      <c r="S95" s="426">
        <f t="shared" si="40"/>
        <v>0</v>
      </c>
      <c r="T95" s="469">
        <f t="shared" si="41"/>
        <v>0</v>
      </c>
      <c r="U95" s="7"/>
      <c r="V95" s="3"/>
      <c r="W95" s="3"/>
      <c r="X95" s="3"/>
      <c r="Y95" s="3"/>
      <c r="Z95" s="3"/>
    </row>
    <row r="96" spans="2:26">
      <c r="B96" s="348"/>
      <c r="C96" s="48"/>
      <c r="D96" s="61"/>
      <c r="E96" s="44"/>
      <c r="F96" s="24">
        <f>SUM(F87:F95)</f>
        <v>4</v>
      </c>
      <c r="G96" s="22"/>
      <c r="H96" s="425"/>
      <c r="I96" s="426"/>
      <c r="J96" s="426"/>
      <c r="K96" s="426"/>
      <c r="L96" s="426"/>
      <c r="M96" s="426"/>
      <c r="N96" s="426"/>
      <c r="O96" s="426"/>
      <c r="P96" s="426"/>
      <c r="Q96" s="426"/>
      <c r="R96" s="426"/>
      <c r="S96" s="426"/>
      <c r="T96" s="469"/>
      <c r="U96" s="7"/>
      <c r="V96" s="3"/>
      <c r="W96" s="3"/>
      <c r="X96" s="3"/>
      <c r="Y96" s="3"/>
      <c r="Z96" s="3"/>
    </row>
    <row r="97" spans="2:26">
      <c r="B97" s="348"/>
      <c r="C97" s="48"/>
      <c r="D97" s="61" t="s">
        <v>220</v>
      </c>
      <c r="E97" s="21" t="s">
        <v>219</v>
      </c>
      <c r="F97" s="62" t="s">
        <v>214</v>
      </c>
      <c r="G97" s="22"/>
      <c r="H97" s="425"/>
      <c r="I97" s="426"/>
      <c r="J97" s="426"/>
      <c r="K97" s="426"/>
      <c r="L97" s="426"/>
      <c r="M97" s="426"/>
      <c r="N97" s="426"/>
      <c r="O97" s="426"/>
      <c r="P97" s="426"/>
      <c r="Q97" s="426"/>
      <c r="R97" s="426"/>
      <c r="S97" s="426"/>
      <c r="T97" s="469"/>
      <c r="U97" s="7"/>
      <c r="V97" s="3"/>
      <c r="W97" s="3"/>
      <c r="X97" s="3"/>
      <c r="Y97" s="3"/>
      <c r="Z97" s="3"/>
    </row>
    <row r="98" spans="2:26">
      <c r="B98" s="348"/>
      <c r="C98" s="7" t="s">
        <v>212</v>
      </c>
      <c r="D98" s="507">
        <f>'Year 4'!D98</f>
        <v>3</v>
      </c>
      <c r="E98" s="506">
        <f>'Year 4'!E98</f>
        <v>10</v>
      </c>
      <c r="F98" s="507">
        <f>'Year 4'!F98</f>
        <v>40</v>
      </c>
      <c r="G98" s="22"/>
      <c r="H98" s="425">
        <f>(($E98*$F98*52)/12)*$D98</f>
        <v>5200</v>
      </c>
      <c r="I98" s="426">
        <f t="shared" ref="I98:S98" si="42">(($E98*$F98*52)/12)*$D98</f>
        <v>5200</v>
      </c>
      <c r="J98" s="426">
        <f t="shared" si="42"/>
        <v>5200</v>
      </c>
      <c r="K98" s="426">
        <f t="shared" si="42"/>
        <v>5200</v>
      </c>
      <c r="L98" s="426">
        <f t="shared" si="42"/>
        <v>5200</v>
      </c>
      <c r="M98" s="426">
        <f t="shared" si="42"/>
        <v>5200</v>
      </c>
      <c r="N98" s="426">
        <f t="shared" si="42"/>
        <v>5200</v>
      </c>
      <c r="O98" s="426">
        <f t="shared" si="42"/>
        <v>5200</v>
      </c>
      <c r="P98" s="426">
        <f t="shared" si="42"/>
        <v>5200</v>
      </c>
      <c r="Q98" s="426">
        <f t="shared" si="42"/>
        <v>5200</v>
      </c>
      <c r="R98" s="426">
        <f t="shared" si="42"/>
        <v>5200</v>
      </c>
      <c r="S98" s="426">
        <f t="shared" si="42"/>
        <v>5200</v>
      </c>
      <c r="T98" s="469">
        <f t="shared" si="41"/>
        <v>62400</v>
      </c>
      <c r="U98" s="7"/>
      <c r="V98" s="3"/>
      <c r="W98" s="3"/>
      <c r="X98" s="3"/>
      <c r="Y98" s="3"/>
      <c r="Z98" s="3"/>
    </row>
    <row r="99" spans="2:26">
      <c r="B99" s="348"/>
      <c r="C99" s="7" t="s">
        <v>213</v>
      </c>
      <c r="D99" s="507">
        <f>'Year 4'!D99</f>
        <v>2</v>
      </c>
      <c r="E99" s="506">
        <f>'Year 4'!E99</f>
        <v>9</v>
      </c>
      <c r="F99" s="507">
        <f>'Year 4'!F99</f>
        <v>20</v>
      </c>
      <c r="G99" s="22"/>
      <c r="H99" s="425">
        <f t="shared" ref="H99:S100" si="43">(($E99*$F99*52)/12)*$D99</f>
        <v>1560</v>
      </c>
      <c r="I99" s="426">
        <f t="shared" si="43"/>
        <v>1560</v>
      </c>
      <c r="J99" s="426">
        <f t="shared" si="43"/>
        <v>1560</v>
      </c>
      <c r="K99" s="426">
        <f t="shared" si="43"/>
        <v>1560</v>
      </c>
      <c r="L99" s="426">
        <f t="shared" si="43"/>
        <v>1560</v>
      </c>
      <c r="M99" s="426">
        <f t="shared" si="43"/>
        <v>1560</v>
      </c>
      <c r="N99" s="426">
        <f t="shared" si="43"/>
        <v>1560</v>
      </c>
      <c r="O99" s="426">
        <f t="shared" si="43"/>
        <v>1560</v>
      </c>
      <c r="P99" s="426">
        <f t="shared" si="43"/>
        <v>1560</v>
      </c>
      <c r="Q99" s="426">
        <f t="shared" si="43"/>
        <v>1560</v>
      </c>
      <c r="R99" s="426">
        <f t="shared" si="43"/>
        <v>1560</v>
      </c>
      <c r="S99" s="426">
        <f t="shared" si="43"/>
        <v>1560</v>
      </c>
      <c r="T99" s="469">
        <f t="shared" si="41"/>
        <v>18720</v>
      </c>
      <c r="U99" s="7"/>
      <c r="V99" s="3"/>
      <c r="W99" s="3"/>
      <c r="X99" s="3"/>
      <c r="Y99" s="3"/>
      <c r="Z99" s="3"/>
    </row>
    <row r="100" spans="2:26">
      <c r="B100" s="348"/>
      <c r="C100" s="7" t="s">
        <v>24</v>
      </c>
      <c r="D100" s="507">
        <f>'Year 4'!D100</f>
        <v>0</v>
      </c>
      <c r="E100" s="506">
        <f>'Year 4'!E100</f>
        <v>0</v>
      </c>
      <c r="F100" s="507">
        <f>'Year 4'!F100</f>
        <v>0</v>
      </c>
      <c r="G100" s="22"/>
      <c r="H100" s="425">
        <f t="shared" si="43"/>
        <v>0</v>
      </c>
      <c r="I100" s="426">
        <f t="shared" si="43"/>
        <v>0</v>
      </c>
      <c r="J100" s="426">
        <f t="shared" si="43"/>
        <v>0</v>
      </c>
      <c r="K100" s="426">
        <f t="shared" si="43"/>
        <v>0</v>
      </c>
      <c r="L100" s="426">
        <f t="shared" si="43"/>
        <v>0</v>
      </c>
      <c r="M100" s="426">
        <f t="shared" si="43"/>
        <v>0</v>
      </c>
      <c r="N100" s="426">
        <f t="shared" si="43"/>
        <v>0</v>
      </c>
      <c r="O100" s="426">
        <f t="shared" si="43"/>
        <v>0</v>
      </c>
      <c r="P100" s="426">
        <f t="shared" si="43"/>
        <v>0</v>
      </c>
      <c r="Q100" s="426">
        <f t="shared" si="43"/>
        <v>0</v>
      </c>
      <c r="R100" s="426">
        <f t="shared" si="43"/>
        <v>0</v>
      </c>
      <c r="S100" s="426">
        <f t="shared" si="43"/>
        <v>0</v>
      </c>
      <c r="T100" s="469">
        <f t="shared" si="41"/>
        <v>0</v>
      </c>
      <c r="U100" s="7"/>
      <c r="V100" s="3"/>
      <c r="W100" s="3"/>
      <c r="X100" s="3"/>
      <c r="Y100" s="3"/>
      <c r="Z100" s="3"/>
    </row>
    <row r="101" spans="2:26" ht="16.5" thickBot="1">
      <c r="B101" s="348"/>
      <c r="C101" s="7"/>
      <c r="D101" s="63">
        <f>SUM(D98:D100)</f>
        <v>5</v>
      </c>
      <c r="E101" s="44"/>
      <c r="F101" s="64"/>
      <c r="G101" s="22"/>
      <c r="H101" s="425"/>
      <c r="I101" s="426"/>
      <c r="J101" s="426"/>
      <c r="K101" s="426"/>
      <c r="L101" s="426"/>
      <c r="M101" s="426"/>
      <c r="N101" s="426"/>
      <c r="O101" s="426"/>
      <c r="P101" s="426"/>
      <c r="Q101" s="426"/>
      <c r="R101" s="426"/>
      <c r="S101" s="426"/>
      <c r="T101" s="469"/>
      <c r="U101" s="7"/>
      <c r="V101" s="3"/>
      <c r="W101" s="3"/>
      <c r="X101" s="3"/>
      <c r="Y101" s="3"/>
      <c r="Z101" s="3"/>
    </row>
    <row r="102" spans="2:26" ht="16.5" thickTop="1">
      <c r="B102" s="470" t="s">
        <v>221</v>
      </c>
      <c r="C102" s="471"/>
      <c r="D102" s="471"/>
      <c r="E102" s="471"/>
      <c r="F102" s="471"/>
      <c r="G102" s="472"/>
      <c r="H102" s="473">
        <f>SUM(H87:H100)</f>
        <v>27582.262912000002</v>
      </c>
      <c r="I102" s="474">
        <f t="shared" ref="I102:S102" si="44">SUM(I87:I100)</f>
        <v>27582.262912000002</v>
      </c>
      <c r="J102" s="474">
        <f t="shared" si="44"/>
        <v>27582.262912000002</v>
      </c>
      <c r="K102" s="474">
        <f t="shared" si="44"/>
        <v>27582.262912000002</v>
      </c>
      <c r="L102" s="474">
        <f t="shared" si="44"/>
        <v>27582.262912000002</v>
      </c>
      <c r="M102" s="474">
        <f t="shared" si="44"/>
        <v>27582.262912000002</v>
      </c>
      <c r="N102" s="474">
        <f t="shared" si="44"/>
        <v>27582.262912000002</v>
      </c>
      <c r="O102" s="474">
        <f t="shared" si="44"/>
        <v>27582.262912000002</v>
      </c>
      <c r="P102" s="474">
        <f t="shared" si="44"/>
        <v>27582.262912000002</v>
      </c>
      <c r="Q102" s="474">
        <f t="shared" si="44"/>
        <v>27582.262912000002</v>
      </c>
      <c r="R102" s="474">
        <f t="shared" si="44"/>
        <v>27582.262912000002</v>
      </c>
      <c r="S102" s="474">
        <f t="shared" si="44"/>
        <v>27582.262912000002</v>
      </c>
      <c r="T102" s="475">
        <f>SUM(H102:S102)</f>
        <v>330987.15494400001</v>
      </c>
      <c r="U102" s="7"/>
      <c r="V102" s="3"/>
      <c r="W102" s="3"/>
      <c r="X102" s="3"/>
      <c r="Y102" s="3"/>
      <c r="Z102" s="3"/>
    </row>
    <row r="103" spans="2:26" ht="15.95" customHeight="1">
      <c r="B103" s="348"/>
      <c r="C103" s="7"/>
      <c r="D103" s="64"/>
      <c r="E103" s="553" t="s">
        <v>315</v>
      </c>
      <c r="F103" s="553" t="s">
        <v>314</v>
      </c>
      <c r="G103" s="553"/>
      <c r="H103" s="425"/>
      <c r="I103" s="426"/>
      <c r="J103" s="426"/>
      <c r="K103" s="426"/>
      <c r="L103" s="426"/>
      <c r="M103" s="426"/>
      <c r="N103" s="426"/>
      <c r="O103" s="426"/>
      <c r="P103" s="426"/>
      <c r="Q103" s="426"/>
      <c r="R103" s="426"/>
      <c r="S103" s="426"/>
      <c r="T103" s="469"/>
      <c r="U103" s="7"/>
      <c r="V103" s="3"/>
      <c r="W103" s="3"/>
      <c r="X103" s="3"/>
      <c r="Y103" s="3"/>
      <c r="Z103" s="3"/>
    </row>
    <row r="104" spans="2:26">
      <c r="B104" s="455" t="s">
        <v>223</v>
      </c>
      <c r="C104" s="70"/>
      <c r="D104" s="70"/>
      <c r="E104" s="553"/>
      <c r="F104" s="553"/>
      <c r="G104" s="553"/>
      <c r="H104" s="425"/>
      <c r="I104" s="426"/>
      <c r="J104" s="426"/>
      <c r="K104" s="426"/>
      <c r="L104" s="426"/>
      <c r="M104" s="426"/>
      <c r="N104" s="426"/>
      <c r="O104" s="426"/>
      <c r="P104" s="426"/>
      <c r="Q104" s="426"/>
      <c r="R104" s="426"/>
      <c r="S104" s="426"/>
      <c r="T104" s="469"/>
      <c r="U104" s="7"/>
      <c r="V104" s="3"/>
      <c r="W104" s="3"/>
      <c r="X104" s="3"/>
      <c r="Y104" s="3"/>
      <c r="Z104" s="3"/>
    </row>
    <row r="105" spans="2:26">
      <c r="B105" s="479"/>
      <c r="C105" s="7" t="s">
        <v>224</v>
      </c>
      <c r="D105" s="70"/>
      <c r="E105" s="508">
        <f>'Year 4'!E105</f>
        <v>6.2E-2</v>
      </c>
      <c r="F105" s="506">
        <f>IF('Year 4'!F105="","",'Year 4'!F105)</f>
        <v>102000</v>
      </c>
      <c r="G105" s="27"/>
      <c r="H105" s="425">
        <f>IF($F105="",$E105*H$102,$E105*$F105)</f>
        <v>6324</v>
      </c>
      <c r="I105" s="426">
        <f t="shared" ref="I105:S105" si="45">IF($F105="",$E105*I$102,$E105*$F105)</f>
        <v>6324</v>
      </c>
      <c r="J105" s="426">
        <f t="shared" si="45"/>
        <v>6324</v>
      </c>
      <c r="K105" s="426">
        <f t="shared" si="45"/>
        <v>6324</v>
      </c>
      <c r="L105" s="426">
        <f t="shared" si="45"/>
        <v>6324</v>
      </c>
      <c r="M105" s="426">
        <f t="shared" si="45"/>
        <v>6324</v>
      </c>
      <c r="N105" s="426">
        <f t="shared" si="45"/>
        <v>6324</v>
      </c>
      <c r="O105" s="426">
        <f t="shared" si="45"/>
        <v>6324</v>
      </c>
      <c r="P105" s="426">
        <f t="shared" si="45"/>
        <v>6324</v>
      </c>
      <c r="Q105" s="426">
        <f t="shared" si="45"/>
        <v>6324</v>
      </c>
      <c r="R105" s="426">
        <f t="shared" si="45"/>
        <v>6324</v>
      </c>
      <c r="S105" s="426">
        <f t="shared" si="45"/>
        <v>6324</v>
      </c>
      <c r="T105" s="469">
        <f t="shared" ref="T105:T112" si="46">SUM(H105:S105)</f>
        <v>75888</v>
      </c>
      <c r="U105" s="7"/>
      <c r="V105" s="3"/>
      <c r="W105" s="3"/>
      <c r="X105" s="3"/>
      <c r="Y105" s="3"/>
      <c r="Z105" s="3"/>
    </row>
    <row r="106" spans="2:26">
      <c r="B106" s="479"/>
      <c r="C106" s="7" t="s">
        <v>225</v>
      </c>
      <c r="D106" s="70"/>
      <c r="E106" s="508">
        <f>'Year 4'!E106</f>
        <v>1.4500000000000001E-2</v>
      </c>
      <c r="F106" s="506" t="str">
        <f>IF('Year 4'!F106="","",'Year 4'!F106)</f>
        <v/>
      </c>
      <c r="G106" s="27"/>
      <c r="H106" s="425">
        <f t="shared" ref="H106:S112" si="47">IF($F106="",$E106*H$102,$E106*$F106)</f>
        <v>399.94281222400002</v>
      </c>
      <c r="I106" s="426">
        <f t="shared" si="47"/>
        <v>399.94281222400002</v>
      </c>
      <c r="J106" s="426">
        <f t="shared" si="47"/>
        <v>399.94281222400002</v>
      </c>
      <c r="K106" s="426">
        <f t="shared" si="47"/>
        <v>399.94281222400002</v>
      </c>
      <c r="L106" s="426">
        <f t="shared" si="47"/>
        <v>399.94281222400002</v>
      </c>
      <c r="M106" s="426">
        <f t="shared" si="47"/>
        <v>399.94281222400002</v>
      </c>
      <c r="N106" s="426">
        <f t="shared" si="47"/>
        <v>399.94281222400002</v>
      </c>
      <c r="O106" s="426">
        <f t="shared" si="47"/>
        <v>399.94281222400002</v>
      </c>
      <c r="P106" s="426">
        <f t="shared" si="47"/>
        <v>399.94281222400002</v>
      </c>
      <c r="Q106" s="426">
        <f t="shared" si="47"/>
        <v>399.94281222400002</v>
      </c>
      <c r="R106" s="426">
        <f t="shared" si="47"/>
        <v>399.94281222400002</v>
      </c>
      <c r="S106" s="426">
        <f t="shared" si="47"/>
        <v>399.94281222400002</v>
      </c>
      <c r="T106" s="469">
        <f t="shared" si="46"/>
        <v>4799.3137466880007</v>
      </c>
      <c r="U106" s="7"/>
      <c r="V106" s="3"/>
      <c r="W106" s="3"/>
      <c r="X106" s="3"/>
      <c r="Y106" s="3"/>
      <c r="Z106" s="3"/>
    </row>
    <row r="107" spans="2:26">
      <c r="B107" s="479"/>
      <c r="C107" s="7" t="s">
        <v>231</v>
      </c>
      <c r="D107" s="70"/>
      <c r="E107" s="508">
        <f>'Year 4'!E107</f>
        <v>8.0000000000000002E-3</v>
      </c>
      <c r="F107" s="506">
        <f>IF('Year 4'!F107="","",'Year 4'!F107)</f>
        <v>7000</v>
      </c>
      <c r="G107" s="27"/>
      <c r="H107" s="425">
        <f t="shared" si="47"/>
        <v>56</v>
      </c>
      <c r="I107" s="426">
        <f t="shared" si="47"/>
        <v>56</v>
      </c>
      <c r="J107" s="426">
        <f t="shared" si="47"/>
        <v>56</v>
      </c>
      <c r="K107" s="426">
        <f t="shared" si="47"/>
        <v>56</v>
      </c>
      <c r="L107" s="426">
        <f t="shared" si="47"/>
        <v>56</v>
      </c>
      <c r="M107" s="426">
        <f t="shared" si="47"/>
        <v>56</v>
      </c>
      <c r="N107" s="426">
        <f t="shared" si="47"/>
        <v>56</v>
      </c>
      <c r="O107" s="426">
        <f t="shared" si="47"/>
        <v>56</v>
      </c>
      <c r="P107" s="426">
        <f t="shared" si="47"/>
        <v>56</v>
      </c>
      <c r="Q107" s="426">
        <f t="shared" si="47"/>
        <v>56</v>
      </c>
      <c r="R107" s="426">
        <f t="shared" si="47"/>
        <v>56</v>
      </c>
      <c r="S107" s="426">
        <f t="shared" si="47"/>
        <v>56</v>
      </c>
      <c r="T107" s="469">
        <f t="shared" si="46"/>
        <v>672</v>
      </c>
      <c r="U107" s="7"/>
      <c r="V107" s="3"/>
      <c r="W107" s="3"/>
      <c r="X107" s="3"/>
      <c r="Y107" s="3"/>
      <c r="Z107" s="3"/>
    </row>
    <row r="108" spans="2:26">
      <c r="B108" s="479"/>
      <c r="C108" s="7" t="s">
        <v>232</v>
      </c>
      <c r="D108" s="70"/>
      <c r="E108" s="508">
        <f>'Year 4'!E108</f>
        <v>2.7E-2</v>
      </c>
      <c r="F108" s="506">
        <f>IF('Year 4'!F108="","",'Year 4'!F108)</f>
        <v>7000</v>
      </c>
      <c r="G108" s="27"/>
      <c r="H108" s="425">
        <f t="shared" si="47"/>
        <v>189</v>
      </c>
      <c r="I108" s="426">
        <f t="shared" si="47"/>
        <v>189</v>
      </c>
      <c r="J108" s="426">
        <f t="shared" si="47"/>
        <v>189</v>
      </c>
      <c r="K108" s="426">
        <f t="shared" si="47"/>
        <v>189</v>
      </c>
      <c r="L108" s="426">
        <f t="shared" si="47"/>
        <v>189</v>
      </c>
      <c r="M108" s="426">
        <f t="shared" si="47"/>
        <v>189</v>
      </c>
      <c r="N108" s="426">
        <f t="shared" si="47"/>
        <v>189</v>
      </c>
      <c r="O108" s="426">
        <f t="shared" si="47"/>
        <v>189</v>
      </c>
      <c r="P108" s="426">
        <f t="shared" si="47"/>
        <v>189</v>
      </c>
      <c r="Q108" s="426">
        <f t="shared" si="47"/>
        <v>189</v>
      </c>
      <c r="R108" s="426">
        <f t="shared" si="47"/>
        <v>189</v>
      </c>
      <c r="S108" s="426">
        <f t="shared" si="47"/>
        <v>189</v>
      </c>
      <c r="T108" s="469">
        <f t="shared" si="46"/>
        <v>2268</v>
      </c>
      <c r="U108" s="7"/>
      <c r="V108" s="3"/>
      <c r="W108" s="3"/>
      <c r="X108" s="3"/>
      <c r="Y108" s="3"/>
      <c r="Z108" s="3"/>
    </row>
    <row r="109" spans="2:26">
      <c r="B109" s="479"/>
      <c r="C109" s="7" t="s">
        <v>226</v>
      </c>
      <c r="D109" s="70"/>
      <c r="E109" s="508">
        <f>'Year 4'!E109</f>
        <v>1.4999999999999999E-2</v>
      </c>
      <c r="F109" s="506" t="str">
        <f>IF('Year 4'!F109="","",'Year 4'!F109)</f>
        <v/>
      </c>
      <c r="G109" s="27"/>
      <c r="H109" s="425">
        <f t="shared" si="47"/>
        <v>413.73394368000004</v>
      </c>
      <c r="I109" s="426">
        <f t="shared" si="47"/>
        <v>413.73394368000004</v>
      </c>
      <c r="J109" s="426">
        <f t="shared" si="47"/>
        <v>413.73394368000004</v>
      </c>
      <c r="K109" s="426">
        <f t="shared" si="47"/>
        <v>413.73394368000004</v>
      </c>
      <c r="L109" s="426">
        <f t="shared" si="47"/>
        <v>413.73394368000004</v>
      </c>
      <c r="M109" s="426">
        <f t="shared" si="47"/>
        <v>413.73394368000004</v>
      </c>
      <c r="N109" s="426">
        <f t="shared" si="47"/>
        <v>413.73394368000004</v>
      </c>
      <c r="O109" s="426">
        <f t="shared" si="47"/>
        <v>413.73394368000004</v>
      </c>
      <c r="P109" s="426">
        <f t="shared" si="47"/>
        <v>413.73394368000004</v>
      </c>
      <c r="Q109" s="426">
        <f t="shared" si="47"/>
        <v>413.73394368000004</v>
      </c>
      <c r="R109" s="426">
        <f t="shared" si="47"/>
        <v>413.73394368000004</v>
      </c>
      <c r="S109" s="426">
        <f t="shared" si="47"/>
        <v>413.73394368000004</v>
      </c>
      <c r="T109" s="469">
        <f t="shared" si="46"/>
        <v>4964.8073241600023</v>
      </c>
      <c r="U109" s="7"/>
      <c r="V109" s="3"/>
      <c r="W109" s="3"/>
      <c r="X109" s="3"/>
      <c r="Y109" s="3"/>
      <c r="Z109" s="3"/>
    </row>
    <row r="110" spans="2:26">
      <c r="B110" s="479"/>
      <c r="C110" s="7" t="s">
        <v>227</v>
      </c>
      <c r="D110" s="70"/>
      <c r="E110" s="508">
        <f>'Year 4'!E110</f>
        <v>0</v>
      </c>
      <c r="F110" s="506" t="str">
        <f>IF('Year 4'!F110="","",'Year 4'!F110)</f>
        <v/>
      </c>
      <c r="G110" s="27"/>
      <c r="H110" s="425">
        <f t="shared" si="47"/>
        <v>0</v>
      </c>
      <c r="I110" s="426">
        <f t="shared" si="47"/>
        <v>0</v>
      </c>
      <c r="J110" s="426">
        <f t="shared" si="47"/>
        <v>0</v>
      </c>
      <c r="K110" s="426">
        <f t="shared" si="47"/>
        <v>0</v>
      </c>
      <c r="L110" s="426">
        <f t="shared" si="47"/>
        <v>0</v>
      </c>
      <c r="M110" s="426">
        <f t="shared" si="47"/>
        <v>0</v>
      </c>
      <c r="N110" s="426">
        <f t="shared" si="47"/>
        <v>0</v>
      </c>
      <c r="O110" s="426">
        <f t="shared" si="47"/>
        <v>0</v>
      </c>
      <c r="P110" s="426">
        <f t="shared" si="47"/>
        <v>0</v>
      </c>
      <c r="Q110" s="426">
        <f t="shared" si="47"/>
        <v>0</v>
      </c>
      <c r="R110" s="426">
        <f t="shared" si="47"/>
        <v>0</v>
      </c>
      <c r="S110" s="426">
        <f t="shared" si="47"/>
        <v>0</v>
      </c>
      <c r="T110" s="469">
        <f t="shared" si="46"/>
        <v>0</v>
      </c>
      <c r="U110" s="7"/>
      <c r="V110" s="3"/>
      <c r="W110" s="3"/>
      <c r="X110" s="3"/>
      <c r="Y110" s="3"/>
      <c r="Z110" s="3"/>
    </row>
    <row r="111" spans="2:26">
      <c r="B111" s="479"/>
      <c r="C111" s="7" t="s">
        <v>228</v>
      </c>
      <c r="D111" s="70"/>
      <c r="E111" s="508">
        <f>'Year 4'!E111</f>
        <v>0</v>
      </c>
      <c r="F111" s="506" t="str">
        <f>IF('Year 4'!F111="","",'Year 4'!F111)</f>
        <v/>
      </c>
      <c r="G111" s="27"/>
      <c r="H111" s="425">
        <f t="shared" si="47"/>
        <v>0</v>
      </c>
      <c r="I111" s="426">
        <f t="shared" si="47"/>
        <v>0</v>
      </c>
      <c r="J111" s="426">
        <f t="shared" si="47"/>
        <v>0</v>
      </c>
      <c r="K111" s="426">
        <f t="shared" si="47"/>
        <v>0</v>
      </c>
      <c r="L111" s="426">
        <f t="shared" si="47"/>
        <v>0</v>
      </c>
      <c r="M111" s="426">
        <f t="shared" si="47"/>
        <v>0</v>
      </c>
      <c r="N111" s="426">
        <f t="shared" si="47"/>
        <v>0</v>
      </c>
      <c r="O111" s="426">
        <f t="shared" si="47"/>
        <v>0</v>
      </c>
      <c r="P111" s="426">
        <f t="shared" si="47"/>
        <v>0</v>
      </c>
      <c r="Q111" s="426">
        <f t="shared" si="47"/>
        <v>0</v>
      </c>
      <c r="R111" s="426">
        <f t="shared" si="47"/>
        <v>0</v>
      </c>
      <c r="S111" s="426">
        <f t="shared" si="47"/>
        <v>0</v>
      </c>
      <c r="T111" s="469">
        <f t="shared" si="46"/>
        <v>0</v>
      </c>
      <c r="U111" s="7"/>
      <c r="V111" s="3"/>
      <c r="W111" s="3"/>
      <c r="X111" s="3"/>
      <c r="Y111" s="3"/>
      <c r="Z111" s="3"/>
    </row>
    <row r="112" spans="2:26" ht="16.5" thickBot="1">
      <c r="B112" s="479"/>
      <c r="C112" s="7" t="s">
        <v>229</v>
      </c>
      <c r="D112" s="70"/>
      <c r="E112" s="508">
        <f>'Year 4'!E112</f>
        <v>0.04</v>
      </c>
      <c r="F112" s="506" t="str">
        <f>IF('Year 4'!F112="","",'Year 4'!F112)</f>
        <v/>
      </c>
      <c r="G112" s="27"/>
      <c r="H112" s="425">
        <f t="shared" si="47"/>
        <v>1103.2905164800002</v>
      </c>
      <c r="I112" s="426">
        <f t="shared" si="47"/>
        <v>1103.2905164800002</v>
      </c>
      <c r="J112" s="426">
        <f t="shared" si="47"/>
        <v>1103.2905164800002</v>
      </c>
      <c r="K112" s="426">
        <f t="shared" si="47"/>
        <v>1103.2905164800002</v>
      </c>
      <c r="L112" s="426">
        <f t="shared" si="47"/>
        <v>1103.2905164800002</v>
      </c>
      <c r="M112" s="426">
        <f t="shared" si="47"/>
        <v>1103.2905164800002</v>
      </c>
      <c r="N112" s="426">
        <f t="shared" si="47"/>
        <v>1103.2905164800002</v>
      </c>
      <c r="O112" s="426">
        <f t="shared" si="47"/>
        <v>1103.2905164800002</v>
      </c>
      <c r="P112" s="426">
        <f t="shared" si="47"/>
        <v>1103.2905164800002</v>
      </c>
      <c r="Q112" s="426">
        <f t="shared" si="47"/>
        <v>1103.2905164800002</v>
      </c>
      <c r="R112" s="426">
        <f t="shared" si="47"/>
        <v>1103.2905164800002</v>
      </c>
      <c r="S112" s="426">
        <f t="shared" si="47"/>
        <v>1103.2905164800002</v>
      </c>
      <c r="T112" s="469">
        <f t="shared" si="46"/>
        <v>13239.486197759999</v>
      </c>
      <c r="U112" s="7"/>
      <c r="V112" s="3"/>
      <c r="W112" s="3"/>
      <c r="X112" s="3"/>
      <c r="Y112" s="3"/>
      <c r="Z112" s="3"/>
    </row>
    <row r="113" spans="2:26" ht="16.5" thickTop="1">
      <c r="B113" s="470" t="s">
        <v>230</v>
      </c>
      <c r="C113" s="471"/>
      <c r="D113" s="471"/>
      <c r="E113" s="471"/>
      <c r="F113" s="471"/>
      <c r="G113" s="472"/>
      <c r="H113" s="473">
        <f>SUM(H105:H112)</f>
        <v>8485.9672723839994</v>
      </c>
      <c r="I113" s="474">
        <f t="shared" ref="I113:S113" si="48">SUM(I105:I112)</f>
        <v>8485.9672723839994</v>
      </c>
      <c r="J113" s="474">
        <f t="shared" si="48"/>
        <v>8485.9672723839994</v>
      </c>
      <c r="K113" s="474">
        <f t="shared" si="48"/>
        <v>8485.9672723839994</v>
      </c>
      <c r="L113" s="474">
        <f t="shared" si="48"/>
        <v>8485.9672723839994</v>
      </c>
      <c r="M113" s="474">
        <f t="shared" si="48"/>
        <v>8485.9672723839994</v>
      </c>
      <c r="N113" s="474">
        <f t="shared" si="48"/>
        <v>8485.9672723839994</v>
      </c>
      <c r="O113" s="474">
        <f t="shared" si="48"/>
        <v>8485.9672723839994</v>
      </c>
      <c r="P113" s="474">
        <f t="shared" si="48"/>
        <v>8485.9672723839994</v>
      </c>
      <c r="Q113" s="474">
        <f t="shared" si="48"/>
        <v>8485.9672723839994</v>
      </c>
      <c r="R113" s="474">
        <f t="shared" si="48"/>
        <v>8485.9672723839994</v>
      </c>
      <c r="S113" s="474">
        <f t="shared" si="48"/>
        <v>8485.9672723839994</v>
      </c>
      <c r="T113" s="475">
        <f>SUM(H113:S113)</f>
        <v>101831.60726860802</v>
      </c>
      <c r="U113" s="7"/>
      <c r="V113" s="3"/>
      <c r="W113" s="3"/>
      <c r="X113" s="3"/>
      <c r="Y113" s="3"/>
      <c r="Z113" s="3"/>
    </row>
    <row r="114" spans="2:26" ht="16.5" thickBot="1">
      <c r="B114" s="454"/>
      <c r="C114" s="13"/>
      <c r="D114" s="27"/>
      <c r="E114" s="23"/>
      <c r="F114" s="27"/>
      <c r="G114" s="22"/>
      <c r="H114" s="428"/>
      <c r="I114" s="429"/>
      <c r="J114" s="429"/>
      <c r="K114" s="429"/>
      <c r="L114" s="429"/>
      <c r="M114" s="429"/>
      <c r="N114" s="429"/>
      <c r="O114" s="429"/>
      <c r="P114" s="429"/>
      <c r="Q114" s="429"/>
      <c r="R114" s="429"/>
      <c r="S114" s="429"/>
      <c r="T114" s="478"/>
      <c r="U114" s="7"/>
      <c r="V114" s="3"/>
      <c r="W114" s="3"/>
      <c r="X114" s="3"/>
      <c r="Y114" s="3"/>
      <c r="Z114" s="3"/>
    </row>
    <row r="115" spans="2:26" ht="16.5" thickTop="1">
      <c r="B115" s="285" t="s">
        <v>233</v>
      </c>
      <c r="C115" s="272"/>
      <c r="D115" s="272"/>
      <c r="E115" s="272"/>
      <c r="F115" s="272"/>
      <c r="G115" s="272"/>
      <c r="H115" s="274">
        <f t="shared" ref="H115:S115" si="49">H102+H113</f>
        <v>36068.230184384003</v>
      </c>
      <c r="I115" s="275">
        <f t="shared" si="49"/>
        <v>36068.230184384003</v>
      </c>
      <c r="J115" s="275">
        <f t="shared" si="49"/>
        <v>36068.230184384003</v>
      </c>
      <c r="K115" s="275">
        <f t="shared" si="49"/>
        <v>36068.230184384003</v>
      </c>
      <c r="L115" s="275">
        <f t="shared" si="49"/>
        <v>36068.230184384003</v>
      </c>
      <c r="M115" s="275">
        <f t="shared" si="49"/>
        <v>36068.230184384003</v>
      </c>
      <c r="N115" s="275">
        <f t="shared" si="49"/>
        <v>36068.230184384003</v>
      </c>
      <c r="O115" s="275">
        <f t="shared" si="49"/>
        <v>36068.230184384003</v>
      </c>
      <c r="P115" s="275">
        <f t="shared" si="49"/>
        <v>36068.230184384003</v>
      </c>
      <c r="Q115" s="275">
        <f t="shared" si="49"/>
        <v>36068.230184384003</v>
      </c>
      <c r="R115" s="275">
        <f t="shared" si="49"/>
        <v>36068.230184384003</v>
      </c>
      <c r="S115" s="275">
        <f t="shared" si="49"/>
        <v>36068.230184384003</v>
      </c>
      <c r="T115" s="286">
        <f>SUM(H115:S115)</f>
        <v>432818.76221260795</v>
      </c>
      <c r="U115" s="7"/>
      <c r="V115" s="3"/>
      <c r="W115" s="3"/>
      <c r="X115" s="3"/>
      <c r="Y115" s="3"/>
      <c r="Z115" s="3"/>
    </row>
    <row r="116" spans="2:26">
      <c r="B116" s="448"/>
      <c r="C116" s="13"/>
      <c r="D116" s="14"/>
      <c r="E116" s="23"/>
      <c r="F116" s="11"/>
      <c r="G116" s="7"/>
      <c r="H116" s="433"/>
      <c r="I116" s="434"/>
      <c r="J116" s="434"/>
      <c r="K116" s="434"/>
      <c r="L116" s="434"/>
      <c r="M116" s="434"/>
      <c r="N116" s="434"/>
      <c r="O116" s="434"/>
      <c r="P116" s="434"/>
      <c r="Q116" s="434"/>
      <c r="R116" s="434"/>
      <c r="S116" s="434"/>
      <c r="T116" s="427"/>
      <c r="U116" s="7"/>
      <c r="V116" s="3"/>
      <c r="W116" s="3"/>
      <c r="X116" s="3"/>
      <c r="Y116" s="3"/>
      <c r="Z116" s="3"/>
    </row>
    <row r="117" spans="2:26" ht="20.25">
      <c r="B117" s="149" t="s">
        <v>17</v>
      </c>
      <c r="C117" s="367"/>
      <c r="D117" s="367"/>
      <c r="E117" s="367" t="str">
        <f>$E$3</f>
        <v>Year 5 (2024)</v>
      </c>
      <c r="F117" s="367"/>
      <c r="G117" s="367"/>
      <c r="H117" s="405" t="s">
        <v>126</v>
      </c>
      <c r="I117" s="406" t="s">
        <v>127</v>
      </c>
      <c r="J117" s="406" t="s">
        <v>128</v>
      </c>
      <c r="K117" s="406" t="s">
        <v>129</v>
      </c>
      <c r="L117" s="406" t="s">
        <v>130</v>
      </c>
      <c r="M117" s="406" t="s">
        <v>131</v>
      </c>
      <c r="N117" s="406" t="s">
        <v>132</v>
      </c>
      <c r="O117" s="406" t="s">
        <v>133</v>
      </c>
      <c r="P117" s="406" t="s">
        <v>134</v>
      </c>
      <c r="Q117" s="406" t="s">
        <v>135</v>
      </c>
      <c r="R117" s="406" t="s">
        <v>136</v>
      </c>
      <c r="S117" s="406" t="s">
        <v>137</v>
      </c>
      <c r="T117" s="407" t="s">
        <v>177</v>
      </c>
      <c r="U117" s="7"/>
      <c r="V117" s="3"/>
      <c r="W117" s="3"/>
      <c r="X117" s="3"/>
      <c r="Y117" s="3"/>
      <c r="Z117" s="3"/>
    </row>
    <row r="118" spans="2:26">
      <c r="B118" s="451"/>
      <c r="C118" s="452"/>
      <c r="D118" s="452"/>
      <c r="E118" s="452"/>
      <c r="F118" s="452"/>
      <c r="G118" s="453" t="s">
        <v>57</v>
      </c>
      <c r="H118" s="408">
        <f>H$4</f>
        <v>49</v>
      </c>
      <c r="I118" s="409">
        <f t="shared" ref="I118:S118" si="50">I$4</f>
        <v>50</v>
      </c>
      <c r="J118" s="409">
        <f t="shared" si="50"/>
        <v>51</v>
      </c>
      <c r="K118" s="409">
        <f t="shared" si="50"/>
        <v>52</v>
      </c>
      <c r="L118" s="409">
        <f t="shared" si="50"/>
        <v>53</v>
      </c>
      <c r="M118" s="409">
        <f t="shared" si="50"/>
        <v>54</v>
      </c>
      <c r="N118" s="409">
        <f t="shared" si="50"/>
        <v>55</v>
      </c>
      <c r="O118" s="409">
        <f t="shared" si="50"/>
        <v>56</v>
      </c>
      <c r="P118" s="409">
        <f t="shared" si="50"/>
        <v>57</v>
      </c>
      <c r="Q118" s="409">
        <f t="shared" si="50"/>
        <v>58</v>
      </c>
      <c r="R118" s="409">
        <f t="shared" si="50"/>
        <v>59</v>
      </c>
      <c r="S118" s="409">
        <f t="shared" si="50"/>
        <v>60</v>
      </c>
      <c r="T118" s="457" t="str">
        <f>"Total for " &amp; $E$3</f>
        <v>Total for Year 5 (2024)</v>
      </c>
      <c r="U118" s="7"/>
      <c r="V118" s="3"/>
      <c r="W118" s="3"/>
      <c r="X118" s="3"/>
      <c r="Y118" s="3"/>
      <c r="Z118" s="3"/>
    </row>
    <row r="119" spans="2:26">
      <c r="B119" s="454"/>
      <c r="C119" s="13"/>
      <c r="D119" s="14"/>
      <c r="E119" s="23"/>
      <c r="F119" s="11"/>
      <c r="G119" s="7"/>
      <c r="H119" s="412"/>
      <c r="I119" s="413"/>
      <c r="J119" s="413"/>
      <c r="K119" s="413"/>
      <c r="L119" s="413"/>
      <c r="M119" s="413"/>
      <c r="N119" s="413"/>
      <c r="O119" s="413"/>
      <c r="P119" s="413"/>
      <c r="Q119" s="413"/>
      <c r="R119" s="413"/>
      <c r="S119" s="413"/>
      <c r="T119" s="459"/>
      <c r="U119" s="7"/>
      <c r="V119" s="3"/>
      <c r="W119" s="3"/>
      <c r="X119" s="3"/>
      <c r="Y119" s="3"/>
      <c r="Z119" s="3"/>
    </row>
    <row r="120" spans="2:26">
      <c r="B120" s="455" t="s">
        <v>31</v>
      </c>
      <c r="C120" s="13"/>
      <c r="D120" s="14"/>
      <c r="E120" s="25" t="s">
        <v>29</v>
      </c>
      <c r="F120" s="11" t="s">
        <v>30</v>
      </c>
      <c r="G120" s="7"/>
      <c r="H120" s="412"/>
      <c r="I120" s="413"/>
      <c r="J120" s="413"/>
      <c r="K120" s="413"/>
      <c r="L120" s="413"/>
      <c r="M120" s="413"/>
      <c r="N120" s="413"/>
      <c r="O120" s="413"/>
      <c r="P120" s="413"/>
      <c r="Q120" s="413"/>
      <c r="R120" s="413"/>
      <c r="S120" s="413"/>
      <c r="T120" s="459"/>
      <c r="U120" s="7"/>
      <c r="V120" s="3"/>
      <c r="W120" s="3"/>
      <c r="X120" s="3"/>
      <c r="Y120" s="3"/>
      <c r="Z120" s="3"/>
    </row>
    <row r="121" spans="2:26">
      <c r="B121" s="348"/>
      <c r="C121" s="7" t="s">
        <v>205</v>
      </c>
      <c r="D121" s="60"/>
      <c r="E121" s="506">
        <f>'Year 4'!E121</f>
        <v>500</v>
      </c>
      <c r="F121" s="507">
        <f>'Year 4'!F121</f>
        <v>1</v>
      </c>
      <c r="G121" s="7"/>
      <c r="H121" s="425">
        <f>$E121*$F121</f>
        <v>500</v>
      </c>
      <c r="I121" s="426">
        <f t="shared" ref="I121:S136" si="51">$E121*$F121</f>
        <v>500</v>
      </c>
      <c r="J121" s="426">
        <f t="shared" si="51"/>
        <v>500</v>
      </c>
      <c r="K121" s="426">
        <f t="shared" si="51"/>
        <v>500</v>
      </c>
      <c r="L121" s="426">
        <f t="shared" si="51"/>
        <v>500</v>
      </c>
      <c r="M121" s="426">
        <f t="shared" si="51"/>
        <v>500</v>
      </c>
      <c r="N121" s="426">
        <f t="shared" si="51"/>
        <v>500</v>
      </c>
      <c r="O121" s="426">
        <f t="shared" si="51"/>
        <v>500</v>
      </c>
      <c r="P121" s="426">
        <f t="shared" si="51"/>
        <v>500</v>
      </c>
      <c r="Q121" s="426">
        <f t="shared" si="51"/>
        <v>500</v>
      </c>
      <c r="R121" s="426">
        <f t="shared" si="51"/>
        <v>500</v>
      </c>
      <c r="S121" s="426">
        <f t="shared" si="51"/>
        <v>500</v>
      </c>
      <c r="T121" s="469">
        <f>SUM(H121:S121)</f>
        <v>6000</v>
      </c>
      <c r="U121" s="7"/>
      <c r="V121" s="3"/>
      <c r="W121" s="3"/>
      <c r="X121" s="3"/>
      <c r="Y121" s="3"/>
      <c r="Z121" s="3"/>
    </row>
    <row r="122" spans="2:26">
      <c r="B122" s="348"/>
      <c r="C122" s="7" t="s">
        <v>188</v>
      </c>
      <c r="D122" s="60"/>
      <c r="E122" s="506">
        <f>'Year 4'!E122</f>
        <v>300</v>
      </c>
      <c r="F122" s="507">
        <f>'Year 4'!F122</f>
        <v>2</v>
      </c>
      <c r="G122" s="7"/>
      <c r="H122" s="425">
        <f t="shared" ref="H122:S139" si="52">$E122*$F122</f>
        <v>600</v>
      </c>
      <c r="I122" s="426">
        <f t="shared" si="51"/>
        <v>600</v>
      </c>
      <c r="J122" s="426">
        <f t="shared" si="51"/>
        <v>600</v>
      </c>
      <c r="K122" s="426">
        <f t="shared" si="51"/>
        <v>600</v>
      </c>
      <c r="L122" s="426">
        <f t="shared" si="51"/>
        <v>600</v>
      </c>
      <c r="M122" s="426">
        <f t="shared" si="51"/>
        <v>600</v>
      </c>
      <c r="N122" s="426">
        <f t="shared" si="51"/>
        <v>600</v>
      </c>
      <c r="O122" s="426">
        <f t="shared" si="51"/>
        <v>600</v>
      </c>
      <c r="P122" s="426">
        <f t="shared" si="51"/>
        <v>600</v>
      </c>
      <c r="Q122" s="426">
        <f t="shared" si="51"/>
        <v>600</v>
      </c>
      <c r="R122" s="426">
        <f t="shared" si="51"/>
        <v>600</v>
      </c>
      <c r="S122" s="426">
        <f t="shared" si="51"/>
        <v>600</v>
      </c>
      <c r="T122" s="469">
        <f t="shared" ref="T122:T139" si="53">SUM(H122:S122)</f>
        <v>7200</v>
      </c>
      <c r="U122" s="7"/>
      <c r="V122" s="3"/>
      <c r="W122" s="3"/>
      <c r="X122" s="3"/>
      <c r="Y122" s="3"/>
      <c r="Z122" s="3"/>
    </row>
    <row r="123" spans="2:26">
      <c r="B123" s="348"/>
      <c r="C123" s="7" t="s">
        <v>189</v>
      </c>
      <c r="D123" s="60"/>
      <c r="E123" s="506">
        <f>'Year 4'!E123</f>
        <v>0</v>
      </c>
      <c r="F123" s="507">
        <f>'Year 4'!F123</f>
        <v>3</v>
      </c>
      <c r="G123" s="7"/>
      <c r="H123" s="425">
        <f t="shared" si="52"/>
        <v>0</v>
      </c>
      <c r="I123" s="426">
        <f t="shared" si="51"/>
        <v>0</v>
      </c>
      <c r="J123" s="426">
        <f t="shared" si="51"/>
        <v>0</v>
      </c>
      <c r="K123" s="426">
        <f t="shared" si="51"/>
        <v>0</v>
      </c>
      <c r="L123" s="426">
        <f t="shared" si="51"/>
        <v>0</v>
      </c>
      <c r="M123" s="426">
        <f t="shared" si="51"/>
        <v>0</v>
      </c>
      <c r="N123" s="426">
        <f t="shared" si="51"/>
        <v>0</v>
      </c>
      <c r="O123" s="426">
        <f t="shared" si="51"/>
        <v>0</v>
      </c>
      <c r="P123" s="426">
        <f t="shared" si="51"/>
        <v>0</v>
      </c>
      <c r="Q123" s="426">
        <f t="shared" si="51"/>
        <v>0</v>
      </c>
      <c r="R123" s="426">
        <f t="shared" si="51"/>
        <v>0</v>
      </c>
      <c r="S123" s="426">
        <f t="shared" si="51"/>
        <v>0</v>
      </c>
      <c r="T123" s="469">
        <f t="shared" si="53"/>
        <v>0</v>
      </c>
      <c r="U123" s="7"/>
      <c r="V123" s="3"/>
      <c r="W123" s="3"/>
      <c r="X123" s="3"/>
      <c r="Y123" s="3"/>
      <c r="Z123" s="3"/>
    </row>
    <row r="124" spans="2:26">
      <c r="B124" s="348"/>
      <c r="C124" s="7" t="s">
        <v>190</v>
      </c>
      <c r="D124" s="60"/>
      <c r="E124" s="506">
        <f>'Year 4'!E124</f>
        <v>0</v>
      </c>
      <c r="F124" s="507">
        <f>'Year 4'!F124</f>
        <v>1</v>
      </c>
      <c r="G124" s="7"/>
      <c r="H124" s="425">
        <f t="shared" si="52"/>
        <v>0</v>
      </c>
      <c r="I124" s="426">
        <f t="shared" si="51"/>
        <v>0</v>
      </c>
      <c r="J124" s="426">
        <f t="shared" si="51"/>
        <v>0</v>
      </c>
      <c r="K124" s="426">
        <f t="shared" si="51"/>
        <v>0</v>
      </c>
      <c r="L124" s="426">
        <f t="shared" si="51"/>
        <v>0</v>
      </c>
      <c r="M124" s="426">
        <f t="shared" si="51"/>
        <v>0</v>
      </c>
      <c r="N124" s="426">
        <f t="shared" si="51"/>
        <v>0</v>
      </c>
      <c r="O124" s="426">
        <f t="shared" si="51"/>
        <v>0</v>
      </c>
      <c r="P124" s="426">
        <f t="shared" si="51"/>
        <v>0</v>
      </c>
      <c r="Q124" s="426">
        <f t="shared" si="51"/>
        <v>0</v>
      </c>
      <c r="R124" s="426">
        <f t="shared" si="51"/>
        <v>0</v>
      </c>
      <c r="S124" s="426">
        <f t="shared" si="51"/>
        <v>0</v>
      </c>
      <c r="T124" s="469">
        <f t="shared" si="53"/>
        <v>0</v>
      </c>
      <c r="U124" s="7"/>
      <c r="V124" s="3"/>
      <c r="W124" s="3"/>
      <c r="X124" s="3"/>
      <c r="Y124" s="3"/>
      <c r="Z124" s="3"/>
    </row>
    <row r="125" spans="2:26">
      <c r="B125" s="348"/>
      <c r="C125" s="7" t="s">
        <v>191</v>
      </c>
      <c r="D125" s="60"/>
      <c r="E125" s="506">
        <f>'Year 4'!E125</f>
        <v>200</v>
      </c>
      <c r="F125" s="507">
        <f>'Year 4'!F125</f>
        <v>1</v>
      </c>
      <c r="G125" s="7"/>
      <c r="H125" s="425">
        <f t="shared" si="52"/>
        <v>200</v>
      </c>
      <c r="I125" s="426">
        <f t="shared" si="51"/>
        <v>200</v>
      </c>
      <c r="J125" s="426">
        <f t="shared" si="51"/>
        <v>200</v>
      </c>
      <c r="K125" s="426">
        <f t="shared" si="51"/>
        <v>200</v>
      </c>
      <c r="L125" s="426">
        <f t="shared" si="51"/>
        <v>200</v>
      </c>
      <c r="M125" s="426">
        <f t="shared" si="51"/>
        <v>200</v>
      </c>
      <c r="N125" s="426">
        <f t="shared" si="51"/>
        <v>200</v>
      </c>
      <c r="O125" s="426">
        <f t="shared" si="51"/>
        <v>200</v>
      </c>
      <c r="P125" s="426">
        <f t="shared" si="51"/>
        <v>200</v>
      </c>
      <c r="Q125" s="426">
        <f t="shared" si="51"/>
        <v>200</v>
      </c>
      <c r="R125" s="426">
        <f t="shared" si="51"/>
        <v>200</v>
      </c>
      <c r="S125" s="426">
        <f t="shared" si="51"/>
        <v>200</v>
      </c>
      <c r="T125" s="469">
        <f t="shared" si="53"/>
        <v>2400</v>
      </c>
      <c r="U125" s="7"/>
      <c r="V125" s="3"/>
      <c r="W125" s="3"/>
      <c r="X125" s="3"/>
      <c r="Y125" s="3"/>
      <c r="Z125" s="3"/>
    </row>
    <row r="126" spans="2:26">
      <c r="B126" s="348"/>
      <c r="C126" s="7" t="s">
        <v>192</v>
      </c>
      <c r="D126" s="60"/>
      <c r="E126" s="506">
        <f>'Year 4'!E126</f>
        <v>0</v>
      </c>
      <c r="F126" s="507">
        <f>'Year 4'!F126</f>
        <v>2</v>
      </c>
      <c r="G126" s="7"/>
      <c r="H126" s="425">
        <f t="shared" si="52"/>
        <v>0</v>
      </c>
      <c r="I126" s="426">
        <f t="shared" si="51"/>
        <v>0</v>
      </c>
      <c r="J126" s="426">
        <f t="shared" si="51"/>
        <v>0</v>
      </c>
      <c r="K126" s="426">
        <f t="shared" si="51"/>
        <v>0</v>
      </c>
      <c r="L126" s="426">
        <f t="shared" si="51"/>
        <v>0</v>
      </c>
      <c r="M126" s="426">
        <f t="shared" si="51"/>
        <v>0</v>
      </c>
      <c r="N126" s="426">
        <f t="shared" si="51"/>
        <v>0</v>
      </c>
      <c r="O126" s="426">
        <f t="shared" si="51"/>
        <v>0</v>
      </c>
      <c r="P126" s="426">
        <f t="shared" si="51"/>
        <v>0</v>
      </c>
      <c r="Q126" s="426">
        <f t="shared" si="51"/>
        <v>0</v>
      </c>
      <c r="R126" s="426">
        <f t="shared" si="51"/>
        <v>0</v>
      </c>
      <c r="S126" s="426">
        <f t="shared" si="51"/>
        <v>0</v>
      </c>
      <c r="T126" s="469">
        <f t="shared" si="53"/>
        <v>0</v>
      </c>
      <c r="U126" s="7"/>
      <c r="V126" s="3"/>
      <c r="W126" s="3"/>
      <c r="X126" s="3"/>
      <c r="Y126" s="3"/>
      <c r="Z126" s="3"/>
    </row>
    <row r="127" spans="2:26">
      <c r="B127" s="348"/>
      <c r="C127" s="7" t="s">
        <v>193</v>
      </c>
      <c r="D127" s="60"/>
      <c r="E127" s="506">
        <f>'Year 4'!E127</f>
        <v>0</v>
      </c>
      <c r="F127" s="507">
        <f>'Year 4'!F127</f>
        <v>1</v>
      </c>
      <c r="G127" s="7"/>
      <c r="H127" s="425">
        <f t="shared" si="52"/>
        <v>0</v>
      </c>
      <c r="I127" s="426">
        <f t="shared" si="51"/>
        <v>0</v>
      </c>
      <c r="J127" s="426">
        <f t="shared" si="51"/>
        <v>0</v>
      </c>
      <c r="K127" s="426">
        <f t="shared" si="51"/>
        <v>0</v>
      </c>
      <c r="L127" s="426">
        <f t="shared" si="51"/>
        <v>0</v>
      </c>
      <c r="M127" s="426">
        <f t="shared" si="51"/>
        <v>0</v>
      </c>
      <c r="N127" s="426">
        <f t="shared" si="51"/>
        <v>0</v>
      </c>
      <c r="O127" s="426">
        <f t="shared" si="51"/>
        <v>0</v>
      </c>
      <c r="P127" s="426">
        <f t="shared" si="51"/>
        <v>0</v>
      </c>
      <c r="Q127" s="426">
        <f t="shared" si="51"/>
        <v>0</v>
      </c>
      <c r="R127" s="426">
        <f t="shared" si="51"/>
        <v>0</v>
      </c>
      <c r="S127" s="426">
        <f t="shared" si="51"/>
        <v>0</v>
      </c>
      <c r="T127" s="469">
        <f t="shared" si="53"/>
        <v>0</v>
      </c>
      <c r="U127" s="7"/>
      <c r="V127" s="3"/>
      <c r="W127" s="3"/>
      <c r="X127" s="3"/>
      <c r="Y127" s="3"/>
      <c r="Z127" s="3"/>
    </row>
    <row r="128" spans="2:26">
      <c r="B128" s="348"/>
      <c r="C128" s="7" t="s">
        <v>194</v>
      </c>
      <c r="D128" s="60"/>
      <c r="E128" s="506">
        <f>'Year 4'!E128</f>
        <v>0</v>
      </c>
      <c r="F128" s="507">
        <f>'Year 4'!F128</f>
        <v>1</v>
      </c>
      <c r="G128" s="7"/>
      <c r="H128" s="425">
        <f t="shared" si="52"/>
        <v>0</v>
      </c>
      <c r="I128" s="426">
        <f t="shared" si="51"/>
        <v>0</v>
      </c>
      <c r="J128" s="426">
        <f t="shared" si="51"/>
        <v>0</v>
      </c>
      <c r="K128" s="426">
        <f t="shared" si="51"/>
        <v>0</v>
      </c>
      <c r="L128" s="426">
        <f t="shared" si="51"/>
        <v>0</v>
      </c>
      <c r="M128" s="426">
        <f t="shared" si="51"/>
        <v>0</v>
      </c>
      <c r="N128" s="426">
        <f t="shared" si="51"/>
        <v>0</v>
      </c>
      <c r="O128" s="426">
        <f t="shared" si="51"/>
        <v>0</v>
      </c>
      <c r="P128" s="426">
        <f t="shared" si="51"/>
        <v>0</v>
      </c>
      <c r="Q128" s="426">
        <f t="shared" si="51"/>
        <v>0</v>
      </c>
      <c r="R128" s="426">
        <f t="shared" si="51"/>
        <v>0</v>
      </c>
      <c r="S128" s="426">
        <f t="shared" si="51"/>
        <v>0</v>
      </c>
      <c r="T128" s="469">
        <f t="shared" si="53"/>
        <v>0</v>
      </c>
      <c r="U128" s="7"/>
      <c r="V128" s="3"/>
      <c r="W128" s="3"/>
      <c r="X128" s="3"/>
      <c r="Y128" s="3"/>
      <c r="Z128" s="3"/>
    </row>
    <row r="129" spans="2:26">
      <c r="B129" s="348"/>
      <c r="C129" s="7" t="s">
        <v>195</v>
      </c>
      <c r="D129" s="60"/>
      <c r="E129" s="506">
        <f>'Year 4'!E129</f>
        <v>0</v>
      </c>
      <c r="F129" s="507">
        <f>'Year 4'!F129</f>
        <v>1</v>
      </c>
      <c r="G129" s="7"/>
      <c r="H129" s="425">
        <f t="shared" si="52"/>
        <v>0</v>
      </c>
      <c r="I129" s="426">
        <f t="shared" si="51"/>
        <v>0</v>
      </c>
      <c r="J129" s="426">
        <f t="shared" si="51"/>
        <v>0</v>
      </c>
      <c r="K129" s="426">
        <f t="shared" si="51"/>
        <v>0</v>
      </c>
      <c r="L129" s="426">
        <f t="shared" si="51"/>
        <v>0</v>
      </c>
      <c r="M129" s="426">
        <f t="shared" si="51"/>
        <v>0</v>
      </c>
      <c r="N129" s="426">
        <f t="shared" si="51"/>
        <v>0</v>
      </c>
      <c r="O129" s="426">
        <f t="shared" si="51"/>
        <v>0</v>
      </c>
      <c r="P129" s="426">
        <f t="shared" si="51"/>
        <v>0</v>
      </c>
      <c r="Q129" s="426">
        <f t="shared" si="51"/>
        <v>0</v>
      </c>
      <c r="R129" s="426">
        <f t="shared" si="51"/>
        <v>0</v>
      </c>
      <c r="S129" s="426">
        <f t="shared" si="51"/>
        <v>0</v>
      </c>
      <c r="T129" s="469">
        <f t="shared" si="53"/>
        <v>0</v>
      </c>
      <c r="U129" s="7"/>
      <c r="V129" s="3"/>
      <c r="W129" s="3"/>
      <c r="X129" s="3"/>
      <c r="Y129" s="3"/>
      <c r="Z129" s="3"/>
    </row>
    <row r="130" spans="2:26">
      <c r="B130" s="348"/>
      <c r="C130" s="7" t="s">
        <v>196</v>
      </c>
      <c r="D130" s="60"/>
      <c r="E130" s="506">
        <f>'Year 4'!E130</f>
        <v>0</v>
      </c>
      <c r="F130" s="507">
        <f>'Year 4'!F130</f>
        <v>1</v>
      </c>
      <c r="G130" s="7"/>
      <c r="H130" s="425">
        <f t="shared" si="52"/>
        <v>0</v>
      </c>
      <c r="I130" s="426">
        <f t="shared" si="51"/>
        <v>0</v>
      </c>
      <c r="J130" s="426">
        <f t="shared" si="51"/>
        <v>0</v>
      </c>
      <c r="K130" s="426">
        <f t="shared" si="51"/>
        <v>0</v>
      </c>
      <c r="L130" s="426">
        <f t="shared" si="51"/>
        <v>0</v>
      </c>
      <c r="M130" s="426">
        <f t="shared" si="51"/>
        <v>0</v>
      </c>
      <c r="N130" s="426">
        <f t="shared" si="51"/>
        <v>0</v>
      </c>
      <c r="O130" s="426">
        <f t="shared" si="51"/>
        <v>0</v>
      </c>
      <c r="P130" s="426">
        <f t="shared" si="51"/>
        <v>0</v>
      </c>
      <c r="Q130" s="426">
        <f t="shared" si="51"/>
        <v>0</v>
      </c>
      <c r="R130" s="426">
        <f t="shared" si="51"/>
        <v>0</v>
      </c>
      <c r="S130" s="426">
        <f t="shared" si="51"/>
        <v>0</v>
      </c>
      <c r="T130" s="469">
        <f t="shared" si="53"/>
        <v>0</v>
      </c>
      <c r="U130" s="7"/>
      <c r="V130" s="3"/>
      <c r="W130" s="3"/>
      <c r="X130" s="3"/>
      <c r="Y130" s="3"/>
      <c r="Z130" s="3"/>
    </row>
    <row r="131" spans="2:26">
      <c r="B131" s="348"/>
      <c r="C131" s="7" t="s">
        <v>32</v>
      </c>
      <c r="D131" s="60"/>
      <c r="E131" s="506">
        <f>'Year 4'!E131</f>
        <v>200</v>
      </c>
      <c r="F131" s="507">
        <f>'Year 4'!F131</f>
        <v>1</v>
      </c>
      <c r="G131" s="7"/>
      <c r="H131" s="425">
        <f t="shared" si="52"/>
        <v>200</v>
      </c>
      <c r="I131" s="426">
        <f t="shared" si="51"/>
        <v>200</v>
      </c>
      <c r="J131" s="426">
        <f t="shared" si="51"/>
        <v>200</v>
      </c>
      <c r="K131" s="426">
        <f t="shared" si="51"/>
        <v>200</v>
      </c>
      <c r="L131" s="426">
        <f t="shared" si="51"/>
        <v>200</v>
      </c>
      <c r="M131" s="426">
        <f t="shared" si="51"/>
        <v>200</v>
      </c>
      <c r="N131" s="426">
        <f t="shared" si="51"/>
        <v>200</v>
      </c>
      <c r="O131" s="426">
        <f t="shared" si="51"/>
        <v>200</v>
      </c>
      <c r="P131" s="426">
        <f t="shared" si="51"/>
        <v>200</v>
      </c>
      <c r="Q131" s="426">
        <f t="shared" si="51"/>
        <v>200</v>
      </c>
      <c r="R131" s="426">
        <f t="shared" si="51"/>
        <v>200</v>
      </c>
      <c r="S131" s="426">
        <f t="shared" si="51"/>
        <v>200</v>
      </c>
      <c r="T131" s="469">
        <f t="shared" si="53"/>
        <v>2400</v>
      </c>
      <c r="U131" s="7"/>
      <c r="V131" s="3"/>
      <c r="W131" s="3"/>
      <c r="X131" s="3"/>
      <c r="Y131" s="3"/>
      <c r="Z131" s="3"/>
    </row>
    <row r="132" spans="2:26">
      <c r="B132" s="348"/>
      <c r="C132" s="7" t="s">
        <v>197</v>
      </c>
      <c r="D132" s="60"/>
      <c r="E132" s="506">
        <f>'Year 4'!E132</f>
        <v>3000</v>
      </c>
      <c r="F132" s="507">
        <f>'Year 4'!F132</f>
        <v>1</v>
      </c>
      <c r="G132" s="7"/>
      <c r="H132" s="425">
        <f t="shared" si="52"/>
        <v>3000</v>
      </c>
      <c r="I132" s="426">
        <f t="shared" si="51"/>
        <v>3000</v>
      </c>
      <c r="J132" s="426">
        <f t="shared" si="51"/>
        <v>3000</v>
      </c>
      <c r="K132" s="426">
        <f t="shared" si="51"/>
        <v>3000</v>
      </c>
      <c r="L132" s="426">
        <f t="shared" si="51"/>
        <v>3000</v>
      </c>
      <c r="M132" s="426">
        <f t="shared" si="51"/>
        <v>3000</v>
      </c>
      <c r="N132" s="426">
        <f t="shared" si="51"/>
        <v>3000</v>
      </c>
      <c r="O132" s="426">
        <f t="shared" si="51"/>
        <v>3000</v>
      </c>
      <c r="P132" s="426">
        <f t="shared" si="51"/>
        <v>3000</v>
      </c>
      <c r="Q132" s="426">
        <f t="shared" si="51"/>
        <v>3000</v>
      </c>
      <c r="R132" s="426">
        <f t="shared" si="51"/>
        <v>3000</v>
      </c>
      <c r="S132" s="426">
        <f t="shared" si="51"/>
        <v>3000</v>
      </c>
      <c r="T132" s="469">
        <f t="shared" si="53"/>
        <v>36000</v>
      </c>
      <c r="U132" s="7"/>
      <c r="V132" s="3"/>
      <c r="W132" s="3"/>
      <c r="X132" s="3"/>
      <c r="Y132" s="3"/>
      <c r="Z132" s="3"/>
    </row>
    <row r="133" spans="2:26">
      <c r="B133" s="348"/>
      <c r="C133" s="7" t="s">
        <v>198</v>
      </c>
      <c r="D133" s="60"/>
      <c r="E133" s="506">
        <f>'Year 4'!E133</f>
        <v>740</v>
      </c>
      <c r="F133" s="507">
        <f>'Year 4'!F133</f>
        <v>1</v>
      </c>
      <c r="G133" s="7"/>
      <c r="H133" s="425">
        <f t="shared" si="52"/>
        <v>740</v>
      </c>
      <c r="I133" s="426">
        <f t="shared" si="51"/>
        <v>740</v>
      </c>
      <c r="J133" s="426">
        <f t="shared" si="51"/>
        <v>740</v>
      </c>
      <c r="K133" s="426">
        <f t="shared" si="51"/>
        <v>740</v>
      </c>
      <c r="L133" s="426">
        <f t="shared" si="51"/>
        <v>740</v>
      </c>
      <c r="M133" s="426">
        <f t="shared" si="51"/>
        <v>740</v>
      </c>
      <c r="N133" s="426">
        <f t="shared" si="51"/>
        <v>740</v>
      </c>
      <c r="O133" s="426">
        <f t="shared" si="51"/>
        <v>740</v>
      </c>
      <c r="P133" s="426">
        <f t="shared" si="51"/>
        <v>740</v>
      </c>
      <c r="Q133" s="426">
        <f t="shared" si="51"/>
        <v>740</v>
      </c>
      <c r="R133" s="426">
        <f t="shared" si="51"/>
        <v>740</v>
      </c>
      <c r="S133" s="426">
        <f t="shared" si="51"/>
        <v>740</v>
      </c>
      <c r="T133" s="469">
        <f t="shared" si="53"/>
        <v>8880</v>
      </c>
      <c r="U133" s="7"/>
      <c r="V133" s="3"/>
      <c r="W133" s="3"/>
      <c r="X133" s="3"/>
      <c r="Y133" s="3"/>
      <c r="Z133" s="3"/>
    </row>
    <row r="134" spans="2:26">
      <c r="B134" s="348"/>
      <c r="C134" s="7" t="s">
        <v>199</v>
      </c>
      <c r="D134" s="60"/>
      <c r="E134" s="506">
        <f>'Year 4'!E134</f>
        <v>0</v>
      </c>
      <c r="F134" s="507">
        <f>'Year 4'!F134</f>
        <v>1</v>
      </c>
      <c r="G134" s="7"/>
      <c r="H134" s="425">
        <f t="shared" si="52"/>
        <v>0</v>
      </c>
      <c r="I134" s="426">
        <f t="shared" si="51"/>
        <v>0</v>
      </c>
      <c r="J134" s="426">
        <f t="shared" si="51"/>
        <v>0</v>
      </c>
      <c r="K134" s="426">
        <f t="shared" si="51"/>
        <v>0</v>
      </c>
      <c r="L134" s="426">
        <f t="shared" si="51"/>
        <v>0</v>
      </c>
      <c r="M134" s="426">
        <f t="shared" si="51"/>
        <v>0</v>
      </c>
      <c r="N134" s="426">
        <f t="shared" si="51"/>
        <v>0</v>
      </c>
      <c r="O134" s="426">
        <f t="shared" si="51"/>
        <v>0</v>
      </c>
      <c r="P134" s="426">
        <f t="shared" si="51"/>
        <v>0</v>
      </c>
      <c r="Q134" s="426">
        <f t="shared" si="51"/>
        <v>0</v>
      </c>
      <c r="R134" s="426">
        <f t="shared" si="51"/>
        <v>0</v>
      </c>
      <c r="S134" s="426">
        <f t="shared" si="51"/>
        <v>0</v>
      </c>
      <c r="T134" s="469">
        <f t="shared" si="53"/>
        <v>0</v>
      </c>
      <c r="U134" s="7"/>
      <c r="V134" s="3"/>
      <c r="W134" s="3"/>
      <c r="X134" s="3"/>
      <c r="Y134" s="3"/>
      <c r="Z134" s="3"/>
    </row>
    <row r="135" spans="2:26">
      <c r="B135" s="348"/>
      <c r="C135" s="7" t="s">
        <v>200</v>
      </c>
      <c r="D135" s="60"/>
      <c r="E135" s="506">
        <f>'Year 4'!E135</f>
        <v>0</v>
      </c>
      <c r="F135" s="507">
        <f>'Year 4'!F135</f>
        <v>1</v>
      </c>
      <c r="G135" s="7"/>
      <c r="H135" s="425">
        <f t="shared" si="52"/>
        <v>0</v>
      </c>
      <c r="I135" s="426">
        <f t="shared" si="51"/>
        <v>0</v>
      </c>
      <c r="J135" s="426">
        <f t="shared" si="51"/>
        <v>0</v>
      </c>
      <c r="K135" s="426">
        <f t="shared" si="51"/>
        <v>0</v>
      </c>
      <c r="L135" s="426">
        <f t="shared" si="51"/>
        <v>0</v>
      </c>
      <c r="M135" s="426">
        <f t="shared" si="51"/>
        <v>0</v>
      </c>
      <c r="N135" s="426">
        <f t="shared" si="51"/>
        <v>0</v>
      </c>
      <c r="O135" s="426">
        <f t="shared" si="51"/>
        <v>0</v>
      </c>
      <c r="P135" s="426">
        <f t="shared" si="51"/>
        <v>0</v>
      </c>
      <c r="Q135" s="426">
        <f t="shared" si="51"/>
        <v>0</v>
      </c>
      <c r="R135" s="426">
        <f t="shared" si="51"/>
        <v>0</v>
      </c>
      <c r="S135" s="426">
        <f t="shared" si="51"/>
        <v>0</v>
      </c>
      <c r="T135" s="469">
        <f t="shared" si="53"/>
        <v>0</v>
      </c>
      <c r="U135" s="7"/>
      <c r="V135" s="3"/>
      <c r="W135" s="3"/>
      <c r="X135" s="3"/>
      <c r="Y135" s="3"/>
      <c r="Z135" s="3"/>
    </row>
    <row r="136" spans="2:26">
      <c r="B136" s="348"/>
      <c r="C136" s="7" t="s">
        <v>201</v>
      </c>
      <c r="D136" s="60"/>
      <c r="E136" s="506">
        <f>'Year 4'!E136</f>
        <v>0</v>
      </c>
      <c r="F136" s="507">
        <f>'Year 4'!F136</f>
        <v>1</v>
      </c>
      <c r="G136" s="7"/>
      <c r="H136" s="425">
        <f t="shared" si="52"/>
        <v>0</v>
      </c>
      <c r="I136" s="426">
        <f t="shared" si="51"/>
        <v>0</v>
      </c>
      <c r="J136" s="426">
        <f t="shared" si="51"/>
        <v>0</v>
      </c>
      <c r="K136" s="426">
        <f t="shared" si="51"/>
        <v>0</v>
      </c>
      <c r="L136" s="426">
        <f t="shared" si="51"/>
        <v>0</v>
      </c>
      <c r="M136" s="426">
        <f t="shared" si="51"/>
        <v>0</v>
      </c>
      <c r="N136" s="426">
        <f t="shared" si="51"/>
        <v>0</v>
      </c>
      <c r="O136" s="426">
        <f t="shared" si="51"/>
        <v>0</v>
      </c>
      <c r="P136" s="426">
        <f t="shared" si="51"/>
        <v>0</v>
      </c>
      <c r="Q136" s="426">
        <f t="shared" si="51"/>
        <v>0</v>
      </c>
      <c r="R136" s="426">
        <f t="shared" si="51"/>
        <v>0</v>
      </c>
      <c r="S136" s="426">
        <f t="shared" si="51"/>
        <v>0</v>
      </c>
      <c r="T136" s="469">
        <f t="shared" si="53"/>
        <v>0</v>
      </c>
      <c r="U136" s="7"/>
      <c r="V136" s="3"/>
      <c r="W136" s="3"/>
      <c r="X136" s="3"/>
      <c r="Y136" s="3"/>
      <c r="Z136" s="3"/>
    </row>
    <row r="137" spans="2:26">
      <c r="B137" s="348"/>
      <c r="C137" s="7" t="s">
        <v>202</v>
      </c>
      <c r="D137" s="60"/>
      <c r="E137" s="506">
        <f>'Year 4'!E137</f>
        <v>0</v>
      </c>
      <c r="F137" s="507">
        <f>'Year 4'!F137</f>
        <v>1</v>
      </c>
      <c r="G137" s="7"/>
      <c r="H137" s="425">
        <f t="shared" si="52"/>
        <v>0</v>
      </c>
      <c r="I137" s="426">
        <f t="shared" si="52"/>
        <v>0</v>
      </c>
      <c r="J137" s="426">
        <f t="shared" si="52"/>
        <v>0</v>
      </c>
      <c r="K137" s="426">
        <f t="shared" si="52"/>
        <v>0</v>
      </c>
      <c r="L137" s="426">
        <f t="shared" si="52"/>
        <v>0</v>
      </c>
      <c r="M137" s="426">
        <f t="shared" si="52"/>
        <v>0</v>
      </c>
      <c r="N137" s="426">
        <f t="shared" si="52"/>
        <v>0</v>
      </c>
      <c r="O137" s="426">
        <f t="shared" si="52"/>
        <v>0</v>
      </c>
      <c r="P137" s="426">
        <f t="shared" si="52"/>
        <v>0</v>
      </c>
      <c r="Q137" s="426">
        <f t="shared" si="52"/>
        <v>0</v>
      </c>
      <c r="R137" s="426">
        <f t="shared" si="52"/>
        <v>0</v>
      </c>
      <c r="S137" s="426">
        <f t="shared" si="52"/>
        <v>0</v>
      </c>
      <c r="T137" s="469">
        <f t="shared" si="53"/>
        <v>0</v>
      </c>
      <c r="U137" s="7"/>
      <c r="V137" s="3"/>
      <c r="W137" s="3"/>
      <c r="X137" s="3"/>
      <c r="Y137" s="3"/>
      <c r="Z137" s="3"/>
    </row>
    <row r="138" spans="2:26">
      <c r="B138" s="348"/>
      <c r="C138" s="7" t="s">
        <v>203</v>
      </c>
      <c r="D138" s="60"/>
      <c r="E138" s="506">
        <f>'Year 4'!E138</f>
        <v>150</v>
      </c>
      <c r="F138" s="507">
        <f>'Year 4'!F138</f>
        <v>1</v>
      </c>
      <c r="G138" s="7"/>
      <c r="H138" s="425">
        <f t="shared" si="52"/>
        <v>150</v>
      </c>
      <c r="I138" s="426">
        <f t="shared" si="52"/>
        <v>150</v>
      </c>
      <c r="J138" s="426">
        <f t="shared" si="52"/>
        <v>150</v>
      </c>
      <c r="K138" s="426">
        <f t="shared" si="52"/>
        <v>150</v>
      </c>
      <c r="L138" s="426">
        <f t="shared" si="52"/>
        <v>150</v>
      </c>
      <c r="M138" s="426">
        <f t="shared" si="52"/>
        <v>150</v>
      </c>
      <c r="N138" s="426">
        <f t="shared" si="52"/>
        <v>150</v>
      </c>
      <c r="O138" s="426">
        <f t="shared" si="52"/>
        <v>150</v>
      </c>
      <c r="P138" s="426">
        <f t="shared" si="52"/>
        <v>150</v>
      </c>
      <c r="Q138" s="426">
        <f t="shared" si="52"/>
        <v>150</v>
      </c>
      <c r="R138" s="426">
        <f t="shared" si="52"/>
        <v>150</v>
      </c>
      <c r="S138" s="426">
        <f t="shared" si="52"/>
        <v>150</v>
      </c>
      <c r="T138" s="469">
        <f t="shared" si="53"/>
        <v>1800</v>
      </c>
      <c r="U138" s="7"/>
      <c r="V138" s="3"/>
      <c r="W138" s="3"/>
      <c r="X138" s="3"/>
      <c r="Y138" s="3"/>
      <c r="Z138" s="3"/>
    </row>
    <row r="139" spans="2:26">
      <c r="B139" s="348"/>
      <c r="C139" s="7" t="s">
        <v>204</v>
      </c>
      <c r="D139" s="60"/>
      <c r="E139" s="506">
        <f>'Year 4'!E139</f>
        <v>0</v>
      </c>
      <c r="F139" s="507">
        <f>'Year 4'!F139</f>
        <v>1</v>
      </c>
      <c r="G139" s="7"/>
      <c r="H139" s="425">
        <f t="shared" si="52"/>
        <v>0</v>
      </c>
      <c r="I139" s="426">
        <f t="shared" si="52"/>
        <v>0</v>
      </c>
      <c r="J139" s="426">
        <f t="shared" si="52"/>
        <v>0</v>
      </c>
      <c r="K139" s="426">
        <f t="shared" si="52"/>
        <v>0</v>
      </c>
      <c r="L139" s="426">
        <f t="shared" si="52"/>
        <v>0</v>
      </c>
      <c r="M139" s="426">
        <f t="shared" si="52"/>
        <v>0</v>
      </c>
      <c r="N139" s="426">
        <f t="shared" si="52"/>
        <v>0</v>
      </c>
      <c r="O139" s="426">
        <f t="shared" si="52"/>
        <v>0</v>
      </c>
      <c r="P139" s="426">
        <f t="shared" si="52"/>
        <v>0</v>
      </c>
      <c r="Q139" s="426">
        <f t="shared" si="52"/>
        <v>0</v>
      </c>
      <c r="R139" s="426">
        <f t="shared" si="52"/>
        <v>0</v>
      </c>
      <c r="S139" s="426">
        <f t="shared" si="52"/>
        <v>0</v>
      </c>
      <c r="T139" s="469">
        <f t="shared" si="53"/>
        <v>0</v>
      </c>
      <c r="U139" s="7"/>
      <c r="V139" s="3"/>
      <c r="W139" s="3"/>
      <c r="X139" s="3"/>
      <c r="Y139" s="3"/>
      <c r="Z139" s="3"/>
    </row>
    <row r="140" spans="2:26" ht="16.5" thickBot="1">
      <c r="B140" s="454"/>
      <c r="C140" s="7"/>
      <c r="D140" s="7"/>
      <c r="E140" s="26"/>
      <c r="F140" s="11"/>
      <c r="G140" s="7"/>
      <c r="H140" s="428"/>
      <c r="I140" s="429"/>
      <c r="J140" s="429"/>
      <c r="K140" s="429"/>
      <c r="L140" s="429"/>
      <c r="M140" s="429"/>
      <c r="N140" s="429"/>
      <c r="O140" s="429"/>
      <c r="P140" s="429"/>
      <c r="Q140" s="429"/>
      <c r="R140" s="429"/>
      <c r="S140" s="429"/>
      <c r="T140" s="478"/>
      <c r="U140" s="7"/>
      <c r="V140" s="3"/>
      <c r="W140" s="3"/>
      <c r="X140" s="3"/>
      <c r="Y140" s="3"/>
      <c r="Z140" s="3"/>
    </row>
    <row r="141" spans="2:26" ht="16.5" thickTop="1">
      <c r="B141" s="285" t="s">
        <v>17</v>
      </c>
      <c r="C141" s="272"/>
      <c r="D141" s="272"/>
      <c r="E141" s="272"/>
      <c r="F141" s="272"/>
      <c r="G141" s="272"/>
      <c r="H141" s="274">
        <f t="shared" ref="H141:S141" si="54">SUM(H121:H139)</f>
        <v>5390</v>
      </c>
      <c r="I141" s="275">
        <f t="shared" si="54"/>
        <v>5390</v>
      </c>
      <c r="J141" s="275">
        <f t="shared" si="54"/>
        <v>5390</v>
      </c>
      <c r="K141" s="275">
        <f t="shared" si="54"/>
        <v>5390</v>
      </c>
      <c r="L141" s="275">
        <f t="shared" si="54"/>
        <v>5390</v>
      </c>
      <c r="M141" s="275">
        <f t="shared" si="54"/>
        <v>5390</v>
      </c>
      <c r="N141" s="275">
        <f t="shared" si="54"/>
        <v>5390</v>
      </c>
      <c r="O141" s="275">
        <f t="shared" si="54"/>
        <v>5390</v>
      </c>
      <c r="P141" s="275">
        <f t="shared" si="54"/>
        <v>5390</v>
      </c>
      <c r="Q141" s="275">
        <f t="shared" si="54"/>
        <v>5390</v>
      </c>
      <c r="R141" s="275">
        <f t="shared" si="54"/>
        <v>5390</v>
      </c>
      <c r="S141" s="275">
        <f t="shared" si="54"/>
        <v>5390</v>
      </c>
      <c r="T141" s="286">
        <f>SUM(H141:S141)</f>
        <v>64680</v>
      </c>
      <c r="U141" s="7"/>
      <c r="V141" s="3"/>
      <c r="W141" s="3"/>
      <c r="X141" s="3"/>
      <c r="Y141" s="3"/>
      <c r="Z141" s="3"/>
    </row>
    <row r="142" spans="2:26">
      <c r="B142" s="448"/>
      <c r="C142" s="13"/>
      <c r="D142" s="14"/>
      <c r="E142" s="23"/>
      <c r="F142" s="11"/>
      <c r="G142" s="7"/>
      <c r="H142" s="433"/>
      <c r="I142" s="434"/>
      <c r="J142" s="434"/>
      <c r="K142" s="434"/>
      <c r="L142" s="434"/>
      <c r="M142" s="434"/>
      <c r="N142" s="434"/>
      <c r="O142" s="434"/>
      <c r="P142" s="434"/>
      <c r="Q142" s="434"/>
      <c r="R142" s="434"/>
      <c r="S142" s="434"/>
      <c r="T142" s="427"/>
      <c r="U142" s="7"/>
      <c r="V142" s="3"/>
      <c r="W142" s="3"/>
      <c r="X142" s="3"/>
      <c r="Y142" s="3"/>
      <c r="Z142" s="3"/>
    </row>
    <row r="143" spans="2:26" ht="20.25">
      <c r="B143" s="149" t="s">
        <v>305</v>
      </c>
      <c r="C143" s="367"/>
      <c r="D143" s="367"/>
      <c r="E143" s="367" t="str">
        <f>$E$3</f>
        <v>Year 5 (2024)</v>
      </c>
      <c r="F143" s="367"/>
      <c r="G143" s="367"/>
      <c r="H143" s="405" t="s">
        <v>126</v>
      </c>
      <c r="I143" s="406" t="s">
        <v>127</v>
      </c>
      <c r="J143" s="406" t="s">
        <v>128</v>
      </c>
      <c r="K143" s="406" t="s">
        <v>129</v>
      </c>
      <c r="L143" s="406" t="s">
        <v>130</v>
      </c>
      <c r="M143" s="406" t="s">
        <v>131</v>
      </c>
      <c r="N143" s="406" t="s">
        <v>132</v>
      </c>
      <c r="O143" s="406" t="s">
        <v>133</v>
      </c>
      <c r="P143" s="406" t="s">
        <v>134</v>
      </c>
      <c r="Q143" s="406" t="s">
        <v>135</v>
      </c>
      <c r="R143" s="406" t="s">
        <v>136</v>
      </c>
      <c r="S143" s="406" t="s">
        <v>137</v>
      </c>
      <c r="T143" s="407" t="s">
        <v>177</v>
      </c>
      <c r="U143" s="7"/>
      <c r="V143" s="3"/>
      <c r="W143" s="3"/>
      <c r="X143" s="3"/>
      <c r="Y143" s="3"/>
      <c r="Z143" s="3"/>
    </row>
    <row r="144" spans="2:26">
      <c r="B144" s="451"/>
      <c r="C144" s="452"/>
      <c r="D144" s="452"/>
      <c r="E144" s="452"/>
      <c r="F144" s="452"/>
      <c r="G144" s="453" t="s">
        <v>57</v>
      </c>
      <c r="H144" s="408">
        <f>H$4</f>
        <v>49</v>
      </c>
      <c r="I144" s="409">
        <f t="shared" ref="I144:S144" si="55">I$4</f>
        <v>50</v>
      </c>
      <c r="J144" s="409">
        <f t="shared" si="55"/>
        <v>51</v>
      </c>
      <c r="K144" s="409">
        <f t="shared" si="55"/>
        <v>52</v>
      </c>
      <c r="L144" s="409">
        <f t="shared" si="55"/>
        <v>53</v>
      </c>
      <c r="M144" s="409">
        <f t="shared" si="55"/>
        <v>54</v>
      </c>
      <c r="N144" s="409">
        <f t="shared" si="55"/>
        <v>55</v>
      </c>
      <c r="O144" s="409">
        <f t="shared" si="55"/>
        <v>56</v>
      </c>
      <c r="P144" s="409">
        <f t="shared" si="55"/>
        <v>57</v>
      </c>
      <c r="Q144" s="409">
        <f t="shared" si="55"/>
        <v>58</v>
      </c>
      <c r="R144" s="409">
        <f t="shared" si="55"/>
        <v>59</v>
      </c>
      <c r="S144" s="409">
        <f t="shared" si="55"/>
        <v>60</v>
      </c>
      <c r="T144" s="457" t="str">
        <f>"Total for " &amp; $E$3</f>
        <v>Total for Year 5 (2024)</v>
      </c>
      <c r="U144" s="7"/>
      <c r="V144" s="3"/>
      <c r="W144" s="3"/>
      <c r="X144" s="3"/>
      <c r="Y144" s="3"/>
      <c r="Z144" s="3"/>
    </row>
    <row r="145" spans="2:26">
      <c r="B145" s="455"/>
      <c r="C145" s="8"/>
      <c r="D145" s="27"/>
      <c r="E145" s="10"/>
      <c r="F145" s="10"/>
      <c r="G145" s="8"/>
      <c r="H145" s="435"/>
      <c r="I145" s="436"/>
      <c r="J145" s="436"/>
      <c r="K145" s="436"/>
      <c r="L145" s="436"/>
      <c r="M145" s="436"/>
      <c r="N145" s="436"/>
      <c r="O145" s="436"/>
      <c r="P145" s="436"/>
      <c r="Q145" s="436"/>
      <c r="R145" s="436"/>
      <c r="S145" s="436"/>
      <c r="T145" s="480"/>
      <c r="U145" s="7"/>
      <c r="V145" s="3"/>
      <c r="W145" s="3"/>
      <c r="X145" s="3"/>
      <c r="Y145" s="3"/>
      <c r="Z145" s="3"/>
    </row>
    <row r="146" spans="2:26">
      <c r="B146" s="455" t="s">
        <v>18</v>
      </c>
      <c r="C146" s="7"/>
      <c r="D146" s="10"/>
      <c r="E146" s="10"/>
      <c r="F146" s="10"/>
      <c r="G146" s="8"/>
      <c r="H146" s="425"/>
      <c r="I146" s="426"/>
      <c r="J146" s="426"/>
      <c r="K146" s="426"/>
      <c r="L146" s="426"/>
      <c r="M146" s="426"/>
      <c r="N146" s="426"/>
      <c r="O146" s="426"/>
      <c r="P146" s="426"/>
      <c r="Q146" s="426"/>
      <c r="R146" s="426"/>
      <c r="S146" s="426"/>
      <c r="T146" s="469"/>
      <c r="U146" s="7"/>
      <c r="V146" s="3"/>
      <c r="W146" s="3"/>
      <c r="X146" s="3"/>
      <c r="Y146" s="3"/>
      <c r="Z146" s="3"/>
    </row>
    <row r="147" spans="2:26">
      <c r="B147" s="481"/>
      <c r="C147" s="7" t="s">
        <v>306</v>
      </c>
      <c r="D147" s="10"/>
      <c r="E147" s="10"/>
      <c r="F147" s="10"/>
      <c r="G147" s="8"/>
      <c r="H147" s="425">
        <f t="shared" ref="H147:S147" si="56">H41</f>
        <v>78754</v>
      </c>
      <c r="I147" s="426">
        <f t="shared" si="56"/>
        <v>81934</v>
      </c>
      <c r="J147" s="426">
        <f t="shared" si="56"/>
        <v>84994</v>
      </c>
      <c r="K147" s="426">
        <f t="shared" si="56"/>
        <v>88174</v>
      </c>
      <c r="L147" s="426">
        <f t="shared" si="56"/>
        <v>91224</v>
      </c>
      <c r="M147" s="426">
        <f t="shared" si="56"/>
        <v>94404</v>
      </c>
      <c r="N147" s="426">
        <f t="shared" si="56"/>
        <v>97464</v>
      </c>
      <c r="O147" s="426">
        <f t="shared" si="56"/>
        <v>100644</v>
      </c>
      <c r="P147" s="426">
        <f t="shared" si="56"/>
        <v>103694</v>
      </c>
      <c r="Q147" s="426">
        <f t="shared" si="56"/>
        <v>106874</v>
      </c>
      <c r="R147" s="426">
        <f t="shared" si="56"/>
        <v>109934</v>
      </c>
      <c r="S147" s="426">
        <f t="shared" si="56"/>
        <v>113144</v>
      </c>
      <c r="T147" s="469">
        <f>SUM(H147:S147)</f>
        <v>1151238</v>
      </c>
      <c r="U147" s="7"/>
      <c r="V147" s="3"/>
      <c r="W147" s="3"/>
      <c r="X147" s="3"/>
      <c r="Y147" s="3"/>
      <c r="Z147" s="3"/>
    </row>
    <row r="148" spans="2:26">
      <c r="B148" s="481"/>
      <c r="C148" s="7" t="s">
        <v>364</v>
      </c>
      <c r="D148" s="10"/>
      <c r="E148" s="10"/>
      <c r="F148" s="10"/>
      <c r="G148" s="8"/>
      <c r="H148" s="425">
        <f>H50</f>
        <v>3142.44</v>
      </c>
      <c r="I148" s="426">
        <f t="shared" ref="I148:S148" si="57">I50</f>
        <v>3273.8399999999997</v>
      </c>
      <c r="J148" s="426">
        <f t="shared" si="57"/>
        <v>3401.64</v>
      </c>
      <c r="K148" s="426">
        <f t="shared" si="57"/>
        <v>3533.04</v>
      </c>
      <c r="L148" s="426">
        <f t="shared" si="57"/>
        <v>3660.54</v>
      </c>
      <c r="M148" s="426">
        <f t="shared" si="57"/>
        <v>3791.94</v>
      </c>
      <c r="N148" s="426">
        <f t="shared" si="57"/>
        <v>3919.74</v>
      </c>
      <c r="O148" s="426">
        <f t="shared" si="57"/>
        <v>4051.14</v>
      </c>
      <c r="P148" s="426">
        <f t="shared" si="57"/>
        <v>4178.6400000000003</v>
      </c>
      <c r="Q148" s="426">
        <f t="shared" si="57"/>
        <v>4310.04</v>
      </c>
      <c r="R148" s="426">
        <f t="shared" si="57"/>
        <v>4437.84</v>
      </c>
      <c r="S148" s="426">
        <f t="shared" si="57"/>
        <v>4570.7400000000007</v>
      </c>
      <c r="T148" s="469">
        <f>SUM(H148:S148)</f>
        <v>46271.579999999994</v>
      </c>
      <c r="U148" s="7"/>
      <c r="V148" s="3"/>
      <c r="W148" s="3"/>
      <c r="X148" s="3"/>
      <c r="Y148" s="3"/>
      <c r="Z148" s="3"/>
    </row>
    <row r="149" spans="2:26">
      <c r="B149" s="481"/>
      <c r="C149" s="7" t="s">
        <v>28</v>
      </c>
      <c r="D149" s="10"/>
      <c r="E149" s="10"/>
      <c r="F149" s="10"/>
      <c r="G149" s="8"/>
      <c r="H149" s="425">
        <f>H81</f>
        <v>20352.595999999998</v>
      </c>
      <c r="I149" s="426">
        <f t="shared" ref="I149:S149" si="58">I81</f>
        <v>21244.915999999997</v>
      </c>
      <c r="J149" s="426">
        <f t="shared" si="58"/>
        <v>22121.155999999999</v>
      </c>
      <c r="K149" s="426">
        <f t="shared" si="58"/>
        <v>23013.475999999999</v>
      </c>
      <c r="L149" s="426">
        <f t="shared" si="58"/>
        <v>23888.675999999999</v>
      </c>
      <c r="M149" s="426">
        <f t="shared" si="58"/>
        <v>24780.995999999999</v>
      </c>
      <c r="N149" s="426">
        <f t="shared" si="58"/>
        <v>25657.235999999997</v>
      </c>
      <c r="O149" s="426">
        <f t="shared" si="58"/>
        <v>26549.556</v>
      </c>
      <c r="P149" s="426">
        <f t="shared" si="58"/>
        <v>27424.756000000001</v>
      </c>
      <c r="Q149" s="426">
        <f t="shared" si="58"/>
        <v>28317.076000000001</v>
      </c>
      <c r="R149" s="426">
        <f t="shared" si="58"/>
        <v>29193.316000000003</v>
      </c>
      <c r="S149" s="426">
        <f t="shared" si="58"/>
        <v>30097.456000000002</v>
      </c>
      <c r="T149" s="469">
        <f t="shared" ref="T149:T151" si="59">SUM(H149:S149)</f>
        <v>302641.212</v>
      </c>
      <c r="U149" s="7"/>
      <c r="V149" s="3"/>
      <c r="W149" s="3"/>
      <c r="X149" s="3"/>
      <c r="Y149" s="3"/>
      <c r="Z149" s="3"/>
    </row>
    <row r="150" spans="2:26">
      <c r="B150" s="481"/>
      <c r="C150" s="7" t="s">
        <v>307</v>
      </c>
      <c r="D150" s="10"/>
      <c r="E150" s="10"/>
      <c r="F150" s="10"/>
      <c r="G150" s="8"/>
      <c r="H150" s="425">
        <f>H115</f>
        <v>36068.230184384003</v>
      </c>
      <c r="I150" s="426">
        <f t="shared" ref="I150:S150" si="60">I115</f>
        <v>36068.230184384003</v>
      </c>
      <c r="J150" s="426">
        <f t="shared" si="60"/>
        <v>36068.230184384003</v>
      </c>
      <c r="K150" s="426">
        <f t="shared" si="60"/>
        <v>36068.230184384003</v>
      </c>
      <c r="L150" s="426">
        <f t="shared" si="60"/>
        <v>36068.230184384003</v>
      </c>
      <c r="M150" s="426">
        <f t="shared" si="60"/>
        <v>36068.230184384003</v>
      </c>
      <c r="N150" s="426">
        <f t="shared" si="60"/>
        <v>36068.230184384003</v>
      </c>
      <c r="O150" s="426">
        <f t="shared" si="60"/>
        <v>36068.230184384003</v>
      </c>
      <c r="P150" s="426">
        <f t="shared" si="60"/>
        <v>36068.230184384003</v>
      </c>
      <c r="Q150" s="426">
        <f t="shared" si="60"/>
        <v>36068.230184384003</v>
      </c>
      <c r="R150" s="426">
        <f t="shared" si="60"/>
        <v>36068.230184384003</v>
      </c>
      <c r="S150" s="426">
        <f t="shared" si="60"/>
        <v>36068.230184384003</v>
      </c>
      <c r="T150" s="469">
        <f t="shared" si="59"/>
        <v>432818.76221260795</v>
      </c>
      <c r="U150" s="7"/>
      <c r="V150" s="3"/>
      <c r="W150" s="3"/>
      <c r="X150" s="3"/>
      <c r="Y150" s="3"/>
      <c r="Z150" s="3"/>
    </row>
    <row r="151" spans="2:26" ht="16.5" thickBot="1">
      <c r="B151" s="481"/>
      <c r="C151" s="48" t="s">
        <v>308</v>
      </c>
      <c r="D151" s="10"/>
      <c r="E151" s="10"/>
      <c r="F151" s="10"/>
      <c r="G151" s="8"/>
      <c r="H151" s="425">
        <f>H141</f>
        <v>5390</v>
      </c>
      <c r="I151" s="426">
        <f t="shared" ref="I151:S151" si="61">I141</f>
        <v>5390</v>
      </c>
      <c r="J151" s="426">
        <f t="shared" si="61"/>
        <v>5390</v>
      </c>
      <c r="K151" s="426">
        <f t="shared" si="61"/>
        <v>5390</v>
      </c>
      <c r="L151" s="426">
        <f t="shared" si="61"/>
        <v>5390</v>
      </c>
      <c r="M151" s="426">
        <f t="shared" si="61"/>
        <v>5390</v>
      </c>
      <c r="N151" s="426">
        <f t="shared" si="61"/>
        <v>5390</v>
      </c>
      <c r="O151" s="426">
        <f t="shared" si="61"/>
        <v>5390</v>
      </c>
      <c r="P151" s="426">
        <f t="shared" si="61"/>
        <v>5390</v>
      </c>
      <c r="Q151" s="426">
        <f t="shared" si="61"/>
        <v>5390</v>
      </c>
      <c r="R151" s="426">
        <f t="shared" si="61"/>
        <v>5390</v>
      </c>
      <c r="S151" s="426">
        <f t="shared" si="61"/>
        <v>5390</v>
      </c>
      <c r="T151" s="469">
        <f t="shared" si="59"/>
        <v>64680</v>
      </c>
      <c r="U151" s="7"/>
      <c r="V151" s="3"/>
      <c r="W151" s="3"/>
      <c r="X151" s="3"/>
      <c r="Y151" s="3"/>
      <c r="Z151" s="3"/>
    </row>
    <row r="152" spans="2:26" ht="16.5" thickTop="1">
      <c r="B152" s="470" t="s">
        <v>18</v>
      </c>
      <c r="C152" s="471"/>
      <c r="D152" s="471"/>
      <c r="E152" s="471"/>
      <c r="F152" s="471"/>
      <c r="G152" s="472"/>
      <c r="H152" s="473">
        <f>H147-SUM(H148:H151)</f>
        <v>13800.733815615997</v>
      </c>
      <c r="I152" s="474">
        <f t="shared" ref="I152:S152" si="62">I147-SUM(I148:I151)</f>
        <v>15957.013815615996</v>
      </c>
      <c r="J152" s="474">
        <f t="shared" si="62"/>
        <v>18012.973815616002</v>
      </c>
      <c r="K152" s="474">
        <f t="shared" si="62"/>
        <v>20169.253815616001</v>
      </c>
      <c r="L152" s="474">
        <f t="shared" si="62"/>
        <v>22216.553815616004</v>
      </c>
      <c r="M152" s="474">
        <f t="shared" si="62"/>
        <v>24372.833815616003</v>
      </c>
      <c r="N152" s="474">
        <f t="shared" si="62"/>
        <v>26428.793815615994</v>
      </c>
      <c r="O152" s="474">
        <f t="shared" si="62"/>
        <v>28585.073815615993</v>
      </c>
      <c r="P152" s="474">
        <f t="shared" si="62"/>
        <v>30632.373815615996</v>
      </c>
      <c r="Q152" s="474">
        <f t="shared" si="62"/>
        <v>32788.653815615995</v>
      </c>
      <c r="R152" s="474">
        <f t="shared" si="62"/>
        <v>34844.613815616001</v>
      </c>
      <c r="S152" s="474">
        <f t="shared" si="62"/>
        <v>37017.573815615993</v>
      </c>
      <c r="T152" s="475">
        <f>SUM(H152:S152)</f>
        <v>304826.44578739197</v>
      </c>
      <c r="U152" s="7"/>
      <c r="V152" s="3"/>
      <c r="W152" s="3"/>
      <c r="X152" s="3"/>
      <c r="Y152" s="3"/>
      <c r="Z152" s="3"/>
    </row>
    <row r="153" spans="2:26">
      <c r="B153" s="481"/>
      <c r="C153" s="8"/>
      <c r="D153" s="8"/>
      <c r="E153" s="9"/>
      <c r="F153" s="10"/>
      <c r="G153" s="8"/>
      <c r="H153" s="435"/>
      <c r="I153" s="436"/>
      <c r="J153" s="436"/>
      <c r="K153" s="436"/>
      <c r="L153" s="436"/>
      <c r="M153" s="436"/>
      <c r="N153" s="436"/>
      <c r="O153" s="436"/>
      <c r="P153" s="436"/>
      <c r="Q153" s="436"/>
      <c r="R153" s="436"/>
      <c r="S153" s="436"/>
      <c r="T153" s="482"/>
      <c r="U153" s="7"/>
      <c r="V153" s="3"/>
      <c r="W153" s="3"/>
      <c r="X153" s="3"/>
      <c r="Y153" s="3"/>
      <c r="Z153" s="3"/>
    </row>
    <row r="154" spans="2:26">
      <c r="B154" s="455" t="s">
        <v>22</v>
      </c>
      <c r="C154" s="7"/>
      <c r="D154" s="7"/>
      <c r="E154" s="26" t="s">
        <v>282</v>
      </c>
      <c r="F154" s="11"/>
      <c r="G154" s="7"/>
      <c r="H154" s="428"/>
      <c r="I154" s="429"/>
      <c r="J154" s="429"/>
      <c r="K154" s="429"/>
      <c r="L154" s="429"/>
      <c r="M154" s="429"/>
      <c r="N154" s="429"/>
      <c r="O154" s="429"/>
      <c r="P154" s="429"/>
      <c r="Q154" s="429"/>
      <c r="R154" s="429"/>
      <c r="S154" s="429"/>
      <c r="T154" s="478"/>
      <c r="U154" s="7"/>
      <c r="V154" s="3"/>
      <c r="W154" s="3"/>
      <c r="X154" s="3"/>
      <c r="Y154" s="3"/>
      <c r="Z154" s="3"/>
    </row>
    <row r="155" spans="2:26">
      <c r="B155" s="348"/>
      <c r="C155" s="46" t="s">
        <v>40</v>
      </c>
      <c r="D155" s="7"/>
      <c r="E155" s="508">
        <f>'Year 4'!E155</f>
        <v>0.01</v>
      </c>
      <c r="F155" s="11"/>
      <c r="G155" s="7"/>
      <c r="H155" s="425">
        <f>H200*$E$155/12</f>
        <v>15.833333333333334</v>
      </c>
      <c r="I155" s="426">
        <f t="shared" ref="I155:S155" si="63">I200*$E$155/12+H155</f>
        <v>16.833333333333336</v>
      </c>
      <c r="J155" s="426">
        <f t="shared" si="63"/>
        <v>16.833333333333336</v>
      </c>
      <c r="K155" s="426">
        <f t="shared" si="63"/>
        <v>16.833333333333336</v>
      </c>
      <c r="L155" s="426">
        <f t="shared" si="63"/>
        <v>17.666666666666668</v>
      </c>
      <c r="M155" s="426">
        <f t="shared" si="63"/>
        <v>17.666666666666668</v>
      </c>
      <c r="N155" s="426">
        <f t="shared" si="63"/>
        <v>20.166666666666668</v>
      </c>
      <c r="O155" s="426">
        <f t="shared" si="63"/>
        <v>20.166666666666668</v>
      </c>
      <c r="P155" s="426">
        <f t="shared" si="63"/>
        <v>21.166666666666668</v>
      </c>
      <c r="Q155" s="426">
        <f t="shared" si="63"/>
        <v>22</v>
      </c>
      <c r="R155" s="426">
        <f t="shared" si="63"/>
        <v>22</v>
      </c>
      <c r="S155" s="426">
        <f t="shared" si="63"/>
        <v>22</v>
      </c>
      <c r="T155" s="469">
        <f>SUM(H155:S155)</f>
        <v>229.16666666666669</v>
      </c>
      <c r="U155" s="7"/>
      <c r="V155" s="3"/>
      <c r="W155" s="3"/>
      <c r="X155" s="3"/>
      <c r="Y155" s="3"/>
      <c r="Z155" s="3"/>
    </row>
    <row r="156" spans="2:26" ht="16.5" thickBot="1">
      <c r="B156" s="454"/>
      <c r="C156" s="7"/>
      <c r="D156" s="7"/>
      <c r="E156" s="26"/>
      <c r="F156" s="11"/>
      <c r="G156" s="7"/>
      <c r="H156" s="428"/>
      <c r="I156" s="429"/>
      <c r="J156" s="429"/>
      <c r="K156" s="429"/>
      <c r="L156" s="429"/>
      <c r="M156" s="429"/>
      <c r="N156" s="429"/>
      <c r="O156" s="429"/>
      <c r="P156" s="429"/>
      <c r="Q156" s="429"/>
      <c r="R156" s="429"/>
      <c r="S156" s="429"/>
      <c r="T156" s="478"/>
      <c r="U156" s="7"/>
      <c r="V156" s="3"/>
      <c r="W156" s="3"/>
      <c r="X156" s="3"/>
      <c r="Y156" s="3"/>
      <c r="Z156" s="3"/>
    </row>
    <row r="157" spans="2:26" ht="16.5" thickTop="1">
      <c r="B157" s="470" t="s">
        <v>109</v>
      </c>
      <c r="C157" s="471"/>
      <c r="D157" s="471"/>
      <c r="E157" s="471"/>
      <c r="F157" s="471"/>
      <c r="G157" s="472"/>
      <c r="H157" s="473">
        <f>H152-SUM(H155:H155)</f>
        <v>13784.900482282663</v>
      </c>
      <c r="I157" s="474">
        <f t="shared" ref="I157:S157" si="64">I152-SUM(I155:I155)</f>
        <v>15940.180482282662</v>
      </c>
      <c r="J157" s="474">
        <f t="shared" si="64"/>
        <v>17996.14048228267</v>
      </c>
      <c r="K157" s="474">
        <f t="shared" si="64"/>
        <v>20152.420482282669</v>
      </c>
      <c r="L157" s="474">
        <f t="shared" si="64"/>
        <v>22198.887148949336</v>
      </c>
      <c r="M157" s="474">
        <f t="shared" si="64"/>
        <v>24355.167148949335</v>
      </c>
      <c r="N157" s="474">
        <f t="shared" si="64"/>
        <v>26408.627148949327</v>
      </c>
      <c r="O157" s="474">
        <f t="shared" si="64"/>
        <v>28564.907148949325</v>
      </c>
      <c r="P157" s="474">
        <f t="shared" si="64"/>
        <v>30611.207148949328</v>
      </c>
      <c r="Q157" s="474">
        <f t="shared" si="64"/>
        <v>32766.653815615995</v>
      </c>
      <c r="R157" s="474">
        <f t="shared" si="64"/>
        <v>34822.613815616001</v>
      </c>
      <c r="S157" s="474">
        <f t="shared" si="64"/>
        <v>36995.573815615993</v>
      </c>
      <c r="T157" s="475">
        <f>SUM(H157:S157)</f>
        <v>304597.27912072535</v>
      </c>
      <c r="U157" s="7"/>
      <c r="V157" s="3"/>
      <c r="W157" s="3"/>
      <c r="X157" s="3"/>
      <c r="Y157" s="3"/>
      <c r="Z157" s="3"/>
    </row>
    <row r="158" spans="2:26">
      <c r="B158" s="481"/>
      <c r="C158" s="8"/>
      <c r="D158" s="8"/>
      <c r="E158" s="10"/>
      <c r="F158" s="10"/>
      <c r="G158" s="8"/>
      <c r="H158" s="439"/>
      <c r="I158" s="440"/>
      <c r="J158" s="440"/>
      <c r="K158" s="440"/>
      <c r="L158" s="440"/>
      <c r="M158" s="440"/>
      <c r="N158" s="440"/>
      <c r="O158" s="440"/>
      <c r="P158" s="440"/>
      <c r="Q158" s="440"/>
      <c r="R158" s="440"/>
      <c r="S158" s="440"/>
      <c r="T158" s="483"/>
      <c r="U158" s="7"/>
      <c r="V158" s="3"/>
      <c r="W158" s="3"/>
      <c r="X158" s="3"/>
      <c r="Y158" s="3"/>
      <c r="Z158" s="3"/>
    </row>
    <row r="159" spans="2:26">
      <c r="B159" s="455" t="s">
        <v>118</v>
      </c>
      <c r="C159" s="8"/>
      <c r="D159" s="27"/>
      <c r="E159" s="10"/>
      <c r="F159" s="10"/>
      <c r="G159" s="8"/>
      <c r="H159" s="435"/>
      <c r="I159" s="436"/>
      <c r="J159" s="436"/>
      <c r="K159" s="436"/>
      <c r="L159" s="436"/>
      <c r="M159" s="436"/>
      <c r="N159" s="436"/>
      <c r="O159" s="436"/>
      <c r="P159" s="436"/>
      <c r="Q159" s="436"/>
      <c r="R159" s="436"/>
      <c r="S159" s="436"/>
      <c r="T159" s="480"/>
      <c r="U159" s="7"/>
      <c r="V159" s="3"/>
      <c r="W159" s="3"/>
      <c r="X159" s="3"/>
      <c r="Y159" s="3"/>
      <c r="Z159" s="3"/>
    </row>
    <row r="160" spans="2:26">
      <c r="B160" s="454"/>
      <c r="C160" s="511" t="s">
        <v>156</v>
      </c>
      <c r="D160" s="511"/>
      <c r="E160" s="511"/>
      <c r="F160" s="511"/>
      <c r="G160" s="511"/>
      <c r="H160" s="512">
        <v>0</v>
      </c>
      <c r="I160" s="513">
        <v>0</v>
      </c>
      <c r="J160" s="513">
        <v>0</v>
      </c>
      <c r="K160" s="513">
        <v>0</v>
      </c>
      <c r="L160" s="513">
        <v>0</v>
      </c>
      <c r="M160" s="513">
        <v>0</v>
      </c>
      <c r="N160" s="513">
        <v>0</v>
      </c>
      <c r="O160" s="513">
        <v>0</v>
      </c>
      <c r="P160" s="513">
        <v>0</v>
      </c>
      <c r="Q160" s="513">
        <v>0</v>
      </c>
      <c r="R160" s="513">
        <v>0</v>
      </c>
      <c r="S160" s="513">
        <v>0</v>
      </c>
      <c r="T160" s="469">
        <f>SUM(H160:S160)</f>
        <v>0</v>
      </c>
      <c r="U160" s="7"/>
      <c r="V160" s="3"/>
      <c r="W160" s="3"/>
      <c r="X160" s="3"/>
      <c r="Y160" s="3"/>
      <c r="Z160" s="3"/>
    </row>
    <row r="161" spans="2:26">
      <c r="B161" s="481"/>
      <c r="C161" s="7" t="s">
        <v>162</v>
      </c>
      <c r="D161" s="10"/>
      <c r="E161" s="10"/>
      <c r="F161" s="10"/>
      <c r="G161" s="8"/>
      <c r="H161" s="425">
        <f>IFERROR(IF(AND(H$118&gt;'Financing Schedule'!$G13,H$118&lt;='Financing Schedule'!$G13+'Financing Schedule'!$L13),('Financing Schedule'!$K13/12)*('Financing Schedule'!$J13-('Financing Schedule'!$I13*(H$118-'Financing Schedule'!$G13-1))),0),0)</f>
        <v>0</v>
      </c>
      <c r="I161" s="426">
        <f>IFERROR(IF(AND(I$118&gt;'Financing Schedule'!$G13,I$118&lt;='Financing Schedule'!$G13+'Financing Schedule'!$L13),('Financing Schedule'!$K13/12)*('Financing Schedule'!$J13-('Financing Schedule'!$I13*(I$118-'Financing Schedule'!$G13-1))),0),0)</f>
        <v>0</v>
      </c>
      <c r="J161" s="426">
        <f>IFERROR(IF(AND(J$118&gt;'Financing Schedule'!$G13,J$118&lt;='Financing Schedule'!$G13+'Financing Schedule'!$L13),('Financing Schedule'!$K13/12)*('Financing Schedule'!$J13-('Financing Schedule'!$I13*(J$118-'Financing Schedule'!$G13-1))),0),0)</f>
        <v>0</v>
      </c>
      <c r="K161" s="426">
        <f>IFERROR(IF(AND(K$118&gt;'Financing Schedule'!$G13,K$118&lt;='Financing Schedule'!$G13+'Financing Schedule'!$L13),('Financing Schedule'!$K13/12)*('Financing Schedule'!$J13-('Financing Schedule'!$I13*(K$118-'Financing Schedule'!$G13-1))),0),0)</f>
        <v>0</v>
      </c>
      <c r="L161" s="426">
        <f>IFERROR(IF(AND(L$118&gt;'Financing Schedule'!$G13,L$118&lt;='Financing Schedule'!$G13+'Financing Schedule'!$L13),('Financing Schedule'!$K13/12)*('Financing Schedule'!$J13-('Financing Schedule'!$I13*(L$118-'Financing Schedule'!$G13-1))),0),0)</f>
        <v>0</v>
      </c>
      <c r="M161" s="426">
        <f>IFERROR(IF(AND(M$118&gt;'Financing Schedule'!$G13,M$118&lt;='Financing Schedule'!$G13+'Financing Schedule'!$L13),('Financing Schedule'!$K13/12)*('Financing Schedule'!$J13-('Financing Schedule'!$I13*(M$118-'Financing Schedule'!$G13-1))),0),0)</f>
        <v>0</v>
      </c>
      <c r="N161" s="426">
        <f>IFERROR(IF(AND(N$118&gt;'Financing Schedule'!$G13,N$118&lt;='Financing Schedule'!$G13+'Financing Schedule'!$L13),('Financing Schedule'!$K13/12)*('Financing Schedule'!$J13-('Financing Schedule'!$I13*(N$118-'Financing Schedule'!$G13-1))),0),0)</f>
        <v>0</v>
      </c>
      <c r="O161" s="426">
        <f>IFERROR(IF(AND(O$118&gt;'Financing Schedule'!$G13,O$118&lt;='Financing Schedule'!$G13+'Financing Schedule'!$L13),('Financing Schedule'!$K13/12)*('Financing Schedule'!$J13-('Financing Schedule'!$I13*(O$118-'Financing Schedule'!$G13-1))),0),0)</f>
        <v>0</v>
      </c>
      <c r="P161" s="426">
        <f>IFERROR(IF(AND(P$118&gt;'Financing Schedule'!$G13,P$118&lt;='Financing Schedule'!$G13+'Financing Schedule'!$L13),('Financing Schedule'!$K13/12)*('Financing Schedule'!$J13-('Financing Schedule'!$I13*(P$118-'Financing Schedule'!$G13-1))),0),0)</f>
        <v>0</v>
      </c>
      <c r="Q161" s="426">
        <f>IFERROR(IF(AND(Q$118&gt;'Financing Schedule'!$G13,Q$118&lt;='Financing Schedule'!$G13+'Financing Schedule'!$L13),('Financing Schedule'!$K13/12)*('Financing Schedule'!$J13-('Financing Schedule'!$I13*(Q$118-'Financing Schedule'!$G13-1))),0),0)</f>
        <v>0</v>
      </c>
      <c r="R161" s="426">
        <f>IFERROR(IF(AND(R$118&gt;'Financing Schedule'!$G13,R$118&lt;='Financing Schedule'!$G13+'Financing Schedule'!$L13),('Financing Schedule'!$K13/12)*('Financing Schedule'!$J13-('Financing Schedule'!$I13*(R$118-'Financing Schedule'!$G13-1))),0),0)</f>
        <v>0</v>
      </c>
      <c r="S161" s="426">
        <f>IFERROR(IF(AND(S$118&gt;'Financing Schedule'!$G13,S$118&lt;='Financing Schedule'!$G13+'Financing Schedule'!$L13),('Financing Schedule'!$K13/12)*('Financing Schedule'!$J13-('Financing Schedule'!$I13*(S$118-'Financing Schedule'!$G13-1))),0),0)</f>
        <v>0</v>
      </c>
      <c r="T161" s="469">
        <f>SUM(H161:S161)</f>
        <v>0</v>
      </c>
      <c r="U161" s="7"/>
      <c r="V161" s="3"/>
      <c r="W161" s="3"/>
      <c r="X161" s="3"/>
      <c r="Y161" s="3"/>
      <c r="Z161" s="3"/>
    </row>
    <row r="162" spans="2:26">
      <c r="B162" s="481"/>
      <c r="C162" s="7" t="s">
        <v>163</v>
      </c>
      <c r="D162" s="10"/>
      <c r="E162" s="10"/>
      <c r="F162" s="10"/>
      <c r="G162" s="8"/>
      <c r="H162" s="425">
        <f>IFERROR(IF(AND(H$118&gt;'Financing Schedule'!$G14,H$118&lt;='Financing Schedule'!$G14+'Financing Schedule'!$L14),('Financing Schedule'!$K14/12)*('Financing Schedule'!$J14-('Financing Schedule'!$I14*(H$118-'Financing Schedule'!$G14-1))),0),0)</f>
        <v>0</v>
      </c>
      <c r="I162" s="426">
        <f>IFERROR(IF(AND(I$118&gt;'Financing Schedule'!$G14,I$118&lt;='Financing Schedule'!$G14+'Financing Schedule'!$L14),('Financing Schedule'!$K14/12)*('Financing Schedule'!$J14-('Financing Schedule'!$I14*(I$118-'Financing Schedule'!$G14-1))),0),0)</f>
        <v>0</v>
      </c>
      <c r="J162" s="426">
        <f>IFERROR(IF(AND(J$118&gt;'Financing Schedule'!$G14,J$118&lt;='Financing Schedule'!$G14+'Financing Schedule'!$L14),('Financing Schedule'!$K14/12)*('Financing Schedule'!$J14-('Financing Schedule'!$I14*(J$118-'Financing Schedule'!$G14-1))),0),0)</f>
        <v>0</v>
      </c>
      <c r="K162" s="426">
        <f>IFERROR(IF(AND(K$118&gt;'Financing Schedule'!$G14,K$118&lt;='Financing Schedule'!$G14+'Financing Schedule'!$L14),('Financing Schedule'!$K14/12)*('Financing Schedule'!$J14-('Financing Schedule'!$I14*(K$118-'Financing Schedule'!$G14-1))),0),0)</f>
        <v>0</v>
      </c>
      <c r="L162" s="426">
        <f>IFERROR(IF(AND(L$118&gt;'Financing Schedule'!$G14,L$118&lt;='Financing Schedule'!$G14+'Financing Schedule'!$L14),('Financing Schedule'!$K14/12)*('Financing Schedule'!$J14-('Financing Schedule'!$I14*(L$118-'Financing Schedule'!$G14-1))),0),0)</f>
        <v>0</v>
      </c>
      <c r="M162" s="426">
        <f>IFERROR(IF(AND(M$118&gt;'Financing Schedule'!$G14,M$118&lt;='Financing Schedule'!$G14+'Financing Schedule'!$L14),('Financing Schedule'!$K14/12)*('Financing Schedule'!$J14-('Financing Schedule'!$I14*(M$118-'Financing Schedule'!$G14-1))),0),0)</f>
        <v>0</v>
      </c>
      <c r="N162" s="426">
        <f>IFERROR(IF(AND(N$118&gt;'Financing Schedule'!$G14,N$118&lt;='Financing Schedule'!$G14+'Financing Schedule'!$L14),('Financing Schedule'!$K14/12)*('Financing Schedule'!$J14-('Financing Schedule'!$I14*(N$118-'Financing Schedule'!$G14-1))),0),0)</f>
        <v>0</v>
      </c>
      <c r="O162" s="426">
        <f>IFERROR(IF(AND(O$118&gt;'Financing Schedule'!$G14,O$118&lt;='Financing Schedule'!$G14+'Financing Schedule'!$L14),('Financing Schedule'!$K14/12)*('Financing Schedule'!$J14-('Financing Schedule'!$I14*(O$118-'Financing Schedule'!$G14-1))),0),0)</f>
        <v>0</v>
      </c>
      <c r="P162" s="426">
        <f>IFERROR(IF(AND(P$118&gt;'Financing Schedule'!$G14,P$118&lt;='Financing Schedule'!$G14+'Financing Schedule'!$L14),('Financing Schedule'!$K14/12)*('Financing Schedule'!$J14-('Financing Schedule'!$I14*(P$118-'Financing Schedule'!$G14-1))),0),0)</f>
        <v>0</v>
      </c>
      <c r="Q162" s="426">
        <f>IFERROR(IF(AND(Q$118&gt;'Financing Schedule'!$G14,Q$118&lt;='Financing Schedule'!$G14+'Financing Schedule'!$L14),('Financing Schedule'!$K14/12)*('Financing Schedule'!$J14-('Financing Schedule'!$I14*(Q$118-'Financing Schedule'!$G14-1))),0),0)</f>
        <v>0</v>
      </c>
      <c r="R162" s="426">
        <f>IFERROR(IF(AND(R$118&gt;'Financing Schedule'!$G14,R$118&lt;='Financing Schedule'!$G14+'Financing Schedule'!$L14),('Financing Schedule'!$K14/12)*('Financing Schedule'!$J14-('Financing Schedule'!$I14*(R$118-'Financing Schedule'!$G14-1))),0),0)</f>
        <v>0</v>
      </c>
      <c r="S162" s="426">
        <f>IFERROR(IF(AND(S$118&gt;'Financing Schedule'!$G14,S$118&lt;='Financing Schedule'!$G14+'Financing Schedule'!$L14),('Financing Schedule'!$K14/12)*('Financing Schedule'!$J14-('Financing Schedule'!$I14*(S$118-'Financing Schedule'!$G14-1))),0),0)</f>
        <v>0</v>
      </c>
      <c r="T162" s="469">
        <f t="shared" ref="T162:T166" si="65">SUM(H162:S162)</f>
        <v>0</v>
      </c>
      <c r="U162" s="7"/>
      <c r="V162" s="3"/>
      <c r="W162" s="3"/>
      <c r="X162" s="3"/>
      <c r="Y162" s="3"/>
      <c r="Z162" s="3"/>
    </row>
    <row r="163" spans="2:26">
      <c r="B163" s="481"/>
      <c r="C163" s="7" t="s">
        <v>164</v>
      </c>
      <c r="D163" s="10"/>
      <c r="E163" s="10"/>
      <c r="F163" s="10"/>
      <c r="G163" s="8"/>
      <c r="H163" s="425">
        <f>IFERROR(IF(AND(H$118&gt;'Financing Schedule'!$G15,H$118&lt;='Financing Schedule'!$G15+'Financing Schedule'!$L15),('Financing Schedule'!$K15/12)*('Financing Schedule'!$J15-('Financing Schedule'!$I15*(H$118-'Financing Schedule'!$G15-1))),0),0)</f>
        <v>0</v>
      </c>
      <c r="I163" s="426">
        <f>IFERROR(IF(AND(I$118&gt;'Financing Schedule'!$G15,I$118&lt;='Financing Schedule'!$G15+'Financing Schedule'!$L15),('Financing Schedule'!$K15/12)*('Financing Schedule'!$J15-('Financing Schedule'!$I15*(I$118-'Financing Schedule'!$G15-1))),0),0)</f>
        <v>0</v>
      </c>
      <c r="J163" s="426">
        <f>IFERROR(IF(AND(J$118&gt;'Financing Schedule'!$G15,J$118&lt;='Financing Schedule'!$G15+'Financing Schedule'!$L15),('Financing Schedule'!$K15/12)*('Financing Schedule'!$J15-('Financing Schedule'!$I15*(J$118-'Financing Schedule'!$G15-1))),0),0)</f>
        <v>0</v>
      </c>
      <c r="K163" s="426">
        <f>IFERROR(IF(AND(K$118&gt;'Financing Schedule'!$G15,K$118&lt;='Financing Schedule'!$G15+'Financing Schedule'!$L15),('Financing Schedule'!$K15/12)*('Financing Schedule'!$J15-('Financing Schedule'!$I15*(K$118-'Financing Schedule'!$G15-1))),0),0)</f>
        <v>0</v>
      </c>
      <c r="L163" s="426">
        <f>IFERROR(IF(AND(L$118&gt;'Financing Schedule'!$G15,L$118&lt;='Financing Schedule'!$G15+'Financing Schedule'!$L15),('Financing Schedule'!$K15/12)*('Financing Schedule'!$J15-('Financing Schedule'!$I15*(L$118-'Financing Schedule'!$G15-1))),0),0)</f>
        <v>0</v>
      </c>
      <c r="M163" s="426">
        <f>IFERROR(IF(AND(M$118&gt;'Financing Schedule'!$G15,M$118&lt;='Financing Schedule'!$G15+'Financing Schedule'!$L15),('Financing Schedule'!$K15/12)*('Financing Schedule'!$J15-('Financing Schedule'!$I15*(M$118-'Financing Schedule'!$G15-1))),0),0)</f>
        <v>0</v>
      </c>
      <c r="N163" s="426">
        <f>IFERROR(IF(AND(N$118&gt;'Financing Schedule'!$G15,N$118&lt;='Financing Schedule'!$G15+'Financing Schedule'!$L15),('Financing Schedule'!$K15/12)*('Financing Schedule'!$J15-('Financing Schedule'!$I15*(N$118-'Financing Schedule'!$G15-1))),0),0)</f>
        <v>0</v>
      </c>
      <c r="O163" s="426">
        <f>IFERROR(IF(AND(O$118&gt;'Financing Schedule'!$G15,O$118&lt;='Financing Schedule'!$G15+'Financing Schedule'!$L15),('Financing Schedule'!$K15/12)*('Financing Schedule'!$J15-('Financing Schedule'!$I15*(O$118-'Financing Schedule'!$G15-1))),0),0)</f>
        <v>0</v>
      </c>
      <c r="P163" s="426">
        <f>IFERROR(IF(AND(P$118&gt;'Financing Schedule'!$G15,P$118&lt;='Financing Schedule'!$G15+'Financing Schedule'!$L15),('Financing Schedule'!$K15/12)*('Financing Schedule'!$J15-('Financing Schedule'!$I15*(P$118-'Financing Schedule'!$G15-1))),0),0)</f>
        <v>0</v>
      </c>
      <c r="Q163" s="426">
        <f>IFERROR(IF(AND(Q$118&gt;'Financing Schedule'!$G15,Q$118&lt;='Financing Schedule'!$G15+'Financing Schedule'!$L15),('Financing Schedule'!$K15/12)*('Financing Schedule'!$J15-('Financing Schedule'!$I15*(Q$118-'Financing Schedule'!$G15-1))),0),0)</f>
        <v>0</v>
      </c>
      <c r="R163" s="426">
        <f>IFERROR(IF(AND(R$118&gt;'Financing Schedule'!$G15,R$118&lt;='Financing Schedule'!$G15+'Financing Schedule'!$L15),('Financing Schedule'!$K15/12)*('Financing Schedule'!$J15-('Financing Schedule'!$I15*(R$118-'Financing Schedule'!$G15-1))),0),0)</f>
        <v>0</v>
      </c>
      <c r="S163" s="426">
        <f>IFERROR(IF(AND(S$118&gt;'Financing Schedule'!$G15,S$118&lt;='Financing Schedule'!$G15+'Financing Schedule'!$L15),('Financing Schedule'!$K15/12)*('Financing Schedule'!$J15-('Financing Schedule'!$I15*(S$118-'Financing Schedule'!$G15-1))),0),0)</f>
        <v>0</v>
      </c>
      <c r="T163" s="469">
        <f t="shared" si="65"/>
        <v>0</v>
      </c>
      <c r="U163" s="7"/>
      <c r="V163" s="3"/>
      <c r="W163" s="3"/>
      <c r="X163" s="3"/>
      <c r="Y163" s="3"/>
      <c r="Z163" s="3"/>
    </row>
    <row r="164" spans="2:26">
      <c r="B164" s="481"/>
      <c r="C164" s="7" t="s">
        <v>165</v>
      </c>
      <c r="D164" s="10"/>
      <c r="E164" s="10"/>
      <c r="F164" s="10"/>
      <c r="G164" s="8"/>
      <c r="H164" s="425">
        <f>IFERROR(IF(AND(H$118&gt;'Financing Schedule'!$G16,H$118&lt;='Financing Schedule'!$G16+'Financing Schedule'!$L16),('Financing Schedule'!$K16/12)*('Financing Schedule'!$J16-('Financing Schedule'!$I16*(H$118-'Financing Schedule'!$G16-1))),0),0)</f>
        <v>0</v>
      </c>
      <c r="I164" s="426">
        <f>IFERROR(IF(AND(I$118&gt;'Financing Schedule'!$G16,I$118&lt;='Financing Schedule'!$G16+'Financing Schedule'!$L16),('Financing Schedule'!$K16/12)*('Financing Schedule'!$J16-('Financing Schedule'!$I16*(I$118-'Financing Schedule'!$G16-1))),0),0)</f>
        <v>0</v>
      </c>
      <c r="J164" s="426">
        <f>IFERROR(IF(AND(J$118&gt;'Financing Schedule'!$G16,J$118&lt;='Financing Schedule'!$G16+'Financing Schedule'!$L16),('Financing Schedule'!$K16/12)*('Financing Schedule'!$J16-('Financing Schedule'!$I16*(J$118-'Financing Schedule'!$G16-1))),0),0)</f>
        <v>0</v>
      </c>
      <c r="K164" s="426">
        <f>IFERROR(IF(AND(K$118&gt;'Financing Schedule'!$G16,K$118&lt;='Financing Schedule'!$G16+'Financing Schedule'!$L16),('Financing Schedule'!$K16/12)*('Financing Schedule'!$J16-('Financing Schedule'!$I16*(K$118-'Financing Schedule'!$G16-1))),0),0)</f>
        <v>0</v>
      </c>
      <c r="L164" s="426">
        <f>IFERROR(IF(AND(L$118&gt;'Financing Schedule'!$G16,L$118&lt;='Financing Schedule'!$G16+'Financing Schedule'!$L16),('Financing Schedule'!$K16/12)*('Financing Schedule'!$J16-('Financing Schedule'!$I16*(L$118-'Financing Schedule'!$G16-1))),0),0)</f>
        <v>0</v>
      </c>
      <c r="M164" s="426">
        <f>IFERROR(IF(AND(M$118&gt;'Financing Schedule'!$G16,M$118&lt;='Financing Schedule'!$G16+'Financing Schedule'!$L16),('Financing Schedule'!$K16/12)*('Financing Schedule'!$J16-('Financing Schedule'!$I16*(M$118-'Financing Schedule'!$G16-1))),0),0)</f>
        <v>0</v>
      </c>
      <c r="N164" s="426">
        <f>IFERROR(IF(AND(N$118&gt;'Financing Schedule'!$G16,N$118&lt;='Financing Schedule'!$G16+'Financing Schedule'!$L16),('Financing Schedule'!$K16/12)*('Financing Schedule'!$J16-('Financing Schedule'!$I16*(N$118-'Financing Schedule'!$G16-1))),0),0)</f>
        <v>0</v>
      </c>
      <c r="O164" s="426">
        <f>IFERROR(IF(AND(O$118&gt;'Financing Schedule'!$G16,O$118&lt;='Financing Schedule'!$G16+'Financing Schedule'!$L16),('Financing Schedule'!$K16/12)*('Financing Schedule'!$J16-('Financing Schedule'!$I16*(O$118-'Financing Schedule'!$G16-1))),0),0)</f>
        <v>0</v>
      </c>
      <c r="P164" s="426">
        <f>IFERROR(IF(AND(P$118&gt;'Financing Schedule'!$G16,P$118&lt;='Financing Schedule'!$G16+'Financing Schedule'!$L16),('Financing Schedule'!$K16/12)*('Financing Schedule'!$J16-('Financing Schedule'!$I16*(P$118-'Financing Schedule'!$G16-1))),0),0)</f>
        <v>0</v>
      </c>
      <c r="Q164" s="426">
        <f>IFERROR(IF(AND(Q$118&gt;'Financing Schedule'!$G16,Q$118&lt;='Financing Schedule'!$G16+'Financing Schedule'!$L16),('Financing Schedule'!$K16/12)*('Financing Schedule'!$J16-('Financing Schedule'!$I16*(Q$118-'Financing Schedule'!$G16-1))),0),0)</f>
        <v>0</v>
      </c>
      <c r="R164" s="426">
        <f>IFERROR(IF(AND(R$118&gt;'Financing Schedule'!$G16,R$118&lt;='Financing Schedule'!$G16+'Financing Schedule'!$L16),('Financing Schedule'!$K16/12)*('Financing Schedule'!$J16-('Financing Schedule'!$I16*(R$118-'Financing Schedule'!$G16-1))),0),0)</f>
        <v>0</v>
      </c>
      <c r="S164" s="426">
        <f>IFERROR(IF(AND(S$118&gt;'Financing Schedule'!$G16,S$118&lt;='Financing Schedule'!$G16+'Financing Schedule'!$L16),('Financing Schedule'!$K16/12)*('Financing Schedule'!$J16-('Financing Schedule'!$I16*(S$118-'Financing Schedule'!$G16-1))),0),0)</f>
        <v>0</v>
      </c>
      <c r="T164" s="469">
        <f t="shared" si="65"/>
        <v>0</v>
      </c>
      <c r="U164" s="7"/>
      <c r="V164" s="3"/>
      <c r="W164" s="3"/>
      <c r="X164" s="3"/>
      <c r="Y164" s="3"/>
      <c r="Z164" s="3"/>
    </row>
    <row r="165" spans="2:26" ht="16.5" thickBot="1">
      <c r="B165" s="481"/>
      <c r="C165" s="7" t="s">
        <v>166</v>
      </c>
      <c r="D165" s="10"/>
      <c r="E165" s="10"/>
      <c r="F165" s="10"/>
      <c r="G165" s="8"/>
      <c r="H165" s="425">
        <f>IFERROR(IF(AND(H$118&gt;'Financing Schedule'!$G17,H$118&lt;='Financing Schedule'!$G17+'Financing Schedule'!$L17),('Financing Schedule'!$K17/12)*('Financing Schedule'!$J17-('Financing Schedule'!$I17*(H$118-'Financing Schedule'!$G17-1))),0),0)</f>
        <v>0</v>
      </c>
      <c r="I165" s="426">
        <f>IFERROR(IF(AND(I$118&gt;'Financing Schedule'!$G17,I$118&lt;='Financing Schedule'!$G17+'Financing Schedule'!$L17),('Financing Schedule'!$K17/12)*('Financing Schedule'!$J17-('Financing Schedule'!$I17*(I$118-'Financing Schedule'!$G17-1))),0),0)</f>
        <v>0</v>
      </c>
      <c r="J165" s="426">
        <f>IFERROR(IF(AND(J$118&gt;'Financing Schedule'!$G17,J$118&lt;='Financing Schedule'!$G17+'Financing Schedule'!$L17),('Financing Schedule'!$K17/12)*('Financing Schedule'!$J17-('Financing Schedule'!$I17*(J$118-'Financing Schedule'!$G17-1))),0),0)</f>
        <v>0</v>
      </c>
      <c r="K165" s="426">
        <f>IFERROR(IF(AND(K$118&gt;'Financing Schedule'!$G17,K$118&lt;='Financing Schedule'!$G17+'Financing Schedule'!$L17),('Financing Schedule'!$K17/12)*('Financing Schedule'!$J17-('Financing Schedule'!$I17*(K$118-'Financing Schedule'!$G17-1))),0),0)</f>
        <v>0</v>
      </c>
      <c r="L165" s="426">
        <f>IFERROR(IF(AND(L$118&gt;'Financing Schedule'!$G17,L$118&lt;='Financing Schedule'!$G17+'Financing Schedule'!$L17),('Financing Schedule'!$K17/12)*('Financing Schedule'!$J17-('Financing Schedule'!$I17*(L$118-'Financing Schedule'!$G17-1))),0),0)</f>
        <v>0</v>
      </c>
      <c r="M165" s="426">
        <f>IFERROR(IF(AND(M$118&gt;'Financing Schedule'!$G17,M$118&lt;='Financing Schedule'!$G17+'Financing Schedule'!$L17),('Financing Schedule'!$K17/12)*('Financing Schedule'!$J17-('Financing Schedule'!$I17*(M$118-'Financing Schedule'!$G17-1))),0),0)</f>
        <v>0</v>
      </c>
      <c r="N165" s="426">
        <f>IFERROR(IF(AND(N$118&gt;'Financing Schedule'!$G17,N$118&lt;='Financing Schedule'!$G17+'Financing Schedule'!$L17),('Financing Schedule'!$K17/12)*('Financing Schedule'!$J17-('Financing Schedule'!$I17*(N$118-'Financing Schedule'!$G17-1))),0),0)</f>
        <v>0</v>
      </c>
      <c r="O165" s="426">
        <f>IFERROR(IF(AND(O$118&gt;'Financing Schedule'!$G17,O$118&lt;='Financing Schedule'!$G17+'Financing Schedule'!$L17),('Financing Schedule'!$K17/12)*('Financing Schedule'!$J17-('Financing Schedule'!$I17*(O$118-'Financing Schedule'!$G17-1))),0),0)</f>
        <v>0</v>
      </c>
      <c r="P165" s="426">
        <f>IFERROR(IF(AND(P$118&gt;'Financing Schedule'!$G17,P$118&lt;='Financing Schedule'!$G17+'Financing Schedule'!$L17),('Financing Schedule'!$K17/12)*('Financing Schedule'!$J17-('Financing Schedule'!$I17*(P$118-'Financing Schedule'!$G17-1))),0),0)</f>
        <v>0</v>
      </c>
      <c r="Q165" s="426">
        <f>IFERROR(IF(AND(Q$118&gt;'Financing Schedule'!$G17,Q$118&lt;='Financing Schedule'!$G17+'Financing Schedule'!$L17),('Financing Schedule'!$K17/12)*('Financing Schedule'!$J17-('Financing Schedule'!$I17*(Q$118-'Financing Schedule'!$G17-1))),0),0)</f>
        <v>0</v>
      </c>
      <c r="R165" s="426">
        <f>IFERROR(IF(AND(R$118&gt;'Financing Schedule'!$G17,R$118&lt;='Financing Schedule'!$G17+'Financing Schedule'!$L17),('Financing Schedule'!$K17/12)*('Financing Schedule'!$J17-('Financing Schedule'!$I17*(R$118-'Financing Schedule'!$G17-1))),0),0)</f>
        <v>0</v>
      </c>
      <c r="S165" s="426">
        <f>IFERROR(IF(AND(S$118&gt;'Financing Schedule'!$G17,S$118&lt;='Financing Schedule'!$G17+'Financing Schedule'!$L17),('Financing Schedule'!$K17/12)*('Financing Schedule'!$J17-('Financing Schedule'!$I17*(S$118-'Financing Schedule'!$G17-1))),0),0)</f>
        <v>0</v>
      </c>
      <c r="T165" s="469">
        <f t="shared" si="65"/>
        <v>0</v>
      </c>
      <c r="U165" s="7"/>
      <c r="V165" s="3"/>
      <c r="W165" s="3"/>
      <c r="X165" s="3"/>
      <c r="Y165" s="3"/>
      <c r="Z165" s="3"/>
    </row>
    <row r="166" spans="2:26" ht="16.5" thickTop="1">
      <c r="B166" s="470" t="s">
        <v>117</v>
      </c>
      <c r="C166" s="471"/>
      <c r="D166" s="471"/>
      <c r="E166" s="471"/>
      <c r="F166" s="471"/>
      <c r="G166" s="472"/>
      <c r="H166" s="473">
        <f>SUM(H160:H165)</f>
        <v>0</v>
      </c>
      <c r="I166" s="474">
        <f t="shared" ref="I166:S166" si="66">SUM(I160:I165)</f>
        <v>0</v>
      </c>
      <c r="J166" s="474">
        <f t="shared" si="66"/>
        <v>0</v>
      </c>
      <c r="K166" s="474">
        <f t="shared" si="66"/>
        <v>0</v>
      </c>
      <c r="L166" s="474">
        <f t="shared" si="66"/>
        <v>0</v>
      </c>
      <c r="M166" s="474">
        <f t="shared" si="66"/>
        <v>0</v>
      </c>
      <c r="N166" s="474">
        <f t="shared" si="66"/>
        <v>0</v>
      </c>
      <c r="O166" s="474">
        <f t="shared" si="66"/>
        <v>0</v>
      </c>
      <c r="P166" s="474">
        <f t="shared" si="66"/>
        <v>0</v>
      </c>
      <c r="Q166" s="474">
        <f t="shared" si="66"/>
        <v>0</v>
      </c>
      <c r="R166" s="474">
        <f t="shared" si="66"/>
        <v>0</v>
      </c>
      <c r="S166" s="474">
        <f t="shared" si="66"/>
        <v>0</v>
      </c>
      <c r="T166" s="475">
        <f t="shared" si="65"/>
        <v>0</v>
      </c>
      <c r="U166" s="7"/>
      <c r="V166" s="3"/>
      <c r="W166" s="3"/>
      <c r="X166" s="3"/>
      <c r="Y166" s="3"/>
      <c r="Z166" s="3"/>
    </row>
    <row r="167" spans="2:26">
      <c r="B167" s="454"/>
      <c r="C167" s="8"/>
      <c r="D167" s="8"/>
      <c r="E167" s="68"/>
      <c r="F167" s="41"/>
      <c r="G167" s="41"/>
      <c r="H167" s="425"/>
      <c r="I167" s="426"/>
      <c r="J167" s="426"/>
      <c r="K167" s="426"/>
      <c r="L167" s="426"/>
      <c r="M167" s="426"/>
      <c r="N167" s="426"/>
      <c r="O167" s="426"/>
      <c r="P167" s="426"/>
      <c r="Q167" s="426"/>
      <c r="R167" s="426"/>
      <c r="S167" s="426"/>
      <c r="T167" s="469"/>
      <c r="U167" s="7"/>
      <c r="V167" s="3"/>
      <c r="W167" s="3"/>
      <c r="X167" s="3"/>
      <c r="Y167" s="3"/>
      <c r="Z167" s="3"/>
    </row>
    <row r="168" spans="2:26">
      <c r="B168" s="455" t="s">
        <v>304</v>
      </c>
      <c r="C168" s="7"/>
      <c r="D168" s="8"/>
      <c r="E168" s="69" t="s">
        <v>291</v>
      </c>
      <c r="F168" s="556" t="s">
        <v>302</v>
      </c>
      <c r="G168" s="556"/>
      <c r="H168" s="425"/>
      <c r="I168" s="426"/>
      <c r="J168" s="426"/>
      <c r="K168" s="426"/>
      <c r="L168" s="426"/>
      <c r="M168" s="426"/>
      <c r="N168" s="426"/>
      <c r="O168" s="426"/>
      <c r="P168" s="426"/>
      <c r="Q168" s="426"/>
      <c r="R168" s="426"/>
      <c r="S168" s="426"/>
      <c r="T168" s="469"/>
      <c r="U168" s="7"/>
      <c r="V168" s="3"/>
      <c r="W168" s="3"/>
      <c r="X168" s="3"/>
      <c r="Y168" s="3"/>
      <c r="Z168" s="3"/>
    </row>
    <row r="169" spans="2:26">
      <c r="B169" s="481"/>
      <c r="D169" s="27" t="s">
        <v>33</v>
      </c>
      <c r="E169" s="68"/>
      <c r="F169" s="556"/>
      <c r="G169" s="556"/>
      <c r="H169" s="425"/>
      <c r="I169" s="426"/>
      <c r="J169" s="426"/>
      <c r="K169" s="426"/>
      <c r="L169" s="426"/>
      <c r="M169" s="426"/>
      <c r="N169" s="426"/>
      <c r="O169" s="426"/>
      <c r="P169" s="426"/>
      <c r="Q169" s="426"/>
      <c r="R169" s="426"/>
      <c r="S169" s="426"/>
      <c r="T169" s="469"/>
      <c r="U169" s="7"/>
      <c r="V169" s="3"/>
      <c r="W169" s="3"/>
      <c r="X169" s="3"/>
      <c r="Y169" s="3"/>
      <c r="Z169" s="3"/>
    </row>
    <row r="170" spans="2:26">
      <c r="B170" s="348"/>
      <c r="C170" s="552" t="str">
        <f>"Sales Tax on "&amp;$B6&amp;" Line"</f>
        <v>Sales Tax on Product Revenue Line</v>
      </c>
      <c r="D170" s="508">
        <f>'Year 4'!D170:D171</f>
        <v>0.02</v>
      </c>
      <c r="E170" s="507" t="str">
        <f>'Year 4'!E170:E171</f>
        <v>Monthly</v>
      </c>
      <c r="F170" s="507">
        <f>IF('Year 4'!F170:F171="","",'Year 1'!F170:F171+'Year 4'!$S$118)</f>
        <v>52</v>
      </c>
      <c r="G170" s="18" t="s">
        <v>301</v>
      </c>
      <c r="H170" s="425">
        <f>IF($E170="n.a.",0,$D170*H$12+IF(H171=0,'Year 4'!S170,0))</f>
        <v>780</v>
      </c>
      <c r="I170" s="426">
        <f>IF($E170="n.a.",0,$D170*I$12+IF(I171=0,H170,0))</f>
        <v>806.4</v>
      </c>
      <c r="J170" s="426">
        <f t="shared" ref="J170:S170" si="67">IF($E170="n.a.",0,$D170*J$12+IF(J171=0,I170,0))</f>
        <v>830.4</v>
      </c>
      <c r="K170" s="426">
        <f t="shared" si="67"/>
        <v>856.80000000000007</v>
      </c>
      <c r="L170" s="426">
        <f t="shared" si="67"/>
        <v>880.80000000000007</v>
      </c>
      <c r="M170" s="426">
        <f t="shared" si="67"/>
        <v>907.2</v>
      </c>
      <c r="N170" s="426">
        <f t="shared" si="67"/>
        <v>931.2</v>
      </c>
      <c r="O170" s="426">
        <f t="shared" si="67"/>
        <v>957.6</v>
      </c>
      <c r="P170" s="426">
        <f t="shared" si="67"/>
        <v>981.6</v>
      </c>
      <c r="Q170" s="426">
        <f t="shared" si="67"/>
        <v>1008</v>
      </c>
      <c r="R170" s="426">
        <f t="shared" si="67"/>
        <v>1032</v>
      </c>
      <c r="S170" s="426">
        <f t="shared" si="67"/>
        <v>1058.4000000000001</v>
      </c>
      <c r="T170" s="469">
        <f>SUM(H170:S170)</f>
        <v>11030.4</v>
      </c>
      <c r="U170" s="7"/>
      <c r="V170" s="3"/>
      <c r="W170" s="3"/>
      <c r="X170" s="3"/>
      <c r="Y170" s="3"/>
      <c r="Z170" s="3"/>
    </row>
    <row r="171" spans="2:26">
      <c r="B171" s="348"/>
      <c r="C171" s="552"/>
      <c r="D171" s="8"/>
      <c r="E171" s="68"/>
      <c r="F171" s="41"/>
      <c r="G171" s="18" t="s">
        <v>291</v>
      </c>
      <c r="H171" s="425">
        <f>IF($E170="Monthly",'Year 4'!S170,IF($E170="Quarterly",IF(AND($E170="Quarterly",OR(H$118=((RIGHT(LEFT($E$3,6),1)-1)*12)+1,H$118=((RIGHT(LEFT($E$3,6),1)-1)*12)+4,H$118=((RIGHT(LEFT($E$3,6),1)-1)*12)+7,H$118=((RIGHT(LEFT($E$3,6),1)-1)*12)+10)),'Year 4'!S170,0),IF(AND($E170="Yearly",$F170=H$118),'Year 4'!S170,0)))</f>
        <v>756</v>
      </c>
      <c r="I171" s="426">
        <f t="shared" ref="I171:S171" si="68">IF($E170="Monthly",H170,IF($E170="Quarterly",IF(AND($E170="Quarterly",OR(I$118=((RIGHT(LEFT($E$3,6),1)-1)*12)+1,I$118=((RIGHT(LEFT($E$3,6),1)-1)*12)+4,I$118=((RIGHT(LEFT($E$3,6),1)-1)*12)+7,I$118=((RIGHT(LEFT($E$3,6),1)-1)*12)+10)),H170,0),IF(AND($E170="Yearly",$F170=I$118),H170,0)))</f>
        <v>780</v>
      </c>
      <c r="J171" s="426">
        <f t="shared" si="68"/>
        <v>806.4</v>
      </c>
      <c r="K171" s="426">
        <f t="shared" si="68"/>
        <v>830.4</v>
      </c>
      <c r="L171" s="426">
        <f t="shared" si="68"/>
        <v>856.80000000000007</v>
      </c>
      <c r="M171" s="426">
        <f t="shared" si="68"/>
        <v>880.80000000000007</v>
      </c>
      <c r="N171" s="426">
        <f t="shared" si="68"/>
        <v>907.2</v>
      </c>
      <c r="O171" s="426">
        <f t="shared" si="68"/>
        <v>931.2</v>
      </c>
      <c r="P171" s="426">
        <f t="shared" si="68"/>
        <v>957.6</v>
      </c>
      <c r="Q171" s="426">
        <f t="shared" si="68"/>
        <v>981.6</v>
      </c>
      <c r="R171" s="426">
        <f t="shared" si="68"/>
        <v>1008</v>
      </c>
      <c r="S171" s="426">
        <f t="shared" si="68"/>
        <v>1032</v>
      </c>
      <c r="T171" s="469">
        <f t="shared" ref="T171:T177" si="69">SUM(H171:S171)</f>
        <v>10728</v>
      </c>
      <c r="U171" s="7"/>
      <c r="V171" s="3"/>
      <c r="W171" s="3"/>
      <c r="X171" s="3"/>
      <c r="Y171" s="3"/>
      <c r="Z171" s="3"/>
    </row>
    <row r="172" spans="2:26">
      <c r="B172" s="348"/>
      <c r="C172" s="552" t="str">
        <f>"Sales Tax on "&amp;$B14&amp;" Line"</f>
        <v>Sales Tax on Service Revenue Line</v>
      </c>
      <c r="D172" s="508">
        <f>'Year 4'!D172:D173</f>
        <v>0.01</v>
      </c>
      <c r="E172" s="507" t="str">
        <f>'Year 4'!E172:E173</f>
        <v>n.a.</v>
      </c>
      <c r="F172" s="507" t="str">
        <f>IF('Year 4'!F172:F173="","",'Year 1'!F172:F173+'Year 4'!$S$118)</f>
        <v/>
      </c>
      <c r="G172" s="18" t="s">
        <v>301</v>
      </c>
      <c r="H172" s="425">
        <f>IF($E172="n.a.",0,$D172*H$20+IF(H173=0,'Year 4'!S172,0))</f>
        <v>0</v>
      </c>
      <c r="I172" s="426">
        <f>IF($E172="n.a.",0,$D172*I$20+IF(I173=0,H172,0))</f>
        <v>0</v>
      </c>
      <c r="J172" s="426">
        <f t="shared" ref="J172:S172" si="70">IF($E172="n.a.",0,$D172*J$20+IF(J173=0,I172,0))</f>
        <v>0</v>
      </c>
      <c r="K172" s="426">
        <f t="shared" si="70"/>
        <v>0</v>
      </c>
      <c r="L172" s="426">
        <f t="shared" si="70"/>
        <v>0</v>
      </c>
      <c r="M172" s="426">
        <f t="shared" si="70"/>
        <v>0</v>
      </c>
      <c r="N172" s="426">
        <f t="shared" si="70"/>
        <v>0</v>
      </c>
      <c r="O172" s="426">
        <f t="shared" si="70"/>
        <v>0</v>
      </c>
      <c r="P172" s="426">
        <f t="shared" si="70"/>
        <v>0</v>
      </c>
      <c r="Q172" s="426">
        <f t="shared" si="70"/>
        <v>0</v>
      </c>
      <c r="R172" s="426">
        <f t="shared" si="70"/>
        <v>0</v>
      </c>
      <c r="S172" s="426">
        <f t="shared" si="70"/>
        <v>0</v>
      </c>
      <c r="T172" s="469">
        <f t="shared" si="69"/>
        <v>0</v>
      </c>
      <c r="U172" s="7"/>
      <c r="V172" s="3"/>
      <c r="W172" s="3"/>
      <c r="X172" s="3"/>
      <c r="Y172" s="3"/>
      <c r="Z172" s="3"/>
    </row>
    <row r="173" spans="2:26">
      <c r="B173" s="348"/>
      <c r="C173" s="552"/>
      <c r="D173" s="8"/>
      <c r="E173" s="68"/>
      <c r="F173" s="41"/>
      <c r="G173" s="18" t="s">
        <v>291</v>
      </c>
      <c r="H173" s="425">
        <f>IF($E172="Monthly",'Year 4'!S172,IF($E172="Quarterly",IF(AND($E172="Quarterly",OR(H$118=((RIGHT(LEFT($E$3,6),1)-1)*12)+1,H$118=((RIGHT(LEFT($E$3,6),1)-1)*12)+4,H$118=((RIGHT(LEFT($E$3,6),1)-1)*12)+7,H$118=((RIGHT(LEFT($E$3,6),1)-1)*12)+10)),'Year 4'!S172,0),IF(AND($E172="Yearly",$F172=H$118),'Year 4'!S172,0)))</f>
        <v>0</v>
      </c>
      <c r="I173" s="426">
        <f t="shared" ref="I173:S173" si="71">IF($E172="Monthly",H172,IF($E172="Quarterly",IF(AND($E172="Quarterly",OR(I$118=((RIGHT(LEFT($E$3,6),1)-1)*12)+1,I$118=((RIGHT(LEFT($E$3,6),1)-1)*12)+4,I$118=((RIGHT(LEFT($E$3,6),1)-1)*12)+7,I$118=((RIGHT(LEFT($E$3,6),1)-1)*12)+10)),H172,0),IF(AND($E172="Yearly",$F172=I$118),H172,0)))</f>
        <v>0</v>
      </c>
      <c r="J173" s="426">
        <f t="shared" si="71"/>
        <v>0</v>
      </c>
      <c r="K173" s="426">
        <f t="shared" si="71"/>
        <v>0</v>
      </c>
      <c r="L173" s="426">
        <f t="shared" si="71"/>
        <v>0</v>
      </c>
      <c r="M173" s="426">
        <f t="shared" si="71"/>
        <v>0</v>
      </c>
      <c r="N173" s="426">
        <f t="shared" si="71"/>
        <v>0</v>
      </c>
      <c r="O173" s="426">
        <f t="shared" si="71"/>
        <v>0</v>
      </c>
      <c r="P173" s="426">
        <f t="shared" si="71"/>
        <v>0</v>
      </c>
      <c r="Q173" s="426">
        <f t="shared" si="71"/>
        <v>0</v>
      </c>
      <c r="R173" s="426">
        <f t="shared" si="71"/>
        <v>0</v>
      </c>
      <c r="S173" s="426">
        <f t="shared" si="71"/>
        <v>0</v>
      </c>
      <c r="T173" s="469">
        <f t="shared" si="69"/>
        <v>0</v>
      </c>
      <c r="U173" s="7"/>
      <c r="V173" s="3"/>
      <c r="W173" s="3"/>
      <c r="X173" s="3"/>
      <c r="Y173" s="3"/>
      <c r="Z173" s="3"/>
    </row>
    <row r="174" spans="2:26">
      <c r="B174" s="348"/>
      <c r="C174" s="552" t="str">
        <f>"Sales Tax on "&amp;$B22&amp;" Line"</f>
        <v>Sales Tax on Billable Hours Revenue Line</v>
      </c>
      <c r="D174" s="508">
        <f>'Year 4'!D174:D175</f>
        <v>0.01</v>
      </c>
      <c r="E174" s="507" t="str">
        <f>'Year 4'!E174:E175</f>
        <v>Yearly</v>
      </c>
      <c r="F174" s="507">
        <f>IF('Year 4'!F174:F175="","",'Year 1'!F174:F175+'Year 4'!$S$118)</f>
        <v>51</v>
      </c>
      <c r="G174" s="18" t="s">
        <v>301</v>
      </c>
      <c r="H174" s="425">
        <f>IF($E174="n.a.",0,$D174*H$28+IF(H175=0,'Year 4'!S174,0))</f>
        <v>3459.75</v>
      </c>
      <c r="I174" s="426">
        <f>IF($E174="n.a.",0,$D174*I$28+IF(I175=0,H174,0))</f>
        <v>3854.25</v>
      </c>
      <c r="J174" s="426">
        <f t="shared" ref="J174:S174" si="72">IF($E174="n.a.",0,$D174*J$28+IF(J175=0,I174,0))</f>
        <v>412.5</v>
      </c>
      <c r="K174" s="426">
        <f t="shared" si="72"/>
        <v>843</v>
      </c>
      <c r="L174" s="426">
        <f t="shared" si="72"/>
        <v>1291.5</v>
      </c>
      <c r="M174" s="426">
        <f t="shared" si="72"/>
        <v>1758</v>
      </c>
      <c r="N174" s="426">
        <f t="shared" si="72"/>
        <v>2242.5</v>
      </c>
      <c r="O174" s="426">
        <f t="shared" si="72"/>
        <v>2745</v>
      </c>
      <c r="P174" s="426">
        <f t="shared" si="72"/>
        <v>3265.5</v>
      </c>
      <c r="Q174" s="426">
        <f t="shared" si="72"/>
        <v>3804</v>
      </c>
      <c r="R174" s="426">
        <f t="shared" si="72"/>
        <v>4360.5</v>
      </c>
      <c r="S174" s="426">
        <f t="shared" si="72"/>
        <v>4935.3</v>
      </c>
      <c r="T174" s="469">
        <f t="shared" si="69"/>
        <v>32971.800000000003</v>
      </c>
      <c r="U174" s="7"/>
      <c r="V174" s="3"/>
      <c r="W174" s="3"/>
      <c r="X174" s="3"/>
      <c r="Y174" s="3"/>
      <c r="Z174" s="3"/>
    </row>
    <row r="175" spans="2:26">
      <c r="B175" s="348"/>
      <c r="C175" s="552"/>
      <c r="D175" s="8"/>
      <c r="E175" s="68"/>
      <c r="F175" s="41"/>
      <c r="G175" s="18" t="s">
        <v>291</v>
      </c>
      <c r="H175" s="425">
        <f>IF($E174="Monthly",'Year 4'!S174,IF($E174="Quarterly",IF(AND($E174="Quarterly",OR(H$118=((RIGHT(LEFT($E$3,6),1)-1)*12)+1,H$118=((RIGHT(LEFT($E$3,6),1)-1)*12)+4,H$118=((RIGHT(LEFT($E$3,6),1)-1)*12)+7,H$118=((RIGHT(LEFT($E$3,6),1)-1)*12)+10)),'Year 4'!S174,0),IF(AND($E174="Yearly",$F174=H$118),'Year 4'!S174,0)))</f>
        <v>0</v>
      </c>
      <c r="I175" s="426">
        <f t="shared" ref="I175:S175" si="73">IF($E174="Monthly",H174,IF($E174="Quarterly",IF(AND($E174="Quarterly",OR(I$118=((RIGHT(LEFT($E$3,6),1)-1)*12)+1,I$118=((RIGHT(LEFT($E$3,6),1)-1)*12)+4,I$118=((RIGHT(LEFT($E$3,6),1)-1)*12)+7,I$118=((RIGHT(LEFT($E$3,6),1)-1)*12)+10)),H174,0),IF(AND($E174="Yearly",$F174=I$118),H174,0)))</f>
        <v>0</v>
      </c>
      <c r="J175" s="426">
        <f t="shared" si="73"/>
        <v>3854.25</v>
      </c>
      <c r="K175" s="426">
        <f t="shared" si="73"/>
        <v>0</v>
      </c>
      <c r="L175" s="426">
        <f t="shared" si="73"/>
        <v>0</v>
      </c>
      <c r="M175" s="426">
        <f t="shared" si="73"/>
        <v>0</v>
      </c>
      <c r="N175" s="426">
        <f t="shared" si="73"/>
        <v>0</v>
      </c>
      <c r="O175" s="426">
        <f t="shared" si="73"/>
        <v>0</v>
      </c>
      <c r="P175" s="426">
        <f t="shared" si="73"/>
        <v>0</v>
      </c>
      <c r="Q175" s="426">
        <f t="shared" si="73"/>
        <v>0</v>
      </c>
      <c r="R175" s="426">
        <f t="shared" si="73"/>
        <v>0</v>
      </c>
      <c r="S175" s="426">
        <f t="shared" si="73"/>
        <v>0</v>
      </c>
      <c r="T175" s="469">
        <f t="shared" si="69"/>
        <v>3854.25</v>
      </c>
      <c r="U175" s="7"/>
      <c r="V175" s="3"/>
      <c r="W175" s="3"/>
      <c r="X175" s="3"/>
      <c r="Y175" s="3"/>
      <c r="Z175" s="3"/>
    </row>
    <row r="176" spans="2:26">
      <c r="B176" s="348"/>
      <c r="C176" s="552" t="str">
        <f>"Sales Tax on "&amp;$B30&amp;" Line"</f>
        <v>Sales Tax on Subscription Revenue Line</v>
      </c>
      <c r="D176" s="508">
        <f>'Year 4'!D176:D177</f>
        <v>0</v>
      </c>
      <c r="E176" s="507" t="str">
        <f>'Year 4'!E176:E177</f>
        <v>Quarterly</v>
      </c>
      <c r="F176" s="507" t="str">
        <f>IF('Year 4'!F176:F177="","",'Year 1'!F176:F177+'Year 4'!$S$118)</f>
        <v/>
      </c>
      <c r="G176" s="18" t="s">
        <v>301</v>
      </c>
      <c r="H176" s="425">
        <f>IF($E176="n.a.",0,$D176*H$39+IF(H177=0,'Year 4'!S176,0))</f>
        <v>0</v>
      </c>
      <c r="I176" s="426">
        <f>IF($E176="n.a.",0,$D176*I$39+IF(I177=0,H176,0))</f>
        <v>0</v>
      </c>
      <c r="J176" s="426">
        <f t="shared" ref="J176:S176" si="74">IF($E176="n.a.",0,$D176*J$39+IF(J177=0,I176,0))</f>
        <v>0</v>
      </c>
      <c r="K176" s="426">
        <f t="shared" si="74"/>
        <v>0</v>
      </c>
      <c r="L176" s="426">
        <f t="shared" si="74"/>
        <v>0</v>
      </c>
      <c r="M176" s="426">
        <f t="shared" si="74"/>
        <v>0</v>
      </c>
      <c r="N176" s="426">
        <f t="shared" si="74"/>
        <v>0</v>
      </c>
      <c r="O176" s="426">
        <f t="shared" si="74"/>
        <v>0</v>
      </c>
      <c r="P176" s="426">
        <f t="shared" si="74"/>
        <v>0</v>
      </c>
      <c r="Q176" s="426">
        <f t="shared" si="74"/>
        <v>0</v>
      </c>
      <c r="R176" s="426">
        <f t="shared" si="74"/>
        <v>0</v>
      </c>
      <c r="S176" s="426">
        <f t="shared" si="74"/>
        <v>0</v>
      </c>
      <c r="T176" s="469">
        <f t="shared" si="69"/>
        <v>0</v>
      </c>
      <c r="U176" s="7"/>
      <c r="V176" s="3"/>
      <c r="W176" s="3"/>
      <c r="X176" s="3"/>
      <c r="Y176" s="3"/>
      <c r="Z176" s="3"/>
    </row>
    <row r="177" spans="2:26">
      <c r="B177" s="348"/>
      <c r="C177" s="552"/>
      <c r="D177" s="8"/>
      <c r="E177" s="68"/>
      <c r="F177" s="41"/>
      <c r="G177" s="18" t="s">
        <v>291</v>
      </c>
      <c r="H177" s="425">
        <f>IF($E176="Monthly",'Year 4'!S176,IF($E176="Quarterly",IF(AND($E176="Quarterly",OR(H$118=((RIGHT(LEFT($E$3,6),1)-1)*12)+1,H$118=((RIGHT(LEFT($E$3,6),1)-1)*12)+4,H$118=((RIGHT(LEFT($E$3,6),1)-1)*12)+7,H$118=((RIGHT(LEFT($E$3,6),1)-1)*12)+10)),'Year 4'!S176,0),IF(AND($E176="Yearly",$F176=H$118),'Year 4'!S176,0)))</f>
        <v>0</v>
      </c>
      <c r="I177" s="426">
        <f t="shared" ref="I177:S177" si="75">IF($E176="Monthly",H176,IF($E176="Quarterly",IF(AND($E176="Quarterly",OR(I$118=((RIGHT(LEFT($E$3,6),1)-1)*12)+1,I$118=((RIGHT(LEFT($E$3,6),1)-1)*12)+4,I$118=((RIGHT(LEFT($E$3,6),1)-1)*12)+7,I$118=((RIGHT(LEFT($E$3,6),1)-1)*12)+10)),H176,0),IF(AND($E176="Yearly",$F176=I$118),H176,0)))</f>
        <v>0</v>
      </c>
      <c r="J177" s="426">
        <f t="shared" si="75"/>
        <v>0</v>
      </c>
      <c r="K177" s="426">
        <f t="shared" si="75"/>
        <v>0</v>
      </c>
      <c r="L177" s="426">
        <f t="shared" si="75"/>
        <v>0</v>
      </c>
      <c r="M177" s="426">
        <f t="shared" si="75"/>
        <v>0</v>
      </c>
      <c r="N177" s="426">
        <f t="shared" si="75"/>
        <v>0</v>
      </c>
      <c r="O177" s="426">
        <f t="shared" si="75"/>
        <v>0</v>
      </c>
      <c r="P177" s="426">
        <f t="shared" si="75"/>
        <v>0</v>
      </c>
      <c r="Q177" s="426">
        <f t="shared" si="75"/>
        <v>0</v>
      </c>
      <c r="R177" s="426">
        <f t="shared" si="75"/>
        <v>0</v>
      </c>
      <c r="S177" s="426">
        <f t="shared" si="75"/>
        <v>0</v>
      </c>
      <c r="T177" s="469">
        <f t="shared" si="69"/>
        <v>0</v>
      </c>
      <c r="U177" s="7"/>
      <c r="V177" s="3"/>
      <c r="W177" s="3"/>
      <c r="X177" s="3"/>
      <c r="Y177" s="3"/>
      <c r="Z177" s="3"/>
    </row>
    <row r="178" spans="2:26">
      <c r="B178" s="348"/>
      <c r="C178" s="143"/>
      <c r="D178" s="75"/>
      <c r="E178" s="75"/>
      <c r="F178" s="76"/>
      <c r="G178" s="27"/>
      <c r="H178" s="425"/>
      <c r="I178" s="426"/>
      <c r="J178" s="426"/>
      <c r="K178" s="426"/>
      <c r="L178" s="426"/>
      <c r="M178" s="426"/>
      <c r="N178" s="426"/>
      <c r="O178" s="426"/>
      <c r="P178" s="426"/>
      <c r="Q178" s="426"/>
      <c r="R178" s="426"/>
      <c r="S178" s="426"/>
      <c r="T178" s="469"/>
      <c r="U178" s="7"/>
      <c r="V178" s="3"/>
      <c r="W178" s="3"/>
      <c r="X178" s="3"/>
      <c r="Y178" s="3"/>
      <c r="Z178" s="3"/>
    </row>
    <row r="179" spans="2:26">
      <c r="B179" s="348"/>
      <c r="C179" s="143"/>
      <c r="D179" s="508">
        <f>'Year 4'!D179:D180</f>
        <v>0.24</v>
      </c>
      <c r="E179" s="507" t="str">
        <f>'Year 4'!E179:E180</f>
        <v>Quarterly</v>
      </c>
      <c r="F179" s="507" t="str">
        <f>IF('Year 4'!F179:F180="","",'Year 1'!F179:F180+'Year 4'!$S$118)</f>
        <v/>
      </c>
      <c r="G179" s="18" t="s">
        <v>301</v>
      </c>
      <c r="H179" s="425">
        <f>IF($E179="n.a.",0,$D179*H$157+IF(H$180=0,'Year 4'!S179,IF(H$180&lt;0,'Year 4'!S179+($D179*H$157),0)))</f>
        <v>-127603.94413154815</v>
      </c>
      <c r="I179" s="426">
        <f t="shared" ref="I179:J179" si="76">IF($E179="n.a.",0,$D179*I$157+IF(I$180=0,H$179,IF(I$180&lt;0,H$179+($D179*I$157),0)))</f>
        <v>-123778.30081580032</v>
      </c>
      <c r="J179" s="426">
        <f t="shared" si="76"/>
        <v>-119459.22710005248</v>
      </c>
      <c r="K179" s="426">
        <f>IF($E179="n.a.",0,$D179*K$157+IF(K$180=0,J$179,IF(K$180&lt;0,J$179+($D179*K$157),0)))</f>
        <v>-114622.64618430464</v>
      </c>
      <c r="L179" s="426">
        <f t="shared" ref="L179:S179" si="77">IF($E179="n.a.",0,$D179*L$157+IF(L$180=0,K$179,IF(L$180&lt;0,K$179+($D179*L$157),0)))</f>
        <v>-109294.9132685568</v>
      </c>
      <c r="M179" s="426">
        <f t="shared" si="77"/>
        <v>-103449.67315280896</v>
      </c>
      <c r="N179" s="426">
        <f t="shared" si="77"/>
        <v>-97111.602637061122</v>
      </c>
      <c r="O179" s="426">
        <f t="shared" si="77"/>
        <v>-90256.024921313277</v>
      </c>
      <c r="P179" s="426">
        <f t="shared" si="77"/>
        <v>-82909.33520556544</v>
      </c>
      <c r="Q179" s="426">
        <f t="shared" si="77"/>
        <v>-75045.338289817606</v>
      </c>
      <c r="R179" s="426">
        <f t="shared" si="77"/>
        <v>-66687.91097406976</v>
      </c>
      <c r="S179" s="426">
        <f t="shared" si="77"/>
        <v>-57808.973258321923</v>
      </c>
      <c r="T179" s="469">
        <f>SUM(H179:S179)</f>
        <v>-1168027.8899392204</v>
      </c>
      <c r="U179" s="7"/>
      <c r="V179" s="3"/>
      <c r="W179" s="3"/>
      <c r="X179" s="3"/>
      <c r="Y179" s="3"/>
      <c r="Z179" s="3"/>
    </row>
    <row r="180" spans="2:26" ht="16.5" thickBot="1">
      <c r="B180" s="348"/>
      <c r="C180" s="7" t="s">
        <v>288</v>
      </c>
      <c r="D180" s="8"/>
      <c r="E180" s="68"/>
      <c r="F180" s="41"/>
      <c r="G180" s="18" t="s">
        <v>291</v>
      </c>
      <c r="H180" s="425">
        <f>IF(H$157&lt;0,0,IF('Year 4'!S179&lt;0,0,IF($E179="Monthly",'Year 4'!S179,IF($E179="Quarterly",IF(AND($E179="Quarterly",OR(H$118=((RIGHT(LEFT($E$3,6),1)-1)*12)+1,H$118=((RIGHT(LEFT($E$3,6),1)-1)*12)+4,H$118=((RIGHT(LEFT($E$3,6),1)-1)*12)+7,H$118=((RIGHT(LEFT($E$3,6),1)-1)*12)+10)),'Year 4'!S179,0),IF(AND($E179="Yearly",$F179=H$118),'Year 4'!S179,0)))))</f>
        <v>0</v>
      </c>
      <c r="I180" s="426">
        <f t="shared" ref="I180:S180" si="78">IF(I$157&lt;0,0,IF(H179&lt;0,0,IF($E179="Monthly",H179,IF($E179="Quarterly",IF(AND($E179="Quarterly",OR(I$118=((RIGHT(LEFT($E$3,6),1)-1)*12)+1,I$118=((RIGHT(LEFT($E$3,6),1)-1)*12)+4,I$118=((RIGHT(LEFT($E$3,6),1)-1)*12)+7,I$118=((RIGHT(LEFT($E$3,6),1)-1)*12)+10)),H179,0),IF(AND($E179="Yearly",$F179=I$118),H179,0)))))</f>
        <v>0</v>
      </c>
      <c r="J180" s="426">
        <f t="shared" si="78"/>
        <v>0</v>
      </c>
      <c r="K180" s="426">
        <f t="shared" si="78"/>
        <v>0</v>
      </c>
      <c r="L180" s="426">
        <f t="shared" si="78"/>
        <v>0</v>
      </c>
      <c r="M180" s="426">
        <f t="shared" si="78"/>
        <v>0</v>
      </c>
      <c r="N180" s="426">
        <f t="shared" si="78"/>
        <v>0</v>
      </c>
      <c r="O180" s="426">
        <f t="shared" si="78"/>
        <v>0</v>
      </c>
      <c r="P180" s="426">
        <f t="shared" si="78"/>
        <v>0</v>
      </c>
      <c r="Q180" s="426">
        <f t="shared" si="78"/>
        <v>0</v>
      </c>
      <c r="R180" s="426">
        <f t="shared" si="78"/>
        <v>0</v>
      </c>
      <c r="S180" s="426">
        <f t="shared" si="78"/>
        <v>0</v>
      </c>
      <c r="T180" s="469">
        <f>SUM(H180:S180)</f>
        <v>0</v>
      </c>
      <c r="U180" s="7"/>
      <c r="V180" s="3"/>
      <c r="W180" s="3"/>
      <c r="X180" s="3"/>
      <c r="Y180" s="3"/>
      <c r="Z180" s="3"/>
    </row>
    <row r="181" spans="2:26" ht="16.5" thickTop="1">
      <c r="B181" s="470" t="s">
        <v>303</v>
      </c>
      <c r="C181" s="471"/>
      <c r="D181" s="471"/>
      <c r="E181" s="471"/>
      <c r="F181" s="471"/>
      <c r="G181" s="472"/>
      <c r="H181" s="473">
        <f t="shared" ref="H181:S181" si="79">SUM(H171,H173,H175,H177,H180)</f>
        <v>756</v>
      </c>
      <c r="I181" s="474">
        <f t="shared" si="79"/>
        <v>780</v>
      </c>
      <c r="J181" s="474">
        <f t="shared" si="79"/>
        <v>4660.6499999999996</v>
      </c>
      <c r="K181" s="474">
        <f t="shared" si="79"/>
        <v>830.4</v>
      </c>
      <c r="L181" s="474">
        <f t="shared" si="79"/>
        <v>856.80000000000007</v>
      </c>
      <c r="M181" s="474">
        <f t="shared" si="79"/>
        <v>880.80000000000007</v>
      </c>
      <c r="N181" s="474">
        <f t="shared" si="79"/>
        <v>907.2</v>
      </c>
      <c r="O181" s="474">
        <f t="shared" si="79"/>
        <v>931.2</v>
      </c>
      <c r="P181" s="474">
        <f t="shared" si="79"/>
        <v>957.6</v>
      </c>
      <c r="Q181" s="474">
        <f t="shared" si="79"/>
        <v>981.6</v>
      </c>
      <c r="R181" s="474">
        <f t="shared" si="79"/>
        <v>1008</v>
      </c>
      <c r="S181" s="474">
        <f t="shared" si="79"/>
        <v>1032</v>
      </c>
      <c r="T181" s="475">
        <f>SUM(H181:S181)</f>
        <v>14582.250000000002</v>
      </c>
      <c r="U181" s="7"/>
      <c r="V181" s="3"/>
      <c r="W181" s="3"/>
      <c r="X181" s="3"/>
      <c r="Y181" s="3"/>
      <c r="Z181" s="3"/>
    </row>
    <row r="182" spans="2:26" ht="16.5" thickBot="1">
      <c r="B182" s="484"/>
      <c r="C182" s="7"/>
      <c r="D182" s="7"/>
      <c r="E182" s="11"/>
      <c r="F182" s="11"/>
      <c r="G182" s="7"/>
      <c r="H182" s="428"/>
      <c r="I182" s="429"/>
      <c r="J182" s="429"/>
      <c r="K182" s="429"/>
      <c r="L182" s="429"/>
      <c r="M182" s="429"/>
      <c r="N182" s="429"/>
      <c r="O182" s="429"/>
      <c r="P182" s="429"/>
      <c r="Q182" s="429"/>
      <c r="R182" s="429"/>
      <c r="S182" s="429"/>
      <c r="T182" s="478"/>
      <c r="U182" s="7"/>
      <c r="V182" s="3"/>
      <c r="W182" s="3"/>
      <c r="X182" s="3"/>
      <c r="Y182" s="3"/>
      <c r="Z182" s="3"/>
    </row>
    <row r="183" spans="2:26" ht="16.5" thickTop="1">
      <c r="B183" s="488" t="s">
        <v>23</v>
      </c>
      <c r="C183" s="272"/>
      <c r="D183" s="272"/>
      <c r="E183" s="272"/>
      <c r="F183" s="272"/>
      <c r="G183" s="272"/>
      <c r="H183" s="274">
        <f t="shared" ref="H183:S183" si="80">H157-H166-H181</f>
        <v>13028.900482282663</v>
      </c>
      <c r="I183" s="275">
        <f t="shared" si="80"/>
        <v>15160.180482282662</v>
      </c>
      <c r="J183" s="275">
        <f t="shared" si="80"/>
        <v>13335.49048228267</v>
      </c>
      <c r="K183" s="275">
        <f t="shared" si="80"/>
        <v>19322.020482282667</v>
      </c>
      <c r="L183" s="275">
        <f t="shared" si="80"/>
        <v>21342.087148949337</v>
      </c>
      <c r="M183" s="275">
        <f t="shared" si="80"/>
        <v>23474.367148949335</v>
      </c>
      <c r="N183" s="275">
        <f t="shared" si="80"/>
        <v>25501.427148949326</v>
      </c>
      <c r="O183" s="275">
        <f t="shared" si="80"/>
        <v>27633.707148949325</v>
      </c>
      <c r="P183" s="275">
        <f t="shared" si="80"/>
        <v>29653.60714894933</v>
      </c>
      <c r="Q183" s="275">
        <f t="shared" si="80"/>
        <v>31785.053815615996</v>
      </c>
      <c r="R183" s="275">
        <f t="shared" si="80"/>
        <v>33814.613815616001</v>
      </c>
      <c r="S183" s="275">
        <f t="shared" si="80"/>
        <v>35963.573815615993</v>
      </c>
      <c r="T183" s="286">
        <f>SUM(H183:S183)</f>
        <v>290015.02912072529</v>
      </c>
      <c r="U183" s="7"/>
      <c r="V183" s="3"/>
      <c r="W183" s="3"/>
      <c r="X183" s="3"/>
      <c r="Y183" s="3"/>
      <c r="Z183" s="3"/>
    </row>
    <row r="184" spans="2:26">
      <c r="B184" s="448"/>
      <c r="C184" s="7"/>
      <c r="D184" s="7"/>
      <c r="E184" s="11"/>
      <c r="F184" s="11"/>
      <c r="G184" s="7"/>
      <c r="H184" s="428"/>
      <c r="I184" s="429"/>
      <c r="J184" s="429"/>
      <c r="K184" s="429"/>
      <c r="L184" s="429"/>
      <c r="M184" s="429"/>
      <c r="N184" s="429"/>
      <c r="O184" s="429"/>
      <c r="P184" s="429"/>
      <c r="Q184" s="429"/>
      <c r="R184" s="429"/>
      <c r="S184" s="429"/>
      <c r="T184" s="441"/>
      <c r="U184" s="3"/>
      <c r="V184" s="3"/>
      <c r="W184" s="3"/>
      <c r="X184" s="3"/>
      <c r="Y184" s="3"/>
      <c r="Z184" s="3"/>
    </row>
    <row r="185" spans="2:26" ht="20.25">
      <c r="B185" s="149" t="s">
        <v>35</v>
      </c>
      <c r="C185" s="367"/>
      <c r="D185" s="367"/>
      <c r="E185" s="367" t="str">
        <f>$E$3</f>
        <v>Year 5 (2024)</v>
      </c>
      <c r="F185" s="367"/>
      <c r="G185" s="367"/>
      <c r="H185" s="405" t="s">
        <v>126</v>
      </c>
      <c r="I185" s="406" t="s">
        <v>127</v>
      </c>
      <c r="J185" s="406" t="s">
        <v>128</v>
      </c>
      <c r="K185" s="406" t="s">
        <v>129</v>
      </c>
      <c r="L185" s="406" t="s">
        <v>130</v>
      </c>
      <c r="M185" s="406" t="s">
        <v>131</v>
      </c>
      <c r="N185" s="406" t="s">
        <v>132</v>
      </c>
      <c r="O185" s="406" t="s">
        <v>133</v>
      </c>
      <c r="P185" s="406" t="s">
        <v>134</v>
      </c>
      <c r="Q185" s="406" t="s">
        <v>135</v>
      </c>
      <c r="R185" s="406" t="s">
        <v>136</v>
      </c>
      <c r="S185" s="406" t="s">
        <v>137</v>
      </c>
      <c r="T185" s="407" t="s">
        <v>177</v>
      </c>
      <c r="U185" s="3"/>
      <c r="V185" s="3"/>
      <c r="W185" s="3"/>
      <c r="X185" s="3"/>
      <c r="Y185" s="3"/>
      <c r="Z185" s="3"/>
    </row>
    <row r="186" spans="2:26">
      <c r="B186" s="451"/>
      <c r="C186" s="452"/>
      <c r="D186" s="452"/>
      <c r="E186" s="452"/>
      <c r="F186" s="452"/>
      <c r="G186" s="453" t="s">
        <v>57</v>
      </c>
      <c r="H186" s="408">
        <f>H$4</f>
        <v>49</v>
      </c>
      <c r="I186" s="409">
        <f t="shared" ref="I186:S186" si="81">I$4</f>
        <v>50</v>
      </c>
      <c r="J186" s="409">
        <f t="shared" si="81"/>
        <v>51</v>
      </c>
      <c r="K186" s="409">
        <f t="shared" si="81"/>
        <v>52</v>
      </c>
      <c r="L186" s="409">
        <f t="shared" si="81"/>
        <v>53</v>
      </c>
      <c r="M186" s="409">
        <f t="shared" si="81"/>
        <v>54</v>
      </c>
      <c r="N186" s="409">
        <f t="shared" si="81"/>
        <v>55</v>
      </c>
      <c r="O186" s="409">
        <f t="shared" si="81"/>
        <v>56</v>
      </c>
      <c r="P186" s="409">
        <f t="shared" si="81"/>
        <v>57</v>
      </c>
      <c r="Q186" s="409">
        <f t="shared" si="81"/>
        <v>58</v>
      </c>
      <c r="R186" s="409">
        <f t="shared" si="81"/>
        <v>59</v>
      </c>
      <c r="S186" s="409">
        <f t="shared" si="81"/>
        <v>60</v>
      </c>
      <c r="T186" s="457" t="str">
        <f>"Total for " &amp; $E$3</f>
        <v>Total for Year 5 (2024)</v>
      </c>
      <c r="U186" s="3"/>
      <c r="V186" s="3"/>
      <c r="W186" s="3"/>
      <c r="X186" s="3"/>
      <c r="Y186" s="3"/>
      <c r="Z186" s="3"/>
    </row>
    <row r="187" spans="2:26">
      <c r="B187" s="455" t="s">
        <v>287</v>
      </c>
      <c r="C187" s="7"/>
      <c r="D187" s="66" t="s">
        <v>240</v>
      </c>
      <c r="E187" s="65" t="s">
        <v>239</v>
      </c>
      <c r="F187" s="27"/>
      <c r="G187" s="66"/>
      <c r="H187" s="414"/>
      <c r="I187" s="442"/>
      <c r="J187" s="442"/>
      <c r="K187" s="442"/>
      <c r="L187" s="442"/>
      <c r="M187" s="442"/>
      <c r="N187" s="442"/>
      <c r="O187" s="442"/>
      <c r="P187" s="442"/>
      <c r="Q187" s="442"/>
      <c r="R187" s="442"/>
      <c r="S187" s="442"/>
      <c r="T187" s="480"/>
      <c r="U187" s="3"/>
      <c r="V187" s="3"/>
      <c r="W187" s="3"/>
      <c r="X187" s="3"/>
      <c r="Y187" s="3"/>
      <c r="Z187" s="3"/>
    </row>
    <row r="188" spans="2:26">
      <c r="B188" s="481"/>
      <c r="C188" s="7" t="s">
        <v>236</v>
      </c>
      <c r="D188" s="507">
        <f>'Year 4'!D188</f>
        <v>1</v>
      </c>
      <c r="E188" s="506">
        <v>100000</v>
      </c>
      <c r="F188" s="27"/>
      <c r="G188" s="66"/>
      <c r="H188" s="425">
        <f>IFERROR(INDEX($D188:$F188,MATCH(H$186,$D188,FALSE),2),0)</f>
        <v>0</v>
      </c>
      <c r="I188" s="426">
        <f t="shared" ref="I188:S188" si="82">IFERROR(INDEX($D188:$F188,MATCH(I$186,$D188,FALSE),2),0)</f>
        <v>0</v>
      </c>
      <c r="J188" s="426">
        <f t="shared" si="82"/>
        <v>0</v>
      </c>
      <c r="K188" s="426">
        <f t="shared" si="82"/>
        <v>0</v>
      </c>
      <c r="L188" s="426">
        <f t="shared" si="82"/>
        <v>0</v>
      </c>
      <c r="M188" s="426">
        <f t="shared" si="82"/>
        <v>0</v>
      </c>
      <c r="N188" s="426">
        <f t="shared" si="82"/>
        <v>0</v>
      </c>
      <c r="O188" s="426">
        <f t="shared" si="82"/>
        <v>0</v>
      </c>
      <c r="P188" s="426">
        <f t="shared" si="82"/>
        <v>0</v>
      </c>
      <c r="Q188" s="426">
        <f t="shared" si="82"/>
        <v>0</v>
      </c>
      <c r="R188" s="426">
        <f t="shared" si="82"/>
        <v>0</v>
      </c>
      <c r="S188" s="426">
        <f t="shared" si="82"/>
        <v>0</v>
      </c>
      <c r="T188" s="469">
        <f>SUM(H188:S188)</f>
        <v>0</v>
      </c>
      <c r="U188" s="3"/>
      <c r="V188" s="3"/>
      <c r="W188" s="3"/>
      <c r="X188" s="3"/>
      <c r="Y188" s="3"/>
      <c r="Z188" s="3"/>
    </row>
    <row r="189" spans="2:26">
      <c r="B189" s="481"/>
      <c r="C189" s="7" t="s">
        <v>237</v>
      </c>
      <c r="D189" s="507">
        <f>'Year 4'!D189</f>
        <v>1</v>
      </c>
      <c r="E189" s="506">
        <v>4000000</v>
      </c>
      <c r="F189" s="27"/>
      <c r="G189" s="66"/>
      <c r="H189" s="425">
        <f t="shared" ref="H189:S191" si="83">IFERROR(INDEX($D189:$F189,MATCH(H$186,$D189,FALSE),2),0)</f>
        <v>0</v>
      </c>
      <c r="I189" s="426">
        <f t="shared" si="83"/>
        <v>0</v>
      </c>
      <c r="J189" s="426">
        <f t="shared" si="83"/>
        <v>0</v>
      </c>
      <c r="K189" s="426">
        <f t="shared" si="83"/>
        <v>0</v>
      </c>
      <c r="L189" s="426">
        <f t="shared" si="83"/>
        <v>0</v>
      </c>
      <c r="M189" s="426">
        <f t="shared" si="83"/>
        <v>0</v>
      </c>
      <c r="N189" s="426">
        <f t="shared" si="83"/>
        <v>0</v>
      </c>
      <c r="O189" s="426">
        <f t="shared" si="83"/>
        <v>0</v>
      </c>
      <c r="P189" s="426">
        <f t="shared" si="83"/>
        <v>0</v>
      </c>
      <c r="Q189" s="426">
        <f t="shared" si="83"/>
        <v>0</v>
      </c>
      <c r="R189" s="426">
        <f t="shared" si="83"/>
        <v>0</v>
      </c>
      <c r="S189" s="426">
        <f t="shared" si="83"/>
        <v>0</v>
      </c>
      <c r="T189" s="469">
        <f t="shared" ref="T189:T191" si="84">SUM(H189:S189)</f>
        <v>0</v>
      </c>
      <c r="U189" s="3"/>
      <c r="V189" s="3"/>
      <c r="W189" s="3"/>
      <c r="X189" s="3"/>
      <c r="Y189" s="3"/>
      <c r="Z189" s="3"/>
    </row>
    <row r="190" spans="2:26">
      <c r="B190" s="481"/>
      <c r="C190" s="48" t="s">
        <v>238</v>
      </c>
      <c r="D190" s="507">
        <f>'Year 4'!D190</f>
        <v>6</v>
      </c>
      <c r="E190" s="506">
        <v>23000</v>
      </c>
      <c r="F190" s="27"/>
      <c r="G190" s="66"/>
      <c r="H190" s="425">
        <f t="shared" si="83"/>
        <v>0</v>
      </c>
      <c r="I190" s="426">
        <f t="shared" si="83"/>
        <v>0</v>
      </c>
      <c r="J190" s="426">
        <f t="shared" si="83"/>
        <v>0</v>
      </c>
      <c r="K190" s="426">
        <f t="shared" si="83"/>
        <v>0</v>
      </c>
      <c r="L190" s="426">
        <f t="shared" si="83"/>
        <v>0</v>
      </c>
      <c r="M190" s="426">
        <f t="shared" si="83"/>
        <v>0</v>
      </c>
      <c r="N190" s="426">
        <f t="shared" si="83"/>
        <v>0</v>
      </c>
      <c r="O190" s="426">
        <f t="shared" si="83"/>
        <v>0</v>
      </c>
      <c r="P190" s="426">
        <f t="shared" si="83"/>
        <v>0</v>
      </c>
      <c r="Q190" s="426">
        <f t="shared" si="83"/>
        <v>0</v>
      </c>
      <c r="R190" s="426">
        <f t="shared" si="83"/>
        <v>0</v>
      </c>
      <c r="S190" s="426">
        <f t="shared" si="83"/>
        <v>0</v>
      </c>
      <c r="T190" s="469">
        <f t="shared" si="84"/>
        <v>0</v>
      </c>
      <c r="U190" s="3"/>
      <c r="V190" s="3"/>
      <c r="W190" s="3"/>
      <c r="X190" s="3"/>
      <c r="Y190" s="3"/>
      <c r="Z190" s="3"/>
    </row>
    <row r="191" spans="2:26">
      <c r="B191" s="481"/>
      <c r="C191" s="48" t="s">
        <v>24</v>
      </c>
      <c r="D191" s="507">
        <f>'Year 4'!D191</f>
        <v>2</v>
      </c>
      <c r="E191" s="506">
        <v>20000</v>
      </c>
      <c r="F191" s="27"/>
      <c r="G191" s="66"/>
      <c r="H191" s="425">
        <f t="shared" si="83"/>
        <v>0</v>
      </c>
      <c r="I191" s="426">
        <f t="shared" si="83"/>
        <v>0</v>
      </c>
      <c r="J191" s="426">
        <f t="shared" si="83"/>
        <v>0</v>
      </c>
      <c r="K191" s="426">
        <f t="shared" si="83"/>
        <v>0</v>
      </c>
      <c r="L191" s="426">
        <f t="shared" si="83"/>
        <v>0</v>
      </c>
      <c r="M191" s="426">
        <f t="shared" si="83"/>
        <v>0</v>
      </c>
      <c r="N191" s="426">
        <f t="shared" si="83"/>
        <v>0</v>
      </c>
      <c r="O191" s="426">
        <f t="shared" si="83"/>
        <v>0</v>
      </c>
      <c r="P191" s="426">
        <f t="shared" si="83"/>
        <v>0</v>
      </c>
      <c r="Q191" s="426">
        <f t="shared" si="83"/>
        <v>0</v>
      </c>
      <c r="R191" s="426">
        <f t="shared" si="83"/>
        <v>0</v>
      </c>
      <c r="S191" s="426">
        <f t="shared" si="83"/>
        <v>0</v>
      </c>
      <c r="T191" s="469">
        <f t="shared" si="84"/>
        <v>0</v>
      </c>
      <c r="U191" s="3"/>
      <c r="V191" s="3"/>
      <c r="W191" s="3"/>
      <c r="X191" s="3"/>
      <c r="Y191" s="3"/>
      <c r="Z191" s="3"/>
    </row>
    <row r="192" spans="2:26" ht="15.95" customHeight="1">
      <c r="B192" s="481"/>
      <c r="C192" s="7"/>
      <c r="D192" s="44"/>
      <c r="E192" s="67"/>
      <c r="F192" s="27"/>
      <c r="G192" s="66"/>
      <c r="H192" s="414"/>
      <c r="I192" s="442"/>
      <c r="J192" s="442"/>
      <c r="K192" s="443"/>
      <c r="L192" s="442"/>
      <c r="M192" s="442"/>
      <c r="N192" s="444"/>
      <c r="O192" s="442"/>
      <c r="P192" s="442"/>
      <c r="Q192" s="442"/>
      <c r="R192" s="442"/>
      <c r="S192" s="442"/>
      <c r="T192" s="480"/>
      <c r="U192" s="3"/>
      <c r="V192" s="3"/>
      <c r="W192" s="3"/>
      <c r="X192" s="3"/>
      <c r="Y192" s="3"/>
      <c r="Z192" s="3"/>
    </row>
    <row r="193" spans="2:26">
      <c r="B193" s="455" t="s">
        <v>286</v>
      </c>
      <c r="C193" s="7"/>
      <c r="D193" s="65" t="s">
        <v>239</v>
      </c>
      <c r="E193" s="66" t="s">
        <v>240</v>
      </c>
      <c r="F193" s="27" t="s">
        <v>241</v>
      </c>
      <c r="G193" s="66"/>
      <c r="H193" s="414"/>
      <c r="I193" s="442"/>
      <c r="J193" s="442"/>
      <c r="K193" s="442"/>
      <c r="L193" s="442"/>
      <c r="M193" s="442"/>
      <c r="N193" s="442"/>
      <c r="O193" s="442"/>
      <c r="P193" s="442"/>
      <c r="Q193" s="442"/>
      <c r="R193" s="442"/>
      <c r="S193" s="442"/>
      <c r="T193" s="480"/>
      <c r="U193" s="3"/>
      <c r="V193" s="3"/>
      <c r="W193" s="3"/>
      <c r="X193" s="3"/>
      <c r="Y193" s="3"/>
      <c r="Z193" s="3"/>
    </row>
    <row r="194" spans="2:26">
      <c r="B194" s="348"/>
      <c r="C194" s="7" t="s">
        <v>236</v>
      </c>
      <c r="D194" s="506">
        <f>'Year 4'!$D194</f>
        <v>1200</v>
      </c>
      <c r="E194" s="507">
        <f>CEILING('Year 4'!$S$186,$F194)+'Year 4'!$E194-IFERROR(FLOOR('Year 4'!$E194,F194),0)</f>
        <v>50</v>
      </c>
      <c r="F194" s="507">
        <f>'Year 4'!$F194</f>
        <v>7</v>
      </c>
      <c r="G194" s="7"/>
      <c r="H194" s="425">
        <f>IFERROR(IF(INT((H$186-$E194)/$F194)=(H$186-$E194)/$F194,$D194,0),0)</f>
        <v>0</v>
      </c>
      <c r="I194" s="426">
        <f t="shared" ref="I194:S199" si="85">IF(I$186=$E194,$D194,IFERROR(IF(INT((I$186-$E194)/$F194)=(I$186-$E194)/$F194,$D194,0),0))</f>
        <v>1200</v>
      </c>
      <c r="J194" s="426">
        <f t="shared" si="85"/>
        <v>0</v>
      </c>
      <c r="K194" s="426">
        <f t="shared" si="85"/>
        <v>0</v>
      </c>
      <c r="L194" s="426">
        <f t="shared" si="85"/>
        <v>0</v>
      </c>
      <c r="M194" s="426">
        <f t="shared" si="85"/>
        <v>0</v>
      </c>
      <c r="N194" s="426">
        <f t="shared" si="85"/>
        <v>0</v>
      </c>
      <c r="O194" s="426">
        <f t="shared" si="85"/>
        <v>0</v>
      </c>
      <c r="P194" s="426">
        <f t="shared" si="85"/>
        <v>1200</v>
      </c>
      <c r="Q194" s="426">
        <f t="shared" si="85"/>
        <v>0</v>
      </c>
      <c r="R194" s="426">
        <f t="shared" si="85"/>
        <v>0</v>
      </c>
      <c r="S194" s="426">
        <f t="shared" si="85"/>
        <v>0</v>
      </c>
      <c r="T194" s="469">
        <f t="shared" ref="T194:T199" si="86">SUM(H194:S194)</f>
        <v>2400</v>
      </c>
      <c r="U194" s="3"/>
      <c r="V194" s="3"/>
      <c r="W194" s="3"/>
      <c r="X194" s="3"/>
      <c r="Y194" s="3"/>
      <c r="Z194" s="3"/>
    </row>
    <row r="195" spans="2:26">
      <c r="B195" s="348"/>
      <c r="C195" s="7" t="s">
        <v>237</v>
      </c>
      <c r="D195" s="506">
        <f>'Year 4'!$D195</f>
        <v>1000</v>
      </c>
      <c r="E195" s="507">
        <f>CEILING('Year 4'!$S$186,$F195)+'Year 4'!$E195-IFERROR(FLOOR('Year 4'!$E195,F195),0)</f>
        <v>53</v>
      </c>
      <c r="F195" s="507">
        <f>'Year 4'!$F195</f>
        <v>5</v>
      </c>
      <c r="G195" s="7"/>
      <c r="H195" s="425">
        <f t="shared" ref="H195:H199" si="87">IF(H$186=$E195,$D195,IFERROR(IF(INT((H$186-$E195)/$F195)=(H$186-$E195)/$F195,$D195,0),0))</f>
        <v>0</v>
      </c>
      <c r="I195" s="426">
        <f t="shared" si="85"/>
        <v>0</v>
      </c>
      <c r="J195" s="426">
        <f t="shared" si="85"/>
        <v>0</v>
      </c>
      <c r="K195" s="426">
        <f t="shared" si="85"/>
        <v>0</v>
      </c>
      <c r="L195" s="426">
        <f t="shared" si="85"/>
        <v>1000</v>
      </c>
      <c r="M195" s="426">
        <f t="shared" si="85"/>
        <v>0</v>
      </c>
      <c r="N195" s="426">
        <f t="shared" si="85"/>
        <v>0</v>
      </c>
      <c r="O195" s="426">
        <f t="shared" si="85"/>
        <v>0</v>
      </c>
      <c r="P195" s="426">
        <f t="shared" si="85"/>
        <v>0</v>
      </c>
      <c r="Q195" s="426">
        <f t="shared" si="85"/>
        <v>1000</v>
      </c>
      <c r="R195" s="426">
        <f t="shared" si="85"/>
        <v>0</v>
      </c>
      <c r="S195" s="426">
        <f t="shared" si="85"/>
        <v>0</v>
      </c>
      <c r="T195" s="469">
        <f t="shared" si="86"/>
        <v>2000</v>
      </c>
      <c r="U195" s="3"/>
      <c r="V195" s="3"/>
      <c r="W195" s="3"/>
      <c r="X195" s="3"/>
      <c r="Y195" s="3"/>
      <c r="Z195" s="3"/>
    </row>
    <row r="196" spans="2:26">
      <c r="B196" s="348"/>
      <c r="C196" s="7" t="s">
        <v>238</v>
      </c>
      <c r="D196" s="506">
        <f>'Year 4'!$D196</f>
        <v>1000</v>
      </c>
      <c r="E196" s="507">
        <f>CEILING('Year 4'!$S$186,$F196)+'Year 4'!$E196-IFERROR(FLOOR('Year 4'!$E196,F196),0)</f>
        <v>49</v>
      </c>
      <c r="F196" s="507">
        <f>'Year 4'!$F196</f>
        <v>12</v>
      </c>
      <c r="G196" s="7"/>
      <c r="H196" s="425">
        <f t="shared" si="87"/>
        <v>1000</v>
      </c>
      <c r="I196" s="426">
        <f t="shared" si="85"/>
        <v>0</v>
      </c>
      <c r="J196" s="426">
        <f t="shared" si="85"/>
        <v>0</v>
      </c>
      <c r="K196" s="426">
        <f t="shared" si="85"/>
        <v>0</v>
      </c>
      <c r="L196" s="426">
        <f t="shared" si="85"/>
        <v>0</v>
      </c>
      <c r="M196" s="426">
        <f t="shared" si="85"/>
        <v>0</v>
      </c>
      <c r="N196" s="426">
        <f t="shared" si="85"/>
        <v>0</v>
      </c>
      <c r="O196" s="426">
        <f t="shared" si="85"/>
        <v>0</v>
      </c>
      <c r="P196" s="426">
        <f t="shared" si="85"/>
        <v>0</v>
      </c>
      <c r="Q196" s="426">
        <f t="shared" si="85"/>
        <v>0</v>
      </c>
      <c r="R196" s="426">
        <f t="shared" si="85"/>
        <v>0</v>
      </c>
      <c r="S196" s="426">
        <f t="shared" si="85"/>
        <v>0</v>
      </c>
      <c r="T196" s="469">
        <f t="shared" si="86"/>
        <v>1000</v>
      </c>
      <c r="U196" s="3"/>
      <c r="V196" s="3"/>
      <c r="W196" s="3"/>
      <c r="X196" s="3"/>
      <c r="Y196" s="3"/>
      <c r="Z196" s="3"/>
    </row>
    <row r="197" spans="2:26">
      <c r="B197" s="348"/>
      <c r="C197" s="7" t="s">
        <v>36</v>
      </c>
      <c r="D197" s="506">
        <f>'Year 4'!$D197</f>
        <v>3000</v>
      </c>
      <c r="E197" s="507">
        <f>CEILING('Year 4'!$S$186,$F197)+'Year 4'!$E197-IFERROR(FLOOR('Year 4'!$E197,F197),0)</f>
        <v>49</v>
      </c>
      <c r="F197" s="507">
        <f>'Year 4'!$F197</f>
        <v>6</v>
      </c>
      <c r="G197" s="7"/>
      <c r="H197" s="425">
        <f t="shared" si="87"/>
        <v>3000</v>
      </c>
      <c r="I197" s="426">
        <f t="shared" si="85"/>
        <v>0</v>
      </c>
      <c r="J197" s="426">
        <f t="shared" si="85"/>
        <v>0</v>
      </c>
      <c r="K197" s="426">
        <f t="shared" si="85"/>
        <v>0</v>
      </c>
      <c r="L197" s="426">
        <f t="shared" si="85"/>
        <v>0</v>
      </c>
      <c r="M197" s="426">
        <f t="shared" si="85"/>
        <v>0</v>
      </c>
      <c r="N197" s="426">
        <f t="shared" si="85"/>
        <v>3000</v>
      </c>
      <c r="O197" s="426">
        <f t="shared" si="85"/>
        <v>0</v>
      </c>
      <c r="P197" s="426">
        <f t="shared" si="85"/>
        <v>0</v>
      </c>
      <c r="Q197" s="426">
        <f t="shared" si="85"/>
        <v>0</v>
      </c>
      <c r="R197" s="426">
        <f t="shared" si="85"/>
        <v>0</v>
      </c>
      <c r="S197" s="426">
        <f t="shared" si="85"/>
        <v>0</v>
      </c>
      <c r="T197" s="469">
        <f t="shared" si="86"/>
        <v>6000</v>
      </c>
      <c r="U197" s="3"/>
      <c r="V197" s="3"/>
      <c r="W197" s="3"/>
      <c r="X197" s="3"/>
      <c r="Y197" s="3"/>
      <c r="Z197" s="3"/>
    </row>
    <row r="198" spans="2:26">
      <c r="B198" s="348"/>
      <c r="C198" s="7" t="s">
        <v>37</v>
      </c>
      <c r="D198" s="506">
        <f>'Year 4'!$D198</f>
        <v>900</v>
      </c>
      <c r="E198" s="507">
        <f>CEILING('Year 4'!$S$186,$F198)+'Year 4'!$E198-IFERROR(FLOOR('Year 4'!$E198,F198),0)</f>
        <v>1</v>
      </c>
      <c r="F198" s="507">
        <f>'Year 4'!$F198</f>
        <v>0</v>
      </c>
      <c r="G198" s="7"/>
      <c r="H198" s="425">
        <f t="shared" si="87"/>
        <v>0</v>
      </c>
      <c r="I198" s="426">
        <f t="shared" si="85"/>
        <v>0</v>
      </c>
      <c r="J198" s="426">
        <f t="shared" si="85"/>
        <v>0</v>
      </c>
      <c r="K198" s="426">
        <f t="shared" si="85"/>
        <v>0</v>
      </c>
      <c r="L198" s="426">
        <f t="shared" si="85"/>
        <v>0</v>
      </c>
      <c r="M198" s="426">
        <f t="shared" si="85"/>
        <v>0</v>
      </c>
      <c r="N198" s="426">
        <f t="shared" si="85"/>
        <v>0</v>
      </c>
      <c r="O198" s="426">
        <f t="shared" si="85"/>
        <v>0</v>
      </c>
      <c r="P198" s="426">
        <f t="shared" si="85"/>
        <v>0</v>
      </c>
      <c r="Q198" s="426">
        <f t="shared" si="85"/>
        <v>0</v>
      </c>
      <c r="R198" s="426">
        <f t="shared" si="85"/>
        <v>0</v>
      </c>
      <c r="S198" s="426">
        <f t="shared" si="85"/>
        <v>0</v>
      </c>
      <c r="T198" s="469">
        <f t="shared" si="86"/>
        <v>0</v>
      </c>
      <c r="U198" s="3"/>
      <c r="V198" s="3"/>
      <c r="W198" s="3"/>
      <c r="X198" s="3"/>
      <c r="Y198" s="3"/>
      <c r="Z198" s="3"/>
    </row>
    <row r="199" spans="2:26" ht="16.5" thickBot="1">
      <c r="B199" s="348"/>
      <c r="C199" s="28" t="s">
        <v>38</v>
      </c>
      <c r="D199" s="506">
        <f>'Year 4'!$D199</f>
        <v>15000</v>
      </c>
      <c r="E199" s="507">
        <f>CEILING('Year 4'!$S$186,$F199)+'Year 4'!$E199-IFERROR(FLOOR('Year 4'!$E199,F199),0)</f>
        <v>49</v>
      </c>
      <c r="F199" s="507">
        <f>'Year 4'!$F199</f>
        <v>24</v>
      </c>
      <c r="G199" s="7"/>
      <c r="H199" s="425">
        <f t="shared" si="87"/>
        <v>15000</v>
      </c>
      <c r="I199" s="426">
        <f t="shared" si="85"/>
        <v>0</v>
      </c>
      <c r="J199" s="426">
        <f t="shared" si="85"/>
        <v>0</v>
      </c>
      <c r="K199" s="426">
        <f t="shared" si="85"/>
        <v>0</v>
      </c>
      <c r="L199" s="426">
        <f t="shared" si="85"/>
        <v>0</v>
      </c>
      <c r="M199" s="426">
        <f t="shared" si="85"/>
        <v>0</v>
      </c>
      <c r="N199" s="426">
        <f t="shared" si="85"/>
        <v>0</v>
      </c>
      <c r="O199" s="426">
        <f t="shared" si="85"/>
        <v>0</v>
      </c>
      <c r="P199" s="426">
        <f t="shared" si="85"/>
        <v>0</v>
      </c>
      <c r="Q199" s="426">
        <f t="shared" si="85"/>
        <v>0</v>
      </c>
      <c r="R199" s="426">
        <f t="shared" si="85"/>
        <v>0</v>
      </c>
      <c r="S199" s="426">
        <f t="shared" si="85"/>
        <v>0</v>
      </c>
      <c r="T199" s="469">
        <f t="shared" si="86"/>
        <v>15000</v>
      </c>
      <c r="U199" s="3"/>
      <c r="V199" s="3"/>
      <c r="W199" s="3"/>
      <c r="X199" s="3"/>
      <c r="Y199" s="3"/>
      <c r="Z199" s="3"/>
    </row>
    <row r="200" spans="2:26" ht="16.5" thickTop="1">
      <c r="B200" s="285" t="s">
        <v>39</v>
      </c>
      <c r="C200" s="272"/>
      <c r="D200" s="272"/>
      <c r="E200" s="272"/>
      <c r="F200" s="272"/>
      <c r="G200" s="272"/>
      <c r="H200" s="274">
        <f>SUM(H188:H199)</f>
        <v>19000</v>
      </c>
      <c r="I200" s="275">
        <f t="shared" ref="I200:S200" si="88">SUM(I188:I199)</f>
        <v>1200</v>
      </c>
      <c r="J200" s="275">
        <f t="shared" si="88"/>
        <v>0</v>
      </c>
      <c r="K200" s="275">
        <f t="shared" si="88"/>
        <v>0</v>
      </c>
      <c r="L200" s="275">
        <f t="shared" si="88"/>
        <v>1000</v>
      </c>
      <c r="M200" s="275">
        <f t="shared" si="88"/>
        <v>0</v>
      </c>
      <c r="N200" s="275">
        <f t="shared" si="88"/>
        <v>3000</v>
      </c>
      <c r="O200" s="275">
        <f t="shared" si="88"/>
        <v>0</v>
      </c>
      <c r="P200" s="275">
        <f t="shared" si="88"/>
        <v>1200</v>
      </c>
      <c r="Q200" s="275">
        <f t="shared" si="88"/>
        <v>1000</v>
      </c>
      <c r="R200" s="275">
        <f t="shared" si="88"/>
        <v>0</v>
      </c>
      <c r="S200" s="275">
        <f t="shared" si="88"/>
        <v>0</v>
      </c>
      <c r="T200" s="286">
        <f>SUM(H200:S200)</f>
        <v>26400</v>
      </c>
      <c r="U200" s="7"/>
      <c r="V200" s="3"/>
      <c r="W200" s="3"/>
      <c r="X200" s="3"/>
      <c r="Y200" s="3"/>
      <c r="Z200" s="3"/>
    </row>
    <row r="201" spans="2:26">
      <c r="B201" s="448"/>
      <c r="C201" s="7"/>
      <c r="D201" s="7"/>
      <c r="E201" s="7"/>
      <c r="F201" s="7"/>
      <c r="G201" s="7"/>
      <c r="H201" s="412"/>
      <c r="I201" s="413"/>
      <c r="J201" s="413"/>
      <c r="K201" s="413"/>
      <c r="L201" s="413"/>
      <c r="M201" s="413"/>
      <c r="N201" s="413"/>
      <c r="O201" s="413"/>
      <c r="P201" s="413"/>
      <c r="Q201" s="413"/>
      <c r="R201" s="413"/>
      <c r="S201" s="413"/>
      <c r="T201" s="427"/>
      <c r="U201" s="3"/>
      <c r="V201" s="3"/>
      <c r="W201" s="3"/>
      <c r="X201" s="3"/>
      <c r="Y201" s="3"/>
      <c r="Z201" s="3"/>
    </row>
    <row r="202" spans="2:26" ht="20.25">
      <c r="B202" s="149" t="s">
        <v>41</v>
      </c>
      <c r="C202" s="367"/>
      <c r="D202" s="367"/>
      <c r="E202" s="367" t="str">
        <f>$E$3</f>
        <v>Year 5 (2024)</v>
      </c>
      <c r="F202" s="367"/>
      <c r="G202" s="367"/>
      <c r="H202" s="405" t="s">
        <v>126</v>
      </c>
      <c r="I202" s="406" t="s">
        <v>127</v>
      </c>
      <c r="J202" s="406" t="s">
        <v>128</v>
      </c>
      <c r="K202" s="406" t="s">
        <v>129</v>
      </c>
      <c r="L202" s="406" t="s">
        <v>130</v>
      </c>
      <c r="M202" s="406" t="s">
        <v>131</v>
      </c>
      <c r="N202" s="406" t="s">
        <v>132</v>
      </c>
      <c r="O202" s="406" t="s">
        <v>133</v>
      </c>
      <c r="P202" s="406" t="s">
        <v>134</v>
      </c>
      <c r="Q202" s="406" t="s">
        <v>135</v>
      </c>
      <c r="R202" s="406" t="s">
        <v>136</v>
      </c>
      <c r="S202" s="406" t="s">
        <v>137</v>
      </c>
      <c r="T202" s="407" t="s">
        <v>177</v>
      </c>
      <c r="U202" s="3"/>
      <c r="V202" s="3"/>
      <c r="W202" s="3"/>
      <c r="X202" s="3"/>
      <c r="Y202" s="3"/>
      <c r="Z202" s="3"/>
    </row>
    <row r="203" spans="2:26">
      <c r="B203" s="451"/>
      <c r="C203" s="452"/>
      <c r="D203" s="452"/>
      <c r="E203" s="452"/>
      <c r="F203" s="452"/>
      <c r="G203" s="453" t="s">
        <v>57</v>
      </c>
      <c r="H203" s="408">
        <f>H$4</f>
        <v>49</v>
      </c>
      <c r="I203" s="409">
        <f t="shared" ref="I203:S203" si="89">I$4</f>
        <v>50</v>
      </c>
      <c r="J203" s="409">
        <f t="shared" si="89"/>
        <v>51</v>
      </c>
      <c r="K203" s="409">
        <f t="shared" si="89"/>
        <v>52</v>
      </c>
      <c r="L203" s="409">
        <f t="shared" si="89"/>
        <v>53</v>
      </c>
      <c r="M203" s="409">
        <f t="shared" si="89"/>
        <v>54</v>
      </c>
      <c r="N203" s="409">
        <f t="shared" si="89"/>
        <v>55</v>
      </c>
      <c r="O203" s="409">
        <f t="shared" si="89"/>
        <v>56</v>
      </c>
      <c r="P203" s="409">
        <f t="shared" si="89"/>
        <v>57</v>
      </c>
      <c r="Q203" s="409">
        <f t="shared" si="89"/>
        <v>58</v>
      </c>
      <c r="R203" s="409">
        <f t="shared" si="89"/>
        <v>59</v>
      </c>
      <c r="S203" s="409">
        <f t="shared" si="89"/>
        <v>60</v>
      </c>
      <c r="T203" s="457" t="str">
        <f>"Total for " &amp; $E$3</f>
        <v>Total for Year 5 (2024)</v>
      </c>
      <c r="U203" s="3"/>
      <c r="V203" s="3"/>
      <c r="W203" s="3"/>
      <c r="X203" s="3"/>
      <c r="Y203" s="3"/>
      <c r="Z203" s="3"/>
    </row>
    <row r="204" spans="2:26">
      <c r="B204" s="455" t="s">
        <v>148</v>
      </c>
      <c r="C204" s="7"/>
      <c r="D204" s="7"/>
      <c r="E204" s="28" t="s">
        <v>42</v>
      </c>
      <c r="F204" s="7"/>
      <c r="G204" s="7"/>
      <c r="H204" s="412"/>
      <c r="I204" s="413"/>
      <c r="J204" s="413"/>
      <c r="K204" s="413"/>
      <c r="L204" s="413"/>
      <c r="M204" s="413"/>
      <c r="N204" s="413"/>
      <c r="O204" s="413"/>
      <c r="P204" s="413"/>
      <c r="Q204" s="413"/>
      <c r="R204" s="413"/>
      <c r="S204" s="413"/>
      <c r="T204" s="459"/>
      <c r="U204" s="3"/>
      <c r="V204" s="3"/>
      <c r="W204" s="3"/>
      <c r="X204" s="3"/>
      <c r="Y204" s="3"/>
      <c r="Z204" s="3"/>
    </row>
    <row r="205" spans="2:26">
      <c r="B205" s="455"/>
      <c r="C205" s="7" t="str">
        <f>"Receivable days for "&amp;$B6</f>
        <v>Receivable days for Product Revenue</v>
      </c>
      <c r="D205" s="7"/>
      <c r="E205" s="507">
        <f>'Year 4'!E205</f>
        <v>30</v>
      </c>
      <c r="F205" s="7"/>
      <c r="G205" s="7"/>
      <c r="H205" s="425">
        <f t="shared" ref="H205:S205" si="90">H$12*$E205/30</f>
        <v>39000</v>
      </c>
      <c r="I205" s="426">
        <f t="shared" si="90"/>
        <v>40320</v>
      </c>
      <c r="J205" s="426">
        <f t="shared" si="90"/>
        <v>41520</v>
      </c>
      <c r="K205" s="426">
        <f t="shared" si="90"/>
        <v>42840</v>
      </c>
      <c r="L205" s="426">
        <f t="shared" si="90"/>
        <v>44040</v>
      </c>
      <c r="M205" s="426">
        <f t="shared" si="90"/>
        <v>45360</v>
      </c>
      <c r="N205" s="426">
        <f t="shared" si="90"/>
        <v>46560</v>
      </c>
      <c r="O205" s="426">
        <f t="shared" si="90"/>
        <v>47880</v>
      </c>
      <c r="P205" s="426">
        <f t="shared" si="90"/>
        <v>49080</v>
      </c>
      <c r="Q205" s="426">
        <f t="shared" si="90"/>
        <v>50400</v>
      </c>
      <c r="R205" s="426">
        <f t="shared" si="90"/>
        <v>51600</v>
      </c>
      <c r="S205" s="426">
        <f t="shared" si="90"/>
        <v>52920</v>
      </c>
      <c r="T205" s="469">
        <f>SUM(H205:S205)</f>
        <v>551520</v>
      </c>
      <c r="U205" s="3"/>
      <c r="V205" s="3"/>
      <c r="W205" s="3"/>
      <c r="X205" s="3"/>
      <c r="Y205" s="3"/>
      <c r="Z205" s="3"/>
    </row>
    <row r="206" spans="2:26">
      <c r="B206" s="455"/>
      <c r="C206" s="7" t="str">
        <f>"Receivable days for "&amp;$B14</f>
        <v>Receivable days for Service Revenue</v>
      </c>
      <c r="D206" s="7"/>
      <c r="E206" s="507">
        <f>'Year 4'!E206</f>
        <v>0</v>
      </c>
      <c r="F206" s="7"/>
      <c r="G206" s="7"/>
      <c r="H206" s="425">
        <f t="shared" ref="H206:S206" si="91">H$20*$E206/30</f>
        <v>0</v>
      </c>
      <c r="I206" s="426">
        <f t="shared" si="91"/>
        <v>0</v>
      </c>
      <c r="J206" s="426">
        <f t="shared" si="91"/>
        <v>0</v>
      </c>
      <c r="K206" s="426">
        <f t="shared" si="91"/>
        <v>0</v>
      </c>
      <c r="L206" s="426">
        <f t="shared" si="91"/>
        <v>0</v>
      </c>
      <c r="M206" s="426">
        <f t="shared" si="91"/>
        <v>0</v>
      </c>
      <c r="N206" s="426">
        <f t="shared" si="91"/>
        <v>0</v>
      </c>
      <c r="O206" s="426">
        <f t="shared" si="91"/>
        <v>0</v>
      </c>
      <c r="P206" s="426">
        <f t="shared" si="91"/>
        <v>0</v>
      </c>
      <c r="Q206" s="426">
        <f t="shared" si="91"/>
        <v>0</v>
      </c>
      <c r="R206" s="426">
        <f t="shared" si="91"/>
        <v>0</v>
      </c>
      <c r="S206" s="426">
        <f t="shared" si="91"/>
        <v>0</v>
      </c>
      <c r="T206" s="469">
        <f t="shared" ref="T206:T208" si="92">SUM(H206:S206)</f>
        <v>0</v>
      </c>
      <c r="U206" s="3"/>
      <c r="V206" s="3"/>
      <c r="W206" s="3"/>
      <c r="X206" s="3"/>
      <c r="Y206" s="3"/>
      <c r="Z206" s="3"/>
    </row>
    <row r="207" spans="2:26">
      <c r="B207" s="455"/>
      <c r="C207" s="7" t="str">
        <f>"Receivable days for "&amp;$B22</f>
        <v>Receivable days for Billable Hours Revenue</v>
      </c>
      <c r="D207" s="7"/>
      <c r="E207" s="507">
        <f>'Year 4'!E207</f>
        <v>15</v>
      </c>
      <c r="F207" s="7"/>
      <c r="G207" s="7"/>
      <c r="H207" s="425">
        <f t="shared" ref="H207:S207" si="93">H$28*$E207/30</f>
        <v>18825</v>
      </c>
      <c r="I207" s="426">
        <f t="shared" si="93"/>
        <v>19725</v>
      </c>
      <c r="J207" s="426">
        <f t="shared" si="93"/>
        <v>20625</v>
      </c>
      <c r="K207" s="426">
        <f t="shared" si="93"/>
        <v>21525</v>
      </c>
      <c r="L207" s="426">
        <f t="shared" si="93"/>
        <v>22425</v>
      </c>
      <c r="M207" s="426">
        <f t="shared" si="93"/>
        <v>23325</v>
      </c>
      <c r="N207" s="426">
        <f t="shared" si="93"/>
        <v>24225</v>
      </c>
      <c r="O207" s="426">
        <f t="shared" si="93"/>
        <v>25125</v>
      </c>
      <c r="P207" s="426">
        <f t="shared" si="93"/>
        <v>26025</v>
      </c>
      <c r="Q207" s="426">
        <f t="shared" si="93"/>
        <v>26925</v>
      </c>
      <c r="R207" s="426">
        <f t="shared" si="93"/>
        <v>27825</v>
      </c>
      <c r="S207" s="426">
        <f t="shared" si="93"/>
        <v>28740</v>
      </c>
      <c r="T207" s="469">
        <f t="shared" si="92"/>
        <v>285315</v>
      </c>
      <c r="U207" s="3"/>
      <c r="V207" s="3"/>
      <c r="W207" s="3"/>
      <c r="X207" s="3"/>
      <c r="Y207" s="3"/>
      <c r="Z207" s="3"/>
    </row>
    <row r="208" spans="2:26" ht="16.5" thickBot="1">
      <c r="B208" s="348"/>
      <c r="C208" s="7" t="str">
        <f>"Receivable days for "&amp;$B30</f>
        <v>Receivable days for Subscription Revenue</v>
      </c>
      <c r="D208" s="7"/>
      <c r="E208" s="507">
        <f>'Year 4'!E208</f>
        <v>30</v>
      </c>
      <c r="F208" s="7"/>
      <c r="G208" s="7"/>
      <c r="H208" s="425">
        <f t="shared" ref="H208:S208" si="94">H$39*$E208/30</f>
        <v>894</v>
      </c>
      <c r="I208" s="426">
        <f t="shared" si="94"/>
        <v>894</v>
      </c>
      <c r="J208" s="426">
        <f t="shared" si="94"/>
        <v>894</v>
      </c>
      <c r="K208" s="426">
        <f t="shared" si="94"/>
        <v>894</v>
      </c>
      <c r="L208" s="426">
        <f t="shared" si="94"/>
        <v>894</v>
      </c>
      <c r="M208" s="426">
        <f t="shared" si="94"/>
        <v>894</v>
      </c>
      <c r="N208" s="426">
        <f t="shared" si="94"/>
        <v>894</v>
      </c>
      <c r="O208" s="426">
        <f t="shared" si="94"/>
        <v>894</v>
      </c>
      <c r="P208" s="426">
        <f t="shared" si="94"/>
        <v>894</v>
      </c>
      <c r="Q208" s="426">
        <f t="shared" si="94"/>
        <v>894</v>
      </c>
      <c r="R208" s="426">
        <f t="shared" si="94"/>
        <v>894</v>
      </c>
      <c r="S208" s="426">
        <f t="shared" si="94"/>
        <v>894</v>
      </c>
      <c r="T208" s="469">
        <f t="shared" si="92"/>
        <v>10728</v>
      </c>
      <c r="U208" s="3"/>
      <c r="V208" s="3"/>
      <c r="W208" s="3"/>
      <c r="X208" s="3"/>
      <c r="Y208" s="3"/>
      <c r="Z208" s="3"/>
    </row>
    <row r="209" spans="2:26" ht="16.5" thickTop="1">
      <c r="B209" s="470" t="s">
        <v>150</v>
      </c>
      <c r="C209" s="471"/>
      <c r="D209" s="471"/>
      <c r="E209" s="471"/>
      <c r="F209" s="471"/>
      <c r="G209" s="472"/>
      <c r="H209" s="473">
        <f>SUM(H205:H208)</f>
        <v>58719</v>
      </c>
      <c r="I209" s="474">
        <f t="shared" ref="I209:S209" si="95">SUM(I205:I208)</f>
        <v>60939</v>
      </c>
      <c r="J209" s="474">
        <f t="shared" si="95"/>
        <v>63039</v>
      </c>
      <c r="K209" s="474">
        <f t="shared" si="95"/>
        <v>65259</v>
      </c>
      <c r="L209" s="474">
        <f t="shared" si="95"/>
        <v>67359</v>
      </c>
      <c r="M209" s="474">
        <f t="shared" si="95"/>
        <v>69579</v>
      </c>
      <c r="N209" s="474">
        <f t="shared" si="95"/>
        <v>71679</v>
      </c>
      <c r="O209" s="474">
        <f t="shared" si="95"/>
        <v>73899</v>
      </c>
      <c r="P209" s="474">
        <f t="shared" si="95"/>
        <v>75999</v>
      </c>
      <c r="Q209" s="474">
        <f t="shared" si="95"/>
        <v>78219</v>
      </c>
      <c r="R209" s="474">
        <f t="shared" si="95"/>
        <v>80319</v>
      </c>
      <c r="S209" s="474">
        <f t="shared" si="95"/>
        <v>82554</v>
      </c>
      <c r="T209" s="475">
        <f>SUM(H209:S209)</f>
        <v>847563</v>
      </c>
      <c r="U209" s="7"/>
      <c r="V209" s="3"/>
      <c r="W209" s="3"/>
      <c r="X209" s="3"/>
      <c r="Y209" s="3"/>
      <c r="Z209" s="3"/>
    </row>
    <row r="210" spans="2:26">
      <c r="B210" s="348"/>
      <c r="C210" s="47"/>
      <c r="D210" s="7"/>
      <c r="E210" s="55"/>
      <c r="F210" s="7"/>
      <c r="G210" s="7"/>
      <c r="H210" s="425"/>
      <c r="I210" s="426"/>
      <c r="J210" s="426"/>
      <c r="K210" s="426"/>
      <c r="L210" s="426"/>
      <c r="M210" s="426"/>
      <c r="N210" s="426"/>
      <c r="O210" s="426"/>
      <c r="P210" s="426"/>
      <c r="Q210" s="426"/>
      <c r="R210" s="426"/>
      <c r="S210" s="426"/>
      <c r="T210" s="469"/>
      <c r="U210" s="3"/>
      <c r="V210" s="3"/>
      <c r="W210" s="3"/>
      <c r="X210" s="3"/>
      <c r="Y210" s="3"/>
      <c r="Z210" s="3"/>
    </row>
    <row r="211" spans="2:26">
      <c r="B211" s="455" t="s">
        <v>369</v>
      </c>
      <c r="C211" s="7"/>
      <c r="D211" s="7"/>
      <c r="E211" s="27" t="s">
        <v>371</v>
      </c>
      <c r="F211" s="7"/>
      <c r="G211" s="16"/>
      <c r="H211" s="416"/>
      <c r="I211" s="417"/>
      <c r="J211" s="417"/>
      <c r="K211" s="417"/>
      <c r="L211" s="417"/>
      <c r="M211" s="417"/>
      <c r="N211" s="417"/>
      <c r="O211" s="417"/>
      <c r="P211" s="417"/>
      <c r="Q211" s="417"/>
      <c r="R211" s="417"/>
      <c r="S211" s="418"/>
      <c r="T211" s="462"/>
      <c r="U211" s="3"/>
      <c r="V211" s="3"/>
      <c r="W211" s="3"/>
      <c r="X211" s="3"/>
      <c r="Y211" s="3"/>
      <c r="Z211" s="3"/>
    </row>
    <row r="212" spans="2:26" ht="16.5" thickBot="1">
      <c r="B212" s="455"/>
      <c r="C212" s="7" t="s">
        <v>370</v>
      </c>
      <c r="D212" s="7"/>
      <c r="E212" s="508">
        <v>0.3</v>
      </c>
      <c r="F212" s="7"/>
      <c r="G212" s="16" t="s">
        <v>373</v>
      </c>
      <c r="H212" s="514"/>
      <c r="I212" s="515"/>
      <c r="J212" s="515"/>
      <c r="K212" s="515"/>
      <c r="L212" s="515"/>
      <c r="M212" s="515"/>
      <c r="N212" s="515"/>
      <c r="O212" s="515"/>
      <c r="P212" s="515"/>
      <c r="Q212" s="515"/>
      <c r="R212" s="515"/>
      <c r="S212" s="515"/>
      <c r="T212" s="469" t="str">
        <f>IF(SUM($H$212:$S$212)=0,"",SUM($H$212:$S$212))</f>
        <v/>
      </c>
      <c r="U212" s="3"/>
      <c r="V212" s="3"/>
      <c r="W212" s="3"/>
      <c r="X212" s="3"/>
      <c r="Y212" s="3"/>
      <c r="Z212" s="3"/>
    </row>
    <row r="213" spans="2:26" ht="16.5" thickTop="1">
      <c r="B213" s="470" t="s">
        <v>372</v>
      </c>
      <c r="C213" s="471"/>
      <c r="D213" s="471"/>
      <c r="E213" s="471"/>
      <c r="F213" s="471"/>
      <c r="G213" s="472"/>
      <c r="H213" s="473">
        <f>IF(H$212="",$E$212*H$12,"")</f>
        <v>11700</v>
      </c>
      <c r="I213" s="474">
        <f t="shared" ref="I213:S213" si="96">IF(I$212="",$E$212*I$12,"")</f>
        <v>12096</v>
      </c>
      <c r="J213" s="474">
        <f t="shared" si="96"/>
        <v>12456</v>
      </c>
      <c r="K213" s="474">
        <f t="shared" si="96"/>
        <v>12852</v>
      </c>
      <c r="L213" s="474">
        <f t="shared" si="96"/>
        <v>13212</v>
      </c>
      <c r="M213" s="474">
        <f t="shared" si="96"/>
        <v>13608</v>
      </c>
      <c r="N213" s="474">
        <f t="shared" si="96"/>
        <v>13968</v>
      </c>
      <c r="O213" s="474">
        <f t="shared" si="96"/>
        <v>14364</v>
      </c>
      <c r="P213" s="474">
        <f t="shared" si="96"/>
        <v>14724</v>
      </c>
      <c r="Q213" s="474">
        <f t="shared" si="96"/>
        <v>15120</v>
      </c>
      <c r="R213" s="474">
        <f t="shared" si="96"/>
        <v>15480</v>
      </c>
      <c r="S213" s="474">
        <f t="shared" si="96"/>
        <v>15876</v>
      </c>
      <c r="T213" s="475">
        <f>IFERROR(SUM(H213:S213)+T212,SUM(H213:S213))</f>
        <v>165456</v>
      </c>
      <c r="U213" s="7"/>
      <c r="V213" s="3"/>
      <c r="W213" s="3"/>
      <c r="X213" s="3"/>
      <c r="Y213" s="3"/>
      <c r="Z213" s="3"/>
    </row>
    <row r="214" spans="2:26">
      <c r="B214" s="348"/>
      <c r="C214" s="47"/>
      <c r="D214" s="7"/>
      <c r="E214" s="55"/>
      <c r="F214" s="7"/>
      <c r="G214" s="7"/>
      <c r="H214" s="425"/>
      <c r="I214" s="426"/>
      <c r="J214" s="426"/>
      <c r="K214" s="426"/>
      <c r="L214" s="426"/>
      <c r="M214" s="426"/>
      <c r="N214" s="426"/>
      <c r="O214" s="426"/>
      <c r="P214" s="426"/>
      <c r="Q214" s="426"/>
      <c r="R214" s="426"/>
      <c r="S214" s="426"/>
      <c r="T214" s="469"/>
      <c r="U214" s="3"/>
      <c r="V214" s="3"/>
      <c r="W214" s="3"/>
      <c r="X214" s="3"/>
      <c r="Y214" s="3"/>
      <c r="Z214" s="3"/>
    </row>
    <row r="215" spans="2:26">
      <c r="B215" s="347" t="s">
        <v>149</v>
      </c>
      <c r="C215" s="47"/>
      <c r="D215" s="7"/>
      <c r="E215" s="28" t="s">
        <v>42</v>
      </c>
      <c r="F215" s="7"/>
      <c r="G215" s="7"/>
      <c r="H215" s="425"/>
      <c r="I215" s="426"/>
      <c r="J215" s="426"/>
      <c r="K215" s="426"/>
      <c r="L215" s="426"/>
      <c r="M215" s="426"/>
      <c r="N215" s="426"/>
      <c r="O215" s="426"/>
      <c r="P215" s="426"/>
      <c r="Q215" s="426"/>
      <c r="R215" s="426"/>
      <c r="S215" s="426"/>
      <c r="T215" s="469"/>
      <c r="U215" s="3"/>
      <c r="V215" s="3"/>
      <c r="W215" s="3"/>
      <c r="X215" s="3"/>
      <c r="Y215" s="3"/>
      <c r="Z215" s="3"/>
    </row>
    <row r="216" spans="2:26">
      <c r="B216" s="347"/>
      <c r="C216" s="27" t="str">
        <f>"Payable Days for "&amp;$C56</f>
        <v>Payable Days for Commission on Product Revenue</v>
      </c>
      <c r="D216" s="7"/>
      <c r="E216" s="507">
        <f>'Year 4'!E216</f>
        <v>14</v>
      </c>
      <c r="F216" s="7"/>
      <c r="G216" s="7"/>
      <c r="H216" s="425">
        <f t="shared" ref="H216:S216" si="97">H56*$E216/30</f>
        <v>546</v>
      </c>
      <c r="I216" s="426">
        <f t="shared" si="97"/>
        <v>564.4799999999999</v>
      </c>
      <c r="J216" s="426">
        <f t="shared" si="97"/>
        <v>581.28</v>
      </c>
      <c r="K216" s="426">
        <f t="shared" si="97"/>
        <v>599.76</v>
      </c>
      <c r="L216" s="426">
        <f t="shared" si="97"/>
        <v>616.55999999999995</v>
      </c>
      <c r="M216" s="426">
        <f t="shared" si="97"/>
        <v>635.04000000000008</v>
      </c>
      <c r="N216" s="426">
        <f t="shared" si="97"/>
        <v>651.84</v>
      </c>
      <c r="O216" s="426">
        <f t="shared" si="97"/>
        <v>670.31999999999994</v>
      </c>
      <c r="P216" s="426">
        <f t="shared" si="97"/>
        <v>687.12</v>
      </c>
      <c r="Q216" s="426">
        <f t="shared" si="97"/>
        <v>705.6</v>
      </c>
      <c r="R216" s="426">
        <f t="shared" si="97"/>
        <v>722.4</v>
      </c>
      <c r="S216" s="426">
        <f t="shared" si="97"/>
        <v>740.87999999999988</v>
      </c>
      <c r="T216" s="469">
        <f t="shared" ref="T216:T219" si="98">SUM(H216:S216)</f>
        <v>7721.28</v>
      </c>
      <c r="U216" s="3"/>
      <c r="V216" s="3"/>
      <c r="W216" s="3"/>
      <c r="X216" s="3"/>
      <c r="Y216" s="3"/>
      <c r="Z216" s="3"/>
    </row>
    <row r="217" spans="2:26">
      <c r="B217" s="347"/>
      <c r="C217" s="27" t="str">
        <f>"Payable Days for "&amp;$C57</f>
        <v>Payable Days for Commission on Service Revenue</v>
      </c>
      <c r="D217" s="7"/>
      <c r="E217" s="507">
        <f>'Year 4'!E217</f>
        <v>14</v>
      </c>
      <c r="F217" s="7"/>
      <c r="G217" s="7"/>
      <c r="H217" s="425">
        <f t="shared" ref="H217:S217" si="99">H57*$E217/30</f>
        <v>11.293333333333333</v>
      </c>
      <c r="I217" s="426">
        <f t="shared" si="99"/>
        <v>11.853333333333333</v>
      </c>
      <c r="J217" s="426">
        <f t="shared" si="99"/>
        <v>12.413333333333334</v>
      </c>
      <c r="K217" s="426">
        <f t="shared" si="99"/>
        <v>12.973333333333333</v>
      </c>
      <c r="L217" s="426">
        <f t="shared" si="99"/>
        <v>13.44</v>
      </c>
      <c r="M217" s="426">
        <f t="shared" si="99"/>
        <v>14</v>
      </c>
      <c r="N217" s="426">
        <f t="shared" si="99"/>
        <v>14.56</v>
      </c>
      <c r="O217" s="426">
        <f t="shared" si="99"/>
        <v>15.12</v>
      </c>
      <c r="P217" s="426">
        <f t="shared" si="99"/>
        <v>15.586666666666666</v>
      </c>
      <c r="Q217" s="426">
        <f t="shared" si="99"/>
        <v>16.146666666666668</v>
      </c>
      <c r="R217" s="426">
        <f t="shared" si="99"/>
        <v>16.706666666666667</v>
      </c>
      <c r="S217" s="426">
        <f t="shared" si="99"/>
        <v>17.266666666666666</v>
      </c>
      <c r="T217" s="469">
        <f t="shared" si="98"/>
        <v>171.36</v>
      </c>
      <c r="U217" s="3"/>
      <c r="V217" s="3"/>
      <c r="W217" s="3"/>
      <c r="X217" s="3"/>
      <c r="Y217" s="3"/>
      <c r="Z217" s="3"/>
    </row>
    <row r="218" spans="2:26">
      <c r="B218" s="347"/>
      <c r="C218" s="27" t="str">
        <f>"Payable Days for "&amp;$C58</f>
        <v>Payable Days for Commission on Billable Hours Revenue</v>
      </c>
      <c r="D218" s="7"/>
      <c r="E218" s="507">
        <f>'Year 4'!E218</f>
        <v>14</v>
      </c>
      <c r="F218" s="7"/>
      <c r="G218" s="7"/>
      <c r="H218" s="425">
        <f t="shared" ref="H218:S218" si="100">H58*$E218/30</f>
        <v>175.7</v>
      </c>
      <c r="I218" s="426">
        <f t="shared" si="100"/>
        <v>184.1</v>
      </c>
      <c r="J218" s="426">
        <f t="shared" si="100"/>
        <v>192.5</v>
      </c>
      <c r="K218" s="426">
        <f t="shared" si="100"/>
        <v>200.9</v>
      </c>
      <c r="L218" s="426">
        <f t="shared" si="100"/>
        <v>209.3</v>
      </c>
      <c r="M218" s="426">
        <f t="shared" si="100"/>
        <v>217.7</v>
      </c>
      <c r="N218" s="426">
        <f t="shared" si="100"/>
        <v>226.1</v>
      </c>
      <c r="O218" s="426">
        <f t="shared" si="100"/>
        <v>234.5</v>
      </c>
      <c r="P218" s="426">
        <f t="shared" si="100"/>
        <v>242.9</v>
      </c>
      <c r="Q218" s="426">
        <f t="shared" si="100"/>
        <v>251.3</v>
      </c>
      <c r="R218" s="426">
        <f t="shared" si="100"/>
        <v>259.7</v>
      </c>
      <c r="S218" s="426">
        <f t="shared" si="100"/>
        <v>268.24</v>
      </c>
      <c r="T218" s="469">
        <f t="shared" si="98"/>
        <v>2662.9399999999996</v>
      </c>
      <c r="U218" s="3"/>
      <c r="V218" s="3"/>
      <c r="W218" s="3"/>
      <c r="X218" s="3"/>
      <c r="Y218" s="3"/>
      <c r="Z218" s="3"/>
    </row>
    <row r="219" spans="2:26">
      <c r="B219" s="347"/>
      <c r="C219" s="27" t="str">
        <f>"Payable Days for "&amp;$C59</f>
        <v>Payable Days for Commission on Subscription Revenue</v>
      </c>
      <c r="D219" s="7"/>
      <c r="E219" s="507">
        <f>'Year 4'!E219</f>
        <v>14</v>
      </c>
      <c r="F219" s="7"/>
      <c r="G219" s="7"/>
      <c r="H219" s="425">
        <f t="shared" ref="H219:S219" si="101">H59*$E219/30</f>
        <v>16.687999999999999</v>
      </c>
      <c r="I219" s="426">
        <f t="shared" si="101"/>
        <v>16.687999999999999</v>
      </c>
      <c r="J219" s="426">
        <f t="shared" si="101"/>
        <v>16.687999999999999</v>
      </c>
      <c r="K219" s="426">
        <f t="shared" si="101"/>
        <v>16.687999999999999</v>
      </c>
      <c r="L219" s="426">
        <f t="shared" si="101"/>
        <v>16.687999999999999</v>
      </c>
      <c r="M219" s="426">
        <f t="shared" si="101"/>
        <v>16.687999999999999</v>
      </c>
      <c r="N219" s="426">
        <f t="shared" si="101"/>
        <v>16.687999999999999</v>
      </c>
      <c r="O219" s="426">
        <f t="shared" si="101"/>
        <v>16.687999999999999</v>
      </c>
      <c r="P219" s="426">
        <f t="shared" si="101"/>
        <v>16.687999999999999</v>
      </c>
      <c r="Q219" s="426">
        <f t="shared" si="101"/>
        <v>16.687999999999999</v>
      </c>
      <c r="R219" s="426">
        <f t="shared" si="101"/>
        <v>16.687999999999999</v>
      </c>
      <c r="S219" s="426">
        <f t="shared" si="101"/>
        <v>16.687999999999999</v>
      </c>
      <c r="T219" s="469">
        <f t="shared" si="98"/>
        <v>200.25599999999994</v>
      </c>
      <c r="U219" s="3"/>
      <c r="V219" s="3"/>
      <c r="W219" s="3"/>
      <c r="X219" s="3"/>
      <c r="Y219" s="3"/>
      <c r="Z219" s="3"/>
    </row>
    <row r="220" spans="2:26">
      <c r="B220" s="348"/>
      <c r="C220" s="27" t="str">
        <f>"Payable Days for "&amp;$C70</f>
        <v>Payable Days for S&amp;M Expenses for Product Line</v>
      </c>
      <c r="D220" s="7"/>
      <c r="E220" s="507">
        <f>'Year 4'!E220</f>
        <v>30</v>
      </c>
      <c r="F220" s="7"/>
      <c r="G220" s="7"/>
      <c r="H220" s="425">
        <f t="shared" ref="H220:S220" si="102">H70*$E220/30</f>
        <v>0</v>
      </c>
      <c r="I220" s="426">
        <f t="shared" si="102"/>
        <v>0</v>
      </c>
      <c r="J220" s="426">
        <f t="shared" si="102"/>
        <v>0</v>
      </c>
      <c r="K220" s="426">
        <f t="shared" si="102"/>
        <v>0</v>
      </c>
      <c r="L220" s="426">
        <f t="shared" si="102"/>
        <v>0</v>
      </c>
      <c r="M220" s="426">
        <f t="shared" si="102"/>
        <v>0</v>
      </c>
      <c r="N220" s="426">
        <f t="shared" si="102"/>
        <v>0</v>
      </c>
      <c r="O220" s="426">
        <f t="shared" si="102"/>
        <v>0</v>
      </c>
      <c r="P220" s="426">
        <f t="shared" si="102"/>
        <v>0</v>
      </c>
      <c r="Q220" s="426">
        <f t="shared" si="102"/>
        <v>0</v>
      </c>
      <c r="R220" s="426">
        <f t="shared" si="102"/>
        <v>0</v>
      </c>
      <c r="S220" s="426">
        <f t="shared" si="102"/>
        <v>0</v>
      </c>
      <c r="T220" s="469">
        <f>SUM(H220:S220)</f>
        <v>0</v>
      </c>
      <c r="U220" s="3"/>
      <c r="V220" s="3"/>
      <c r="W220" s="3"/>
      <c r="X220" s="3"/>
      <c r="Y220" s="3"/>
      <c r="Z220" s="3"/>
    </row>
    <row r="221" spans="2:26">
      <c r="B221" s="348"/>
      <c r="C221" s="27" t="str">
        <f>"Payable Days for "&amp;$C71</f>
        <v>Payable Days for S&amp;M Expenses for Services Line</v>
      </c>
      <c r="D221" s="7"/>
      <c r="E221" s="507">
        <f>'Year 4'!E221</f>
        <v>30</v>
      </c>
      <c r="F221" s="7"/>
      <c r="G221" s="7"/>
      <c r="H221" s="425">
        <f t="shared" ref="H221:S221" si="103">H71*$E221/30</f>
        <v>0</v>
      </c>
      <c r="I221" s="426">
        <f t="shared" si="103"/>
        <v>0</v>
      </c>
      <c r="J221" s="426">
        <f t="shared" si="103"/>
        <v>0</v>
      </c>
      <c r="K221" s="426">
        <f t="shared" si="103"/>
        <v>0</v>
      </c>
      <c r="L221" s="426">
        <f t="shared" si="103"/>
        <v>0</v>
      </c>
      <c r="M221" s="426">
        <f t="shared" si="103"/>
        <v>0</v>
      </c>
      <c r="N221" s="426">
        <f t="shared" si="103"/>
        <v>0</v>
      </c>
      <c r="O221" s="426">
        <f t="shared" si="103"/>
        <v>0</v>
      </c>
      <c r="P221" s="426">
        <f t="shared" si="103"/>
        <v>0</v>
      </c>
      <c r="Q221" s="426">
        <f t="shared" si="103"/>
        <v>0</v>
      </c>
      <c r="R221" s="426">
        <f t="shared" si="103"/>
        <v>0</v>
      </c>
      <c r="S221" s="426">
        <f t="shared" si="103"/>
        <v>0</v>
      </c>
      <c r="T221" s="469">
        <f t="shared" ref="T221:T245" si="104">SUM(H221:S221)</f>
        <v>0</v>
      </c>
      <c r="U221" s="3"/>
      <c r="V221" s="3"/>
      <c r="W221" s="3"/>
      <c r="X221" s="3"/>
      <c r="Y221" s="3"/>
      <c r="Z221" s="3"/>
    </row>
    <row r="222" spans="2:26">
      <c r="B222" s="348"/>
      <c r="C222" s="27" t="str">
        <f>"Payable Days for "&amp;$C72</f>
        <v>Payable Days for S&amp;M Expenses for Billable Hours Line</v>
      </c>
      <c r="D222" s="7"/>
      <c r="E222" s="507">
        <f>'Year 4'!E222</f>
        <v>0</v>
      </c>
      <c r="F222" s="7"/>
      <c r="G222" s="7"/>
      <c r="H222" s="425">
        <f t="shared" ref="H222:S222" si="105">H72*$E222/30</f>
        <v>0</v>
      </c>
      <c r="I222" s="426">
        <f t="shared" si="105"/>
        <v>0</v>
      </c>
      <c r="J222" s="426">
        <f t="shared" si="105"/>
        <v>0</v>
      </c>
      <c r="K222" s="426">
        <f t="shared" si="105"/>
        <v>0</v>
      </c>
      <c r="L222" s="426">
        <f t="shared" si="105"/>
        <v>0</v>
      </c>
      <c r="M222" s="426">
        <f t="shared" si="105"/>
        <v>0</v>
      </c>
      <c r="N222" s="426">
        <f t="shared" si="105"/>
        <v>0</v>
      </c>
      <c r="O222" s="426">
        <f t="shared" si="105"/>
        <v>0</v>
      </c>
      <c r="P222" s="426">
        <f t="shared" si="105"/>
        <v>0</v>
      </c>
      <c r="Q222" s="426">
        <f t="shared" si="105"/>
        <v>0</v>
      </c>
      <c r="R222" s="426">
        <f t="shared" si="105"/>
        <v>0</v>
      </c>
      <c r="S222" s="426">
        <f t="shared" si="105"/>
        <v>0</v>
      </c>
      <c r="T222" s="469">
        <f t="shared" si="104"/>
        <v>0</v>
      </c>
      <c r="U222" s="3"/>
      <c r="V222" s="3"/>
      <c r="W222" s="3"/>
      <c r="X222" s="3"/>
      <c r="Y222" s="3"/>
      <c r="Z222" s="3"/>
    </row>
    <row r="223" spans="2:26">
      <c r="B223" s="348"/>
      <c r="C223" s="27" t="str">
        <f>"Payable Days for "&amp;$C73</f>
        <v>Payable Days for S&amp;M Expenses for Subscriptions Line</v>
      </c>
      <c r="D223" s="7"/>
      <c r="E223" s="507">
        <f>'Year 4'!E223</f>
        <v>14</v>
      </c>
      <c r="F223" s="7"/>
      <c r="G223" s="7"/>
      <c r="H223" s="425">
        <f t="shared" ref="H223:S223" si="106">H73*$E223/30</f>
        <v>0</v>
      </c>
      <c r="I223" s="426">
        <f t="shared" si="106"/>
        <v>0</v>
      </c>
      <c r="J223" s="426">
        <f t="shared" si="106"/>
        <v>0</v>
      </c>
      <c r="K223" s="426">
        <f t="shared" si="106"/>
        <v>0</v>
      </c>
      <c r="L223" s="426">
        <f t="shared" si="106"/>
        <v>0</v>
      </c>
      <c r="M223" s="426">
        <f t="shared" si="106"/>
        <v>0</v>
      </c>
      <c r="N223" s="426">
        <f t="shared" si="106"/>
        <v>0</v>
      </c>
      <c r="O223" s="426">
        <f t="shared" si="106"/>
        <v>0</v>
      </c>
      <c r="P223" s="426">
        <f t="shared" si="106"/>
        <v>0</v>
      </c>
      <c r="Q223" s="426">
        <f t="shared" si="106"/>
        <v>0</v>
      </c>
      <c r="R223" s="426">
        <f t="shared" si="106"/>
        <v>0</v>
      </c>
      <c r="S223" s="426">
        <f t="shared" si="106"/>
        <v>0</v>
      </c>
      <c r="T223" s="469">
        <f t="shared" si="104"/>
        <v>0</v>
      </c>
      <c r="U223" s="3"/>
      <c r="V223" s="3"/>
      <c r="W223" s="3"/>
      <c r="X223" s="3"/>
      <c r="Y223" s="3"/>
      <c r="Z223" s="3"/>
    </row>
    <row r="224" spans="2:26">
      <c r="B224" s="348"/>
      <c r="C224" s="27" t="str">
        <f t="shared" ref="C224:C242" si="107">"Payable Days for "&amp;$C121</f>
        <v>Payable Days for Advertising Campaigns</v>
      </c>
      <c r="D224" s="7"/>
      <c r="E224" s="507">
        <f>'Year 4'!E224</f>
        <v>12</v>
      </c>
      <c r="F224" s="7"/>
      <c r="G224" s="7"/>
      <c r="H224" s="425">
        <f t="shared" ref="H224:S224" si="108">H121*$E224/30</f>
        <v>200</v>
      </c>
      <c r="I224" s="426">
        <f t="shared" si="108"/>
        <v>200</v>
      </c>
      <c r="J224" s="426">
        <f t="shared" si="108"/>
        <v>200</v>
      </c>
      <c r="K224" s="426">
        <f t="shared" si="108"/>
        <v>200</v>
      </c>
      <c r="L224" s="426">
        <f t="shared" si="108"/>
        <v>200</v>
      </c>
      <c r="M224" s="426">
        <f t="shared" si="108"/>
        <v>200</v>
      </c>
      <c r="N224" s="426">
        <f t="shared" si="108"/>
        <v>200</v>
      </c>
      <c r="O224" s="426">
        <f t="shared" si="108"/>
        <v>200</v>
      </c>
      <c r="P224" s="426">
        <f t="shared" si="108"/>
        <v>200</v>
      </c>
      <c r="Q224" s="426">
        <f t="shared" si="108"/>
        <v>200</v>
      </c>
      <c r="R224" s="426">
        <f t="shared" si="108"/>
        <v>200</v>
      </c>
      <c r="S224" s="426">
        <f t="shared" si="108"/>
        <v>200</v>
      </c>
      <c r="T224" s="469">
        <f t="shared" si="104"/>
        <v>2400</v>
      </c>
      <c r="U224" s="3"/>
      <c r="V224" s="3"/>
      <c r="W224" s="3"/>
      <c r="X224" s="3"/>
      <c r="Y224" s="3"/>
      <c r="Z224" s="3"/>
    </row>
    <row r="225" spans="2:26">
      <c r="B225" s="348"/>
      <c r="C225" s="27" t="str">
        <f t="shared" si="107"/>
        <v>Payable Days for Car and Truck Expenses</v>
      </c>
      <c r="D225" s="7"/>
      <c r="E225" s="507">
        <f>'Year 4'!E225</f>
        <v>12</v>
      </c>
      <c r="F225" s="7"/>
      <c r="G225" s="7"/>
      <c r="H225" s="425">
        <f t="shared" ref="H225:S225" si="109">H122*$E225/30</f>
        <v>240</v>
      </c>
      <c r="I225" s="426">
        <f t="shared" si="109"/>
        <v>240</v>
      </c>
      <c r="J225" s="426">
        <f t="shared" si="109"/>
        <v>240</v>
      </c>
      <c r="K225" s="426">
        <f t="shared" si="109"/>
        <v>240</v>
      </c>
      <c r="L225" s="426">
        <f t="shared" si="109"/>
        <v>240</v>
      </c>
      <c r="M225" s="426">
        <f t="shared" si="109"/>
        <v>240</v>
      </c>
      <c r="N225" s="426">
        <f t="shared" si="109"/>
        <v>240</v>
      </c>
      <c r="O225" s="426">
        <f t="shared" si="109"/>
        <v>240</v>
      </c>
      <c r="P225" s="426">
        <f t="shared" si="109"/>
        <v>240</v>
      </c>
      <c r="Q225" s="426">
        <f t="shared" si="109"/>
        <v>240</v>
      </c>
      <c r="R225" s="426">
        <f t="shared" si="109"/>
        <v>240</v>
      </c>
      <c r="S225" s="426">
        <f t="shared" si="109"/>
        <v>240</v>
      </c>
      <c r="T225" s="469">
        <f t="shared" si="104"/>
        <v>2880</v>
      </c>
      <c r="U225" s="3"/>
      <c r="V225" s="3"/>
      <c r="W225" s="3"/>
      <c r="X225" s="3"/>
      <c r="Y225" s="3"/>
      <c r="Z225" s="3"/>
    </row>
    <row r="226" spans="2:26">
      <c r="B226" s="348"/>
      <c r="C226" s="27" t="str">
        <f t="shared" si="107"/>
        <v>Payable Days for Bank &amp; Merchant Fees</v>
      </c>
      <c r="D226" s="7"/>
      <c r="E226" s="507">
        <f>'Year 4'!E226</f>
        <v>12</v>
      </c>
      <c r="F226" s="7"/>
      <c r="G226" s="7"/>
      <c r="H226" s="425">
        <f t="shared" ref="H226:S226" si="110">H123*$E226/30</f>
        <v>0</v>
      </c>
      <c r="I226" s="426">
        <f t="shared" si="110"/>
        <v>0</v>
      </c>
      <c r="J226" s="426">
        <f t="shared" si="110"/>
        <v>0</v>
      </c>
      <c r="K226" s="426">
        <f t="shared" si="110"/>
        <v>0</v>
      </c>
      <c r="L226" s="426">
        <f t="shared" si="110"/>
        <v>0</v>
      </c>
      <c r="M226" s="426">
        <f t="shared" si="110"/>
        <v>0</v>
      </c>
      <c r="N226" s="426">
        <f t="shared" si="110"/>
        <v>0</v>
      </c>
      <c r="O226" s="426">
        <f t="shared" si="110"/>
        <v>0</v>
      </c>
      <c r="P226" s="426">
        <f t="shared" si="110"/>
        <v>0</v>
      </c>
      <c r="Q226" s="426">
        <f t="shared" si="110"/>
        <v>0</v>
      </c>
      <c r="R226" s="426">
        <f t="shared" si="110"/>
        <v>0</v>
      </c>
      <c r="S226" s="426">
        <f t="shared" si="110"/>
        <v>0</v>
      </c>
      <c r="T226" s="469">
        <f t="shared" si="104"/>
        <v>0</v>
      </c>
      <c r="U226" s="3"/>
      <c r="V226" s="3"/>
      <c r="W226" s="3"/>
      <c r="X226" s="3"/>
      <c r="Y226" s="3"/>
      <c r="Z226" s="3"/>
    </row>
    <row r="227" spans="2:26">
      <c r="B227" s="348"/>
      <c r="C227" s="27" t="str">
        <f t="shared" si="107"/>
        <v>Payable Days for Conferences &amp; Seminars</v>
      </c>
      <c r="D227" s="7"/>
      <c r="E227" s="507">
        <f>'Year 4'!E227</f>
        <v>12</v>
      </c>
      <c r="F227" s="7"/>
      <c r="G227" s="7"/>
      <c r="H227" s="425">
        <f t="shared" ref="H227:S227" si="111">H124*$E227/30</f>
        <v>0</v>
      </c>
      <c r="I227" s="426">
        <f t="shared" si="111"/>
        <v>0</v>
      </c>
      <c r="J227" s="426">
        <f t="shared" si="111"/>
        <v>0</v>
      </c>
      <c r="K227" s="426">
        <f t="shared" si="111"/>
        <v>0</v>
      </c>
      <c r="L227" s="426">
        <f t="shared" si="111"/>
        <v>0</v>
      </c>
      <c r="M227" s="426">
        <f t="shared" si="111"/>
        <v>0</v>
      </c>
      <c r="N227" s="426">
        <f t="shared" si="111"/>
        <v>0</v>
      </c>
      <c r="O227" s="426">
        <f t="shared" si="111"/>
        <v>0</v>
      </c>
      <c r="P227" s="426">
        <f t="shared" si="111"/>
        <v>0</v>
      </c>
      <c r="Q227" s="426">
        <f t="shared" si="111"/>
        <v>0</v>
      </c>
      <c r="R227" s="426">
        <f t="shared" si="111"/>
        <v>0</v>
      </c>
      <c r="S227" s="426">
        <f t="shared" si="111"/>
        <v>0</v>
      </c>
      <c r="T227" s="469">
        <f t="shared" si="104"/>
        <v>0</v>
      </c>
      <c r="U227" s="3"/>
      <c r="V227" s="3"/>
      <c r="W227" s="3"/>
      <c r="X227" s="3"/>
      <c r="Y227" s="3"/>
      <c r="Z227" s="3"/>
    </row>
    <row r="228" spans="2:26">
      <c r="B228" s="348"/>
      <c r="C228" s="27" t="str">
        <f t="shared" si="107"/>
        <v>Payable Days for Dues and Subscriptions</v>
      </c>
      <c r="D228" s="7"/>
      <c r="E228" s="507">
        <f>'Year 4'!E228</f>
        <v>12</v>
      </c>
      <c r="F228" s="7"/>
      <c r="G228" s="7"/>
      <c r="H228" s="425">
        <f t="shared" ref="H228:S228" si="112">H125*$E228/30</f>
        <v>80</v>
      </c>
      <c r="I228" s="426">
        <f t="shared" si="112"/>
        <v>80</v>
      </c>
      <c r="J228" s="426">
        <f t="shared" si="112"/>
        <v>80</v>
      </c>
      <c r="K228" s="426">
        <f t="shared" si="112"/>
        <v>80</v>
      </c>
      <c r="L228" s="426">
        <f t="shared" si="112"/>
        <v>80</v>
      </c>
      <c r="M228" s="426">
        <f t="shared" si="112"/>
        <v>80</v>
      </c>
      <c r="N228" s="426">
        <f t="shared" si="112"/>
        <v>80</v>
      </c>
      <c r="O228" s="426">
        <f t="shared" si="112"/>
        <v>80</v>
      </c>
      <c r="P228" s="426">
        <f t="shared" si="112"/>
        <v>80</v>
      </c>
      <c r="Q228" s="426">
        <f t="shared" si="112"/>
        <v>80</v>
      </c>
      <c r="R228" s="426">
        <f t="shared" si="112"/>
        <v>80</v>
      </c>
      <c r="S228" s="426">
        <f t="shared" si="112"/>
        <v>80</v>
      </c>
      <c r="T228" s="469">
        <f t="shared" si="104"/>
        <v>960</v>
      </c>
      <c r="U228" s="3"/>
      <c r="V228" s="3"/>
      <c r="W228" s="3"/>
      <c r="X228" s="3"/>
      <c r="Y228" s="3"/>
      <c r="Z228" s="3"/>
    </row>
    <row r="229" spans="2:26">
      <c r="B229" s="348"/>
      <c r="C229" s="27" t="str">
        <f t="shared" si="107"/>
        <v>Payable Days for Miscellaneous</v>
      </c>
      <c r="D229" s="7"/>
      <c r="E229" s="507">
        <f>'Year 4'!E229</f>
        <v>12</v>
      </c>
      <c r="F229" s="7"/>
      <c r="G229" s="7"/>
      <c r="H229" s="425">
        <f t="shared" ref="H229:S229" si="113">H126*$E229/30</f>
        <v>0</v>
      </c>
      <c r="I229" s="426">
        <f t="shared" si="113"/>
        <v>0</v>
      </c>
      <c r="J229" s="426">
        <f t="shared" si="113"/>
        <v>0</v>
      </c>
      <c r="K229" s="426">
        <f t="shared" si="113"/>
        <v>0</v>
      </c>
      <c r="L229" s="426">
        <f t="shared" si="113"/>
        <v>0</v>
      </c>
      <c r="M229" s="426">
        <f t="shared" si="113"/>
        <v>0</v>
      </c>
      <c r="N229" s="426">
        <f t="shared" si="113"/>
        <v>0</v>
      </c>
      <c r="O229" s="426">
        <f t="shared" si="113"/>
        <v>0</v>
      </c>
      <c r="P229" s="426">
        <f t="shared" si="113"/>
        <v>0</v>
      </c>
      <c r="Q229" s="426">
        <f t="shared" si="113"/>
        <v>0</v>
      </c>
      <c r="R229" s="426">
        <f t="shared" si="113"/>
        <v>0</v>
      </c>
      <c r="S229" s="426">
        <f t="shared" si="113"/>
        <v>0</v>
      </c>
      <c r="T229" s="469">
        <f t="shared" si="104"/>
        <v>0</v>
      </c>
      <c r="U229" s="3"/>
      <c r="V229" s="3"/>
      <c r="W229" s="3"/>
      <c r="X229" s="3"/>
      <c r="Y229" s="3"/>
      <c r="Z229" s="3"/>
    </row>
    <row r="230" spans="2:26">
      <c r="B230" s="348"/>
      <c r="C230" s="27" t="str">
        <f t="shared" si="107"/>
        <v>Payable Days for Insurance (Liability and Property)</v>
      </c>
      <c r="D230" s="7"/>
      <c r="E230" s="507">
        <f>'Year 4'!E230</f>
        <v>12</v>
      </c>
      <c r="F230" s="7"/>
      <c r="G230" s="7"/>
      <c r="H230" s="425">
        <f t="shared" ref="H230:S230" si="114">H127*$E230/30</f>
        <v>0</v>
      </c>
      <c r="I230" s="426">
        <f t="shared" si="114"/>
        <v>0</v>
      </c>
      <c r="J230" s="426">
        <f t="shared" si="114"/>
        <v>0</v>
      </c>
      <c r="K230" s="426">
        <f t="shared" si="114"/>
        <v>0</v>
      </c>
      <c r="L230" s="426">
        <f t="shared" si="114"/>
        <v>0</v>
      </c>
      <c r="M230" s="426">
        <f t="shared" si="114"/>
        <v>0</v>
      </c>
      <c r="N230" s="426">
        <f t="shared" si="114"/>
        <v>0</v>
      </c>
      <c r="O230" s="426">
        <f t="shared" si="114"/>
        <v>0</v>
      </c>
      <c r="P230" s="426">
        <f t="shared" si="114"/>
        <v>0</v>
      </c>
      <c r="Q230" s="426">
        <f t="shared" si="114"/>
        <v>0</v>
      </c>
      <c r="R230" s="426">
        <f t="shared" si="114"/>
        <v>0</v>
      </c>
      <c r="S230" s="426">
        <f t="shared" si="114"/>
        <v>0</v>
      </c>
      <c r="T230" s="469">
        <f t="shared" si="104"/>
        <v>0</v>
      </c>
      <c r="U230" s="3"/>
      <c r="V230" s="3"/>
      <c r="W230" s="3"/>
      <c r="X230" s="3"/>
      <c r="Y230" s="3"/>
      <c r="Z230" s="3"/>
    </row>
    <row r="231" spans="2:26">
      <c r="B231" s="348"/>
      <c r="C231" s="27" t="str">
        <f t="shared" si="107"/>
        <v>Payable Days for Licenses/Fees/Permits</v>
      </c>
      <c r="D231" s="7"/>
      <c r="E231" s="507">
        <f>'Year 4'!E231</f>
        <v>12</v>
      </c>
      <c r="F231" s="7"/>
      <c r="G231" s="7"/>
      <c r="H231" s="425">
        <f t="shared" ref="H231:S231" si="115">H128*$E231/30</f>
        <v>0</v>
      </c>
      <c r="I231" s="426">
        <f t="shared" si="115"/>
        <v>0</v>
      </c>
      <c r="J231" s="426">
        <f t="shared" si="115"/>
        <v>0</v>
      </c>
      <c r="K231" s="426">
        <f t="shared" si="115"/>
        <v>0</v>
      </c>
      <c r="L231" s="426">
        <f t="shared" si="115"/>
        <v>0</v>
      </c>
      <c r="M231" s="426">
        <f t="shared" si="115"/>
        <v>0</v>
      </c>
      <c r="N231" s="426">
        <f t="shared" si="115"/>
        <v>0</v>
      </c>
      <c r="O231" s="426">
        <f t="shared" si="115"/>
        <v>0</v>
      </c>
      <c r="P231" s="426">
        <f t="shared" si="115"/>
        <v>0</v>
      </c>
      <c r="Q231" s="426">
        <f t="shared" si="115"/>
        <v>0</v>
      </c>
      <c r="R231" s="426">
        <f t="shared" si="115"/>
        <v>0</v>
      </c>
      <c r="S231" s="426">
        <f t="shared" si="115"/>
        <v>0</v>
      </c>
      <c r="T231" s="469">
        <f t="shared" si="104"/>
        <v>0</v>
      </c>
      <c r="U231" s="3"/>
      <c r="V231" s="3"/>
      <c r="W231" s="3"/>
      <c r="X231" s="3"/>
      <c r="Y231" s="3"/>
      <c r="Z231" s="3"/>
    </row>
    <row r="232" spans="2:26">
      <c r="B232" s="348"/>
      <c r="C232" s="27" t="str">
        <f t="shared" si="107"/>
        <v>Payable Days for Legal and Professional Fees</v>
      </c>
      <c r="D232" s="7"/>
      <c r="E232" s="507">
        <f>'Year 4'!E232</f>
        <v>12</v>
      </c>
      <c r="F232" s="7"/>
      <c r="G232" s="7"/>
      <c r="H232" s="425">
        <f t="shared" ref="H232:S232" si="116">H129*$E232/30</f>
        <v>0</v>
      </c>
      <c r="I232" s="426">
        <f t="shared" si="116"/>
        <v>0</v>
      </c>
      <c r="J232" s="426">
        <f t="shared" si="116"/>
        <v>0</v>
      </c>
      <c r="K232" s="426">
        <f t="shared" si="116"/>
        <v>0</v>
      </c>
      <c r="L232" s="426">
        <f t="shared" si="116"/>
        <v>0</v>
      </c>
      <c r="M232" s="426">
        <f t="shared" si="116"/>
        <v>0</v>
      </c>
      <c r="N232" s="426">
        <f t="shared" si="116"/>
        <v>0</v>
      </c>
      <c r="O232" s="426">
        <f t="shared" si="116"/>
        <v>0</v>
      </c>
      <c r="P232" s="426">
        <f t="shared" si="116"/>
        <v>0</v>
      </c>
      <c r="Q232" s="426">
        <f t="shared" si="116"/>
        <v>0</v>
      </c>
      <c r="R232" s="426">
        <f t="shared" si="116"/>
        <v>0</v>
      </c>
      <c r="S232" s="426">
        <f t="shared" si="116"/>
        <v>0</v>
      </c>
      <c r="T232" s="469">
        <f t="shared" si="104"/>
        <v>0</v>
      </c>
      <c r="U232" s="3"/>
      <c r="V232" s="3"/>
      <c r="W232" s="3"/>
      <c r="X232" s="3"/>
      <c r="Y232" s="3"/>
      <c r="Z232" s="3"/>
    </row>
    <row r="233" spans="2:26">
      <c r="B233" s="348"/>
      <c r="C233" s="27" t="str">
        <f t="shared" si="107"/>
        <v>Payable Days for Office Expenses &amp; Supplies</v>
      </c>
      <c r="D233" s="7"/>
      <c r="E233" s="507">
        <f>'Year 4'!E233</f>
        <v>12</v>
      </c>
      <c r="F233" s="7"/>
      <c r="G233" s="7"/>
      <c r="H233" s="425">
        <f t="shared" ref="H233:S233" si="117">H130*$E233/30</f>
        <v>0</v>
      </c>
      <c r="I233" s="426">
        <f t="shared" si="117"/>
        <v>0</v>
      </c>
      <c r="J233" s="426">
        <f t="shared" si="117"/>
        <v>0</v>
      </c>
      <c r="K233" s="426">
        <f t="shared" si="117"/>
        <v>0</v>
      </c>
      <c r="L233" s="426">
        <f t="shared" si="117"/>
        <v>0</v>
      </c>
      <c r="M233" s="426">
        <f t="shared" si="117"/>
        <v>0</v>
      </c>
      <c r="N233" s="426">
        <f t="shared" si="117"/>
        <v>0</v>
      </c>
      <c r="O233" s="426">
        <f t="shared" si="117"/>
        <v>0</v>
      </c>
      <c r="P233" s="426">
        <f t="shared" si="117"/>
        <v>0</v>
      </c>
      <c r="Q233" s="426">
        <f t="shared" si="117"/>
        <v>0</v>
      </c>
      <c r="R233" s="426">
        <f t="shared" si="117"/>
        <v>0</v>
      </c>
      <c r="S233" s="426">
        <f t="shared" si="117"/>
        <v>0</v>
      </c>
      <c r="T233" s="469">
        <f t="shared" si="104"/>
        <v>0</v>
      </c>
      <c r="U233" s="3"/>
      <c r="V233" s="3"/>
      <c r="W233" s="3"/>
      <c r="X233" s="3"/>
      <c r="Y233" s="3"/>
      <c r="Z233" s="3"/>
    </row>
    <row r="234" spans="2:26">
      <c r="B234" s="348"/>
      <c r="C234" s="27" t="str">
        <f t="shared" si="107"/>
        <v>Payable Days for Postage and Delivery</v>
      </c>
      <c r="D234" s="7"/>
      <c r="E234" s="507">
        <f>'Year 4'!E234</f>
        <v>12</v>
      </c>
      <c r="F234" s="7"/>
      <c r="G234" s="7"/>
      <c r="H234" s="425">
        <f t="shared" ref="H234:S234" si="118">H131*$E234/30</f>
        <v>80</v>
      </c>
      <c r="I234" s="426">
        <f t="shared" si="118"/>
        <v>80</v>
      </c>
      <c r="J234" s="426">
        <f t="shared" si="118"/>
        <v>80</v>
      </c>
      <c r="K234" s="426">
        <f t="shared" si="118"/>
        <v>80</v>
      </c>
      <c r="L234" s="426">
        <f t="shared" si="118"/>
        <v>80</v>
      </c>
      <c r="M234" s="426">
        <f t="shared" si="118"/>
        <v>80</v>
      </c>
      <c r="N234" s="426">
        <f t="shared" si="118"/>
        <v>80</v>
      </c>
      <c r="O234" s="426">
        <f t="shared" si="118"/>
        <v>80</v>
      </c>
      <c r="P234" s="426">
        <f t="shared" si="118"/>
        <v>80</v>
      </c>
      <c r="Q234" s="426">
        <f t="shared" si="118"/>
        <v>80</v>
      </c>
      <c r="R234" s="426">
        <f t="shared" si="118"/>
        <v>80</v>
      </c>
      <c r="S234" s="426">
        <f t="shared" si="118"/>
        <v>80</v>
      </c>
      <c r="T234" s="469">
        <f t="shared" si="104"/>
        <v>960</v>
      </c>
      <c r="U234" s="3"/>
      <c r="V234" s="3"/>
      <c r="W234" s="3"/>
      <c r="X234" s="3"/>
      <c r="Y234" s="3"/>
      <c r="Z234" s="3"/>
    </row>
    <row r="235" spans="2:26">
      <c r="B235" s="348"/>
      <c r="C235" s="27" t="str">
        <f t="shared" si="107"/>
        <v>Payable Days for Rent (on business property)</v>
      </c>
      <c r="D235" s="7"/>
      <c r="E235" s="507">
        <f>'Year 4'!E235</f>
        <v>12</v>
      </c>
      <c r="F235" s="7"/>
      <c r="G235" s="7"/>
      <c r="H235" s="425">
        <f t="shared" ref="H235:S235" si="119">H132*$E235/30</f>
        <v>1200</v>
      </c>
      <c r="I235" s="426">
        <f t="shared" si="119"/>
        <v>1200</v>
      </c>
      <c r="J235" s="426">
        <f t="shared" si="119"/>
        <v>1200</v>
      </c>
      <c r="K235" s="426">
        <f t="shared" si="119"/>
        <v>1200</v>
      </c>
      <c r="L235" s="426">
        <f t="shared" si="119"/>
        <v>1200</v>
      </c>
      <c r="M235" s="426">
        <f t="shared" si="119"/>
        <v>1200</v>
      </c>
      <c r="N235" s="426">
        <f t="shared" si="119"/>
        <v>1200</v>
      </c>
      <c r="O235" s="426">
        <f t="shared" si="119"/>
        <v>1200</v>
      </c>
      <c r="P235" s="426">
        <f t="shared" si="119"/>
        <v>1200</v>
      </c>
      <c r="Q235" s="426">
        <f t="shared" si="119"/>
        <v>1200</v>
      </c>
      <c r="R235" s="426">
        <f t="shared" si="119"/>
        <v>1200</v>
      </c>
      <c r="S235" s="426">
        <f t="shared" si="119"/>
        <v>1200</v>
      </c>
      <c r="T235" s="469">
        <f t="shared" si="104"/>
        <v>14400</v>
      </c>
      <c r="U235" s="3"/>
      <c r="V235" s="3"/>
      <c r="W235" s="3"/>
      <c r="X235" s="3"/>
      <c r="Y235" s="3"/>
      <c r="Z235" s="3"/>
    </row>
    <row r="236" spans="2:26">
      <c r="B236" s="348"/>
      <c r="C236" s="27" t="str">
        <f t="shared" si="107"/>
        <v>Payable Days for Rent of Vehicles and Equipment</v>
      </c>
      <c r="D236" s="7"/>
      <c r="E236" s="507">
        <f>'Year 4'!E236</f>
        <v>12</v>
      </c>
      <c r="F236" s="7"/>
      <c r="G236" s="7"/>
      <c r="H236" s="425">
        <f t="shared" ref="H236:S236" si="120">H133*$E236/30</f>
        <v>296</v>
      </c>
      <c r="I236" s="426">
        <f t="shared" si="120"/>
        <v>296</v>
      </c>
      <c r="J236" s="426">
        <f t="shared" si="120"/>
        <v>296</v>
      </c>
      <c r="K236" s="426">
        <f t="shared" si="120"/>
        <v>296</v>
      </c>
      <c r="L236" s="426">
        <f t="shared" si="120"/>
        <v>296</v>
      </c>
      <c r="M236" s="426">
        <f t="shared" si="120"/>
        <v>296</v>
      </c>
      <c r="N236" s="426">
        <f t="shared" si="120"/>
        <v>296</v>
      </c>
      <c r="O236" s="426">
        <f t="shared" si="120"/>
        <v>296</v>
      </c>
      <c r="P236" s="426">
        <f t="shared" si="120"/>
        <v>296</v>
      </c>
      <c r="Q236" s="426">
        <f t="shared" si="120"/>
        <v>296</v>
      </c>
      <c r="R236" s="426">
        <f t="shared" si="120"/>
        <v>296</v>
      </c>
      <c r="S236" s="426">
        <f t="shared" si="120"/>
        <v>296</v>
      </c>
      <c r="T236" s="469">
        <f t="shared" si="104"/>
        <v>3552</v>
      </c>
      <c r="U236" s="3"/>
      <c r="V236" s="3"/>
      <c r="W236" s="3"/>
      <c r="X236" s="3"/>
      <c r="Y236" s="3"/>
      <c r="Z236" s="3"/>
    </row>
    <row r="237" spans="2:26">
      <c r="B237" s="348"/>
      <c r="C237" s="27" t="str">
        <f t="shared" si="107"/>
        <v>Payable Days for Taxes-Other</v>
      </c>
      <c r="D237" s="7"/>
      <c r="E237" s="507">
        <f>'Year 4'!E237</f>
        <v>12</v>
      </c>
      <c r="F237" s="7"/>
      <c r="G237" s="7"/>
      <c r="H237" s="425">
        <f t="shared" ref="H237:S237" si="121">H134*$E237/30</f>
        <v>0</v>
      </c>
      <c r="I237" s="426">
        <f t="shared" si="121"/>
        <v>0</v>
      </c>
      <c r="J237" s="426">
        <f t="shared" si="121"/>
        <v>0</v>
      </c>
      <c r="K237" s="426">
        <f t="shared" si="121"/>
        <v>0</v>
      </c>
      <c r="L237" s="426">
        <f t="shared" si="121"/>
        <v>0</v>
      </c>
      <c r="M237" s="426">
        <f t="shared" si="121"/>
        <v>0</v>
      </c>
      <c r="N237" s="426">
        <f t="shared" si="121"/>
        <v>0</v>
      </c>
      <c r="O237" s="426">
        <f t="shared" si="121"/>
        <v>0</v>
      </c>
      <c r="P237" s="426">
        <f t="shared" si="121"/>
        <v>0</v>
      </c>
      <c r="Q237" s="426">
        <f t="shared" si="121"/>
        <v>0</v>
      </c>
      <c r="R237" s="426">
        <f t="shared" si="121"/>
        <v>0</v>
      </c>
      <c r="S237" s="426">
        <f t="shared" si="121"/>
        <v>0</v>
      </c>
      <c r="T237" s="469">
        <f t="shared" si="104"/>
        <v>0</v>
      </c>
      <c r="U237" s="3"/>
      <c r="V237" s="3"/>
      <c r="W237" s="3"/>
      <c r="X237" s="3"/>
      <c r="Y237" s="3"/>
      <c r="Z237" s="3"/>
    </row>
    <row r="238" spans="2:26">
      <c r="B238" s="348"/>
      <c r="C238" s="27" t="str">
        <f t="shared" si="107"/>
        <v>Payable Days for Telephone and Communications</v>
      </c>
      <c r="D238" s="7"/>
      <c r="E238" s="507">
        <f>'Year 4'!E238</f>
        <v>12</v>
      </c>
      <c r="F238" s="7"/>
      <c r="G238" s="7"/>
      <c r="H238" s="425">
        <f t="shared" ref="H238:S238" si="122">H135*$E238/30</f>
        <v>0</v>
      </c>
      <c r="I238" s="426">
        <f t="shared" si="122"/>
        <v>0</v>
      </c>
      <c r="J238" s="426">
        <f t="shared" si="122"/>
        <v>0</v>
      </c>
      <c r="K238" s="426">
        <f t="shared" si="122"/>
        <v>0</v>
      </c>
      <c r="L238" s="426">
        <f t="shared" si="122"/>
        <v>0</v>
      </c>
      <c r="M238" s="426">
        <f t="shared" si="122"/>
        <v>0</v>
      </c>
      <c r="N238" s="426">
        <f t="shared" si="122"/>
        <v>0</v>
      </c>
      <c r="O238" s="426">
        <f t="shared" si="122"/>
        <v>0</v>
      </c>
      <c r="P238" s="426">
        <f t="shared" si="122"/>
        <v>0</v>
      </c>
      <c r="Q238" s="426">
        <f t="shared" si="122"/>
        <v>0</v>
      </c>
      <c r="R238" s="426">
        <f t="shared" si="122"/>
        <v>0</v>
      </c>
      <c r="S238" s="426">
        <f t="shared" si="122"/>
        <v>0</v>
      </c>
      <c r="T238" s="469">
        <f t="shared" si="104"/>
        <v>0</v>
      </c>
      <c r="U238" s="3"/>
      <c r="V238" s="3"/>
      <c r="W238" s="3"/>
      <c r="X238" s="3"/>
      <c r="Y238" s="3"/>
      <c r="Z238" s="3"/>
    </row>
    <row r="239" spans="2:26">
      <c r="B239" s="348"/>
      <c r="C239" s="27" t="str">
        <f t="shared" si="107"/>
        <v>Payable Days for Travel</v>
      </c>
      <c r="D239" s="7"/>
      <c r="E239" s="507">
        <f>'Year 4'!E239</f>
        <v>12</v>
      </c>
      <c r="F239" s="7"/>
      <c r="G239" s="7"/>
      <c r="H239" s="425">
        <f t="shared" ref="H239:S239" si="123">H136*$E239/30</f>
        <v>0</v>
      </c>
      <c r="I239" s="426">
        <f t="shared" si="123"/>
        <v>0</v>
      </c>
      <c r="J239" s="426">
        <f t="shared" si="123"/>
        <v>0</v>
      </c>
      <c r="K239" s="426">
        <f t="shared" si="123"/>
        <v>0</v>
      </c>
      <c r="L239" s="426">
        <f t="shared" si="123"/>
        <v>0</v>
      </c>
      <c r="M239" s="426">
        <f t="shared" si="123"/>
        <v>0</v>
      </c>
      <c r="N239" s="426">
        <f t="shared" si="123"/>
        <v>0</v>
      </c>
      <c r="O239" s="426">
        <f t="shared" si="123"/>
        <v>0</v>
      </c>
      <c r="P239" s="426">
        <f t="shared" si="123"/>
        <v>0</v>
      </c>
      <c r="Q239" s="426">
        <f t="shared" si="123"/>
        <v>0</v>
      </c>
      <c r="R239" s="426">
        <f t="shared" si="123"/>
        <v>0</v>
      </c>
      <c r="S239" s="426">
        <f t="shared" si="123"/>
        <v>0</v>
      </c>
      <c r="T239" s="469">
        <f t="shared" si="104"/>
        <v>0</v>
      </c>
      <c r="U239" s="3"/>
      <c r="V239" s="3"/>
      <c r="W239" s="3"/>
      <c r="X239" s="3"/>
      <c r="Y239" s="3"/>
      <c r="Z239" s="3"/>
    </row>
    <row r="240" spans="2:26">
      <c r="B240" s="348"/>
      <c r="C240" s="27" t="str">
        <f t="shared" si="107"/>
        <v>Payable Days for IT services (infrastructure, security etc)</v>
      </c>
      <c r="D240" s="7"/>
      <c r="E240" s="507">
        <f>'Year 4'!E240</f>
        <v>12</v>
      </c>
      <c r="F240" s="7"/>
      <c r="G240" s="7"/>
      <c r="H240" s="425">
        <f t="shared" ref="H240:S240" si="124">H137*$E240/30</f>
        <v>0</v>
      </c>
      <c r="I240" s="426">
        <f t="shared" si="124"/>
        <v>0</v>
      </c>
      <c r="J240" s="426">
        <f t="shared" si="124"/>
        <v>0</v>
      </c>
      <c r="K240" s="426">
        <f t="shared" si="124"/>
        <v>0</v>
      </c>
      <c r="L240" s="426">
        <f t="shared" si="124"/>
        <v>0</v>
      </c>
      <c r="M240" s="426">
        <f t="shared" si="124"/>
        <v>0</v>
      </c>
      <c r="N240" s="426">
        <f t="shared" si="124"/>
        <v>0</v>
      </c>
      <c r="O240" s="426">
        <f t="shared" si="124"/>
        <v>0</v>
      </c>
      <c r="P240" s="426">
        <f t="shared" si="124"/>
        <v>0</v>
      </c>
      <c r="Q240" s="426">
        <f t="shared" si="124"/>
        <v>0</v>
      </c>
      <c r="R240" s="426">
        <f t="shared" si="124"/>
        <v>0</v>
      </c>
      <c r="S240" s="426">
        <f t="shared" si="124"/>
        <v>0</v>
      </c>
      <c r="T240" s="469">
        <f t="shared" si="104"/>
        <v>0</v>
      </c>
      <c r="U240" s="3"/>
      <c r="V240" s="3"/>
      <c r="W240" s="3"/>
      <c r="X240" s="3"/>
      <c r="Y240" s="3"/>
      <c r="Z240" s="3"/>
    </row>
    <row r="241" spans="1:26">
      <c r="B241" s="348"/>
      <c r="C241" s="27" t="str">
        <f t="shared" si="107"/>
        <v>Payable Days for Utilities</v>
      </c>
      <c r="D241" s="7"/>
      <c r="E241" s="507">
        <f>'Year 4'!E241</f>
        <v>12</v>
      </c>
      <c r="F241" s="7"/>
      <c r="G241" s="7"/>
      <c r="H241" s="425">
        <f t="shared" ref="H241:S241" si="125">H138*$E241/30</f>
        <v>60</v>
      </c>
      <c r="I241" s="426">
        <f t="shared" si="125"/>
        <v>60</v>
      </c>
      <c r="J241" s="426">
        <f t="shared" si="125"/>
        <v>60</v>
      </c>
      <c r="K241" s="426">
        <f t="shared" si="125"/>
        <v>60</v>
      </c>
      <c r="L241" s="426">
        <f t="shared" si="125"/>
        <v>60</v>
      </c>
      <c r="M241" s="426">
        <f t="shared" si="125"/>
        <v>60</v>
      </c>
      <c r="N241" s="426">
        <f t="shared" si="125"/>
        <v>60</v>
      </c>
      <c r="O241" s="426">
        <f t="shared" si="125"/>
        <v>60</v>
      </c>
      <c r="P241" s="426">
        <f t="shared" si="125"/>
        <v>60</v>
      </c>
      <c r="Q241" s="426">
        <f t="shared" si="125"/>
        <v>60</v>
      </c>
      <c r="R241" s="426">
        <f t="shared" si="125"/>
        <v>60</v>
      </c>
      <c r="S241" s="426">
        <f t="shared" si="125"/>
        <v>60</v>
      </c>
      <c r="T241" s="469">
        <f t="shared" si="104"/>
        <v>720</v>
      </c>
      <c r="U241" s="3"/>
      <c r="V241" s="3"/>
      <c r="W241" s="3"/>
      <c r="X241" s="3"/>
      <c r="Y241" s="3"/>
      <c r="Z241" s="3"/>
    </row>
    <row r="242" spans="1:26">
      <c r="B242" s="348"/>
      <c r="C242" s="27" t="str">
        <f t="shared" si="107"/>
        <v>Payable Days for Others</v>
      </c>
      <c r="D242" s="7"/>
      <c r="E242" s="507">
        <f>'Year 4'!E242</f>
        <v>12</v>
      </c>
      <c r="F242" s="7"/>
      <c r="G242" s="7"/>
      <c r="H242" s="425">
        <f t="shared" ref="H242:S242" si="126">H139*$E242/30</f>
        <v>0</v>
      </c>
      <c r="I242" s="426">
        <f t="shared" si="126"/>
        <v>0</v>
      </c>
      <c r="J242" s="426">
        <f t="shared" si="126"/>
        <v>0</v>
      </c>
      <c r="K242" s="426">
        <f t="shared" si="126"/>
        <v>0</v>
      </c>
      <c r="L242" s="426">
        <f t="shared" si="126"/>
        <v>0</v>
      </c>
      <c r="M242" s="426">
        <f t="shared" si="126"/>
        <v>0</v>
      </c>
      <c r="N242" s="426">
        <f t="shared" si="126"/>
        <v>0</v>
      </c>
      <c r="O242" s="426">
        <f t="shared" si="126"/>
        <v>0</v>
      </c>
      <c r="P242" s="426">
        <f t="shared" si="126"/>
        <v>0</v>
      </c>
      <c r="Q242" s="426">
        <f t="shared" si="126"/>
        <v>0</v>
      </c>
      <c r="R242" s="426">
        <f t="shared" si="126"/>
        <v>0</v>
      </c>
      <c r="S242" s="426">
        <f t="shared" si="126"/>
        <v>0</v>
      </c>
      <c r="T242" s="469">
        <f t="shared" si="104"/>
        <v>0</v>
      </c>
      <c r="U242" s="3"/>
      <c r="V242" s="3"/>
      <c r="W242" s="3"/>
      <c r="X242" s="3"/>
      <c r="Y242" s="3"/>
      <c r="Z242" s="3"/>
    </row>
    <row r="243" spans="1:26">
      <c r="B243" s="348"/>
      <c r="C243" s="27" t="str">
        <f>"Payable Days for "&amp;$B86</f>
        <v>Payable Days for Employee Wages</v>
      </c>
      <c r="D243" s="7"/>
      <c r="E243" s="507">
        <f>'Year 4'!E243</f>
        <v>30</v>
      </c>
      <c r="F243" s="7"/>
      <c r="G243" s="7"/>
      <c r="H243" s="425">
        <f t="shared" ref="H243:S243" si="127">H$102*$E243/30</f>
        <v>27582.262912000002</v>
      </c>
      <c r="I243" s="426">
        <f t="shared" si="127"/>
        <v>27582.262912000002</v>
      </c>
      <c r="J243" s="426">
        <f t="shared" si="127"/>
        <v>27582.262912000002</v>
      </c>
      <c r="K243" s="426">
        <f t="shared" si="127"/>
        <v>27582.262912000002</v>
      </c>
      <c r="L243" s="426">
        <f t="shared" si="127"/>
        <v>27582.262912000002</v>
      </c>
      <c r="M243" s="426">
        <f t="shared" si="127"/>
        <v>27582.262912000002</v>
      </c>
      <c r="N243" s="426">
        <f t="shared" si="127"/>
        <v>27582.262912000002</v>
      </c>
      <c r="O243" s="426">
        <f t="shared" si="127"/>
        <v>27582.262912000002</v>
      </c>
      <c r="P243" s="426">
        <f t="shared" si="127"/>
        <v>27582.262912000002</v>
      </c>
      <c r="Q243" s="426">
        <f t="shared" si="127"/>
        <v>27582.262912000002</v>
      </c>
      <c r="R243" s="426">
        <f t="shared" si="127"/>
        <v>27582.262912000002</v>
      </c>
      <c r="S243" s="426">
        <f t="shared" si="127"/>
        <v>27582.262912000002</v>
      </c>
      <c r="T243" s="469">
        <f t="shared" si="104"/>
        <v>330987.15494400001</v>
      </c>
      <c r="U243" s="3"/>
      <c r="V243" s="3"/>
      <c r="W243" s="3"/>
      <c r="X243" s="3"/>
      <c r="Y243" s="3"/>
      <c r="Z243" s="3"/>
    </row>
    <row r="244" spans="1:26">
      <c r="B244" s="348"/>
      <c r="C244" s="27" t="str">
        <f>"Payable Days for "&amp;$B104</f>
        <v>Payable Days for Payroll Taxes and Benefits</v>
      </c>
      <c r="D244" s="7"/>
      <c r="E244" s="507">
        <f>'Year 4'!E244</f>
        <v>60</v>
      </c>
      <c r="F244" s="7"/>
      <c r="G244" s="7"/>
      <c r="H244" s="425">
        <f t="shared" ref="H244:S244" si="128">H$113*$E244/30</f>
        <v>16971.934544767999</v>
      </c>
      <c r="I244" s="426">
        <f t="shared" si="128"/>
        <v>16971.934544767999</v>
      </c>
      <c r="J244" s="426">
        <f t="shared" si="128"/>
        <v>16971.934544767999</v>
      </c>
      <c r="K244" s="426">
        <f t="shared" si="128"/>
        <v>16971.934544767999</v>
      </c>
      <c r="L244" s="426">
        <f t="shared" si="128"/>
        <v>16971.934544767999</v>
      </c>
      <c r="M244" s="426">
        <f t="shared" si="128"/>
        <v>16971.934544767999</v>
      </c>
      <c r="N244" s="426">
        <f t="shared" si="128"/>
        <v>16971.934544767999</v>
      </c>
      <c r="O244" s="426">
        <f t="shared" si="128"/>
        <v>16971.934544767999</v>
      </c>
      <c r="P244" s="426">
        <f t="shared" si="128"/>
        <v>16971.934544767999</v>
      </c>
      <c r="Q244" s="426">
        <f t="shared" si="128"/>
        <v>16971.934544767999</v>
      </c>
      <c r="R244" s="426">
        <f t="shared" si="128"/>
        <v>16971.934544767999</v>
      </c>
      <c r="S244" s="426">
        <f t="shared" si="128"/>
        <v>16971.934544767999</v>
      </c>
      <c r="T244" s="469">
        <f t="shared" si="104"/>
        <v>203663.21453721603</v>
      </c>
      <c r="U244" s="3"/>
      <c r="V244" s="3"/>
      <c r="W244" s="3"/>
      <c r="X244" s="3"/>
      <c r="Y244" s="3"/>
      <c r="Z244" s="3"/>
    </row>
    <row r="245" spans="1:26" ht="16.5" thickBot="1">
      <c r="B245" s="348"/>
      <c r="C245" s="27" t="str">
        <f>"Payable Days for "&amp;$C159</f>
        <v xml:space="preserve">Payable Days for </v>
      </c>
      <c r="D245" s="7"/>
      <c r="E245" s="507">
        <f>'Year 4'!E245</f>
        <v>90</v>
      </c>
      <c r="F245" s="7"/>
      <c r="G245" s="7"/>
      <c r="H245" s="425">
        <f t="shared" ref="H245:S245" si="129">H$166*$E245/30</f>
        <v>0</v>
      </c>
      <c r="I245" s="426">
        <f t="shared" si="129"/>
        <v>0</v>
      </c>
      <c r="J245" s="426">
        <f t="shared" si="129"/>
        <v>0</v>
      </c>
      <c r="K245" s="426">
        <f t="shared" si="129"/>
        <v>0</v>
      </c>
      <c r="L245" s="426">
        <f t="shared" si="129"/>
        <v>0</v>
      </c>
      <c r="M245" s="426">
        <f t="shared" si="129"/>
        <v>0</v>
      </c>
      <c r="N245" s="426">
        <f t="shared" si="129"/>
        <v>0</v>
      </c>
      <c r="O245" s="426">
        <f t="shared" si="129"/>
        <v>0</v>
      </c>
      <c r="P245" s="426">
        <f t="shared" si="129"/>
        <v>0</v>
      </c>
      <c r="Q245" s="426">
        <f t="shared" si="129"/>
        <v>0</v>
      </c>
      <c r="R245" s="426">
        <f t="shared" si="129"/>
        <v>0</v>
      </c>
      <c r="S245" s="426">
        <f t="shared" si="129"/>
        <v>0</v>
      </c>
      <c r="T245" s="469">
        <f t="shared" si="104"/>
        <v>0</v>
      </c>
      <c r="U245" s="3"/>
      <c r="V245" s="3"/>
      <c r="W245" s="3"/>
      <c r="X245" s="3"/>
      <c r="Y245" s="3"/>
      <c r="Z245" s="3"/>
    </row>
    <row r="246" spans="1:26" ht="16.5" thickTop="1">
      <c r="B246" s="470" t="s">
        <v>151</v>
      </c>
      <c r="C246" s="471"/>
      <c r="D246" s="471"/>
      <c r="E246" s="471"/>
      <c r="F246" s="471"/>
      <c r="G246" s="472"/>
      <c r="H246" s="473">
        <f>SUM(H216:H245)</f>
        <v>47459.878790101335</v>
      </c>
      <c r="I246" s="474">
        <f t="shared" ref="I246:S246" si="130">SUM(I216:I245)</f>
        <v>47487.31879010133</v>
      </c>
      <c r="J246" s="474">
        <f t="shared" si="130"/>
        <v>47513.078790101339</v>
      </c>
      <c r="K246" s="474">
        <f t="shared" si="130"/>
        <v>47540.518790101334</v>
      </c>
      <c r="L246" s="474">
        <f t="shared" si="130"/>
        <v>47566.185456767998</v>
      </c>
      <c r="M246" s="474">
        <f t="shared" si="130"/>
        <v>47593.625456768001</v>
      </c>
      <c r="N246" s="474">
        <f t="shared" si="130"/>
        <v>47619.385456767995</v>
      </c>
      <c r="O246" s="474">
        <f t="shared" si="130"/>
        <v>47646.825456767998</v>
      </c>
      <c r="P246" s="474">
        <f t="shared" si="130"/>
        <v>47672.492123434669</v>
      </c>
      <c r="Q246" s="474">
        <f t="shared" si="130"/>
        <v>47699.932123434672</v>
      </c>
      <c r="R246" s="474">
        <f t="shared" si="130"/>
        <v>47725.692123434666</v>
      </c>
      <c r="S246" s="474">
        <f t="shared" si="130"/>
        <v>47753.272123434668</v>
      </c>
      <c r="T246" s="475">
        <f>SUM(H246:S246)</f>
        <v>571278.20548121596</v>
      </c>
      <c r="U246" s="7"/>
      <c r="V246" s="3"/>
      <c r="W246" s="3"/>
      <c r="X246" s="3"/>
      <c r="Y246" s="3"/>
      <c r="Z246" s="3"/>
    </row>
    <row r="247" spans="1:26" ht="16.5" thickBot="1">
      <c r="B247" s="454"/>
      <c r="C247" s="7"/>
      <c r="D247" s="7"/>
      <c r="E247" s="7"/>
      <c r="F247" s="7"/>
      <c r="G247" s="7"/>
      <c r="H247" s="412"/>
      <c r="I247" s="413"/>
      <c r="J247" s="413"/>
      <c r="K247" s="413"/>
      <c r="L247" s="413"/>
      <c r="M247" s="413"/>
      <c r="N247" s="413"/>
      <c r="O247" s="413"/>
      <c r="P247" s="413"/>
      <c r="Q247" s="413"/>
      <c r="R247" s="413"/>
      <c r="S247" s="413"/>
      <c r="T247" s="459"/>
      <c r="U247" s="3"/>
      <c r="V247" s="3"/>
      <c r="W247" s="3"/>
      <c r="X247" s="3"/>
      <c r="Y247" s="3"/>
      <c r="Z247" s="3"/>
    </row>
    <row r="248" spans="1:26" ht="16.5" thickTop="1">
      <c r="B248" s="285" t="s">
        <v>41</v>
      </c>
      <c r="C248" s="272"/>
      <c r="D248" s="272"/>
      <c r="E248" s="272"/>
      <c r="F248" s="272"/>
      <c r="G248" s="272"/>
      <c r="H248" s="274">
        <f>H209+IF(H212="",H213,H212)-H246</f>
        <v>22959.121209898665</v>
      </c>
      <c r="I248" s="275">
        <f t="shared" ref="I248:S248" si="131">I209+IF(I212="",I213,I212)-I246</f>
        <v>25547.68120989867</v>
      </c>
      <c r="J248" s="275">
        <f t="shared" si="131"/>
        <v>27981.921209898661</v>
      </c>
      <c r="K248" s="275">
        <f t="shared" si="131"/>
        <v>30570.481209898666</v>
      </c>
      <c r="L248" s="275">
        <f t="shared" si="131"/>
        <v>33004.814543232002</v>
      </c>
      <c r="M248" s="275">
        <f t="shared" si="131"/>
        <v>35593.374543231999</v>
      </c>
      <c r="N248" s="275">
        <f t="shared" si="131"/>
        <v>38027.614543232005</v>
      </c>
      <c r="O248" s="275">
        <f t="shared" si="131"/>
        <v>40616.174543232002</v>
      </c>
      <c r="P248" s="275">
        <f t="shared" si="131"/>
        <v>43050.507876565331</v>
      </c>
      <c r="Q248" s="275">
        <f t="shared" si="131"/>
        <v>45639.067876565328</v>
      </c>
      <c r="R248" s="275">
        <f t="shared" si="131"/>
        <v>48073.307876565334</v>
      </c>
      <c r="S248" s="275">
        <f t="shared" si="131"/>
        <v>50676.727876565332</v>
      </c>
      <c r="T248" s="286">
        <f>SUM(H248:S248)</f>
        <v>441740.79451878404</v>
      </c>
      <c r="U248" s="7"/>
      <c r="V248" s="3"/>
      <c r="W248" s="3"/>
      <c r="X248" s="3"/>
      <c r="Y248" s="3"/>
      <c r="Z248" s="3"/>
    </row>
    <row r="249" spans="1:26">
      <c r="B249" s="448"/>
      <c r="C249" s="7"/>
      <c r="D249" s="7"/>
      <c r="E249" s="7"/>
      <c r="F249" s="7"/>
      <c r="G249" s="7"/>
      <c r="H249" s="412"/>
      <c r="I249" s="413"/>
      <c r="J249" s="413"/>
      <c r="K249" s="413"/>
      <c r="L249" s="413"/>
      <c r="M249" s="413"/>
      <c r="N249" s="413"/>
      <c r="O249" s="413"/>
      <c r="P249" s="413"/>
      <c r="Q249" s="413"/>
      <c r="R249" s="413"/>
      <c r="S249" s="413"/>
      <c r="T249" s="427"/>
      <c r="U249" s="3"/>
      <c r="V249" s="3"/>
      <c r="W249" s="3"/>
      <c r="X249" s="3"/>
      <c r="Y249" s="3"/>
      <c r="Z249" s="3"/>
    </row>
    <row r="250" spans="1:26" ht="20.25">
      <c r="B250" s="149" t="s">
        <v>52</v>
      </c>
      <c r="C250" s="367"/>
      <c r="D250" s="367"/>
      <c r="E250" s="367" t="str">
        <f>$E$3</f>
        <v>Year 5 (2024)</v>
      </c>
      <c r="F250" s="367"/>
      <c r="G250" s="367"/>
      <c r="H250" s="405" t="s">
        <v>126</v>
      </c>
      <c r="I250" s="406" t="s">
        <v>127</v>
      </c>
      <c r="J250" s="406" t="s">
        <v>128</v>
      </c>
      <c r="K250" s="406" t="s">
        <v>129</v>
      </c>
      <c r="L250" s="406" t="s">
        <v>130</v>
      </c>
      <c r="M250" s="406" t="s">
        <v>131</v>
      </c>
      <c r="N250" s="406" t="s">
        <v>132</v>
      </c>
      <c r="O250" s="406" t="s">
        <v>133</v>
      </c>
      <c r="P250" s="406" t="s">
        <v>134</v>
      </c>
      <c r="Q250" s="406" t="s">
        <v>135</v>
      </c>
      <c r="R250" s="406" t="s">
        <v>136</v>
      </c>
      <c r="S250" s="406" t="s">
        <v>137</v>
      </c>
      <c r="T250" s="407" t="s">
        <v>177</v>
      </c>
      <c r="U250" s="3"/>
      <c r="V250" s="3"/>
      <c r="W250" s="3"/>
      <c r="X250" s="3"/>
      <c r="Y250" s="3"/>
      <c r="Z250" s="3"/>
    </row>
    <row r="251" spans="1:26">
      <c r="B251" s="451"/>
      <c r="C251" s="452"/>
      <c r="D251" s="452"/>
      <c r="E251" s="452"/>
      <c r="F251" s="452"/>
      <c r="G251" s="453" t="s">
        <v>57</v>
      </c>
      <c r="H251" s="408">
        <f>H$4</f>
        <v>49</v>
      </c>
      <c r="I251" s="409">
        <f t="shared" ref="I251:S251" si="132">I$4</f>
        <v>50</v>
      </c>
      <c r="J251" s="409">
        <f t="shared" si="132"/>
        <v>51</v>
      </c>
      <c r="K251" s="409">
        <f t="shared" si="132"/>
        <v>52</v>
      </c>
      <c r="L251" s="409">
        <f t="shared" si="132"/>
        <v>53</v>
      </c>
      <c r="M251" s="409">
        <f t="shared" si="132"/>
        <v>54</v>
      </c>
      <c r="N251" s="409">
        <f t="shared" si="132"/>
        <v>55</v>
      </c>
      <c r="O251" s="409">
        <f t="shared" si="132"/>
        <v>56</v>
      </c>
      <c r="P251" s="409">
        <f t="shared" si="132"/>
        <v>57</v>
      </c>
      <c r="Q251" s="409">
        <f t="shared" si="132"/>
        <v>58</v>
      </c>
      <c r="R251" s="409">
        <f t="shared" si="132"/>
        <v>59</v>
      </c>
      <c r="S251" s="409">
        <f t="shared" si="132"/>
        <v>60</v>
      </c>
      <c r="T251" s="457" t="str">
        <f>"Total for " &amp; $E$3</f>
        <v>Total for Year 5 (2024)</v>
      </c>
      <c r="U251" s="3"/>
      <c r="V251" s="3"/>
      <c r="W251" s="3"/>
      <c r="X251" s="3"/>
      <c r="Y251" s="3"/>
      <c r="Z251" s="3"/>
    </row>
    <row r="252" spans="1:26" s="42" customFormat="1">
      <c r="A252" s="29"/>
      <c r="B252" s="485" t="s">
        <v>145</v>
      </c>
      <c r="C252" s="48"/>
      <c r="D252" s="48"/>
      <c r="E252" s="48"/>
      <c r="F252" s="48"/>
      <c r="G252" s="54"/>
      <c r="H252" s="445"/>
      <c r="I252" s="446"/>
      <c r="J252" s="446"/>
      <c r="K252" s="446"/>
      <c r="L252" s="446"/>
      <c r="M252" s="446"/>
      <c r="N252" s="446"/>
      <c r="O252" s="446"/>
      <c r="P252" s="446"/>
      <c r="Q252" s="446"/>
      <c r="R252" s="446"/>
      <c r="S252" s="446"/>
      <c r="T252" s="486"/>
      <c r="U252" s="53"/>
      <c r="V252" s="53"/>
      <c r="W252" s="53"/>
      <c r="X252" s="53"/>
      <c r="Y252" s="53"/>
      <c r="Z252" s="53"/>
    </row>
    <row r="253" spans="1:26">
      <c r="B253" s="348"/>
      <c r="C253" s="7" t="s">
        <v>23</v>
      </c>
      <c r="D253" s="8"/>
      <c r="E253" s="10"/>
      <c r="F253" s="10"/>
      <c r="G253" s="8"/>
      <c r="H253" s="425">
        <f>H$183</f>
        <v>13028.900482282663</v>
      </c>
      <c r="I253" s="426">
        <f t="shared" ref="I253:S253" si="133">I$183</f>
        <v>15160.180482282662</v>
      </c>
      <c r="J253" s="426">
        <f t="shared" si="133"/>
        <v>13335.49048228267</v>
      </c>
      <c r="K253" s="426">
        <f t="shared" si="133"/>
        <v>19322.020482282667</v>
      </c>
      <c r="L253" s="426">
        <f>L$183</f>
        <v>21342.087148949337</v>
      </c>
      <c r="M253" s="426">
        <f t="shared" si="133"/>
        <v>23474.367148949335</v>
      </c>
      <c r="N253" s="426">
        <f t="shared" si="133"/>
        <v>25501.427148949326</v>
      </c>
      <c r="O253" s="426">
        <f t="shared" si="133"/>
        <v>27633.707148949325</v>
      </c>
      <c r="P253" s="426">
        <f t="shared" si="133"/>
        <v>29653.60714894933</v>
      </c>
      <c r="Q253" s="426">
        <f t="shared" si="133"/>
        <v>31785.053815615996</v>
      </c>
      <c r="R253" s="426">
        <f t="shared" si="133"/>
        <v>33814.613815616001</v>
      </c>
      <c r="S253" s="426">
        <f t="shared" si="133"/>
        <v>35963.573815615993</v>
      </c>
      <c r="T253" s="469">
        <f t="shared" ref="T253:T257" si="134">SUM(H253:S253)</f>
        <v>290015.02912072529</v>
      </c>
      <c r="U253" s="3"/>
      <c r="V253" s="3"/>
      <c r="W253" s="3"/>
      <c r="X253" s="3"/>
      <c r="Y253" s="3"/>
      <c r="Z253" s="3"/>
    </row>
    <row r="254" spans="1:26">
      <c r="B254" s="348"/>
      <c r="C254" s="7" t="s">
        <v>146</v>
      </c>
      <c r="D254" s="8"/>
      <c r="E254" s="10"/>
      <c r="F254" s="10"/>
      <c r="G254" s="8"/>
      <c r="H254" s="425">
        <f>H$155</f>
        <v>15.833333333333334</v>
      </c>
      <c r="I254" s="426">
        <f t="shared" ref="I254:S254" si="135">I$155</f>
        <v>16.833333333333336</v>
      </c>
      <c r="J254" s="426">
        <f t="shared" si="135"/>
        <v>16.833333333333336</v>
      </c>
      <c r="K254" s="426">
        <f t="shared" si="135"/>
        <v>16.833333333333336</v>
      </c>
      <c r="L254" s="426">
        <f t="shared" si="135"/>
        <v>17.666666666666668</v>
      </c>
      <c r="M254" s="426">
        <f t="shared" si="135"/>
        <v>17.666666666666668</v>
      </c>
      <c r="N254" s="426">
        <f t="shared" si="135"/>
        <v>20.166666666666668</v>
      </c>
      <c r="O254" s="426">
        <f t="shared" si="135"/>
        <v>20.166666666666668</v>
      </c>
      <c r="P254" s="426">
        <f t="shared" si="135"/>
        <v>21.166666666666668</v>
      </c>
      <c r="Q254" s="426">
        <f t="shared" si="135"/>
        <v>22</v>
      </c>
      <c r="R254" s="426">
        <f t="shared" si="135"/>
        <v>22</v>
      </c>
      <c r="S254" s="426">
        <f t="shared" si="135"/>
        <v>22</v>
      </c>
      <c r="T254" s="469">
        <f t="shared" si="134"/>
        <v>229.16666666666669</v>
      </c>
      <c r="U254" s="3"/>
      <c r="V254" s="3"/>
      <c r="W254" s="3"/>
      <c r="X254" s="3"/>
      <c r="Y254" s="3"/>
      <c r="Z254" s="3"/>
    </row>
    <row r="255" spans="1:26">
      <c r="B255" s="348"/>
      <c r="C255" s="7" t="s">
        <v>152</v>
      </c>
      <c r="D255" s="8"/>
      <c r="E255" s="10"/>
      <c r="F255" s="10"/>
      <c r="G255" s="8"/>
      <c r="H255" s="425">
        <f>H246-G246</f>
        <v>47459.878790101335</v>
      </c>
      <c r="I255" s="426">
        <f t="shared" ref="I255:S255" si="136">I246-H246</f>
        <v>27.439999999995052</v>
      </c>
      <c r="J255" s="426">
        <f t="shared" si="136"/>
        <v>25.760000000009313</v>
      </c>
      <c r="K255" s="426">
        <f t="shared" si="136"/>
        <v>27.439999999995052</v>
      </c>
      <c r="L255" s="426">
        <f t="shared" si="136"/>
        <v>25.666666666664241</v>
      </c>
      <c r="M255" s="426">
        <f t="shared" si="136"/>
        <v>27.440000000002328</v>
      </c>
      <c r="N255" s="426">
        <f t="shared" si="136"/>
        <v>25.759999999994761</v>
      </c>
      <c r="O255" s="426">
        <f t="shared" si="136"/>
        <v>27.440000000002328</v>
      </c>
      <c r="P255" s="426">
        <f t="shared" si="136"/>
        <v>25.666666666671517</v>
      </c>
      <c r="Q255" s="426">
        <f t="shared" si="136"/>
        <v>27.440000000002328</v>
      </c>
      <c r="R255" s="426">
        <f t="shared" si="136"/>
        <v>25.759999999994761</v>
      </c>
      <c r="S255" s="426">
        <f t="shared" si="136"/>
        <v>27.580000000001746</v>
      </c>
      <c r="T255" s="469">
        <f t="shared" si="134"/>
        <v>47753.272123434668</v>
      </c>
      <c r="U255" s="3"/>
      <c r="V255" s="3"/>
      <c r="W255" s="3"/>
      <c r="X255" s="3"/>
      <c r="Y255" s="3"/>
      <c r="Z255" s="3"/>
    </row>
    <row r="256" spans="1:26" ht="16.5" thickBot="1">
      <c r="B256" s="348"/>
      <c r="C256" s="7" t="s">
        <v>147</v>
      </c>
      <c r="D256" s="7"/>
      <c r="E256" s="7"/>
      <c r="F256" s="7"/>
      <c r="G256" s="7"/>
      <c r="H256" s="425">
        <f t="shared" ref="H256:S256" si="137">H$200</f>
        <v>19000</v>
      </c>
      <c r="I256" s="426">
        <f t="shared" si="137"/>
        <v>1200</v>
      </c>
      <c r="J256" s="426">
        <f t="shared" si="137"/>
        <v>0</v>
      </c>
      <c r="K256" s="426">
        <f t="shared" si="137"/>
        <v>0</v>
      </c>
      <c r="L256" s="426">
        <f t="shared" si="137"/>
        <v>1000</v>
      </c>
      <c r="M256" s="426">
        <f t="shared" si="137"/>
        <v>0</v>
      </c>
      <c r="N256" s="426">
        <f t="shared" si="137"/>
        <v>3000</v>
      </c>
      <c r="O256" s="426">
        <f t="shared" si="137"/>
        <v>0</v>
      </c>
      <c r="P256" s="426">
        <f t="shared" si="137"/>
        <v>1200</v>
      </c>
      <c r="Q256" s="426">
        <f t="shared" si="137"/>
        <v>1000</v>
      </c>
      <c r="R256" s="426">
        <f t="shared" si="137"/>
        <v>0</v>
      </c>
      <c r="S256" s="426">
        <f t="shared" si="137"/>
        <v>0</v>
      </c>
      <c r="T256" s="469">
        <f t="shared" si="134"/>
        <v>26400</v>
      </c>
      <c r="U256" s="3"/>
      <c r="V256" s="3"/>
      <c r="W256" s="3"/>
      <c r="X256" s="3"/>
      <c r="Y256" s="3"/>
      <c r="Z256" s="3"/>
    </row>
    <row r="257" spans="1:16384" ht="16.5" thickTop="1">
      <c r="B257" s="285" t="s">
        <v>145</v>
      </c>
      <c r="C257" s="272"/>
      <c r="D257" s="272"/>
      <c r="E257" s="272"/>
      <c r="F257" s="272"/>
      <c r="G257" s="272"/>
      <c r="H257" s="202">
        <f>H253+H254+H255-H256</f>
        <v>41504.612605717331</v>
      </c>
      <c r="I257" s="202">
        <f t="shared" ref="I257:S257" si="138">I253+I254+I255-I256</f>
        <v>14004.453815615991</v>
      </c>
      <c r="J257" s="202">
        <f t="shared" si="138"/>
        <v>13378.083815616013</v>
      </c>
      <c r="K257" s="202">
        <f t="shared" si="138"/>
        <v>19366.293815615994</v>
      </c>
      <c r="L257" s="202">
        <f t="shared" si="138"/>
        <v>20385.420482282669</v>
      </c>
      <c r="M257" s="202">
        <f t="shared" si="138"/>
        <v>23519.473815616006</v>
      </c>
      <c r="N257" s="202">
        <f t="shared" si="138"/>
        <v>22547.353815615988</v>
      </c>
      <c r="O257" s="202">
        <f t="shared" si="138"/>
        <v>27681.313815615995</v>
      </c>
      <c r="P257" s="202">
        <f t="shared" si="138"/>
        <v>28500.440482282669</v>
      </c>
      <c r="Q257" s="202">
        <f t="shared" si="138"/>
        <v>30834.493815615999</v>
      </c>
      <c r="R257" s="202">
        <f t="shared" si="138"/>
        <v>33862.373815615996</v>
      </c>
      <c r="S257" s="202">
        <f t="shared" si="138"/>
        <v>36013.153815615995</v>
      </c>
      <c r="T257" s="202">
        <f t="shared" si="134"/>
        <v>311597.46791082661</v>
      </c>
      <c r="U257" s="7"/>
      <c r="V257" s="3"/>
      <c r="W257" s="3"/>
      <c r="X257" s="3"/>
      <c r="Y257" s="3"/>
      <c r="Z257" s="3"/>
    </row>
    <row r="258" spans="1:16384" s="40" customFormat="1">
      <c r="A258" s="29"/>
      <c r="B258" s="481"/>
      <c r="C258" s="8"/>
      <c r="D258" s="8"/>
      <c r="E258" s="10"/>
      <c r="F258" s="10"/>
      <c r="G258" s="8"/>
      <c r="H258" s="439"/>
      <c r="I258" s="440"/>
      <c r="J258" s="440"/>
      <c r="K258" s="440"/>
      <c r="L258" s="440"/>
      <c r="M258" s="440"/>
      <c r="N258" s="440"/>
      <c r="O258" s="440"/>
      <c r="P258" s="440"/>
      <c r="Q258" s="440"/>
      <c r="R258" s="440"/>
      <c r="S258" s="440"/>
      <c r="T258" s="483"/>
      <c r="U258" s="7"/>
      <c r="V258" s="7"/>
      <c r="W258" s="7"/>
      <c r="X258" s="7"/>
      <c r="Y258" s="7"/>
      <c r="Z258" s="7"/>
      <c r="AA258" s="27"/>
      <c r="AB258" s="27"/>
      <c r="AC258" s="27"/>
      <c r="AD258" s="27"/>
      <c r="AE258" s="27"/>
      <c r="AF258" s="27"/>
      <c r="AG258" s="27"/>
      <c r="AH258" s="27"/>
      <c r="AI258" s="27"/>
      <c r="AJ258" s="27"/>
      <c r="AK258" s="27"/>
      <c r="AL258" s="27"/>
      <c r="AM258" s="27"/>
      <c r="AN258" s="27"/>
      <c r="AO258" s="27"/>
      <c r="AP258" s="27"/>
      <c r="AQ258" s="27"/>
      <c r="AR258" s="27"/>
      <c r="AS258" s="27"/>
      <c r="AT258" s="27"/>
      <c r="AU258" s="27"/>
      <c r="AV258" s="27"/>
      <c r="AW258" s="27"/>
      <c r="AX258" s="27"/>
      <c r="AY258" s="27"/>
      <c r="AZ258" s="27"/>
      <c r="BA258" s="27"/>
      <c r="BB258" s="27"/>
      <c r="BC258" s="27"/>
      <c r="BD258" s="27"/>
      <c r="BE258" s="27"/>
      <c r="BF258" s="27"/>
      <c r="BG258" s="27"/>
      <c r="BH258" s="27"/>
      <c r="BI258" s="27"/>
      <c r="BJ258" s="27"/>
      <c r="BK258" s="27"/>
      <c r="BL258" s="27"/>
      <c r="BM258" s="27"/>
      <c r="BN258" s="27"/>
      <c r="BO258" s="27"/>
      <c r="BP258" s="27"/>
      <c r="BQ258" s="27"/>
      <c r="BR258" s="27"/>
      <c r="BS258" s="27"/>
      <c r="BT258" s="27"/>
      <c r="BU258" s="27"/>
      <c r="BV258" s="27"/>
      <c r="BW258" s="27"/>
      <c r="BX258" s="27"/>
      <c r="BY258" s="27"/>
      <c r="BZ258" s="27"/>
      <c r="CA258" s="27"/>
      <c r="CB258" s="27"/>
      <c r="CC258" s="27"/>
      <c r="CD258" s="27"/>
      <c r="CE258" s="27"/>
      <c r="CF258" s="27"/>
      <c r="CG258" s="27"/>
      <c r="CH258" s="27"/>
      <c r="CI258" s="27"/>
      <c r="CJ258" s="27"/>
      <c r="CK258" s="27"/>
      <c r="CL258" s="27"/>
      <c r="CM258" s="27"/>
      <c r="CN258" s="27"/>
      <c r="CO258" s="27"/>
      <c r="CP258" s="27"/>
      <c r="CQ258" s="27"/>
      <c r="CR258" s="27"/>
      <c r="CS258" s="27"/>
      <c r="CT258" s="27"/>
      <c r="CU258" s="27"/>
      <c r="CV258" s="27"/>
      <c r="CW258" s="27"/>
      <c r="CX258" s="27"/>
      <c r="CY258" s="27"/>
      <c r="CZ258" s="27"/>
      <c r="DA258" s="27"/>
      <c r="DB258" s="27"/>
      <c r="DC258" s="27"/>
      <c r="DD258" s="27"/>
      <c r="DE258" s="27"/>
      <c r="DF258" s="27"/>
      <c r="DG258" s="27"/>
      <c r="DH258" s="27"/>
      <c r="DI258" s="27"/>
      <c r="DJ258" s="27"/>
      <c r="DK258" s="27"/>
      <c r="DL258" s="27"/>
      <c r="DM258" s="27"/>
      <c r="DN258" s="27"/>
      <c r="DO258" s="27"/>
      <c r="DP258" s="27"/>
      <c r="DQ258" s="27"/>
      <c r="DR258" s="27"/>
      <c r="DS258" s="27"/>
      <c r="DT258" s="27"/>
      <c r="DU258" s="27"/>
      <c r="DV258" s="27"/>
      <c r="DW258" s="27"/>
      <c r="DX258" s="27"/>
      <c r="DY258" s="27"/>
      <c r="DZ258" s="27"/>
      <c r="EA258" s="27"/>
      <c r="EB258" s="27"/>
      <c r="EC258" s="27"/>
      <c r="ED258" s="27"/>
      <c r="EE258" s="27"/>
      <c r="EF258" s="27"/>
      <c r="EG258" s="27"/>
      <c r="EH258" s="27"/>
      <c r="EI258" s="27"/>
      <c r="EJ258" s="27"/>
      <c r="EK258" s="27"/>
      <c r="EL258" s="27"/>
      <c r="EM258" s="27"/>
      <c r="EN258" s="27"/>
      <c r="EO258" s="27"/>
      <c r="EP258" s="27"/>
      <c r="EQ258" s="27"/>
      <c r="ER258" s="27"/>
      <c r="ES258" s="27"/>
      <c r="ET258" s="27"/>
      <c r="EU258" s="27"/>
      <c r="EV258" s="27"/>
      <c r="EW258" s="27"/>
      <c r="EX258" s="27"/>
      <c r="EY258" s="27"/>
      <c r="EZ258" s="27"/>
      <c r="FA258" s="27"/>
      <c r="FB258" s="27"/>
      <c r="FC258" s="27"/>
      <c r="FD258" s="27"/>
      <c r="FE258" s="27"/>
      <c r="FF258" s="27"/>
      <c r="FG258" s="27"/>
      <c r="FH258" s="27"/>
      <c r="FI258" s="27"/>
      <c r="FJ258" s="27"/>
      <c r="FK258" s="27"/>
      <c r="FL258" s="27"/>
      <c r="FM258" s="27"/>
      <c r="FN258" s="27"/>
      <c r="FO258" s="27"/>
      <c r="FP258" s="27"/>
      <c r="FQ258" s="27"/>
      <c r="FR258" s="27"/>
      <c r="FS258" s="27"/>
      <c r="FT258" s="27"/>
      <c r="FU258" s="27"/>
      <c r="FV258" s="27"/>
      <c r="FW258" s="27"/>
      <c r="FX258" s="27"/>
      <c r="FY258" s="27"/>
      <c r="FZ258" s="27"/>
      <c r="GA258" s="27"/>
      <c r="GB258" s="27"/>
      <c r="GC258" s="27"/>
      <c r="GD258" s="27"/>
      <c r="GE258" s="27"/>
      <c r="GF258" s="27"/>
      <c r="GG258" s="27"/>
      <c r="GH258" s="27"/>
      <c r="GI258" s="27"/>
      <c r="GJ258" s="27"/>
      <c r="GK258" s="27"/>
      <c r="GL258" s="27"/>
      <c r="GM258" s="27"/>
      <c r="GN258" s="27"/>
      <c r="GO258" s="27"/>
      <c r="GP258" s="27"/>
      <c r="GQ258" s="27"/>
      <c r="GR258" s="27"/>
      <c r="GS258" s="27"/>
      <c r="GT258" s="27"/>
      <c r="GU258" s="27"/>
      <c r="GV258" s="27"/>
      <c r="GW258" s="27"/>
      <c r="GX258" s="27"/>
      <c r="GY258" s="27"/>
      <c r="GZ258" s="27"/>
      <c r="HA258" s="27"/>
      <c r="HB258" s="27"/>
      <c r="HC258" s="27"/>
      <c r="HD258" s="27"/>
      <c r="HE258" s="27"/>
      <c r="HF258" s="27"/>
      <c r="HG258" s="27"/>
      <c r="HH258" s="27"/>
      <c r="HI258" s="27"/>
      <c r="HJ258" s="27"/>
      <c r="HK258" s="27"/>
      <c r="HL258" s="27"/>
      <c r="HM258" s="27"/>
      <c r="HN258" s="27"/>
      <c r="HO258" s="27"/>
      <c r="HP258" s="27"/>
      <c r="HQ258" s="27"/>
      <c r="HR258" s="27"/>
      <c r="HS258" s="27"/>
      <c r="HT258" s="27"/>
      <c r="HU258" s="27"/>
      <c r="HV258" s="27"/>
      <c r="HW258" s="27"/>
      <c r="HX258" s="27"/>
      <c r="HY258" s="27"/>
      <c r="HZ258" s="27"/>
      <c r="IA258" s="27"/>
      <c r="IB258" s="27"/>
      <c r="IC258" s="27"/>
      <c r="ID258" s="27"/>
      <c r="IE258" s="27"/>
      <c r="IF258" s="27"/>
      <c r="IG258" s="27"/>
      <c r="IH258" s="27"/>
      <c r="II258" s="27"/>
      <c r="IJ258" s="27"/>
      <c r="IK258" s="27"/>
      <c r="IL258" s="27"/>
      <c r="IM258" s="27"/>
      <c r="IN258" s="27"/>
      <c r="IO258" s="27"/>
      <c r="IP258" s="27"/>
      <c r="IQ258" s="27"/>
      <c r="IR258" s="27"/>
      <c r="IS258" s="27"/>
      <c r="IT258" s="27"/>
      <c r="IU258" s="27"/>
      <c r="IV258" s="27"/>
      <c r="IW258" s="27"/>
      <c r="IX258" s="27"/>
      <c r="IY258" s="27"/>
      <c r="IZ258" s="27"/>
      <c r="JA258" s="27"/>
      <c r="JB258" s="27"/>
      <c r="JC258" s="27"/>
      <c r="JD258" s="27"/>
      <c r="JE258" s="27"/>
      <c r="JF258" s="27"/>
      <c r="JG258" s="27"/>
      <c r="JH258" s="27"/>
      <c r="JI258" s="27"/>
      <c r="JJ258" s="27"/>
      <c r="JK258" s="27"/>
      <c r="JL258" s="27"/>
      <c r="JM258" s="27"/>
      <c r="JN258" s="27"/>
      <c r="JO258" s="27"/>
      <c r="JP258" s="27"/>
      <c r="JQ258" s="27"/>
      <c r="JR258" s="27"/>
      <c r="JS258" s="27"/>
      <c r="JT258" s="27"/>
      <c r="JU258" s="27"/>
      <c r="JV258" s="27"/>
      <c r="JW258" s="27"/>
      <c r="JX258" s="27"/>
      <c r="JY258" s="27"/>
      <c r="JZ258" s="27"/>
      <c r="KA258" s="27"/>
      <c r="KB258" s="27"/>
      <c r="KC258" s="27"/>
      <c r="KD258" s="27"/>
      <c r="KE258" s="27"/>
      <c r="KF258" s="27"/>
      <c r="KG258" s="27"/>
      <c r="KH258" s="27"/>
      <c r="KI258" s="27"/>
      <c r="KJ258" s="27"/>
      <c r="KK258" s="27"/>
      <c r="KL258" s="27"/>
      <c r="KM258" s="27"/>
      <c r="KN258" s="27"/>
      <c r="KO258" s="27"/>
      <c r="KP258" s="27"/>
      <c r="KQ258" s="27"/>
      <c r="KR258" s="27"/>
      <c r="KS258" s="27"/>
      <c r="KT258" s="27"/>
      <c r="KU258" s="27"/>
      <c r="KV258" s="27"/>
      <c r="KW258" s="27"/>
      <c r="KX258" s="27"/>
      <c r="KY258" s="27"/>
      <c r="KZ258" s="27"/>
      <c r="LA258" s="27"/>
      <c r="LB258" s="27"/>
      <c r="LC258" s="27"/>
      <c r="LD258" s="27"/>
      <c r="LE258" s="27"/>
      <c r="LF258" s="27"/>
      <c r="LG258" s="27"/>
      <c r="LH258" s="27"/>
      <c r="LI258" s="27"/>
      <c r="LJ258" s="27"/>
      <c r="LK258" s="27"/>
      <c r="LL258" s="27"/>
      <c r="LM258" s="27"/>
      <c r="LN258" s="27"/>
      <c r="LO258" s="27"/>
      <c r="LP258" s="27"/>
      <c r="LQ258" s="27"/>
      <c r="LR258" s="27"/>
      <c r="LS258" s="27"/>
      <c r="LT258" s="27"/>
      <c r="LU258" s="27"/>
      <c r="LV258" s="27"/>
      <c r="LW258" s="27"/>
      <c r="LX258" s="27"/>
      <c r="LY258" s="27"/>
      <c r="LZ258" s="27"/>
      <c r="MA258" s="27"/>
      <c r="MB258" s="27"/>
      <c r="MC258" s="27"/>
      <c r="MD258" s="27"/>
      <c r="ME258" s="27"/>
      <c r="MF258" s="27"/>
      <c r="MG258" s="27"/>
      <c r="MH258" s="27"/>
      <c r="MI258" s="27"/>
      <c r="MJ258" s="27"/>
      <c r="MK258" s="27"/>
      <c r="ML258" s="27"/>
      <c r="MM258" s="27"/>
      <c r="MN258" s="27"/>
      <c r="MO258" s="27"/>
      <c r="MP258" s="27"/>
      <c r="MQ258" s="27"/>
      <c r="MR258" s="27"/>
      <c r="MS258" s="27"/>
      <c r="MT258" s="27"/>
      <c r="MU258" s="27"/>
      <c r="MV258" s="27"/>
      <c r="MW258" s="27"/>
      <c r="MX258" s="27"/>
      <c r="MY258" s="27"/>
      <c r="MZ258" s="27"/>
      <c r="NA258" s="27"/>
      <c r="NB258" s="27"/>
      <c r="NC258" s="27"/>
      <c r="ND258" s="27"/>
      <c r="NE258" s="27"/>
      <c r="NF258" s="27"/>
      <c r="NG258" s="27"/>
      <c r="NH258" s="27"/>
      <c r="NI258" s="27"/>
      <c r="NJ258" s="27"/>
      <c r="NK258" s="27"/>
      <c r="NL258" s="27"/>
      <c r="NM258" s="27"/>
      <c r="NN258" s="27"/>
      <c r="NO258" s="27"/>
      <c r="NP258" s="27"/>
      <c r="NQ258" s="27"/>
      <c r="NR258" s="27"/>
      <c r="NS258" s="27"/>
      <c r="NT258" s="27"/>
      <c r="NU258" s="27"/>
      <c r="NV258" s="27"/>
      <c r="NW258" s="27"/>
      <c r="NX258" s="27"/>
      <c r="NY258" s="27"/>
      <c r="NZ258" s="27"/>
      <c r="OA258" s="27"/>
      <c r="OB258" s="27"/>
      <c r="OC258" s="27"/>
      <c r="OD258" s="27"/>
      <c r="OE258" s="27"/>
      <c r="OF258" s="27"/>
      <c r="OG258" s="27"/>
      <c r="OH258" s="27"/>
      <c r="OI258" s="27"/>
      <c r="OJ258" s="27"/>
      <c r="OK258" s="27"/>
      <c r="OL258" s="27"/>
      <c r="OM258" s="27"/>
      <c r="ON258" s="27"/>
      <c r="OO258" s="27"/>
      <c r="OP258" s="27"/>
      <c r="OQ258" s="27"/>
      <c r="OR258" s="27"/>
      <c r="OS258" s="27"/>
      <c r="OT258" s="27"/>
      <c r="OU258" s="27"/>
      <c r="OV258" s="27"/>
      <c r="OW258" s="27"/>
      <c r="OX258" s="27"/>
      <c r="OY258" s="27"/>
      <c r="OZ258" s="27"/>
      <c r="PA258" s="27"/>
      <c r="PB258" s="27"/>
      <c r="PC258" s="27"/>
      <c r="PD258" s="27"/>
      <c r="PE258" s="27"/>
      <c r="PF258" s="27"/>
      <c r="PG258" s="27"/>
      <c r="PH258" s="27"/>
      <c r="PI258" s="27"/>
      <c r="PJ258" s="27"/>
      <c r="PK258" s="27"/>
      <c r="PL258" s="27"/>
      <c r="PM258" s="27"/>
      <c r="PN258" s="27"/>
      <c r="PO258" s="27"/>
      <c r="PP258" s="27"/>
      <c r="PQ258" s="27"/>
      <c r="PR258" s="27"/>
      <c r="PS258" s="27"/>
      <c r="PT258" s="27"/>
      <c r="PU258" s="27"/>
      <c r="PV258" s="27"/>
      <c r="PW258" s="27"/>
      <c r="PX258" s="27"/>
      <c r="PY258" s="27"/>
      <c r="PZ258" s="27"/>
      <c r="QA258" s="27"/>
      <c r="QB258" s="27"/>
      <c r="QC258" s="27"/>
      <c r="QD258" s="27"/>
      <c r="QE258" s="27"/>
      <c r="QF258" s="27"/>
      <c r="QG258" s="27"/>
      <c r="QH258" s="27"/>
      <c r="QI258" s="27"/>
      <c r="QJ258" s="27"/>
      <c r="QK258" s="27"/>
      <c r="QL258" s="27"/>
      <c r="QM258" s="27"/>
      <c r="QN258" s="27"/>
      <c r="QO258" s="27"/>
      <c r="QP258" s="27"/>
      <c r="QQ258" s="27"/>
      <c r="QR258" s="27"/>
      <c r="QS258" s="27"/>
      <c r="QT258" s="27"/>
      <c r="QU258" s="27"/>
      <c r="QV258" s="27"/>
      <c r="QW258" s="27"/>
      <c r="QX258" s="27"/>
      <c r="QY258" s="27"/>
      <c r="QZ258" s="27"/>
      <c r="RA258" s="27"/>
      <c r="RB258" s="27"/>
      <c r="RC258" s="27"/>
      <c r="RD258" s="27"/>
      <c r="RE258" s="27"/>
      <c r="RF258" s="27"/>
      <c r="RG258" s="27"/>
      <c r="RH258" s="27"/>
      <c r="RI258" s="27"/>
      <c r="RJ258" s="27"/>
      <c r="RK258" s="27"/>
      <c r="RL258" s="27"/>
      <c r="RM258" s="27"/>
      <c r="RN258" s="27"/>
      <c r="RO258" s="27"/>
      <c r="RP258" s="27"/>
      <c r="RQ258" s="27"/>
      <c r="RR258" s="27"/>
      <c r="RS258" s="27"/>
      <c r="RT258" s="27"/>
      <c r="RU258" s="27"/>
      <c r="RV258" s="27"/>
      <c r="RW258" s="27"/>
      <c r="RX258" s="27"/>
      <c r="RY258" s="27"/>
      <c r="RZ258" s="27"/>
      <c r="SA258" s="27"/>
      <c r="SB258" s="27"/>
      <c r="SC258" s="27"/>
      <c r="SD258" s="27"/>
      <c r="SE258" s="27"/>
      <c r="SF258" s="27"/>
      <c r="SG258" s="27"/>
      <c r="SH258" s="27"/>
      <c r="SI258" s="27"/>
      <c r="SJ258" s="27"/>
      <c r="SK258" s="27"/>
      <c r="SL258" s="27"/>
      <c r="SM258" s="27"/>
      <c r="SN258" s="27"/>
      <c r="SO258" s="27"/>
      <c r="SP258" s="27"/>
      <c r="SQ258" s="27"/>
      <c r="SR258" s="27"/>
      <c r="SS258" s="27"/>
      <c r="ST258" s="27"/>
      <c r="SU258" s="27"/>
      <c r="SV258" s="27"/>
      <c r="SW258" s="27"/>
      <c r="SX258" s="27"/>
      <c r="SY258" s="27"/>
      <c r="SZ258" s="27"/>
      <c r="TA258" s="27"/>
      <c r="TB258" s="27"/>
      <c r="TC258" s="27"/>
      <c r="TD258" s="27"/>
      <c r="TE258" s="27"/>
      <c r="TF258" s="27"/>
      <c r="TG258" s="27"/>
      <c r="TH258" s="27"/>
      <c r="TI258" s="27"/>
      <c r="TJ258" s="27"/>
      <c r="TK258" s="27"/>
      <c r="TL258" s="27"/>
      <c r="TM258" s="27"/>
      <c r="TN258" s="27"/>
      <c r="TO258" s="27"/>
      <c r="TP258" s="27"/>
      <c r="TQ258" s="27"/>
      <c r="TR258" s="27"/>
      <c r="TS258" s="27"/>
      <c r="TT258" s="27"/>
      <c r="TU258" s="27"/>
      <c r="TV258" s="27"/>
      <c r="TW258" s="27"/>
      <c r="TX258" s="27"/>
      <c r="TY258" s="27"/>
      <c r="TZ258" s="27"/>
      <c r="UA258" s="27"/>
      <c r="UB258" s="27"/>
      <c r="UC258" s="27"/>
      <c r="UD258" s="27"/>
      <c r="UE258" s="27"/>
      <c r="UF258" s="27"/>
      <c r="UG258" s="27"/>
      <c r="UH258" s="27"/>
      <c r="UI258" s="27"/>
      <c r="UJ258" s="27"/>
      <c r="UK258" s="27"/>
      <c r="UL258" s="27"/>
      <c r="UM258" s="27"/>
      <c r="UN258" s="27"/>
      <c r="UO258" s="27"/>
      <c r="UP258" s="27"/>
      <c r="UQ258" s="27"/>
      <c r="UR258" s="27"/>
      <c r="US258" s="27"/>
      <c r="UT258" s="27"/>
      <c r="UU258" s="27"/>
      <c r="UV258" s="27"/>
      <c r="UW258" s="27"/>
      <c r="UX258" s="27"/>
      <c r="UY258" s="27"/>
      <c r="UZ258" s="27"/>
      <c r="VA258" s="27"/>
      <c r="VB258" s="27"/>
      <c r="VC258" s="27"/>
      <c r="VD258" s="27"/>
      <c r="VE258" s="27"/>
      <c r="VF258" s="27"/>
      <c r="VG258" s="27"/>
      <c r="VH258" s="27"/>
      <c r="VI258" s="27"/>
      <c r="VJ258" s="27"/>
      <c r="VK258" s="27"/>
      <c r="VL258" s="27"/>
      <c r="VM258" s="27"/>
      <c r="VN258" s="27"/>
      <c r="VO258" s="27"/>
      <c r="VP258" s="27"/>
      <c r="VQ258" s="27"/>
      <c r="VR258" s="27"/>
      <c r="VS258" s="27"/>
      <c r="VT258" s="27"/>
      <c r="VU258" s="27"/>
      <c r="VV258" s="27"/>
      <c r="VW258" s="27"/>
      <c r="VX258" s="27"/>
      <c r="VY258" s="27"/>
      <c r="VZ258" s="27"/>
      <c r="WA258" s="27"/>
      <c r="WB258" s="27"/>
      <c r="WC258" s="27"/>
      <c r="WD258" s="27"/>
      <c r="WE258" s="27"/>
      <c r="WF258" s="27"/>
      <c r="WG258" s="27"/>
      <c r="WH258" s="27"/>
      <c r="WI258" s="27"/>
      <c r="WJ258" s="27"/>
      <c r="WK258" s="27"/>
      <c r="WL258" s="27"/>
      <c r="WM258" s="27"/>
      <c r="WN258" s="27"/>
      <c r="WO258" s="27"/>
      <c r="WP258" s="27"/>
      <c r="WQ258" s="27"/>
      <c r="WR258" s="27"/>
      <c r="WS258" s="27"/>
      <c r="WT258" s="27"/>
      <c r="WU258" s="27"/>
      <c r="WV258" s="27"/>
      <c r="WW258" s="27"/>
      <c r="WX258" s="27"/>
      <c r="WY258" s="27"/>
      <c r="WZ258" s="27"/>
      <c r="XA258" s="27"/>
      <c r="XB258" s="27"/>
      <c r="XC258" s="27"/>
      <c r="XD258" s="27"/>
      <c r="XE258" s="27"/>
      <c r="XF258" s="27"/>
      <c r="XG258" s="27"/>
      <c r="XH258" s="27"/>
      <c r="XI258" s="27"/>
      <c r="XJ258" s="27"/>
      <c r="XK258" s="27"/>
      <c r="XL258" s="27"/>
      <c r="XM258" s="27"/>
      <c r="XN258" s="27"/>
      <c r="XO258" s="27"/>
      <c r="XP258" s="27"/>
      <c r="XQ258" s="27"/>
      <c r="XR258" s="27"/>
      <c r="XS258" s="27"/>
      <c r="XT258" s="27"/>
      <c r="XU258" s="27"/>
      <c r="XV258" s="27"/>
      <c r="XW258" s="27"/>
      <c r="XX258" s="27"/>
      <c r="XY258" s="27"/>
      <c r="XZ258" s="27"/>
      <c r="YA258" s="27"/>
      <c r="YB258" s="27"/>
      <c r="YC258" s="27"/>
      <c r="YD258" s="27"/>
      <c r="YE258" s="27"/>
      <c r="YF258" s="27"/>
      <c r="YG258" s="27"/>
      <c r="YH258" s="27"/>
      <c r="YI258" s="27"/>
      <c r="YJ258" s="27"/>
      <c r="YK258" s="27"/>
      <c r="YL258" s="27"/>
      <c r="YM258" s="27"/>
      <c r="YN258" s="27"/>
      <c r="YO258" s="27"/>
      <c r="YP258" s="27"/>
      <c r="YQ258" s="27"/>
      <c r="YR258" s="27"/>
      <c r="YS258" s="27"/>
      <c r="YT258" s="27"/>
      <c r="YU258" s="27"/>
      <c r="YV258" s="27"/>
      <c r="YW258" s="27"/>
      <c r="YX258" s="27"/>
      <c r="YY258" s="27"/>
      <c r="YZ258" s="27"/>
      <c r="ZA258" s="27"/>
      <c r="ZB258" s="27"/>
      <c r="ZC258" s="27"/>
      <c r="ZD258" s="27"/>
      <c r="ZE258" s="27"/>
      <c r="ZF258" s="27"/>
      <c r="ZG258" s="27"/>
      <c r="ZH258" s="27"/>
      <c r="ZI258" s="27"/>
      <c r="ZJ258" s="27"/>
      <c r="ZK258" s="27"/>
      <c r="ZL258" s="27"/>
      <c r="ZM258" s="27"/>
      <c r="ZN258" s="27"/>
      <c r="ZO258" s="27"/>
      <c r="ZP258" s="27"/>
      <c r="ZQ258" s="27"/>
      <c r="ZR258" s="27"/>
      <c r="ZS258" s="27"/>
      <c r="ZT258" s="27"/>
      <c r="ZU258" s="27"/>
      <c r="ZV258" s="27"/>
      <c r="ZW258" s="27"/>
      <c r="ZX258" s="27"/>
      <c r="ZY258" s="27"/>
      <c r="ZZ258" s="27"/>
      <c r="AAA258" s="27"/>
      <c r="AAB258" s="27"/>
      <c r="AAC258" s="27"/>
      <c r="AAD258" s="27"/>
      <c r="AAE258" s="27"/>
      <c r="AAF258" s="27"/>
      <c r="AAG258" s="27"/>
      <c r="AAH258" s="27"/>
      <c r="AAI258" s="27"/>
      <c r="AAJ258" s="27"/>
      <c r="AAK258" s="27"/>
      <c r="AAL258" s="27"/>
      <c r="AAM258" s="27"/>
      <c r="AAN258" s="27"/>
      <c r="AAO258" s="27"/>
      <c r="AAP258" s="27"/>
      <c r="AAQ258" s="27"/>
      <c r="AAR258" s="27"/>
      <c r="AAS258" s="27"/>
      <c r="AAT258" s="27"/>
      <c r="AAU258" s="27"/>
      <c r="AAV258" s="27"/>
      <c r="AAW258" s="27"/>
      <c r="AAX258" s="27"/>
      <c r="AAY258" s="27"/>
      <c r="AAZ258" s="27"/>
      <c r="ABA258" s="27"/>
      <c r="ABB258" s="27"/>
      <c r="ABC258" s="27"/>
      <c r="ABD258" s="27"/>
      <c r="ABE258" s="27"/>
      <c r="ABF258" s="27"/>
      <c r="ABG258" s="27"/>
      <c r="ABH258" s="27"/>
      <c r="ABI258" s="27"/>
      <c r="ABJ258" s="27"/>
      <c r="ABK258" s="27"/>
      <c r="ABL258" s="27"/>
      <c r="ABM258" s="27"/>
      <c r="ABN258" s="27"/>
      <c r="ABO258" s="27"/>
      <c r="ABP258" s="27"/>
      <c r="ABQ258" s="27"/>
      <c r="ABR258" s="27"/>
      <c r="ABS258" s="27"/>
      <c r="ABT258" s="27"/>
      <c r="ABU258" s="27"/>
      <c r="ABV258" s="27"/>
      <c r="ABW258" s="27"/>
      <c r="ABX258" s="27"/>
      <c r="ABY258" s="27"/>
      <c r="ABZ258" s="27"/>
      <c r="ACA258" s="27"/>
      <c r="ACB258" s="27"/>
      <c r="ACC258" s="27"/>
      <c r="ACD258" s="27"/>
      <c r="ACE258" s="27"/>
      <c r="ACF258" s="27"/>
      <c r="ACG258" s="27"/>
      <c r="ACH258" s="27"/>
      <c r="ACI258" s="27"/>
      <c r="ACJ258" s="27"/>
      <c r="ACK258" s="27"/>
      <c r="ACL258" s="27"/>
      <c r="ACM258" s="27"/>
      <c r="ACN258" s="27"/>
      <c r="ACO258" s="27"/>
      <c r="ACP258" s="27"/>
      <c r="ACQ258" s="27"/>
      <c r="ACR258" s="27"/>
      <c r="ACS258" s="27"/>
      <c r="ACT258" s="27"/>
      <c r="ACU258" s="27"/>
      <c r="ACV258" s="27"/>
      <c r="ACW258" s="27"/>
      <c r="ACX258" s="27"/>
      <c r="ACY258" s="27"/>
      <c r="ACZ258" s="27"/>
      <c r="ADA258" s="27"/>
      <c r="ADB258" s="27"/>
      <c r="ADC258" s="27"/>
      <c r="ADD258" s="27"/>
      <c r="ADE258" s="27"/>
      <c r="ADF258" s="27"/>
      <c r="ADG258" s="27"/>
      <c r="ADH258" s="27"/>
      <c r="ADI258" s="27"/>
      <c r="ADJ258" s="27"/>
      <c r="ADK258" s="27"/>
      <c r="ADL258" s="27"/>
      <c r="ADM258" s="27"/>
      <c r="ADN258" s="27"/>
      <c r="ADO258" s="27"/>
      <c r="ADP258" s="27"/>
      <c r="ADQ258" s="27"/>
      <c r="ADR258" s="27"/>
      <c r="ADS258" s="27"/>
      <c r="ADT258" s="27"/>
      <c r="ADU258" s="27"/>
      <c r="ADV258" s="27"/>
      <c r="ADW258" s="27"/>
      <c r="ADX258" s="27"/>
      <c r="ADY258" s="27"/>
      <c r="ADZ258" s="27"/>
      <c r="AEA258" s="27"/>
      <c r="AEB258" s="27"/>
      <c r="AEC258" s="27"/>
      <c r="AED258" s="27"/>
      <c r="AEE258" s="27"/>
      <c r="AEF258" s="27"/>
      <c r="AEG258" s="27"/>
      <c r="AEH258" s="27"/>
      <c r="AEI258" s="27"/>
      <c r="AEJ258" s="27"/>
      <c r="AEK258" s="27"/>
      <c r="AEL258" s="27"/>
      <c r="AEM258" s="27"/>
      <c r="AEN258" s="27"/>
      <c r="AEO258" s="27"/>
      <c r="AEP258" s="27"/>
      <c r="AEQ258" s="27"/>
      <c r="AER258" s="27"/>
      <c r="AES258" s="27"/>
      <c r="AET258" s="27"/>
      <c r="AEU258" s="27"/>
      <c r="AEV258" s="27"/>
      <c r="AEW258" s="27"/>
      <c r="AEX258" s="27"/>
      <c r="AEY258" s="27"/>
      <c r="AEZ258" s="27"/>
      <c r="AFA258" s="27"/>
      <c r="AFB258" s="27"/>
      <c r="AFC258" s="27"/>
      <c r="AFD258" s="27"/>
      <c r="AFE258" s="27"/>
      <c r="AFF258" s="27"/>
      <c r="AFG258" s="27"/>
      <c r="AFH258" s="27"/>
      <c r="AFI258" s="27"/>
      <c r="AFJ258" s="27"/>
      <c r="AFK258" s="27"/>
      <c r="AFL258" s="27"/>
      <c r="AFM258" s="27"/>
      <c r="AFN258" s="27"/>
      <c r="AFO258" s="27"/>
      <c r="AFP258" s="27"/>
      <c r="AFQ258" s="27"/>
      <c r="AFR258" s="27"/>
      <c r="AFS258" s="27"/>
      <c r="AFT258" s="27"/>
      <c r="AFU258" s="27"/>
      <c r="AFV258" s="27"/>
      <c r="AFW258" s="27"/>
      <c r="AFX258" s="27"/>
      <c r="AFY258" s="27"/>
      <c r="AFZ258" s="27"/>
      <c r="AGA258" s="27"/>
      <c r="AGB258" s="27"/>
      <c r="AGC258" s="27"/>
      <c r="AGD258" s="27"/>
      <c r="AGE258" s="27"/>
      <c r="AGF258" s="27"/>
      <c r="AGG258" s="27"/>
      <c r="AGH258" s="27"/>
      <c r="AGI258" s="27"/>
      <c r="AGJ258" s="27"/>
      <c r="AGK258" s="27"/>
      <c r="AGL258" s="27"/>
      <c r="AGM258" s="27"/>
      <c r="AGN258" s="27"/>
      <c r="AGO258" s="27"/>
      <c r="AGP258" s="27"/>
      <c r="AGQ258" s="27"/>
      <c r="AGR258" s="27"/>
      <c r="AGS258" s="27"/>
      <c r="AGT258" s="27"/>
      <c r="AGU258" s="27"/>
      <c r="AGV258" s="27"/>
      <c r="AGW258" s="27"/>
      <c r="AGX258" s="27"/>
      <c r="AGY258" s="27"/>
      <c r="AGZ258" s="27"/>
      <c r="AHA258" s="27"/>
      <c r="AHB258" s="27"/>
      <c r="AHC258" s="27"/>
      <c r="AHD258" s="27"/>
      <c r="AHE258" s="27"/>
      <c r="AHF258" s="27"/>
      <c r="AHG258" s="27"/>
      <c r="AHH258" s="27"/>
      <c r="AHI258" s="27"/>
      <c r="AHJ258" s="27"/>
      <c r="AHK258" s="27"/>
      <c r="AHL258" s="27"/>
      <c r="AHM258" s="27"/>
      <c r="AHN258" s="27"/>
      <c r="AHO258" s="27"/>
      <c r="AHP258" s="27"/>
      <c r="AHQ258" s="27"/>
      <c r="AHR258" s="27"/>
      <c r="AHS258" s="27"/>
      <c r="AHT258" s="27"/>
      <c r="AHU258" s="27"/>
      <c r="AHV258" s="27"/>
      <c r="AHW258" s="27"/>
      <c r="AHX258" s="27"/>
      <c r="AHY258" s="27"/>
      <c r="AHZ258" s="27"/>
      <c r="AIA258" s="27"/>
      <c r="AIB258" s="27"/>
      <c r="AIC258" s="27"/>
      <c r="AID258" s="27"/>
      <c r="AIE258" s="27"/>
      <c r="AIF258" s="27"/>
      <c r="AIG258" s="27"/>
      <c r="AIH258" s="27"/>
      <c r="AII258" s="27"/>
      <c r="AIJ258" s="27"/>
      <c r="AIK258" s="27"/>
      <c r="AIL258" s="27"/>
      <c r="AIM258" s="27"/>
      <c r="AIN258" s="27"/>
      <c r="AIO258" s="27"/>
      <c r="AIP258" s="27"/>
      <c r="AIQ258" s="27"/>
      <c r="AIR258" s="27"/>
      <c r="AIS258" s="27"/>
      <c r="AIT258" s="27"/>
      <c r="AIU258" s="27"/>
      <c r="AIV258" s="27"/>
      <c r="AIW258" s="27"/>
      <c r="AIX258" s="27"/>
      <c r="AIY258" s="27"/>
      <c r="AIZ258" s="27"/>
      <c r="AJA258" s="27"/>
      <c r="AJB258" s="27"/>
      <c r="AJC258" s="27"/>
      <c r="AJD258" s="27"/>
      <c r="AJE258" s="27"/>
      <c r="AJF258" s="27"/>
      <c r="AJG258" s="27"/>
      <c r="AJH258" s="27"/>
      <c r="AJI258" s="27"/>
      <c r="AJJ258" s="27"/>
      <c r="AJK258" s="27"/>
      <c r="AJL258" s="27"/>
      <c r="AJM258" s="27"/>
      <c r="AJN258" s="27"/>
      <c r="AJO258" s="27"/>
      <c r="AJP258" s="27"/>
      <c r="AJQ258" s="27"/>
      <c r="AJR258" s="27"/>
      <c r="AJS258" s="27"/>
      <c r="AJT258" s="27"/>
      <c r="AJU258" s="27"/>
      <c r="AJV258" s="27"/>
      <c r="AJW258" s="27"/>
      <c r="AJX258" s="27"/>
      <c r="AJY258" s="27"/>
      <c r="AJZ258" s="27"/>
      <c r="AKA258" s="27"/>
      <c r="AKB258" s="27"/>
      <c r="AKC258" s="27"/>
      <c r="AKD258" s="27"/>
      <c r="AKE258" s="27"/>
      <c r="AKF258" s="27"/>
      <c r="AKG258" s="27"/>
      <c r="AKH258" s="27"/>
      <c r="AKI258" s="27"/>
      <c r="AKJ258" s="27"/>
      <c r="AKK258" s="27"/>
      <c r="AKL258" s="27"/>
      <c r="AKM258" s="27"/>
      <c r="AKN258" s="27"/>
      <c r="AKO258" s="27"/>
      <c r="AKP258" s="27"/>
      <c r="AKQ258" s="27"/>
      <c r="AKR258" s="27"/>
      <c r="AKS258" s="27"/>
      <c r="AKT258" s="27"/>
      <c r="AKU258" s="27"/>
      <c r="AKV258" s="27"/>
      <c r="AKW258" s="27"/>
      <c r="AKX258" s="27"/>
      <c r="AKY258" s="27"/>
      <c r="AKZ258" s="27"/>
      <c r="ALA258" s="27"/>
      <c r="ALB258" s="27"/>
      <c r="ALC258" s="27"/>
      <c r="ALD258" s="27"/>
      <c r="ALE258" s="27"/>
      <c r="ALF258" s="27"/>
      <c r="ALG258" s="27"/>
      <c r="ALH258" s="27"/>
      <c r="ALI258" s="27"/>
      <c r="ALJ258" s="27"/>
      <c r="ALK258" s="27"/>
      <c r="ALL258" s="27"/>
      <c r="ALM258" s="27"/>
      <c r="ALN258" s="27"/>
      <c r="ALO258" s="27"/>
      <c r="ALP258" s="27"/>
      <c r="ALQ258" s="27"/>
      <c r="ALR258" s="27"/>
      <c r="ALS258" s="27"/>
      <c r="ALT258" s="27"/>
      <c r="ALU258" s="27"/>
      <c r="ALV258" s="27"/>
      <c r="ALW258" s="27"/>
      <c r="ALX258" s="27"/>
      <c r="ALY258" s="27"/>
      <c r="ALZ258" s="27"/>
      <c r="AMA258" s="27"/>
      <c r="AMB258" s="27"/>
      <c r="AMC258" s="27"/>
      <c r="AMD258" s="27"/>
      <c r="AME258" s="27"/>
      <c r="AMF258" s="27"/>
      <c r="AMG258" s="27"/>
      <c r="AMH258" s="27"/>
      <c r="AMI258" s="27"/>
      <c r="AMJ258" s="27"/>
      <c r="AMK258" s="27"/>
      <c r="AML258" s="27"/>
      <c r="AMM258" s="27"/>
      <c r="AMN258" s="27"/>
      <c r="AMO258" s="27"/>
      <c r="AMP258" s="27"/>
      <c r="AMQ258" s="27"/>
      <c r="AMR258" s="27"/>
      <c r="AMS258" s="27"/>
      <c r="AMT258" s="27"/>
      <c r="AMU258" s="27"/>
      <c r="AMV258" s="27"/>
      <c r="AMW258" s="27"/>
      <c r="AMX258" s="27"/>
      <c r="AMY258" s="27"/>
      <c r="AMZ258" s="27"/>
      <c r="ANA258" s="27"/>
      <c r="ANB258" s="27"/>
      <c r="ANC258" s="27"/>
      <c r="AND258" s="27"/>
      <c r="ANE258" s="27"/>
      <c r="ANF258" s="27"/>
      <c r="ANG258" s="27"/>
      <c r="ANH258" s="27"/>
      <c r="ANI258" s="27"/>
      <c r="ANJ258" s="27"/>
      <c r="ANK258" s="27"/>
      <c r="ANL258" s="27"/>
      <c r="ANM258" s="27"/>
      <c r="ANN258" s="27"/>
      <c r="ANO258" s="27"/>
      <c r="ANP258" s="27"/>
      <c r="ANQ258" s="27"/>
      <c r="ANR258" s="27"/>
      <c r="ANS258" s="27"/>
      <c r="ANT258" s="27"/>
      <c r="ANU258" s="27"/>
      <c r="ANV258" s="27"/>
      <c r="ANW258" s="27"/>
      <c r="ANX258" s="27"/>
      <c r="ANY258" s="27"/>
      <c r="ANZ258" s="27"/>
      <c r="AOA258" s="27"/>
      <c r="AOB258" s="27"/>
      <c r="AOC258" s="27"/>
      <c r="AOD258" s="27"/>
      <c r="AOE258" s="27"/>
      <c r="AOF258" s="27"/>
      <c r="AOG258" s="27"/>
      <c r="AOH258" s="27"/>
      <c r="AOI258" s="27"/>
      <c r="AOJ258" s="27"/>
      <c r="AOK258" s="27"/>
      <c r="AOL258" s="27"/>
      <c r="AOM258" s="27"/>
      <c r="AON258" s="27"/>
      <c r="AOO258" s="27"/>
      <c r="AOP258" s="27"/>
      <c r="AOQ258" s="27"/>
      <c r="AOR258" s="27"/>
      <c r="AOS258" s="27"/>
      <c r="AOT258" s="27"/>
      <c r="AOU258" s="27"/>
      <c r="AOV258" s="27"/>
      <c r="AOW258" s="27"/>
      <c r="AOX258" s="27"/>
      <c r="AOY258" s="27"/>
      <c r="AOZ258" s="27"/>
      <c r="APA258" s="27"/>
      <c r="APB258" s="27"/>
      <c r="APC258" s="27"/>
      <c r="APD258" s="27"/>
      <c r="APE258" s="27"/>
      <c r="APF258" s="27"/>
      <c r="APG258" s="27"/>
      <c r="APH258" s="27"/>
      <c r="API258" s="27"/>
      <c r="APJ258" s="27"/>
      <c r="APK258" s="27"/>
      <c r="APL258" s="27"/>
      <c r="APM258" s="27"/>
      <c r="APN258" s="27"/>
      <c r="APO258" s="27"/>
      <c r="APP258" s="27"/>
      <c r="APQ258" s="27"/>
      <c r="APR258" s="27"/>
      <c r="APS258" s="27"/>
      <c r="APT258" s="27"/>
      <c r="APU258" s="27"/>
      <c r="APV258" s="27"/>
      <c r="APW258" s="27"/>
      <c r="APX258" s="27"/>
      <c r="APY258" s="27"/>
      <c r="APZ258" s="27"/>
      <c r="AQA258" s="27"/>
      <c r="AQB258" s="27"/>
      <c r="AQC258" s="27"/>
      <c r="AQD258" s="27"/>
      <c r="AQE258" s="27"/>
      <c r="AQF258" s="27"/>
      <c r="AQG258" s="27"/>
      <c r="AQH258" s="27"/>
      <c r="AQI258" s="27"/>
      <c r="AQJ258" s="27"/>
      <c r="AQK258" s="27"/>
      <c r="AQL258" s="27"/>
      <c r="AQM258" s="27"/>
      <c r="AQN258" s="27"/>
      <c r="AQO258" s="27"/>
      <c r="AQP258" s="27"/>
      <c r="AQQ258" s="27"/>
      <c r="AQR258" s="27"/>
      <c r="AQS258" s="27"/>
      <c r="AQT258" s="27"/>
      <c r="AQU258" s="27"/>
      <c r="AQV258" s="27"/>
      <c r="AQW258" s="27"/>
      <c r="AQX258" s="27"/>
      <c r="AQY258" s="27"/>
      <c r="AQZ258" s="27"/>
      <c r="ARA258" s="27"/>
      <c r="ARB258" s="27"/>
      <c r="ARC258" s="27"/>
      <c r="ARD258" s="27"/>
      <c r="ARE258" s="27"/>
      <c r="ARF258" s="27"/>
      <c r="ARG258" s="27"/>
      <c r="ARH258" s="27"/>
      <c r="ARI258" s="27"/>
      <c r="ARJ258" s="27"/>
      <c r="ARK258" s="27"/>
      <c r="ARL258" s="27"/>
      <c r="ARM258" s="27"/>
      <c r="ARN258" s="27"/>
      <c r="ARO258" s="27"/>
      <c r="ARP258" s="27"/>
      <c r="ARQ258" s="27"/>
      <c r="ARR258" s="27"/>
      <c r="ARS258" s="27"/>
      <c r="ART258" s="27"/>
      <c r="ARU258" s="27"/>
      <c r="ARV258" s="27"/>
      <c r="ARW258" s="27"/>
      <c r="ARX258" s="27"/>
      <c r="ARY258" s="27"/>
      <c r="ARZ258" s="27"/>
      <c r="ASA258" s="27"/>
      <c r="ASB258" s="27"/>
      <c r="ASC258" s="27"/>
      <c r="ASD258" s="27"/>
      <c r="ASE258" s="27"/>
      <c r="ASF258" s="27"/>
      <c r="ASG258" s="27"/>
      <c r="ASH258" s="27"/>
      <c r="ASI258" s="27"/>
      <c r="ASJ258" s="27"/>
      <c r="ASK258" s="27"/>
      <c r="ASL258" s="27"/>
      <c r="ASM258" s="27"/>
      <c r="ASN258" s="27"/>
      <c r="ASO258" s="27"/>
      <c r="ASP258" s="27"/>
      <c r="ASQ258" s="27"/>
      <c r="ASR258" s="27"/>
      <c r="ASS258" s="27"/>
      <c r="AST258" s="27"/>
      <c r="ASU258" s="27"/>
      <c r="ASV258" s="27"/>
      <c r="ASW258" s="27"/>
      <c r="ASX258" s="27"/>
      <c r="ASY258" s="27"/>
      <c r="ASZ258" s="27"/>
      <c r="ATA258" s="27"/>
      <c r="ATB258" s="27"/>
      <c r="ATC258" s="27"/>
      <c r="ATD258" s="27"/>
      <c r="ATE258" s="27"/>
      <c r="ATF258" s="27"/>
      <c r="ATG258" s="27"/>
      <c r="ATH258" s="27"/>
      <c r="ATI258" s="27"/>
      <c r="ATJ258" s="27"/>
      <c r="ATK258" s="27"/>
      <c r="ATL258" s="27"/>
      <c r="ATM258" s="27"/>
      <c r="ATN258" s="27"/>
      <c r="ATO258" s="27"/>
      <c r="ATP258" s="27"/>
      <c r="ATQ258" s="27"/>
      <c r="ATR258" s="27"/>
      <c r="ATS258" s="27"/>
      <c r="ATT258" s="27"/>
      <c r="ATU258" s="27"/>
      <c r="ATV258" s="27"/>
      <c r="ATW258" s="27"/>
      <c r="ATX258" s="27"/>
      <c r="ATY258" s="27"/>
      <c r="ATZ258" s="27"/>
      <c r="AUA258" s="27"/>
      <c r="AUB258" s="27"/>
      <c r="AUC258" s="27"/>
      <c r="AUD258" s="27"/>
      <c r="AUE258" s="27"/>
      <c r="AUF258" s="27"/>
      <c r="AUG258" s="27"/>
      <c r="AUH258" s="27"/>
      <c r="AUI258" s="27"/>
      <c r="AUJ258" s="27"/>
      <c r="AUK258" s="27"/>
      <c r="AUL258" s="27"/>
      <c r="AUM258" s="27"/>
      <c r="AUN258" s="27"/>
      <c r="AUO258" s="27"/>
      <c r="AUP258" s="27"/>
      <c r="AUQ258" s="27"/>
      <c r="AUR258" s="27"/>
      <c r="AUS258" s="27"/>
      <c r="AUT258" s="27"/>
      <c r="AUU258" s="27"/>
      <c r="AUV258" s="27"/>
      <c r="AUW258" s="27"/>
      <c r="AUX258" s="27"/>
      <c r="AUY258" s="27"/>
      <c r="AUZ258" s="27"/>
      <c r="AVA258" s="27"/>
      <c r="AVB258" s="27"/>
      <c r="AVC258" s="27"/>
      <c r="AVD258" s="27"/>
      <c r="AVE258" s="27"/>
      <c r="AVF258" s="27"/>
      <c r="AVG258" s="27"/>
      <c r="AVH258" s="27"/>
      <c r="AVI258" s="27"/>
      <c r="AVJ258" s="27"/>
      <c r="AVK258" s="27"/>
      <c r="AVL258" s="27"/>
      <c r="AVM258" s="27"/>
      <c r="AVN258" s="27"/>
      <c r="AVO258" s="27"/>
      <c r="AVP258" s="27"/>
      <c r="AVQ258" s="27"/>
      <c r="AVR258" s="27"/>
      <c r="AVS258" s="27"/>
      <c r="AVT258" s="27"/>
      <c r="AVU258" s="27"/>
      <c r="AVV258" s="27"/>
      <c r="AVW258" s="27"/>
      <c r="AVX258" s="27"/>
      <c r="AVY258" s="27"/>
      <c r="AVZ258" s="27"/>
      <c r="AWA258" s="27"/>
      <c r="AWB258" s="27"/>
      <c r="AWC258" s="27"/>
      <c r="AWD258" s="27"/>
      <c r="AWE258" s="27"/>
      <c r="AWF258" s="27"/>
      <c r="AWG258" s="27"/>
      <c r="AWH258" s="27"/>
      <c r="AWI258" s="27"/>
      <c r="AWJ258" s="27"/>
      <c r="AWK258" s="27"/>
      <c r="AWL258" s="27"/>
      <c r="AWM258" s="27"/>
      <c r="AWN258" s="27"/>
      <c r="AWO258" s="27"/>
      <c r="AWP258" s="27"/>
      <c r="AWQ258" s="27"/>
      <c r="AWR258" s="27"/>
      <c r="AWS258" s="27"/>
      <c r="AWT258" s="27"/>
      <c r="AWU258" s="27"/>
      <c r="AWV258" s="27"/>
      <c r="AWW258" s="27"/>
      <c r="AWX258" s="27"/>
      <c r="AWY258" s="27"/>
      <c r="AWZ258" s="27"/>
      <c r="AXA258" s="27"/>
      <c r="AXB258" s="27"/>
      <c r="AXC258" s="27"/>
      <c r="AXD258" s="27"/>
      <c r="AXE258" s="27"/>
      <c r="AXF258" s="27"/>
      <c r="AXG258" s="27"/>
      <c r="AXH258" s="27"/>
      <c r="AXI258" s="27"/>
      <c r="AXJ258" s="27"/>
      <c r="AXK258" s="27"/>
      <c r="AXL258" s="27"/>
      <c r="AXM258" s="27"/>
      <c r="AXN258" s="27"/>
      <c r="AXO258" s="27"/>
      <c r="AXP258" s="27"/>
      <c r="AXQ258" s="27"/>
      <c r="AXR258" s="27"/>
      <c r="AXS258" s="27"/>
      <c r="AXT258" s="27"/>
      <c r="AXU258" s="27"/>
      <c r="AXV258" s="27"/>
      <c r="AXW258" s="27"/>
      <c r="AXX258" s="27"/>
      <c r="AXY258" s="27"/>
      <c r="AXZ258" s="27"/>
      <c r="AYA258" s="27"/>
      <c r="AYB258" s="27"/>
      <c r="AYC258" s="27"/>
      <c r="AYD258" s="27"/>
      <c r="AYE258" s="27"/>
      <c r="AYF258" s="27"/>
      <c r="AYG258" s="27"/>
      <c r="AYH258" s="27"/>
      <c r="AYI258" s="27"/>
      <c r="AYJ258" s="27"/>
      <c r="AYK258" s="27"/>
      <c r="AYL258" s="27"/>
      <c r="AYM258" s="27"/>
      <c r="AYN258" s="27"/>
      <c r="AYO258" s="27"/>
      <c r="AYP258" s="27"/>
      <c r="AYQ258" s="27"/>
      <c r="AYR258" s="27"/>
      <c r="AYS258" s="27"/>
      <c r="AYT258" s="27"/>
      <c r="AYU258" s="27"/>
      <c r="AYV258" s="27"/>
      <c r="AYW258" s="27"/>
      <c r="AYX258" s="27"/>
      <c r="AYY258" s="27"/>
      <c r="AYZ258" s="27"/>
      <c r="AZA258" s="27"/>
      <c r="AZB258" s="27"/>
      <c r="AZC258" s="27"/>
      <c r="AZD258" s="27"/>
      <c r="AZE258" s="27"/>
      <c r="AZF258" s="27"/>
      <c r="AZG258" s="27"/>
      <c r="AZH258" s="27"/>
      <c r="AZI258" s="27"/>
      <c r="AZJ258" s="27"/>
      <c r="AZK258" s="27"/>
      <c r="AZL258" s="27"/>
      <c r="AZM258" s="27"/>
      <c r="AZN258" s="27"/>
      <c r="AZO258" s="27"/>
      <c r="AZP258" s="27"/>
      <c r="AZQ258" s="27"/>
      <c r="AZR258" s="27"/>
      <c r="AZS258" s="27"/>
      <c r="AZT258" s="27"/>
      <c r="AZU258" s="27"/>
      <c r="AZV258" s="27"/>
      <c r="AZW258" s="27"/>
      <c r="AZX258" s="27"/>
      <c r="AZY258" s="27"/>
      <c r="AZZ258" s="27"/>
      <c r="BAA258" s="27"/>
      <c r="BAB258" s="27"/>
      <c r="BAC258" s="27"/>
      <c r="BAD258" s="27"/>
      <c r="BAE258" s="27"/>
      <c r="BAF258" s="27"/>
      <c r="BAG258" s="27"/>
      <c r="BAH258" s="27"/>
      <c r="BAI258" s="27"/>
      <c r="BAJ258" s="27"/>
      <c r="BAK258" s="27"/>
      <c r="BAL258" s="27"/>
      <c r="BAM258" s="27"/>
      <c r="BAN258" s="27"/>
      <c r="BAO258" s="27"/>
      <c r="BAP258" s="27"/>
      <c r="BAQ258" s="27"/>
      <c r="BAR258" s="27"/>
      <c r="BAS258" s="27"/>
      <c r="BAT258" s="27"/>
      <c r="BAU258" s="27"/>
      <c r="BAV258" s="27"/>
      <c r="BAW258" s="27"/>
      <c r="BAX258" s="27"/>
      <c r="BAY258" s="27"/>
      <c r="BAZ258" s="27"/>
      <c r="BBA258" s="27"/>
      <c r="BBB258" s="27"/>
      <c r="BBC258" s="27"/>
      <c r="BBD258" s="27"/>
      <c r="BBE258" s="27"/>
      <c r="BBF258" s="27"/>
      <c r="BBG258" s="27"/>
      <c r="BBH258" s="27"/>
      <c r="BBI258" s="27"/>
      <c r="BBJ258" s="27"/>
      <c r="BBK258" s="27"/>
      <c r="BBL258" s="27"/>
      <c r="BBM258" s="27"/>
      <c r="BBN258" s="27"/>
      <c r="BBO258" s="27"/>
      <c r="BBP258" s="27"/>
      <c r="BBQ258" s="27"/>
      <c r="BBR258" s="27"/>
      <c r="BBS258" s="27"/>
      <c r="BBT258" s="27"/>
      <c r="BBU258" s="27"/>
      <c r="BBV258" s="27"/>
      <c r="BBW258" s="27"/>
      <c r="BBX258" s="27"/>
      <c r="BBY258" s="27"/>
      <c r="BBZ258" s="27"/>
      <c r="BCA258" s="27"/>
      <c r="BCB258" s="27"/>
      <c r="BCC258" s="27"/>
      <c r="BCD258" s="27"/>
      <c r="BCE258" s="27"/>
      <c r="BCF258" s="27"/>
      <c r="BCG258" s="27"/>
      <c r="BCH258" s="27"/>
      <c r="BCI258" s="27"/>
      <c r="BCJ258" s="27"/>
      <c r="BCK258" s="27"/>
      <c r="BCL258" s="27"/>
      <c r="BCM258" s="27"/>
      <c r="BCN258" s="27"/>
      <c r="BCO258" s="27"/>
      <c r="BCP258" s="27"/>
      <c r="BCQ258" s="27"/>
      <c r="BCR258" s="27"/>
      <c r="BCS258" s="27"/>
      <c r="BCT258" s="27"/>
      <c r="BCU258" s="27"/>
      <c r="BCV258" s="27"/>
      <c r="BCW258" s="27"/>
      <c r="BCX258" s="27"/>
      <c r="BCY258" s="27"/>
      <c r="BCZ258" s="27"/>
      <c r="BDA258" s="27"/>
      <c r="BDB258" s="27"/>
      <c r="BDC258" s="27"/>
      <c r="BDD258" s="27"/>
      <c r="BDE258" s="27"/>
      <c r="BDF258" s="27"/>
      <c r="BDG258" s="27"/>
      <c r="BDH258" s="27"/>
      <c r="BDI258" s="27"/>
      <c r="BDJ258" s="27"/>
      <c r="BDK258" s="27"/>
      <c r="BDL258" s="27"/>
      <c r="BDM258" s="27"/>
      <c r="BDN258" s="27"/>
      <c r="BDO258" s="27"/>
      <c r="BDP258" s="27"/>
      <c r="BDQ258" s="27"/>
      <c r="BDR258" s="27"/>
      <c r="BDS258" s="27"/>
      <c r="BDT258" s="27"/>
      <c r="BDU258" s="27"/>
      <c r="BDV258" s="27"/>
      <c r="BDW258" s="27"/>
      <c r="BDX258" s="27"/>
      <c r="BDY258" s="27"/>
      <c r="BDZ258" s="27"/>
      <c r="BEA258" s="27"/>
      <c r="BEB258" s="27"/>
      <c r="BEC258" s="27"/>
      <c r="BED258" s="27"/>
      <c r="BEE258" s="27"/>
      <c r="BEF258" s="27"/>
      <c r="BEG258" s="27"/>
      <c r="BEH258" s="27"/>
      <c r="BEI258" s="27"/>
      <c r="BEJ258" s="27"/>
      <c r="BEK258" s="27"/>
      <c r="BEL258" s="27"/>
      <c r="BEM258" s="27"/>
      <c r="BEN258" s="27"/>
      <c r="BEO258" s="27"/>
      <c r="BEP258" s="27"/>
      <c r="BEQ258" s="27"/>
      <c r="BER258" s="27"/>
      <c r="BES258" s="27"/>
      <c r="BET258" s="27"/>
      <c r="BEU258" s="27"/>
      <c r="BEV258" s="27"/>
      <c r="BEW258" s="27"/>
      <c r="BEX258" s="27"/>
      <c r="BEY258" s="27"/>
      <c r="BEZ258" s="27"/>
      <c r="BFA258" s="27"/>
      <c r="BFB258" s="27"/>
      <c r="BFC258" s="27"/>
      <c r="BFD258" s="27"/>
      <c r="BFE258" s="27"/>
      <c r="BFF258" s="27"/>
      <c r="BFG258" s="27"/>
      <c r="BFH258" s="27"/>
      <c r="BFI258" s="27"/>
      <c r="BFJ258" s="27"/>
      <c r="BFK258" s="27"/>
      <c r="BFL258" s="27"/>
      <c r="BFM258" s="27"/>
      <c r="BFN258" s="27"/>
      <c r="BFO258" s="27"/>
      <c r="BFP258" s="27"/>
      <c r="BFQ258" s="27"/>
      <c r="BFR258" s="27"/>
      <c r="BFS258" s="27"/>
      <c r="BFT258" s="27"/>
      <c r="BFU258" s="27"/>
      <c r="BFV258" s="27"/>
      <c r="BFW258" s="27"/>
      <c r="BFX258" s="27"/>
      <c r="BFY258" s="27"/>
      <c r="BFZ258" s="27"/>
      <c r="BGA258" s="27"/>
      <c r="BGB258" s="27"/>
      <c r="BGC258" s="27"/>
      <c r="BGD258" s="27"/>
      <c r="BGE258" s="27"/>
      <c r="BGF258" s="27"/>
      <c r="BGG258" s="27"/>
      <c r="BGH258" s="27"/>
      <c r="BGI258" s="27"/>
      <c r="BGJ258" s="27"/>
      <c r="BGK258" s="27"/>
      <c r="BGL258" s="27"/>
      <c r="BGM258" s="27"/>
      <c r="BGN258" s="27"/>
      <c r="BGO258" s="27"/>
      <c r="BGP258" s="27"/>
      <c r="BGQ258" s="27"/>
      <c r="BGR258" s="27"/>
      <c r="BGS258" s="27"/>
      <c r="BGT258" s="27"/>
      <c r="BGU258" s="27"/>
      <c r="BGV258" s="27"/>
      <c r="BGW258" s="27"/>
      <c r="BGX258" s="27"/>
      <c r="BGY258" s="27"/>
      <c r="BGZ258" s="27"/>
      <c r="BHA258" s="27"/>
      <c r="BHB258" s="27"/>
      <c r="BHC258" s="27"/>
      <c r="BHD258" s="27"/>
      <c r="BHE258" s="27"/>
      <c r="BHF258" s="27"/>
      <c r="BHG258" s="27"/>
      <c r="BHH258" s="27"/>
      <c r="BHI258" s="27"/>
      <c r="BHJ258" s="27"/>
      <c r="BHK258" s="27"/>
      <c r="BHL258" s="27"/>
      <c r="BHM258" s="27"/>
      <c r="BHN258" s="27"/>
      <c r="BHO258" s="27"/>
      <c r="BHP258" s="27"/>
      <c r="BHQ258" s="27"/>
      <c r="BHR258" s="27"/>
      <c r="BHS258" s="27"/>
      <c r="BHT258" s="27"/>
      <c r="BHU258" s="27"/>
      <c r="BHV258" s="27"/>
      <c r="BHW258" s="27"/>
      <c r="BHX258" s="27"/>
      <c r="BHY258" s="27"/>
      <c r="BHZ258" s="27"/>
      <c r="BIA258" s="27"/>
      <c r="BIB258" s="27"/>
      <c r="BIC258" s="27"/>
      <c r="BID258" s="27"/>
      <c r="BIE258" s="27"/>
      <c r="BIF258" s="27"/>
      <c r="BIG258" s="27"/>
      <c r="BIH258" s="27"/>
      <c r="BII258" s="27"/>
      <c r="BIJ258" s="27"/>
      <c r="BIK258" s="27"/>
      <c r="BIL258" s="27"/>
      <c r="BIM258" s="27"/>
      <c r="BIN258" s="27"/>
      <c r="BIO258" s="27"/>
      <c r="BIP258" s="27"/>
      <c r="BIQ258" s="27"/>
      <c r="BIR258" s="27"/>
      <c r="BIS258" s="27"/>
      <c r="BIT258" s="27"/>
      <c r="BIU258" s="27"/>
      <c r="BIV258" s="27"/>
      <c r="BIW258" s="27"/>
      <c r="BIX258" s="27"/>
      <c r="BIY258" s="27"/>
      <c r="BIZ258" s="27"/>
      <c r="BJA258" s="27"/>
      <c r="BJB258" s="27"/>
      <c r="BJC258" s="27"/>
      <c r="BJD258" s="27"/>
      <c r="BJE258" s="27"/>
      <c r="BJF258" s="27"/>
      <c r="BJG258" s="27"/>
      <c r="BJH258" s="27"/>
      <c r="BJI258" s="27"/>
      <c r="BJJ258" s="27"/>
      <c r="BJK258" s="27"/>
      <c r="BJL258" s="27"/>
      <c r="BJM258" s="27"/>
      <c r="BJN258" s="27"/>
      <c r="BJO258" s="27"/>
      <c r="BJP258" s="27"/>
      <c r="BJQ258" s="27"/>
      <c r="BJR258" s="27"/>
      <c r="BJS258" s="27"/>
      <c r="BJT258" s="27"/>
      <c r="BJU258" s="27"/>
      <c r="BJV258" s="27"/>
      <c r="BJW258" s="27"/>
      <c r="BJX258" s="27"/>
      <c r="BJY258" s="27"/>
      <c r="BJZ258" s="27"/>
      <c r="BKA258" s="27"/>
      <c r="BKB258" s="27"/>
      <c r="BKC258" s="27"/>
      <c r="BKD258" s="27"/>
      <c r="BKE258" s="27"/>
      <c r="BKF258" s="27"/>
      <c r="BKG258" s="27"/>
      <c r="BKH258" s="27"/>
      <c r="BKI258" s="27"/>
      <c r="BKJ258" s="27"/>
      <c r="BKK258" s="27"/>
      <c r="BKL258" s="27"/>
      <c r="BKM258" s="27"/>
      <c r="BKN258" s="27"/>
      <c r="BKO258" s="27"/>
      <c r="BKP258" s="27"/>
      <c r="BKQ258" s="27"/>
      <c r="BKR258" s="27"/>
      <c r="BKS258" s="27"/>
      <c r="BKT258" s="27"/>
      <c r="BKU258" s="27"/>
      <c r="BKV258" s="27"/>
      <c r="BKW258" s="27"/>
      <c r="BKX258" s="27"/>
      <c r="BKY258" s="27"/>
      <c r="BKZ258" s="27"/>
      <c r="BLA258" s="27"/>
      <c r="BLB258" s="27"/>
      <c r="BLC258" s="27"/>
      <c r="BLD258" s="27"/>
      <c r="BLE258" s="27"/>
      <c r="BLF258" s="27"/>
      <c r="BLG258" s="27"/>
      <c r="BLH258" s="27"/>
      <c r="BLI258" s="27"/>
      <c r="BLJ258" s="27"/>
      <c r="BLK258" s="27"/>
      <c r="BLL258" s="27"/>
      <c r="BLM258" s="27"/>
      <c r="BLN258" s="27"/>
      <c r="BLO258" s="27"/>
      <c r="BLP258" s="27"/>
      <c r="BLQ258" s="27"/>
      <c r="BLR258" s="27"/>
      <c r="BLS258" s="27"/>
      <c r="BLT258" s="27"/>
      <c r="BLU258" s="27"/>
      <c r="BLV258" s="27"/>
      <c r="BLW258" s="27"/>
      <c r="BLX258" s="27"/>
      <c r="BLY258" s="27"/>
      <c r="BLZ258" s="27"/>
      <c r="BMA258" s="27"/>
      <c r="BMB258" s="27"/>
      <c r="BMC258" s="27"/>
      <c r="BMD258" s="27"/>
      <c r="BME258" s="27"/>
      <c r="BMF258" s="27"/>
      <c r="BMG258" s="27"/>
      <c r="BMH258" s="27"/>
      <c r="BMI258" s="27"/>
      <c r="BMJ258" s="27"/>
      <c r="BMK258" s="27"/>
      <c r="BML258" s="27"/>
      <c r="BMM258" s="27"/>
      <c r="BMN258" s="27"/>
      <c r="BMO258" s="27"/>
      <c r="BMP258" s="27"/>
      <c r="BMQ258" s="27"/>
      <c r="BMR258" s="27"/>
      <c r="BMS258" s="27"/>
      <c r="BMT258" s="27"/>
      <c r="BMU258" s="27"/>
      <c r="BMV258" s="27"/>
      <c r="BMW258" s="27"/>
      <c r="BMX258" s="27"/>
      <c r="BMY258" s="27"/>
      <c r="BMZ258" s="27"/>
      <c r="BNA258" s="27"/>
      <c r="BNB258" s="27"/>
      <c r="BNC258" s="27"/>
      <c r="BND258" s="27"/>
      <c r="BNE258" s="27"/>
      <c r="BNF258" s="27"/>
      <c r="BNG258" s="27"/>
      <c r="BNH258" s="27"/>
      <c r="BNI258" s="27"/>
      <c r="BNJ258" s="27"/>
      <c r="BNK258" s="27"/>
      <c r="BNL258" s="27"/>
      <c r="BNM258" s="27"/>
      <c r="BNN258" s="27"/>
      <c r="BNO258" s="27"/>
      <c r="BNP258" s="27"/>
      <c r="BNQ258" s="27"/>
      <c r="BNR258" s="27"/>
      <c r="BNS258" s="27"/>
      <c r="BNT258" s="27"/>
      <c r="BNU258" s="27"/>
      <c r="BNV258" s="27"/>
      <c r="BNW258" s="27"/>
      <c r="BNX258" s="27"/>
      <c r="BNY258" s="27"/>
      <c r="BNZ258" s="27"/>
      <c r="BOA258" s="27"/>
      <c r="BOB258" s="27"/>
      <c r="BOC258" s="27"/>
      <c r="BOD258" s="27"/>
      <c r="BOE258" s="27"/>
      <c r="BOF258" s="27"/>
      <c r="BOG258" s="27"/>
      <c r="BOH258" s="27"/>
      <c r="BOI258" s="27"/>
      <c r="BOJ258" s="27"/>
      <c r="BOK258" s="27"/>
      <c r="BOL258" s="27"/>
      <c r="BOM258" s="27"/>
      <c r="BON258" s="27"/>
      <c r="BOO258" s="27"/>
      <c r="BOP258" s="27"/>
      <c r="BOQ258" s="27"/>
      <c r="BOR258" s="27"/>
      <c r="BOS258" s="27"/>
      <c r="BOT258" s="27"/>
      <c r="BOU258" s="27"/>
      <c r="BOV258" s="27"/>
      <c r="BOW258" s="27"/>
      <c r="BOX258" s="27"/>
      <c r="BOY258" s="27"/>
      <c r="BOZ258" s="27"/>
      <c r="BPA258" s="27"/>
      <c r="BPB258" s="27"/>
      <c r="BPC258" s="27"/>
      <c r="BPD258" s="27"/>
      <c r="BPE258" s="27"/>
      <c r="BPF258" s="27"/>
      <c r="BPG258" s="27"/>
      <c r="BPH258" s="27"/>
      <c r="BPI258" s="27"/>
      <c r="BPJ258" s="27"/>
      <c r="BPK258" s="27"/>
      <c r="BPL258" s="27"/>
      <c r="BPM258" s="27"/>
      <c r="BPN258" s="27"/>
      <c r="BPO258" s="27"/>
      <c r="BPP258" s="27"/>
      <c r="BPQ258" s="27"/>
      <c r="BPR258" s="27"/>
      <c r="BPS258" s="27"/>
      <c r="BPT258" s="27"/>
      <c r="BPU258" s="27"/>
      <c r="BPV258" s="27"/>
      <c r="BPW258" s="27"/>
      <c r="BPX258" s="27"/>
      <c r="BPY258" s="27"/>
      <c r="BPZ258" s="27"/>
      <c r="BQA258" s="27"/>
      <c r="BQB258" s="27"/>
      <c r="BQC258" s="27"/>
      <c r="BQD258" s="27"/>
      <c r="BQE258" s="27"/>
      <c r="BQF258" s="27"/>
      <c r="BQG258" s="27"/>
      <c r="BQH258" s="27"/>
      <c r="BQI258" s="27"/>
      <c r="BQJ258" s="27"/>
      <c r="BQK258" s="27"/>
      <c r="BQL258" s="27"/>
      <c r="BQM258" s="27"/>
      <c r="BQN258" s="27"/>
      <c r="BQO258" s="27"/>
      <c r="BQP258" s="27"/>
      <c r="BQQ258" s="27"/>
      <c r="BQR258" s="27"/>
      <c r="BQS258" s="27"/>
      <c r="BQT258" s="27"/>
      <c r="BQU258" s="27"/>
      <c r="BQV258" s="27"/>
      <c r="BQW258" s="27"/>
      <c r="BQX258" s="27"/>
      <c r="BQY258" s="27"/>
      <c r="BQZ258" s="27"/>
      <c r="BRA258" s="27"/>
      <c r="BRB258" s="27"/>
      <c r="BRC258" s="27"/>
      <c r="BRD258" s="27"/>
      <c r="BRE258" s="27"/>
      <c r="BRF258" s="27"/>
      <c r="BRG258" s="27"/>
      <c r="BRH258" s="27"/>
      <c r="BRI258" s="27"/>
      <c r="BRJ258" s="27"/>
      <c r="BRK258" s="27"/>
      <c r="BRL258" s="27"/>
      <c r="BRM258" s="27"/>
      <c r="BRN258" s="27"/>
      <c r="BRO258" s="27"/>
      <c r="BRP258" s="27"/>
      <c r="BRQ258" s="27"/>
      <c r="BRR258" s="27"/>
      <c r="BRS258" s="27"/>
      <c r="BRT258" s="27"/>
      <c r="BRU258" s="27"/>
      <c r="BRV258" s="27"/>
      <c r="BRW258" s="27"/>
      <c r="BRX258" s="27"/>
      <c r="BRY258" s="27"/>
      <c r="BRZ258" s="27"/>
      <c r="BSA258" s="27"/>
      <c r="BSB258" s="27"/>
      <c r="BSC258" s="27"/>
      <c r="BSD258" s="27"/>
      <c r="BSE258" s="27"/>
      <c r="BSF258" s="27"/>
      <c r="BSG258" s="27"/>
      <c r="BSH258" s="27"/>
      <c r="BSI258" s="27"/>
      <c r="BSJ258" s="27"/>
      <c r="BSK258" s="27"/>
      <c r="BSL258" s="27"/>
      <c r="BSM258" s="27"/>
      <c r="BSN258" s="27"/>
      <c r="BSO258" s="27"/>
      <c r="BSP258" s="27"/>
      <c r="BSQ258" s="27"/>
      <c r="BSR258" s="27"/>
      <c r="BSS258" s="27"/>
      <c r="BST258" s="27"/>
      <c r="BSU258" s="27"/>
      <c r="BSV258" s="27"/>
      <c r="BSW258" s="27"/>
      <c r="BSX258" s="27"/>
      <c r="BSY258" s="27"/>
      <c r="BSZ258" s="27"/>
      <c r="BTA258" s="27"/>
      <c r="BTB258" s="27"/>
      <c r="BTC258" s="27"/>
      <c r="BTD258" s="27"/>
      <c r="BTE258" s="27"/>
      <c r="BTF258" s="27"/>
      <c r="BTG258" s="27"/>
      <c r="BTH258" s="27"/>
      <c r="BTI258" s="27"/>
      <c r="BTJ258" s="27"/>
      <c r="BTK258" s="27"/>
      <c r="BTL258" s="27"/>
      <c r="BTM258" s="27"/>
      <c r="BTN258" s="27"/>
      <c r="BTO258" s="27"/>
      <c r="BTP258" s="27"/>
      <c r="BTQ258" s="27"/>
      <c r="BTR258" s="27"/>
      <c r="BTS258" s="27"/>
      <c r="BTT258" s="27"/>
      <c r="BTU258" s="27"/>
      <c r="BTV258" s="27"/>
      <c r="BTW258" s="27"/>
      <c r="BTX258" s="27"/>
      <c r="BTY258" s="27"/>
      <c r="BTZ258" s="27"/>
      <c r="BUA258" s="27"/>
      <c r="BUB258" s="27"/>
      <c r="BUC258" s="27"/>
      <c r="BUD258" s="27"/>
      <c r="BUE258" s="27"/>
      <c r="BUF258" s="27"/>
      <c r="BUG258" s="27"/>
      <c r="BUH258" s="27"/>
      <c r="BUI258" s="27"/>
      <c r="BUJ258" s="27"/>
      <c r="BUK258" s="27"/>
      <c r="BUL258" s="27"/>
      <c r="BUM258" s="27"/>
      <c r="BUN258" s="27"/>
      <c r="BUO258" s="27"/>
      <c r="BUP258" s="27"/>
      <c r="BUQ258" s="27"/>
      <c r="BUR258" s="27"/>
      <c r="BUS258" s="27"/>
      <c r="BUT258" s="27"/>
      <c r="BUU258" s="27"/>
      <c r="BUV258" s="27"/>
      <c r="BUW258" s="27"/>
      <c r="BUX258" s="27"/>
      <c r="BUY258" s="27"/>
      <c r="BUZ258" s="27"/>
      <c r="BVA258" s="27"/>
      <c r="BVB258" s="27"/>
      <c r="BVC258" s="27"/>
      <c r="BVD258" s="27"/>
      <c r="BVE258" s="27"/>
      <c r="BVF258" s="27"/>
      <c r="BVG258" s="27"/>
      <c r="BVH258" s="27"/>
      <c r="BVI258" s="27"/>
      <c r="BVJ258" s="27"/>
      <c r="BVK258" s="27"/>
      <c r="BVL258" s="27"/>
      <c r="BVM258" s="27"/>
      <c r="BVN258" s="27"/>
      <c r="BVO258" s="27"/>
      <c r="BVP258" s="27"/>
      <c r="BVQ258" s="27"/>
      <c r="BVR258" s="27"/>
      <c r="BVS258" s="27"/>
      <c r="BVT258" s="27"/>
      <c r="BVU258" s="27"/>
      <c r="BVV258" s="27"/>
      <c r="BVW258" s="27"/>
      <c r="BVX258" s="27"/>
      <c r="BVY258" s="27"/>
      <c r="BVZ258" s="27"/>
      <c r="BWA258" s="27"/>
      <c r="BWB258" s="27"/>
      <c r="BWC258" s="27"/>
      <c r="BWD258" s="27"/>
      <c r="BWE258" s="27"/>
      <c r="BWF258" s="27"/>
      <c r="BWG258" s="27"/>
      <c r="BWH258" s="27"/>
      <c r="BWI258" s="27"/>
      <c r="BWJ258" s="27"/>
      <c r="BWK258" s="27"/>
      <c r="BWL258" s="27"/>
      <c r="BWM258" s="27"/>
      <c r="BWN258" s="27"/>
      <c r="BWO258" s="27"/>
      <c r="BWP258" s="27"/>
      <c r="BWQ258" s="27"/>
      <c r="BWR258" s="27"/>
      <c r="BWS258" s="27"/>
      <c r="BWT258" s="27"/>
      <c r="BWU258" s="27"/>
      <c r="BWV258" s="27"/>
      <c r="BWW258" s="27"/>
      <c r="BWX258" s="27"/>
      <c r="BWY258" s="27"/>
      <c r="BWZ258" s="27"/>
      <c r="BXA258" s="27"/>
      <c r="BXB258" s="27"/>
      <c r="BXC258" s="27"/>
      <c r="BXD258" s="27"/>
      <c r="BXE258" s="27"/>
      <c r="BXF258" s="27"/>
      <c r="BXG258" s="27"/>
      <c r="BXH258" s="27"/>
      <c r="BXI258" s="27"/>
      <c r="BXJ258" s="27"/>
      <c r="BXK258" s="27"/>
      <c r="BXL258" s="27"/>
      <c r="BXM258" s="27"/>
      <c r="BXN258" s="27"/>
      <c r="BXO258" s="27"/>
      <c r="BXP258" s="27"/>
      <c r="BXQ258" s="27"/>
      <c r="BXR258" s="27"/>
      <c r="BXS258" s="27"/>
      <c r="BXT258" s="27"/>
      <c r="BXU258" s="27"/>
      <c r="BXV258" s="27"/>
      <c r="BXW258" s="27"/>
      <c r="BXX258" s="27"/>
      <c r="BXY258" s="27"/>
      <c r="BXZ258" s="27"/>
      <c r="BYA258" s="27"/>
      <c r="BYB258" s="27"/>
      <c r="BYC258" s="27"/>
      <c r="BYD258" s="27"/>
      <c r="BYE258" s="27"/>
      <c r="BYF258" s="27"/>
      <c r="BYG258" s="27"/>
      <c r="BYH258" s="27"/>
      <c r="BYI258" s="27"/>
      <c r="BYJ258" s="27"/>
      <c r="BYK258" s="27"/>
      <c r="BYL258" s="27"/>
      <c r="BYM258" s="27"/>
      <c r="BYN258" s="27"/>
      <c r="BYO258" s="27"/>
      <c r="BYP258" s="27"/>
      <c r="BYQ258" s="27"/>
      <c r="BYR258" s="27"/>
      <c r="BYS258" s="27"/>
      <c r="BYT258" s="27"/>
      <c r="BYU258" s="27"/>
      <c r="BYV258" s="27"/>
      <c r="BYW258" s="27"/>
      <c r="BYX258" s="27"/>
      <c r="BYY258" s="27"/>
      <c r="BYZ258" s="27"/>
      <c r="BZA258" s="27"/>
      <c r="BZB258" s="27"/>
      <c r="BZC258" s="27"/>
      <c r="BZD258" s="27"/>
      <c r="BZE258" s="27"/>
      <c r="BZF258" s="27"/>
      <c r="BZG258" s="27"/>
      <c r="BZH258" s="27"/>
      <c r="BZI258" s="27"/>
      <c r="BZJ258" s="27"/>
      <c r="BZK258" s="27"/>
      <c r="BZL258" s="27"/>
      <c r="BZM258" s="27"/>
      <c r="BZN258" s="27"/>
      <c r="BZO258" s="27"/>
      <c r="BZP258" s="27"/>
      <c r="BZQ258" s="27"/>
      <c r="BZR258" s="27"/>
      <c r="BZS258" s="27"/>
      <c r="BZT258" s="27"/>
      <c r="BZU258" s="27"/>
      <c r="BZV258" s="27"/>
      <c r="BZW258" s="27"/>
      <c r="BZX258" s="27"/>
      <c r="BZY258" s="27"/>
      <c r="BZZ258" s="27"/>
      <c r="CAA258" s="27"/>
      <c r="CAB258" s="27"/>
      <c r="CAC258" s="27"/>
      <c r="CAD258" s="27"/>
      <c r="CAE258" s="27"/>
      <c r="CAF258" s="27"/>
      <c r="CAG258" s="27"/>
      <c r="CAH258" s="27"/>
      <c r="CAI258" s="27"/>
      <c r="CAJ258" s="27"/>
      <c r="CAK258" s="27"/>
      <c r="CAL258" s="27"/>
      <c r="CAM258" s="27"/>
      <c r="CAN258" s="27"/>
      <c r="CAO258" s="27"/>
      <c r="CAP258" s="27"/>
      <c r="CAQ258" s="27"/>
      <c r="CAR258" s="27"/>
      <c r="CAS258" s="27"/>
      <c r="CAT258" s="27"/>
      <c r="CAU258" s="27"/>
      <c r="CAV258" s="27"/>
      <c r="CAW258" s="27"/>
      <c r="CAX258" s="27"/>
      <c r="CAY258" s="27"/>
      <c r="CAZ258" s="27"/>
      <c r="CBA258" s="27"/>
      <c r="CBB258" s="27"/>
      <c r="CBC258" s="27"/>
      <c r="CBD258" s="27"/>
      <c r="CBE258" s="27"/>
      <c r="CBF258" s="27"/>
      <c r="CBG258" s="27"/>
      <c r="CBH258" s="27"/>
      <c r="CBI258" s="27"/>
      <c r="CBJ258" s="27"/>
      <c r="CBK258" s="27"/>
      <c r="CBL258" s="27"/>
      <c r="CBM258" s="27"/>
      <c r="CBN258" s="27"/>
      <c r="CBO258" s="27"/>
      <c r="CBP258" s="27"/>
      <c r="CBQ258" s="27"/>
      <c r="CBR258" s="27"/>
      <c r="CBS258" s="27"/>
      <c r="CBT258" s="27"/>
      <c r="CBU258" s="27"/>
      <c r="CBV258" s="27"/>
      <c r="CBW258" s="27"/>
      <c r="CBX258" s="27"/>
      <c r="CBY258" s="27"/>
      <c r="CBZ258" s="27"/>
      <c r="CCA258" s="27"/>
      <c r="CCB258" s="27"/>
      <c r="CCC258" s="27"/>
      <c r="CCD258" s="27"/>
      <c r="CCE258" s="27"/>
      <c r="CCF258" s="27"/>
      <c r="CCG258" s="27"/>
      <c r="CCH258" s="27"/>
      <c r="CCI258" s="27"/>
      <c r="CCJ258" s="27"/>
      <c r="CCK258" s="27"/>
      <c r="CCL258" s="27"/>
      <c r="CCM258" s="27"/>
      <c r="CCN258" s="27"/>
      <c r="CCO258" s="27"/>
      <c r="CCP258" s="27"/>
      <c r="CCQ258" s="27"/>
      <c r="CCR258" s="27"/>
      <c r="CCS258" s="27"/>
      <c r="CCT258" s="27"/>
      <c r="CCU258" s="27"/>
      <c r="CCV258" s="27"/>
      <c r="CCW258" s="27"/>
      <c r="CCX258" s="27"/>
      <c r="CCY258" s="27"/>
      <c r="CCZ258" s="27"/>
      <c r="CDA258" s="27"/>
      <c r="CDB258" s="27"/>
      <c r="CDC258" s="27"/>
      <c r="CDD258" s="27"/>
      <c r="CDE258" s="27"/>
      <c r="CDF258" s="27"/>
      <c r="CDG258" s="27"/>
      <c r="CDH258" s="27"/>
      <c r="CDI258" s="27"/>
      <c r="CDJ258" s="27"/>
      <c r="CDK258" s="27"/>
      <c r="CDL258" s="27"/>
      <c r="CDM258" s="27"/>
      <c r="CDN258" s="27"/>
      <c r="CDO258" s="27"/>
      <c r="CDP258" s="27"/>
      <c r="CDQ258" s="27"/>
      <c r="CDR258" s="27"/>
      <c r="CDS258" s="27"/>
      <c r="CDT258" s="27"/>
      <c r="CDU258" s="27"/>
      <c r="CDV258" s="27"/>
      <c r="CDW258" s="27"/>
      <c r="CDX258" s="27"/>
      <c r="CDY258" s="27"/>
      <c r="CDZ258" s="27"/>
      <c r="CEA258" s="27"/>
      <c r="CEB258" s="27"/>
      <c r="CEC258" s="27"/>
      <c r="CED258" s="27"/>
      <c r="CEE258" s="27"/>
      <c r="CEF258" s="27"/>
      <c r="CEG258" s="27"/>
      <c r="CEH258" s="27"/>
      <c r="CEI258" s="27"/>
      <c r="CEJ258" s="27"/>
      <c r="CEK258" s="27"/>
      <c r="CEL258" s="27"/>
      <c r="CEM258" s="27"/>
      <c r="CEN258" s="27"/>
      <c r="CEO258" s="27"/>
      <c r="CEP258" s="27"/>
      <c r="CEQ258" s="27"/>
      <c r="CER258" s="27"/>
      <c r="CES258" s="27"/>
      <c r="CET258" s="27"/>
      <c r="CEU258" s="27"/>
      <c r="CEV258" s="27"/>
      <c r="CEW258" s="27"/>
      <c r="CEX258" s="27"/>
      <c r="CEY258" s="27"/>
      <c r="CEZ258" s="27"/>
      <c r="CFA258" s="27"/>
      <c r="CFB258" s="27"/>
      <c r="CFC258" s="27"/>
      <c r="CFD258" s="27"/>
      <c r="CFE258" s="27"/>
      <c r="CFF258" s="27"/>
      <c r="CFG258" s="27"/>
      <c r="CFH258" s="27"/>
      <c r="CFI258" s="27"/>
      <c r="CFJ258" s="27"/>
      <c r="CFK258" s="27"/>
      <c r="CFL258" s="27"/>
      <c r="CFM258" s="27"/>
      <c r="CFN258" s="27"/>
      <c r="CFO258" s="27"/>
      <c r="CFP258" s="27"/>
      <c r="CFQ258" s="27"/>
      <c r="CFR258" s="27"/>
      <c r="CFS258" s="27"/>
      <c r="CFT258" s="27"/>
      <c r="CFU258" s="27"/>
      <c r="CFV258" s="27"/>
      <c r="CFW258" s="27"/>
      <c r="CFX258" s="27"/>
      <c r="CFY258" s="27"/>
      <c r="CFZ258" s="27"/>
      <c r="CGA258" s="27"/>
      <c r="CGB258" s="27"/>
      <c r="CGC258" s="27"/>
      <c r="CGD258" s="27"/>
      <c r="CGE258" s="27"/>
      <c r="CGF258" s="27"/>
      <c r="CGG258" s="27"/>
      <c r="CGH258" s="27"/>
      <c r="CGI258" s="27"/>
      <c r="CGJ258" s="27"/>
      <c r="CGK258" s="27"/>
      <c r="CGL258" s="27"/>
      <c r="CGM258" s="27"/>
      <c r="CGN258" s="27"/>
      <c r="CGO258" s="27"/>
      <c r="CGP258" s="27"/>
      <c r="CGQ258" s="27"/>
      <c r="CGR258" s="27"/>
      <c r="CGS258" s="27"/>
      <c r="CGT258" s="27"/>
      <c r="CGU258" s="27"/>
      <c r="CGV258" s="27"/>
      <c r="CGW258" s="27"/>
      <c r="CGX258" s="27"/>
      <c r="CGY258" s="27"/>
      <c r="CGZ258" s="27"/>
      <c r="CHA258" s="27"/>
      <c r="CHB258" s="27"/>
      <c r="CHC258" s="27"/>
      <c r="CHD258" s="27"/>
      <c r="CHE258" s="27"/>
      <c r="CHF258" s="27"/>
      <c r="CHG258" s="27"/>
      <c r="CHH258" s="27"/>
      <c r="CHI258" s="27"/>
      <c r="CHJ258" s="27"/>
      <c r="CHK258" s="27"/>
      <c r="CHL258" s="27"/>
      <c r="CHM258" s="27"/>
      <c r="CHN258" s="27"/>
      <c r="CHO258" s="27"/>
      <c r="CHP258" s="27"/>
      <c r="CHQ258" s="27"/>
      <c r="CHR258" s="27"/>
      <c r="CHS258" s="27"/>
      <c r="CHT258" s="27"/>
      <c r="CHU258" s="27"/>
      <c r="CHV258" s="27"/>
      <c r="CHW258" s="27"/>
      <c r="CHX258" s="27"/>
      <c r="CHY258" s="27"/>
      <c r="CHZ258" s="27"/>
      <c r="CIA258" s="27"/>
      <c r="CIB258" s="27"/>
      <c r="CIC258" s="27"/>
      <c r="CID258" s="27"/>
      <c r="CIE258" s="27"/>
      <c r="CIF258" s="27"/>
      <c r="CIG258" s="27"/>
      <c r="CIH258" s="27"/>
      <c r="CII258" s="27"/>
      <c r="CIJ258" s="27"/>
      <c r="CIK258" s="27"/>
      <c r="CIL258" s="27"/>
      <c r="CIM258" s="27"/>
      <c r="CIN258" s="27"/>
      <c r="CIO258" s="27"/>
      <c r="CIP258" s="27"/>
      <c r="CIQ258" s="27"/>
      <c r="CIR258" s="27"/>
      <c r="CIS258" s="27"/>
      <c r="CIT258" s="27"/>
      <c r="CIU258" s="27"/>
      <c r="CIV258" s="27"/>
      <c r="CIW258" s="27"/>
      <c r="CIX258" s="27"/>
      <c r="CIY258" s="27"/>
      <c r="CIZ258" s="27"/>
      <c r="CJA258" s="27"/>
      <c r="CJB258" s="27"/>
      <c r="CJC258" s="27"/>
      <c r="CJD258" s="27"/>
      <c r="CJE258" s="27"/>
      <c r="CJF258" s="27"/>
      <c r="CJG258" s="27"/>
      <c r="CJH258" s="27"/>
      <c r="CJI258" s="27"/>
      <c r="CJJ258" s="27"/>
      <c r="CJK258" s="27"/>
      <c r="CJL258" s="27"/>
      <c r="CJM258" s="27"/>
      <c r="CJN258" s="27"/>
      <c r="CJO258" s="27"/>
      <c r="CJP258" s="27"/>
      <c r="CJQ258" s="27"/>
      <c r="CJR258" s="27"/>
      <c r="CJS258" s="27"/>
      <c r="CJT258" s="27"/>
      <c r="CJU258" s="27"/>
      <c r="CJV258" s="27"/>
      <c r="CJW258" s="27"/>
      <c r="CJX258" s="27"/>
      <c r="CJY258" s="27"/>
      <c r="CJZ258" s="27"/>
      <c r="CKA258" s="27"/>
      <c r="CKB258" s="27"/>
      <c r="CKC258" s="27"/>
      <c r="CKD258" s="27"/>
      <c r="CKE258" s="27"/>
      <c r="CKF258" s="27"/>
      <c r="CKG258" s="27"/>
      <c r="CKH258" s="27"/>
      <c r="CKI258" s="27"/>
      <c r="CKJ258" s="27"/>
      <c r="CKK258" s="27"/>
      <c r="CKL258" s="27"/>
      <c r="CKM258" s="27"/>
      <c r="CKN258" s="27"/>
      <c r="CKO258" s="27"/>
      <c r="CKP258" s="27"/>
      <c r="CKQ258" s="27"/>
      <c r="CKR258" s="27"/>
      <c r="CKS258" s="27"/>
      <c r="CKT258" s="27"/>
      <c r="CKU258" s="27"/>
      <c r="CKV258" s="27"/>
      <c r="CKW258" s="27"/>
      <c r="CKX258" s="27"/>
      <c r="CKY258" s="27"/>
      <c r="CKZ258" s="27"/>
      <c r="CLA258" s="27"/>
      <c r="CLB258" s="27"/>
      <c r="CLC258" s="27"/>
      <c r="CLD258" s="27"/>
      <c r="CLE258" s="27"/>
      <c r="CLF258" s="27"/>
      <c r="CLG258" s="27"/>
      <c r="CLH258" s="27"/>
      <c r="CLI258" s="27"/>
      <c r="CLJ258" s="27"/>
      <c r="CLK258" s="27"/>
      <c r="CLL258" s="27"/>
      <c r="CLM258" s="27"/>
      <c r="CLN258" s="27"/>
      <c r="CLO258" s="27"/>
      <c r="CLP258" s="27"/>
      <c r="CLQ258" s="27"/>
      <c r="CLR258" s="27"/>
      <c r="CLS258" s="27"/>
      <c r="CLT258" s="27"/>
      <c r="CLU258" s="27"/>
      <c r="CLV258" s="27"/>
      <c r="CLW258" s="27"/>
      <c r="CLX258" s="27"/>
      <c r="CLY258" s="27"/>
      <c r="CLZ258" s="27"/>
      <c r="CMA258" s="27"/>
      <c r="CMB258" s="27"/>
      <c r="CMC258" s="27"/>
      <c r="CMD258" s="27"/>
      <c r="CME258" s="27"/>
      <c r="CMF258" s="27"/>
      <c r="CMG258" s="27"/>
      <c r="CMH258" s="27"/>
      <c r="CMI258" s="27"/>
      <c r="CMJ258" s="27"/>
      <c r="CMK258" s="27"/>
      <c r="CML258" s="27"/>
      <c r="CMM258" s="27"/>
      <c r="CMN258" s="27"/>
      <c r="CMO258" s="27"/>
      <c r="CMP258" s="27"/>
      <c r="CMQ258" s="27"/>
      <c r="CMR258" s="27"/>
      <c r="CMS258" s="27"/>
      <c r="CMT258" s="27"/>
      <c r="CMU258" s="27"/>
      <c r="CMV258" s="27"/>
      <c r="CMW258" s="27"/>
      <c r="CMX258" s="27"/>
      <c r="CMY258" s="27"/>
      <c r="CMZ258" s="27"/>
      <c r="CNA258" s="27"/>
      <c r="CNB258" s="27"/>
      <c r="CNC258" s="27"/>
      <c r="CND258" s="27"/>
      <c r="CNE258" s="27"/>
      <c r="CNF258" s="27"/>
      <c r="CNG258" s="27"/>
      <c r="CNH258" s="27"/>
      <c r="CNI258" s="27"/>
      <c r="CNJ258" s="27"/>
      <c r="CNK258" s="27"/>
      <c r="CNL258" s="27"/>
      <c r="CNM258" s="27"/>
      <c r="CNN258" s="27"/>
      <c r="CNO258" s="27"/>
      <c r="CNP258" s="27"/>
      <c r="CNQ258" s="27"/>
      <c r="CNR258" s="27"/>
      <c r="CNS258" s="27"/>
      <c r="CNT258" s="27"/>
      <c r="CNU258" s="27"/>
      <c r="CNV258" s="27"/>
      <c r="CNW258" s="27"/>
      <c r="CNX258" s="27"/>
      <c r="CNY258" s="27"/>
      <c r="CNZ258" s="27"/>
      <c r="COA258" s="27"/>
      <c r="COB258" s="27"/>
      <c r="COC258" s="27"/>
      <c r="COD258" s="27"/>
      <c r="COE258" s="27"/>
      <c r="COF258" s="27"/>
      <c r="COG258" s="27"/>
      <c r="COH258" s="27"/>
      <c r="COI258" s="27"/>
      <c r="COJ258" s="27"/>
      <c r="COK258" s="27"/>
      <c r="COL258" s="27"/>
      <c r="COM258" s="27"/>
      <c r="CON258" s="27"/>
      <c r="COO258" s="27"/>
      <c r="COP258" s="27"/>
      <c r="COQ258" s="27"/>
      <c r="COR258" s="27"/>
      <c r="COS258" s="27"/>
      <c r="COT258" s="27"/>
      <c r="COU258" s="27"/>
      <c r="COV258" s="27"/>
      <c r="COW258" s="27"/>
      <c r="COX258" s="27"/>
      <c r="COY258" s="27"/>
      <c r="COZ258" s="27"/>
      <c r="CPA258" s="27"/>
      <c r="CPB258" s="27"/>
      <c r="CPC258" s="27"/>
      <c r="CPD258" s="27"/>
      <c r="CPE258" s="27"/>
      <c r="CPF258" s="27"/>
      <c r="CPG258" s="27"/>
      <c r="CPH258" s="27"/>
      <c r="CPI258" s="27"/>
      <c r="CPJ258" s="27"/>
      <c r="CPK258" s="27"/>
      <c r="CPL258" s="27"/>
      <c r="CPM258" s="27"/>
      <c r="CPN258" s="27"/>
      <c r="CPO258" s="27"/>
      <c r="CPP258" s="27"/>
      <c r="CPQ258" s="27"/>
      <c r="CPR258" s="27"/>
      <c r="CPS258" s="27"/>
      <c r="CPT258" s="27"/>
      <c r="CPU258" s="27"/>
      <c r="CPV258" s="27"/>
      <c r="CPW258" s="27"/>
      <c r="CPX258" s="27"/>
      <c r="CPY258" s="27"/>
      <c r="CPZ258" s="27"/>
      <c r="CQA258" s="27"/>
      <c r="CQB258" s="27"/>
      <c r="CQC258" s="27"/>
      <c r="CQD258" s="27"/>
      <c r="CQE258" s="27"/>
      <c r="CQF258" s="27"/>
      <c r="CQG258" s="27"/>
      <c r="CQH258" s="27"/>
      <c r="CQI258" s="27"/>
      <c r="CQJ258" s="27"/>
      <c r="CQK258" s="27"/>
      <c r="CQL258" s="27"/>
      <c r="CQM258" s="27"/>
      <c r="CQN258" s="27"/>
      <c r="CQO258" s="27"/>
      <c r="CQP258" s="27"/>
      <c r="CQQ258" s="27"/>
      <c r="CQR258" s="27"/>
      <c r="CQS258" s="27"/>
      <c r="CQT258" s="27"/>
      <c r="CQU258" s="27"/>
      <c r="CQV258" s="27"/>
      <c r="CQW258" s="27"/>
      <c r="CQX258" s="27"/>
      <c r="CQY258" s="27"/>
      <c r="CQZ258" s="27"/>
      <c r="CRA258" s="27"/>
      <c r="CRB258" s="27"/>
      <c r="CRC258" s="27"/>
      <c r="CRD258" s="27"/>
      <c r="CRE258" s="27"/>
      <c r="CRF258" s="27"/>
      <c r="CRG258" s="27"/>
      <c r="CRH258" s="27"/>
      <c r="CRI258" s="27"/>
      <c r="CRJ258" s="27"/>
      <c r="CRK258" s="27"/>
      <c r="CRL258" s="27"/>
      <c r="CRM258" s="27"/>
      <c r="CRN258" s="27"/>
      <c r="CRO258" s="27"/>
      <c r="CRP258" s="27"/>
      <c r="CRQ258" s="27"/>
      <c r="CRR258" s="27"/>
      <c r="CRS258" s="27"/>
      <c r="CRT258" s="27"/>
      <c r="CRU258" s="27"/>
      <c r="CRV258" s="27"/>
      <c r="CRW258" s="27"/>
      <c r="CRX258" s="27"/>
      <c r="CRY258" s="27"/>
      <c r="CRZ258" s="27"/>
      <c r="CSA258" s="27"/>
      <c r="CSB258" s="27"/>
      <c r="CSC258" s="27"/>
      <c r="CSD258" s="27"/>
      <c r="CSE258" s="27"/>
      <c r="CSF258" s="27"/>
      <c r="CSG258" s="27"/>
      <c r="CSH258" s="27"/>
      <c r="CSI258" s="27"/>
      <c r="CSJ258" s="27"/>
      <c r="CSK258" s="27"/>
      <c r="CSL258" s="27"/>
      <c r="CSM258" s="27"/>
      <c r="CSN258" s="27"/>
      <c r="CSO258" s="27"/>
      <c r="CSP258" s="27"/>
      <c r="CSQ258" s="27"/>
      <c r="CSR258" s="27"/>
      <c r="CSS258" s="27"/>
      <c r="CST258" s="27"/>
      <c r="CSU258" s="27"/>
      <c r="CSV258" s="27"/>
      <c r="CSW258" s="27"/>
      <c r="CSX258" s="27"/>
      <c r="CSY258" s="27"/>
      <c r="CSZ258" s="27"/>
      <c r="CTA258" s="27"/>
      <c r="CTB258" s="27"/>
      <c r="CTC258" s="27"/>
      <c r="CTD258" s="27"/>
      <c r="CTE258" s="27"/>
      <c r="CTF258" s="27"/>
      <c r="CTG258" s="27"/>
      <c r="CTH258" s="27"/>
      <c r="CTI258" s="27"/>
      <c r="CTJ258" s="27"/>
      <c r="CTK258" s="27"/>
      <c r="CTL258" s="27"/>
      <c r="CTM258" s="27"/>
      <c r="CTN258" s="27"/>
      <c r="CTO258" s="27"/>
      <c r="CTP258" s="27"/>
      <c r="CTQ258" s="27"/>
      <c r="CTR258" s="27"/>
      <c r="CTS258" s="27"/>
      <c r="CTT258" s="27"/>
      <c r="CTU258" s="27"/>
      <c r="CTV258" s="27"/>
      <c r="CTW258" s="27"/>
      <c r="CTX258" s="27"/>
      <c r="CTY258" s="27"/>
      <c r="CTZ258" s="27"/>
      <c r="CUA258" s="27"/>
      <c r="CUB258" s="27"/>
      <c r="CUC258" s="27"/>
      <c r="CUD258" s="27"/>
      <c r="CUE258" s="27"/>
      <c r="CUF258" s="27"/>
      <c r="CUG258" s="27"/>
      <c r="CUH258" s="27"/>
      <c r="CUI258" s="27"/>
      <c r="CUJ258" s="27"/>
      <c r="CUK258" s="27"/>
      <c r="CUL258" s="27"/>
      <c r="CUM258" s="27"/>
      <c r="CUN258" s="27"/>
      <c r="CUO258" s="27"/>
      <c r="CUP258" s="27"/>
      <c r="CUQ258" s="27"/>
      <c r="CUR258" s="27"/>
      <c r="CUS258" s="27"/>
      <c r="CUT258" s="27"/>
      <c r="CUU258" s="27"/>
      <c r="CUV258" s="27"/>
      <c r="CUW258" s="27"/>
      <c r="CUX258" s="27"/>
      <c r="CUY258" s="27"/>
      <c r="CUZ258" s="27"/>
      <c r="CVA258" s="27"/>
      <c r="CVB258" s="27"/>
      <c r="CVC258" s="27"/>
      <c r="CVD258" s="27"/>
      <c r="CVE258" s="27"/>
      <c r="CVF258" s="27"/>
      <c r="CVG258" s="27"/>
      <c r="CVH258" s="27"/>
      <c r="CVI258" s="27"/>
      <c r="CVJ258" s="27"/>
      <c r="CVK258" s="27"/>
      <c r="CVL258" s="27"/>
      <c r="CVM258" s="27"/>
      <c r="CVN258" s="27"/>
      <c r="CVO258" s="27"/>
      <c r="CVP258" s="27"/>
      <c r="CVQ258" s="27"/>
      <c r="CVR258" s="27"/>
      <c r="CVS258" s="27"/>
      <c r="CVT258" s="27"/>
      <c r="CVU258" s="27"/>
      <c r="CVV258" s="27"/>
      <c r="CVW258" s="27"/>
      <c r="CVX258" s="27"/>
      <c r="CVY258" s="27"/>
      <c r="CVZ258" s="27"/>
      <c r="CWA258" s="27"/>
      <c r="CWB258" s="27"/>
      <c r="CWC258" s="27"/>
      <c r="CWD258" s="27"/>
      <c r="CWE258" s="27"/>
      <c r="CWF258" s="27"/>
      <c r="CWG258" s="27"/>
      <c r="CWH258" s="27"/>
      <c r="CWI258" s="27"/>
      <c r="CWJ258" s="27"/>
      <c r="CWK258" s="27"/>
      <c r="CWL258" s="27"/>
      <c r="CWM258" s="27"/>
      <c r="CWN258" s="27"/>
      <c r="CWO258" s="27"/>
      <c r="CWP258" s="27"/>
      <c r="CWQ258" s="27"/>
      <c r="CWR258" s="27"/>
      <c r="CWS258" s="27"/>
      <c r="CWT258" s="27"/>
      <c r="CWU258" s="27"/>
      <c r="CWV258" s="27"/>
      <c r="CWW258" s="27"/>
      <c r="CWX258" s="27"/>
      <c r="CWY258" s="27"/>
      <c r="CWZ258" s="27"/>
      <c r="CXA258" s="27"/>
      <c r="CXB258" s="27"/>
      <c r="CXC258" s="27"/>
      <c r="CXD258" s="27"/>
      <c r="CXE258" s="27"/>
      <c r="CXF258" s="27"/>
      <c r="CXG258" s="27"/>
      <c r="CXH258" s="27"/>
      <c r="CXI258" s="27"/>
      <c r="CXJ258" s="27"/>
      <c r="CXK258" s="27"/>
      <c r="CXL258" s="27"/>
      <c r="CXM258" s="27"/>
      <c r="CXN258" s="27"/>
      <c r="CXO258" s="27"/>
      <c r="CXP258" s="27"/>
      <c r="CXQ258" s="27"/>
      <c r="CXR258" s="27"/>
      <c r="CXS258" s="27"/>
      <c r="CXT258" s="27"/>
      <c r="CXU258" s="27"/>
      <c r="CXV258" s="27"/>
      <c r="CXW258" s="27"/>
      <c r="CXX258" s="27"/>
      <c r="CXY258" s="27"/>
      <c r="CXZ258" s="27"/>
      <c r="CYA258" s="27"/>
      <c r="CYB258" s="27"/>
      <c r="CYC258" s="27"/>
      <c r="CYD258" s="27"/>
      <c r="CYE258" s="27"/>
      <c r="CYF258" s="27"/>
      <c r="CYG258" s="27"/>
      <c r="CYH258" s="27"/>
      <c r="CYI258" s="27"/>
      <c r="CYJ258" s="27"/>
      <c r="CYK258" s="27"/>
      <c r="CYL258" s="27"/>
      <c r="CYM258" s="27"/>
      <c r="CYN258" s="27"/>
      <c r="CYO258" s="27"/>
      <c r="CYP258" s="27"/>
      <c r="CYQ258" s="27"/>
      <c r="CYR258" s="27"/>
      <c r="CYS258" s="27"/>
      <c r="CYT258" s="27"/>
      <c r="CYU258" s="27"/>
      <c r="CYV258" s="27"/>
      <c r="CYW258" s="27"/>
      <c r="CYX258" s="27"/>
      <c r="CYY258" s="27"/>
      <c r="CYZ258" s="27"/>
      <c r="CZA258" s="27"/>
      <c r="CZB258" s="27"/>
      <c r="CZC258" s="27"/>
      <c r="CZD258" s="27"/>
      <c r="CZE258" s="27"/>
      <c r="CZF258" s="27"/>
      <c r="CZG258" s="27"/>
      <c r="CZH258" s="27"/>
      <c r="CZI258" s="27"/>
      <c r="CZJ258" s="27"/>
      <c r="CZK258" s="27"/>
      <c r="CZL258" s="27"/>
      <c r="CZM258" s="27"/>
      <c r="CZN258" s="27"/>
      <c r="CZO258" s="27"/>
      <c r="CZP258" s="27"/>
      <c r="CZQ258" s="27"/>
      <c r="CZR258" s="27"/>
      <c r="CZS258" s="27"/>
      <c r="CZT258" s="27"/>
      <c r="CZU258" s="27"/>
      <c r="CZV258" s="27"/>
      <c r="CZW258" s="27"/>
      <c r="CZX258" s="27"/>
      <c r="CZY258" s="27"/>
      <c r="CZZ258" s="27"/>
      <c r="DAA258" s="27"/>
      <c r="DAB258" s="27"/>
      <c r="DAC258" s="27"/>
      <c r="DAD258" s="27"/>
      <c r="DAE258" s="27"/>
      <c r="DAF258" s="27"/>
      <c r="DAG258" s="27"/>
      <c r="DAH258" s="27"/>
      <c r="DAI258" s="27"/>
      <c r="DAJ258" s="27"/>
      <c r="DAK258" s="27"/>
      <c r="DAL258" s="27"/>
      <c r="DAM258" s="27"/>
      <c r="DAN258" s="27"/>
      <c r="DAO258" s="27"/>
      <c r="DAP258" s="27"/>
      <c r="DAQ258" s="27"/>
      <c r="DAR258" s="27"/>
      <c r="DAS258" s="27"/>
      <c r="DAT258" s="27"/>
      <c r="DAU258" s="27"/>
      <c r="DAV258" s="27"/>
      <c r="DAW258" s="27"/>
      <c r="DAX258" s="27"/>
      <c r="DAY258" s="27"/>
      <c r="DAZ258" s="27"/>
      <c r="DBA258" s="27"/>
      <c r="DBB258" s="27"/>
      <c r="DBC258" s="27"/>
      <c r="DBD258" s="27"/>
      <c r="DBE258" s="27"/>
      <c r="DBF258" s="27"/>
      <c r="DBG258" s="27"/>
      <c r="DBH258" s="27"/>
      <c r="DBI258" s="27"/>
      <c r="DBJ258" s="27"/>
      <c r="DBK258" s="27"/>
      <c r="DBL258" s="27"/>
      <c r="DBM258" s="27"/>
      <c r="DBN258" s="27"/>
      <c r="DBO258" s="27"/>
      <c r="DBP258" s="27"/>
      <c r="DBQ258" s="27"/>
      <c r="DBR258" s="27"/>
      <c r="DBS258" s="27"/>
      <c r="DBT258" s="27"/>
      <c r="DBU258" s="27"/>
      <c r="DBV258" s="27"/>
      <c r="DBW258" s="27"/>
      <c r="DBX258" s="27"/>
      <c r="DBY258" s="27"/>
      <c r="DBZ258" s="27"/>
      <c r="DCA258" s="27"/>
      <c r="DCB258" s="27"/>
      <c r="DCC258" s="27"/>
      <c r="DCD258" s="27"/>
      <c r="DCE258" s="27"/>
      <c r="DCF258" s="27"/>
      <c r="DCG258" s="27"/>
      <c r="DCH258" s="27"/>
      <c r="DCI258" s="27"/>
      <c r="DCJ258" s="27"/>
      <c r="DCK258" s="27"/>
      <c r="DCL258" s="27"/>
      <c r="DCM258" s="27"/>
      <c r="DCN258" s="27"/>
      <c r="DCO258" s="27"/>
      <c r="DCP258" s="27"/>
      <c r="DCQ258" s="27"/>
      <c r="DCR258" s="27"/>
      <c r="DCS258" s="27"/>
      <c r="DCT258" s="27"/>
      <c r="DCU258" s="27"/>
      <c r="DCV258" s="27"/>
      <c r="DCW258" s="27"/>
      <c r="DCX258" s="27"/>
      <c r="DCY258" s="27"/>
      <c r="DCZ258" s="27"/>
      <c r="DDA258" s="27"/>
      <c r="DDB258" s="27"/>
      <c r="DDC258" s="27"/>
      <c r="DDD258" s="27"/>
      <c r="DDE258" s="27"/>
      <c r="DDF258" s="27"/>
      <c r="DDG258" s="27"/>
      <c r="DDH258" s="27"/>
      <c r="DDI258" s="27"/>
      <c r="DDJ258" s="27"/>
      <c r="DDK258" s="27"/>
      <c r="DDL258" s="27"/>
      <c r="DDM258" s="27"/>
      <c r="DDN258" s="27"/>
      <c r="DDO258" s="27"/>
      <c r="DDP258" s="27"/>
      <c r="DDQ258" s="27"/>
      <c r="DDR258" s="27"/>
      <c r="DDS258" s="27"/>
      <c r="DDT258" s="27"/>
      <c r="DDU258" s="27"/>
      <c r="DDV258" s="27"/>
      <c r="DDW258" s="27"/>
      <c r="DDX258" s="27"/>
      <c r="DDY258" s="27"/>
      <c r="DDZ258" s="27"/>
      <c r="DEA258" s="27"/>
      <c r="DEB258" s="27"/>
      <c r="DEC258" s="27"/>
      <c r="DED258" s="27"/>
      <c r="DEE258" s="27"/>
      <c r="DEF258" s="27"/>
      <c r="DEG258" s="27"/>
      <c r="DEH258" s="27"/>
      <c r="DEI258" s="27"/>
      <c r="DEJ258" s="27"/>
      <c r="DEK258" s="27"/>
      <c r="DEL258" s="27"/>
      <c r="DEM258" s="27"/>
      <c r="DEN258" s="27"/>
      <c r="DEO258" s="27"/>
      <c r="DEP258" s="27"/>
      <c r="DEQ258" s="27"/>
      <c r="DER258" s="27"/>
      <c r="DES258" s="27"/>
      <c r="DET258" s="27"/>
      <c r="DEU258" s="27"/>
      <c r="DEV258" s="27"/>
      <c r="DEW258" s="27"/>
      <c r="DEX258" s="27"/>
      <c r="DEY258" s="27"/>
      <c r="DEZ258" s="27"/>
      <c r="DFA258" s="27"/>
      <c r="DFB258" s="27"/>
      <c r="DFC258" s="27"/>
      <c r="DFD258" s="27"/>
      <c r="DFE258" s="27"/>
      <c r="DFF258" s="27"/>
      <c r="DFG258" s="27"/>
      <c r="DFH258" s="27"/>
      <c r="DFI258" s="27"/>
      <c r="DFJ258" s="27"/>
      <c r="DFK258" s="27"/>
      <c r="DFL258" s="27"/>
      <c r="DFM258" s="27"/>
      <c r="DFN258" s="27"/>
      <c r="DFO258" s="27"/>
      <c r="DFP258" s="27"/>
      <c r="DFQ258" s="27"/>
      <c r="DFR258" s="27"/>
      <c r="DFS258" s="27"/>
      <c r="DFT258" s="27"/>
      <c r="DFU258" s="27"/>
      <c r="DFV258" s="27"/>
      <c r="DFW258" s="27"/>
      <c r="DFX258" s="27"/>
      <c r="DFY258" s="27"/>
      <c r="DFZ258" s="27"/>
      <c r="DGA258" s="27"/>
      <c r="DGB258" s="27"/>
      <c r="DGC258" s="27"/>
      <c r="DGD258" s="27"/>
      <c r="DGE258" s="27"/>
      <c r="DGF258" s="27"/>
      <c r="DGG258" s="27"/>
      <c r="DGH258" s="27"/>
      <c r="DGI258" s="27"/>
      <c r="DGJ258" s="27"/>
      <c r="DGK258" s="27"/>
      <c r="DGL258" s="27"/>
      <c r="DGM258" s="27"/>
      <c r="DGN258" s="27"/>
      <c r="DGO258" s="27"/>
      <c r="DGP258" s="27"/>
      <c r="DGQ258" s="27"/>
      <c r="DGR258" s="27"/>
      <c r="DGS258" s="27"/>
      <c r="DGT258" s="27"/>
      <c r="DGU258" s="27"/>
      <c r="DGV258" s="27"/>
      <c r="DGW258" s="27"/>
      <c r="DGX258" s="27"/>
      <c r="DGY258" s="27"/>
      <c r="DGZ258" s="27"/>
      <c r="DHA258" s="27"/>
      <c r="DHB258" s="27"/>
      <c r="DHC258" s="27"/>
      <c r="DHD258" s="27"/>
      <c r="DHE258" s="27"/>
      <c r="DHF258" s="27"/>
      <c r="DHG258" s="27"/>
      <c r="DHH258" s="27"/>
      <c r="DHI258" s="27"/>
      <c r="DHJ258" s="27"/>
      <c r="DHK258" s="27"/>
      <c r="DHL258" s="27"/>
      <c r="DHM258" s="27"/>
      <c r="DHN258" s="27"/>
      <c r="DHO258" s="27"/>
      <c r="DHP258" s="27"/>
      <c r="DHQ258" s="27"/>
      <c r="DHR258" s="27"/>
      <c r="DHS258" s="27"/>
      <c r="DHT258" s="27"/>
      <c r="DHU258" s="27"/>
      <c r="DHV258" s="27"/>
      <c r="DHW258" s="27"/>
      <c r="DHX258" s="27"/>
      <c r="DHY258" s="27"/>
      <c r="DHZ258" s="27"/>
      <c r="DIA258" s="27"/>
      <c r="DIB258" s="27"/>
      <c r="DIC258" s="27"/>
      <c r="DID258" s="27"/>
      <c r="DIE258" s="27"/>
      <c r="DIF258" s="27"/>
      <c r="DIG258" s="27"/>
      <c r="DIH258" s="27"/>
      <c r="DII258" s="27"/>
      <c r="DIJ258" s="27"/>
      <c r="DIK258" s="27"/>
      <c r="DIL258" s="27"/>
      <c r="DIM258" s="27"/>
      <c r="DIN258" s="27"/>
      <c r="DIO258" s="27"/>
      <c r="DIP258" s="27"/>
      <c r="DIQ258" s="27"/>
      <c r="DIR258" s="27"/>
      <c r="DIS258" s="27"/>
      <c r="DIT258" s="27"/>
      <c r="DIU258" s="27"/>
      <c r="DIV258" s="27"/>
      <c r="DIW258" s="27"/>
      <c r="DIX258" s="27"/>
      <c r="DIY258" s="27"/>
      <c r="DIZ258" s="27"/>
      <c r="DJA258" s="27"/>
      <c r="DJB258" s="27"/>
      <c r="DJC258" s="27"/>
      <c r="DJD258" s="27"/>
      <c r="DJE258" s="27"/>
      <c r="DJF258" s="27"/>
      <c r="DJG258" s="27"/>
      <c r="DJH258" s="27"/>
      <c r="DJI258" s="27"/>
      <c r="DJJ258" s="27"/>
      <c r="DJK258" s="27"/>
      <c r="DJL258" s="27"/>
      <c r="DJM258" s="27"/>
      <c r="DJN258" s="27"/>
      <c r="DJO258" s="27"/>
      <c r="DJP258" s="27"/>
      <c r="DJQ258" s="27"/>
      <c r="DJR258" s="27"/>
      <c r="DJS258" s="27"/>
      <c r="DJT258" s="27"/>
      <c r="DJU258" s="27"/>
      <c r="DJV258" s="27"/>
      <c r="DJW258" s="27"/>
      <c r="DJX258" s="27"/>
      <c r="DJY258" s="27"/>
      <c r="DJZ258" s="27"/>
      <c r="DKA258" s="27"/>
      <c r="DKB258" s="27"/>
      <c r="DKC258" s="27"/>
      <c r="DKD258" s="27"/>
      <c r="DKE258" s="27"/>
      <c r="DKF258" s="27"/>
      <c r="DKG258" s="27"/>
      <c r="DKH258" s="27"/>
      <c r="DKI258" s="27"/>
      <c r="DKJ258" s="27"/>
      <c r="DKK258" s="27"/>
      <c r="DKL258" s="27"/>
      <c r="DKM258" s="27"/>
      <c r="DKN258" s="27"/>
      <c r="DKO258" s="27"/>
      <c r="DKP258" s="27"/>
      <c r="DKQ258" s="27"/>
      <c r="DKR258" s="27"/>
      <c r="DKS258" s="27"/>
      <c r="DKT258" s="27"/>
      <c r="DKU258" s="27"/>
      <c r="DKV258" s="27"/>
      <c r="DKW258" s="27"/>
      <c r="DKX258" s="27"/>
      <c r="DKY258" s="27"/>
      <c r="DKZ258" s="27"/>
      <c r="DLA258" s="27"/>
      <c r="DLB258" s="27"/>
      <c r="DLC258" s="27"/>
      <c r="DLD258" s="27"/>
      <c r="DLE258" s="27"/>
      <c r="DLF258" s="27"/>
      <c r="DLG258" s="27"/>
      <c r="DLH258" s="27"/>
      <c r="DLI258" s="27"/>
      <c r="DLJ258" s="27"/>
      <c r="DLK258" s="27"/>
      <c r="DLL258" s="27"/>
      <c r="DLM258" s="27"/>
      <c r="DLN258" s="27"/>
      <c r="DLO258" s="27"/>
      <c r="DLP258" s="27"/>
      <c r="DLQ258" s="27"/>
      <c r="DLR258" s="27"/>
      <c r="DLS258" s="27"/>
      <c r="DLT258" s="27"/>
      <c r="DLU258" s="27"/>
      <c r="DLV258" s="27"/>
      <c r="DLW258" s="27"/>
      <c r="DLX258" s="27"/>
      <c r="DLY258" s="27"/>
      <c r="DLZ258" s="27"/>
      <c r="DMA258" s="27"/>
      <c r="DMB258" s="27"/>
      <c r="DMC258" s="27"/>
      <c r="DMD258" s="27"/>
      <c r="DME258" s="27"/>
      <c r="DMF258" s="27"/>
      <c r="DMG258" s="27"/>
      <c r="DMH258" s="27"/>
      <c r="DMI258" s="27"/>
      <c r="DMJ258" s="27"/>
      <c r="DMK258" s="27"/>
      <c r="DML258" s="27"/>
      <c r="DMM258" s="27"/>
      <c r="DMN258" s="27"/>
      <c r="DMO258" s="27"/>
      <c r="DMP258" s="27"/>
      <c r="DMQ258" s="27"/>
      <c r="DMR258" s="27"/>
      <c r="DMS258" s="27"/>
      <c r="DMT258" s="27"/>
      <c r="DMU258" s="27"/>
      <c r="DMV258" s="27"/>
      <c r="DMW258" s="27"/>
      <c r="DMX258" s="27"/>
      <c r="DMY258" s="27"/>
      <c r="DMZ258" s="27"/>
      <c r="DNA258" s="27"/>
      <c r="DNB258" s="27"/>
      <c r="DNC258" s="27"/>
      <c r="DND258" s="27"/>
      <c r="DNE258" s="27"/>
      <c r="DNF258" s="27"/>
      <c r="DNG258" s="27"/>
      <c r="DNH258" s="27"/>
      <c r="DNI258" s="27"/>
      <c r="DNJ258" s="27"/>
      <c r="DNK258" s="27"/>
      <c r="DNL258" s="27"/>
      <c r="DNM258" s="27"/>
      <c r="DNN258" s="27"/>
      <c r="DNO258" s="27"/>
      <c r="DNP258" s="27"/>
      <c r="DNQ258" s="27"/>
      <c r="DNR258" s="27"/>
      <c r="DNS258" s="27"/>
      <c r="DNT258" s="27"/>
      <c r="DNU258" s="27"/>
      <c r="DNV258" s="27"/>
      <c r="DNW258" s="27"/>
      <c r="DNX258" s="27"/>
      <c r="DNY258" s="27"/>
      <c r="DNZ258" s="27"/>
      <c r="DOA258" s="27"/>
      <c r="DOB258" s="27"/>
      <c r="DOC258" s="27"/>
      <c r="DOD258" s="27"/>
      <c r="DOE258" s="27"/>
      <c r="DOF258" s="27"/>
      <c r="DOG258" s="27"/>
      <c r="DOH258" s="27"/>
      <c r="DOI258" s="27"/>
      <c r="DOJ258" s="27"/>
      <c r="DOK258" s="27"/>
      <c r="DOL258" s="27"/>
      <c r="DOM258" s="27"/>
      <c r="DON258" s="27"/>
      <c r="DOO258" s="27"/>
      <c r="DOP258" s="27"/>
      <c r="DOQ258" s="27"/>
      <c r="DOR258" s="27"/>
      <c r="DOS258" s="27"/>
      <c r="DOT258" s="27"/>
      <c r="DOU258" s="27"/>
      <c r="DOV258" s="27"/>
      <c r="DOW258" s="27"/>
      <c r="DOX258" s="27"/>
      <c r="DOY258" s="27"/>
      <c r="DOZ258" s="27"/>
      <c r="DPA258" s="27"/>
      <c r="DPB258" s="27"/>
      <c r="DPC258" s="27"/>
      <c r="DPD258" s="27"/>
      <c r="DPE258" s="27"/>
      <c r="DPF258" s="27"/>
      <c r="DPG258" s="27"/>
      <c r="DPH258" s="27"/>
      <c r="DPI258" s="27"/>
      <c r="DPJ258" s="27"/>
      <c r="DPK258" s="27"/>
      <c r="DPL258" s="27"/>
      <c r="DPM258" s="27"/>
      <c r="DPN258" s="27"/>
      <c r="DPO258" s="27"/>
      <c r="DPP258" s="27"/>
      <c r="DPQ258" s="27"/>
      <c r="DPR258" s="27"/>
      <c r="DPS258" s="27"/>
      <c r="DPT258" s="27"/>
      <c r="DPU258" s="27"/>
      <c r="DPV258" s="27"/>
      <c r="DPW258" s="27"/>
      <c r="DPX258" s="27"/>
      <c r="DPY258" s="27"/>
      <c r="DPZ258" s="27"/>
      <c r="DQA258" s="27"/>
      <c r="DQB258" s="27"/>
      <c r="DQC258" s="27"/>
      <c r="DQD258" s="27"/>
      <c r="DQE258" s="27"/>
      <c r="DQF258" s="27"/>
      <c r="DQG258" s="27"/>
      <c r="DQH258" s="27"/>
      <c r="DQI258" s="27"/>
      <c r="DQJ258" s="27"/>
      <c r="DQK258" s="27"/>
      <c r="DQL258" s="27"/>
      <c r="DQM258" s="27"/>
      <c r="DQN258" s="27"/>
      <c r="DQO258" s="27"/>
      <c r="DQP258" s="27"/>
      <c r="DQQ258" s="27"/>
      <c r="DQR258" s="27"/>
      <c r="DQS258" s="27"/>
      <c r="DQT258" s="27"/>
      <c r="DQU258" s="27"/>
      <c r="DQV258" s="27"/>
      <c r="DQW258" s="27"/>
      <c r="DQX258" s="27"/>
      <c r="DQY258" s="27"/>
      <c r="DQZ258" s="27"/>
      <c r="DRA258" s="27"/>
      <c r="DRB258" s="27"/>
      <c r="DRC258" s="27"/>
      <c r="DRD258" s="27"/>
      <c r="DRE258" s="27"/>
      <c r="DRF258" s="27"/>
      <c r="DRG258" s="27"/>
      <c r="DRH258" s="27"/>
      <c r="DRI258" s="27"/>
      <c r="DRJ258" s="27"/>
      <c r="DRK258" s="27"/>
      <c r="DRL258" s="27"/>
      <c r="DRM258" s="27"/>
      <c r="DRN258" s="27"/>
      <c r="DRO258" s="27"/>
      <c r="DRP258" s="27"/>
      <c r="DRQ258" s="27"/>
      <c r="DRR258" s="27"/>
      <c r="DRS258" s="27"/>
      <c r="DRT258" s="27"/>
      <c r="DRU258" s="27"/>
      <c r="DRV258" s="27"/>
      <c r="DRW258" s="27"/>
      <c r="DRX258" s="27"/>
      <c r="DRY258" s="27"/>
      <c r="DRZ258" s="27"/>
      <c r="DSA258" s="27"/>
      <c r="DSB258" s="27"/>
      <c r="DSC258" s="27"/>
      <c r="DSD258" s="27"/>
      <c r="DSE258" s="27"/>
      <c r="DSF258" s="27"/>
      <c r="DSG258" s="27"/>
      <c r="DSH258" s="27"/>
      <c r="DSI258" s="27"/>
      <c r="DSJ258" s="27"/>
      <c r="DSK258" s="27"/>
      <c r="DSL258" s="27"/>
      <c r="DSM258" s="27"/>
      <c r="DSN258" s="27"/>
      <c r="DSO258" s="27"/>
      <c r="DSP258" s="27"/>
      <c r="DSQ258" s="27"/>
      <c r="DSR258" s="27"/>
      <c r="DSS258" s="27"/>
      <c r="DST258" s="27"/>
      <c r="DSU258" s="27"/>
      <c r="DSV258" s="27"/>
      <c r="DSW258" s="27"/>
      <c r="DSX258" s="27"/>
      <c r="DSY258" s="27"/>
      <c r="DSZ258" s="27"/>
      <c r="DTA258" s="27"/>
      <c r="DTB258" s="27"/>
      <c r="DTC258" s="27"/>
      <c r="DTD258" s="27"/>
      <c r="DTE258" s="27"/>
      <c r="DTF258" s="27"/>
      <c r="DTG258" s="27"/>
      <c r="DTH258" s="27"/>
      <c r="DTI258" s="27"/>
      <c r="DTJ258" s="27"/>
      <c r="DTK258" s="27"/>
      <c r="DTL258" s="27"/>
      <c r="DTM258" s="27"/>
      <c r="DTN258" s="27"/>
      <c r="DTO258" s="27"/>
      <c r="DTP258" s="27"/>
      <c r="DTQ258" s="27"/>
      <c r="DTR258" s="27"/>
      <c r="DTS258" s="27"/>
      <c r="DTT258" s="27"/>
      <c r="DTU258" s="27"/>
      <c r="DTV258" s="27"/>
      <c r="DTW258" s="27"/>
      <c r="DTX258" s="27"/>
      <c r="DTY258" s="27"/>
      <c r="DTZ258" s="27"/>
      <c r="DUA258" s="27"/>
      <c r="DUB258" s="27"/>
      <c r="DUC258" s="27"/>
      <c r="DUD258" s="27"/>
      <c r="DUE258" s="27"/>
      <c r="DUF258" s="27"/>
      <c r="DUG258" s="27"/>
      <c r="DUH258" s="27"/>
      <c r="DUI258" s="27"/>
      <c r="DUJ258" s="27"/>
      <c r="DUK258" s="27"/>
      <c r="DUL258" s="27"/>
      <c r="DUM258" s="27"/>
      <c r="DUN258" s="27"/>
      <c r="DUO258" s="27"/>
      <c r="DUP258" s="27"/>
      <c r="DUQ258" s="27"/>
      <c r="DUR258" s="27"/>
      <c r="DUS258" s="27"/>
      <c r="DUT258" s="27"/>
      <c r="DUU258" s="27"/>
      <c r="DUV258" s="27"/>
      <c r="DUW258" s="27"/>
      <c r="DUX258" s="27"/>
      <c r="DUY258" s="27"/>
      <c r="DUZ258" s="27"/>
      <c r="DVA258" s="27"/>
      <c r="DVB258" s="27"/>
      <c r="DVC258" s="27"/>
      <c r="DVD258" s="27"/>
      <c r="DVE258" s="27"/>
      <c r="DVF258" s="27"/>
      <c r="DVG258" s="27"/>
      <c r="DVH258" s="27"/>
      <c r="DVI258" s="27"/>
      <c r="DVJ258" s="27"/>
      <c r="DVK258" s="27"/>
      <c r="DVL258" s="27"/>
      <c r="DVM258" s="27"/>
      <c r="DVN258" s="27"/>
      <c r="DVO258" s="27"/>
      <c r="DVP258" s="27"/>
      <c r="DVQ258" s="27"/>
      <c r="DVR258" s="27"/>
      <c r="DVS258" s="27"/>
      <c r="DVT258" s="27"/>
      <c r="DVU258" s="27"/>
      <c r="DVV258" s="27"/>
      <c r="DVW258" s="27"/>
      <c r="DVX258" s="27"/>
      <c r="DVY258" s="27"/>
      <c r="DVZ258" s="27"/>
      <c r="DWA258" s="27"/>
      <c r="DWB258" s="27"/>
      <c r="DWC258" s="27"/>
      <c r="DWD258" s="27"/>
      <c r="DWE258" s="27"/>
      <c r="DWF258" s="27"/>
      <c r="DWG258" s="27"/>
      <c r="DWH258" s="27"/>
      <c r="DWI258" s="27"/>
      <c r="DWJ258" s="27"/>
      <c r="DWK258" s="27"/>
      <c r="DWL258" s="27"/>
      <c r="DWM258" s="27"/>
      <c r="DWN258" s="27"/>
      <c r="DWO258" s="27"/>
      <c r="DWP258" s="27"/>
      <c r="DWQ258" s="27"/>
      <c r="DWR258" s="27"/>
      <c r="DWS258" s="27"/>
      <c r="DWT258" s="27"/>
      <c r="DWU258" s="27"/>
      <c r="DWV258" s="27"/>
      <c r="DWW258" s="27"/>
      <c r="DWX258" s="27"/>
      <c r="DWY258" s="27"/>
      <c r="DWZ258" s="27"/>
      <c r="DXA258" s="27"/>
      <c r="DXB258" s="27"/>
      <c r="DXC258" s="27"/>
      <c r="DXD258" s="27"/>
      <c r="DXE258" s="27"/>
      <c r="DXF258" s="27"/>
      <c r="DXG258" s="27"/>
      <c r="DXH258" s="27"/>
      <c r="DXI258" s="27"/>
      <c r="DXJ258" s="27"/>
      <c r="DXK258" s="27"/>
      <c r="DXL258" s="27"/>
      <c r="DXM258" s="27"/>
      <c r="DXN258" s="27"/>
      <c r="DXO258" s="27"/>
      <c r="DXP258" s="27"/>
      <c r="DXQ258" s="27"/>
      <c r="DXR258" s="27"/>
      <c r="DXS258" s="27"/>
      <c r="DXT258" s="27"/>
      <c r="DXU258" s="27"/>
      <c r="DXV258" s="27"/>
      <c r="DXW258" s="27"/>
      <c r="DXX258" s="27"/>
      <c r="DXY258" s="27"/>
      <c r="DXZ258" s="27"/>
      <c r="DYA258" s="27"/>
      <c r="DYB258" s="27"/>
      <c r="DYC258" s="27"/>
      <c r="DYD258" s="27"/>
      <c r="DYE258" s="27"/>
      <c r="DYF258" s="27"/>
      <c r="DYG258" s="27"/>
      <c r="DYH258" s="27"/>
      <c r="DYI258" s="27"/>
      <c r="DYJ258" s="27"/>
      <c r="DYK258" s="27"/>
      <c r="DYL258" s="27"/>
      <c r="DYM258" s="27"/>
      <c r="DYN258" s="27"/>
      <c r="DYO258" s="27"/>
      <c r="DYP258" s="27"/>
      <c r="DYQ258" s="27"/>
      <c r="DYR258" s="27"/>
      <c r="DYS258" s="27"/>
      <c r="DYT258" s="27"/>
      <c r="DYU258" s="27"/>
      <c r="DYV258" s="27"/>
      <c r="DYW258" s="27"/>
      <c r="DYX258" s="27"/>
      <c r="DYY258" s="27"/>
      <c r="DYZ258" s="27"/>
      <c r="DZA258" s="27"/>
      <c r="DZB258" s="27"/>
      <c r="DZC258" s="27"/>
      <c r="DZD258" s="27"/>
      <c r="DZE258" s="27"/>
      <c r="DZF258" s="27"/>
      <c r="DZG258" s="27"/>
      <c r="DZH258" s="27"/>
      <c r="DZI258" s="27"/>
      <c r="DZJ258" s="27"/>
      <c r="DZK258" s="27"/>
      <c r="DZL258" s="27"/>
      <c r="DZM258" s="27"/>
      <c r="DZN258" s="27"/>
      <c r="DZO258" s="27"/>
      <c r="DZP258" s="27"/>
      <c r="DZQ258" s="27"/>
      <c r="DZR258" s="27"/>
      <c r="DZS258" s="27"/>
      <c r="DZT258" s="27"/>
      <c r="DZU258" s="27"/>
      <c r="DZV258" s="27"/>
      <c r="DZW258" s="27"/>
      <c r="DZX258" s="27"/>
      <c r="DZY258" s="27"/>
      <c r="DZZ258" s="27"/>
      <c r="EAA258" s="27"/>
      <c r="EAB258" s="27"/>
      <c r="EAC258" s="27"/>
      <c r="EAD258" s="27"/>
      <c r="EAE258" s="27"/>
      <c r="EAF258" s="27"/>
      <c r="EAG258" s="27"/>
      <c r="EAH258" s="27"/>
      <c r="EAI258" s="27"/>
      <c r="EAJ258" s="27"/>
      <c r="EAK258" s="27"/>
      <c r="EAL258" s="27"/>
      <c r="EAM258" s="27"/>
      <c r="EAN258" s="27"/>
      <c r="EAO258" s="27"/>
      <c r="EAP258" s="27"/>
      <c r="EAQ258" s="27"/>
      <c r="EAR258" s="27"/>
      <c r="EAS258" s="27"/>
      <c r="EAT258" s="27"/>
      <c r="EAU258" s="27"/>
      <c r="EAV258" s="27"/>
      <c r="EAW258" s="27"/>
      <c r="EAX258" s="27"/>
      <c r="EAY258" s="27"/>
      <c r="EAZ258" s="27"/>
      <c r="EBA258" s="27"/>
      <c r="EBB258" s="27"/>
      <c r="EBC258" s="27"/>
      <c r="EBD258" s="27"/>
      <c r="EBE258" s="27"/>
      <c r="EBF258" s="27"/>
      <c r="EBG258" s="27"/>
      <c r="EBH258" s="27"/>
      <c r="EBI258" s="27"/>
      <c r="EBJ258" s="27"/>
      <c r="EBK258" s="27"/>
      <c r="EBL258" s="27"/>
      <c r="EBM258" s="27"/>
      <c r="EBN258" s="27"/>
      <c r="EBO258" s="27"/>
      <c r="EBP258" s="27"/>
      <c r="EBQ258" s="27"/>
      <c r="EBR258" s="27"/>
      <c r="EBS258" s="27"/>
      <c r="EBT258" s="27"/>
      <c r="EBU258" s="27"/>
      <c r="EBV258" s="27"/>
      <c r="EBW258" s="27"/>
      <c r="EBX258" s="27"/>
      <c r="EBY258" s="27"/>
      <c r="EBZ258" s="27"/>
      <c r="ECA258" s="27"/>
      <c r="ECB258" s="27"/>
      <c r="ECC258" s="27"/>
      <c r="ECD258" s="27"/>
      <c r="ECE258" s="27"/>
      <c r="ECF258" s="27"/>
      <c r="ECG258" s="27"/>
      <c r="ECH258" s="27"/>
      <c r="ECI258" s="27"/>
      <c r="ECJ258" s="27"/>
      <c r="ECK258" s="27"/>
      <c r="ECL258" s="27"/>
      <c r="ECM258" s="27"/>
      <c r="ECN258" s="27"/>
      <c r="ECO258" s="27"/>
      <c r="ECP258" s="27"/>
      <c r="ECQ258" s="27"/>
      <c r="ECR258" s="27"/>
      <c r="ECS258" s="27"/>
      <c r="ECT258" s="27"/>
      <c r="ECU258" s="27"/>
      <c r="ECV258" s="27"/>
      <c r="ECW258" s="27"/>
      <c r="ECX258" s="27"/>
      <c r="ECY258" s="27"/>
      <c r="ECZ258" s="27"/>
      <c r="EDA258" s="27"/>
      <c r="EDB258" s="27"/>
      <c r="EDC258" s="27"/>
      <c r="EDD258" s="27"/>
      <c r="EDE258" s="27"/>
      <c r="EDF258" s="27"/>
      <c r="EDG258" s="27"/>
      <c r="EDH258" s="27"/>
      <c r="EDI258" s="27"/>
      <c r="EDJ258" s="27"/>
      <c r="EDK258" s="27"/>
      <c r="EDL258" s="27"/>
      <c r="EDM258" s="27"/>
      <c r="EDN258" s="27"/>
      <c r="EDO258" s="27"/>
      <c r="EDP258" s="27"/>
      <c r="EDQ258" s="27"/>
      <c r="EDR258" s="27"/>
      <c r="EDS258" s="27"/>
      <c r="EDT258" s="27"/>
      <c r="EDU258" s="27"/>
      <c r="EDV258" s="27"/>
      <c r="EDW258" s="27"/>
      <c r="EDX258" s="27"/>
      <c r="EDY258" s="27"/>
      <c r="EDZ258" s="27"/>
      <c r="EEA258" s="27"/>
      <c r="EEB258" s="27"/>
      <c r="EEC258" s="27"/>
      <c r="EED258" s="27"/>
      <c r="EEE258" s="27"/>
      <c r="EEF258" s="27"/>
      <c r="EEG258" s="27"/>
      <c r="EEH258" s="27"/>
      <c r="EEI258" s="27"/>
      <c r="EEJ258" s="27"/>
      <c r="EEK258" s="27"/>
      <c r="EEL258" s="27"/>
      <c r="EEM258" s="27"/>
      <c r="EEN258" s="27"/>
      <c r="EEO258" s="27"/>
      <c r="EEP258" s="27"/>
      <c r="EEQ258" s="27"/>
      <c r="EER258" s="27"/>
      <c r="EES258" s="27"/>
      <c r="EET258" s="27"/>
      <c r="EEU258" s="27"/>
      <c r="EEV258" s="27"/>
      <c r="EEW258" s="27"/>
      <c r="EEX258" s="27"/>
      <c r="EEY258" s="27"/>
      <c r="EEZ258" s="27"/>
      <c r="EFA258" s="27"/>
      <c r="EFB258" s="27"/>
      <c r="EFC258" s="27"/>
      <c r="EFD258" s="27"/>
      <c r="EFE258" s="27"/>
      <c r="EFF258" s="27"/>
      <c r="EFG258" s="27"/>
      <c r="EFH258" s="27"/>
      <c r="EFI258" s="27"/>
      <c r="EFJ258" s="27"/>
      <c r="EFK258" s="27"/>
      <c r="EFL258" s="27"/>
      <c r="EFM258" s="27"/>
      <c r="EFN258" s="27"/>
      <c r="EFO258" s="27"/>
      <c r="EFP258" s="27"/>
      <c r="EFQ258" s="27"/>
      <c r="EFR258" s="27"/>
      <c r="EFS258" s="27"/>
      <c r="EFT258" s="27"/>
      <c r="EFU258" s="27"/>
      <c r="EFV258" s="27"/>
      <c r="EFW258" s="27"/>
      <c r="EFX258" s="27"/>
      <c r="EFY258" s="27"/>
      <c r="EFZ258" s="27"/>
      <c r="EGA258" s="27"/>
      <c r="EGB258" s="27"/>
      <c r="EGC258" s="27"/>
      <c r="EGD258" s="27"/>
      <c r="EGE258" s="27"/>
      <c r="EGF258" s="27"/>
      <c r="EGG258" s="27"/>
      <c r="EGH258" s="27"/>
      <c r="EGI258" s="27"/>
      <c r="EGJ258" s="27"/>
      <c r="EGK258" s="27"/>
      <c r="EGL258" s="27"/>
      <c r="EGM258" s="27"/>
      <c r="EGN258" s="27"/>
      <c r="EGO258" s="27"/>
      <c r="EGP258" s="27"/>
      <c r="EGQ258" s="27"/>
      <c r="EGR258" s="27"/>
      <c r="EGS258" s="27"/>
      <c r="EGT258" s="27"/>
      <c r="EGU258" s="27"/>
      <c r="EGV258" s="27"/>
      <c r="EGW258" s="27"/>
      <c r="EGX258" s="27"/>
      <c r="EGY258" s="27"/>
      <c r="EGZ258" s="27"/>
      <c r="EHA258" s="27"/>
      <c r="EHB258" s="27"/>
      <c r="EHC258" s="27"/>
      <c r="EHD258" s="27"/>
      <c r="EHE258" s="27"/>
      <c r="EHF258" s="27"/>
      <c r="EHG258" s="27"/>
      <c r="EHH258" s="27"/>
      <c r="EHI258" s="27"/>
      <c r="EHJ258" s="27"/>
      <c r="EHK258" s="27"/>
      <c r="EHL258" s="27"/>
      <c r="EHM258" s="27"/>
      <c r="EHN258" s="27"/>
      <c r="EHO258" s="27"/>
      <c r="EHP258" s="27"/>
      <c r="EHQ258" s="27"/>
      <c r="EHR258" s="27"/>
      <c r="EHS258" s="27"/>
      <c r="EHT258" s="27"/>
      <c r="EHU258" s="27"/>
      <c r="EHV258" s="27"/>
      <c r="EHW258" s="27"/>
      <c r="EHX258" s="27"/>
      <c r="EHY258" s="27"/>
      <c r="EHZ258" s="27"/>
      <c r="EIA258" s="27"/>
      <c r="EIB258" s="27"/>
      <c r="EIC258" s="27"/>
      <c r="EID258" s="27"/>
      <c r="EIE258" s="27"/>
      <c r="EIF258" s="27"/>
      <c r="EIG258" s="27"/>
      <c r="EIH258" s="27"/>
      <c r="EII258" s="27"/>
      <c r="EIJ258" s="27"/>
      <c r="EIK258" s="27"/>
      <c r="EIL258" s="27"/>
      <c r="EIM258" s="27"/>
      <c r="EIN258" s="27"/>
      <c r="EIO258" s="27"/>
      <c r="EIP258" s="27"/>
      <c r="EIQ258" s="27"/>
      <c r="EIR258" s="27"/>
      <c r="EIS258" s="27"/>
      <c r="EIT258" s="27"/>
      <c r="EIU258" s="27"/>
      <c r="EIV258" s="27"/>
      <c r="EIW258" s="27"/>
      <c r="EIX258" s="27"/>
      <c r="EIY258" s="27"/>
      <c r="EIZ258" s="27"/>
      <c r="EJA258" s="27"/>
      <c r="EJB258" s="27"/>
      <c r="EJC258" s="27"/>
      <c r="EJD258" s="27"/>
      <c r="EJE258" s="27"/>
      <c r="EJF258" s="27"/>
      <c r="EJG258" s="27"/>
      <c r="EJH258" s="27"/>
      <c r="EJI258" s="27"/>
      <c r="EJJ258" s="27"/>
      <c r="EJK258" s="27"/>
      <c r="EJL258" s="27"/>
      <c r="EJM258" s="27"/>
      <c r="EJN258" s="27"/>
      <c r="EJO258" s="27"/>
      <c r="EJP258" s="27"/>
      <c r="EJQ258" s="27"/>
      <c r="EJR258" s="27"/>
      <c r="EJS258" s="27"/>
      <c r="EJT258" s="27"/>
      <c r="EJU258" s="27"/>
      <c r="EJV258" s="27"/>
      <c r="EJW258" s="27"/>
      <c r="EJX258" s="27"/>
      <c r="EJY258" s="27"/>
      <c r="EJZ258" s="27"/>
      <c r="EKA258" s="27"/>
      <c r="EKB258" s="27"/>
      <c r="EKC258" s="27"/>
      <c r="EKD258" s="27"/>
      <c r="EKE258" s="27"/>
      <c r="EKF258" s="27"/>
      <c r="EKG258" s="27"/>
      <c r="EKH258" s="27"/>
      <c r="EKI258" s="27"/>
      <c r="EKJ258" s="27"/>
      <c r="EKK258" s="27"/>
      <c r="EKL258" s="27"/>
      <c r="EKM258" s="27"/>
      <c r="EKN258" s="27"/>
      <c r="EKO258" s="27"/>
      <c r="EKP258" s="27"/>
      <c r="EKQ258" s="27"/>
      <c r="EKR258" s="27"/>
      <c r="EKS258" s="27"/>
      <c r="EKT258" s="27"/>
      <c r="EKU258" s="27"/>
      <c r="EKV258" s="27"/>
      <c r="EKW258" s="27"/>
      <c r="EKX258" s="27"/>
      <c r="EKY258" s="27"/>
      <c r="EKZ258" s="27"/>
      <c r="ELA258" s="27"/>
      <c r="ELB258" s="27"/>
      <c r="ELC258" s="27"/>
      <c r="ELD258" s="27"/>
      <c r="ELE258" s="27"/>
      <c r="ELF258" s="27"/>
      <c r="ELG258" s="27"/>
      <c r="ELH258" s="27"/>
      <c r="ELI258" s="27"/>
      <c r="ELJ258" s="27"/>
      <c r="ELK258" s="27"/>
      <c r="ELL258" s="27"/>
      <c r="ELM258" s="27"/>
      <c r="ELN258" s="27"/>
      <c r="ELO258" s="27"/>
      <c r="ELP258" s="27"/>
      <c r="ELQ258" s="27"/>
      <c r="ELR258" s="27"/>
      <c r="ELS258" s="27"/>
      <c r="ELT258" s="27"/>
      <c r="ELU258" s="27"/>
      <c r="ELV258" s="27"/>
      <c r="ELW258" s="27"/>
      <c r="ELX258" s="27"/>
      <c r="ELY258" s="27"/>
      <c r="ELZ258" s="27"/>
      <c r="EMA258" s="27"/>
      <c r="EMB258" s="27"/>
      <c r="EMC258" s="27"/>
      <c r="EMD258" s="27"/>
      <c r="EME258" s="27"/>
      <c r="EMF258" s="27"/>
      <c r="EMG258" s="27"/>
      <c r="EMH258" s="27"/>
      <c r="EMI258" s="27"/>
      <c r="EMJ258" s="27"/>
      <c r="EMK258" s="27"/>
      <c r="EML258" s="27"/>
      <c r="EMM258" s="27"/>
      <c r="EMN258" s="27"/>
      <c r="EMO258" s="27"/>
      <c r="EMP258" s="27"/>
      <c r="EMQ258" s="27"/>
      <c r="EMR258" s="27"/>
      <c r="EMS258" s="27"/>
      <c r="EMT258" s="27"/>
      <c r="EMU258" s="27"/>
      <c r="EMV258" s="27"/>
      <c r="EMW258" s="27"/>
      <c r="EMX258" s="27"/>
      <c r="EMY258" s="27"/>
      <c r="EMZ258" s="27"/>
      <c r="ENA258" s="27"/>
      <c r="ENB258" s="27"/>
      <c r="ENC258" s="27"/>
      <c r="END258" s="27"/>
      <c r="ENE258" s="27"/>
      <c r="ENF258" s="27"/>
      <c r="ENG258" s="27"/>
      <c r="ENH258" s="27"/>
      <c r="ENI258" s="27"/>
      <c r="ENJ258" s="27"/>
      <c r="ENK258" s="27"/>
      <c r="ENL258" s="27"/>
      <c r="ENM258" s="27"/>
      <c r="ENN258" s="27"/>
      <c r="ENO258" s="27"/>
      <c r="ENP258" s="27"/>
      <c r="ENQ258" s="27"/>
      <c r="ENR258" s="27"/>
      <c r="ENS258" s="27"/>
      <c r="ENT258" s="27"/>
      <c r="ENU258" s="27"/>
      <c r="ENV258" s="27"/>
      <c r="ENW258" s="27"/>
      <c r="ENX258" s="27"/>
      <c r="ENY258" s="27"/>
      <c r="ENZ258" s="27"/>
      <c r="EOA258" s="27"/>
      <c r="EOB258" s="27"/>
      <c r="EOC258" s="27"/>
      <c r="EOD258" s="27"/>
      <c r="EOE258" s="27"/>
      <c r="EOF258" s="27"/>
      <c r="EOG258" s="27"/>
      <c r="EOH258" s="27"/>
      <c r="EOI258" s="27"/>
      <c r="EOJ258" s="27"/>
      <c r="EOK258" s="27"/>
      <c r="EOL258" s="27"/>
      <c r="EOM258" s="27"/>
      <c r="EON258" s="27"/>
      <c r="EOO258" s="27"/>
      <c r="EOP258" s="27"/>
      <c r="EOQ258" s="27"/>
      <c r="EOR258" s="27"/>
      <c r="EOS258" s="27"/>
      <c r="EOT258" s="27"/>
      <c r="EOU258" s="27"/>
      <c r="EOV258" s="27"/>
      <c r="EOW258" s="27"/>
      <c r="EOX258" s="27"/>
      <c r="EOY258" s="27"/>
      <c r="EOZ258" s="27"/>
      <c r="EPA258" s="27"/>
      <c r="EPB258" s="27"/>
      <c r="EPC258" s="27"/>
      <c r="EPD258" s="27"/>
      <c r="EPE258" s="27"/>
      <c r="EPF258" s="27"/>
      <c r="EPG258" s="27"/>
      <c r="EPH258" s="27"/>
      <c r="EPI258" s="27"/>
      <c r="EPJ258" s="27"/>
      <c r="EPK258" s="27"/>
      <c r="EPL258" s="27"/>
      <c r="EPM258" s="27"/>
      <c r="EPN258" s="27"/>
      <c r="EPO258" s="27"/>
      <c r="EPP258" s="27"/>
      <c r="EPQ258" s="27"/>
      <c r="EPR258" s="27"/>
      <c r="EPS258" s="27"/>
      <c r="EPT258" s="27"/>
      <c r="EPU258" s="27"/>
      <c r="EPV258" s="27"/>
      <c r="EPW258" s="27"/>
      <c r="EPX258" s="27"/>
      <c r="EPY258" s="27"/>
      <c r="EPZ258" s="27"/>
      <c r="EQA258" s="27"/>
      <c r="EQB258" s="27"/>
      <c r="EQC258" s="27"/>
      <c r="EQD258" s="27"/>
      <c r="EQE258" s="27"/>
      <c r="EQF258" s="27"/>
      <c r="EQG258" s="27"/>
      <c r="EQH258" s="27"/>
      <c r="EQI258" s="27"/>
      <c r="EQJ258" s="27"/>
      <c r="EQK258" s="27"/>
      <c r="EQL258" s="27"/>
      <c r="EQM258" s="27"/>
      <c r="EQN258" s="27"/>
      <c r="EQO258" s="27"/>
      <c r="EQP258" s="27"/>
      <c r="EQQ258" s="27"/>
      <c r="EQR258" s="27"/>
      <c r="EQS258" s="27"/>
      <c r="EQT258" s="27"/>
      <c r="EQU258" s="27"/>
      <c r="EQV258" s="27"/>
      <c r="EQW258" s="27"/>
      <c r="EQX258" s="27"/>
      <c r="EQY258" s="27"/>
      <c r="EQZ258" s="27"/>
      <c r="ERA258" s="27"/>
      <c r="ERB258" s="27"/>
      <c r="ERC258" s="27"/>
      <c r="ERD258" s="27"/>
      <c r="ERE258" s="27"/>
      <c r="ERF258" s="27"/>
      <c r="ERG258" s="27"/>
      <c r="ERH258" s="27"/>
      <c r="ERI258" s="27"/>
      <c r="ERJ258" s="27"/>
      <c r="ERK258" s="27"/>
      <c r="ERL258" s="27"/>
      <c r="ERM258" s="27"/>
      <c r="ERN258" s="27"/>
      <c r="ERO258" s="27"/>
      <c r="ERP258" s="27"/>
      <c r="ERQ258" s="27"/>
      <c r="ERR258" s="27"/>
      <c r="ERS258" s="27"/>
      <c r="ERT258" s="27"/>
      <c r="ERU258" s="27"/>
      <c r="ERV258" s="27"/>
      <c r="ERW258" s="27"/>
      <c r="ERX258" s="27"/>
      <c r="ERY258" s="27"/>
      <c r="ERZ258" s="27"/>
      <c r="ESA258" s="27"/>
      <c r="ESB258" s="27"/>
      <c r="ESC258" s="27"/>
      <c r="ESD258" s="27"/>
      <c r="ESE258" s="27"/>
      <c r="ESF258" s="27"/>
      <c r="ESG258" s="27"/>
      <c r="ESH258" s="27"/>
      <c r="ESI258" s="27"/>
      <c r="ESJ258" s="27"/>
      <c r="ESK258" s="27"/>
      <c r="ESL258" s="27"/>
      <c r="ESM258" s="27"/>
      <c r="ESN258" s="27"/>
      <c r="ESO258" s="27"/>
      <c r="ESP258" s="27"/>
      <c r="ESQ258" s="27"/>
      <c r="ESR258" s="27"/>
      <c r="ESS258" s="27"/>
      <c r="EST258" s="27"/>
      <c r="ESU258" s="27"/>
      <c r="ESV258" s="27"/>
      <c r="ESW258" s="27"/>
      <c r="ESX258" s="27"/>
      <c r="ESY258" s="27"/>
      <c r="ESZ258" s="27"/>
      <c r="ETA258" s="27"/>
      <c r="ETB258" s="27"/>
      <c r="ETC258" s="27"/>
      <c r="ETD258" s="27"/>
      <c r="ETE258" s="27"/>
      <c r="ETF258" s="27"/>
      <c r="ETG258" s="27"/>
      <c r="ETH258" s="27"/>
      <c r="ETI258" s="27"/>
      <c r="ETJ258" s="27"/>
      <c r="ETK258" s="27"/>
      <c r="ETL258" s="27"/>
      <c r="ETM258" s="27"/>
      <c r="ETN258" s="27"/>
      <c r="ETO258" s="27"/>
      <c r="ETP258" s="27"/>
      <c r="ETQ258" s="27"/>
      <c r="ETR258" s="27"/>
      <c r="ETS258" s="27"/>
      <c r="ETT258" s="27"/>
      <c r="ETU258" s="27"/>
      <c r="ETV258" s="27"/>
      <c r="ETW258" s="27"/>
      <c r="ETX258" s="27"/>
      <c r="ETY258" s="27"/>
      <c r="ETZ258" s="27"/>
      <c r="EUA258" s="27"/>
      <c r="EUB258" s="27"/>
      <c r="EUC258" s="27"/>
      <c r="EUD258" s="27"/>
      <c r="EUE258" s="27"/>
      <c r="EUF258" s="27"/>
      <c r="EUG258" s="27"/>
      <c r="EUH258" s="27"/>
      <c r="EUI258" s="27"/>
      <c r="EUJ258" s="27"/>
      <c r="EUK258" s="27"/>
      <c r="EUL258" s="27"/>
      <c r="EUM258" s="27"/>
      <c r="EUN258" s="27"/>
      <c r="EUO258" s="27"/>
      <c r="EUP258" s="27"/>
      <c r="EUQ258" s="27"/>
      <c r="EUR258" s="27"/>
      <c r="EUS258" s="27"/>
      <c r="EUT258" s="27"/>
      <c r="EUU258" s="27"/>
      <c r="EUV258" s="27"/>
      <c r="EUW258" s="27"/>
      <c r="EUX258" s="27"/>
      <c r="EUY258" s="27"/>
      <c r="EUZ258" s="27"/>
      <c r="EVA258" s="27"/>
      <c r="EVB258" s="27"/>
      <c r="EVC258" s="27"/>
      <c r="EVD258" s="27"/>
      <c r="EVE258" s="27"/>
      <c r="EVF258" s="27"/>
      <c r="EVG258" s="27"/>
      <c r="EVH258" s="27"/>
      <c r="EVI258" s="27"/>
      <c r="EVJ258" s="27"/>
      <c r="EVK258" s="27"/>
      <c r="EVL258" s="27"/>
      <c r="EVM258" s="27"/>
      <c r="EVN258" s="27"/>
      <c r="EVO258" s="27"/>
      <c r="EVP258" s="27"/>
      <c r="EVQ258" s="27"/>
      <c r="EVR258" s="27"/>
      <c r="EVS258" s="27"/>
      <c r="EVT258" s="27"/>
      <c r="EVU258" s="27"/>
      <c r="EVV258" s="27"/>
      <c r="EVW258" s="27"/>
      <c r="EVX258" s="27"/>
      <c r="EVY258" s="27"/>
      <c r="EVZ258" s="27"/>
      <c r="EWA258" s="27"/>
      <c r="EWB258" s="27"/>
      <c r="EWC258" s="27"/>
      <c r="EWD258" s="27"/>
      <c r="EWE258" s="27"/>
      <c r="EWF258" s="27"/>
      <c r="EWG258" s="27"/>
      <c r="EWH258" s="27"/>
      <c r="EWI258" s="27"/>
      <c r="EWJ258" s="27"/>
      <c r="EWK258" s="27"/>
      <c r="EWL258" s="27"/>
      <c r="EWM258" s="27"/>
      <c r="EWN258" s="27"/>
      <c r="EWO258" s="27"/>
      <c r="EWP258" s="27"/>
      <c r="EWQ258" s="27"/>
      <c r="EWR258" s="27"/>
      <c r="EWS258" s="27"/>
      <c r="EWT258" s="27"/>
      <c r="EWU258" s="27"/>
      <c r="EWV258" s="27"/>
      <c r="EWW258" s="27"/>
      <c r="EWX258" s="27"/>
      <c r="EWY258" s="27"/>
      <c r="EWZ258" s="27"/>
      <c r="EXA258" s="27"/>
      <c r="EXB258" s="27"/>
      <c r="EXC258" s="27"/>
      <c r="EXD258" s="27"/>
      <c r="EXE258" s="27"/>
      <c r="EXF258" s="27"/>
      <c r="EXG258" s="27"/>
      <c r="EXH258" s="27"/>
      <c r="EXI258" s="27"/>
      <c r="EXJ258" s="27"/>
      <c r="EXK258" s="27"/>
      <c r="EXL258" s="27"/>
      <c r="EXM258" s="27"/>
      <c r="EXN258" s="27"/>
      <c r="EXO258" s="27"/>
      <c r="EXP258" s="27"/>
      <c r="EXQ258" s="27"/>
      <c r="EXR258" s="27"/>
      <c r="EXS258" s="27"/>
      <c r="EXT258" s="27"/>
      <c r="EXU258" s="27"/>
      <c r="EXV258" s="27"/>
      <c r="EXW258" s="27"/>
      <c r="EXX258" s="27"/>
      <c r="EXY258" s="27"/>
      <c r="EXZ258" s="27"/>
      <c r="EYA258" s="27"/>
      <c r="EYB258" s="27"/>
      <c r="EYC258" s="27"/>
      <c r="EYD258" s="27"/>
      <c r="EYE258" s="27"/>
      <c r="EYF258" s="27"/>
      <c r="EYG258" s="27"/>
      <c r="EYH258" s="27"/>
      <c r="EYI258" s="27"/>
      <c r="EYJ258" s="27"/>
      <c r="EYK258" s="27"/>
      <c r="EYL258" s="27"/>
      <c r="EYM258" s="27"/>
      <c r="EYN258" s="27"/>
      <c r="EYO258" s="27"/>
      <c r="EYP258" s="27"/>
      <c r="EYQ258" s="27"/>
      <c r="EYR258" s="27"/>
      <c r="EYS258" s="27"/>
      <c r="EYT258" s="27"/>
      <c r="EYU258" s="27"/>
      <c r="EYV258" s="27"/>
      <c r="EYW258" s="27"/>
      <c r="EYX258" s="27"/>
      <c r="EYY258" s="27"/>
      <c r="EYZ258" s="27"/>
      <c r="EZA258" s="27"/>
      <c r="EZB258" s="27"/>
      <c r="EZC258" s="27"/>
      <c r="EZD258" s="27"/>
      <c r="EZE258" s="27"/>
      <c r="EZF258" s="27"/>
      <c r="EZG258" s="27"/>
      <c r="EZH258" s="27"/>
      <c r="EZI258" s="27"/>
      <c r="EZJ258" s="27"/>
      <c r="EZK258" s="27"/>
      <c r="EZL258" s="27"/>
      <c r="EZM258" s="27"/>
      <c r="EZN258" s="27"/>
      <c r="EZO258" s="27"/>
      <c r="EZP258" s="27"/>
      <c r="EZQ258" s="27"/>
      <c r="EZR258" s="27"/>
      <c r="EZS258" s="27"/>
      <c r="EZT258" s="27"/>
      <c r="EZU258" s="27"/>
      <c r="EZV258" s="27"/>
      <c r="EZW258" s="27"/>
      <c r="EZX258" s="27"/>
      <c r="EZY258" s="27"/>
      <c r="EZZ258" s="27"/>
      <c r="FAA258" s="27"/>
      <c r="FAB258" s="27"/>
      <c r="FAC258" s="27"/>
      <c r="FAD258" s="27"/>
      <c r="FAE258" s="27"/>
      <c r="FAF258" s="27"/>
      <c r="FAG258" s="27"/>
      <c r="FAH258" s="27"/>
      <c r="FAI258" s="27"/>
      <c r="FAJ258" s="27"/>
      <c r="FAK258" s="27"/>
      <c r="FAL258" s="27"/>
      <c r="FAM258" s="27"/>
      <c r="FAN258" s="27"/>
      <c r="FAO258" s="27"/>
      <c r="FAP258" s="27"/>
      <c r="FAQ258" s="27"/>
      <c r="FAR258" s="27"/>
      <c r="FAS258" s="27"/>
      <c r="FAT258" s="27"/>
      <c r="FAU258" s="27"/>
      <c r="FAV258" s="27"/>
      <c r="FAW258" s="27"/>
      <c r="FAX258" s="27"/>
      <c r="FAY258" s="27"/>
      <c r="FAZ258" s="27"/>
      <c r="FBA258" s="27"/>
      <c r="FBB258" s="27"/>
      <c r="FBC258" s="27"/>
      <c r="FBD258" s="27"/>
      <c r="FBE258" s="27"/>
      <c r="FBF258" s="27"/>
      <c r="FBG258" s="27"/>
      <c r="FBH258" s="27"/>
      <c r="FBI258" s="27"/>
      <c r="FBJ258" s="27"/>
      <c r="FBK258" s="27"/>
      <c r="FBL258" s="27"/>
      <c r="FBM258" s="27"/>
      <c r="FBN258" s="27"/>
      <c r="FBO258" s="27"/>
      <c r="FBP258" s="27"/>
      <c r="FBQ258" s="27"/>
      <c r="FBR258" s="27"/>
      <c r="FBS258" s="27"/>
      <c r="FBT258" s="27"/>
      <c r="FBU258" s="27"/>
      <c r="FBV258" s="27"/>
      <c r="FBW258" s="27"/>
      <c r="FBX258" s="27"/>
      <c r="FBY258" s="27"/>
      <c r="FBZ258" s="27"/>
      <c r="FCA258" s="27"/>
      <c r="FCB258" s="27"/>
      <c r="FCC258" s="27"/>
      <c r="FCD258" s="27"/>
      <c r="FCE258" s="27"/>
      <c r="FCF258" s="27"/>
      <c r="FCG258" s="27"/>
      <c r="FCH258" s="27"/>
      <c r="FCI258" s="27"/>
      <c r="FCJ258" s="27"/>
      <c r="FCK258" s="27"/>
      <c r="FCL258" s="27"/>
      <c r="FCM258" s="27"/>
      <c r="FCN258" s="27"/>
      <c r="FCO258" s="27"/>
      <c r="FCP258" s="27"/>
      <c r="FCQ258" s="27"/>
      <c r="FCR258" s="27"/>
      <c r="FCS258" s="27"/>
      <c r="FCT258" s="27"/>
      <c r="FCU258" s="27"/>
      <c r="FCV258" s="27"/>
      <c r="FCW258" s="27"/>
      <c r="FCX258" s="27"/>
      <c r="FCY258" s="27"/>
      <c r="FCZ258" s="27"/>
      <c r="FDA258" s="27"/>
      <c r="FDB258" s="27"/>
      <c r="FDC258" s="27"/>
      <c r="FDD258" s="27"/>
      <c r="FDE258" s="27"/>
      <c r="FDF258" s="27"/>
      <c r="FDG258" s="27"/>
      <c r="FDH258" s="27"/>
      <c r="FDI258" s="27"/>
      <c r="FDJ258" s="27"/>
      <c r="FDK258" s="27"/>
      <c r="FDL258" s="27"/>
      <c r="FDM258" s="27"/>
      <c r="FDN258" s="27"/>
      <c r="FDO258" s="27"/>
      <c r="FDP258" s="27"/>
      <c r="FDQ258" s="27"/>
      <c r="FDR258" s="27"/>
      <c r="FDS258" s="27"/>
      <c r="FDT258" s="27"/>
      <c r="FDU258" s="27"/>
      <c r="FDV258" s="27"/>
      <c r="FDW258" s="27"/>
      <c r="FDX258" s="27"/>
      <c r="FDY258" s="27"/>
      <c r="FDZ258" s="27"/>
      <c r="FEA258" s="27"/>
      <c r="FEB258" s="27"/>
      <c r="FEC258" s="27"/>
      <c r="FED258" s="27"/>
      <c r="FEE258" s="27"/>
      <c r="FEF258" s="27"/>
      <c r="FEG258" s="27"/>
      <c r="FEH258" s="27"/>
      <c r="FEI258" s="27"/>
      <c r="FEJ258" s="27"/>
      <c r="FEK258" s="27"/>
      <c r="FEL258" s="27"/>
      <c r="FEM258" s="27"/>
      <c r="FEN258" s="27"/>
      <c r="FEO258" s="27"/>
      <c r="FEP258" s="27"/>
      <c r="FEQ258" s="27"/>
      <c r="FER258" s="27"/>
      <c r="FES258" s="27"/>
      <c r="FET258" s="27"/>
      <c r="FEU258" s="27"/>
      <c r="FEV258" s="27"/>
      <c r="FEW258" s="27"/>
      <c r="FEX258" s="27"/>
      <c r="FEY258" s="27"/>
      <c r="FEZ258" s="27"/>
      <c r="FFA258" s="27"/>
      <c r="FFB258" s="27"/>
      <c r="FFC258" s="27"/>
      <c r="FFD258" s="27"/>
      <c r="FFE258" s="27"/>
      <c r="FFF258" s="27"/>
      <c r="FFG258" s="27"/>
      <c r="FFH258" s="27"/>
      <c r="FFI258" s="27"/>
      <c r="FFJ258" s="27"/>
      <c r="FFK258" s="27"/>
      <c r="FFL258" s="27"/>
      <c r="FFM258" s="27"/>
      <c r="FFN258" s="27"/>
      <c r="FFO258" s="27"/>
      <c r="FFP258" s="27"/>
      <c r="FFQ258" s="27"/>
      <c r="FFR258" s="27"/>
      <c r="FFS258" s="27"/>
      <c r="FFT258" s="27"/>
      <c r="FFU258" s="27"/>
      <c r="FFV258" s="27"/>
      <c r="FFW258" s="27"/>
      <c r="FFX258" s="27"/>
      <c r="FFY258" s="27"/>
      <c r="FFZ258" s="27"/>
      <c r="FGA258" s="27"/>
      <c r="FGB258" s="27"/>
      <c r="FGC258" s="27"/>
      <c r="FGD258" s="27"/>
      <c r="FGE258" s="27"/>
      <c r="FGF258" s="27"/>
      <c r="FGG258" s="27"/>
      <c r="FGH258" s="27"/>
      <c r="FGI258" s="27"/>
      <c r="FGJ258" s="27"/>
      <c r="FGK258" s="27"/>
      <c r="FGL258" s="27"/>
      <c r="FGM258" s="27"/>
      <c r="FGN258" s="27"/>
      <c r="FGO258" s="27"/>
      <c r="FGP258" s="27"/>
      <c r="FGQ258" s="27"/>
      <c r="FGR258" s="27"/>
      <c r="FGS258" s="27"/>
      <c r="FGT258" s="27"/>
      <c r="FGU258" s="27"/>
      <c r="FGV258" s="27"/>
      <c r="FGW258" s="27"/>
      <c r="FGX258" s="27"/>
      <c r="FGY258" s="27"/>
      <c r="FGZ258" s="27"/>
      <c r="FHA258" s="27"/>
      <c r="FHB258" s="27"/>
      <c r="FHC258" s="27"/>
      <c r="FHD258" s="27"/>
      <c r="FHE258" s="27"/>
      <c r="FHF258" s="27"/>
      <c r="FHG258" s="27"/>
      <c r="FHH258" s="27"/>
      <c r="FHI258" s="27"/>
      <c r="FHJ258" s="27"/>
      <c r="FHK258" s="27"/>
      <c r="FHL258" s="27"/>
      <c r="FHM258" s="27"/>
      <c r="FHN258" s="27"/>
      <c r="FHO258" s="27"/>
      <c r="FHP258" s="27"/>
      <c r="FHQ258" s="27"/>
      <c r="FHR258" s="27"/>
      <c r="FHS258" s="27"/>
      <c r="FHT258" s="27"/>
      <c r="FHU258" s="27"/>
      <c r="FHV258" s="27"/>
      <c r="FHW258" s="27"/>
      <c r="FHX258" s="27"/>
      <c r="FHY258" s="27"/>
      <c r="FHZ258" s="27"/>
      <c r="FIA258" s="27"/>
      <c r="FIB258" s="27"/>
      <c r="FIC258" s="27"/>
      <c r="FID258" s="27"/>
      <c r="FIE258" s="27"/>
      <c r="FIF258" s="27"/>
      <c r="FIG258" s="27"/>
      <c r="FIH258" s="27"/>
      <c r="FII258" s="27"/>
      <c r="FIJ258" s="27"/>
      <c r="FIK258" s="27"/>
      <c r="FIL258" s="27"/>
      <c r="FIM258" s="27"/>
      <c r="FIN258" s="27"/>
      <c r="FIO258" s="27"/>
      <c r="FIP258" s="27"/>
      <c r="FIQ258" s="27"/>
      <c r="FIR258" s="27"/>
      <c r="FIS258" s="27"/>
      <c r="FIT258" s="27"/>
      <c r="FIU258" s="27"/>
      <c r="FIV258" s="27"/>
      <c r="FIW258" s="27"/>
      <c r="FIX258" s="27"/>
      <c r="FIY258" s="27"/>
      <c r="FIZ258" s="27"/>
      <c r="FJA258" s="27"/>
      <c r="FJB258" s="27"/>
      <c r="FJC258" s="27"/>
      <c r="FJD258" s="27"/>
      <c r="FJE258" s="27"/>
      <c r="FJF258" s="27"/>
      <c r="FJG258" s="27"/>
      <c r="FJH258" s="27"/>
      <c r="FJI258" s="27"/>
      <c r="FJJ258" s="27"/>
      <c r="FJK258" s="27"/>
      <c r="FJL258" s="27"/>
      <c r="FJM258" s="27"/>
      <c r="FJN258" s="27"/>
      <c r="FJO258" s="27"/>
      <c r="FJP258" s="27"/>
      <c r="FJQ258" s="27"/>
      <c r="FJR258" s="27"/>
      <c r="FJS258" s="27"/>
      <c r="FJT258" s="27"/>
      <c r="FJU258" s="27"/>
      <c r="FJV258" s="27"/>
      <c r="FJW258" s="27"/>
      <c r="FJX258" s="27"/>
      <c r="FJY258" s="27"/>
      <c r="FJZ258" s="27"/>
      <c r="FKA258" s="27"/>
      <c r="FKB258" s="27"/>
      <c r="FKC258" s="27"/>
      <c r="FKD258" s="27"/>
      <c r="FKE258" s="27"/>
      <c r="FKF258" s="27"/>
      <c r="FKG258" s="27"/>
      <c r="FKH258" s="27"/>
      <c r="FKI258" s="27"/>
      <c r="FKJ258" s="27"/>
      <c r="FKK258" s="27"/>
      <c r="FKL258" s="27"/>
      <c r="FKM258" s="27"/>
      <c r="FKN258" s="27"/>
      <c r="FKO258" s="27"/>
      <c r="FKP258" s="27"/>
      <c r="FKQ258" s="27"/>
      <c r="FKR258" s="27"/>
      <c r="FKS258" s="27"/>
      <c r="FKT258" s="27"/>
      <c r="FKU258" s="27"/>
      <c r="FKV258" s="27"/>
      <c r="FKW258" s="27"/>
      <c r="FKX258" s="27"/>
      <c r="FKY258" s="27"/>
      <c r="FKZ258" s="27"/>
      <c r="FLA258" s="27"/>
      <c r="FLB258" s="27"/>
      <c r="FLC258" s="27"/>
      <c r="FLD258" s="27"/>
      <c r="FLE258" s="27"/>
      <c r="FLF258" s="27"/>
      <c r="FLG258" s="27"/>
      <c r="FLH258" s="27"/>
      <c r="FLI258" s="27"/>
      <c r="FLJ258" s="27"/>
      <c r="FLK258" s="27"/>
      <c r="FLL258" s="27"/>
      <c r="FLM258" s="27"/>
      <c r="FLN258" s="27"/>
      <c r="FLO258" s="27"/>
      <c r="FLP258" s="27"/>
      <c r="FLQ258" s="27"/>
      <c r="FLR258" s="27"/>
      <c r="FLS258" s="27"/>
      <c r="FLT258" s="27"/>
      <c r="FLU258" s="27"/>
      <c r="FLV258" s="27"/>
      <c r="FLW258" s="27"/>
      <c r="FLX258" s="27"/>
      <c r="FLY258" s="27"/>
      <c r="FLZ258" s="27"/>
      <c r="FMA258" s="27"/>
      <c r="FMB258" s="27"/>
      <c r="FMC258" s="27"/>
      <c r="FMD258" s="27"/>
      <c r="FME258" s="27"/>
      <c r="FMF258" s="27"/>
      <c r="FMG258" s="27"/>
      <c r="FMH258" s="27"/>
      <c r="FMI258" s="27"/>
      <c r="FMJ258" s="27"/>
      <c r="FMK258" s="27"/>
      <c r="FML258" s="27"/>
      <c r="FMM258" s="27"/>
      <c r="FMN258" s="27"/>
      <c r="FMO258" s="27"/>
      <c r="FMP258" s="27"/>
      <c r="FMQ258" s="27"/>
      <c r="FMR258" s="27"/>
      <c r="FMS258" s="27"/>
      <c r="FMT258" s="27"/>
      <c r="FMU258" s="27"/>
      <c r="FMV258" s="27"/>
      <c r="FMW258" s="27"/>
      <c r="FMX258" s="27"/>
      <c r="FMY258" s="27"/>
      <c r="FMZ258" s="27"/>
      <c r="FNA258" s="27"/>
      <c r="FNB258" s="27"/>
      <c r="FNC258" s="27"/>
      <c r="FND258" s="27"/>
      <c r="FNE258" s="27"/>
      <c r="FNF258" s="27"/>
      <c r="FNG258" s="27"/>
      <c r="FNH258" s="27"/>
      <c r="FNI258" s="27"/>
      <c r="FNJ258" s="27"/>
      <c r="FNK258" s="27"/>
      <c r="FNL258" s="27"/>
      <c r="FNM258" s="27"/>
      <c r="FNN258" s="27"/>
      <c r="FNO258" s="27"/>
      <c r="FNP258" s="27"/>
      <c r="FNQ258" s="27"/>
      <c r="FNR258" s="27"/>
      <c r="FNS258" s="27"/>
      <c r="FNT258" s="27"/>
      <c r="FNU258" s="27"/>
      <c r="FNV258" s="27"/>
      <c r="FNW258" s="27"/>
      <c r="FNX258" s="27"/>
      <c r="FNY258" s="27"/>
      <c r="FNZ258" s="27"/>
      <c r="FOA258" s="27"/>
      <c r="FOB258" s="27"/>
      <c r="FOC258" s="27"/>
      <c r="FOD258" s="27"/>
      <c r="FOE258" s="27"/>
      <c r="FOF258" s="27"/>
      <c r="FOG258" s="27"/>
      <c r="FOH258" s="27"/>
      <c r="FOI258" s="27"/>
      <c r="FOJ258" s="27"/>
      <c r="FOK258" s="27"/>
      <c r="FOL258" s="27"/>
      <c r="FOM258" s="27"/>
      <c r="FON258" s="27"/>
      <c r="FOO258" s="27"/>
      <c r="FOP258" s="27"/>
      <c r="FOQ258" s="27"/>
      <c r="FOR258" s="27"/>
      <c r="FOS258" s="27"/>
      <c r="FOT258" s="27"/>
      <c r="FOU258" s="27"/>
      <c r="FOV258" s="27"/>
      <c r="FOW258" s="27"/>
      <c r="FOX258" s="27"/>
      <c r="FOY258" s="27"/>
      <c r="FOZ258" s="27"/>
      <c r="FPA258" s="27"/>
      <c r="FPB258" s="27"/>
      <c r="FPC258" s="27"/>
      <c r="FPD258" s="27"/>
      <c r="FPE258" s="27"/>
      <c r="FPF258" s="27"/>
      <c r="FPG258" s="27"/>
      <c r="FPH258" s="27"/>
      <c r="FPI258" s="27"/>
      <c r="FPJ258" s="27"/>
      <c r="FPK258" s="27"/>
      <c r="FPL258" s="27"/>
      <c r="FPM258" s="27"/>
      <c r="FPN258" s="27"/>
      <c r="FPO258" s="27"/>
      <c r="FPP258" s="27"/>
      <c r="FPQ258" s="27"/>
      <c r="FPR258" s="27"/>
      <c r="FPS258" s="27"/>
      <c r="FPT258" s="27"/>
      <c r="FPU258" s="27"/>
      <c r="FPV258" s="27"/>
      <c r="FPW258" s="27"/>
      <c r="FPX258" s="27"/>
      <c r="FPY258" s="27"/>
      <c r="FPZ258" s="27"/>
      <c r="FQA258" s="27"/>
      <c r="FQB258" s="27"/>
      <c r="FQC258" s="27"/>
      <c r="FQD258" s="27"/>
      <c r="FQE258" s="27"/>
      <c r="FQF258" s="27"/>
      <c r="FQG258" s="27"/>
      <c r="FQH258" s="27"/>
      <c r="FQI258" s="27"/>
      <c r="FQJ258" s="27"/>
      <c r="FQK258" s="27"/>
      <c r="FQL258" s="27"/>
      <c r="FQM258" s="27"/>
      <c r="FQN258" s="27"/>
      <c r="FQO258" s="27"/>
      <c r="FQP258" s="27"/>
      <c r="FQQ258" s="27"/>
      <c r="FQR258" s="27"/>
      <c r="FQS258" s="27"/>
      <c r="FQT258" s="27"/>
      <c r="FQU258" s="27"/>
      <c r="FQV258" s="27"/>
      <c r="FQW258" s="27"/>
      <c r="FQX258" s="27"/>
      <c r="FQY258" s="27"/>
      <c r="FQZ258" s="27"/>
      <c r="FRA258" s="27"/>
      <c r="FRB258" s="27"/>
      <c r="FRC258" s="27"/>
      <c r="FRD258" s="27"/>
      <c r="FRE258" s="27"/>
      <c r="FRF258" s="27"/>
      <c r="FRG258" s="27"/>
      <c r="FRH258" s="27"/>
      <c r="FRI258" s="27"/>
      <c r="FRJ258" s="27"/>
      <c r="FRK258" s="27"/>
      <c r="FRL258" s="27"/>
      <c r="FRM258" s="27"/>
      <c r="FRN258" s="27"/>
      <c r="FRO258" s="27"/>
      <c r="FRP258" s="27"/>
      <c r="FRQ258" s="27"/>
      <c r="FRR258" s="27"/>
      <c r="FRS258" s="27"/>
      <c r="FRT258" s="27"/>
      <c r="FRU258" s="27"/>
      <c r="FRV258" s="27"/>
      <c r="FRW258" s="27"/>
      <c r="FRX258" s="27"/>
      <c r="FRY258" s="27"/>
      <c r="FRZ258" s="27"/>
      <c r="FSA258" s="27"/>
      <c r="FSB258" s="27"/>
      <c r="FSC258" s="27"/>
      <c r="FSD258" s="27"/>
      <c r="FSE258" s="27"/>
      <c r="FSF258" s="27"/>
      <c r="FSG258" s="27"/>
      <c r="FSH258" s="27"/>
      <c r="FSI258" s="27"/>
      <c r="FSJ258" s="27"/>
      <c r="FSK258" s="27"/>
      <c r="FSL258" s="27"/>
      <c r="FSM258" s="27"/>
      <c r="FSN258" s="27"/>
      <c r="FSO258" s="27"/>
      <c r="FSP258" s="27"/>
      <c r="FSQ258" s="27"/>
      <c r="FSR258" s="27"/>
      <c r="FSS258" s="27"/>
      <c r="FST258" s="27"/>
      <c r="FSU258" s="27"/>
      <c r="FSV258" s="27"/>
      <c r="FSW258" s="27"/>
      <c r="FSX258" s="27"/>
      <c r="FSY258" s="27"/>
      <c r="FSZ258" s="27"/>
      <c r="FTA258" s="27"/>
      <c r="FTB258" s="27"/>
      <c r="FTC258" s="27"/>
      <c r="FTD258" s="27"/>
      <c r="FTE258" s="27"/>
      <c r="FTF258" s="27"/>
      <c r="FTG258" s="27"/>
      <c r="FTH258" s="27"/>
      <c r="FTI258" s="27"/>
      <c r="FTJ258" s="27"/>
      <c r="FTK258" s="27"/>
      <c r="FTL258" s="27"/>
      <c r="FTM258" s="27"/>
      <c r="FTN258" s="27"/>
      <c r="FTO258" s="27"/>
      <c r="FTP258" s="27"/>
      <c r="FTQ258" s="27"/>
      <c r="FTR258" s="27"/>
      <c r="FTS258" s="27"/>
      <c r="FTT258" s="27"/>
      <c r="FTU258" s="27"/>
      <c r="FTV258" s="27"/>
      <c r="FTW258" s="27"/>
      <c r="FTX258" s="27"/>
      <c r="FTY258" s="27"/>
      <c r="FTZ258" s="27"/>
      <c r="FUA258" s="27"/>
      <c r="FUB258" s="27"/>
      <c r="FUC258" s="27"/>
      <c r="FUD258" s="27"/>
      <c r="FUE258" s="27"/>
      <c r="FUF258" s="27"/>
      <c r="FUG258" s="27"/>
      <c r="FUH258" s="27"/>
      <c r="FUI258" s="27"/>
      <c r="FUJ258" s="27"/>
      <c r="FUK258" s="27"/>
      <c r="FUL258" s="27"/>
      <c r="FUM258" s="27"/>
      <c r="FUN258" s="27"/>
      <c r="FUO258" s="27"/>
      <c r="FUP258" s="27"/>
      <c r="FUQ258" s="27"/>
      <c r="FUR258" s="27"/>
      <c r="FUS258" s="27"/>
      <c r="FUT258" s="27"/>
      <c r="FUU258" s="27"/>
      <c r="FUV258" s="27"/>
      <c r="FUW258" s="27"/>
      <c r="FUX258" s="27"/>
      <c r="FUY258" s="27"/>
      <c r="FUZ258" s="27"/>
      <c r="FVA258" s="27"/>
      <c r="FVB258" s="27"/>
      <c r="FVC258" s="27"/>
      <c r="FVD258" s="27"/>
      <c r="FVE258" s="27"/>
      <c r="FVF258" s="27"/>
      <c r="FVG258" s="27"/>
      <c r="FVH258" s="27"/>
      <c r="FVI258" s="27"/>
      <c r="FVJ258" s="27"/>
      <c r="FVK258" s="27"/>
      <c r="FVL258" s="27"/>
      <c r="FVM258" s="27"/>
      <c r="FVN258" s="27"/>
      <c r="FVO258" s="27"/>
      <c r="FVP258" s="27"/>
      <c r="FVQ258" s="27"/>
      <c r="FVR258" s="27"/>
      <c r="FVS258" s="27"/>
      <c r="FVT258" s="27"/>
      <c r="FVU258" s="27"/>
      <c r="FVV258" s="27"/>
      <c r="FVW258" s="27"/>
      <c r="FVX258" s="27"/>
      <c r="FVY258" s="27"/>
      <c r="FVZ258" s="27"/>
      <c r="FWA258" s="27"/>
      <c r="FWB258" s="27"/>
      <c r="FWC258" s="27"/>
      <c r="FWD258" s="27"/>
      <c r="FWE258" s="27"/>
      <c r="FWF258" s="27"/>
      <c r="FWG258" s="27"/>
      <c r="FWH258" s="27"/>
      <c r="FWI258" s="27"/>
      <c r="FWJ258" s="27"/>
      <c r="FWK258" s="27"/>
      <c r="FWL258" s="27"/>
      <c r="FWM258" s="27"/>
      <c r="FWN258" s="27"/>
      <c r="FWO258" s="27"/>
      <c r="FWP258" s="27"/>
      <c r="FWQ258" s="27"/>
      <c r="FWR258" s="27"/>
      <c r="FWS258" s="27"/>
      <c r="FWT258" s="27"/>
      <c r="FWU258" s="27"/>
      <c r="FWV258" s="27"/>
      <c r="FWW258" s="27"/>
      <c r="FWX258" s="27"/>
      <c r="FWY258" s="27"/>
      <c r="FWZ258" s="27"/>
      <c r="FXA258" s="27"/>
      <c r="FXB258" s="27"/>
      <c r="FXC258" s="27"/>
      <c r="FXD258" s="27"/>
      <c r="FXE258" s="27"/>
      <c r="FXF258" s="27"/>
      <c r="FXG258" s="27"/>
      <c r="FXH258" s="27"/>
      <c r="FXI258" s="27"/>
      <c r="FXJ258" s="27"/>
      <c r="FXK258" s="27"/>
      <c r="FXL258" s="27"/>
      <c r="FXM258" s="27"/>
      <c r="FXN258" s="27"/>
      <c r="FXO258" s="27"/>
      <c r="FXP258" s="27"/>
      <c r="FXQ258" s="27"/>
      <c r="FXR258" s="27"/>
      <c r="FXS258" s="27"/>
      <c r="FXT258" s="27"/>
      <c r="FXU258" s="27"/>
      <c r="FXV258" s="27"/>
      <c r="FXW258" s="27"/>
      <c r="FXX258" s="27"/>
      <c r="FXY258" s="27"/>
      <c r="FXZ258" s="27"/>
      <c r="FYA258" s="27"/>
      <c r="FYB258" s="27"/>
      <c r="FYC258" s="27"/>
      <c r="FYD258" s="27"/>
      <c r="FYE258" s="27"/>
      <c r="FYF258" s="27"/>
      <c r="FYG258" s="27"/>
      <c r="FYH258" s="27"/>
      <c r="FYI258" s="27"/>
      <c r="FYJ258" s="27"/>
      <c r="FYK258" s="27"/>
      <c r="FYL258" s="27"/>
      <c r="FYM258" s="27"/>
      <c r="FYN258" s="27"/>
      <c r="FYO258" s="27"/>
      <c r="FYP258" s="27"/>
      <c r="FYQ258" s="27"/>
      <c r="FYR258" s="27"/>
      <c r="FYS258" s="27"/>
      <c r="FYT258" s="27"/>
      <c r="FYU258" s="27"/>
      <c r="FYV258" s="27"/>
      <c r="FYW258" s="27"/>
      <c r="FYX258" s="27"/>
      <c r="FYY258" s="27"/>
      <c r="FYZ258" s="27"/>
      <c r="FZA258" s="27"/>
      <c r="FZB258" s="27"/>
      <c r="FZC258" s="27"/>
      <c r="FZD258" s="27"/>
      <c r="FZE258" s="27"/>
      <c r="FZF258" s="27"/>
      <c r="FZG258" s="27"/>
      <c r="FZH258" s="27"/>
      <c r="FZI258" s="27"/>
      <c r="FZJ258" s="27"/>
      <c r="FZK258" s="27"/>
      <c r="FZL258" s="27"/>
      <c r="FZM258" s="27"/>
      <c r="FZN258" s="27"/>
      <c r="FZO258" s="27"/>
      <c r="FZP258" s="27"/>
      <c r="FZQ258" s="27"/>
      <c r="FZR258" s="27"/>
      <c r="FZS258" s="27"/>
      <c r="FZT258" s="27"/>
      <c r="FZU258" s="27"/>
      <c r="FZV258" s="27"/>
      <c r="FZW258" s="27"/>
      <c r="FZX258" s="27"/>
      <c r="FZY258" s="27"/>
      <c r="FZZ258" s="27"/>
      <c r="GAA258" s="27"/>
      <c r="GAB258" s="27"/>
      <c r="GAC258" s="27"/>
      <c r="GAD258" s="27"/>
      <c r="GAE258" s="27"/>
      <c r="GAF258" s="27"/>
      <c r="GAG258" s="27"/>
      <c r="GAH258" s="27"/>
      <c r="GAI258" s="27"/>
      <c r="GAJ258" s="27"/>
      <c r="GAK258" s="27"/>
      <c r="GAL258" s="27"/>
      <c r="GAM258" s="27"/>
      <c r="GAN258" s="27"/>
      <c r="GAO258" s="27"/>
      <c r="GAP258" s="27"/>
      <c r="GAQ258" s="27"/>
      <c r="GAR258" s="27"/>
      <c r="GAS258" s="27"/>
      <c r="GAT258" s="27"/>
      <c r="GAU258" s="27"/>
      <c r="GAV258" s="27"/>
      <c r="GAW258" s="27"/>
      <c r="GAX258" s="27"/>
      <c r="GAY258" s="27"/>
      <c r="GAZ258" s="27"/>
      <c r="GBA258" s="27"/>
      <c r="GBB258" s="27"/>
      <c r="GBC258" s="27"/>
      <c r="GBD258" s="27"/>
      <c r="GBE258" s="27"/>
      <c r="GBF258" s="27"/>
      <c r="GBG258" s="27"/>
      <c r="GBH258" s="27"/>
      <c r="GBI258" s="27"/>
      <c r="GBJ258" s="27"/>
      <c r="GBK258" s="27"/>
      <c r="GBL258" s="27"/>
      <c r="GBM258" s="27"/>
      <c r="GBN258" s="27"/>
      <c r="GBO258" s="27"/>
      <c r="GBP258" s="27"/>
      <c r="GBQ258" s="27"/>
      <c r="GBR258" s="27"/>
      <c r="GBS258" s="27"/>
      <c r="GBT258" s="27"/>
      <c r="GBU258" s="27"/>
      <c r="GBV258" s="27"/>
      <c r="GBW258" s="27"/>
      <c r="GBX258" s="27"/>
      <c r="GBY258" s="27"/>
      <c r="GBZ258" s="27"/>
      <c r="GCA258" s="27"/>
      <c r="GCB258" s="27"/>
      <c r="GCC258" s="27"/>
      <c r="GCD258" s="27"/>
      <c r="GCE258" s="27"/>
      <c r="GCF258" s="27"/>
      <c r="GCG258" s="27"/>
      <c r="GCH258" s="27"/>
      <c r="GCI258" s="27"/>
      <c r="GCJ258" s="27"/>
      <c r="GCK258" s="27"/>
      <c r="GCL258" s="27"/>
      <c r="GCM258" s="27"/>
      <c r="GCN258" s="27"/>
      <c r="GCO258" s="27"/>
      <c r="GCP258" s="27"/>
      <c r="GCQ258" s="27"/>
      <c r="GCR258" s="27"/>
      <c r="GCS258" s="27"/>
      <c r="GCT258" s="27"/>
      <c r="GCU258" s="27"/>
      <c r="GCV258" s="27"/>
      <c r="GCW258" s="27"/>
      <c r="GCX258" s="27"/>
      <c r="GCY258" s="27"/>
      <c r="GCZ258" s="27"/>
      <c r="GDA258" s="27"/>
      <c r="GDB258" s="27"/>
      <c r="GDC258" s="27"/>
      <c r="GDD258" s="27"/>
      <c r="GDE258" s="27"/>
      <c r="GDF258" s="27"/>
      <c r="GDG258" s="27"/>
      <c r="GDH258" s="27"/>
      <c r="GDI258" s="27"/>
      <c r="GDJ258" s="27"/>
      <c r="GDK258" s="27"/>
      <c r="GDL258" s="27"/>
      <c r="GDM258" s="27"/>
      <c r="GDN258" s="27"/>
      <c r="GDO258" s="27"/>
      <c r="GDP258" s="27"/>
      <c r="GDQ258" s="27"/>
      <c r="GDR258" s="27"/>
      <c r="GDS258" s="27"/>
      <c r="GDT258" s="27"/>
      <c r="GDU258" s="27"/>
      <c r="GDV258" s="27"/>
      <c r="GDW258" s="27"/>
      <c r="GDX258" s="27"/>
      <c r="GDY258" s="27"/>
      <c r="GDZ258" s="27"/>
      <c r="GEA258" s="27"/>
      <c r="GEB258" s="27"/>
      <c r="GEC258" s="27"/>
      <c r="GED258" s="27"/>
      <c r="GEE258" s="27"/>
      <c r="GEF258" s="27"/>
      <c r="GEG258" s="27"/>
      <c r="GEH258" s="27"/>
      <c r="GEI258" s="27"/>
      <c r="GEJ258" s="27"/>
      <c r="GEK258" s="27"/>
      <c r="GEL258" s="27"/>
      <c r="GEM258" s="27"/>
      <c r="GEN258" s="27"/>
      <c r="GEO258" s="27"/>
      <c r="GEP258" s="27"/>
      <c r="GEQ258" s="27"/>
      <c r="GER258" s="27"/>
      <c r="GES258" s="27"/>
      <c r="GET258" s="27"/>
      <c r="GEU258" s="27"/>
      <c r="GEV258" s="27"/>
      <c r="GEW258" s="27"/>
      <c r="GEX258" s="27"/>
      <c r="GEY258" s="27"/>
      <c r="GEZ258" s="27"/>
      <c r="GFA258" s="27"/>
      <c r="GFB258" s="27"/>
      <c r="GFC258" s="27"/>
      <c r="GFD258" s="27"/>
      <c r="GFE258" s="27"/>
      <c r="GFF258" s="27"/>
      <c r="GFG258" s="27"/>
      <c r="GFH258" s="27"/>
      <c r="GFI258" s="27"/>
      <c r="GFJ258" s="27"/>
      <c r="GFK258" s="27"/>
      <c r="GFL258" s="27"/>
      <c r="GFM258" s="27"/>
      <c r="GFN258" s="27"/>
      <c r="GFO258" s="27"/>
      <c r="GFP258" s="27"/>
      <c r="GFQ258" s="27"/>
      <c r="GFR258" s="27"/>
      <c r="GFS258" s="27"/>
      <c r="GFT258" s="27"/>
      <c r="GFU258" s="27"/>
      <c r="GFV258" s="27"/>
      <c r="GFW258" s="27"/>
      <c r="GFX258" s="27"/>
      <c r="GFY258" s="27"/>
      <c r="GFZ258" s="27"/>
      <c r="GGA258" s="27"/>
      <c r="GGB258" s="27"/>
      <c r="GGC258" s="27"/>
      <c r="GGD258" s="27"/>
      <c r="GGE258" s="27"/>
      <c r="GGF258" s="27"/>
      <c r="GGG258" s="27"/>
      <c r="GGH258" s="27"/>
      <c r="GGI258" s="27"/>
      <c r="GGJ258" s="27"/>
      <c r="GGK258" s="27"/>
      <c r="GGL258" s="27"/>
      <c r="GGM258" s="27"/>
      <c r="GGN258" s="27"/>
      <c r="GGO258" s="27"/>
      <c r="GGP258" s="27"/>
      <c r="GGQ258" s="27"/>
      <c r="GGR258" s="27"/>
      <c r="GGS258" s="27"/>
      <c r="GGT258" s="27"/>
      <c r="GGU258" s="27"/>
      <c r="GGV258" s="27"/>
      <c r="GGW258" s="27"/>
      <c r="GGX258" s="27"/>
      <c r="GGY258" s="27"/>
      <c r="GGZ258" s="27"/>
      <c r="GHA258" s="27"/>
      <c r="GHB258" s="27"/>
      <c r="GHC258" s="27"/>
      <c r="GHD258" s="27"/>
      <c r="GHE258" s="27"/>
      <c r="GHF258" s="27"/>
      <c r="GHG258" s="27"/>
      <c r="GHH258" s="27"/>
      <c r="GHI258" s="27"/>
      <c r="GHJ258" s="27"/>
      <c r="GHK258" s="27"/>
      <c r="GHL258" s="27"/>
      <c r="GHM258" s="27"/>
      <c r="GHN258" s="27"/>
      <c r="GHO258" s="27"/>
      <c r="GHP258" s="27"/>
      <c r="GHQ258" s="27"/>
      <c r="GHR258" s="27"/>
      <c r="GHS258" s="27"/>
      <c r="GHT258" s="27"/>
      <c r="GHU258" s="27"/>
      <c r="GHV258" s="27"/>
      <c r="GHW258" s="27"/>
      <c r="GHX258" s="27"/>
      <c r="GHY258" s="27"/>
      <c r="GHZ258" s="27"/>
      <c r="GIA258" s="27"/>
      <c r="GIB258" s="27"/>
      <c r="GIC258" s="27"/>
      <c r="GID258" s="27"/>
      <c r="GIE258" s="27"/>
      <c r="GIF258" s="27"/>
      <c r="GIG258" s="27"/>
      <c r="GIH258" s="27"/>
      <c r="GII258" s="27"/>
      <c r="GIJ258" s="27"/>
      <c r="GIK258" s="27"/>
      <c r="GIL258" s="27"/>
      <c r="GIM258" s="27"/>
      <c r="GIN258" s="27"/>
      <c r="GIO258" s="27"/>
      <c r="GIP258" s="27"/>
      <c r="GIQ258" s="27"/>
      <c r="GIR258" s="27"/>
      <c r="GIS258" s="27"/>
      <c r="GIT258" s="27"/>
      <c r="GIU258" s="27"/>
      <c r="GIV258" s="27"/>
      <c r="GIW258" s="27"/>
      <c r="GIX258" s="27"/>
      <c r="GIY258" s="27"/>
      <c r="GIZ258" s="27"/>
      <c r="GJA258" s="27"/>
      <c r="GJB258" s="27"/>
      <c r="GJC258" s="27"/>
      <c r="GJD258" s="27"/>
      <c r="GJE258" s="27"/>
      <c r="GJF258" s="27"/>
      <c r="GJG258" s="27"/>
      <c r="GJH258" s="27"/>
      <c r="GJI258" s="27"/>
      <c r="GJJ258" s="27"/>
      <c r="GJK258" s="27"/>
      <c r="GJL258" s="27"/>
      <c r="GJM258" s="27"/>
      <c r="GJN258" s="27"/>
      <c r="GJO258" s="27"/>
      <c r="GJP258" s="27"/>
      <c r="GJQ258" s="27"/>
      <c r="GJR258" s="27"/>
      <c r="GJS258" s="27"/>
      <c r="GJT258" s="27"/>
      <c r="GJU258" s="27"/>
      <c r="GJV258" s="27"/>
      <c r="GJW258" s="27"/>
      <c r="GJX258" s="27"/>
      <c r="GJY258" s="27"/>
      <c r="GJZ258" s="27"/>
      <c r="GKA258" s="27"/>
      <c r="GKB258" s="27"/>
      <c r="GKC258" s="27"/>
      <c r="GKD258" s="27"/>
      <c r="GKE258" s="27"/>
      <c r="GKF258" s="27"/>
      <c r="GKG258" s="27"/>
      <c r="GKH258" s="27"/>
      <c r="GKI258" s="27"/>
      <c r="GKJ258" s="27"/>
      <c r="GKK258" s="27"/>
      <c r="GKL258" s="27"/>
      <c r="GKM258" s="27"/>
      <c r="GKN258" s="27"/>
      <c r="GKO258" s="27"/>
      <c r="GKP258" s="27"/>
      <c r="GKQ258" s="27"/>
      <c r="GKR258" s="27"/>
      <c r="GKS258" s="27"/>
      <c r="GKT258" s="27"/>
      <c r="GKU258" s="27"/>
      <c r="GKV258" s="27"/>
      <c r="GKW258" s="27"/>
      <c r="GKX258" s="27"/>
      <c r="GKY258" s="27"/>
      <c r="GKZ258" s="27"/>
      <c r="GLA258" s="27"/>
      <c r="GLB258" s="27"/>
      <c r="GLC258" s="27"/>
      <c r="GLD258" s="27"/>
      <c r="GLE258" s="27"/>
      <c r="GLF258" s="27"/>
      <c r="GLG258" s="27"/>
      <c r="GLH258" s="27"/>
      <c r="GLI258" s="27"/>
      <c r="GLJ258" s="27"/>
      <c r="GLK258" s="27"/>
      <c r="GLL258" s="27"/>
      <c r="GLM258" s="27"/>
      <c r="GLN258" s="27"/>
      <c r="GLO258" s="27"/>
      <c r="GLP258" s="27"/>
      <c r="GLQ258" s="27"/>
      <c r="GLR258" s="27"/>
      <c r="GLS258" s="27"/>
      <c r="GLT258" s="27"/>
      <c r="GLU258" s="27"/>
      <c r="GLV258" s="27"/>
      <c r="GLW258" s="27"/>
      <c r="GLX258" s="27"/>
      <c r="GLY258" s="27"/>
      <c r="GLZ258" s="27"/>
      <c r="GMA258" s="27"/>
      <c r="GMB258" s="27"/>
      <c r="GMC258" s="27"/>
      <c r="GMD258" s="27"/>
      <c r="GME258" s="27"/>
      <c r="GMF258" s="27"/>
      <c r="GMG258" s="27"/>
      <c r="GMH258" s="27"/>
      <c r="GMI258" s="27"/>
      <c r="GMJ258" s="27"/>
      <c r="GMK258" s="27"/>
      <c r="GML258" s="27"/>
      <c r="GMM258" s="27"/>
      <c r="GMN258" s="27"/>
      <c r="GMO258" s="27"/>
      <c r="GMP258" s="27"/>
      <c r="GMQ258" s="27"/>
      <c r="GMR258" s="27"/>
      <c r="GMS258" s="27"/>
      <c r="GMT258" s="27"/>
      <c r="GMU258" s="27"/>
      <c r="GMV258" s="27"/>
      <c r="GMW258" s="27"/>
      <c r="GMX258" s="27"/>
      <c r="GMY258" s="27"/>
      <c r="GMZ258" s="27"/>
      <c r="GNA258" s="27"/>
      <c r="GNB258" s="27"/>
      <c r="GNC258" s="27"/>
      <c r="GND258" s="27"/>
      <c r="GNE258" s="27"/>
      <c r="GNF258" s="27"/>
      <c r="GNG258" s="27"/>
      <c r="GNH258" s="27"/>
      <c r="GNI258" s="27"/>
      <c r="GNJ258" s="27"/>
      <c r="GNK258" s="27"/>
      <c r="GNL258" s="27"/>
      <c r="GNM258" s="27"/>
      <c r="GNN258" s="27"/>
      <c r="GNO258" s="27"/>
      <c r="GNP258" s="27"/>
      <c r="GNQ258" s="27"/>
      <c r="GNR258" s="27"/>
      <c r="GNS258" s="27"/>
      <c r="GNT258" s="27"/>
      <c r="GNU258" s="27"/>
      <c r="GNV258" s="27"/>
      <c r="GNW258" s="27"/>
      <c r="GNX258" s="27"/>
      <c r="GNY258" s="27"/>
      <c r="GNZ258" s="27"/>
      <c r="GOA258" s="27"/>
      <c r="GOB258" s="27"/>
      <c r="GOC258" s="27"/>
      <c r="GOD258" s="27"/>
      <c r="GOE258" s="27"/>
      <c r="GOF258" s="27"/>
      <c r="GOG258" s="27"/>
      <c r="GOH258" s="27"/>
      <c r="GOI258" s="27"/>
      <c r="GOJ258" s="27"/>
      <c r="GOK258" s="27"/>
      <c r="GOL258" s="27"/>
      <c r="GOM258" s="27"/>
      <c r="GON258" s="27"/>
      <c r="GOO258" s="27"/>
      <c r="GOP258" s="27"/>
      <c r="GOQ258" s="27"/>
      <c r="GOR258" s="27"/>
      <c r="GOS258" s="27"/>
      <c r="GOT258" s="27"/>
      <c r="GOU258" s="27"/>
      <c r="GOV258" s="27"/>
      <c r="GOW258" s="27"/>
      <c r="GOX258" s="27"/>
      <c r="GOY258" s="27"/>
      <c r="GOZ258" s="27"/>
      <c r="GPA258" s="27"/>
      <c r="GPB258" s="27"/>
      <c r="GPC258" s="27"/>
      <c r="GPD258" s="27"/>
      <c r="GPE258" s="27"/>
      <c r="GPF258" s="27"/>
      <c r="GPG258" s="27"/>
      <c r="GPH258" s="27"/>
      <c r="GPI258" s="27"/>
      <c r="GPJ258" s="27"/>
      <c r="GPK258" s="27"/>
      <c r="GPL258" s="27"/>
      <c r="GPM258" s="27"/>
      <c r="GPN258" s="27"/>
      <c r="GPO258" s="27"/>
      <c r="GPP258" s="27"/>
      <c r="GPQ258" s="27"/>
      <c r="GPR258" s="27"/>
      <c r="GPS258" s="27"/>
      <c r="GPT258" s="27"/>
      <c r="GPU258" s="27"/>
      <c r="GPV258" s="27"/>
      <c r="GPW258" s="27"/>
      <c r="GPX258" s="27"/>
      <c r="GPY258" s="27"/>
      <c r="GPZ258" s="27"/>
      <c r="GQA258" s="27"/>
      <c r="GQB258" s="27"/>
      <c r="GQC258" s="27"/>
      <c r="GQD258" s="27"/>
      <c r="GQE258" s="27"/>
      <c r="GQF258" s="27"/>
      <c r="GQG258" s="27"/>
      <c r="GQH258" s="27"/>
      <c r="GQI258" s="27"/>
      <c r="GQJ258" s="27"/>
      <c r="GQK258" s="27"/>
      <c r="GQL258" s="27"/>
      <c r="GQM258" s="27"/>
      <c r="GQN258" s="27"/>
      <c r="GQO258" s="27"/>
      <c r="GQP258" s="27"/>
      <c r="GQQ258" s="27"/>
      <c r="GQR258" s="27"/>
      <c r="GQS258" s="27"/>
      <c r="GQT258" s="27"/>
      <c r="GQU258" s="27"/>
      <c r="GQV258" s="27"/>
      <c r="GQW258" s="27"/>
      <c r="GQX258" s="27"/>
      <c r="GQY258" s="27"/>
      <c r="GQZ258" s="27"/>
      <c r="GRA258" s="27"/>
      <c r="GRB258" s="27"/>
      <c r="GRC258" s="27"/>
      <c r="GRD258" s="27"/>
      <c r="GRE258" s="27"/>
      <c r="GRF258" s="27"/>
      <c r="GRG258" s="27"/>
      <c r="GRH258" s="27"/>
      <c r="GRI258" s="27"/>
      <c r="GRJ258" s="27"/>
      <c r="GRK258" s="27"/>
      <c r="GRL258" s="27"/>
      <c r="GRM258" s="27"/>
      <c r="GRN258" s="27"/>
      <c r="GRO258" s="27"/>
      <c r="GRP258" s="27"/>
      <c r="GRQ258" s="27"/>
      <c r="GRR258" s="27"/>
      <c r="GRS258" s="27"/>
      <c r="GRT258" s="27"/>
      <c r="GRU258" s="27"/>
      <c r="GRV258" s="27"/>
      <c r="GRW258" s="27"/>
      <c r="GRX258" s="27"/>
      <c r="GRY258" s="27"/>
      <c r="GRZ258" s="27"/>
      <c r="GSA258" s="27"/>
      <c r="GSB258" s="27"/>
      <c r="GSC258" s="27"/>
      <c r="GSD258" s="27"/>
      <c r="GSE258" s="27"/>
      <c r="GSF258" s="27"/>
      <c r="GSG258" s="27"/>
      <c r="GSH258" s="27"/>
      <c r="GSI258" s="27"/>
      <c r="GSJ258" s="27"/>
      <c r="GSK258" s="27"/>
      <c r="GSL258" s="27"/>
      <c r="GSM258" s="27"/>
      <c r="GSN258" s="27"/>
      <c r="GSO258" s="27"/>
      <c r="GSP258" s="27"/>
      <c r="GSQ258" s="27"/>
      <c r="GSR258" s="27"/>
      <c r="GSS258" s="27"/>
      <c r="GST258" s="27"/>
      <c r="GSU258" s="27"/>
      <c r="GSV258" s="27"/>
      <c r="GSW258" s="27"/>
      <c r="GSX258" s="27"/>
      <c r="GSY258" s="27"/>
      <c r="GSZ258" s="27"/>
      <c r="GTA258" s="27"/>
      <c r="GTB258" s="27"/>
      <c r="GTC258" s="27"/>
      <c r="GTD258" s="27"/>
      <c r="GTE258" s="27"/>
      <c r="GTF258" s="27"/>
      <c r="GTG258" s="27"/>
      <c r="GTH258" s="27"/>
      <c r="GTI258" s="27"/>
      <c r="GTJ258" s="27"/>
      <c r="GTK258" s="27"/>
      <c r="GTL258" s="27"/>
      <c r="GTM258" s="27"/>
      <c r="GTN258" s="27"/>
      <c r="GTO258" s="27"/>
      <c r="GTP258" s="27"/>
      <c r="GTQ258" s="27"/>
      <c r="GTR258" s="27"/>
      <c r="GTS258" s="27"/>
      <c r="GTT258" s="27"/>
      <c r="GTU258" s="27"/>
      <c r="GTV258" s="27"/>
      <c r="GTW258" s="27"/>
      <c r="GTX258" s="27"/>
      <c r="GTY258" s="27"/>
      <c r="GTZ258" s="27"/>
      <c r="GUA258" s="27"/>
      <c r="GUB258" s="27"/>
      <c r="GUC258" s="27"/>
      <c r="GUD258" s="27"/>
      <c r="GUE258" s="27"/>
      <c r="GUF258" s="27"/>
      <c r="GUG258" s="27"/>
      <c r="GUH258" s="27"/>
      <c r="GUI258" s="27"/>
      <c r="GUJ258" s="27"/>
      <c r="GUK258" s="27"/>
      <c r="GUL258" s="27"/>
      <c r="GUM258" s="27"/>
      <c r="GUN258" s="27"/>
      <c r="GUO258" s="27"/>
      <c r="GUP258" s="27"/>
      <c r="GUQ258" s="27"/>
      <c r="GUR258" s="27"/>
      <c r="GUS258" s="27"/>
      <c r="GUT258" s="27"/>
      <c r="GUU258" s="27"/>
      <c r="GUV258" s="27"/>
      <c r="GUW258" s="27"/>
      <c r="GUX258" s="27"/>
      <c r="GUY258" s="27"/>
      <c r="GUZ258" s="27"/>
      <c r="GVA258" s="27"/>
      <c r="GVB258" s="27"/>
      <c r="GVC258" s="27"/>
      <c r="GVD258" s="27"/>
      <c r="GVE258" s="27"/>
      <c r="GVF258" s="27"/>
      <c r="GVG258" s="27"/>
      <c r="GVH258" s="27"/>
      <c r="GVI258" s="27"/>
      <c r="GVJ258" s="27"/>
      <c r="GVK258" s="27"/>
      <c r="GVL258" s="27"/>
      <c r="GVM258" s="27"/>
      <c r="GVN258" s="27"/>
      <c r="GVO258" s="27"/>
      <c r="GVP258" s="27"/>
      <c r="GVQ258" s="27"/>
      <c r="GVR258" s="27"/>
      <c r="GVS258" s="27"/>
      <c r="GVT258" s="27"/>
      <c r="GVU258" s="27"/>
      <c r="GVV258" s="27"/>
      <c r="GVW258" s="27"/>
      <c r="GVX258" s="27"/>
      <c r="GVY258" s="27"/>
      <c r="GVZ258" s="27"/>
      <c r="GWA258" s="27"/>
      <c r="GWB258" s="27"/>
      <c r="GWC258" s="27"/>
      <c r="GWD258" s="27"/>
      <c r="GWE258" s="27"/>
      <c r="GWF258" s="27"/>
      <c r="GWG258" s="27"/>
      <c r="GWH258" s="27"/>
      <c r="GWI258" s="27"/>
      <c r="GWJ258" s="27"/>
      <c r="GWK258" s="27"/>
      <c r="GWL258" s="27"/>
      <c r="GWM258" s="27"/>
      <c r="GWN258" s="27"/>
      <c r="GWO258" s="27"/>
      <c r="GWP258" s="27"/>
      <c r="GWQ258" s="27"/>
      <c r="GWR258" s="27"/>
      <c r="GWS258" s="27"/>
      <c r="GWT258" s="27"/>
      <c r="GWU258" s="27"/>
      <c r="GWV258" s="27"/>
      <c r="GWW258" s="27"/>
      <c r="GWX258" s="27"/>
      <c r="GWY258" s="27"/>
      <c r="GWZ258" s="27"/>
      <c r="GXA258" s="27"/>
      <c r="GXB258" s="27"/>
      <c r="GXC258" s="27"/>
      <c r="GXD258" s="27"/>
      <c r="GXE258" s="27"/>
      <c r="GXF258" s="27"/>
      <c r="GXG258" s="27"/>
      <c r="GXH258" s="27"/>
      <c r="GXI258" s="27"/>
      <c r="GXJ258" s="27"/>
      <c r="GXK258" s="27"/>
      <c r="GXL258" s="27"/>
      <c r="GXM258" s="27"/>
      <c r="GXN258" s="27"/>
      <c r="GXO258" s="27"/>
      <c r="GXP258" s="27"/>
      <c r="GXQ258" s="27"/>
      <c r="GXR258" s="27"/>
      <c r="GXS258" s="27"/>
      <c r="GXT258" s="27"/>
      <c r="GXU258" s="27"/>
      <c r="GXV258" s="27"/>
      <c r="GXW258" s="27"/>
      <c r="GXX258" s="27"/>
      <c r="GXY258" s="27"/>
      <c r="GXZ258" s="27"/>
      <c r="GYA258" s="27"/>
      <c r="GYB258" s="27"/>
      <c r="GYC258" s="27"/>
      <c r="GYD258" s="27"/>
      <c r="GYE258" s="27"/>
      <c r="GYF258" s="27"/>
      <c r="GYG258" s="27"/>
      <c r="GYH258" s="27"/>
      <c r="GYI258" s="27"/>
      <c r="GYJ258" s="27"/>
      <c r="GYK258" s="27"/>
      <c r="GYL258" s="27"/>
      <c r="GYM258" s="27"/>
      <c r="GYN258" s="27"/>
      <c r="GYO258" s="27"/>
      <c r="GYP258" s="27"/>
      <c r="GYQ258" s="27"/>
      <c r="GYR258" s="27"/>
      <c r="GYS258" s="27"/>
      <c r="GYT258" s="27"/>
      <c r="GYU258" s="27"/>
      <c r="GYV258" s="27"/>
      <c r="GYW258" s="27"/>
      <c r="GYX258" s="27"/>
      <c r="GYY258" s="27"/>
      <c r="GYZ258" s="27"/>
      <c r="GZA258" s="27"/>
      <c r="GZB258" s="27"/>
      <c r="GZC258" s="27"/>
      <c r="GZD258" s="27"/>
      <c r="GZE258" s="27"/>
      <c r="GZF258" s="27"/>
      <c r="GZG258" s="27"/>
      <c r="GZH258" s="27"/>
      <c r="GZI258" s="27"/>
      <c r="GZJ258" s="27"/>
      <c r="GZK258" s="27"/>
      <c r="GZL258" s="27"/>
      <c r="GZM258" s="27"/>
      <c r="GZN258" s="27"/>
      <c r="GZO258" s="27"/>
      <c r="GZP258" s="27"/>
      <c r="GZQ258" s="27"/>
      <c r="GZR258" s="27"/>
      <c r="GZS258" s="27"/>
      <c r="GZT258" s="27"/>
      <c r="GZU258" s="27"/>
      <c r="GZV258" s="27"/>
      <c r="GZW258" s="27"/>
      <c r="GZX258" s="27"/>
      <c r="GZY258" s="27"/>
      <c r="GZZ258" s="27"/>
      <c r="HAA258" s="27"/>
      <c r="HAB258" s="27"/>
      <c r="HAC258" s="27"/>
      <c r="HAD258" s="27"/>
      <c r="HAE258" s="27"/>
      <c r="HAF258" s="27"/>
      <c r="HAG258" s="27"/>
      <c r="HAH258" s="27"/>
      <c r="HAI258" s="27"/>
      <c r="HAJ258" s="27"/>
      <c r="HAK258" s="27"/>
      <c r="HAL258" s="27"/>
      <c r="HAM258" s="27"/>
      <c r="HAN258" s="27"/>
      <c r="HAO258" s="27"/>
      <c r="HAP258" s="27"/>
      <c r="HAQ258" s="27"/>
      <c r="HAR258" s="27"/>
      <c r="HAS258" s="27"/>
      <c r="HAT258" s="27"/>
      <c r="HAU258" s="27"/>
      <c r="HAV258" s="27"/>
      <c r="HAW258" s="27"/>
      <c r="HAX258" s="27"/>
      <c r="HAY258" s="27"/>
      <c r="HAZ258" s="27"/>
      <c r="HBA258" s="27"/>
      <c r="HBB258" s="27"/>
      <c r="HBC258" s="27"/>
      <c r="HBD258" s="27"/>
      <c r="HBE258" s="27"/>
      <c r="HBF258" s="27"/>
      <c r="HBG258" s="27"/>
      <c r="HBH258" s="27"/>
      <c r="HBI258" s="27"/>
      <c r="HBJ258" s="27"/>
      <c r="HBK258" s="27"/>
      <c r="HBL258" s="27"/>
      <c r="HBM258" s="27"/>
      <c r="HBN258" s="27"/>
      <c r="HBO258" s="27"/>
      <c r="HBP258" s="27"/>
      <c r="HBQ258" s="27"/>
      <c r="HBR258" s="27"/>
      <c r="HBS258" s="27"/>
      <c r="HBT258" s="27"/>
      <c r="HBU258" s="27"/>
      <c r="HBV258" s="27"/>
      <c r="HBW258" s="27"/>
      <c r="HBX258" s="27"/>
      <c r="HBY258" s="27"/>
      <c r="HBZ258" s="27"/>
      <c r="HCA258" s="27"/>
      <c r="HCB258" s="27"/>
      <c r="HCC258" s="27"/>
      <c r="HCD258" s="27"/>
      <c r="HCE258" s="27"/>
      <c r="HCF258" s="27"/>
      <c r="HCG258" s="27"/>
      <c r="HCH258" s="27"/>
      <c r="HCI258" s="27"/>
      <c r="HCJ258" s="27"/>
      <c r="HCK258" s="27"/>
      <c r="HCL258" s="27"/>
      <c r="HCM258" s="27"/>
      <c r="HCN258" s="27"/>
      <c r="HCO258" s="27"/>
      <c r="HCP258" s="27"/>
      <c r="HCQ258" s="27"/>
      <c r="HCR258" s="27"/>
      <c r="HCS258" s="27"/>
      <c r="HCT258" s="27"/>
      <c r="HCU258" s="27"/>
      <c r="HCV258" s="27"/>
      <c r="HCW258" s="27"/>
      <c r="HCX258" s="27"/>
      <c r="HCY258" s="27"/>
      <c r="HCZ258" s="27"/>
      <c r="HDA258" s="27"/>
      <c r="HDB258" s="27"/>
      <c r="HDC258" s="27"/>
      <c r="HDD258" s="27"/>
      <c r="HDE258" s="27"/>
      <c r="HDF258" s="27"/>
      <c r="HDG258" s="27"/>
      <c r="HDH258" s="27"/>
      <c r="HDI258" s="27"/>
      <c r="HDJ258" s="27"/>
      <c r="HDK258" s="27"/>
      <c r="HDL258" s="27"/>
      <c r="HDM258" s="27"/>
      <c r="HDN258" s="27"/>
      <c r="HDO258" s="27"/>
      <c r="HDP258" s="27"/>
      <c r="HDQ258" s="27"/>
      <c r="HDR258" s="27"/>
      <c r="HDS258" s="27"/>
      <c r="HDT258" s="27"/>
      <c r="HDU258" s="27"/>
      <c r="HDV258" s="27"/>
      <c r="HDW258" s="27"/>
      <c r="HDX258" s="27"/>
      <c r="HDY258" s="27"/>
      <c r="HDZ258" s="27"/>
      <c r="HEA258" s="27"/>
      <c r="HEB258" s="27"/>
      <c r="HEC258" s="27"/>
      <c r="HED258" s="27"/>
      <c r="HEE258" s="27"/>
      <c r="HEF258" s="27"/>
      <c r="HEG258" s="27"/>
      <c r="HEH258" s="27"/>
      <c r="HEI258" s="27"/>
      <c r="HEJ258" s="27"/>
      <c r="HEK258" s="27"/>
      <c r="HEL258" s="27"/>
      <c r="HEM258" s="27"/>
      <c r="HEN258" s="27"/>
      <c r="HEO258" s="27"/>
      <c r="HEP258" s="27"/>
      <c r="HEQ258" s="27"/>
      <c r="HER258" s="27"/>
      <c r="HES258" s="27"/>
      <c r="HET258" s="27"/>
      <c r="HEU258" s="27"/>
      <c r="HEV258" s="27"/>
      <c r="HEW258" s="27"/>
      <c r="HEX258" s="27"/>
      <c r="HEY258" s="27"/>
      <c r="HEZ258" s="27"/>
      <c r="HFA258" s="27"/>
      <c r="HFB258" s="27"/>
      <c r="HFC258" s="27"/>
      <c r="HFD258" s="27"/>
      <c r="HFE258" s="27"/>
      <c r="HFF258" s="27"/>
      <c r="HFG258" s="27"/>
      <c r="HFH258" s="27"/>
      <c r="HFI258" s="27"/>
      <c r="HFJ258" s="27"/>
      <c r="HFK258" s="27"/>
      <c r="HFL258" s="27"/>
      <c r="HFM258" s="27"/>
      <c r="HFN258" s="27"/>
      <c r="HFO258" s="27"/>
      <c r="HFP258" s="27"/>
      <c r="HFQ258" s="27"/>
      <c r="HFR258" s="27"/>
      <c r="HFS258" s="27"/>
      <c r="HFT258" s="27"/>
      <c r="HFU258" s="27"/>
      <c r="HFV258" s="27"/>
      <c r="HFW258" s="27"/>
      <c r="HFX258" s="27"/>
      <c r="HFY258" s="27"/>
      <c r="HFZ258" s="27"/>
      <c r="HGA258" s="27"/>
      <c r="HGB258" s="27"/>
      <c r="HGC258" s="27"/>
      <c r="HGD258" s="27"/>
      <c r="HGE258" s="27"/>
      <c r="HGF258" s="27"/>
      <c r="HGG258" s="27"/>
      <c r="HGH258" s="27"/>
      <c r="HGI258" s="27"/>
      <c r="HGJ258" s="27"/>
      <c r="HGK258" s="27"/>
      <c r="HGL258" s="27"/>
      <c r="HGM258" s="27"/>
      <c r="HGN258" s="27"/>
      <c r="HGO258" s="27"/>
      <c r="HGP258" s="27"/>
      <c r="HGQ258" s="27"/>
      <c r="HGR258" s="27"/>
      <c r="HGS258" s="27"/>
      <c r="HGT258" s="27"/>
      <c r="HGU258" s="27"/>
      <c r="HGV258" s="27"/>
      <c r="HGW258" s="27"/>
      <c r="HGX258" s="27"/>
      <c r="HGY258" s="27"/>
      <c r="HGZ258" s="27"/>
      <c r="HHA258" s="27"/>
      <c r="HHB258" s="27"/>
      <c r="HHC258" s="27"/>
      <c r="HHD258" s="27"/>
      <c r="HHE258" s="27"/>
      <c r="HHF258" s="27"/>
      <c r="HHG258" s="27"/>
      <c r="HHH258" s="27"/>
      <c r="HHI258" s="27"/>
      <c r="HHJ258" s="27"/>
      <c r="HHK258" s="27"/>
      <c r="HHL258" s="27"/>
      <c r="HHM258" s="27"/>
      <c r="HHN258" s="27"/>
      <c r="HHO258" s="27"/>
      <c r="HHP258" s="27"/>
      <c r="HHQ258" s="27"/>
      <c r="HHR258" s="27"/>
      <c r="HHS258" s="27"/>
      <c r="HHT258" s="27"/>
      <c r="HHU258" s="27"/>
      <c r="HHV258" s="27"/>
      <c r="HHW258" s="27"/>
      <c r="HHX258" s="27"/>
      <c r="HHY258" s="27"/>
      <c r="HHZ258" s="27"/>
      <c r="HIA258" s="27"/>
      <c r="HIB258" s="27"/>
      <c r="HIC258" s="27"/>
      <c r="HID258" s="27"/>
      <c r="HIE258" s="27"/>
      <c r="HIF258" s="27"/>
      <c r="HIG258" s="27"/>
      <c r="HIH258" s="27"/>
      <c r="HII258" s="27"/>
      <c r="HIJ258" s="27"/>
      <c r="HIK258" s="27"/>
      <c r="HIL258" s="27"/>
      <c r="HIM258" s="27"/>
      <c r="HIN258" s="27"/>
      <c r="HIO258" s="27"/>
      <c r="HIP258" s="27"/>
      <c r="HIQ258" s="27"/>
      <c r="HIR258" s="27"/>
      <c r="HIS258" s="27"/>
      <c r="HIT258" s="27"/>
      <c r="HIU258" s="27"/>
      <c r="HIV258" s="27"/>
      <c r="HIW258" s="27"/>
      <c r="HIX258" s="27"/>
      <c r="HIY258" s="27"/>
      <c r="HIZ258" s="27"/>
      <c r="HJA258" s="27"/>
      <c r="HJB258" s="27"/>
      <c r="HJC258" s="27"/>
      <c r="HJD258" s="27"/>
      <c r="HJE258" s="27"/>
      <c r="HJF258" s="27"/>
      <c r="HJG258" s="27"/>
      <c r="HJH258" s="27"/>
      <c r="HJI258" s="27"/>
      <c r="HJJ258" s="27"/>
      <c r="HJK258" s="27"/>
      <c r="HJL258" s="27"/>
      <c r="HJM258" s="27"/>
      <c r="HJN258" s="27"/>
      <c r="HJO258" s="27"/>
      <c r="HJP258" s="27"/>
      <c r="HJQ258" s="27"/>
      <c r="HJR258" s="27"/>
      <c r="HJS258" s="27"/>
      <c r="HJT258" s="27"/>
      <c r="HJU258" s="27"/>
      <c r="HJV258" s="27"/>
      <c r="HJW258" s="27"/>
      <c r="HJX258" s="27"/>
      <c r="HJY258" s="27"/>
      <c r="HJZ258" s="27"/>
      <c r="HKA258" s="27"/>
      <c r="HKB258" s="27"/>
      <c r="HKC258" s="27"/>
      <c r="HKD258" s="27"/>
      <c r="HKE258" s="27"/>
      <c r="HKF258" s="27"/>
      <c r="HKG258" s="27"/>
      <c r="HKH258" s="27"/>
      <c r="HKI258" s="27"/>
      <c r="HKJ258" s="27"/>
      <c r="HKK258" s="27"/>
      <c r="HKL258" s="27"/>
      <c r="HKM258" s="27"/>
      <c r="HKN258" s="27"/>
      <c r="HKO258" s="27"/>
      <c r="HKP258" s="27"/>
      <c r="HKQ258" s="27"/>
      <c r="HKR258" s="27"/>
      <c r="HKS258" s="27"/>
      <c r="HKT258" s="27"/>
      <c r="HKU258" s="27"/>
      <c r="HKV258" s="27"/>
      <c r="HKW258" s="27"/>
      <c r="HKX258" s="27"/>
      <c r="HKY258" s="27"/>
      <c r="HKZ258" s="27"/>
      <c r="HLA258" s="27"/>
      <c r="HLB258" s="27"/>
      <c r="HLC258" s="27"/>
      <c r="HLD258" s="27"/>
      <c r="HLE258" s="27"/>
      <c r="HLF258" s="27"/>
      <c r="HLG258" s="27"/>
      <c r="HLH258" s="27"/>
      <c r="HLI258" s="27"/>
      <c r="HLJ258" s="27"/>
      <c r="HLK258" s="27"/>
      <c r="HLL258" s="27"/>
      <c r="HLM258" s="27"/>
      <c r="HLN258" s="27"/>
      <c r="HLO258" s="27"/>
      <c r="HLP258" s="27"/>
      <c r="HLQ258" s="27"/>
      <c r="HLR258" s="27"/>
      <c r="HLS258" s="27"/>
      <c r="HLT258" s="27"/>
      <c r="HLU258" s="27"/>
      <c r="HLV258" s="27"/>
      <c r="HLW258" s="27"/>
      <c r="HLX258" s="27"/>
      <c r="HLY258" s="27"/>
      <c r="HLZ258" s="27"/>
      <c r="HMA258" s="27"/>
      <c r="HMB258" s="27"/>
      <c r="HMC258" s="27"/>
      <c r="HMD258" s="27"/>
      <c r="HME258" s="27"/>
      <c r="HMF258" s="27"/>
      <c r="HMG258" s="27"/>
      <c r="HMH258" s="27"/>
      <c r="HMI258" s="27"/>
      <c r="HMJ258" s="27"/>
      <c r="HMK258" s="27"/>
      <c r="HML258" s="27"/>
      <c r="HMM258" s="27"/>
      <c r="HMN258" s="27"/>
      <c r="HMO258" s="27"/>
      <c r="HMP258" s="27"/>
      <c r="HMQ258" s="27"/>
      <c r="HMR258" s="27"/>
      <c r="HMS258" s="27"/>
      <c r="HMT258" s="27"/>
      <c r="HMU258" s="27"/>
      <c r="HMV258" s="27"/>
      <c r="HMW258" s="27"/>
      <c r="HMX258" s="27"/>
      <c r="HMY258" s="27"/>
      <c r="HMZ258" s="27"/>
      <c r="HNA258" s="27"/>
      <c r="HNB258" s="27"/>
      <c r="HNC258" s="27"/>
      <c r="HND258" s="27"/>
      <c r="HNE258" s="27"/>
      <c r="HNF258" s="27"/>
      <c r="HNG258" s="27"/>
      <c r="HNH258" s="27"/>
      <c r="HNI258" s="27"/>
      <c r="HNJ258" s="27"/>
      <c r="HNK258" s="27"/>
      <c r="HNL258" s="27"/>
      <c r="HNM258" s="27"/>
      <c r="HNN258" s="27"/>
      <c r="HNO258" s="27"/>
      <c r="HNP258" s="27"/>
      <c r="HNQ258" s="27"/>
      <c r="HNR258" s="27"/>
      <c r="HNS258" s="27"/>
      <c r="HNT258" s="27"/>
      <c r="HNU258" s="27"/>
      <c r="HNV258" s="27"/>
      <c r="HNW258" s="27"/>
      <c r="HNX258" s="27"/>
      <c r="HNY258" s="27"/>
      <c r="HNZ258" s="27"/>
      <c r="HOA258" s="27"/>
      <c r="HOB258" s="27"/>
      <c r="HOC258" s="27"/>
      <c r="HOD258" s="27"/>
      <c r="HOE258" s="27"/>
      <c r="HOF258" s="27"/>
      <c r="HOG258" s="27"/>
      <c r="HOH258" s="27"/>
      <c r="HOI258" s="27"/>
      <c r="HOJ258" s="27"/>
      <c r="HOK258" s="27"/>
      <c r="HOL258" s="27"/>
      <c r="HOM258" s="27"/>
      <c r="HON258" s="27"/>
      <c r="HOO258" s="27"/>
      <c r="HOP258" s="27"/>
      <c r="HOQ258" s="27"/>
      <c r="HOR258" s="27"/>
      <c r="HOS258" s="27"/>
      <c r="HOT258" s="27"/>
      <c r="HOU258" s="27"/>
      <c r="HOV258" s="27"/>
      <c r="HOW258" s="27"/>
      <c r="HOX258" s="27"/>
      <c r="HOY258" s="27"/>
      <c r="HOZ258" s="27"/>
      <c r="HPA258" s="27"/>
      <c r="HPB258" s="27"/>
      <c r="HPC258" s="27"/>
      <c r="HPD258" s="27"/>
      <c r="HPE258" s="27"/>
      <c r="HPF258" s="27"/>
      <c r="HPG258" s="27"/>
      <c r="HPH258" s="27"/>
      <c r="HPI258" s="27"/>
      <c r="HPJ258" s="27"/>
      <c r="HPK258" s="27"/>
      <c r="HPL258" s="27"/>
      <c r="HPM258" s="27"/>
      <c r="HPN258" s="27"/>
      <c r="HPO258" s="27"/>
      <c r="HPP258" s="27"/>
      <c r="HPQ258" s="27"/>
      <c r="HPR258" s="27"/>
      <c r="HPS258" s="27"/>
      <c r="HPT258" s="27"/>
      <c r="HPU258" s="27"/>
      <c r="HPV258" s="27"/>
      <c r="HPW258" s="27"/>
      <c r="HPX258" s="27"/>
      <c r="HPY258" s="27"/>
      <c r="HPZ258" s="27"/>
      <c r="HQA258" s="27"/>
      <c r="HQB258" s="27"/>
      <c r="HQC258" s="27"/>
      <c r="HQD258" s="27"/>
      <c r="HQE258" s="27"/>
      <c r="HQF258" s="27"/>
      <c r="HQG258" s="27"/>
      <c r="HQH258" s="27"/>
      <c r="HQI258" s="27"/>
      <c r="HQJ258" s="27"/>
      <c r="HQK258" s="27"/>
      <c r="HQL258" s="27"/>
      <c r="HQM258" s="27"/>
      <c r="HQN258" s="27"/>
      <c r="HQO258" s="27"/>
      <c r="HQP258" s="27"/>
      <c r="HQQ258" s="27"/>
      <c r="HQR258" s="27"/>
      <c r="HQS258" s="27"/>
      <c r="HQT258" s="27"/>
      <c r="HQU258" s="27"/>
      <c r="HQV258" s="27"/>
      <c r="HQW258" s="27"/>
      <c r="HQX258" s="27"/>
      <c r="HQY258" s="27"/>
      <c r="HQZ258" s="27"/>
      <c r="HRA258" s="27"/>
      <c r="HRB258" s="27"/>
      <c r="HRC258" s="27"/>
      <c r="HRD258" s="27"/>
      <c r="HRE258" s="27"/>
      <c r="HRF258" s="27"/>
      <c r="HRG258" s="27"/>
      <c r="HRH258" s="27"/>
      <c r="HRI258" s="27"/>
      <c r="HRJ258" s="27"/>
      <c r="HRK258" s="27"/>
      <c r="HRL258" s="27"/>
      <c r="HRM258" s="27"/>
      <c r="HRN258" s="27"/>
      <c r="HRO258" s="27"/>
      <c r="HRP258" s="27"/>
      <c r="HRQ258" s="27"/>
      <c r="HRR258" s="27"/>
      <c r="HRS258" s="27"/>
      <c r="HRT258" s="27"/>
      <c r="HRU258" s="27"/>
      <c r="HRV258" s="27"/>
      <c r="HRW258" s="27"/>
      <c r="HRX258" s="27"/>
      <c r="HRY258" s="27"/>
      <c r="HRZ258" s="27"/>
      <c r="HSA258" s="27"/>
      <c r="HSB258" s="27"/>
      <c r="HSC258" s="27"/>
      <c r="HSD258" s="27"/>
      <c r="HSE258" s="27"/>
      <c r="HSF258" s="27"/>
      <c r="HSG258" s="27"/>
      <c r="HSH258" s="27"/>
      <c r="HSI258" s="27"/>
      <c r="HSJ258" s="27"/>
      <c r="HSK258" s="27"/>
      <c r="HSL258" s="27"/>
      <c r="HSM258" s="27"/>
      <c r="HSN258" s="27"/>
      <c r="HSO258" s="27"/>
      <c r="HSP258" s="27"/>
      <c r="HSQ258" s="27"/>
      <c r="HSR258" s="27"/>
      <c r="HSS258" s="27"/>
      <c r="HST258" s="27"/>
      <c r="HSU258" s="27"/>
      <c r="HSV258" s="27"/>
      <c r="HSW258" s="27"/>
      <c r="HSX258" s="27"/>
      <c r="HSY258" s="27"/>
      <c r="HSZ258" s="27"/>
      <c r="HTA258" s="27"/>
      <c r="HTB258" s="27"/>
      <c r="HTC258" s="27"/>
      <c r="HTD258" s="27"/>
      <c r="HTE258" s="27"/>
      <c r="HTF258" s="27"/>
      <c r="HTG258" s="27"/>
      <c r="HTH258" s="27"/>
      <c r="HTI258" s="27"/>
      <c r="HTJ258" s="27"/>
      <c r="HTK258" s="27"/>
      <c r="HTL258" s="27"/>
      <c r="HTM258" s="27"/>
      <c r="HTN258" s="27"/>
      <c r="HTO258" s="27"/>
      <c r="HTP258" s="27"/>
      <c r="HTQ258" s="27"/>
      <c r="HTR258" s="27"/>
      <c r="HTS258" s="27"/>
      <c r="HTT258" s="27"/>
      <c r="HTU258" s="27"/>
      <c r="HTV258" s="27"/>
      <c r="HTW258" s="27"/>
      <c r="HTX258" s="27"/>
      <c r="HTY258" s="27"/>
      <c r="HTZ258" s="27"/>
      <c r="HUA258" s="27"/>
      <c r="HUB258" s="27"/>
      <c r="HUC258" s="27"/>
      <c r="HUD258" s="27"/>
      <c r="HUE258" s="27"/>
      <c r="HUF258" s="27"/>
      <c r="HUG258" s="27"/>
      <c r="HUH258" s="27"/>
      <c r="HUI258" s="27"/>
      <c r="HUJ258" s="27"/>
      <c r="HUK258" s="27"/>
      <c r="HUL258" s="27"/>
      <c r="HUM258" s="27"/>
      <c r="HUN258" s="27"/>
      <c r="HUO258" s="27"/>
      <c r="HUP258" s="27"/>
      <c r="HUQ258" s="27"/>
      <c r="HUR258" s="27"/>
      <c r="HUS258" s="27"/>
      <c r="HUT258" s="27"/>
      <c r="HUU258" s="27"/>
      <c r="HUV258" s="27"/>
      <c r="HUW258" s="27"/>
      <c r="HUX258" s="27"/>
      <c r="HUY258" s="27"/>
      <c r="HUZ258" s="27"/>
      <c r="HVA258" s="27"/>
      <c r="HVB258" s="27"/>
      <c r="HVC258" s="27"/>
      <c r="HVD258" s="27"/>
      <c r="HVE258" s="27"/>
      <c r="HVF258" s="27"/>
      <c r="HVG258" s="27"/>
      <c r="HVH258" s="27"/>
      <c r="HVI258" s="27"/>
      <c r="HVJ258" s="27"/>
      <c r="HVK258" s="27"/>
      <c r="HVL258" s="27"/>
      <c r="HVM258" s="27"/>
      <c r="HVN258" s="27"/>
      <c r="HVO258" s="27"/>
      <c r="HVP258" s="27"/>
      <c r="HVQ258" s="27"/>
      <c r="HVR258" s="27"/>
      <c r="HVS258" s="27"/>
      <c r="HVT258" s="27"/>
      <c r="HVU258" s="27"/>
      <c r="HVV258" s="27"/>
      <c r="HVW258" s="27"/>
      <c r="HVX258" s="27"/>
      <c r="HVY258" s="27"/>
      <c r="HVZ258" s="27"/>
      <c r="HWA258" s="27"/>
      <c r="HWB258" s="27"/>
      <c r="HWC258" s="27"/>
      <c r="HWD258" s="27"/>
      <c r="HWE258" s="27"/>
      <c r="HWF258" s="27"/>
      <c r="HWG258" s="27"/>
      <c r="HWH258" s="27"/>
      <c r="HWI258" s="27"/>
      <c r="HWJ258" s="27"/>
      <c r="HWK258" s="27"/>
      <c r="HWL258" s="27"/>
      <c r="HWM258" s="27"/>
      <c r="HWN258" s="27"/>
      <c r="HWO258" s="27"/>
      <c r="HWP258" s="27"/>
      <c r="HWQ258" s="27"/>
      <c r="HWR258" s="27"/>
      <c r="HWS258" s="27"/>
      <c r="HWT258" s="27"/>
      <c r="HWU258" s="27"/>
      <c r="HWV258" s="27"/>
      <c r="HWW258" s="27"/>
      <c r="HWX258" s="27"/>
      <c r="HWY258" s="27"/>
      <c r="HWZ258" s="27"/>
      <c r="HXA258" s="27"/>
      <c r="HXB258" s="27"/>
      <c r="HXC258" s="27"/>
      <c r="HXD258" s="27"/>
      <c r="HXE258" s="27"/>
      <c r="HXF258" s="27"/>
      <c r="HXG258" s="27"/>
      <c r="HXH258" s="27"/>
      <c r="HXI258" s="27"/>
      <c r="HXJ258" s="27"/>
      <c r="HXK258" s="27"/>
      <c r="HXL258" s="27"/>
      <c r="HXM258" s="27"/>
      <c r="HXN258" s="27"/>
      <c r="HXO258" s="27"/>
      <c r="HXP258" s="27"/>
      <c r="HXQ258" s="27"/>
      <c r="HXR258" s="27"/>
      <c r="HXS258" s="27"/>
      <c r="HXT258" s="27"/>
      <c r="HXU258" s="27"/>
      <c r="HXV258" s="27"/>
      <c r="HXW258" s="27"/>
      <c r="HXX258" s="27"/>
      <c r="HXY258" s="27"/>
      <c r="HXZ258" s="27"/>
      <c r="HYA258" s="27"/>
      <c r="HYB258" s="27"/>
      <c r="HYC258" s="27"/>
      <c r="HYD258" s="27"/>
      <c r="HYE258" s="27"/>
      <c r="HYF258" s="27"/>
      <c r="HYG258" s="27"/>
      <c r="HYH258" s="27"/>
      <c r="HYI258" s="27"/>
      <c r="HYJ258" s="27"/>
      <c r="HYK258" s="27"/>
      <c r="HYL258" s="27"/>
      <c r="HYM258" s="27"/>
      <c r="HYN258" s="27"/>
      <c r="HYO258" s="27"/>
      <c r="HYP258" s="27"/>
      <c r="HYQ258" s="27"/>
      <c r="HYR258" s="27"/>
      <c r="HYS258" s="27"/>
      <c r="HYT258" s="27"/>
      <c r="HYU258" s="27"/>
      <c r="HYV258" s="27"/>
      <c r="HYW258" s="27"/>
      <c r="HYX258" s="27"/>
      <c r="HYY258" s="27"/>
      <c r="HYZ258" s="27"/>
      <c r="HZA258" s="27"/>
      <c r="HZB258" s="27"/>
      <c r="HZC258" s="27"/>
      <c r="HZD258" s="27"/>
      <c r="HZE258" s="27"/>
      <c r="HZF258" s="27"/>
      <c r="HZG258" s="27"/>
      <c r="HZH258" s="27"/>
      <c r="HZI258" s="27"/>
      <c r="HZJ258" s="27"/>
      <c r="HZK258" s="27"/>
      <c r="HZL258" s="27"/>
      <c r="HZM258" s="27"/>
      <c r="HZN258" s="27"/>
      <c r="HZO258" s="27"/>
      <c r="HZP258" s="27"/>
      <c r="HZQ258" s="27"/>
      <c r="HZR258" s="27"/>
      <c r="HZS258" s="27"/>
      <c r="HZT258" s="27"/>
      <c r="HZU258" s="27"/>
      <c r="HZV258" s="27"/>
      <c r="HZW258" s="27"/>
      <c r="HZX258" s="27"/>
      <c r="HZY258" s="27"/>
      <c r="HZZ258" s="27"/>
      <c r="IAA258" s="27"/>
      <c r="IAB258" s="27"/>
      <c r="IAC258" s="27"/>
      <c r="IAD258" s="27"/>
      <c r="IAE258" s="27"/>
      <c r="IAF258" s="27"/>
      <c r="IAG258" s="27"/>
      <c r="IAH258" s="27"/>
      <c r="IAI258" s="27"/>
      <c r="IAJ258" s="27"/>
      <c r="IAK258" s="27"/>
      <c r="IAL258" s="27"/>
      <c r="IAM258" s="27"/>
      <c r="IAN258" s="27"/>
      <c r="IAO258" s="27"/>
      <c r="IAP258" s="27"/>
      <c r="IAQ258" s="27"/>
      <c r="IAR258" s="27"/>
      <c r="IAS258" s="27"/>
      <c r="IAT258" s="27"/>
      <c r="IAU258" s="27"/>
      <c r="IAV258" s="27"/>
      <c r="IAW258" s="27"/>
      <c r="IAX258" s="27"/>
      <c r="IAY258" s="27"/>
      <c r="IAZ258" s="27"/>
      <c r="IBA258" s="27"/>
      <c r="IBB258" s="27"/>
      <c r="IBC258" s="27"/>
      <c r="IBD258" s="27"/>
      <c r="IBE258" s="27"/>
      <c r="IBF258" s="27"/>
      <c r="IBG258" s="27"/>
      <c r="IBH258" s="27"/>
      <c r="IBI258" s="27"/>
      <c r="IBJ258" s="27"/>
      <c r="IBK258" s="27"/>
      <c r="IBL258" s="27"/>
      <c r="IBM258" s="27"/>
      <c r="IBN258" s="27"/>
      <c r="IBO258" s="27"/>
      <c r="IBP258" s="27"/>
      <c r="IBQ258" s="27"/>
      <c r="IBR258" s="27"/>
      <c r="IBS258" s="27"/>
      <c r="IBT258" s="27"/>
      <c r="IBU258" s="27"/>
      <c r="IBV258" s="27"/>
      <c r="IBW258" s="27"/>
      <c r="IBX258" s="27"/>
      <c r="IBY258" s="27"/>
      <c r="IBZ258" s="27"/>
      <c r="ICA258" s="27"/>
      <c r="ICB258" s="27"/>
      <c r="ICC258" s="27"/>
      <c r="ICD258" s="27"/>
      <c r="ICE258" s="27"/>
      <c r="ICF258" s="27"/>
      <c r="ICG258" s="27"/>
      <c r="ICH258" s="27"/>
      <c r="ICI258" s="27"/>
      <c r="ICJ258" s="27"/>
      <c r="ICK258" s="27"/>
      <c r="ICL258" s="27"/>
      <c r="ICM258" s="27"/>
      <c r="ICN258" s="27"/>
      <c r="ICO258" s="27"/>
      <c r="ICP258" s="27"/>
      <c r="ICQ258" s="27"/>
      <c r="ICR258" s="27"/>
      <c r="ICS258" s="27"/>
      <c r="ICT258" s="27"/>
      <c r="ICU258" s="27"/>
      <c r="ICV258" s="27"/>
      <c r="ICW258" s="27"/>
      <c r="ICX258" s="27"/>
      <c r="ICY258" s="27"/>
      <c r="ICZ258" s="27"/>
      <c r="IDA258" s="27"/>
      <c r="IDB258" s="27"/>
      <c r="IDC258" s="27"/>
      <c r="IDD258" s="27"/>
      <c r="IDE258" s="27"/>
      <c r="IDF258" s="27"/>
      <c r="IDG258" s="27"/>
      <c r="IDH258" s="27"/>
      <c r="IDI258" s="27"/>
      <c r="IDJ258" s="27"/>
      <c r="IDK258" s="27"/>
      <c r="IDL258" s="27"/>
      <c r="IDM258" s="27"/>
      <c r="IDN258" s="27"/>
      <c r="IDO258" s="27"/>
      <c r="IDP258" s="27"/>
      <c r="IDQ258" s="27"/>
      <c r="IDR258" s="27"/>
      <c r="IDS258" s="27"/>
      <c r="IDT258" s="27"/>
      <c r="IDU258" s="27"/>
      <c r="IDV258" s="27"/>
      <c r="IDW258" s="27"/>
      <c r="IDX258" s="27"/>
      <c r="IDY258" s="27"/>
      <c r="IDZ258" s="27"/>
      <c r="IEA258" s="27"/>
      <c r="IEB258" s="27"/>
      <c r="IEC258" s="27"/>
      <c r="IED258" s="27"/>
      <c r="IEE258" s="27"/>
      <c r="IEF258" s="27"/>
      <c r="IEG258" s="27"/>
      <c r="IEH258" s="27"/>
      <c r="IEI258" s="27"/>
      <c r="IEJ258" s="27"/>
      <c r="IEK258" s="27"/>
      <c r="IEL258" s="27"/>
      <c r="IEM258" s="27"/>
      <c r="IEN258" s="27"/>
      <c r="IEO258" s="27"/>
      <c r="IEP258" s="27"/>
      <c r="IEQ258" s="27"/>
      <c r="IER258" s="27"/>
      <c r="IES258" s="27"/>
      <c r="IET258" s="27"/>
      <c r="IEU258" s="27"/>
      <c r="IEV258" s="27"/>
      <c r="IEW258" s="27"/>
      <c r="IEX258" s="27"/>
      <c r="IEY258" s="27"/>
      <c r="IEZ258" s="27"/>
      <c r="IFA258" s="27"/>
      <c r="IFB258" s="27"/>
      <c r="IFC258" s="27"/>
      <c r="IFD258" s="27"/>
      <c r="IFE258" s="27"/>
      <c r="IFF258" s="27"/>
      <c r="IFG258" s="27"/>
      <c r="IFH258" s="27"/>
      <c r="IFI258" s="27"/>
      <c r="IFJ258" s="27"/>
      <c r="IFK258" s="27"/>
      <c r="IFL258" s="27"/>
      <c r="IFM258" s="27"/>
      <c r="IFN258" s="27"/>
      <c r="IFO258" s="27"/>
      <c r="IFP258" s="27"/>
      <c r="IFQ258" s="27"/>
      <c r="IFR258" s="27"/>
      <c r="IFS258" s="27"/>
      <c r="IFT258" s="27"/>
      <c r="IFU258" s="27"/>
      <c r="IFV258" s="27"/>
      <c r="IFW258" s="27"/>
      <c r="IFX258" s="27"/>
      <c r="IFY258" s="27"/>
      <c r="IFZ258" s="27"/>
      <c r="IGA258" s="27"/>
      <c r="IGB258" s="27"/>
      <c r="IGC258" s="27"/>
      <c r="IGD258" s="27"/>
      <c r="IGE258" s="27"/>
      <c r="IGF258" s="27"/>
      <c r="IGG258" s="27"/>
      <c r="IGH258" s="27"/>
      <c r="IGI258" s="27"/>
      <c r="IGJ258" s="27"/>
      <c r="IGK258" s="27"/>
      <c r="IGL258" s="27"/>
      <c r="IGM258" s="27"/>
      <c r="IGN258" s="27"/>
      <c r="IGO258" s="27"/>
      <c r="IGP258" s="27"/>
      <c r="IGQ258" s="27"/>
      <c r="IGR258" s="27"/>
      <c r="IGS258" s="27"/>
      <c r="IGT258" s="27"/>
      <c r="IGU258" s="27"/>
      <c r="IGV258" s="27"/>
      <c r="IGW258" s="27"/>
      <c r="IGX258" s="27"/>
      <c r="IGY258" s="27"/>
      <c r="IGZ258" s="27"/>
      <c r="IHA258" s="27"/>
      <c r="IHB258" s="27"/>
      <c r="IHC258" s="27"/>
      <c r="IHD258" s="27"/>
      <c r="IHE258" s="27"/>
      <c r="IHF258" s="27"/>
      <c r="IHG258" s="27"/>
      <c r="IHH258" s="27"/>
      <c r="IHI258" s="27"/>
      <c r="IHJ258" s="27"/>
      <c r="IHK258" s="27"/>
      <c r="IHL258" s="27"/>
      <c r="IHM258" s="27"/>
      <c r="IHN258" s="27"/>
      <c r="IHO258" s="27"/>
      <c r="IHP258" s="27"/>
      <c r="IHQ258" s="27"/>
      <c r="IHR258" s="27"/>
      <c r="IHS258" s="27"/>
      <c r="IHT258" s="27"/>
      <c r="IHU258" s="27"/>
      <c r="IHV258" s="27"/>
      <c r="IHW258" s="27"/>
      <c r="IHX258" s="27"/>
      <c r="IHY258" s="27"/>
      <c r="IHZ258" s="27"/>
      <c r="IIA258" s="27"/>
      <c r="IIB258" s="27"/>
      <c r="IIC258" s="27"/>
      <c r="IID258" s="27"/>
      <c r="IIE258" s="27"/>
      <c r="IIF258" s="27"/>
      <c r="IIG258" s="27"/>
      <c r="IIH258" s="27"/>
      <c r="III258" s="27"/>
      <c r="IIJ258" s="27"/>
      <c r="IIK258" s="27"/>
      <c r="IIL258" s="27"/>
      <c r="IIM258" s="27"/>
      <c r="IIN258" s="27"/>
      <c r="IIO258" s="27"/>
      <c r="IIP258" s="27"/>
      <c r="IIQ258" s="27"/>
      <c r="IIR258" s="27"/>
      <c r="IIS258" s="27"/>
      <c r="IIT258" s="27"/>
      <c r="IIU258" s="27"/>
      <c r="IIV258" s="27"/>
      <c r="IIW258" s="27"/>
      <c r="IIX258" s="27"/>
      <c r="IIY258" s="27"/>
      <c r="IIZ258" s="27"/>
      <c r="IJA258" s="27"/>
      <c r="IJB258" s="27"/>
      <c r="IJC258" s="27"/>
      <c r="IJD258" s="27"/>
      <c r="IJE258" s="27"/>
      <c r="IJF258" s="27"/>
      <c r="IJG258" s="27"/>
      <c r="IJH258" s="27"/>
      <c r="IJI258" s="27"/>
      <c r="IJJ258" s="27"/>
      <c r="IJK258" s="27"/>
      <c r="IJL258" s="27"/>
      <c r="IJM258" s="27"/>
      <c r="IJN258" s="27"/>
      <c r="IJO258" s="27"/>
      <c r="IJP258" s="27"/>
      <c r="IJQ258" s="27"/>
      <c r="IJR258" s="27"/>
      <c r="IJS258" s="27"/>
      <c r="IJT258" s="27"/>
      <c r="IJU258" s="27"/>
      <c r="IJV258" s="27"/>
      <c r="IJW258" s="27"/>
      <c r="IJX258" s="27"/>
      <c r="IJY258" s="27"/>
      <c r="IJZ258" s="27"/>
      <c r="IKA258" s="27"/>
      <c r="IKB258" s="27"/>
      <c r="IKC258" s="27"/>
      <c r="IKD258" s="27"/>
      <c r="IKE258" s="27"/>
      <c r="IKF258" s="27"/>
      <c r="IKG258" s="27"/>
      <c r="IKH258" s="27"/>
      <c r="IKI258" s="27"/>
      <c r="IKJ258" s="27"/>
      <c r="IKK258" s="27"/>
      <c r="IKL258" s="27"/>
      <c r="IKM258" s="27"/>
      <c r="IKN258" s="27"/>
      <c r="IKO258" s="27"/>
      <c r="IKP258" s="27"/>
      <c r="IKQ258" s="27"/>
      <c r="IKR258" s="27"/>
      <c r="IKS258" s="27"/>
      <c r="IKT258" s="27"/>
      <c r="IKU258" s="27"/>
      <c r="IKV258" s="27"/>
      <c r="IKW258" s="27"/>
      <c r="IKX258" s="27"/>
      <c r="IKY258" s="27"/>
      <c r="IKZ258" s="27"/>
      <c r="ILA258" s="27"/>
      <c r="ILB258" s="27"/>
      <c r="ILC258" s="27"/>
      <c r="ILD258" s="27"/>
      <c r="ILE258" s="27"/>
      <c r="ILF258" s="27"/>
      <c r="ILG258" s="27"/>
      <c r="ILH258" s="27"/>
      <c r="ILI258" s="27"/>
      <c r="ILJ258" s="27"/>
      <c r="ILK258" s="27"/>
      <c r="ILL258" s="27"/>
      <c r="ILM258" s="27"/>
      <c r="ILN258" s="27"/>
      <c r="ILO258" s="27"/>
      <c r="ILP258" s="27"/>
      <c r="ILQ258" s="27"/>
      <c r="ILR258" s="27"/>
      <c r="ILS258" s="27"/>
      <c r="ILT258" s="27"/>
      <c r="ILU258" s="27"/>
      <c r="ILV258" s="27"/>
      <c r="ILW258" s="27"/>
      <c r="ILX258" s="27"/>
      <c r="ILY258" s="27"/>
      <c r="ILZ258" s="27"/>
      <c r="IMA258" s="27"/>
      <c r="IMB258" s="27"/>
      <c r="IMC258" s="27"/>
      <c r="IMD258" s="27"/>
      <c r="IME258" s="27"/>
      <c r="IMF258" s="27"/>
      <c r="IMG258" s="27"/>
      <c r="IMH258" s="27"/>
      <c r="IMI258" s="27"/>
      <c r="IMJ258" s="27"/>
      <c r="IMK258" s="27"/>
      <c r="IML258" s="27"/>
      <c r="IMM258" s="27"/>
      <c r="IMN258" s="27"/>
      <c r="IMO258" s="27"/>
      <c r="IMP258" s="27"/>
      <c r="IMQ258" s="27"/>
      <c r="IMR258" s="27"/>
      <c r="IMS258" s="27"/>
      <c r="IMT258" s="27"/>
      <c r="IMU258" s="27"/>
      <c r="IMV258" s="27"/>
      <c r="IMW258" s="27"/>
      <c r="IMX258" s="27"/>
      <c r="IMY258" s="27"/>
      <c r="IMZ258" s="27"/>
      <c r="INA258" s="27"/>
      <c r="INB258" s="27"/>
      <c r="INC258" s="27"/>
      <c r="IND258" s="27"/>
      <c r="INE258" s="27"/>
      <c r="INF258" s="27"/>
      <c r="ING258" s="27"/>
      <c r="INH258" s="27"/>
      <c r="INI258" s="27"/>
      <c r="INJ258" s="27"/>
      <c r="INK258" s="27"/>
      <c r="INL258" s="27"/>
      <c r="INM258" s="27"/>
      <c r="INN258" s="27"/>
      <c r="INO258" s="27"/>
      <c r="INP258" s="27"/>
      <c r="INQ258" s="27"/>
      <c r="INR258" s="27"/>
      <c r="INS258" s="27"/>
      <c r="INT258" s="27"/>
      <c r="INU258" s="27"/>
      <c r="INV258" s="27"/>
      <c r="INW258" s="27"/>
      <c r="INX258" s="27"/>
      <c r="INY258" s="27"/>
      <c r="INZ258" s="27"/>
      <c r="IOA258" s="27"/>
      <c r="IOB258" s="27"/>
      <c r="IOC258" s="27"/>
      <c r="IOD258" s="27"/>
      <c r="IOE258" s="27"/>
      <c r="IOF258" s="27"/>
      <c r="IOG258" s="27"/>
      <c r="IOH258" s="27"/>
      <c r="IOI258" s="27"/>
      <c r="IOJ258" s="27"/>
      <c r="IOK258" s="27"/>
      <c r="IOL258" s="27"/>
      <c r="IOM258" s="27"/>
      <c r="ION258" s="27"/>
      <c r="IOO258" s="27"/>
      <c r="IOP258" s="27"/>
      <c r="IOQ258" s="27"/>
      <c r="IOR258" s="27"/>
      <c r="IOS258" s="27"/>
      <c r="IOT258" s="27"/>
      <c r="IOU258" s="27"/>
      <c r="IOV258" s="27"/>
      <c r="IOW258" s="27"/>
      <c r="IOX258" s="27"/>
      <c r="IOY258" s="27"/>
      <c r="IOZ258" s="27"/>
      <c r="IPA258" s="27"/>
      <c r="IPB258" s="27"/>
      <c r="IPC258" s="27"/>
      <c r="IPD258" s="27"/>
      <c r="IPE258" s="27"/>
      <c r="IPF258" s="27"/>
      <c r="IPG258" s="27"/>
      <c r="IPH258" s="27"/>
      <c r="IPI258" s="27"/>
      <c r="IPJ258" s="27"/>
      <c r="IPK258" s="27"/>
      <c r="IPL258" s="27"/>
      <c r="IPM258" s="27"/>
      <c r="IPN258" s="27"/>
      <c r="IPO258" s="27"/>
      <c r="IPP258" s="27"/>
      <c r="IPQ258" s="27"/>
      <c r="IPR258" s="27"/>
      <c r="IPS258" s="27"/>
      <c r="IPT258" s="27"/>
      <c r="IPU258" s="27"/>
      <c r="IPV258" s="27"/>
      <c r="IPW258" s="27"/>
      <c r="IPX258" s="27"/>
      <c r="IPY258" s="27"/>
      <c r="IPZ258" s="27"/>
      <c r="IQA258" s="27"/>
      <c r="IQB258" s="27"/>
      <c r="IQC258" s="27"/>
      <c r="IQD258" s="27"/>
      <c r="IQE258" s="27"/>
      <c r="IQF258" s="27"/>
      <c r="IQG258" s="27"/>
      <c r="IQH258" s="27"/>
      <c r="IQI258" s="27"/>
      <c r="IQJ258" s="27"/>
      <c r="IQK258" s="27"/>
      <c r="IQL258" s="27"/>
      <c r="IQM258" s="27"/>
      <c r="IQN258" s="27"/>
      <c r="IQO258" s="27"/>
      <c r="IQP258" s="27"/>
      <c r="IQQ258" s="27"/>
      <c r="IQR258" s="27"/>
      <c r="IQS258" s="27"/>
      <c r="IQT258" s="27"/>
      <c r="IQU258" s="27"/>
      <c r="IQV258" s="27"/>
      <c r="IQW258" s="27"/>
      <c r="IQX258" s="27"/>
      <c r="IQY258" s="27"/>
      <c r="IQZ258" s="27"/>
      <c r="IRA258" s="27"/>
      <c r="IRB258" s="27"/>
      <c r="IRC258" s="27"/>
      <c r="IRD258" s="27"/>
      <c r="IRE258" s="27"/>
      <c r="IRF258" s="27"/>
      <c r="IRG258" s="27"/>
      <c r="IRH258" s="27"/>
      <c r="IRI258" s="27"/>
      <c r="IRJ258" s="27"/>
      <c r="IRK258" s="27"/>
      <c r="IRL258" s="27"/>
      <c r="IRM258" s="27"/>
      <c r="IRN258" s="27"/>
      <c r="IRO258" s="27"/>
      <c r="IRP258" s="27"/>
      <c r="IRQ258" s="27"/>
      <c r="IRR258" s="27"/>
      <c r="IRS258" s="27"/>
      <c r="IRT258" s="27"/>
      <c r="IRU258" s="27"/>
      <c r="IRV258" s="27"/>
      <c r="IRW258" s="27"/>
      <c r="IRX258" s="27"/>
      <c r="IRY258" s="27"/>
      <c r="IRZ258" s="27"/>
      <c r="ISA258" s="27"/>
      <c r="ISB258" s="27"/>
      <c r="ISC258" s="27"/>
      <c r="ISD258" s="27"/>
      <c r="ISE258" s="27"/>
      <c r="ISF258" s="27"/>
      <c r="ISG258" s="27"/>
      <c r="ISH258" s="27"/>
      <c r="ISI258" s="27"/>
      <c r="ISJ258" s="27"/>
      <c r="ISK258" s="27"/>
      <c r="ISL258" s="27"/>
      <c r="ISM258" s="27"/>
      <c r="ISN258" s="27"/>
      <c r="ISO258" s="27"/>
      <c r="ISP258" s="27"/>
      <c r="ISQ258" s="27"/>
      <c r="ISR258" s="27"/>
      <c r="ISS258" s="27"/>
      <c r="IST258" s="27"/>
      <c r="ISU258" s="27"/>
      <c r="ISV258" s="27"/>
      <c r="ISW258" s="27"/>
      <c r="ISX258" s="27"/>
      <c r="ISY258" s="27"/>
      <c r="ISZ258" s="27"/>
      <c r="ITA258" s="27"/>
      <c r="ITB258" s="27"/>
      <c r="ITC258" s="27"/>
      <c r="ITD258" s="27"/>
      <c r="ITE258" s="27"/>
      <c r="ITF258" s="27"/>
      <c r="ITG258" s="27"/>
      <c r="ITH258" s="27"/>
      <c r="ITI258" s="27"/>
      <c r="ITJ258" s="27"/>
      <c r="ITK258" s="27"/>
      <c r="ITL258" s="27"/>
      <c r="ITM258" s="27"/>
      <c r="ITN258" s="27"/>
      <c r="ITO258" s="27"/>
      <c r="ITP258" s="27"/>
      <c r="ITQ258" s="27"/>
      <c r="ITR258" s="27"/>
      <c r="ITS258" s="27"/>
      <c r="ITT258" s="27"/>
      <c r="ITU258" s="27"/>
      <c r="ITV258" s="27"/>
      <c r="ITW258" s="27"/>
      <c r="ITX258" s="27"/>
      <c r="ITY258" s="27"/>
      <c r="ITZ258" s="27"/>
      <c r="IUA258" s="27"/>
      <c r="IUB258" s="27"/>
      <c r="IUC258" s="27"/>
      <c r="IUD258" s="27"/>
      <c r="IUE258" s="27"/>
      <c r="IUF258" s="27"/>
      <c r="IUG258" s="27"/>
      <c r="IUH258" s="27"/>
      <c r="IUI258" s="27"/>
      <c r="IUJ258" s="27"/>
      <c r="IUK258" s="27"/>
      <c r="IUL258" s="27"/>
      <c r="IUM258" s="27"/>
      <c r="IUN258" s="27"/>
      <c r="IUO258" s="27"/>
      <c r="IUP258" s="27"/>
      <c r="IUQ258" s="27"/>
      <c r="IUR258" s="27"/>
      <c r="IUS258" s="27"/>
      <c r="IUT258" s="27"/>
      <c r="IUU258" s="27"/>
      <c r="IUV258" s="27"/>
      <c r="IUW258" s="27"/>
      <c r="IUX258" s="27"/>
      <c r="IUY258" s="27"/>
      <c r="IUZ258" s="27"/>
      <c r="IVA258" s="27"/>
      <c r="IVB258" s="27"/>
      <c r="IVC258" s="27"/>
      <c r="IVD258" s="27"/>
      <c r="IVE258" s="27"/>
      <c r="IVF258" s="27"/>
      <c r="IVG258" s="27"/>
      <c r="IVH258" s="27"/>
      <c r="IVI258" s="27"/>
      <c r="IVJ258" s="27"/>
      <c r="IVK258" s="27"/>
      <c r="IVL258" s="27"/>
      <c r="IVM258" s="27"/>
      <c r="IVN258" s="27"/>
      <c r="IVO258" s="27"/>
      <c r="IVP258" s="27"/>
      <c r="IVQ258" s="27"/>
      <c r="IVR258" s="27"/>
      <c r="IVS258" s="27"/>
      <c r="IVT258" s="27"/>
      <c r="IVU258" s="27"/>
      <c r="IVV258" s="27"/>
      <c r="IVW258" s="27"/>
      <c r="IVX258" s="27"/>
      <c r="IVY258" s="27"/>
      <c r="IVZ258" s="27"/>
      <c r="IWA258" s="27"/>
      <c r="IWB258" s="27"/>
      <c r="IWC258" s="27"/>
      <c r="IWD258" s="27"/>
      <c r="IWE258" s="27"/>
      <c r="IWF258" s="27"/>
      <c r="IWG258" s="27"/>
      <c r="IWH258" s="27"/>
      <c r="IWI258" s="27"/>
      <c r="IWJ258" s="27"/>
      <c r="IWK258" s="27"/>
      <c r="IWL258" s="27"/>
      <c r="IWM258" s="27"/>
      <c r="IWN258" s="27"/>
      <c r="IWO258" s="27"/>
      <c r="IWP258" s="27"/>
      <c r="IWQ258" s="27"/>
      <c r="IWR258" s="27"/>
      <c r="IWS258" s="27"/>
      <c r="IWT258" s="27"/>
      <c r="IWU258" s="27"/>
      <c r="IWV258" s="27"/>
      <c r="IWW258" s="27"/>
      <c r="IWX258" s="27"/>
      <c r="IWY258" s="27"/>
      <c r="IWZ258" s="27"/>
      <c r="IXA258" s="27"/>
      <c r="IXB258" s="27"/>
      <c r="IXC258" s="27"/>
      <c r="IXD258" s="27"/>
      <c r="IXE258" s="27"/>
      <c r="IXF258" s="27"/>
      <c r="IXG258" s="27"/>
      <c r="IXH258" s="27"/>
      <c r="IXI258" s="27"/>
      <c r="IXJ258" s="27"/>
      <c r="IXK258" s="27"/>
      <c r="IXL258" s="27"/>
      <c r="IXM258" s="27"/>
      <c r="IXN258" s="27"/>
      <c r="IXO258" s="27"/>
      <c r="IXP258" s="27"/>
      <c r="IXQ258" s="27"/>
      <c r="IXR258" s="27"/>
      <c r="IXS258" s="27"/>
      <c r="IXT258" s="27"/>
      <c r="IXU258" s="27"/>
      <c r="IXV258" s="27"/>
      <c r="IXW258" s="27"/>
      <c r="IXX258" s="27"/>
      <c r="IXY258" s="27"/>
      <c r="IXZ258" s="27"/>
      <c r="IYA258" s="27"/>
      <c r="IYB258" s="27"/>
      <c r="IYC258" s="27"/>
      <c r="IYD258" s="27"/>
      <c r="IYE258" s="27"/>
      <c r="IYF258" s="27"/>
      <c r="IYG258" s="27"/>
      <c r="IYH258" s="27"/>
      <c r="IYI258" s="27"/>
      <c r="IYJ258" s="27"/>
      <c r="IYK258" s="27"/>
      <c r="IYL258" s="27"/>
      <c r="IYM258" s="27"/>
      <c r="IYN258" s="27"/>
      <c r="IYO258" s="27"/>
      <c r="IYP258" s="27"/>
      <c r="IYQ258" s="27"/>
      <c r="IYR258" s="27"/>
      <c r="IYS258" s="27"/>
      <c r="IYT258" s="27"/>
      <c r="IYU258" s="27"/>
      <c r="IYV258" s="27"/>
      <c r="IYW258" s="27"/>
      <c r="IYX258" s="27"/>
      <c r="IYY258" s="27"/>
      <c r="IYZ258" s="27"/>
      <c r="IZA258" s="27"/>
      <c r="IZB258" s="27"/>
      <c r="IZC258" s="27"/>
      <c r="IZD258" s="27"/>
      <c r="IZE258" s="27"/>
      <c r="IZF258" s="27"/>
      <c r="IZG258" s="27"/>
      <c r="IZH258" s="27"/>
      <c r="IZI258" s="27"/>
      <c r="IZJ258" s="27"/>
      <c r="IZK258" s="27"/>
      <c r="IZL258" s="27"/>
      <c r="IZM258" s="27"/>
      <c r="IZN258" s="27"/>
      <c r="IZO258" s="27"/>
      <c r="IZP258" s="27"/>
      <c r="IZQ258" s="27"/>
      <c r="IZR258" s="27"/>
      <c r="IZS258" s="27"/>
      <c r="IZT258" s="27"/>
      <c r="IZU258" s="27"/>
      <c r="IZV258" s="27"/>
      <c r="IZW258" s="27"/>
      <c r="IZX258" s="27"/>
      <c r="IZY258" s="27"/>
      <c r="IZZ258" s="27"/>
      <c r="JAA258" s="27"/>
      <c r="JAB258" s="27"/>
      <c r="JAC258" s="27"/>
      <c r="JAD258" s="27"/>
      <c r="JAE258" s="27"/>
      <c r="JAF258" s="27"/>
      <c r="JAG258" s="27"/>
      <c r="JAH258" s="27"/>
      <c r="JAI258" s="27"/>
      <c r="JAJ258" s="27"/>
      <c r="JAK258" s="27"/>
      <c r="JAL258" s="27"/>
      <c r="JAM258" s="27"/>
      <c r="JAN258" s="27"/>
      <c r="JAO258" s="27"/>
      <c r="JAP258" s="27"/>
      <c r="JAQ258" s="27"/>
      <c r="JAR258" s="27"/>
      <c r="JAS258" s="27"/>
      <c r="JAT258" s="27"/>
      <c r="JAU258" s="27"/>
      <c r="JAV258" s="27"/>
      <c r="JAW258" s="27"/>
      <c r="JAX258" s="27"/>
      <c r="JAY258" s="27"/>
      <c r="JAZ258" s="27"/>
      <c r="JBA258" s="27"/>
      <c r="JBB258" s="27"/>
      <c r="JBC258" s="27"/>
      <c r="JBD258" s="27"/>
      <c r="JBE258" s="27"/>
      <c r="JBF258" s="27"/>
      <c r="JBG258" s="27"/>
      <c r="JBH258" s="27"/>
      <c r="JBI258" s="27"/>
      <c r="JBJ258" s="27"/>
      <c r="JBK258" s="27"/>
      <c r="JBL258" s="27"/>
      <c r="JBM258" s="27"/>
      <c r="JBN258" s="27"/>
      <c r="JBO258" s="27"/>
      <c r="JBP258" s="27"/>
      <c r="JBQ258" s="27"/>
      <c r="JBR258" s="27"/>
      <c r="JBS258" s="27"/>
      <c r="JBT258" s="27"/>
      <c r="JBU258" s="27"/>
      <c r="JBV258" s="27"/>
      <c r="JBW258" s="27"/>
      <c r="JBX258" s="27"/>
      <c r="JBY258" s="27"/>
      <c r="JBZ258" s="27"/>
      <c r="JCA258" s="27"/>
      <c r="JCB258" s="27"/>
      <c r="JCC258" s="27"/>
      <c r="JCD258" s="27"/>
      <c r="JCE258" s="27"/>
      <c r="JCF258" s="27"/>
      <c r="JCG258" s="27"/>
      <c r="JCH258" s="27"/>
      <c r="JCI258" s="27"/>
      <c r="JCJ258" s="27"/>
      <c r="JCK258" s="27"/>
      <c r="JCL258" s="27"/>
      <c r="JCM258" s="27"/>
      <c r="JCN258" s="27"/>
      <c r="JCO258" s="27"/>
      <c r="JCP258" s="27"/>
      <c r="JCQ258" s="27"/>
      <c r="JCR258" s="27"/>
      <c r="JCS258" s="27"/>
      <c r="JCT258" s="27"/>
      <c r="JCU258" s="27"/>
      <c r="JCV258" s="27"/>
      <c r="JCW258" s="27"/>
      <c r="JCX258" s="27"/>
      <c r="JCY258" s="27"/>
      <c r="JCZ258" s="27"/>
      <c r="JDA258" s="27"/>
      <c r="JDB258" s="27"/>
      <c r="JDC258" s="27"/>
      <c r="JDD258" s="27"/>
      <c r="JDE258" s="27"/>
      <c r="JDF258" s="27"/>
      <c r="JDG258" s="27"/>
      <c r="JDH258" s="27"/>
      <c r="JDI258" s="27"/>
      <c r="JDJ258" s="27"/>
      <c r="JDK258" s="27"/>
      <c r="JDL258" s="27"/>
      <c r="JDM258" s="27"/>
      <c r="JDN258" s="27"/>
      <c r="JDO258" s="27"/>
      <c r="JDP258" s="27"/>
      <c r="JDQ258" s="27"/>
      <c r="JDR258" s="27"/>
      <c r="JDS258" s="27"/>
      <c r="JDT258" s="27"/>
      <c r="JDU258" s="27"/>
      <c r="JDV258" s="27"/>
      <c r="JDW258" s="27"/>
      <c r="JDX258" s="27"/>
      <c r="JDY258" s="27"/>
      <c r="JDZ258" s="27"/>
      <c r="JEA258" s="27"/>
      <c r="JEB258" s="27"/>
      <c r="JEC258" s="27"/>
      <c r="JED258" s="27"/>
      <c r="JEE258" s="27"/>
      <c r="JEF258" s="27"/>
      <c r="JEG258" s="27"/>
      <c r="JEH258" s="27"/>
      <c r="JEI258" s="27"/>
      <c r="JEJ258" s="27"/>
      <c r="JEK258" s="27"/>
      <c r="JEL258" s="27"/>
      <c r="JEM258" s="27"/>
      <c r="JEN258" s="27"/>
      <c r="JEO258" s="27"/>
      <c r="JEP258" s="27"/>
      <c r="JEQ258" s="27"/>
      <c r="JER258" s="27"/>
      <c r="JES258" s="27"/>
      <c r="JET258" s="27"/>
      <c r="JEU258" s="27"/>
      <c r="JEV258" s="27"/>
      <c r="JEW258" s="27"/>
      <c r="JEX258" s="27"/>
      <c r="JEY258" s="27"/>
      <c r="JEZ258" s="27"/>
      <c r="JFA258" s="27"/>
      <c r="JFB258" s="27"/>
      <c r="JFC258" s="27"/>
      <c r="JFD258" s="27"/>
      <c r="JFE258" s="27"/>
      <c r="JFF258" s="27"/>
      <c r="JFG258" s="27"/>
      <c r="JFH258" s="27"/>
      <c r="JFI258" s="27"/>
      <c r="JFJ258" s="27"/>
      <c r="JFK258" s="27"/>
      <c r="JFL258" s="27"/>
      <c r="JFM258" s="27"/>
      <c r="JFN258" s="27"/>
      <c r="JFO258" s="27"/>
      <c r="JFP258" s="27"/>
      <c r="JFQ258" s="27"/>
      <c r="JFR258" s="27"/>
      <c r="JFS258" s="27"/>
      <c r="JFT258" s="27"/>
      <c r="JFU258" s="27"/>
      <c r="JFV258" s="27"/>
      <c r="JFW258" s="27"/>
      <c r="JFX258" s="27"/>
      <c r="JFY258" s="27"/>
      <c r="JFZ258" s="27"/>
      <c r="JGA258" s="27"/>
      <c r="JGB258" s="27"/>
      <c r="JGC258" s="27"/>
      <c r="JGD258" s="27"/>
      <c r="JGE258" s="27"/>
      <c r="JGF258" s="27"/>
      <c r="JGG258" s="27"/>
      <c r="JGH258" s="27"/>
      <c r="JGI258" s="27"/>
      <c r="JGJ258" s="27"/>
      <c r="JGK258" s="27"/>
      <c r="JGL258" s="27"/>
      <c r="JGM258" s="27"/>
      <c r="JGN258" s="27"/>
      <c r="JGO258" s="27"/>
      <c r="JGP258" s="27"/>
      <c r="JGQ258" s="27"/>
      <c r="JGR258" s="27"/>
      <c r="JGS258" s="27"/>
      <c r="JGT258" s="27"/>
      <c r="JGU258" s="27"/>
      <c r="JGV258" s="27"/>
      <c r="JGW258" s="27"/>
      <c r="JGX258" s="27"/>
      <c r="JGY258" s="27"/>
      <c r="JGZ258" s="27"/>
      <c r="JHA258" s="27"/>
      <c r="JHB258" s="27"/>
      <c r="JHC258" s="27"/>
      <c r="JHD258" s="27"/>
      <c r="JHE258" s="27"/>
      <c r="JHF258" s="27"/>
      <c r="JHG258" s="27"/>
      <c r="JHH258" s="27"/>
      <c r="JHI258" s="27"/>
      <c r="JHJ258" s="27"/>
      <c r="JHK258" s="27"/>
      <c r="JHL258" s="27"/>
      <c r="JHM258" s="27"/>
      <c r="JHN258" s="27"/>
      <c r="JHO258" s="27"/>
      <c r="JHP258" s="27"/>
      <c r="JHQ258" s="27"/>
      <c r="JHR258" s="27"/>
      <c r="JHS258" s="27"/>
      <c r="JHT258" s="27"/>
      <c r="JHU258" s="27"/>
      <c r="JHV258" s="27"/>
      <c r="JHW258" s="27"/>
      <c r="JHX258" s="27"/>
      <c r="JHY258" s="27"/>
      <c r="JHZ258" s="27"/>
      <c r="JIA258" s="27"/>
      <c r="JIB258" s="27"/>
      <c r="JIC258" s="27"/>
      <c r="JID258" s="27"/>
      <c r="JIE258" s="27"/>
      <c r="JIF258" s="27"/>
      <c r="JIG258" s="27"/>
      <c r="JIH258" s="27"/>
      <c r="JII258" s="27"/>
      <c r="JIJ258" s="27"/>
      <c r="JIK258" s="27"/>
      <c r="JIL258" s="27"/>
      <c r="JIM258" s="27"/>
      <c r="JIN258" s="27"/>
      <c r="JIO258" s="27"/>
      <c r="JIP258" s="27"/>
      <c r="JIQ258" s="27"/>
      <c r="JIR258" s="27"/>
      <c r="JIS258" s="27"/>
      <c r="JIT258" s="27"/>
      <c r="JIU258" s="27"/>
      <c r="JIV258" s="27"/>
      <c r="JIW258" s="27"/>
      <c r="JIX258" s="27"/>
      <c r="JIY258" s="27"/>
      <c r="JIZ258" s="27"/>
      <c r="JJA258" s="27"/>
      <c r="JJB258" s="27"/>
      <c r="JJC258" s="27"/>
      <c r="JJD258" s="27"/>
      <c r="JJE258" s="27"/>
      <c r="JJF258" s="27"/>
      <c r="JJG258" s="27"/>
      <c r="JJH258" s="27"/>
      <c r="JJI258" s="27"/>
      <c r="JJJ258" s="27"/>
      <c r="JJK258" s="27"/>
      <c r="JJL258" s="27"/>
      <c r="JJM258" s="27"/>
      <c r="JJN258" s="27"/>
      <c r="JJO258" s="27"/>
      <c r="JJP258" s="27"/>
      <c r="JJQ258" s="27"/>
      <c r="JJR258" s="27"/>
      <c r="JJS258" s="27"/>
      <c r="JJT258" s="27"/>
      <c r="JJU258" s="27"/>
      <c r="JJV258" s="27"/>
      <c r="JJW258" s="27"/>
      <c r="JJX258" s="27"/>
      <c r="JJY258" s="27"/>
      <c r="JJZ258" s="27"/>
      <c r="JKA258" s="27"/>
      <c r="JKB258" s="27"/>
      <c r="JKC258" s="27"/>
      <c r="JKD258" s="27"/>
      <c r="JKE258" s="27"/>
      <c r="JKF258" s="27"/>
      <c r="JKG258" s="27"/>
      <c r="JKH258" s="27"/>
      <c r="JKI258" s="27"/>
      <c r="JKJ258" s="27"/>
      <c r="JKK258" s="27"/>
      <c r="JKL258" s="27"/>
      <c r="JKM258" s="27"/>
      <c r="JKN258" s="27"/>
      <c r="JKO258" s="27"/>
      <c r="JKP258" s="27"/>
      <c r="JKQ258" s="27"/>
      <c r="JKR258" s="27"/>
      <c r="JKS258" s="27"/>
      <c r="JKT258" s="27"/>
      <c r="JKU258" s="27"/>
      <c r="JKV258" s="27"/>
      <c r="JKW258" s="27"/>
      <c r="JKX258" s="27"/>
      <c r="JKY258" s="27"/>
      <c r="JKZ258" s="27"/>
      <c r="JLA258" s="27"/>
      <c r="JLB258" s="27"/>
      <c r="JLC258" s="27"/>
      <c r="JLD258" s="27"/>
      <c r="JLE258" s="27"/>
      <c r="JLF258" s="27"/>
      <c r="JLG258" s="27"/>
      <c r="JLH258" s="27"/>
      <c r="JLI258" s="27"/>
      <c r="JLJ258" s="27"/>
      <c r="JLK258" s="27"/>
      <c r="JLL258" s="27"/>
      <c r="JLM258" s="27"/>
      <c r="JLN258" s="27"/>
      <c r="JLO258" s="27"/>
      <c r="JLP258" s="27"/>
      <c r="JLQ258" s="27"/>
      <c r="JLR258" s="27"/>
      <c r="JLS258" s="27"/>
      <c r="JLT258" s="27"/>
      <c r="JLU258" s="27"/>
      <c r="JLV258" s="27"/>
      <c r="JLW258" s="27"/>
      <c r="JLX258" s="27"/>
      <c r="JLY258" s="27"/>
      <c r="JLZ258" s="27"/>
      <c r="JMA258" s="27"/>
      <c r="JMB258" s="27"/>
      <c r="JMC258" s="27"/>
      <c r="JMD258" s="27"/>
      <c r="JME258" s="27"/>
      <c r="JMF258" s="27"/>
      <c r="JMG258" s="27"/>
      <c r="JMH258" s="27"/>
      <c r="JMI258" s="27"/>
      <c r="JMJ258" s="27"/>
      <c r="JMK258" s="27"/>
      <c r="JML258" s="27"/>
      <c r="JMM258" s="27"/>
      <c r="JMN258" s="27"/>
      <c r="JMO258" s="27"/>
      <c r="JMP258" s="27"/>
      <c r="JMQ258" s="27"/>
      <c r="JMR258" s="27"/>
      <c r="JMS258" s="27"/>
      <c r="JMT258" s="27"/>
      <c r="JMU258" s="27"/>
      <c r="JMV258" s="27"/>
      <c r="JMW258" s="27"/>
      <c r="JMX258" s="27"/>
      <c r="JMY258" s="27"/>
      <c r="JMZ258" s="27"/>
      <c r="JNA258" s="27"/>
      <c r="JNB258" s="27"/>
      <c r="JNC258" s="27"/>
      <c r="JND258" s="27"/>
      <c r="JNE258" s="27"/>
      <c r="JNF258" s="27"/>
      <c r="JNG258" s="27"/>
      <c r="JNH258" s="27"/>
      <c r="JNI258" s="27"/>
      <c r="JNJ258" s="27"/>
      <c r="JNK258" s="27"/>
      <c r="JNL258" s="27"/>
      <c r="JNM258" s="27"/>
      <c r="JNN258" s="27"/>
      <c r="JNO258" s="27"/>
      <c r="JNP258" s="27"/>
      <c r="JNQ258" s="27"/>
      <c r="JNR258" s="27"/>
      <c r="JNS258" s="27"/>
      <c r="JNT258" s="27"/>
      <c r="JNU258" s="27"/>
      <c r="JNV258" s="27"/>
      <c r="JNW258" s="27"/>
      <c r="JNX258" s="27"/>
      <c r="JNY258" s="27"/>
      <c r="JNZ258" s="27"/>
      <c r="JOA258" s="27"/>
      <c r="JOB258" s="27"/>
      <c r="JOC258" s="27"/>
      <c r="JOD258" s="27"/>
      <c r="JOE258" s="27"/>
      <c r="JOF258" s="27"/>
      <c r="JOG258" s="27"/>
      <c r="JOH258" s="27"/>
      <c r="JOI258" s="27"/>
      <c r="JOJ258" s="27"/>
      <c r="JOK258" s="27"/>
      <c r="JOL258" s="27"/>
      <c r="JOM258" s="27"/>
      <c r="JON258" s="27"/>
      <c r="JOO258" s="27"/>
      <c r="JOP258" s="27"/>
      <c r="JOQ258" s="27"/>
      <c r="JOR258" s="27"/>
      <c r="JOS258" s="27"/>
      <c r="JOT258" s="27"/>
      <c r="JOU258" s="27"/>
      <c r="JOV258" s="27"/>
      <c r="JOW258" s="27"/>
      <c r="JOX258" s="27"/>
      <c r="JOY258" s="27"/>
      <c r="JOZ258" s="27"/>
      <c r="JPA258" s="27"/>
      <c r="JPB258" s="27"/>
      <c r="JPC258" s="27"/>
      <c r="JPD258" s="27"/>
      <c r="JPE258" s="27"/>
      <c r="JPF258" s="27"/>
      <c r="JPG258" s="27"/>
      <c r="JPH258" s="27"/>
      <c r="JPI258" s="27"/>
      <c r="JPJ258" s="27"/>
      <c r="JPK258" s="27"/>
      <c r="JPL258" s="27"/>
      <c r="JPM258" s="27"/>
      <c r="JPN258" s="27"/>
      <c r="JPO258" s="27"/>
      <c r="JPP258" s="27"/>
      <c r="JPQ258" s="27"/>
      <c r="JPR258" s="27"/>
      <c r="JPS258" s="27"/>
      <c r="JPT258" s="27"/>
      <c r="JPU258" s="27"/>
      <c r="JPV258" s="27"/>
      <c r="JPW258" s="27"/>
      <c r="JPX258" s="27"/>
      <c r="JPY258" s="27"/>
      <c r="JPZ258" s="27"/>
      <c r="JQA258" s="27"/>
      <c r="JQB258" s="27"/>
      <c r="JQC258" s="27"/>
      <c r="JQD258" s="27"/>
      <c r="JQE258" s="27"/>
      <c r="JQF258" s="27"/>
      <c r="JQG258" s="27"/>
      <c r="JQH258" s="27"/>
      <c r="JQI258" s="27"/>
      <c r="JQJ258" s="27"/>
      <c r="JQK258" s="27"/>
      <c r="JQL258" s="27"/>
      <c r="JQM258" s="27"/>
      <c r="JQN258" s="27"/>
      <c r="JQO258" s="27"/>
      <c r="JQP258" s="27"/>
      <c r="JQQ258" s="27"/>
      <c r="JQR258" s="27"/>
      <c r="JQS258" s="27"/>
      <c r="JQT258" s="27"/>
      <c r="JQU258" s="27"/>
      <c r="JQV258" s="27"/>
      <c r="JQW258" s="27"/>
      <c r="JQX258" s="27"/>
      <c r="JQY258" s="27"/>
      <c r="JQZ258" s="27"/>
      <c r="JRA258" s="27"/>
      <c r="JRB258" s="27"/>
      <c r="JRC258" s="27"/>
      <c r="JRD258" s="27"/>
      <c r="JRE258" s="27"/>
      <c r="JRF258" s="27"/>
      <c r="JRG258" s="27"/>
      <c r="JRH258" s="27"/>
      <c r="JRI258" s="27"/>
      <c r="JRJ258" s="27"/>
      <c r="JRK258" s="27"/>
      <c r="JRL258" s="27"/>
      <c r="JRM258" s="27"/>
      <c r="JRN258" s="27"/>
      <c r="JRO258" s="27"/>
      <c r="JRP258" s="27"/>
      <c r="JRQ258" s="27"/>
      <c r="JRR258" s="27"/>
      <c r="JRS258" s="27"/>
      <c r="JRT258" s="27"/>
      <c r="JRU258" s="27"/>
      <c r="JRV258" s="27"/>
      <c r="JRW258" s="27"/>
      <c r="JRX258" s="27"/>
      <c r="JRY258" s="27"/>
      <c r="JRZ258" s="27"/>
      <c r="JSA258" s="27"/>
      <c r="JSB258" s="27"/>
      <c r="JSC258" s="27"/>
      <c r="JSD258" s="27"/>
      <c r="JSE258" s="27"/>
      <c r="JSF258" s="27"/>
      <c r="JSG258" s="27"/>
      <c r="JSH258" s="27"/>
      <c r="JSI258" s="27"/>
      <c r="JSJ258" s="27"/>
      <c r="JSK258" s="27"/>
      <c r="JSL258" s="27"/>
      <c r="JSM258" s="27"/>
      <c r="JSN258" s="27"/>
      <c r="JSO258" s="27"/>
      <c r="JSP258" s="27"/>
      <c r="JSQ258" s="27"/>
      <c r="JSR258" s="27"/>
      <c r="JSS258" s="27"/>
      <c r="JST258" s="27"/>
      <c r="JSU258" s="27"/>
      <c r="JSV258" s="27"/>
      <c r="JSW258" s="27"/>
      <c r="JSX258" s="27"/>
      <c r="JSY258" s="27"/>
      <c r="JSZ258" s="27"/>
      <c r="JTA258" s="27"/>
      <c r="JTB258" s="27"/>
      <c r="JTC258" s="27"/>
      <c r="JTD258" s="27"/>
      <c r="JTE258" s="27"/>
      <c r="JTF258" s="27"/>
      <c r="JTG258" s="27"/>
      <c r="JTH258" s="27"/>
      <c r="JTI258" s="27"/>
      <c r="JTJ258" s="27"/>
      <c r="JTK258" s="27"/>
      <c r="JTL258" s="27"/>
      <c r="JTM258" s="27"/>
      <c r="JTN258" s="27"/>
      <c r="JTO258" s="27"/>
      <c r="JTP258" s="27"/>
      <c r="JTQ258" s="27"/>
      <c r="JTR258" s="27"/>
      <c r="JTS258" s="27"/>
      <c r="JTT258" s="27"/>
      <c r="JTU258" s="27"/>
      <c r="JTV258" s="27"/>
      <c r="JTW258" s="27"/>
      <c r="JTX258" s="27"/>
      <c r="JTY258" s="27"/>
      <c r="JTZ258" s="27"/>
      <c r="JUA258" s="27"/>
      <c r="JUB258" s="27"/>
      <c r="JUC258" s="27"/>
      <c r="JUD258" s="27"/>
      <c r="JUE258" s="27"/>
      <c r="JUF258" s="27"/>
      <c r="JUG258" s="27"/>
      <c r="JUH258" s="27"/>
      <c r="JUI258" s="27"/>
      <c r="JUJ258" s="27"/>
      <c r="JUK258" s="27"/>
      <c r="JUL258" s="27"/>
      <c r="JUM258" s="27"/>
      <c r="JUN258" s="27"/>
      <c r="JUO258" s="27"/>
      <c r="JUP258" s="27"/>
      <c r="JUQ258" s="27"/>
      <c r="JUR258" s="27"/>
      <c r="JUS258" s="27"/>
      <c r="JUT258" s="27"/>
      <c r="JUU258" s="27"/>
      <c r="JUV258" s="27"/>
      <c r="JUW258" s="27"/>
      <c r="JUX258" s="27"/>
      <c r="JUY258" s="27"/>
      <c r="JUZ258" s="27"/>
      <c r="JVA258" s="27"/>
      <c r="JVB258" s="27"/>
      <c r="JVC258" s="27"/>
      <c r="JVD258" s="27"/>
      <c r="JVE258" s="27"/>
      <c r="JVF258" s="27"/>
      <c r="JVG258" s="27"/>
      <c r="JVH258" s="27"/>
      <c r="JVI258" s="27"/>
      <c r="JVJ258" s="27"/>
      <c r="JVK258" s="27"/>
      <c r="JVL258" s="27"/>
      <c r="JVM258" s="27"/>
      <c r="JVN258" s="27"/>
      <c r="JVO258" s="27"/>
      <c r="JVP258" s="27"/>
      <c r="JVQ258" s="27"/>
      <c r="JVR258" s="27"/>
      <c r="JVS258" s="27"/>
      <c r="JVT258" s="27"/>
      <c r="JVU258" s="27"/>
      <c r="JVV258" s="27"/>
      <c r="JVW258" s="27"/>
      <c r="JVX258" s="27"/>
      <c r="JVY258" s="27"/>
      <c r="JVZ258" s="27"/>
      <c r="JWA258" s="27"/>
      <c r="JWB258" s="27"/>
      <c r="JWC258" s="27"/>
      <c r="JWD258" s="27"/>
      <c r="JWE258" s="27"/>
      <c r="JWF258" s="27"/>
      <c r="JWG258" s="27"/>
      <c r="JWH258" s="27"/>
      <c r="JWI258" s="27"/>
      <c r="JWJ258" s="27"/>
      <c r="JWK258" s="27"/>
      <c r="JWL258" s="27"/>
      <c r="JWM258" s="27"/>
      <c r="JWN258" s="27"/>
      <c r="JWO258" s="27"/>
      <c r="JWP258" s="27"/>
      <c r="JWQ258" s="27"/>
      <c r="JWR258" s="27"/>
      <c r="JWS258" s="27"/>
      <c r="JWT258" s="27"/>
      <c r="JWU258" s="27"/>
      <c r="JWV258" s="27"/>
      <c r="JWW258" s="27"/>
      <c r="JWX258" s="27"/>
      <c r="JWY258" s="27"/>
      <c r="JWZ258" s="27"/>
      <c r="JXA258" s="27"/>
      <c r="JXB258" s="27"/>
      <c r="JXC258" s="27"/>
      <c r="JXD258" s="27"/>
      <c r="JXE258" s="27"/>
      <c r="JXF258" s="27"/>
      <c r="JXG258" s="27"/>
      <c r="JXH258" s="27"/>
      <c r="JXI258" s="27"/>
      <c r="JXJ258" s="27"/>
      <c r="JXK258" s="27"/>
      <c r="JXL258" s="27"/>
      <c r="JXM258" s="27"/>
      <c r="JXN258" s="27"/>
      <c r="JXO258" s="27"/>
      <c r="JXP258" s="27"/>
      <c r="JXQ258" s="27"/>
      <c r="JXR258" s="27"/>
      <c r="JXS258" s="27"/>
      <c r="JXT258" s="27"/>
      <c r="JXU258" s="27"/>
      <c r="JXV258" s="27"/>
      <c r="JXW258" s="27"/>
      <c r="JXX258" s="27"/>
      <c r="JXY258" s="27"/>
      <c r="JXZ258" s="27"/>
      <c r="JYA258" s="27"/>
      <c r="JYB258" s="27"/>
      <c r="JYC258" s="27"/>
      <c r="JYD258" s="27"/>
      <c r="JYE258" s="27"/>
      <c r="JYF258" s="27"/>
      <c r="JYG258" s="27"/>
      <c r="JYH258" s="27"/>
      <c r="JYI258" s="27"/>
      <c r="JYJ258" s="27"/>
      <c r="JYK258" s="27"/>
      <c r="JYL258" s="27"/>
      <c r="JYM258" s="27"/>
      <c r="JYN258" s="27"/>
      <c r="JYO258" s="27"/>
      <c r="JYP258" s="27"/>
      <c r="JYQ258" s="27"/>
      <c r="JYR258" s="27"/>
      <c r="JYS258" s="27"/>
      <c r="JYT258" s="27"/>
      <c r="JYU258" s="27"/>
      <c r="JYV258" s="27"/>
      <c r="JYW258" s="27"/>
      <c r="JYX258" s="27"/>
      <c r="JYY258" s="27"/>
      <c r="JYZ258" s="27"/>
      <c r="JZA258" s="27"/>
      <c r="JZB258" s="27"/>
      <c r="JZC258" s="27"/>
      <c r="JZD258" s="27"/>
      <c r="JZE258" s="27"/>
      <c r="JZF258" s="27"/>
      <c r="JZG258" s="27"/>
      <c r="JZH258" s="27"/>
      <c r="JZI258" s="27"/>
      <c r="JZJ258" s="27"/>
      <c r="JZK258" s="27"/>
      <c r="JZL258" s="27"/>
      <c r="JZM258" s="27"/>
      <c r="JZN258" s="27"/>
      <c r="JZO258" s="27"/>
      <c r="JZP258" s="27"/>
      <c r="JZQ258" s="27"/>
      <c r="JZR258" s="27"/>
      <c r="JZS258" s="27"/>
      <c r="JZT258" s="27"/>
      <c r="JZU258" s="27"/>
      <c r="JZV258" s="27"/>
      <c r="JZW258" s="27"/>
      <c r="JZX258" s="27"/>
      <c r="JZY258" s="27"/>
      <c r="JZZ258" s="27"/>
      <c r="KAA258" s="27"/>
      <c r="KAB258" s="27"/>
      <c r="KAC258" s="27"/>
      <c r="KAD258" s="27"/>
      <c r="KAE258" s="27"/>
      <c r="KAF258" s="27"/>
      <c r="KAG258" s="27"/>
      <c r="KAH258" s="27"/>
      <c r="KAI258" s="27"/>
      <c r="KAJ258" s="27"/>
      <c r="KAK258" s="27"/>
      <c r="KAL258" s="27"/>
      <c r="KAM258" s="27"/>
      <c r="KAN258" s="27"/>
      <c r="KAO258" s="27"/>
      <c r="KAP258" s="27"/>
      <c r="KAQ258" s="27"/>
      <c r="KAR258" s="27"/>
      <c r="KAS258" s="27"/>
      <c r="KAT258" s="27"/>
      <c r="KAU258" s="27"/>
      <c r="KAV258" s="27"/>
      <c r="KAW258" s="27"/>
      <c r="KAX258" s="27"/>
      <c r="KAY258" s="27"/>
      <c r="KAZ258" s="27"/>
      <c r="KBA258" s="27"/>
      <c r="KBB258" s="27"/>
      <c r="KBC258" s="27"/>
      <c r="KBD258" s="27"/>
      <c r="KBE258" s="27"/>
      <c r="KBF258" s="27"/>
      <c r="KBG258" s="27"/>
      <c r="KBH258" s="27"/>
      <c r="KBI258" s="27"/>
      <c r="KBJ258" s="27"/>
      <c r="KBK258" s="27"/>
      <c r="KBL258" s="27"/>
      <c r="KBM258" s="27"/>
      <c r="KBN258" s="27"/>
      <c r="KBO258" s="27"/>
      <c r="KBP258" s="27"/>
      <c r="KBQ258" s="27"/>
      <c r="KBR258" s="27"/>
      <c r="KBS258" s="27"/>
      <c r="KBT258" s="27"/>
      <c r="KBU258" s="27"/>
      <c r="KBV258" s="27"/>
      <c r="KBW258" s="27"/>
      <c r="KBX258" s="27"/>
      <c r="KBY258" s="27"/>
      <c r="KBZ258" s="27"/>
      <c r="KCA258" s="27"/>
      <c r="KCB258" s="27"/>
      <c r="KCC258" s="27"/>
      <c r="KCD258" s="27"/>
      <c r="KCE258" s="27"/>
      <c r="KCF258" s="27"/>
      <c r="KCG258" s="27"/>
      <c r="KCH258" s="27"/>
      <c r="KCI258" s="27"/>
      <c r="KCJ258" s="27"/>
      <c r="KCK258" s="27"/>
      <c r="KCL258" s="27"/>
      <c r="KCM258" s="27"/>
      <c r="KCN258" s="27"/>
      <c r="KCO258" s="27"/>
      <c r="KCP258" s="27"/>
      <c r="KCQ258" s="27"/>
      <c r="KCR258" s="27"/>
      <c r="KCS258" s="27"/>
      <c r="KCT258" s="27"/>
      <c r="KCU258" s="27"/>
      <c r="KCV258" s="27"/>
      <c r="KCW258" s="27"/>
      <c r="KCX258" s="27"/>
      <c r="KCY258" s="27"/>
      <c r="KCZ258" s="27"/>
      <c r="KDA258" s="27"/>
      <c r="KDB258" s="27"/>
      <c r="KDC258" s="27"/>
      <c r="KDD258" s="27"/>
      <c r="KDE258" s="27"/>
      <c r="KDF258" s="27"/>
      <c r="KDG258" s="27"/>
      <c r="KDH258" s="27"/>
      <c r="KDI258" s="27"/>
      <c r="KDJ258" s="27"/>
      <c r="KDK258" s="27"/>
      <c r="KDL258" s="27"/>
      <c r="KDM258" s="27"/>
      <c r="KDN258" s="27"/>
      <c r="KDO258" s="27"/>
      <c r="KDP258" s="27"/>
      <c r="KDQ258" s="27"/>
      <c r="KDR258" s="27"/>
      <c r="KDS258" s="27"/>
      <c r="KDT258" s="27"/>
      <c r="KDU258" s="27"/>
      <c r="KDV258" s="27"/>
      <c r="KDW258" s="27"/>
      <c r="KDX258" s="27"/>
      <c r="KDY258" s="27"/>
      <c r="KDZ258" s="27"/>
      <c r="KEA258" s="27"/>
      <c r="KEB258" s="27"/>
      <c r="KEC258" s="27"/>
      <c r="KED258" s="27"/>
      <c r="KEE258" s="27"/>
      <c r="KEF258" s="27"/>
      <c r="KEG258" s="27"/>
      <c r="KEH258" s="27"/>
      <c r="KEI258" s="27"/>
      <c r="KEJ258" s="27"/>
      <c r="KEK258" s="27"/>
      <c r="KEL258" s="27"/>
      <c r="KEM258" s="27"/>
      <c r="KEN258" s="27"/>
      <c r="KEO258" s="27"/>
      <c r="KEP258" s="27"/>
      <c r="KEQ258" s="27"/>
      <c r="KER258" s="27"/>
      <c r="KES258" s="27"/>
      <c r="KET258" s="27"/>
      <c r="KEU258" s="27"/>
      <c r="KEV258" s="27"/>
      <c r="KEW258" s="27"/>
      <c r="KEX258" s="27"/>
      <c r="KEY258" s="27"/>
      <c r="KEZ258" s="27"/>
      <c r="KFA258" s="27"/>
      <c r="KFB258" s="27"/>
      <c r="KFC258" s="27"/>
      <c r="KFD258" s="27"/>
      <c r="KFE258" s="27"/>
      <c r="KFF258" s="27"/>
      <c r="KFG258" s="27"/>
      <c r="KFH258" s="27"/>
      <c r="KFI258" s="27"/>
      <c r="KFJ258" s="27"/>
      <c r="KFK258" s="27"/>
      <c r="KFL258" s="27"/>
      <c r="KFM258" s="27"/>
      <c r="KFN258" s="27"/>
      <c r="KFO258" s="27"/>
      <c r="KFP258" s="27"/>
      <c r="KFQ258" s="27"/>
      <c r="KFR258" s="27"/>
      <c r="KFS258" s="27"/>
      <c r="KFT258" s="27"/>
      <c r="KFU258" s="27"/>
      <c r="KFV258" s="27"/>
      <c r="KFW258" s="27"/>
      <c r="KFX258" s="27"/>
      <c r="KFY258" s="27"/>
      <c r="KFZ258" s="27"/>
      <c r="KGA258" s="27"/>
      <c r="KGB258" s="27"/>
      <c r="KGC258" s="27"/>
      <c r="KGD258" s="27"/>
      <c r="KGE258" s="27"/>
      <c r="KGF258" s="27"/>
      <c r="KGG258" s="27"/>
      <c r="KGH258" s="27"/>
      <c r="KGI258" s="27"/>
      <c r="KGJ258" s="27"/>
      <c r="KGK258" s="27"/>
      <c r="KGL258" s="27"/>
      <c r="KGM258" s="27"/>
      <c r="KGN258" s="27"/>
      <c r="KGO258" s="27"/>
      <c r="KGP258" s="27"/>
      <c r="KGQ258" s="27"/>
      <c r="KGR258" s="27"/>
      <c r="KGS258" s="27"/>
      <c r="KGT258" s="27"/>
      <c r="KGU258" s="27"/>
      <c r="KGV258" s="27"/>
      <c r="KGW258" s="27"/>
      <c r="KGX258" s="27"/>
      <c r="KGY258" s="27"/>
      <c r="KGZ258" s="27"/>
      <c r="KHA258" s="27"/>
      <c r="KHB258" s="27"/>
      <c r="KHC258" s="27"/>
      <c r="KHD258" s="27"/>
      <c r="KHE258" s="27"/>
      <c r="KHF258" s="27"/>
      <c r="KHG258" s="27"/>
      <c r="KHH258" s="27"/>
      <c r="KHI258" s="27"/>
      <c r="KHJ258" s="27"/>
      <c r="KHK258" s="27"/>
      <c r="KHL258" s="27"/>
      <c r="KHM258" s="27"/>
      <c r="KHN258" s="27"/>
      <c r="KHO258" s="27"/>
      <c r="KHP258" s="27"/>
      <c r="KHQ258" s="27"/>
      <c r="KHR258" s="27"/>
      <c r="KHS258" s="27"/>
      <c r="KHT258" s="27"/>
      <c r="KHU258" s="27"/>
      <c r="KHV258" s="27"/>
      <c r="KHW258" s="27"/>
      <c r="KHX258" s="27"/>
      <c r="KHY258" s="27"/>
      <c r="KHZ258" s="27"/>
      <c r="KIA258" s="27"/>
      <c r="KIB258" s="27"/>
      <c r="KIC258" s="27"/>
      <c r="KID258" s="27"/>
      <c r="KIE258" s="27"/>
      <c r="KIF258" s="27"/>
      <c r="KIG258" s="27"/>
      <c r="KIH258" s="27"/>
      <c r="KII258" s="27"/>
      <c r="KIJ258" s="27"/>
      <c r="KIK258" s="27"/>
      <c r="KIL258" s="27"/>
      <c r="KIM258" s="27"/>
      <c r="KIN258" s="27"/>
      <c r="KIO258" s="27"/>
      <c r="KIP258" s="27"/>
      <c r="KIQ258" s="27"/>
      <c r="KIR258" s="27"/>
      <c r="KIS258" s="27"/>
      <c r="KIT258" s="27"/>
      <c r="KIU258" s="27"/>
      <c r="KIV258" s="27"/>
      <c r="KIW258" s="27"/>
      <c r="KIX258" s="27"/>
      <c r="KIY258" s="27"/>
      <c r="KIZ258" s="27"/>
      <c r="KJA258" s="27"/>
      <c r="KJB258" s="27"/>
      <c r="KJC258" s="27"/>
      <c r="KJD258" s="27"/>
      <c r="KJE258" s="27"/>
      <c r="KJF258" s="27"/>
      <c r="KJG258" s="27"/>
      <c r="KJH258" s="27"/>
      <c r="KJI258" s="27"/>
      <c r="KJJ258" s="27"/>
      <c r="KJK258" s="27"/>
      <c r="KJL258" s="27"/>
      <c r="KJM258" s="27"/>
      <c r="KJN258" s="27"/>
      <c r="KJO258" s="27"/>
      <c r="KJP258" s="27"/>
      <c r="KJQ258" s="27"/>
      <c r="KJR258" s="27"/>
      <c r="KJS258" s="27"/>
      <c r="KJT258" s="27"/>
      <c r="KJU258" s="27"/>
      <c r="KJV258" s="27"/>
      <c r="KJW258" s="27"/>
      <c r="KJX258" s="27"/>
      <c r="KJY258" s="27"/>
      <c r="KJZ258" s="27"/>
      <c r="KKA258" s="27"/>
      <c r="KKB258" s="27"/>
      <c r="KKC258" s="27"/>
      <c r="KKD258" s="27"/>
      <c r="KKE258" s="27"/>
      <c r="KKF258" s="27"/>
      <c r="KKG258" s="27"/>
      <c r="KKH258" s="27"/>
      <c r="KKI258" s="27"/>
      <c r="KKJ258" s="27"/>
      <c r="KKK258" s="27"/>
      <c r="KKL258" s="27"/>
      <c r="KKM258" s="27"/>
      <c r="KKN258" s="27"/>
      <c r="KKO258" s="27"/>
      <c r="KKP258" s="27"/>
      <c r="KKQ258" s="27"/>
      <c r="KKR258" s="27"/>
      <c r="KKS258" s="27"/>
      <c r="KKT258" s="27"/>
      <c r="KKU258" s="27"/>
      <c r="KKV258" s="27"/>
      <c r="KKW258" s="27"/>
      <c r="KKX258" s="27"/>
      <c r="KKY258" s="27"/>
      <c r="KKZ258" s="27"/>
      <c r="KLA258" s="27"/>
      <c r="KLB258" s="27"/>
      <c r="KLC258" s="27"/>
      <c r="KLD258" s="27"/>
      <c r="KLE258" s="27"/>
      <c r="KLF258" s="27"/>
      <c r="KLG258" s="27"/>
      <c r="KLH258" s="27"/>
      <c r="KLI258" s="27"/>
      <c r="KLJ258" s="27"/>
      <c r="KLK258" s="27"/>
      <c r="KLL258" s="27"/>
      <c r="KLM258" s="27"/>
      <c r="KLN258" s="27"/>
      <c r="KLO258" s="27"/>
      <c r="KLP258" s="27"/>
      <c r="KLQ258" s="27"/>
      <c r="KLR258" s="27"/>
      <c r="KLS258" s="27"/>
      <c r="KLT258" s="27"/>
      <c r="KLU258" s="27"/>
      <c r="KLV258" s="27"/>
      <c r="KLW258" s="27"/>
      <c r="KLX258" s="27"/>
      <c r="KLY258" s="27"/>
      <c r="KLZ258" s="27"/>
      <c r="KMA258" s="27"/>
      <c r="KMB258" s="27"/>
      <c r="KMC258" s="27"/>
      <c r="KMD258" s="27"/>
      <c r="KME258" s="27"/>
      <c r="KMF258" s="27"/>
      <c r="KMG258" s="27"/>
      <c r="KMH258" s="27"/>
      <c r="KMI258" s="27"/>
      <c r="KMJ258" s="27"/>
      <c r="KMK258" s="27"/>
      <c r="KML258" s="27"/>
      <c r="KMM258" s="27"/>
      <c r="KMN258" s="27"/>
      <c r="KMO258" s="27"/>
      <c r="KMP258" s="27"/>
      <c r="KMQ258" s="27"/>
      <c r="KMR258" s="27"/>
      <c r="KMS258" s="27"/>
      <c r="KMT258" s="27"/>
      <c r="KMU258" s="27"/>
      <c r="KMV258" s="27"/>
      <c r="KMW258" s="27"/>
      <c r="KMX258" s="27"/>
      <c r="KMY258" s="27"/>
      <c r="KMZ258" s="27"/>
      <c r="KNA258" s="27"/>
      <c r="KNB258" s="27"/>
      <c r="KNC258" s="27"/>
      <c r="KND258" s="27"/>
      <c r="KNE258" s="27"/>
      <c r="KNF258" s="27"/>
      <c r="KNG258" s="27"/>
      <c r="KNH258" s="27"/>
      <c r="KNI258" s="27"/>
      <c r="KNJ258" s="27"/>
      <c r="KNK258" s="27"/>
      <c r="KNL258" s="27"/>
      <c r="KNM258" s="27"/>
      <c r="KNN258" s="27"/>
      <c r="KNO258" s="27"/>
      <c r="KNP258" s="27"/>
      <c r="KNQ258" s="27"/>
      <c r="KNR258" s="27"/>
      <c r="KNS258" s="27"/>
      <c r="KNT258" s="27"/>
      <c r="KNU258" s="27"/>
      <c r="KNV258" s="27"/>
      <c r="KNW258" s="27"/>
      <c r="KNX258" s="27"/>
      <c r="KNY258" s="27"/>
      <c r="KNZ258" s="27"/>
      <c r="KOA258" s="27"/>
      <c r="KOB258" s="27"/>
      <c r="KOC258" s="27"/>
      <c r="KOD258" s="27"/>
      <c r="KOE258" s="27"/>
      <c r="KOF258" s="27"/>
      <c r="KOG258" s="27"/>
      <c r="KOH258" s="27"/>
      <c r="KOI258" s="27"/>
      <c r="KOJ258" s="27"/>
      <c r="KOK258" s="27"/>
      <c r="KOL258" s="27"/>
      <c r="KOM258" s="27"/>
      <c r="KON258" s="27"/>
      <c r="KOO258" s="27"/>
      <c r="KOP258" s="27"/>
      <c r="KOQ258" s="27"/>
      <c r="KOR258" s="27"/>
      <c r="KOS258" s="27"/>
      <c r="KOT258" s="27"/>
      <c r="KOU258" s="27"/>
      <c r="KOV258" s="27"/>
      <c r="KOW258" s="27"/>
      <c r="KOX258" s="27"/>
      <c r="KOY258" s="27"/>
      <c r="KOZ258" s="27"/>
      <c r="KPA258" s="27"/>
      <c r="KPB258" s="27"/>
      <c r="KPC258" s="27"/>
      <c r="KPD258" s="27"/>
      <c r="KPE258" s="27"/>
      <c r="KPF258" s="27"/>
      <c r="KPG258" s="27"/>
      <c r="KPH258" s="27"/>
      <c r="KPI258" s="27"/>
      <c r="KPJ258" s="27"/>
      <c r="KPK258" s="27"/>
      <c r="KPL258" s="27"/>
      <c r="KPM258" s="27"/>
      <c r="KPN258" s="27"/>
      <c r="KPO258" s="27"/>
      <c r="KPP258" s="27"/>
      <c r="KPQ258" s="27"/>
      <c r="KPR258" s="27"/>
      <c r="KPS258" s="27"/>
      <c r="KPT258" s="27"/>
      <c r="KPU258" s="27"/>
      <c r="KPV258" s="27"/>
      <c r="KPW258" s="27"/>
      <c r="KPX258" s="27"/>
      <c r="KPY258" s="27"/>
      <c r="KPZ258" s="27"/>
      <c r="KQA258" s="27"/>
      <c r="KQB258" s="27"/>
      <c r="KQC258" s="27"/>
      <c r="KQD258" s="27"/>
      <c r="KQE258" s="27"/>
      <c r="KQF258" s="27"/>
      <c r="KQG258" s="27"/>
      <c r="KQH258" s="27"/>
      <c r="KQI258" s="27"/>
      <c r="KQJ258" s="27"/>
      <c r="KQK258" s="27"/>
      <c r="KQL258" s="27"/>
      <c r="KQM258" s="27"/>
      <c r="KQN258" s="27"/>
      <c r="KQO258" s="27"/>
      <c r="KQP258" s="27"/>
      <c r="KQQ258" s="27"/>
      <c r="KQR258" s="27"/>
      <c r="KQS258" s="27"/>
      <c r="KQT258" s="27"/>
      <c r="KQU258" s="27"/>
      <c r="KQV258" s="27"/>
      <c r="KQW258" s="27"/>
      <c r="KQX258" s="27"/>
      <c r="KQY258" s="27"/>
      <c r="KQZ258" s="27"/>
      <c r="KRA258" s="27"/>
      <c r="KRB258" s="27"/>
      <c r="KRC258" s="27"/>
      <c r="KRD258" s="27"/>
      <c r="KRE258" s="27"/>
      <c r="KRF258" s="27"/>
      <c r="KRG258" s="27"/>
      <c r="KRH258" s="27"/>
      <c r="KRI258" s="27"/>
      <c r="KRJ258" s="27"/>
      <c r="KRK258" s="27"/>
      <c r="KRL258" s="27"/>
      <c r="KRM258" s="27"/>
      <c r="KRN258" s="27"/>
      <c r="KRO258" s="27"/>
      <c r="KRP258" s="27"/>
      <c r="KRQ258" s="27"/>
      <c r="KRR258" s="27"/>
      <c r="KRS258" s="27"/>
      <c r="KRT258" s="27"/>
      <c r="KRU258" s="27"/>
      <c r="KRV258" s="27"/>
      <c r="KRW258" s="27"/>
      <c r="KRX258" s="27"/>
      <c r="KRY258" s="27"/>
      <c r="KRZ258" s="27"/>
      <c r="KSA258" s="27"/>
      <c r="KSB258" s="27"/>
      <c r="KSC258" s="27"/>
      <c r="KSD258" s="27"/>
      <c r="KSE258" s="27"/>
      <c r="KSF258" s="27"/>
      <c r="KSG258" s="27"/>
      <c r="KSH258" s="27"/>
      <c r="KSI258" s="27"/>
      <c r="KSJ258" s="27"/>
      <c r="KSK258" s="27"/>
      <c r="KSL258" s="27"/>
      <c r="KSM258" s="27"/>
      <c r="KSN258" s="27"/>
      <c r="KSO258" s="27"/>
      <c r="KSP258" s="27"/>
      <c r="KSQ258" s="27"/>
      <c r="KSR258" s="27"/>
      <c r="KSS258" s="27"/>
      <c r="KST258" s="27"/>
      <c r="KSU258" s="27"/>
      <c r="KSV258" s="27"/>
      <c r="KSW258" s="27"/>
      <c r="KSX258" s="27"/>
      <c r="KSY258" s="27"/>
      <c r="KSZ258" s="27"/>
      <c r="KTA258" s="27"/>
      <c r="KTB258" s="27"/>
      <c r="KTC258" s="27"/>
      <c r="KTD258" s="27"/>
      <c r="KTE258" s="27"/>
      <c r="KTF258" s="27"/>
      <c r="KTG258" s="27"/>
      <c r="KTH258" s="27"/>
      <c r="KTI258" s="27"/>
      <c r="KTJ258" s="27"/>
      <c r="KTK258" s="27"/>
      <c r="KTL258" s="27"/>
      <c r="KTM258" s="27"/>
      <c r="KTN258" s="27"/>
      <c r="KTO258" s="27"/>
      <c r="KTP258" s="27"/>
      <c r="KTQ258" s="27"/>
      <c r="KTR258" s="27"/>
      <c r="KTS258" s="27"/>
      <c r="KTT258" s="27"/>
      <c r="KTU258" s="27"/>
      <c r="KTV258" s="27"/>
      <c r="KTW258" s="27"/>
      <c r="KTX258" s="27"/>
      <c r="KTY258" s="27"/>
      <c r="KTZ258" s="27"/>
      <c r="KUA258" s="27"/>
      <c r="KUB258" s="27"/>
      <c r="KUC258" s="27"/>
      <c r="KUD258" s="27"/>
      <c r="KUE258" s="27"/>
      <c r="KUF258" s="27"/>
      <c r="KUG258" s="27"/>
      <c r="KUH258" s="27"/>
      <c r="KUI258" s="27"/>
      <c r="KUJ258" s="27"/>
      <c r="KUK258" s="27"/>
      <c r="KUL258" s="27"/>
      <c r="KUM258" s="27"/>
      <c r="KUN258" s="27"/>
      <c r="KUO258" s="27"/>
      <c r="KUP258" s="27"/>
      <c r="KUQ258" s="27"/>
      <c r="KUR258" s="27"/>
      <c r="KUS258" s="27"/>
      <c r="KUT258" s="27"/>
      <c r="KUU258" s="27"/>
      <c r="KUV258" s="27"/>
      <c r="KUW258" s="27"/>
      <c r="KUX258" s="27"/>
      <c r="KUY258" s="27"/>
      <c r="KUZ258" s="27"/>
      <c r="KVA258" s="27"/>
      <c r="KVB258" s="27"/>
      <c r="KVC258" s="27"/>
      <c r="KVD258" s="27"/>
      <c r="KVE258" s="27"/>
      <c r="KVF258" s="27"/>
      <c r="KVG258" s="27"/>
      <c r="KVH258" s="27"/>
      <c r="KVI258" s="27"/>
      <c r="KVJ258" s="27"/>
      <c r="KVK258" s="27"/>
      <c r="KVL258" s="27"/>
      <c r="KVM258" s="27"/>
      <c r="KVN258" s="27"/>
      <c r="KVO258" s="27"/>
      <c r="KVP258" s="27"/>
      <c r="KVQ258" s="27"/>
      <c r="KVR258" s="27"/>
      <c r="KVS258" s="27"/>
      <c r="KVT258" s="27"/>
      <c r="KVU258" s="27"/>
      <c r="KVV258" s="27"/>
      <c r="KVW258" s="27"/>
      <c r="KVX258" s="27"/>
      <c r="KVY258" s="27"/>
      <c r="KVZ258" s="27"/>
      <c r="KWA258" s="27"/>
      <c r="KWB258" s="27"/>
      <c r="KWC258" s="27"/>
      <c r="KWD258" s="27"/>
      <c r="KWE258" s="27"/>
      <c r="KWF258" s="27"/>
      <c r="KWG258" s="27"/>
      <c r="KWH258" s="27"/>
      <c r="KWI258" s="27"/>
      <c r="KWJ258" s="27"/>
      <c r="KWK258" s="27"/>
      <c r="KWL258" s="27"/>
      <c r="KWM258" s="27"/>
      <c r="KWN258" s="27"/>
      <c r="KWO258" s="27"/>
      <c r="KWP258" s="27"/>
      <c r="KWQ258" s="27"/>
      <c r="KWR258" s="27"/>
      <c r="KWS258" s="27"/>
      <c r="KWT258" s="27"/>
      <c r="KWU258" s="27"/>
      <c r="KWV258" s="27"/>
      <c r="KWW258" s="27"/>
      <c r="KWX258" s="27"/>
      <c r="KWY258" s="27"/>
      <c r="KWZ258" s="27"/>
      <c r="KXA258" s="27"/>
      <c r="KXB258" s="27"/>
      <c r="KXC258" s="27"/>
      <c r="KXD258" s="27"/>
      <c r="KXE258" s="27"/>
      <c r="KXF258" s="27"/>
      <c r="KXG258" s="27"/>
      <c r="KXH258" s="27"/>
      <c r="KXI258" s="27"/>
      <c r="KXJ258" s="27"/>
      <c r="KXK258" s="27"/>
      <c r="KXL258" s="27"/>
      <c r="KXM258" s="27"/>
      <c r="KXN258" s="27"/>
      <c r="KXO258" s="27"/>
      <c r="KXP258" s="27"/>
      <c r="KXQ258" s="27"/>
      <c r="KXR258" s="27"/>
      <c r="KXS258" s="27"/>
      <c r="KXT258" s="27"/>
      <c r="KXU258" s="27"/>
      <c r="KXV258" s="27"/>
      <c r="KXW258" s="27"/>
      <c r="KXX258" s="27"/>
      <c r="KXY258" s="27"/>
      <c r="KXZ258" s="27"/>
      <c r="KYA258" s="27"/>
      <c r="KYB258" s="27"/>
      <c r="KYC258" s="27"/>
      <c r="KYD258" s="27"/>
      <c r="KYE258" s="27"/>
      <c r="KYF258" s="27"/>
      <c r="KYG258" s="27"/>
      <c r="KYH258" s="27"/>
      <c r="KYI258" s="27"/>
      <c r="KYJ258" s="27"/>
      <c r="KYK258" s="27"/>
      <c r="KYL258" s="27"/>
      <c r="KYM258" s="27"/>
      <c r="KYN258" s="27"/>
      <c r="KYO258" s="27"/>
      <c r="KYP258" s="27"/>
      <c r="KYQ258" s="27"/>
      <c r="KYR258" s="27"/>
      <c r="KYS258" s="27"/>
      <c r="KYT258" s="27"/>
      <c r="KYU258" s="27"/>
      <c r="KYV258" s="27"/>
      <c r="KYW258" s="27"/>
      <c r="KYX258" s="27"/>
      <c r="KYY258" s="27"/>
      <c r="KYZ258" s="27"/>
      <c r="KZA258" s="27"/>
      <c r="KZB258" s="27"/>
      <c r="KZC258" s="27"/>
      <c r="KZD258" s="27"/>
      <c r="KZE258" s="27"/>
      <c r="KZF258" s="27"/>
      <c r="KZG258" s="27"/>
      <c r="KZH258" s="27"/>
      <c r="KZI258" s="27"/>
      <c r="KZJ258" s="27"/>
      <c r="KZK258" s="27"/>
      <c r="KZL258" s="27"/>
      <c r="KZM258" s="27"/>
      <c r="KZN258" s="27"/>
      <c r="KZO258" s="27"/>
      <c r="KZP258" s="27"/>
      <c r="KZQ258" s="27"/>
      <c r="KZR258" s="27"/>
      <c r="KZS258" s="27"/>
      <c r="KZT258" s="27"/>
      <c r="KZU258" s="27"/>
      <c r="KZV258" s="27"/>
      <c r="KZW258" s="27"/>
      <c r="KZX258" s="27"/>
      <c r="KZY258" s="27"/>
      <c r="KZZ258" s="27"/>
      <c r="LAA258" s="27"/>
      <c r="LAB258" s="27"/>
      <c r="LAC258" s="27"/>
      <c r="LAD258" s="27"/>
      <c r="LAE258" s="27"/>
      <c r="LAF258" s="27"/>
      <c r="LAG258" s="27"/>
      <c r="LAH258" s="27"/>
      <c r="LAI258" s="27"/>
      <c r="LAJ258" s="27"/>
      <c r="LAK258" s="27"/>
      <c r="LAL258" s="27"/>
      <c r="LAM258" s="27"/>
      <c r="LAN258" s="27"/>
      <c r="LAO258" s="27"/>
      <c r="LAP258" s="27"/>
      <c r="LAQ258" s="27"/>
      <c r="LAR258" s="27"/>
      <c r="LAS258" s="27"/>
      <c r="LAT258" s="27"/>
      <c r="LAU258" s="27"/>
      <c r="LAV258" s="27"/>
      <c r="LAW258" s="27"/>
      <c r="LAX258" s="27"/>
      <c r="LAY258" s="27"/>
      <c r="LAZ258" s="27"/>
      <c r="LBA258" s="27"/>
      <c r="LBB258" s="27"/>
      <c r="LBC258" s="27"/>
      <c r="LBD258" s="27"/>
      <c r="LBE258" s="27"/>
      <c r="LBF258" s="27"/>
      <c r="LBG258" s="27"/>
      <c r="LBH258" s="27"/>
      <c r="LBI258" s="27"/>
      <c r="LBJ258" s="27"/>
      <c r="LBK258" s="27"/>
      <c r="LBL258" s="27"/>
      <c r="LBM258" s="27"/>
      <c r="LBN258" s="27"/>
      <c r="LBO258" s="27"/>
      <c r="LBP258" s="27"/>
      <c r="LBQ258" s="27"/>
      <c r="LBR258" s="27"/>
      <c r="LBS258" s="27"/>
      <c r="LBT258" s="27"/>
      <c r="LBU258" s="27"/>
      <c r="LBV258" s="27"/>
      <c r="LBW258" s="27"/>
      <c r="LBX258" s="27"/>
      <c r="LBY258" s="27"/>
      <c r="LBZ258" s="27"/>
      <c r="LCA258" s="27"/>
      <c r="LCB258" s="27"/>
      <c r="LCC258" s="27"/>
      <c r="LCD258" s="27"/>
      <c r="LCE258" s="27"/>
      <c r="LCF258" s="27"/>
      <c r="LCG258" s="27"/>
      <c r="LCH258" s="27"/>
      <c r="LCI258" s="27"/>
      <c r="LCJ258" s="27"/>
      <c r="LCK258" s="27"/>
      <c r="LCL258" s="27"/>
      <c r="LCM258" s="27"/>
      <c r="LCN258" s="27"/>
      <c r="LCO258" s="27"/>
      <c r="LCP258" s="27"/>
      <c r="LCQ258" s="27"/>
      <c r="LCR258" s="27"/>
      <c r="LCS258" s="27"/>
      <c r="LCT258" s="27"/>
      <c r="LCU258" s="27"/>
      <c r="LCV258" s="27"/>
      <c r="LCW258" s="27"/>
      <c r="LCX258" s="27"/>
      <c r="LCY258" s="27"/>
      <c r="LCZ258" s="27"/>
      <c r="LDA258" s="27"/>
      <c r="LDB258" s="27"/>
      <c r="LDC258" s="27"/>
      <c r="LDD258" s="27"/>
      <c r="LDE258" s="27"/>
      <c r="LDF258" s="27"/>
      <c r="LDG258" s="27"/>
      <c r="LDH258" s="27"/>
      <c r="LDI258" s="27"/>
      <c r="LDJ258" s="27"/>
      <c r="LDK258" s="27"/>
      <c r="LDL258" s="27"/>
      <c r="LDM258" s="27"/>
      <c r="LDN258" s="27"/>
      <c r="LDO258" s="27"/>
      <c r="LDP258" s="27"/>
      <c r="LDQ258" s="27"/>
      <c r="LDR258" s="27"/>
      <c r="LDS258" s="27"/>
      <c r="LDT258" s="27"/>
      <c r="LDU258" s="27"/>
      <c r="LDV258" s="27"/>
      <c r="LDW258" s="27"/>
      <c r="LDX258" s="27"/>
      <c r="LDY258" s="27"/>
      <c r="LDZ258" s="27"/>
      <c r="LEA258" s="27"/>
      <c r="LEB258" s="27"/>
      <c r="LEC258" s="27"/>
      <c r="LED258" s="27"/>
      <c r="LEE258" s="27"/>
      <c r="LEF258" s="27"/>
      <c r="LEG258" s="27"/>
      <c r="LEH258" s="27"/>
      <c r="LEI258" s="27"/>
      <c r="LEJ258" s="27"/>
      <c r="LEK258" s="27"/>
      <c r="LEL258" s="27"/>
      <c r="LEM258" s="27"/>
      <c r="LEN258" s="27"/>
      <c r="LEO258" s="27"/>
      <c r="LEP258" s="27"/>
      <c r="LEQ258" s="27"/>
      <c r="LER258" s="27"/>
      <c r="LES258" s="27"/>
      <c r="LET258" s="27"/>
      <c r="LEU258" s="27"/>
      <c r="LEV258" s="27"/>
      <c r="LEW258" s="27"/>
      <c r="LEX258" s="27"/>
      <c r="LEY258" s="27"/>
      <c r="LEZ258" s="27"/>
      <c r="LFA258" s="27"/>
      <c r="LFB258" s="27"/>
      <c r="LFC258" s="27"/>
      <c r="LFD258" s="27"/>
      <c r="LFE258" s="27"/>
      <c r="LFF258" s="27"/>
      <c r="LFG258" s="27"/>
      <c r="LFH258" s="27"/>
      <c r="LFI258" s="27"/>
      <c r="LFJ258" s="27"/>
      <c r="LFK258" s="27"/>
      <c r="LFL258" s="27"/>
      <c r="LFM258" s="27"/>
      <c r="LFN258" s="27"/>
      <c r="LFO258" s="27"/>
      <c r="LFP258" s="27"/>
      <c r="LFQ258" s="27"/>
      <c r="LFR258" s="27"/>
      <c r="LFS258" s="27"/>
      <c r="LFT258" s="27"/>
      <c r="LFU258" s="27"/>
      <c r="LFV258" s="27"/>
      <c r="LFW258" s="27"/>
      <c r="LFX258" s="27"/>
      <c r="LFY258" s="27"/>
      <c r="LFZ258" s="27"/>
      <c r="LGA258" s="27"/>
      <c r="LGB258" s="27"/>
      <c r="LGC258" s="27"/>
      <c r="LGD258" s="27"/>
      <c r="LGE258" s="27"/>
      <c r="LGF258" s="27"/>
      <c r="LGG258" s="27"/>
      <c r="LGH258" s="27"/>
      <c r="LGI258" s="27"/>
      <c r="LGJ258" s="27"/>
      <c r="LGK258" s="27"/>
      <c r="LGL258" s="27"/>
      <c r="LGM258" s="27"/>
      <c r="LGN258" s="27"/>
      <c r="LGO258" s="27"/>
      <c r="LGP258" s="27"/>
      <c r="LGQ258" s="27"/>
      <c r="LGR258" s="27"/>
      <c r="LGS258" s="27"/>
      <c r="LGT258" s="27"/>
      <c r="LGU258" s="27"/>
      <c r="LGV258" s="27"/>
      <c r="LGW258" s="27"/>
      <c r="LGX258" s="27"/>
      <c r="LGY258" s="27"/>
      <c r="LGZ258" s="27"/>
      <c r="LHA258" s="27"/>
      <c r="LHB258" s="27"/>
      <c r="LHC258" s="27"/>
      <c r="LHD258" s="27"/>
      <c r="LHE258" s="27"/>
      <c r="LHF258" s="27"/>
      <c r="LHG258" s="27"/>
      <c r="LHH258" s="27"/>
      <c r="LHI258" s="27"/>
      <c r="LHJ258" s="27"/>
      <c r="LHK258" s="27"/>
      <c r="LHL258" s="27"/>
      <c r="LHM258" s="27"/>
      <c r="LHN258" s="27"/>
      <c r="LHO258" s="27"/>
      <c r="LHP258" s="27"/>
      <c r="LHQ258" s="27"/>
      <c r="LHR258" s="27"/>
      <c r="LHS258" s="27"/>
      <c r="LHT258" s="27"/>
      <c r="LHU258" s="27"/>
      <c r="LHV258" s="27"/>
      <c r="LHW258" s="27"/>
      <c r="LHX258" s="27"/>
      <c r="LHY258" s="27"/>
      <c r="LHZ258" s="27"/>
      <c r="LIA258" s="27"/>
      <c r="LIB258" s="27"/>
      <c r="LIC258" s="27"/>
      <c r="LID258" s="27"/>
      <c r="LIE258" s="27"/>
      <c r="LIF258" s="27"/>
      <c r="LIG258" s="27"/>
      <c r="LIH258" s="27"/>
      <c r="LII258" s="27"/>
      <c r="LIJ258" s="27"/>
      <c r="LIK258" s="27"/>
      <c r="LIL258" s="27"/>
      <c r="LIM258" s="27"/>
      <c r="LIN258" s="27"/>
      <c r="LIO258" s="27"/>
      <c r="LIP258" s="27"/>
      <c r="LIQ258" s="27"/>
      <c r="LIR258" s="27"/>
      <c r="LIS258" s="27"/>
      <c r="LIT258" s="27"/>
      <c r="LIU258" s="27"/>
      <c r="LIV258" s="27"/>
      <c r="LIW258" s="27"/>
      <c r="LIX258" s="27"/>
      <c r="LIY258" s="27"/>
      <c r="LIZ258" s="27"/>
      <c r="LJA258" s="27"/>
      <c r="LJB258" s="27"/>
      <c r="LJC258" s="27"/>
      <c r="LJD258" s="27"/>
      <c r="LJE258" s="27"/>
      <c r="LJF258" s="27"/>
      <c r="LJG258" s="27"/>
      <c r="LJH258" s="27"/>
      <c r="LJI258" s="27"/>
      <c r="LJJ258" s="27"/>
      <c r="LJK258" s="27"/>
      <c r="LJL258" s="27"/>
      <c r="LJM258" s="27"/>
      <c r="LJN258" s="27"/>
      <c r="LJO258" s="27"/>
      <c r="LJP258" s="27"/>
      <c r="LJQ258" s="27"/>
      <c r="LJR258" s="27"/>
      <c r="LJS258" s="27"/>
      <c r="LJT258" s="27"/>
      <c r="LJU258" s="27"/>
      <c r="LJV258" s="27"/>
      <c r="LJW258" s="27"/>
      <c r="LJX258" s="27"/>
      <c r="LJY258" s="27"/>
      <c r="LJZ258" s="27"/>
      <c r="LKA258" s="27"/>
      <c r="LKB258" s="27"/>
      <c r="LKC258" s="27"/>
      <c r="LKD258" s="27"/>
      <c r="LKE258" s="27"/>
      <c r="LKF258" s="27"/>
      <c r="LKG258" s="27"/>
      <c r="LKH258" s="27"/>
      <c r="LKI258" s="27"/>
      <c r="LKJ258" s="27"/>
      <c r="LKK258" s="27"/>
      <c r="LKL258" s="27"/>
      <c r="LKM258" s="27"/>
      <c r="LKN258" s="27"/>
      <c r="LKO258" s="27"/>
      <c r="LKP258" s="27"/>
      <c r="LKQ258" s="27"/>
      <c r="LKR258" s="27"/>
      <c r="LKS258" s="27"/>
      <c r="LKT258" s="27"/>
      <c r="LKU258" s="27"/>
      <c r="LKV258" s="27"/>
      <c r="LKW258" s="27"/>
      <c r="LKX258" s="27"/>
      <c r="LKY258" s="27"/>
      <c r="LKZ258" s="27"/>
      <c r="LLA258" s="27"/>
      <c r="LLB258" s="27"/>
      <c r="LLC258" s="27"/>
      <c r="LLD258" s="27"/>
      <c r="LLE258" s="27"/>
      <c r="LLF258" s="27"/>
      <c r="LLG258" s="27"/>
      <c r="LLH258" s="27"/>
      <c r="LLI258" s="27"/>
      <c r="LLJ258" s="27"/>
      <c r="LLK258" s="27"/>
      <c r="LLL258" s="27"/>
      <c r="LLM258" s="27"/>
      <c r="LLN258" s="27"/>
      <c r="LLO258" s="27"/>
      <c r="LLP258" s="27"/>
      <c r="LLQ258" s="27"/>
      <c r="LLR258" s="27"/>
      <c r="LLS258" s="27"/>
      <c r="LLT258" s="27"/>
      <c r="LLU258" s="27"/>
      <c r="LLV258" s="27"/>
      <c r="LLW258" s="27"/>
      <c r="LLX258" s="27"/>
      <c r="LLY258" s="27"/>
      <c r="LLZ258" s="27"/>
      <c r="LMA258" s="27"/>
      <c r="LMB258" s="27"/>
      <c r="LMC258" s="27"/>
      <c r="LMD258" s="27"/>
      <c r="LME258" s="27"/>
      <c r="LMF258" s="27"/>
      <c r="LMG258" s="27"/>
      <c r="LMH258" s="27"/>
      <c r="LMI258" s="27"/>
      <c r="LMJ258" s="27"/>
      <c r="LMK258" s="27"/>
      <c r="LML258" s="27"/>
      <c r="LMM258" s="27"/>
      <c r="LMN258" s="27"/>
      <c r="LMO258" s="27"/>
      <c r="LMP258" s="27"/>
      <c r="LMQ258" s="27"/>
      <c r="LMR258" s="27"/>
      <c r="LMS258" s="27"/>
      <c r="LMT258" s="27"/>
      <c r="LMU258" s="27"/>
      <c r="LMV258" s="27"/>
      <c r="LMW258" s="27"/>
      <c r="LMX258" s="27"/>
      <c r="LMY258" s="27"/>
      <c r="LMZ258" s="27"/>
      <c r="LNA258" s="27"/>
      <c r="LNB258" s="27"/>
      <c r="LNC258" s="27"/>
      <c r="LND258" s="27"/>
      <c r="LNE258" s="27"/>
      <c r="LNF258" s="27"/>
      <c r="LNG258" s="27"/>
      <c r="LNH258" s="27"/>
      <c r="LNI258" s="27"/>
      <c r="LNJ258" s="27"/>
      <c r="LNK258" s="27"/>
      <c r="LNL258" s="27"/>
      <c r="LNM258" s="27"/>
      <c r="LNN258" s="27"/>
      <c r="LNO258" s="27"/>
      <c r="LNP258" s="27"/>
      <c r="LNQ258" s="27"/>
      <c r="LNR258" s="27"/>
      <c r="LNS258" s="27"/>
      <c r="LNT258" s="27"/>
      <c r="LNU258" s="27"/>
      <c r="LNV258" s="27"/>
      <c r="LNW258" s="27"/>
      <c r="LNX258" s="27"/>
      <c r="LNY258" s="27"/>
      <c r="LNZ258" s="27"/>
      <c r="LOA258" s="27"/>
      <c r="LOB258" s="27"/>
      <c r="LOC258" s="27"/>
      <c r="LOD258" s="27"/>
      <c r="LOE258" s="27"/>
      <c r="LOF258" s="27"/>
      <c r="LOG258" s="27"/>
      <c r="LOH258" s="27"/>
      <c r="LOI258" s="27"/>
      <c r="LOJ258" s="27"/>
      <c r="LOK258" s="27"/>
      <c r="LOL258" s="27"/>
      <c r="LOM258" s="27"/>
      <c r="LON258" s="27"/>
      <c r="LOO258" s="27"/>
      <c r="LOP258" s="27"/>
      <c r="LOQ258" s="27"/>
      <c r="LOR258" s="27"/>
      <c r="LOS258" s="27"/>
      <c r="LOT258" s="27"/>
      <c r="LOU258" s="27"/>
      <c r="LOV258" s="27"/>
      <c r="LOW258" s="27"/>
      <c r="LOX258" s="27"/>
      <c r="LOY258" s="27"/>
      <c r="LOZ258" s="27"/>
      <c r="LPA258" s="27"/>
      <c r="LPB258" s="27"/>
      <c r="LPC258" s="27"/>
      <c r="LPD258" s="27"/>
      <c r="LPE258" s="27"/>
      <c r="LPF258" s="27"/>
      <c r="LPG258" s="27"/>
      <c r="LPH258" s="27"/>
      <c r="LPI258" s="27"/>
      <c r="LPJ258" s="27"/>
      <c r="LPK258" s="27"/>
      <c r="LPL258" s="27"/>
      <c r="LPM258" s="27"/>
      <c r="LPN258" s="27"/>
      <c r="LPO258" s="27"/>
      <c r="LPP258" s="27"/>
      <c r="LPQ258" s="27"/>
      <c r="LPR258" s="27"/>
      <c r="LPS258" s="27"/>
      <c r="LPT258" s="27"/>
      <c r="LPU258" s="27"/>
      <c r="LPV258" s="27"/>
      <c r="LPW258" s="27"/>
      <c r="LPX258" s="27"/>
      <c r="LPY258" s="27"/>
      <c r="LPZ258" s="27"/>
      <c r="LQA258" s="27"/>
      <c r="LQB258" s="27"/>
      <c r="LQC258" s="27"/>
      <c r="LQD258" s="27"/>
      <c r="LQE258" s="27"/>
      <c r="LQF258" s="27"/>
      <c r="LQG258" s="27"/>
      <c r="LQH258" s="27"/>
      <c r="LQI258" s="27"/>
      <c r="LQJ258" s="27"/>
      <c r="LQK258" s="27"/>
      <c r="LQL258" s="27"/>
      <c r="LQM258" s="27"/>
      <c r="LQN258" s="27"/>
      <c r="LQO258" s="27"/>
      <c r="LQP258" s="27"/>
      <c r="LQQ258" s="27"/>
      <c r="LQR258" s="27"/>
      <c r="LQS258" s="27"/>
      <c r="LQT258" s="27"/>
      <c r="LQU258" s="27"/>
      <c r="LQV258" s="27"/>
      <c r="LQW258" s="27"/>
      <c r="LQX258" s="27"/>
      <c r="LQY258" s="27"/>
      <c r="LQZ258" s="27"/>
      <c r="LRA258" s="27"/>
      <c r="LRB258" s="27"/>
      <c r="LRC258" s="27"/>
      <c r="LRD258" s="27"/>
      <c r="LRE258" s="27"/>
      <c r="LRF258" s="27"/>
      <c r="LRG258" s="27"/>
      <c r="LRH258" s="27"/>
      <c r="LRI258" s="27"/>
      <c r="LRJ258" s="27"/>
      <c r="LRK258" s="27"/>
      <c r="LRL258" s="27"/>
      <c r="LRM258" s="27"/>
      <c r="LRN258" s="27"/>
      <c r="LRO258" s="27"/>
      <c r="LRP258" s="27"/>
      <c r="LRQ258" s="27"/>
      <c r="LRR258" s="27"/>
      <c r="LRS258" s="27"/>
      <c r="LRT258" s="27"/>
      <c r="LRU258" s="27"/>
      <c r="LRV258" s="27"/>
      <c r="LRW258" s="27"/>
      <c r="LRX258" s="27"/>
      <c r="LRY258" s="27"/>
      <c r="LRZ258" s="27"/>
      <c r="LSA258" s="27"/>
      <c r="LSB258" s="27"/>
      <c r="LSC258" s="27"/>
      <c r="LSD258" s="27"/>
      <c r="LSE258" s="27"/>
      <c r="LSF258" s="27"/>
      <c r="LSG258" s="27"/>
      <c r="LSH258" s="27"/>
      <c r="LSI258" s="27"/>
      <c r="LSJ258" s="27"/>
      <c r="LSK258" s="27"/>
      <c r="LSL258" s="27"/>
      <c r="LSM258" s="27"/>
      <c r="LSN258" s="27"/>
      <c r="LSO258" s="27"/>
      <c r="LSP258" s="27"/>
      <c r="LSQ258" s="27"/>
      <c r="LSR258" s="27"/>
      <c r="LSS258" s="27"/>
      <c r="LST258" s="27"/>
      <c r="LSU258" s="27"/>
      <c r="LSV258" s="27"/>
      <c r="LSW258" s="27"/>
      <c r="LSX258" s="27"/>
      <c r="LSY258" s="27"/>
      <c r="LSZ258" s="27"/>
      <c r="LTA258" s="27"/>
      <c r="LTB258" s="27"/>
      <c r="LTC258" s="27"/>
      <c r="LTD258" s="27"/>
      <c r="LTE258" s="27"/>
      <c r="LTF258" s="27"/>
      <c r="LTG258" s="27"/>
      <c r="LTH258" s="27"/>
      <c r="LTI258" s="27"/>
      <c r="LTJ258" s="27"/>
      <c r="LTK258" s="27"/>
      <c r="LTL258" s="27"/>
      <c r="LTM258" s="27"/>
      <c r="LTN258" s="27"/>
      <c r="LTO258" s="27"/>
      <c r="LTP258" s="27"/>
      <c r="LTQ258" s="27"/>
      <c r="LTR258" s="27"/>
      <c r="LTS258" s="27"/>
      <c r="LTT258" s="27"/>
      <c r="LTU258" s="27"/>
      <c r="LTV258" s="27"/>
      <c r="LTW258" s="27"/>
      <c r="LTX258" s="27"/>
      <c r="LTY258" s="27"/>
      <c r="LTZ258" s="27"/>
      <c r="LUA258" s="27"/>
      <c r="LUB258" s="27"/>
      <c r="LUC258" s="27"/>
      <c r="LUD258" s="27"/>
      <c r="LUE258" s="27"/>
      <c r="LUF258" s="27"/>
      <c r="LUG258" s="27"/>
      <c r="LUH258" s="27"/>
      <c r="LUI258" s="27"/>
      <c r="LUJ258" s="27"/>
      <c r="LUK258" s="27"/>
      <c r="LUL258" s="27"/>
      <c r="LUM258" s="27"/>
      <c r="LUN258" s="27"/>
      <c r="LUO258" s="27"/>
      <c r="LUP258" s="27"/>
      <c r="LUQ258" s="27"/>
      <c r="LUR258" s="27"/>
      <c r="LUS258" s="27"/>
      <c r="LUT258" s="27"/>
      <c r="LUU258" s="27"/>
      <c r="LUV258" s="27"/>
      <c r="LUW258" s="27"/>
      <c r="LUX258" s="27"/>
      <c r="LUY258" s="27"/>
      <c r="LUZ258" s="27"/>
      <c r="LVA258" s="27"/>
      <c r="LVB258" s="27"/>
      <c r="LVC258" s="27"/>
      <c r="LVD258" s="27"/>
      <c r="LVE258" s="27"/>
      <c r="LVF258" s="27"/>
      <c r="LVG258" s="27"/>
      <c r="LVH258" s="27"/>
      <c r="LVI258" s="27"/>
      <c r="LVJ258" s="27"/>
      <c r="LVK258" s="27"/>
      <c r="LVL258" s="27"/>
      <c r="LVM258" s="27"/>
      <c r="LVN258" s="27"/>
      <c r="LVO258" s="27"/>
      <c r="LVP258" s="27"/>
      <c r="LVQ258" s="27"/>
      <c r="LVR258" s="27"/>
      <c r="LVS258" s="27"/>
      <c r="LVT258" s="27"/>
      <c r="LVU258" s="27"/>
      <c r="LVV258" s="27"/>
      <c r="LVW258" s="27"/>
      <c r="LVX258" s="27"/>
      <c r="LVY258" s="27"/>
      <c r="LVZ258" s="27"/>
      <c r="LWA258" s="27"/>
      <c r="LWB258" s="27"/>
      <c r="LWC258" s="27"/>
      <c r="LWD258" s="27"/>
      <c r="LWE258" s="27"/>
      <c r="LWF258" s="27"/>
      <c r="LWG258" s="27"/>
      <c r="LWH258" s="27"/>
      <c r="LWI258" s="27"/>
      <c r="LWJ258" s="27"/>
      <c r="LWK258" s="27"/>
      <c r="LWL258" s="27"/>
      <c r="LWM258" s="27"/>
      <c r="LWN258" s="27"/>
      <c r="LWO258" s="27"/>
      <c r="LWP258" s="27"/>
      <c r="LWQ258" s="27"/>
      <c r="LWR258" s="27"/>
      <c r="LWS258" s="27"/>
      <c r="LWT258" s="27"/>
      <c r="LWU258" s="27"/>
      <c r="LWV258" s="27"/>
      <c r="LWW258" s="27"/>
      <c r="LWX258" s="27"/>
      <c r="LWY258" s="27"/>
      <c r="LWZ258" s="27"/>
      <c r="LXA258" s="27"/>
      <c r="LXB258" s="27"/>
      <c r="LXC258" s="27"/>
      <c r="LXD258" s="27"/>
      <c r="LXE258" s="27"/>
      <c r="LXF258" s="27"/>
      <c r="LXG258" s="27"/>
      <c r="LXH258" s="27"/>
      <c r="LXI258" s="27"/>
      <c r="LXJ258" s="27"/>
      <c r="LXK258" s="27"/>
      <c r="LXL258" s="27"/>
      <c r="LXM258" s="27"/>
      <c r="LXN258" s="27"/>
      <c r="LXO258" s="27"/>
      <c r="LXP258" s="27"/>
      <c r="LXQ258" s="27"/>
      <c r="LXR258" s="27"/>
      <c r="LXS258" s="27"/>
      <c r="LXT258" s="27"/>
      <c r="LXU258" s="27"/>
      <c r="LXV258" s="27"/>
      <c r="LXW258" s="27"/>
      <c r="LXX258" s="27"/>
      <c r="LXY258" s="27"/>
      <c r="LXZ258" s="27"/>
      <c r="LYA258" s="27"/>
      <c r="LYB258" s="27"/>
      <c r="LYC258" s="27"/>
      <c r="LYD258" s="27"/>
      <c r="LYE258" s="27"/>
      <c r="LYF258" s="27"/>
      <c r="LYG258" s="27"/>
      <c r="LYH258" s="27"/>
      <c r="LYI258" s="27"/>
      <c r="LYJ258" s="27"/>
      <c r="LYK258" s="27"/>
      <c r="LYL258" s="27"/>
      <c r="LYM258" s="27"/>
      <c r="LYN258" s="27"/>
      <c r="LYO258" s="27"/>
      <c r="LYP258" s="27"/>
      <c r="LYQ258" s="27"/>
      <c r="LYR258" s="27"/>
      <c r="LYS258" s="27"/>
      <c r="LYT258" s="27"/>
      <c r="LYU258" s="27"/>
      <c r="LYV258" s="27"/>
      <c r="LYW258" s="27"/>
      <c r="LYX258" s="27"/>
      <c r="LYY258" s="27"/>
      <c r="LYZ258" s="27"/>
      <c r="LZA258" s="27"/>
      <c r="LZB258" s="27"/>
      <c r="LZC258" s="27"/>
      <c r="LZD258" s="27"/>
      <c r="LZE258" s="27"/>
      <c r="LZF258" s="27"/>
      <c r="LZG258" s="27"/>
      <c r="LZH258" s="27"/>
      <c r="LZI258" s="27"/>
      <c r="LZJ258" s="27"/>
      <c r="LZK258" s="27"/>
      <c r="LZL258" s="27"/>
      <c r="LZM258" s="27"/>
      <c r="LZN258" s="27"/>
      <c r="LZO258" s="27"/>
      <c r="LZP258" s="27"/>
      <c r="LZQ258" s="27"/>
      <c r="LZR258" s="27"/>
      <c r="LZS258" s="27"/>
      <c r="LZT258" s="27"/>
      <c r="LZU258" s="27"/>
      <c r="LZV258" s="27"/>
      <c r="LZW258" s="27"/>
      <c r="LZX258" s="27"/>
      <c r="LZY258" s="27"/>
      <c r="LZZ258" s="27"/>
      <c r="MAA258" s="27"/>
      <c r="MAB258" s="27"/>
      <c r="MAC258" s="27"/>
      <c r="MAD258" s="27"/>
      <c r="MAE258" s="27"/>
      <c r="MAF258" s="27"/>
      <c r="MAG258" s="27"/>
      <c r="MAH258" s="27"/>
      <c r="MAI258" s="27"/>
      <c r="MAJ258" s="27"/>
      <c r="MAK258" s="27"/>
      <c r="MAL258" s="27"/>
      <c r="MAM258" s="27"/>
      <c r="MAN258" s="27"/>
      <c r="MAO258" s="27"/>
      <c r="MAP258" s="27"/>
      <c r="MAQ258" s="27"/>
      <c r="MAR258" s="27"/>
      <c r="MAS258" s="27"/>
      <c r="MAT258" s="27"/>
      <c r="MAU258" s="27"/>
      <c r="MAV258" s="27"/>
      <c r="MAW258" s="27"/>
      <c r="MAX258" s="27"/>
      <c r="MAY258" s="27"/>
      <c r="MAZ258" s="27"/>
      <c r="MBA258" s="27"/>
      <c r="MBB258" s="27"/>
      <c r="MBC258" s="27"/>
      <c r="MBD258" s="27"/>
      <c r="MBE258" s="27"/>
      <c r="MBF258" s="27"/>
      <c r="MBG258" s="27"/>
      <c r="MBH258" s="27"/>
      <c r="MBI258" s="27"/>
      <c r="MBJ258" s="27"/>
      <c r="MBK258" s="27"/>
      <c r="MBL258" s="27"/>
      <c r="MBM258" s="27"/>
      <c r="MBN258" s="27"/>
      <c r="MBO258" s="27"/>
      <c r="MBP258" s="27"/>
      <c r="MBQ258" s="27"/>
      <c r="MBR258" s="27"/>
      <c r="MBS258" s="27"/>
      <c r="MBT258" s="27"/>
      <c r="MBU258" s="27"/>
      <c r="MBV258" s="27"/>
      <c r="MBW258" s="27"/>
      <c r="MBX258" s="27"/>
      <c r="MBY258" s="27"/>
      <c r="MBZ258" s="27"/>
      <c r="MCA258" s="27"/>
      <c r="MCB258" s="27"/>
      <c r="MCC258" s="27"/>
      <c r="MCD258" s="27"/>
      <c r="MCE258" s="27"/>
      <c r="MCF258" s="27"/>
      <c r="MCG258" s="27"/>
      <c r="MCH258" s="27"/>
      <c r="MCI258" s="27"/>
      <c r="MCJ258" s="27"/>
      <c r="MCK258" s="27"/>
      <c r="MCL258" s="27"/>
      <c r="MCM258" s="27"/>
      <c r="MCN258" s="27"/>
      <c r="MCO258" s="27"/>
      <c r="MCP258" s="27"/>
      <c r="MCQ258" s="27"/>
      <c r="MCR258" s="27"/>
      <c r="MCS258" s="27"/>
      <c r="MCT258" s="27"/>
      <c r="MCU258" s="27"/>
      <c r="MCV258" s="27"/>
      <c r="MCW258" s="27"/>
      <c r="MCX258" s="27"/>
      <c r="MCY258" s="27"/>
      <c r="MCZ258" s="27"/>
      <c r="MDA258" s="27"/>
      <c r="MDB258" s="27"/>
      <c r="MDC258" s="27"/>
      <c r="MDD258" s="27"/>
      <c r="MDE258" s="27"/>
      <c r="MDF258" s="27"/>
      <c r="MDG258" s="27"/>
      <c r="MDH258" s="27"/>
      <c r="MDI258" s="27"/>
      <c r="MDJ258" s="27"/>
      <c r="MDK258" s="27"/>
      <c r="MDL258" s="27"/>
      <c r="MDM258" s="27"/>
      <c r="MDN258" s="27"/>
      <c r="MDO258" s="27"/>
      <c r="MDP258" s="27"/>
      <c r="MDQ258" s="27"/>
      <c r="MDR258" s="27"/>
      <c r="MDS258" s="27"/>
      <c r="MDT258" s="27"/>
      <c r="MDU258" s="27"/>
      <c r="MDV258" s="27"/>
      <c r="MDW258" s="27"/>
      <c r="MDX258" s="27"/>
      <c r="MDY258" s="27"/>
      <c r="MDZ258" s="27"/>
      <c r="MEA258" s="27"/>
      <c r="MEB258" s="27"/>
      <c r="MEC258" s="27"/>
      <c r="MED258" s="27"/>
      <c r="MEE258" s="27"/>
      <c r="MEF258" s="27"/>
      <c r="MEG258" s="27"/>
      <c r="MEH258" s="27"/>
      <c r="MEI258" s="27"/>
      <c r="MEJ258" s="27"/>
      <c r="MEK258" s="27"/>
      <c r="MEL258" s="27"/>
      <c r="MEM258" s="27"/>
      <c r="MEN258" s="27"/>
      <c r="MEO258" s="27"/>
      <c r="MEP258" s="27"/>
      <c r="MEQ258" s="27"/>
      <c r="MER258" s="27"/>
      <c r="MES258" s="27"/>
      <c r="MET258" s="27"/>
      <c r="MEU258" s="27"/>
      <c r="MEV258" s="27"/>
      <c r="MEW258" s="27"/>
      <c r="MEX258" s="27"/>
      <c r="MEY258" s="27"/>
      <c r="MEZ258" s="27"/>
      <c r="MFA258" s="27"/>
      <c r="MFB258" s="27"/>
      <c r="MFC258" s="27"/>
      <c r="MFD258" s="27"/>
      <c r="MFE258" s="27"/>
      <c r="MFF258" s="27"/>
      <c r="MFG258" s="27"/>
      <c r="MFH258" s="27"/>
      <c r="MFI258" s="27"/>
      <c r="MFJ258" s="27"/>
      <c r="MFK258" s="27"/>
      <c r="MFL258" s="27"/>
      <c r="MFM258" s="27"/>
      <c r="MFN258" s="27"/>
      <c r="MFO258" s="27"/>
      <c r="MFP258" s="27"/>
      <c r="MFQ258" s="27"/>
      <c r="MFR258" s="27"/>
      <c r="MFS258" s="27"/>
      <c r="MFT258" s="27"/>
      <c r="MFU258" s="27"/>
      <c r="MFV258" s="27"/>
      <c r="MFW258" s="27"/>
      <c r="MFX258" s="27"/>
      <c r="MFY258" s="27"/>
      <c r="MFZ258" s="27"/>
      <c r="MGA258" s="27"/>
      <c r="MGB258" s="27"/>
      <c r="MGC258" s="27"/>
      <c r="MGD258" s="27"/>
      <c r="MGE258" s="27"/>
      <c r="MGF258" s="27"/>
      <c r="MGG258" s="27"/>
      <c r="MGH258" s="27"/>
      <c r="MGI258" s="27"/>
      <c r="MGJ258" s="27"/>
      <c r="MGK258" s="27"/>
      <c r="MGL258" s="27"/>
      <c r="MGM258" s="27"/>
      <c r="MGN258" s="27"/>
      <c r="MGO258" s="27"/>
      <c r="MGP258" s="27"/>
      <c r="MGQ258" s="27"/>
      <c r="MGR258" s="27"/>
      <c r="MGS258" s="27"/>
      <c r="MGT258" s="27"/>
      <c r="MGU258" s="27"/>
      <c r="MGV258" s="27"/>
      <c r="MGW258" s="27"/>
      <c r="MGX258" s="27"/>
      <c r="MGY258" s="27"/>
      <c r="MGZ258" s="27"/>
      <c r="MHA258" s="27"/>
      <c r="MHB258" s="27"/>
      <c r="MHC258" s="27"/>
      <c r="MHD258" s="27"/>
      <c r="MHE258" s="27"/>
      <c r="MHF258" s="27"/>
      <c r="MHG258" s="27"/>
      <c r="MHH258" s="27"/>
      <c r="MHI258" s="27"/>
      <c r="MHJ258" s="27"/>
      <c r="MHK258" s="27"/>
      <c r="MHL258" s="27"/>
      <c r="MHM258" s="27"/>
      <c r="MHN258" s="27"/>
      <c r="MHO258" s="27"/>
      <c r="MHP258" s="27"/>
      <c r="MHQ258" s="27"/>
      <c r="MHR258" s="27"/>
      <c r="MHS258" s="27"/>
      <c r="MHT258" s="27"/>
      <c r="MHU258" s="27"/>
      <c r="MHV258" s="27"/>
      <c r="MHW258" s="27"/>
      <c r="MHX258" s="27"/>
      <c r="MHY258" s="27"/>
      <c r="MHZ258" s="27"/>
      <c r="MIA258" s="27"/>
      <c r="MIB258" s="27"/>
      <c r="MIC258" s="27"/>
      <c r="MID258" s="27"/>
      <c r="MIE258" s="27"/>
      <c r="MIF258" s="27"/>
      <c r="MIG258" s="27"/>
      <c r="MIH258" s="27"/>
      <c r="MII258" s="27"/>
      <c r="MIJ258" s="27"/>
      <c r="MIK258" s="27"/>
      <c r="MIL258" s="27"/>
      <c r="MIM258" s="27"/>
      <c r="MIN258" s="27"/>
      <c r="MIO258" s="27"/>
      <c r="MIP258" s="27"/>
      <c r="MIQ258" s="27"/>
      <c r="MIR258" s="27"/>
      <c r="MIS258" s="27"/>
      <c r="MIT258" s="27"/>
      <c r="MIU258" s="27"/>
      <c r="MIV258" s="27"/>
      <c r="MIW258" s="27"/>
      <c r="MIX258" s="27"/>
      <c r="MIY258" s="27"/>
      <c r="MIZ258" s="27"/>
      <c r="MJA258" s="27"/>
      <c r="MJB258" s="27"/>
      <c r="MJC258" s="27"/>
      <c r="MJD258" s="27"/>
      <c r="MJE258" s="27"/>
      <c r="MJF258" s="27"/>
      <c r="MJG258" s="27"/>
      <c r="MJH258" s="27"/>
      <c r="MJI258" s="27"/>
      <c r="MJJ258" s="27"/>
      <c r="MJK258" s="27"/>
      <c r="MJL258" s="27"/>
      <c r="MJM258" s="27"/>
      <c r="MJN258" s="27"/>
      <c r="MJO258" s="27"/>
      <c r="MJP258" s="27"/>
      <c r="MJQ258" s="27"/>
      <c r="MJR258" s="27"/>
      <c r="MJS258" s="27"/>
      <c r="MJT258" s="27"/>
      <c r="MJU258" s="27"/>
      <c r="MJV258" s="27"/>
      <c r="MJW258" s="27"/>
      <c r="MJX258" s="27"/>
      <c r="MJY258" s="27"/>
      <c r="MJZ258" s="27"/>
      <c r="MKA258" s="27"/>
      <c r="MKB258" s="27"/>
      <c r="MKC258" s="27"/>
      <c r="MKD258" s="27"/>
      <c r="MKE258" s="27"/>
      <c r="MKF258" s="27"/>
      <c r="MKG258" s="27"/>
      <c r="MKH258" s="27"/>
      <c r="MKI258" s="27"/>
      <c r="MKJ258" s="27"/>
      <c r="MKK258" s="27"/>
      <c r="MKL258" s="27"/>
      <c r="MKM258" s="27"/>
      <c r="MKN258" s="27"/>
      <c r="MKO258" s="27"/>
      <c r="MKP258" s="27"/>
      <c r="MKQ258" s="27"/>
      <c r="MKR258" s="27"/>
      <c r="MKS258" s="27"/>
      <c r="MKT258" s="27"/>
      <c r="MKU258" s="27"/>
      <c r="MKV258" s="27"/>
      <c r="MKW258" s="27"/>
      <c r="MKX258" s="27"/>
      <c r="MKY258" s="27"/>
      <c r="MKZ258" s="27"/>
      <c r="MLA258" s="27"/>
      <c r="MLB258" s="27"/>
      <c r="MLC258" s="27"/>
      <c r="MLD258" s="27"/>
      <c r="MLE258" s="27"/>
      <c r="MLF258" s="27"/>
      <c r="MLG258" s="27"/>
      <c r="MLH258" s="27"/>
      <c r="MLI258" s="27"/>
      <c r="MLJ258" s="27"/>
      <c r="MLK258" s="27"/>
      <c r="MLL258" s="27"/>
      <c r="MLM258" s="27"/>
      <c r="MLN258" s="27"/>
      <c r="MLO258" s="27"/>
      <c r="MLP258" s="27"/>
      <c r="MLQ258" s="27"/>
      <c r="MLR258" s="27"/>
      <c r="MLS258" s="27"/>
      <c r="MLT258" s="27"/>
      <c r="MLU258" s="27"/>
      <c r="MLV258" s="27"/>
      <c r="MLW258" s="27"/>
      <c r="MLX258" s="27"/>
      <c r="MLY258" s="27"/>
      <c r="MLZ258" s="27"/>
      <c r="MMA258" s="27"/>
      <c r="MMB258" s="27"/>
      <c r="MMC258" s="27"/>
      <c r="MMD258" s="27"/>
      <c r="MME258" s="27"/>
      <c r="MMF258" s="27"/>
      <c r="MMG258" s="27"/>
      <c r="MMH258" s="27"/>
      <c r="MMI258" s="27"/>
      <c r="MMJ258" s="27"/>
      <c r="MMK258" s="27"/>
      <c r="MML258" s="27"/>
      <c r="MMM258" s="27"/>
      <c r="MMN258" s="27"/>
      <c r="MMO258" s="27"/>
      <c r="MMP258" s="27"/>
      <c r="MMQ258" s="27"/>
      <c r="MMR258" s="27"/>
      <c r="MMS258" s="27"/>
      <c r="MMT258" s="27"/>
      <c r="MMU258" s="27"/>
      <c r="MMV258" s="27"/>
      <c r="MMW258" s="27"/>
      <c r="MMX258" s="27"/>
      <c r="MMY258" s="27"/>
      <c r="MMZ258" s="27"/>
      <c r="MNA258" s="27"/>
      <c r="MNB258" s="27"/>
      <c r="MNC258" s="27"/>
      <c r="MND258" s="27"/>
      <c r="MNE258" s="27"/>
      <c r="MNF258" s="27"/>
      <c r="MNG258" s="27"/>
      <c r="MNH258" s="27"/>
      <c r="MNI258" s="27"/>
      <c r="MNJ258" s="27"/>
      <c r="MNK258" s="27"/>
      <c r="MNL258" s="27"/>
      <c r="MNM258" s="27"/>
      <c r="MNN258" s="27"/>
      <c r="MNO258" s="27"/>
      <c r="MNP258" s="27"/>
      <c r="MNQ258" s="27"/>
      <c r="MNR258" s="27"/>
      <c r="MNS258" s="27"/>
      <c r="MNT258" s="27"/>
      <c r="MNU258" s="27"/>
      <c r="MNV258" s="27"/>
      <c r="MNW258" s="27"/>
      <c r="MNX258" s="27"/>
      <c r="MNY258" s="27"/>
      <c r="MNZ258" s="27"/>
      <c r="MOA258" s="27"/>
      <c r="MOB258" s="27"/>
      <c r="MOC258" s="27"/>
      <c r="MOD258" s="27"/>
      <c r="MOE258" s="27"/>
      <c r="MOF258" s="27"/>
      <c r="MOG258" s="27"/>
      <c r="MOH258" s="27"/>
      <c r="MOI258" s="27"/>
      <c r="MOJ258" s="27"/>
      <c r="MOK258" s="27"/>
      <c r="MOL258" s="27"/>
      <c r="MOM258" s="27"/>
      <c r="MON258" s="27"/>
      <c r="MOO258" s="27"/>
      <c r="MOP258" s="27"/>
      <c r="MOQ258" s="27"/>
      <c r="MOR258" s="27"/>
      <c r="MOS258" s="27"/>
      <c r="MOT258" s="27"/>
      <c r="MOU258" s="27"/>
      <c r="MOV258" s="27"/>
      <c r="MOW258" s="27"/>
      <c r="MOX258" s="27"/>
      <c r="MOY258" s="27"/>
      <c r="MOZ258" s="27"/>
      <c r="MPA258" s="27"/>
      <c r="MPB258" s="27"/>
      <c r="MPC258" s="27"/>
      <c r="MPD258" s="27"/>
      <c r="MPE258" s="27"/>
      <c r="MPF258" s="27"/>
      <c r="MPG258" s="27"/>
      <c r="MPH258" s="27"/>
      <c r="MPI258" s="27"/>
      <c r="MPJ258" s="27"/>
      <c r="MPK258" s="27"/>
      <c r="MPL258" s="27"/>
      <c r="MPM258" s="27"/>
      <c r="MPN258" s="27"/>
      <c r="MPO258" s="27"/>
      <c r="MPP258" s="27"/>
      <c r="MPQ258" s="27"/>
      <c r="MPR258" s="27"/>
      <c r="MPS258" s="27"/>
      <c r="MPT258" s="27"/>
      <c r="MPU258" s="27"/>
      <c r="MPV258" s="27"/>
      <c r="MPW258" s="27"/>
      <c r="MPX258" s="27"/>
      <c r="MPY258" s="27"/>
      <c r="MPZ258" s="27"/>
      <c r="MQA258" s="27"/>
      <c r="MQB258" s="27"/>
      <c r="MQC258" s="27"/>
      <c r="MQD258" s="27"/>
      <c r="MQE258" s="27"/>
      <c r="MQF258" s="27"/>
      <c r="MQG258" s="27"/>
      <c r="MQH258" s="27"/>
      <c r="MQI258" s="27"/>
      <c r="MQJ258" s="27"/>
      <c r="MQK258" s="27"/>
      <c r="MQL258" s="27"/>
      <c r="MQM258" s="27"/>
      <c r="MQN258" s="27"/>
      <c r="MQO258" s="27"/>
      <c r="MQP258" s="27"/>
      <c r="MQQ258" s="27"/>
      <c r="MQR258" s="27"/>
      <c r="MQS258" s="27"/>
      <c r="MQT258" s="27"/>
      <c r="MQU258" s="27"/>
      <c r="MQV258" s="27"/>
      <c r="MQW258" s="27"/>
      <c r="MQX258" s="27"/>
      <c r="MQY258" s="27"/>
      <c r="MQZ258" s="27"/>
      <c r="MRA258" s="27"/>
      <c r="MRB258" s="27"/>
      <c r="MRC258" s="27"/>
      <c r="MRD258" s="27"/>
      <c r="MRE258" s="27"/>
      <c r="MRF258" s="27"/>
      <c r="MRG258" s="27"/>
      <c r="MRH258" s="27"/>
      <c r="MRI258" s="27"/>
      <c r="MRJ258" s="27"/>
      <c r="MRK258" s="27"/>
      <c r="MRL258" s="27"/>
      <c r="MRM258" s="27"/>
      <c r="MRN258" s="27"/>
      <c r="MRO258" s="27"/>
      <c r="MRP258" s="27"/>
      <c r="MRQ258" s="27"/>
      <c r="MRR258" s="27"/>
      <c r="MRS258" s="27"/>
      <c r="MRT258" s="27"/>
      <c r="MRU258" s="27"/>
      <c r="MRV258" s="27"/>
      <c r="MRW258" s="27"/>
      <c r="MRX258" s="27"/>
      <c r="MRY258" s="27"/>
      <c r="MRZ258" s="27"/>
      <c r="MSA258" s="27"/>
      <c r="MSB258" s="27"/>
      <c r="MSC258" s="27"/>
      <c r="MSD258" s="27"/>
      <c r="MSE258" s="27"/>
      <c r="MSF258" s="27"/>
      <c r="MSG258" s="27"/>
      <c r="MSH258" s="27"/>
      <c r="MSI258" s="27"/>
      <c r="MSJ258" s="27"/>
      <c r="MSK258" s="27"/>
      <c r="MSL258" s="27"/>
      <c r="MSM258" s="27"/>
      <c r="MSN258" s="27"/>
      <c r="MSO258" s="27"/>
      <c r="MSP258" s="27"/>
      <c r="MSQ258" s="27"/>
      <c r="MSR258" s="27"/>
      <c r="MSS258" s="27"/>
      <c r="MST258" s="27"/>
      <c r="MSU258" s="27"/>
      <c r="MSV258" s="27"/>
      <c r="MSW258" s="27"/>
      <c r="MSX258" s="27"/>
      <c r="MSY258" s="27"/>
      <c r="MSZ258" s="27"/>
      <c r="MTA258" s="27"/>
      <c r="MTB258" s="27"/>
      <c r="MTC258" s="27"/>
      <c r="MTD258" s="27"/>
      <c r="MTE258" s="27"/>
      <c r="MTF258" s="27"/>
      <c r="MTG258" s="27"/>
      <c r="MTH258" s="27"/>
      <c r="MTI258" s="27"/>
      <c r="MTJ258" s="27"/>
      <c r="MTK258" s="27"/>
      <c r="MTL258" s="27"/>
      <c r="MTM258" s="27"/>
      <c r="MTN258" s="27"/>
      <c r="MTO258" s="27"/>
      <c r="MTP258" s="27"/>
      <c r="MTQ258" s="27"/>
      <c r="MTR258" s="27"/>
      <c r="MTS258" s="27"/>
      <c r="MTT258" s="27"/>
      <c r="MTU258" s="27"/>
      <c r="MTV258" s="27"/>
      <c r="MTW258" s="27"/>
      <c r="MTX258" s="27"/>
      <c r="MTY258" s="27"/>
      <c r="MTZ258" s="27"/>
      <c r="MUA258" s="27"/>
      <c r="MUB258" s="27"/>
      <c r="MUC258" s="27"/>
      <c r="MUD258" s="27"/>
      <c r="MUE258" s="27"/>
      <c r="MUF258" s="27"/>
      <c r="MUG258" s="27"/>
      <c r="MUH258" s="27"/>
      <c r="MUI258" s="27"/>
      <c r="MUJ258" s="27"/>
      <c r="MUK258" s="27"/>
      <c r="MUL258" s="27"/>
      <c r="MUM258" s="27"/>
      <c r="MUN258" s="27"/>
      <c r="MUO258" s="27"/>
      <c r="MUP258" s="27"/>
      <c r="MUQ258" s="27"/>
      <c r="MUR258" s="27"/>
      <c r="MUS258" s="27"/>
      <c r="MUT258" s="27"/>
      <c r="MUU258" s="27"/>
      <c r="MUV258" s="27"/>
      <c r="MUW258" s="27"/>
      <c r="MUX258" s="27"/>
      <c r="MUY258" s="27"/>
      <c r="MUZ258" s="27"/>
      <c r="MVA258" s="27"/>
      <c r="MVB258" s="27"/>
      <c r="MVC258" s="27"/>
      <c r="MVD258" s="27"/>
      <c r="MVE258" s="27"/>
      <c r="MVF258" s="27"/>
      <c r="MVG258" s="27"/>
      <c r="MVH258" s="27"/>
      <c r="MVI258" s="27"/>
      <c r="MVJ258" s="27"/>
      <c r="MVK258" s="27"/>
      <c r="MVL258" s="27"/>
      <c r="MVM258" s="27"/>
      <c r="MVN258" s="27"/>
      <c r="MVO258" s="27"/>
      <c r="MVP258" s="27"/>
      <c r="MVQ258" s="27"/>
      <c r="MVR258" s="27"/>
      <c r="MVS258" s="27"/>
      <c r="MVT258" s="27"/>
      <c r="MVU258" s="27"/>
      <c r="MVV258" s="27"/>
      <c r="MVW258" s="27"/>
      <c r="MVX258" s="27"/>
      <c r="MVY258" s="27"/>
      <c r="MVZ258" s="27"/>
      <c r="MWA258" s="27"/>
      <c r="MWB258" s="27"/>
      <c r="MWC258" s="27"/>
      <c r="MWD258" s="27"/>
      <c r="MWE258" s="27"/>
      <c r="MWF258" s="27"/>
      <c r="MWG258" s="27"/>
      <c r="MWH258" s="27"/>
      <c r="MWI258" s="27"/>
      <c r="MWJ258" s="27"/>
      <c r="MWK258" s="27"/>
      <c r="MWL258" s="27"/>
      <c r="MWM258" s="27"/>
      <c r="MWN258" s="27"/>
      <c r="MWO258" s="27"/>
      <c r="MWP258" s="27"/>
      <c r="MWQ258" s="27"/>
      <c r="MWR258" s="27"/>
      <c r="MWS258" s="27"/>
      <c r="MWT258" s="27"/>
      <c r="MWU258" s="27"/>
      <c r="MWV258" s="27"/>
      <c r="MWW258" s="27"/>
      <c r="MWX258" s="27"/>
      <c r="MWY258" s="27"/>
      <c r="MWZ258" s="27"/>
      <c r="MXA258" s="27"/>
      <c r="MXB258" s="27"/>
      <c r="MXC258" s="27"/>
      <c r="MXD258" s="27"/>
      <c r="MXE258" s="27"/>
      <c r="MXF258" s="27"/>
      <c r="MXG258" s="27"/>
      <c r="MXH258" s="27"/>
      <c r="MXI258" s="27"/>
      <c r="MXJ258" s="27"/>
      <c r="MXK258" s="27"/>
      <c r="MXL258" s="27"/>
      <c r="MXM258" s="27"/>
      <c r="MXN258" s="27"/>
      <c r="MXO258" s="27"/>
      <c r="MXP258" s="27"/>
      <c r="MXQ258" s="27"/>
      <c r="MXR258" s="27"/>
      <c r="MXS258" s="27"/>
      <c r="MXT258" s="27"/>
      <c r="MXU258" s="27"/>
      <c r="MXV258" s="27"/>
      <c r="MXW258" s="27"/>
      <c r="MXX258" s="27"/>
      <c r="MXY258" s="27"/>
      <c r="MXZ258" s="27"/>
      <c r="MYA258" s="27"/>
      <c r="MYB258" s="27"/>
      <c r="MYC258" s="27"/>
      <c r="MYD258" s="27"/>
      <c r="MYE258" s="27"/>
      <c r="MYF258" s="27"/>
      <c r="MYG258" s="27"/>
      <c r="MYH258" s="27"/>
      <c r="MYI258" s="27"/>
      <c r="MYJ258" s="27"/>
      <c r="MYK258" s="27"/>
      <c r="MYL258" s="27"/>
      <c r="MYM258" s="27"/>
      <c r="MYN258" s="27"/>
      <c r="MYO258" s="27"/>
      <c r="MYP258" s="27"/>
      <c r="MYQ258" s="27"/>
      <c r="MYR258" s="27"/>
      <c r="MYS258" s="27"/>
      <c r="MYT258" s="27"/>
      <c r="MYU258" s="27"/>
      <c r="MYV258" s="27"/>
      <c r="MYW258" s="27"/>
      <c r="MYX258" s="27"/>
      <c r="MYY258" s="27"/>
      <c r="MYZ258" s="27"/>
      <c r="MZA258" s="27"/>
      <c r="MZB258" s="27"/>
      <c r="MZC258" s="27"/>
      <c r="MZD258" s="27"/>
      <c r="MZE258" s="27"/>
      <c r="MZF258" s="27"/>
      <c r="MZG258" s="27"/>
      <c r="MZH258" s="27"/>
      <c r="MZI258" s="27"/>
      <c r="MZJ258" s="27"/>
      <c r="MZK258" s="27"/>
      <c r="MZL258" s="27"/>
      <c r="MZM258" s="27"/>
      <c r="MZN258" s="27"/>
      <c r="MZO258" s="27"/>
      <c r="MZP258" s="27"/>
      <c r="MZQ258" s="27"/>
      <c r="MZR258" s="27"/>
      <c r="MZS258" s="27"/>
      <c r="MZT258" s="27"/>
      <c r="MZU258" s="27"/>
      <c r="MZV258" s="27"/>
      <c r="MZW258" s="27"/>
      <c r="MZX258" s="27"/>
      <c r="MZY258" s="27"/>
      <c r="MZZ258" s="27"/>
      <c r="NAA258" s="27"/>
      <c r="NAB258" s="27"/>
      <c r="NAC258" s="27"/>
      <c r="NAD258" s="27"/>
      <c r="NAE258" s="27"/>
      <c r="NAF258" s="27"/>
      <c r="NAG258" s="27"/>
      <c r="NAH258" s="27"/>
      <c r="NAI258" s="27"/>
      <c r="NAJ258" s="27"/>
      <c r="NAK258" s="27"/>
      <c r="NAL258" s="27"/>
      <c r="NAM258" s="27"/>
      <c r="NAN258" s="27"/>
      <c r="NAO258" s="27"/>
      <c r="NAP258" s="27"/>
      <c r="NAQ258" s="27"/>
      <c r="NAR258" s="27"/>
      <c r="NAS258" s="27"/>
      <c r="NAT258" s="27"/>
      <c r="NAU258" s="27"/>
      <c r="NAV258" s="27"/>
      <c r="NAW258" s="27"/>
      <c r="NAX258" s="27"/>
      <c r="NAY258" s="27"/>
      <c r="NAZ258" s="27"/>
      <c r="NBA258" s="27"/>
      <c r="NBB258" s="27"/>
      <c r="NBC258" s="27"/>
      <c r="NBD258" s="27"/>
      <c r="NBE258" s="27"/>
      <c r="NBF258" s="27"/>
      <c r="NBG258" s="27"/>
      <c r="NBH258" s="27"/>
      <c r="NBI258" s="27"/>
      <c r="NBJ258" s="27"/>
      <c r="NBK258" s="27"/>
      <c r="NBL258" s="27"/>
      <c r="NBM258" s="27"/>
      <c r="NBN258" s="27"/>
      <c r="NBO258" s="27"/>
      <c r="NBP258" s="27"/>
      <c r="NBQ258" s="27"/>
      <c r="NBR258" s="27"/>
      <c r="NBS258" s="27"/>
      <c r="NBT258" s="27"/>
      <c r="NBU258" s="27"/>
      <c r="NBV258" s="27"/>
      <c r="NBW258" s="27"/>
      <c r="NBX258" s="27"/>
      <c r="NBY258" s="27"/>
      <c r="NBZ258" s="27"/>
      <c r="NCA258" s="27"/>
      <c r="NCB258" s="27"/>
      <c r="NCC258" s="27"/>
      <c r="NCD258" s="27"/>
      <c r="NCE258" s="27"/>
      <c r="NCF258" s="27"/>
      <c r="NCG258" s="27"/>
      <c r="NCH258" s="27"/>
      <c r="NCI258" s="27"/>
      <c r="NCJ258" s="27"/>
      <c r="NCK258" s="27"/>
      <c r="NCL258" s="27"/>
      <c r="NCM258" s="27"/>
      <c r="NCN258" s="27"/>
      <c r="NCO258" s="27"/>
      <c r="NCP258" s="27"/>
      <c r="NCQ258" s="27"/>
      <c r="NCR258" s="27"/>
      <c r="NCS258" s="27"/>
      <c r="NCT258" s="27"/>
      <c r="NCU258" s="27"/>
      <c r="NCV258" s="27"/>
      <c r="NCW258" s="27"/>
      <c r="NCX258" s="27"/>
      <c r="NCY258" s="27"/>
      <c r="NCZ258" s="27"/>
      <c r="NDA258" s="27"/>
      <c r="NDB258" s="27"/>
      <c r="NDC258" s="27"/>
      <c r="NDD258" s="27"/>
      <c r="NDE258" s="27"/>
      <c r="NDF258" s="27"/>
      <c r="NDG258" s="27"/>
      <c r="NDH258" s="27"/>
      <c r="NDI258" s="27"/>
      <c r="NDJ258" s="27"/>
      <c r="NDK258" s="27"/>
      <c r="NDL258" s="27"/>
      <c r="NDM258" s="27"/>
      <c r="NDN258" s="27"/>
      <c r="NDO258" s="27"/>
      <c r="NDP258" s="27"/>
      <c r="NDQ258" s="27"/>
      <c r="NDR258" s="27"/>
      <c r="NDS258" s="27"/>
      <c r="NDT258" s="27"/>
      <c r="NDU258" s="27"/>
      <c r="NDV258" s="27"/>
      <c r="NDW258" s="27"/>
      <c r="NDX258" s="27"/>
      <c r="NDY258" s="27"/>
      <c r="NDZ258" s="27"/>
      <c r="NEA258" s="27"/>
      <c r="NEB258" s="27"/>
      <c r="NEC258" s="27"/>
      <c r="NED258" s="27"/>
      <c r="NEE258" s="27"/>
      <c r="NEF258" s="27"/>
      <c r="NEG258" s="27"/>
      <c r="NEH258" s="27"/>
      <c r="NEI258" s="27"/>
      <c r="NEJ258" s="27"/>
      <c r="NEK258" s="27"/>
      <c r="NEL258" s="27"/>
      <c r="NEM258" s="27"/>
      <c r="NEN258" s="27"/>
      <c r="NEO258" s="27"/>
      <c r="NEP258" s="27"/>
      <c r="NEQ258" s="27"/>
      <c r="NER258" s="27"/>
      <c r="NES258" s="27"/>
      <c r="NET258" s="27"/>
      <c r="NEU258" s="27"/>
      <c r="NEV258" s="27"/>
      <c r="NEW258" s="27"/>
      <c r="NEX258" s="27"/>
      <c r="NEY258" s="27"/>
      <c r="NEZ258" s="27"/>
      <c r="NFA258" s="27"/>
      <c r="NFB258" s="27"/>
      <c r="NFC258" s="27"/>
      <c r="NFD258" s="27"/>
      <c r="NFE258" s="27"/>
      <c r="NFF258" s="27"/>
      <c r="NFG258" s="27"/>
      <c r="NFH258" s="27"/>
      <c r="NFI258" s="27"/>
      <c r="NFJ258" s="27"/>
      <c r="NFK258" s="27"/>
      <c r="NFL258" s="27"/>
      <c r="NFM258" s="27"/>
      <c r="NFN258" s="27"/>
      <c r="NFO258" s="27"/>
      <c r="NFP258" s="27"/>
      <c r="NFQ258" s="27"/>
      <c r="NFR258" s="27"/>
      <c r="NFS258" s="27"/>
      <c r="NFT258" s="27"/>
      <c r="NFU258" s="27"/>
      <c r="NFV258" s="27"/>
      <c r="NFW258" s="27"/>
      <c r="NFX258" s="27"/>
      <c r="NFY258" s="27"/>
      <c r="NFZ258" s="27"/>
      <c r="NGA258" s="27"/>
      <c r="NGB258" s="27"/>
      <c r="NGC258" s="27"/>
      <c r="NGD258" s="27"/>
      <c r="NGE258" s="27"/>
      <c r="NGF258" s="27"/>
      <c r="NGG258" s="27"/>
      <c r="NGH258" s="27"/>
      <c r="NGI258" s="27"/>
      <c r="NGJ258" s="27"/>
      <c r="NGK258" s="27"/>
      <c r="NGL258" s="27"/>
      <c r="NGM258" s="27"/>
      <c r="NGN258" s="27"/>
      <c r="NGO258" s="27"/>
      <c r="NGP258" s="27"/>
      <c r="NGQ258" s="27"/>
      <c r="NGR258" s="27"/>
      <c r="NGS258" s="27"/>
      <c r="NGT258" s="27"/>
      <c r="NGU258" s="27"/>
      <c r="NGV258" s="27"/>
      <c r="NGW258" s="27"/>
      <c r="NGX258" s="27"/>
      <c r="NGY258" s="27"/>
      <c r="NGZ258" s="27"/>
      <c r="NHA258" s="27"/>
      <c r="NHB258" s="27"/>
      <c r="NHC258" s="27"/>
      <c r="NHD258" s="27"/>
      <c r="NHE258" s="27"/>
      <c r="NHF258" s="27"/>
      <c r="NHG258" s="27"/>
      <c r="NHH258" s="27"/>
      <c r="NHI258" s="27"/>
      <c r="NHJ258" s="27"/>
      <c r="NHK258" s="27"/>
      <c r="NHL258" s="27"/>
      <c r="NHM258" s="27"/>
      <c r="NHN258" s="27"/>
      <c r="NHO258" s="27"/>
      <c r="NHP258" s="27"/>
      <c r="NHQ258" s="27"/>
      <c r="NHR258" s="27"/>
      <c r="NHS258" s="27"/>
      <c r="NHT258" s="27"/>
      <c r="NHU258" s="27"/>
      <c r="NHV258" s="27"/>
      <c r="NHW258" s="27"/>
      <c r="NHX258" s="27"/>
      <c r="NHY258" s="27"/>
      <c r="NHZ258" s="27"/>
      <c r="NIA258" s="27"/>
      <c r="NIB258" s="27"/>
      <c r="NIC258" s="27"/>
      <c r="NID258" s="27"/>
      <c r="NIE258" s="27"/>
      <c r="NIF258" s="27"/>
      <c r="NIG258" s="27"/>
      <c r="NIH258" s="27"/>
      <c r="NII258" s="27"/>
      <c r="NIJ258" s="27"/>
      <c r="NIK258" s="27"/>
      <c r="NIL258" s="27"/>
      <c r="NIM258" s="27"/>
      <c r="NIN258" s="27"/>
      <c r="NIO258" s="27"/>
      <c r="NIP258" s="27"/>
      <c r="NIQ258" s="27"/>
      <c r="NIR258" s="27"/>
      <c r="NIS258" s="27"/>
      <c r="NIT258" s="27"/>
      <c r="NIU258" s="27"/>
      <c r="NIV258" s="27"/>
      <c r="NIW258" s="27"/>
      <c r="NIX258" s="27"/>
      <c r="NIY258" s="27"/>
      <c r="NIZ258" s="27"/>
      <c r="NJA258" s="27"/>
      <c r="NJB258" s="27"/>
      <c r="NJC258" s="27"/>
      <c r="NJD258" s="27"/>
      <c r="NJE258" s="27"/>
      <c r="NJF258" s="27"/>
      <c r="NJG258" s="27"/>
      <c r="NJH258" s="27"/>
      <c r="NJI258" s="27"/>
      <c r="NJJ258" s="27"/>
      <c r="NJK258" s="27"/>
      <c r="NJL258" s="27"/>
      <c r="NJM258" s="27"/>
      <c r="NJN258" s="27"/>
      <c r="NJO258" s="27"/>
      <c r="NJP258" s="27"/>
      <c r="NJQ258" s="27"/>
      <c r="NJR258" s="27"/>
      <c r="NJS258" s="27"/>
      <c r="NJT258" s="27"/>
      <c r="NJU258" s="27"/>
      <c r="NJV258" s="27"/>
      <c r="NJW258" s="27"/>
      <c r="NJX258" s="27"/>
      <c r="NJY258" s="27"/>
      <c r="NJZ258" s="27"/>
      <c r="NKA258" s="27"/>
      <c r="NKB258" s="27"/>
      <c r="NKC258" s="27"/>
      <c r="NKD258" s="27"/>
      <c r="NKE258" s="27"/>
      <c r="NKF258" s="27"/>
      <c r="NKG258" s="27"/>
      <c r="NKH258" s="27"/>
      <c r="NKI258" s="27"/>
      <c r="NKJ258" s="27"/>
      <c r="NKK258" s="27"/>
      <c r="NKL258" s="27"/>
      <c r="NKM258" s="27"/>
      <c r="NKN258" s="27"/>
      <c r="NKO258" s="27"/>
      <c r="NKP258" s="27"/>
      <c r="NKQ258" s="27"/>
      <c r="NKR258" s="27"/>
      <c r="NKS258" s="27"/>
      <c r="NKT258" s="27"/>
      <c r="NKU258" s="27"/>
      <c r="NKV258" s="27"/>
      <c r="NKW258" s="27"/>
      <c r="NKX258" s="27"/>
      <c r="NKY258" s="27"/>
      <c r="NKZ258" s="27"/>
      <c r="NLA258" s="27"/>
      <c r="NLB258" s="27"/>
      <c r="NLC258" s="27"/>
      <c r="NLD258" s="27"/>
      <c r="NLE258" s="27"/>
      <c r="NLF258" s="27"/>
      <c r="NLG258" s="27"/>
      <c r="NLH258" s="27"/>
      <c r="NLI258" s="27"/>
      <c r="NLJ258" s="27"/>
      <c r="NLK258" s="27"/>
      <c r="NLL258" s="27"/>
      <c r="NLM258" s="27"/>
      <c r="NLN258" s="27"/>
      <c r="NLO258" s="27"/>
      <c r="NLP258" s="27"/>
      <c r="NLQ258" s="27"/>
      <c r="NLR258" s="27"/>
      <c r="NLS258" s="27"/>
      <c r="NLT258" s="27"/>
      <c r="NLU258" s="27"/>
      <c r="NLV258" s="27"/>
      <c r="NLW258" s="27"/>
      <c r="NLX258" s="27"/>
      <c r="NLY258" s="27"/>
      <c r="NLZ258" s="27"/>
      <c r="NMA258" s="27"/>
      <c r="NMB258" s="27"/>
      <c r="NMC258" s="27"/>
      <c r="NMD258" s="27"/>
      <c r="NME258" s="27"/>
      <c r="NMF258" s="27"/>
      <c r="NMG258" s="27"/>
      <c r="NMH258" s="27"/>
      <c r="NMI258" s="27"/>
      <c r="NMJ258" s="27"/>
      <c r="NMK258" s="27"/>
      <c r="NML258" s="27"/>
      <c r="NMM258" s="27"/>
      <c r="NMN258" s="27"/>
      <c r="NMO258" s="27"/>
      <c r="NMP258" s="27"/>
      <c r="NMQ258" s="27"/>
      <c r="NMR258" s="27"/>
      <c r="NMS258" s="27"/>
      <c r="NMT258" s="27"/>
      <c r="NMU258" s="27"/>
      <c r="NMV258" s="27"/>
      <c r="NMW258" s="27"/>
      <c r="NMX258" s="27"/>
      <c r="NMY258" s="27"/>
      <c r="NMZ258" s="27"/>
      <c r="NNA258" s="27"/>
      <c r="NNB258" s="27"/>
      <c r="NNC258" s="27"/>
      <c r="NND258" s="27"/>
      <c r="NNE258" s="27"/>
      <c r="NNF258" s="27"/>
      <c r="NNG258" s="27"/>
      <c r="NNH258" s="27"/>
      <c r="NNI258" s="27"/>
      <c r="NNJ258" s="27"/>
      <c r="NNK258" s="27"/>
      <c r="NNL258" s="27"/>
      <c r="NNM258" s="27"/>
      <c r="NNN258" s="27"/>
      <c r="NNO258" s="27"/>
      <c r="NNP258" s="27"/>
      <c r="NNQ258" s="27"/>
      <c r="NNR258" s="27"/>
      <c r="NNS258" s="27"/>
      <c r="NNT258" s="27"/>
      <c r="NNU258" s="27"/>
      <c r="NNV258" s="27"/>
      <c r="NNW258" s="27"/>
      <c r="NNX258" s="27"/>
      <c r="NNY258" s="27"/>
      <c r="NNZ258" s="27"/>
      <c r="NOA258" s="27"/>
      <c r="NOB258" s="27"/>
      <c r="NOC258" s="27"/>
      <c r="NOD258" s="27"/>
      <c r="NOE258" s="27"/>
      <c r="NOF258" s="27"/>
      <c r="NOG258" s="27"/>
      <c r="NOH258" s="27"/>
      <c r="NOI258" s="27"/>
      <c r="NOJ258" s="27"/>
      <c r="NOK258" s="27"/>
      <c r="NOL258" s="27"/>
      <c r="NOM258" s="27"/>
      <c r="NON258" s="27"/>
      <c r="NOO258" s="27"/>
      <c r="NOP258" s="27"/>
      <c r="NOQ258" s="27"/>
      <c r="NOR258" s="27"/>
      <c r="NOS258" s="27"/>
      <c r="NOT258" s="27"/>
      <c r="NOU258" s="27"/>
      <c r="NOV258" s="27"/>
      <c r="NOW258" s="27"/>
      <c r="NOX258" s="27"/>
      <c r="NOY258" s="27"/>
      <c r="NOZ258" s="27"/>
      <c r="NPA258" s="27"/>
      <c r="NPB258" s="27"/>
      <c r="NPC258" s="27"/>
      <c r="NPD258" s="27"/>
      <c r="NPE258" s="27"/>
      <c r="NPF258" s="27"/>
      <c r="NPG258" s="27"/>
      <c r="NPH258" s="27"/>
      <c r="NPI258" s="27"/>
      <c r="NPJ258" s="27"/>
      <c r="NPK258" s="27"/>
      <c r="NPL258" s="27"/>
      <c r="NPM258" s="27"/>
      <c r="NPN258" s="27"/>
      <c r="NPO258" s="27"/>
      <c r="NPP258" s="27"/>
      <c r="NPQ258" s="27"/>
      <c r="NPR258" s="27"/>
      <c r="NPS258" s="27"/>
      <c r="NPT258" s="27"/>
      <c r="NPU258" s="27"/>
      <c r="NPV258" s="27"/>
      <c r="NPW258" s="27"/>
      <c r="NPX258" s="27"/>
      <c r="NPY258" s="27"/>
      <c r="NPZ258" s="27"/>
      <c r="NQA258" s="27"/>
      <c r="NQB258" s="27"/>
      <c r="NQC258" s="27"/>
      <c r="NQD258" s="27"/>
      <c r="NQE258" s="27"/>
      <c r="NQF258" s="27"/>
      <c r="NQG258" s="27"/>
      <c r="NQH258" s="27"/>
      <c r="NQI258" s="27"/>
      <c r="NQJ258" s="27"/>
      <c r="NQK258" s="27"/>
      <c r="NQL258" s="27"/>
      <c r="NQM258" s="27"/>
      <c r="NQN258" s="27"/>
      <c r="NQO258" s="27"/>
      <c r="NQP258" s="27"/>
      <c r="NQQ258" s="27"/>
      <c r="NQR258" s="27"/>
      <c r="NQS258" s="27"/>
      <c r="NQT258" s="27"/>
      <c r="NQU258" s="27"/>
      <c r="NQV258" s="27"/>
      <c r="NQW258" s="27"/>
      <c r="NQX258" s="27"/>
      <c r="NQY258" s="27"/>
      <c r="NQZ258" s="27"/>
      <c r="NRA258" s="27"/>
      <c r="NRB258" s="27"/>
      <c r="NRC258" s="27"/>
      <c r="NRD258" s="27"/>
      <c r="NRE258" s="27"/>
      <c r="NRF258" s="27"/>
      <c r="NRG258" s="27"/>
      <c r="NRH258" s="27"/>
      <c r="NRI258" s="27"/>
      <c r="NRJ258" s="27"/>
      <c r="NRK258" s="27"/>
      <c r="NRL258" s="27"/>
      <c r="NRM258" s="27"/>
      <c r="NRN258" s="27"/>
      <c r="NRO258" s="27"/>
      <c r="NRP258" s="27"/>
      <c r="NRQ258" s="27"/>
      <c r="NRR258" s="27"/>
      <c r="NRS258" s="27"/>
      <c r="NRT258" s="27"/>
      <c r="NRU258" s="27"/>
      <c r="NRV258" s="27"/>
      <c r="NRW258" s="27"/>
      <c r="NRX258" s="27"/>
      <c r="NRY258" s="27"/>
      <c r="NRZ258" s="27"/>
      <c r="NSA258" s="27"/>
      <c r="NSB258" s="27"/>
      <c r="NSC258" s="27"/>
      <c r="NSD258" s="27"/>
      <c r="NSE258" s="27"/>
      <c r="NSF258" s="27"/>
      <c r="NSG258" s="27"/>
      <c r="NSH258" s="27"/>
      <c r="NSI258" s="27"/>
      <c r="NSJ258" s="27"/>
      <c r="NSK258" s="27"/>
      <c r="NSL258" s="27"/>
      <c r="NSM258" s="27"/>
      <c r="NSN258" s="27"/>
      <c r="NSO258" s="27"/>
      <c r="NSP258" s="27"/>
      <c r="NSQ258" s="27"/>
      <c r="NSR258" s="27"/>
      <c r="NSS258" s="27"/>
      <c r="NST258" s="27"/>
      <c r="NSU258" s="27"/>
      <c r="NSV258" s="27"/>
      <c r="NSW258" s="27"/>
      <c r="NSX258" s="27"/>
      <c r="NSY258" s="27"/>
      <c r="NSZ258" s="27"/>
      <c r="NTA258" s="27"/>
      <c r="NTB258" s="27"/>
      <c r="NTC258" s="27"/>
      <c r="NTD258" s="27"/>
      <c r="NTE258" s="27"/>
      <c r="NTF258" s="27"/>
      <c r="NTG258" s="27"/>
      <c r="NTH258" s="27"/>
      <c r="NTI258" s="27"/>
      <c r="NTJ258" s="27"/>
      <c r="NTK258" s="27"/>
      <c r="NTL258" s="27"/>
      <c r="NTM258" s="27"/>
      <c r="NTN258" s="27"/>
      <c r="NTO258" s="27"/>
      <c r="NTP258" s="27"/>
      <c r="NTQ258" s="27"/>
      <c r="NTR258" s="27"/>
      <c r="NTS258" s="27"/>
      <c r="NTT258" s="27"/>
      <c r="NTU258" s="27"/>
      <c r="NTV258" s="27"/>
      <c r="NTW258" s="27"/>
      <c r="NTX258" s="27"/>
      <c r="NTY258" s="27"/>
      <c r="NTZ258" s="27"/>
      <c r="NUA258" s="27"/>
      <c r="NUB258" s="27"/>
      <c r="NUC258" s="27"/>
      <c r="NUD258" s="27"/>
      <c r="NUE258" s="27"/>
      <c r="NUF258" s="27"/>
      <c r="NUG258" s="27"/>
      <c r="NUH258" s="27"/>
      <c r="NUI258" s="27"/>
      <c r="NUJ258" s="27"/>
      <c r="NUK258" s="27"/>
      <c r="NUL258" s="27"/>
      <c r="NUM258" s="27"/>
      <c r="NUN258" s="27"/>
      <c r="NUO258" s="27"/>
      <c r="NUP258" s="27"/>
      <c r="NUQ258" s="27"/>
      <c r="NUR258" s="27"/>
      <c r="NUS258" s="27"/>
      <c r="NUT258" s="27"/>
      <c r="NUU258" s="27"/>
      <c r="NUV258" s="27"/>
      <c r="NUW258" s="27"/>
      <c r="NUX258" s="27"/>
      <c r="NUY258" s="27"/>
      <c r="NUZ258" s="27"/>
      <c r="NVA258" s="27"/>
      <c r="NVB258" s="27"/>
      <c r="NVC258" s="27"/>
      <c r="NVD258" s="27"/>
      <c r="NVE258" s="27"/>
      <c r="NVF258" s="27"/>
      <c r="NVG258" s="27"/>
      <c r="NVH258" s="27"/>
      <c r="NVI258" s="27"/>
      <c r="NVJ258" s="27"/>
      <c r="NVK258" s="27"/>
      <c r="NVL258" s="27"/>
      <c r="NVM258" s="27"/>
      <c r="NVN258" s="27"/>
      <c r="NVO258" s="27"/>
      <c r="NVP258" s="27"/>
      <c r="NVQ258" s="27"/>
      <c r="NVR258" s="27"/>
      <c r="NVS258" s="27"/>
      <c r="NVT258" s="27"/>
      <c r="NVU258" s="27"/>
      <c r="NVV258" s="27"/>
      <c r="NVW258" s="27"/>
      <c r="NVX258" s="27"/>
      <c r="NVY258" s="27"/>
      <c r="NVZ258" s="27"/>
      <c r="NWA258" s="27"/>
      <c r="NWB258" s="27"/>
      <c r="NWC258" s="27"/>
      <c r="NWD258" s="27"/>
      <c r="NWE258" s="27"/>
      <c r="NWF258" s="27"/>
      <c r="NWG258" s="27"/>
      <c r="NWH258" s="27"/>
      <c r="NWI258" s="27"/>
      <c r="NWJ258" s="27"/>
      <c r="NWK258" s="27"/>
      <c r="NWL258" s="27"/>
      <c r="NWM258" s="27"/>
      <c r="NWN258" s="27"/>
      <c r="NWO258" s="27"/>
      <c r="NWP258" s="27"/>
      <c r="NWQ258" s="27"/>
      <c r="NWR258" s="27"/>
      <c r="NWS258" s="27"/>
      <c r="NWT258" s="27"/>
      <c r="NWU258" s="27"/>
      <c r="NWV258" s="27"/>
      <c r="NWW258" s="27"/>
      <c r="NWX258" s="27"/>
      <c r="NWY258" s="27"/>
      <c r="NWZ258" s="27"/>
      <c r="NXA258" s="27"/>
      <c r="NXB258" s="27"/>
      <c r="NXC258" s="27"/>
      <c r="NXD258" s="27"/>
      <c r="NXE258" s="27"/>
      <c r="NXF258" s="27"/>
      <c r="NXG258" s="27"/>
      <c r="NXH258" s="27"/>
      <c r="NXI258" s="27"/>
      <c r="NXJ258" s="27"/>
      <c r="NXK258" s="27"/>
      <c r="NXL258" s="27"/>
      <c r="NXM258" s="27"/>
      <c r="NXN258" s="27"/>
      <c r="NXO258" s="27"/>
      <c r="NXP258" s="27"/>
      <c r="NXQ258" s="27"/>
      <c r="NXR258" s="27"/>
      <c r="NXS258" s="27"/>
      <c r="NXT258" s="27"/>
      <c r="NXU258" s="27"/>
      <c r="NXV258" s="27"/>
      <c r="NXW258" s="27"/>
      <c r="NXX258" s="27"/>
      <c r="NXY258" s="27"/>
      <c r="NXZ258" s="27"/>
      <c r="NYA258" s="27"/>
      <c r="NYB258" s="27"/>
      <c r="NYC258" s="27"/>
      <c r="NYD258" s="27"/>
      <c r="NYE258" s="27"/>
      <c r="NYF258" s="27"/>
      <c r="NYG258" s="27"/>
      <c r="NYH258" s="27"/>
      <c r="NYI258" s="27"/>
      <c r="NYJ258" s="27"/>
      <c r="NYK258" s="27"/>
      <c r="NYL258" s="27"/>
      <c r="NYM258" s="27"/>
      <c r="NYN258" s="27"/>
      <c r="NYO258" s="27"/>
      <c r="NYP258" s="27"/>
      <c r="NYQ258" s="27"/>
      <c r="NYR258" s="27"/>
      <c r="NYS258" s="27"/>
      <c r="NYT258" s="27"/>
      <c r="NYU258" s="27"/>
      <c r="NYV258" s="27"/>
      <c r="NYW258" s="27"/>
      <c r="NYX258" s="27"/>
      <c r="NYY258" s="27"/>
      <c r="NYZ258" s="27"/>
      <c r="NZA258" s="27"/>
      <c r="NZB258" s="27"/>
      <c r="NZC258" s="27"/>
      <c r="NZD258" s="27"/>
      <c r="NZE258" s="27"/>
      <c r="NZF258" s="27"/>
      <c r="NZG258" s="27"/>
      <c r="NZH258" s="27"/>
      <c r="NZI258" s="27"/>
      <c r="NZJ258" s="27"/>
      <c r="NZK258" s="27"/>
      <c r="NZL258" s="27"/>
      <c r="NZM258" s="27"/>
      <c r="NZN258" s="27"/>
      <c r="NZO258" s="27"/>
      <c r="NZP258" s="27"/>
      <c r="NZQ258" s="27"/>
      <c r="NZR258" s="27"/>
      <c r="NZS258" s="27"/>
      <c r="NZT258" s="27"/>
      <c r="NZU258" s="27"/>
      <c r="NZV258" s="27"/>
      <c r="NZW258" s="27"/>
      <c r="NZX258" s="27"/>
      <c r="NZY258" s="27"/>
      <c r="NZZ258" s="27"/>
      <c r="OAA258" s="27"/>
      <c r="OAB258" s="27"/>
      <c r="OAC258" s="27"/>
      <c r="OAD258" s="27"/>
      <c r="OAE258" s="27"/>
      <c r="OAF258" s="27"/>
      <c r="OAG258" s="27"/>
      <c r="OAH258" s="27"/>
      <c r="OAI258" s="27"/>
      <c r="OAJ258" s="27"/>
      <c r="OAK258" s="27"/>
      <c r="OAL258" s="27"/>
      <c r="OAM258" s="27"/>
      <c r="OAN258" s="27"/>
      <c r="OAO258" s="27"/>
      <c r="OAP258" s="27"/>
      <c r="OAQ258" s="27"/>
      <c r="OAR258" s="27"/>
      <c r="OAS258" s="27"/>
      <c r="OAT258" s="27"/>
      <c r="OAU258" s="27"/>
      <c r="OAV258" s="27"/>
      <c r="OAW258" s="27"/>
      <c r="OAX258" s="27"/>
      <c r="OAY258" s="27"/>
      <c r="OAZ258" s="27"/>
      <c r="OBA258" s="27"/>
      <c r="OBB258" s="27"/>
      <c r="OBC258" s="27"/>
      <c r="OBD258" s="27"/>
      <c r="OBE258" s="27"/>
      <c r="OBF258" s="27"/>
      <c r="OBG258" s="27"/>
      <c r="OBH258" s="27"/>
      <c r="OBI258" s="27"/>
      <c r="OBJ258" s="27"/>
      <c r="OBK258" s="27"/>
      <c r="OBL258" s="27"/>
      <c r="OBM258" s="27"/>
      <c r="OBN258" s="27"/>
      <c r="OBO258" s="27"/>
      <c r="OBP258" s="27"/>
      <c r="OBQ258" s="27"/>
      <c r="OBR258" s="27"/>
      <c r="OBS258" s="27"/>
      <c r="OBT258" s="27"/>
      <c r="OBU258" s="27"/>
      <c r="OBV258" s="27"/>
      <c r="OBW258" s="27"/>
      <c r="OBX258" s="27"/>
      <c r="OBY258" s="27"/>
      <c r="OBZ258" s="27"/>
      <c r="OCA258" s="27"/>
      <c r="OCB258" s="27"/>
      <c r="OCC258" s="27"/>
      <c r="OCD258" s="27"/>
      <c r="OCE258" s="27"/>
      <c r="OCF258" s="27"/>
      <c r="OCG258" s="27"/>
      <c r="OCH258" s="27"/>
      <c r="OCI258" s="27"/>
      <c r="OCJ258" s="27"/>
      <c r="OCK258" s="27"/>
      <c r="OCL258" s="27"/>
      <c r="OCM258" s="27"/>
      <c r="OCN258" s="27"/>
      <c r="OCO258" s="27"/>
      <c r="OCP258" s="27"/>
      <c r="OCQ258" s="27"/>
      <c r="OCR258" s="27"/>
      <c r="OCS258" s="27"/>
      <c r="OCT258" s="27"/>
      <c r="OCU258" s="27"/>
      <c r="OCV258" s="27"/>
      <c r="OCW258" s="27"/>
      <c r="OCX258" s="27"/>
      <c r="OCY258" s="27"/>
      <c r="OCZ258" s="27"/>
      <c r="ODA258" s="27"/>
      <c r="ODB258" s="27"/>
      <c r="ODC258" s="27"/>
      <c r="ODD258" s="27"/>
      <c r="ODE258" s="27"/>
      <c r="ODF258" s="27"/>
      <c r="ODG258" s="27"/>
      <c r="ODH258" s="27"/>
      <c r="ODI258" s="27"/>
      <c r="ODJ258" s="27"/>
      <c r="ODK258" s="27"/>
      <c r="ODL258" s="27"/>
      <c r="ODM258" s="27"/>
      <c r="ODN258" s="27"/>
      <c r="ODO258" s="27"/>
      <c r="ODP258" s="27"/>
      <c r="ODQ258" s="27"/>
      <c r="ODR258" s="27"/>
      <c r="ODS258" s="27"/>
      <c r="ODT258" s="27"/>
      <c r="ODU258" s="27"/>
      <c r="ODV258" s="27"/>
      <c r="ODW258" s="27"/>
      <c r="ODX258" s="27"/>
      <c r="ODY258" s="27"/>
      <c r="ODZ258" s="27"/>
      <c r="OEA258" s="27"/>
      <c r="OEB258" s="27"/>
      <c r="OEC258" s="27"/>
      <c r="OED258" s="27"/>
      <c r="OEE258" s="27"/>
      <c r="OEF258" s="27"/>
      <c r="OEG258" s="27"/>
      <c r="OEH258" s="27"/>
      <c r="OEI258" s="27"/>
      <c r="OEJ258" s="27"/>
      <c r="OEK258" s="27"/>
      <c r="OEL258" s="27"/>
      <c r="OEM258" s="27"/>
      <c r="OEN258" s="27"/>
      <c r="OEO258" s="27"/>
      <c r="OEP258" s="27"/>
      <c r="OEQ258" s="27"/>
      <c r="OER258" s="27"/>
      <c r="OES258" s="27"/>
      <c r="OET258" s="27"/>
      <c r="OEU258" s="27"/>
      <c r="OEV258" s="27"/>
      <c r="OEW258" s="27"/>
      <c r="OEX258" s="27"/>
      <c r="OEY258" s="27"/>
      <c r="OEZ258" s="27"/>
      <c r="OFA258" s="27"/>
      <c r="OFB258" s="27"/>
      <c r="OFC258" s="27"/>
      <c r="OFD258" s="27"/>
      <c r="OFE258" s="27"/>
      <c r="OFF258" s="27"/>
      <c r="OFG258" s="27"/>
      <c r="OFH258" s="27"/>
      <c r="OFI258" s="27"/>
      <c r="OFJ258" s="27"/>
      <c r="OFK258" s="27"/>
      <c r="OFL258" s="27"/>
      <c r="OFM258" s="27"/>
      <c r="OFN258" s="27"/>
      <c r="OFO258" s="27"/>
      <c r="OFP258" s="27"/>
      <c r="OFQ258" s="27"/>
      <c r="OFR258" s="27"/>
      <c r="OFS258" s="27"/>
      <c r="OFT258" s="27"/>
      <c r="OFU258" s="27"/>
      <c r="OFV258" s="27"/>
      <c r="OFW258" s="27"/>
      <c r="OFX258" s="27"/>
      <c r="OFY258" s="27"/>
      <c r="OFZ258" s="27"/>
      <c r="OGA258" s="27"/>
      <c r="OGB258" s="27"/>
      <c r="OGC258" s="27"/>
      <c r="OGD258" s="27"/>
      <c r="OGE258" s="27"/>
      <c r="OGF258" s="27"/>
      <c r="OGG258" s="27"/>
      <c r="OGH258" s="27"/>
      <c r="OGI258" s="27"/>
      <c r="OGJ258" s="27"/>
      <c r="OGK258" s="27"/>
      <c r="OGL258" s="27"/>
      <c r="OGM258" s="27"/>
      <c r="OGN258" s="27"/>
      <c r="OGO258" s="27"/>
      <c r="OGP258" s="27"/>
      <c r="OGQ258" s="27"/>
      <c r="OGR258" s="27"/>
      <c r="OGS258" s="27"/>
      <c r="OGT258" s="27"/>
      <c r="OGU258" s="27"/>
      <c r="OGV258" s="27"/>
      <c r="OGW258" s="27"/>
      <c r="OGX258" s="27"/>
      <c r="OGY258" s="27"/>
      <c r="OGZ258" s="27"/>
      <c r="OHA258" s="27"/>
      <c r="OHB258" s="27"/>
      <c r="OHC258" s="27"/>
      <c r="OHD258" s="27"/>
      <c r="OHE258" s="27"/>
      <c r="OHF258" s="27"/>
      <c r="OHG258" s="27"/>
      <c r="OHH258" s="27"/>
      <c r="OHI258" s="27"/>
      <c r="OHJ258" s="27"/>
      <c r="OHK258" s="27"/>
      <c r="OHL258" s="27"/>
      <c r="OHM258" s="27"/>
      <c r="OHN258" s="27"/>
      <c r="OHO258" s="27"/>
      <c r="OHP258" s="27"/>
      <c r="OHQ258" s="27"/>
      <c r="OHR258" s="27"/>
      <c r="OHS258" s="27"/>
      <c r="OHT258" s="27"/>
      <c r="OHU258" s="27"/>
      <c r="OHV258" s="27"/>
      <c r="OHW258" s="27"/>
      <c r="OHX258" s="27"/>
      <c r="OHY258" s="27"/>
      <c r="OHZ258" s="27"/>
      <c r="OIA258" s="27"/>
      <c r="OIB258" s="27"/>
      <c r="OIC258" s="27"/>
      <c r="OID258" s="27"/>
      <c r="OIE258" s="27"/>
      <c r="OIF258" s="27"/>
      <c r="OIG258" s="27"/>
      <c r="OIH258" s="27"/>
      <c r="OII258" s="27"/>
      <c r="OIJ258" s="27"/>
      <c r="OIK258" s="27"/>
      <c r="OIL258" s="27"/>
      <c r="OIM258" s="27"/>
      <c r="OIN258" s="27"/>
      <c r="OIO258" s="27"/>
      <c r="OIP258" s="27"/>
      <c r="OIQ258" s="27"/>
      <c r="OIR258" s="27"/>
      <c r="OIS258" s="27"/>
      <c r="OIT258" s="27"/>
      <c r="OIU258" s="27"/>
      <c r="OIV258" s="27"/>
      <c r="OIW258" s="27"/>
      <c r="OIX258" s="27"/>
      <c r="OIY258" s="27"/>
      <c r="OIZ258" s="27"/>
      <c r="OJA258" s="27"/>
      <c r="OJB258" s="27"/>
      <c r="OJC258" s="27"/>
      <c r="OJD258" s="27"/>
      <c r="OJE258" s="27"/>
      <c r="OJF258" s="27"/>
      <c r="OJG258" s="27"/>
      <c r="OJH258" s="27"/>
      <c r="OJI258" s="27"/>
      <c r="OJJ258" s="27"/>
      <c r="OJK258" s="27"/>
      <c r="OJL258" s="27"/>
      <c r="OJM258" s="27"/>
      <c r="OJN258" s="27"/>
      <c r="OJO258" s="27"/>
      <c r="OJP258" s="27"/>
      <c r="OJQ258" s="27"/>
      <c r="OJR258" s="27"/>
      <c r="OJS258" s="27"/>
      <c r="OJT258" s="27"/>
      <c r="OJU258" s="27"/>
      <c r="OJV258" s="27"/>
      <c r="OJW258" s="27"/>
      <c r="OJX258" s="27"/>
      <c r="OJY258" s="27"/>
      <c r="OJZ258" s="27"/>
      <c r="OKA258" s="27"/>
      <c r="OKB258" s="27"/>
      <c r="OKC258" s="27"/>
      <c r="OKD258" s="27"/>
      <c r="OKE258" s="27"/>
      <c r="OKF258" s="27"/>
      <c r="OKG258" s="27"/>
      <c r="OKH258" s="27"/>
      <c r="OKI258" s="27"/>
      <c r="OKJ258" s="27"/>
      <c r="OKK258" s="27"/>
      <c r="OKL258" s="27"/>
      <c r="OKM258" s="27"/>
      <c r="OKN258" s="27"/>
      <c r="OKO258" s="27"/>
      <c r="OKP258" s="27"/>
      <c r="OKQ258" s="27"/>
      <c r="OKR258" s="27"/>
      <c r="OKS258" s="27"/>
      <c r="OKT258" s="27"/>
      <c r="OKU258" s="27"/>
      <c r="OKV258" s="27"/>
      <c r="OKW258" s="27"/>
      <c r="OKX258" s="27"/>
      <c r="OKY258" s="27"/>
      <c r="OKZ258" s="27"/>
      <c r="OLA258" s="27"/>
      <c r="OLB258" s="27"/>
      <c r="OLC258" s="27"/>
      <c r="OLD258" s="27"/>
      <c r="OLE258" s="27"/>
      <c r="OLF258" s="27"/>
      <c r="OLG258" s="27"/>
      <c r="OLH258" s="27"/>
      <c r="OLI258" s="27"/>
      <c r="OLJ258" s="27"/>
      <c r="OLK258" s="27"/>
      <c r="OLL258" s="27"/>
      <c r="OLM258" s="27"/>
      <c r="OLN258" s="27"/>
      <c r="OLO258" s="27"/>
      <c r="OLP258" s="27"/>
      <c r="OLQ258" s="27"/>
      <c r="OLR258" s="27"/>
      <c r="OLS258" s="27"/>
      <c r="OLT258" s="27"/>
      <c r="OLU258" s="27"/>
      <c r="OLV258" s="27"/>
      <c r="OLW258" s="27"/>
      <c r="OLX258" s="27"/>
      <c r="OLY258" s="27"/>
      <c r="OLZ258" s="27"/>
      <c r="OMA258" s="27"/>
      <c r="OMB258" s="27"/>
      <c r="OMC258" s="27"/>
      <c r="OMD258" s="27"/>
      <c r="OME258" s="27"/>
      <c r="OMF258" s="27"/>
      <c r="OMG258" s="27"/>
      <c r="OMH258" s="27"/>
      <c r="OMI258" s="27"/>
      <c r="OMJ258" s="27"/>
      <c r="OMK258" s="27"/>
      <c r="OML258" s="27"/>
      <c r="OMM258" s="27"/>
      <c r="OMN258" s="27"/>
      <c r="OMO258" s="27"/>
      <c r="OMP258" s="27"/>
      <c r="OMQ258" s="27"/>
      <c r="OMR258" s="27"/>
      <c r="OMS258" s="27"/>
      <c r="OMT258" s="27"/>
      <c r="OMU258" s="27"/>
      <c r="OMV258" s="27"/>
      <c r="OMW258" s="27"/>
      <c r="OMX258" s="27"/>
      <c r="OMY258" s="27"/>
      <c r="OMZ258" s="27"/>
      <c r="ONA258" s="27"/>
      <c r="ONB258" s="27"/>
      <c r="ONC258" s="27"/>
      <c r="OND258" s="27"/>
      <c r="ONE258" s="27"/>
      <c r="ONF258" s="27"/>
      <c r="ONG258" s="27"/>
      <c r="ONH258" s="27"/>
      <c r="ONI258" s="27"/>
      <c r="ONJ258" s="27"/>
      <c r="ONK258" s="27"/>
      <c r="ONL258" s="27"/>
      <c r="ONM258" s="27"/>
      <c r="ONN258" s="27"/>
      <c r="ONO258" s="27"/>
      <c r="ONP258" s="27"/>
      <c r="ONQ258" s="27"/>
      <c r="ONR258" s="27"/>
      <c r="ONS258" s="27"/>
      <c r="ONT258" s="27"/>
      <c r="ONU258" s="27"/>
      <c r="ONV258" s="27"/>
      <c r="ONW258" s="27"/>
      <c r="ONX258" s="27"/>
      <c r="ONY258" s="27"/>
      <c r="ONZ258" s="27"/>
      <c r="OOA258" s="27"/>
      <c r="OOB258" s="27"/>
      <c r="OOC258" s="27"/>
      <c r="OOD258" s="27"/>
      <c r="OOE258" s="27"/>
      <c r="OOF258" s="27"/>
      <c r="OOG258" s="27"/>
      <c r="OOH258" s="27"/>
      <c r="OOI258" s="27"/>
      <c r="OOJ258" s="27"/>
      <c r="OOK258" s="27"/>
      <c r="OOL258" s="27"/>
      <c r="OOM258" s="27"/>
      <c r="OON258" s="27"/>
      <c r="OOO258" s="27"/>
      <c r="OOP258" s="27"/>
      <c r="OOQ258" s="27"/>
      <c r="OOR258" s="27"/>
      <c r="OOS258" s="27"/>
      <c r="OOT258" s="27"/>
      <c r="OOU258" s="27"/>
      <c r="OOV258" s="27"/>
      <c r="OOW258" s="27"/>
      <c r="OOX258" s="27"/>
      <c r="OOY258" s="27"/>
      <c r="OOZ258" s="27"/>
      <c r="OPA258" s="27"/>
      <c r="OPB258" s="27"/>
      <c r="OPC258" s="27"/>
      <c r="OPD258" s="27"/>
      <c r="OPE258" s="27"/>
      <c r="OPF258" s="27"/>
      <c r="OPG258" s="27"/>
      <c r="OPH258" s="27"/>
      <c r="OPI258" s="27"/>
      <c r="OPJ258" s="27"/>
      <c r="OPK258" s="27"/>
      <c r="OPL258" s="27"/>
      <c r="OPM258" s="27"/>
      <c r="OPN258" s="27"/>
      <c r="OPO258" s="27"/>
      <c r="OPP258" s="27"/>
      <c r="OPQ258" s="27"/>
      <c r="OPR258" s="27"/>
      <c r="OPS258" s="27"/>
      <c r="OPT258" s="27"/>
      <c r="OPU258" s="27"/>
      <c r="OPV258" s="27"/>
      <c r="OPW258" s="27"/>
      <c r="OPX258" s="27"/>
      <c r="OPY258" s="27"/>
      <c r="OPZ258" s="27"/>
      <c r="OQA258" s="27"/>
      <c r="OQB258" s="27"/>
      <c r="OQC258" s="27"/>
      <c r="OQD258" s="27"/>
      <c r="OQE258" s="27"/>
      <c r="OQF258" s="27"/>
      <c r="OQG258" s="27"/>
      <c r="OQH258" s="27"/>
      <c r="OQI258" s="27"/>
      <c r="OQJ258" s="27"/>
      <c r="OQK258" s="27"/>
      <c r="OQL258" s="27"/>
      <c r="OQM258" s="27"/>
      <c r="OQN258" s="27"/>
      <c r="OQO258" s="27"/>
      <c r="OQP258" s="27"/>
      <c r="OQQ258" s="27"/>
      <c r="OQR258" s="27"/>
      <c r="OQS258" s="27"/>
      <c r="OQT258" s="27"/>
      <c r="OQU258" s="27"/>
      <c r="OQV258" s="27"/>
      <c r="OQW258" s="27"/>
      <c r="OQX258" s="27"/>
      <c r="OQY258" s="27"/>
      <c r="OQZ258" s="27"/>
      <c r="ORA258" s="27"/>
      <c r="ORB258" s="27"/>
      <c r="ORC258" s="27"/>
      <c r="ORD258" s="27"/>
      <c r="ORE258" s="27"/>
      <c r="ORF258" s="27"/>
      <c r="ORG258" s="27"/>
      <c r="ORH258" s="27"/>
      <c r="ORI258" s="27"/>
      <c r="ORJ258" s="27"/>
      <c r="ORK258" s="27"/>
      <c r="ORL258" s="27"/>
      <c r="ORM258" s="27"/>
      <c r="ORN258" s="27"/>
      <c r="ORO258" s="27"/>
      <c r="ORP258" s="27"/>
      <c r="ORQ258" s="27"/>
      <c r="ORR258" s="27"/>
      <c r="ORS258" s="27"/>
      <c r="ORT258" s="27"/>
      <c r="ORU258" s="27"/>
      <c r="ORV258" s="27"/>
      <c r="ORW258" s="27"/>
      <c r="ORX258" s="27"/>
      <c r="ORY258" s="27"/>
      <c r="ORZ258" s="27"/>
      <c r="OSA258" s="27"/>
      <c r="OSB258" s="27"/>
      <c r="OSC258" s="27"/>
      <c r="OSD258" s="27"/>
      <c r="OSE258" s="27"/>
      <c r="OSF258" s="27"/>
      <c r="OSG258" s="27"/>
      <c r="OSH258" s="27"/>
      <c r="OSI258" s="27"/>
      <c r="OSJ258" s="27"/>
      <c r="OSK258" s="27"/>
      <c r="OSL258" s="27"/>
      <c r="OSM258" s="27"/>
      <c r="OSN258" s="27"/>
      <c r="OSO258" s="27"/>
      <c r="OSP258" s="27"/>
      <c r="OSQ258" s="27"/>
      <c r="OSR258" s="27"/>
      <c r="OSS258" s="27"/>
      <c r="OST258" s="27"/>
      <c r="OSU258" s="27"/>
      <c r="OSV258" s="27"/>
      <c r="OSW258" s="27"/>
      <c r="OSX258" s="27"/>
      <c r="OSY258" s="27"/>
      <c r="OSZ258" s="27"/>
      <c r="OTA258" s="27"/>
      <c r="OTB258" s="27"/>
      <c r="OTC258" s="27"/>
      <c r="OTD258" s="27"/>
      <c r="OTE258" s="27"/>
      <c r="OTF258" s="27"/>
      <c r="OTG258" s="27"/>
      <c r="OTH258" s="27"/>
      <c r="OTI258" s="27"/>
      <c r="OTJ258" s="27"/>
      <c r="OTK258" s="27"/>
      <c r="OTL258" s="27"/>
      <c r="OTM258" s="27"/>
      <c r="OTN258" s="27"/>
      <c r="OTO258" s="27"/>
      <c r="OTP258" s="27"/>
      <c r="OTQ258" s="27"/>
      <c r="OTR258" s="27"/>
      <c r="OTS258" s="27"/>
      <c r="OTT258" s="27"/>
      <c r="OTU258" s="27"/>
      <c r="OTV258" s="27"/>
      <c r="OTW258" s="27"/>
      <c r="OTX258" s="27"/>
      <c r="OTY258" s="27"/>
      <c r="OTZ258" s="27"/>
      <c r="OUA258" s="27"/>
      <c r="OUB258" s="27"/>
      <c r="OUC258" s="27"/>
      <c r="OUD258" s="27"/>
      <c r="OUE258" s="27"/>
      <c r="OUF258" s="27"/>
      <c r="OUG258" s="27"/>
      <c r="OUH258" s="27"/>
      <c r="OUI258" s="27"/>
      <c r="OUJ258" s="27"/>
      <c r="OUK258" s="27"/>
      <c r="OUL258" s="27"/>
      <c r="OUM258" s="27"/>
      <c r="OUN258" s="27"/>
      <c r="OUO258" s="27"/>
      <c r="OUP258" s="27"/>
      <c r="OUQ258" s="27"/>
      <c r="OUR258" s="27"/>
      <c r="OUS258" s="27"/>
      <c r="OUT258" s="27"/>
      <c r="OUU258" s="27"/>
      <c r="OUV258" s="27"/>
      <c r="OUW258" s="27"/>
      <c r="OUX258" s="27"/>
      <c r="OUY258" s="27"/>
      <c r="OUZ258" s="27"/>
      <c r="OVA258" s="27"/>
      <c r="OVB258" s="27"/>
      <c r="OVC258" s="27"/>
      <c r="OVD258" s="27"/>
      <c r="OVE258" s="27"/>
      <c r="OVF258" s="27"/>
      <c r="OVG258" s="27"/>
      <c r="OVH258" s="27"/>
      <c r="OVI258" s="27"/>
      <c r="OVJ258" s="27"/>
      <c r="OVK258" s="27"/>
      <c r="OVL258" s="27"/>
      <c r="OVM258" s="27"/>
      <c r="OVN258" s="27"/>
      <c r="OVO258" s="27"/>
      <c r="OVP258" s="27"/>
      <c r="OVQ258" s="27"/>
      <c r="OVR258" s="27"/>
      <c r="OVS258" s="27"/>
      <c r="OVT258" s="27"/>
      <c r="OVU258" s="27"/>
      <c r="OVV258" s="27"/>
      <c r="OVW258" s="27"/>
      <c r="OVX258" s="27"/>
      <c r="OVY258" s="27"/>
      <c r="OVZ258" s="27"/>
      <c r="OWA258" s="27"/>
      <c r="OWB258" s="27"/>
      <c r="OWC258" s="27"/>
      <c r="OWD258" s="27"/>
      <c r="OWE258" s="27"/>
      <c r="OWF258" s="27"/>
      <c r="OWG258" s="27"/>
      <c r="OWH258" s="27"/>
      <c r="OWI258" s="27"/>
      <c r="OWJ258" s="27"/>
      <c r="OWK258" s="27"/>
      <c r="OWL258" s="27"/>
      <c r="OWM258" s="27"/>
      <c r="OWN258" s="27"/>
      <c r="OWO258" s="27"/>
      <c r="OWP258" s="27"/>
      <c r="OWQ258" s="27"/>
      <c r="OWR258" s="27"/>
      <c r="OWS258" s="27"/>
      <c r="OWT258" s="27"/>
      <c r="OWU258" s="27"/>
      <c r="OWV258" s="27"/>
      <c r="OWW258" s="27"/>
      <c r="OWX258" s="27"/>
      <c r="OWY258" s="27"/>
      <c r="OWZ258" s="27"/>
      <c r="OXA258" s="27"/>
      <c r="OXB258" s="27"/>
      <c r="OXC258" s="27"/>
      <c r="OXD258" s="27"/>
      <c r="OXE258" s="27"/>
      <c r="OXF258" s="27"/>
      <c r="OXG258" s="27"/>
      <c r="OXH258" s="27"/>
      <c r="OXI258" s="27"/>
      <c r="OXJ258" s="27"/>
      <c r="OXK258" s="27"/>
      <c r="OXL258" s="27"/>
      <c r="OXM258" s="27"/>
      <c r="OXN258" s="27"/>
      <c r="OXO258" s="27"/>
      <c r="OXP258" s="27"/>
      <c r="OXQ258" s="27"/>
      <c r="OXR258" s="27"/>
      <c r="OXS258" s="27"/>
      <c r="OXT258" s="27"/>
      <c r="OXU258" s="27"/>
      <c r="OXV258" s="27"/>
      <c r="OXW258" s="27"/>
      <c r="OXX258" s="27"/>
      <c r="OXY258" s="27"/>
      <c r="OXZ258" s="27"/>
      <c r="OYA258" s="27"/>
      <c r="OYB258" s="27"/>
      <c r="OYC258" s="27"/>
      <c r="OYD258" s="27"/>
      <c r="OYE258" s="27"/>
      <c r="OYF258" s="27"/>
      <c r="OYG258" s="27"/>
      <c r="OYH258" s="27"/>
      <c r="OYI258" s="27"/>
      <c r="OYJ258" s="27"/>
      <c r="OYK258" s="27"/>
      <c r="OYL258" s="27"/>
      <c r="OYM258" s="27"/>
      <c r="OYN258" s="27"/>
      <c r="OYO258" s="27"/>
      <c r="OYP258" s="27"/>
      <c r="OYQ258" s="27"/>
      <c r="OYR258" s="27"/>
      <c r="OYS258" s="27"/>
      <c r="OYT258" s="27"/>
      <c r="OYU258" s="27"/>
      <c r="OYV258" s="27"/>
      <c r="OYW258" s="27"/>
      <c r="OYX258" s="27"/>
      <c r="OYY258" s="27"/>
      <c r="OYZ258" s="27"/>
      <c r="OZA258" s="27"/>
      <c r="OZB258" s="27"/>
      <c r="OZC258" s="27"/>
      <c r="OZD258" s="27"/>
      <c r="OZE258" s="27"/>
      <c r="OZF258" s="27"/>
      <c r="OZG258" s="27"/>
      <c r="OZH258" s="27"/>
      <c r="OZI258" s="27"/>
      <c r="OZJ258" s="27"/>
      <c r="OZK258" s="27"/>
      <c r="OZL258" s="27"/>
      <c r="OZM258" s="27"/>
      <c r="OZN258" s="27"/>
      <c r="OZO258" s="27"/>
      <c r="OZP258" s="27"/>
      <c r="OZQ258" s="27"/>
      <c r="OZR258" s="27"/>
      <c r="OZS258" s="27"/>
      <c r="OZT258" s="27"/>
      <c r="OZU258" s="27"/>
      <c r="OZV258" s="27"/>
      <c r="OZW258" s="27"/>
      <c r="OZX258" s="27"/>
      <c r="OZY258" s="27"/>
      <c r="OZZ258" s="27"/>
      <c r="PAA258" s="27"/>
      <c r="PAB258" s="27"/>
      <c r="PAC258" s="27"/>
      <c r="PAD258" s="27"/>
      <c r="PAE258" s="27"/>
      <c r="PAF258" s="27"/>
      <c r="PAG258" s="27"/>
      <c r="PAH258" s="27"/>
      <c r="PAI258" s="27"/>
      <c r="PAJ258" s="27"/>
      <c r="PAK258" s="27"/>
      <c r="PAL258" s="27"/>
      <c r="PAM258" s="27"/>
      <c r="PAN258" s="27"/>
      <c r="PAO258" s="27"/>
      <c r="PAP258" s="27"/>
      <c r="PAQ258" s="27"/>
      <c r="PAR258" s="27"/>
      <c r="PAS258" s="27"/>
      <c r="PAT258" s="27"/>
      <c r="PAU258" s="27"/>
      <c r="PAV258" s="27"/>
      <c r="PAW258" s="27"/>
      <c r="PAX258" s="27"/>
      <c r="PAY258" s="27"/>
      <c r="PAZ258" s="27"/>
      <c r="PBA258" s="27"/>
      <c r="PBB258" s="27"/>
      <c r="PBC258" s="27"/>
      <c r="PBD258" s="27"/>
      <c r="PBE258" s="27"/>
      <c r="PBF258" s="27"/>
      <c r="PBG258" s="27"/>
      <c r="PBH258" s="27"/>
      <c r="PBI258" s="27"/>
      <c r="PBJ258" s="27"/>
      <c r="PBK258" s="27"/>
      <c r="PBL258" s="27"/>
      <c r="PBM258" s="27"/>
      <c r="PBN258" s="27"/>
      <c r="PBO258" s="27"/>
      <c r="PBP258" s="27"/>
      <c r="PBQ258" s="27"/>
      <c r="PBR258" s="27"/>
      <c r="PBS258" s="27"/>
      <c r="PBT258" s="27"/>
      <c r="PBU258" s="27"/>
      <c r="PBV258" s="27"/>
      <c r="PBW258" s="27"/>
      <c r="PBX258" s="27"/>
      <c r="PBY258" s="27"/>
      <c r="PBZ258" s="27"/>
      <c r="PCA258" s="27"/>
      <c r="PCB258" s="27"/>
      <c r="PCC258" s="27"/>
      <c r="PCD258" s="27"/>
      <c r="PCE258" s="27"/>
      <c r="PCF258" s="27"/>
      <c r="PCG258" s="27"/>
      <c r="PCH258" s="27"/>
      <c r="PCI258" s="27"/>
      <c r="PCJ258" s="27"/>
      <c r="PCK258" s="27"/>
      <c r="PCL258" s="27"/>
      <c r="PCM258" s="27"/>
      <c r="PCN258" s="27"/>
      <c r="PCO258" s="27"/>
      <c r="PCP258" s="27"/>
      <c r="PCQ258" s="27"/>
      <c r="PCR258" s="27"/>
      <c r="PCS258" s="27"/>
      <c r="PCT258" s="27"/>
      <c r="PCU258" s="27"/>
      <c r="PCV258" s="27"/>
      <c r="PCW258" s="27"/>
      <c r="PCX258" s="27"/>
      <c r="PCY258" s="27"/>
      <c r="PCZ258" s="27"/>
      <c r="PDA258" s="27"/>
      <c r="PDB258" s="27"/>
      <c r="PDC258" s="27"/>
      <c r="PDD258" s="27"/>
      <c r="PDE258" s="27"/>
      <c r="PDF258" s="27"/>
      <c r="PDG258" s="27"/>
      <c r="PDH258" s="27"/>
      <c r="PDI258" s="27"/>
      <c r="PDJ258" s="27"/>
      <c r="PDK258" s="27"/>
      <c r="PDL258" s="27"/>
      <c r="PDM258" s="27"/>
      <c r="PDN258" s="27"/>
      <c r="PDO258" s="27"/>
      <c r="PDP258" s="27"/>
      <c r="PDQ258" s="27"/>
      <c r="PDR258" s="27"/>
      <c r="PDS258" s="27"/>
      <c r="PDT258" s="27"/>
      <c r="PDU258" s="27"/>
      <c r="PDV258" s="27"/>
      <c r="PDW258" s="27"/>
      <c r="PDX258" s="27"/>
      <c r="PDY258" s="27"/>
      <c r="PDZ258" s="27"/>
      <c r="PEA258" s="27"/>
      <c r="PEB258" s="27"/>
      <c r="PEC258" s="27"/>
      <c r="PED258" s="27"/>
      <c r="PEE258" s="27"/>
      <c r="PEF258" s="27"/>
      <c r="PEG258" s="27"/>
      <c r="PEH258" s="27"/>
      <c r="PEI258" s="27"/>
      <c r="PEJ258" s="27"/>
      <c r="PEK258" s="27"/>
      <c r="PEL258" s="27"/>
      <c r="PEM258" s="27"/>
      <c r="PEN258" s="27"/>
      <c r="PEO258" s="27"/>
      <c r="PEP258" s="27"/>
      <c r="PEQ258" s="27"/>
      <c r="PER258" s="27"/>
      <c r="PES258" s="27"/>
      <c r="PET258" s="27"/>
      <c r="PEU258" s="27"/>
      <c r="PEV258" s="27"/>
      <c r="PEW258" s="27"/>
      <c r="PEX258" s="27"/>
      <c r="PEY258" s="27"/>
      <c r="PEZ258" s="27"/>
      <c r="PFA258" s="27"/>
      <c r="PFB258" s="27"/>
      <c r="PFC258" s="27"/>
      <c r="PFD258" s="27"/>
      <c r="PFE258" s="27"/>
      <c r="PFF258" s="27"/>
      <c r="PFG258" s="27"/>
      <c r="PFH258" s="27"/>
      <c r="PFI258" s="27"/>
      <c r="PFJ258" s="27"/>
      <c r="PFK258" s="27"/>
      <c r="PFL258" s="27"/>
      <c r="PFM258" s="27"/>
      <c r="PFN258" s="27"/>
      <c r="PFO258" s="27"/>
      <c r="PFP258" s="27"/>
      <c r="PFQ258" s="27"/>
      <c r="PFR258" s="27"/>
      <c r="PFS258" s="27"/>
      <c r="PFT258" s="27"/>
      <c r="PFU258" s="27"/>
      <c r="PFV258" s="27"/>
      <c r="PFW258" s="27"/>
      <c r="PFX258" s="27"/>
      <c r="PFY258" s="27"/>
      <c r="PFZ258" s="27"/>
      <c r="PGA258" s="27"/>
      <c r="PGB258" s="27"/>
      <c r="PGC258" s="27"/>
      <c r="PGD258" s="27"/>
      <c r="PGE258" s="27"/>
      <c r="PGF258" s="27"/>
      <c r="PGG258" s="27"/>
      <c r="PGH258" s="27"/>
      <c r="PGI258" s="27"/>
      <c r="PGJ258" s="27"/>
      <c r="PGK258" s="27"/>
      <c r="PGL258" s="27"/>
      <c r="PGM258" s="27"/>
      <c r="PGN258" s="27"/>
      <c r="PGO258" s="27"/>
      <c r="PGP258" s="27"/>
      <c r="PGQ258" s="27"/>
      <c r="PGR258" s="27"/>
      <c r="PGS258" s="27"/>
      <c r="PGT258" s="27"/>
      <c r="PGU258" s="27"/>
      <c r="PGV258" s="27"/>
      <c r="PGW258" s="27"/>
      <c r="PGX258" s="27"/>
      <c r="PGY258" s="27"/>
      <c r="PGZ258" s="27"/>
      <c r="PHA258" s="27"/>
      <c r="PHB258" s="27"/>
      <c r="PHC258" s="27"/>
      <c r="PHD258" s="27"/>
      <c r="PHE258" s="27"/>
      <c r="PHF258" s="27"/>
      <c r="PHG258" s="27"/>
      <c r="PHH258" s="27"/>
      <c r="PHI258" s="27"/>
      <c r="PHJ258" s="27"/>
      <c r="PHK258" s="27"/>
      <c r="PHL258" s="27"/>
      <c r="PHM258" s="27"/>
      <c r="PHN258" s="27"/>
      <c r="PHO258" s="27"/>
      <c r="PHP258" s="27"/>
      <c r="PHQ258" s="27"/>
      <c r="PHR258" s="27"/>
      <c r="PHS258" s="27"/>
      <c r="PHT258" s="27"/>
      <c r="PHU258" s="27"/>
      <c r="PHV258" s="27"/>
      <c r="PHW258" s="27"/>
      <c r="PHX258" s="27"/>
      <c r="PHY258" s="27"/>
      <c r="PHZ258" s="27"/>
      <c r="PIA258" s="27"/>
      <c r="PIB258" s="27"/>
      <c r="PIC258" s="27"/>
      <c r="PID258" s="27"/>
      <c r="PIE258" s="27"/>
      <c r="PIF258" s="27"/>
      <c r="PIG258" s="27"/>
      <c r="PIH258" s="27"/>
      <c r="PII258" s="27"/>
      <c r="PIJ258" s="27"/>
      <c r="PIK258" s="27"/>
      <c r="PIL258" s="27"/>
      <c r="PIM258" s="27"/>
      <c r="PIN258" s="27"/>
      <c r="PIO258" s="27"/>
      <c r="PIP258" s="27"/>
      <c r="PIQ258" s="27"/>
      <c r="PIR258" s="27"/>
      <c r="PIS258" s="27"/>
      <c r="PIT258" s="27"/>
      <c r="PIU258" s="27"/>
      <c r="PIV258" s="27"/>
      <c r="PIW258" s="27"/>
      <c r="PIX258" s="27"/>
      <c r="PIY258" s="27"/>
      <c r="PIZ258" s="27"/>
      <c r="PJA258" s="27"/>
      <c r="PJB258" s="27"/>
      <c r="PJC258" s="27"/>
      <c r="PJD258" s="27"/>
      <c r="PJE258" s="27"/>
      <c r="PJF258" s="27"/>
      <c r="PJG258" s="27"/>
      <c r="PJH258" s="27"/>
      <c r="PJI258" s="27"/>
      <c r="PJJ258" s="27"/>
      <c r="PJK258" s="27"/>
      <c r="PJL258" s="27"/>
      <c r="PJM258" s="27"/>
      <c r="PJN258" s="27"/>
      <c r="PJO258" s="27"/>
      <c r="PJP258" s="27"/>
      <c r="PJQ258" s="27"/>
      <c r="PJR258" s="27"/>
      <c r="PJS258" s="27"/>
      <c r="PJT258" s="27"/>
      <c r="PJU258" s="27"/>
      <c r="PJV258" s="27"/>
      <c r="PJW258" s="27"/>
      <c r="PJX258" s="27"/>
      <c r="PJY258" s="27"/>
      <c r="PJZ258" s="27"/>
      <c r="PKA258" s="27"/>
      <c r="PKB258" s="27"/>
      <c r="PKC258" s="27"/>
      <c r="PKD258" s="27"/>
      <c r="PKE258" s="27"/>
      <c r="PKF258" s="27"/>
      <c r="PKG258" s="27"/>
      <c r="PKH258" s="27"/>
      <c r="PKI258" s="27"/>
      <c r="PKJ258" s="27"/>
      <c r="PKK258" s="27"/>
      <c r="PKL258" s="27"/>
      <c r="PKM258" s="27"/>
      <c r="PKN258" s="27"/>
      <c r="PKO258" s="27"/>
      <c r="PKP258" s="27"/>
      <c r="PKQ258" s="27"/>
      <c r="PKR258" s="27"/>
      <c r="PKS258" s="27"/>
      <c r="PKT258" s="27"/>
      <c r="PKU258" s="27"/>
      <c r="PKV258" s="27"/>
      <c r="PKW258" s="27"/>
      <c r="PKX258" s="27"/>
      <c r="PKY258" s="27"/>
      <c r="PKZ258" s="27"/>
      <c r="PLA258" s="27"/>
      <c r="PLB258" s="27"/>
      <c r="PLC258" s="27"/>
      <c r="PLD258" s="27"/>
      <c r="PLE258" s="27"/>
      <c r="PLF258" s="27"/>
      <c r="PLG258" s="27"/>
      <c r="PLH258" s="27"/>
      <c r="PLI258" s="27"/>
      <c r="PLJ258" s="27"/>
      <c r="PLK258" s="27"/>
      <c r="PLL258" s="27"/>
      <c r="PLM258" s="27"/>
      <c r="PLN258" s="27"/>
      <c r="PLO258" s="27"/>
      <c r="PLP258" s="27"/>
      <c r="PLQ258" s="27"/>
      <c r="PLR258" s="27"/>
      <c r="PLS258" s="27"/>
      <c r="PLT258" s="27"/>
      <c r="PLU258" s="27"/>
      <c r="PLV258" s="27"/>
      <c r="PLW258" s="27"/>
      <c r="PLX258" s="27"/>
      <c r="PLY258" s="27"/>
      <c r="PLZ258" s="27"/>
      <c r="PMA258" s="27"/>
      <c r="PMB258" s="27"/>
      <c r="PMC258" s="27"/>
      <c r="PMD258" s="27"/>
      <c r="PME258" s="27"/>
      <c r="PMF258" s="27"/>
      <c r="PMG258" s="27"/>
      <c r="PMH258" s="27"/>
      <c r="PMI258" s="27"/>
      <c r="PMJ258" s="27"/>
      <c r="PMK258" s="27"/>
      <c r="PML258" s="27"/>
      <c r="PMM258" s="27"/>
      <c r="PMN258" s="27"/>
      <c r="PMO258" s="27"/>
      <c r="PMP258" s="27"/>
      <c r="PMQ258" s="27"/>
      <c r="PMR258" s="27"/>
      <c r="PMS258" s="27"/>
      <c r="PMT258" s="27"/>
      <c r="PMU258" s="27"/>
      <c r="PMV258" s="27"/>
      <c r="PMW258" s="27"/>
      <c r="PMX258" s="27"/>
      <c r="PMY258" s="27"/>
      <c r="PMZ258" s="27"/>
      <c r="PNA258" s="27"/>
      <c r="PNB258" s="27"/>
      <c r="PNC258" s="27"/>
      <c r="PND258" s="27"/>
      <c r="PNE258" s="27"/>
      <c r="PNF258" s="27"/>
      <c r="PNG258" s="27"/>
      <c r="PNH258" s="27"/>
      <c r="PNI258" s="27"/>
      <c r="PNJ258" s="27"/>
      <c r="PNK258" s="27"/>
      <c r="PNL258" s="27"/>
      <c r="PNM258" s="27"/>
      <c r="PNN258" s="27"/>
      <c r="PNO258" s="27"/>
      <c r="PNP258" s="27"/>
      <c r="PNQ258" s="27"/>
      <c r="PNR258" s="27"/>
      <c r="PNS258" s="27"/>
      <c r="PNT258" s="27"/>
      <c r="PNU258" s="27"/>
      <c r="PNV258" s="27"/>
      <c r="PNW258" s="27"/>
      <c r="PNX258" s="27"/>
      <c r="PNY258" s="27"/>
      <c r="PNZ258" s="27"/>
      <c r="POA258" s="27"/>
      <c r="POB258" s="27"/>
      <c r="POC258" s="27"/>
      <c r="POD258" s="27"/>
      <c r="POE258" s="27"/>
      <c r="POF258" s="27"/>
      <c r="POG258" s="27"/>
      <c r="POH258" s="27"/>
      <c r="POI258" s="27"/>
      <c r="POJ258" s="27"/>
      <c r="POK258" s="27"/>
      <c r="POL258" s="27"/>
      <c r="POM258" s="27"/>
      <c r="PON258" s="27"/>
      <c r="POO258" s="27"/>
      <c r="POP258" s="27"/>
      <c r="POQ258" s="27"/>
      <c r="POR258" s="27"/>
      <c r="POS258" s="27"/>
      <c r="POT258" s="27"/>
      <c r="POU258" s="27"/>
      <c r="POV258" s="27"/>
      <c r="POW258" s="27"/>
      <c r="POX258" s="27"/>
      <c r="POY258" s="27"/>
      <c r="POZ258" s="27"/>
      <c r="PPA258" s="27"/>
      <c r="PPB258" s="27"/>
      <c r="PPC258" s="27"/>
      <c r="PPD258" s="27"/>
      <c r="PPE258" s="27"/>
      <c r="PPF258" s="27"/>
      <c r="PPG258" s="27"/>
      <c r="PPH258" s="27"/>
      <c r="PPI258" s="27"/>
      <c r="PPJ258" s="27"/>
      <c r="PPK258" s="27"/>
      <c r="PPL258" s="27"/>
      <c r="PPM258" s="27"/>
      <c r="PPN258" s="27"/>
      <c r="PPO258" s="27"/>
      <c r="PPP258" s="27"/>
      <c r="PPQ258" s="27"/>
      <c r="PPR258" s="27"/>
      <c r="PPS258" s="27"/>
      <c r="PPT258" s="27"/>
      <c r="PPU258" s="27"/>
      <c r="PPV258" s="27"/>
      <c r="PPW258" s="27"/>
      <c r="PPX258" s="27"/>
      <c r="PPY258" s="27"/>
      <c r="PPZ258" s="27"/>
      <c r="PQA258" s="27"/>
      <c r="PQB258" s="27"/>
      <c r="PQC258" s="27"/>
      <c r="PQD258" s="27"/>
      <c r="PQE258" s="27"/>
      <c r="PQF258" s="27"/>
      <c r="PQG258" s="27"/>
      <c r="PQH258" s="27"/>
      <c r="PQI258" s="27"/>
      <c r="PQJ258" s="27"/>
      <c r="PQK258" s="27"/>
      <c r="PQL258" s="27"/>
      <c r="PQM258" s="27"/>
      <c r="PQN258" s="27"/>
      <c r="PQO258" s="27"/>
      <c r="PQP258" s="27"/>
      <c r="PQQ258" s="27"/>
      <c r="PQR258" s="27"/>
      <c r="PQS258" s="27"/>
      <c r="PQT258" s="27"/>
      <c r="PQU258" s="27"/>
      <c r="PQV258" s="27"/>
      <c r="PQW258" s="27"/>
      <c r="PQX258" s="27"/>
      <c r="PQY258" s="27"/>
      <c r="PQZ258" s="27"/>
      <c r="PRA258" s="27"/>
      <c r="PRB258" s="27"/>
      <c r="PRC258" s="27"/>
      <c r="PRD258" s="27"/>
      <c r="PRE258" s="27"/>
      <c r="PRF258" s="27"/>
      <c r="PRG258" s="27"/>
      <c r="PRH258" s="27"/>
      <c r="PRI258" s="27"/>
      <c r="PRJ258" s="27"/>
      <c r="PRK258" s="27"/>
      <c r="PRL258" s="27"/>
      <c r="PRM258" s="27"/>
      <c r="PRN258" s="27"/>
      <c r="PRO258" s="27"/>
      <c r="PRP258" s="27"/>
      <c r="PRQ258" s="27"/>
      <c r="PRR258" s="27"/>
      <c r="PRS258" s="27"/>
      <c r="PRT258" s="27"/>
      <c r="PRU258" s="27"/>
      <c r="PRV258" s="27"/>
      <c r="PRW258" s="27"/>
      <c r="PRX258" s="27"/>
      <c r="PRY258" s="27"/>
      <c r="PRZ258" s="27"/>
      <c r="PSA258" s="27"/>
      <c r="PSB258" s="27"/>
      <c r="PSC258" s="27"/>
      <c r="PSD258" s="27"/>
      <c r="PSE258" s="27"/>
      <c r="PSF258" s="27"/>
      <c r="PSG258" s="27"/>
      <c r="PSH258" s="27"/>
      <c r="PSI258" s="27"/>
      <c r="PSJ258" s="27"/>
      <c r="PSK258" s="27"/>
      <c r="PSL258" s="27"/>
      <c r="PSM258" s="27"/>
      <c r="PSN258" s="27"/>
      <c r="PSO258" s="27"/>
      <c r="PSP258" s="27"/>
      <c r="PSQ258" s="27"/>
      <c r="PSR258" s="27"/>
      <c r="PSS258" s="27"/>
      <c r="PST258" s="27"/>
      <c r="PSU258" s="27"/>
      <c r="PSV258" s="27"/>
      <c r="PSW258" s="27"/>
      <c r="PSX258" s="27"/>
      <c r="PSY258" s="27"/>
      <c r="PSZ258" s="27"/>
      <c r="PTA258" s="27"/>
      <c r="PTB258" s="27"/>
      <c r="PTC258" s="27"/>
      <c r="PTD258" s="27"/>
      <c r="PTE258" s="27"/>
      <c r="PTF258" s="27"/>
      <c r="PTG258" s="27"/>
      <c r="PTH258" s="27"/>
      <c r="PTI258" s="27"/>
      <c r="PTJ258" s="27"/>
      <c r="PTK258" s="27"/>
      <c r="PTL258" s="27"/>
      <c r="PTM258" s="27"/>
      <c r="PTN258" s="27"/>
      <c r="PTO258" s="27"/>
      <c r="PTP258" s="27"/>
      <c r="PTQ258" s="27"/>
      <c r="PTR258" s="27"/>
      <c r="PTS258" s="27"/>
      <c r="PTT258" s="27"/>
      <c r="PTU258" s="27"/>
      <c r="PTV258" s="27"/>
      <c r="PTW258" s="27"/>
      <c r="PTX258" s="27"/>
      <c r="PTY258" s="27"/>
      <c r="PTZ258" s="27"/>
      <c r="PUA258" s="27"/>
      <c r="PUB258" s="27"/>
      <c r="PUC258" s="27"/>
      <c r="PUD258" s="27"/>
      <c r="PUE258" s="27"/>
      <c r="PUF258" s="27"/>
      <c r="PUG258" s="27"/>
      <c r="PUH258" s="27"/>
      <c r="PUI258" s="27"/>
      <c r="PUJ258" s="27"/>
      <c r="PUK258" s="27"/>
      <c r="PUL258" s="27"/>
      <c r="PUM258" s="27"/>
      <c r="PUN258" s="27"/>
      <c r="PUO258" s="27"/>
      <c r="PUP258" s="27"/>
      <c r="PUQ258" s="27"/>
      <c r="PUR258" s="27"/>
      <c r="PUS258" s="27"/>
      <c r="PUT258" s="27"/>
      <c r="PUU258" s="27"/>
      <c r="PUV258" s="27"/>
      <c r="PUW258" s="27"/>
      <c r="PUX258" s="27"/>
      <c r="PUY258" s="27"/>
      <c r="PUZ258" s="27"/>
      <c r="PVA258" s="27"/>
      <c r="PVB258" s="27"/>
      <c r="PVC258" s="27"/>
      <c r="PVD258" s="27"/>
      <c r="PVE258" s="27"/>
      <c r="PVF258" s="27"/>
      <c r="PVG258" s="27"/>
      <c r="PVH258" s="27"/>
      <c r="PVI258" s="27"/>
      <c r="PVJ258" s="27"/>
      <c r="PVK258" s="27"/>
      <c r="PVL258" s="27"/>
      <c r="PVM258" s="27"/>
      <c r="PVN258" s="27"/>
      <c r="PVO258" s="27"/>
      <c r="PVP258" s="27"/>
      <c r="PVQ258" s="27"/>
      <c r="PVR258" s="27"/>
      <c r="PVS258" s="27"/>
      <c r="PVT258" s="27"/>
      <c r="PVU258" s="27"/>
      <c r="PVV258" s="27"/>
      <c r="PVW258" s="27"/>
      <c r="PVX258" s="27"/>
      <c r="PVY258" s="27"/>
      <c r="PVZ258" s="27"/>
      <c r="PWA258" s="27"/>
      <c r="PWB258" s="27"/>
      <c r="PWC258" s="27"/>
      <c r="PWD258" s="27"/>
      <c r="PWE258" s="27"/>
      <c r="PWF258" s="27"/>
      <c r="PWG258" s="27"/>
      <c r="PWH258" s="27"/>
      <c r="PWI258" s="27"/>
      <c r="PWJ258" s="27"/>
      <c r="PWK258" s="27"/>
      <c r="PWL258" s="27"/>
      <c r="PWM258" s="27"/>
      <c r="PWN258" s="27"/>
      <c r="PWO258" s="27"/>
      <c r="PWP258" s="27"/>
      <c r="PWQ258" s="27"/>
      <c r="PWR258" s="27"/>
      <c r="PWS258" s="27"/>
      <c r="PWT258" s="27"/>
      <c r="PWU258" s="27"/>
      <c r="PWV258" s="27"/>
      <c r="PWW258" s="27"/>
      <c r="PWX258" s="27"/>
      <c r="PWY258" s="27"/>
      <c r="PWZ258" s="27"/>
      <c r="PXA258" s="27"/>
      <c r="PXB258" s="27"/>
      <c r="PXC258" s="27"/>
      <c r="PXD258" s="27"/>
      <c r="PXE258" s="27"/>
      <c r="PXF258" s="27"/>
      <c r="PXG258" s="27"/>
      <c r="PXH258" s="27"/>
      <c r="PXI258" s="27"/>
      <c r="PXJ258" s="27"/>
      <c r="PXK258" s="27"/>
      <c r="PXL258" s="27"/>
      <c r="PXM258" s="27"/>
      <c r="PXN258" s="27"/>
      <c r="PXO258" s="27"/>
      <c r="PXP258" s="27"/>
      <c r="PXQ258" s="27"/>
      <c r="PXR258" s="27"/>
      <c r="PXS258" s="27"/>
      <c r="PXT258" s="27"/>
      <c r="PXU258" s="27"/>
      <c r="PXV258" s="27"/>
      <c r="PXW258" s="27"/>
      <c r="PXX258" s="27"/>
      <c r="PXY258" s="27"/>
      <c r="PXZ258" s="27"/>
      <c r="PYA258" s="27"/>
      <c r="PYB258" s="27"/>
      <c r="PYC258" s="27"/>
      <c r="PYD258" s="27"/>
      <c r="PYE258" s="27"/>
      <c r="PYF258" s="27"/>
      <c r="PYG258" s="27"/>
      <c r="PYH258" s="27"/>
      <c r="PYI258" s="27"/>
      <c r="PYJ258" s="27"/>
      <c r="PYK258" s="27"/>
      <c r="PYL258" s="27"/>
      <c r="PYM258" s="27"/>
      <c r="PYN258" s="27"/>
      <c r="PYO258" s="27"/>
      <c r="PYP258" s="27"/>
      <c r="PYQ258" s="27"/>
      <c r="PYR258" s="27"/>
      <c r="PYS258" s="27"/>
      <c r="PYT258" s="27"/>
      <c r="PYU258" s="27"/>
      <c r="PYV258" s="27"/>
      <c r="PYW258" s="27"/>
      <c r="PYX258" s="27"/>
      <c r="PYY258" s="27"/>
      <c r="PYZ258" s="27"/>
      <c r="PZA258" s="27"/>
      <c r="PZB258" s="27"/>
      <c r="PZC258" s="27"/>
      <c r="PZD258" s="27"/>
      <c r="PZE258" s="27"/>
      <c r="PZF258" s="27"/>
      <c r="PZG258" s="27"/>
      <c r="PZH258" s="27"/>
      <c r="PZI258" s="27"/>
      <c r="PZJ258" s="27"/>
      <c r="PZK258" s="27"/>
      <c r="PZL258" s="27"/>
      <c r="PZM258" s="27"/>
      <c r="PZN258" s="27"/>
      <c r="PZO258" s="27"/>
      <c r="PZP258" s="27"/>
      <c r="PZQ258" s="27"/>
      <c r="PZR258" s="27"/>
      <c r="PZS258" s="27"/>
      <c r="PZT258" s="27"/>
      <c r="PZU258" s="27"/>
      <c r="PZV258" s="27"/>
      <c r="PZW258" s="27"/>
      <c r="PZX258" s="27"/>
      <c r="PZY258" s="27"/>
      <c r="PZZ258" s="27"/>
      <c r="QAA258" s="27"/>
      <c r="QAB258" s="27"/>
      <c r="QAC258" s="27"/>
      <c r="QAD258" s="27"/>
      <c r="QAE258" s="27"/>
      <c r="QAF258" s="27"/>
      <c r="QAG258" s="27"/>
      <c r="QAH258" s="27"/>
      <c r="QAI258" s="27"/>
      <c r="QAJ258" s="27"/>
      <c r="QAK258" s="27"/>
      <c r="QAL258" s="27"/>
      <c r="QAM258" s="27"/>
      <c r="QAN258" s="27"/>
      <c r="QAO258" s="27"/>
      <c r="QAP258" s="27"/>
      <c r="QAQ258" s="27"/>
      <c r="QAR258" s="27"/>
      <c r="QAS258" s="27"/>
      <c r="QAT258" s="27"/>
      <c r="QAU258" s="27"/>
      <c r="QAV258" s="27"/>
      <c r="QAW258" s="27"/>
      <c r="QAX258" s="27"/>
      <c r="QAY258" s="27"/>
      <c r="QAZ258" s="27"/>
      <c r="QBA258" s="27"/>
      <c r="QBB258" s="27"/>
      <c r="QBC258" s="27"/>
      <c r="QBD258" s="27"/>
      <c r="QBE258" s="27"/>
      <c r="QBF258" s="27"/>
      <c r="QBG258" s="27"/>
      <c r="QBH258" s="27"/>
      <c r="QBI258" s="27"/>
      <c r="QBJ258" s="27"/>
      <c r="QBK258" s="27"/>
      <c r="QBL258" s="27"/>
      <c r="QBM258" s="27"/>
      <c r="QBN258" s="27"/>
      <c r="QBO258" s="27"/>
      <c r="QBP258" s="27"/>
      <c r="QBQ258" s="27"/>
      <c r="QBR258" s="27"/>
      <c r="QBS258" s="27"/>
      <c r="QBT258" s="27"/>
      <c r="QBU258" s="27"/>
      <c r="QBV258" s="27"/>
      <c r="QBW258" s="27"/>
      <c r="QBX258" s="27"/>
      <c r="QBY258" s="27"/>
      <c r="QBZ258" s="27"/>
      <c r="QCA258" s="27"/>
      <c r="QCB258" s="27"/>
      <c r="QCC258" s="27"/>
      <c r="QCD258" s="27"/>
      <c r="QCE258" s="27"/>
      <c r="QCF258" s="27"/>
      <c r="QCG258" s="27"/>
      <c r="QCH258" s="27"/>
      <c r="QCI258" s="27"/>
      <c r="QCJ258" s="27"/>
      <c r="QCK258" s="27"/>
      <c r="QCL258" s="27"/>
      <c r="QCM258" s="27"/>
      <c r="QCN258" s="27"/>
      <c r="QCO258" s="27"/>
      <c r="QCP258" s="27"/>
      <c r="QCQ258" s="27"/>
      <c r="QCR258" s="27"/>
      <c r="QCS258" s="27"/>
      <c r="QCT258" s="27"/>
      <c r="QCU258" s="27"/>
      <c r="QCV258" s="27"/>
      <c r="QCW258" s="27"/>
      <c r="QCX258" s="27"/>
      <c r="QCY258" s="27"/>
      <c r="QCZ258" s="27"/>
      <c r="QDA258" s="27"/>
      <c r="QDB258" s="27"/>
      <c r="QDC258" s="27"/>
      <c r="QDD258" s="27"/>
      <c r="QDE258" s="27"/>
      <c r="QDF258" s="27"/>
      <c r="QDG258" s="27"/>
      <c r="QDH258" s="27"/>
      <c r="QDI258" s="27"/>
      <c r="QDJ258" s="27"/>
      <c r="QDK258" s="27"/>
      <c r="QDL258" s="27"/>
      <c r="QDM258" s="27"/>
      <c r="QDN258" s="27"/>
      <c r="QDO258" s="27"/>
      <c r="QDP258" s="27"/>
      <c r="QDQ258" s="27"/>
      <c r="QDR258" s="27"/>
      <c r="QDS258" s="27"/>
      <c r="QDT258" s="27"/>
      <c r="QDU258" s="27"/>
      <c r="QDV258" s="27"/>
      <c r="QDW258" s="27"/>
      <c r="QDX258" s="27"/>
      <c r="QDY258" s="27"/>
      <c r="QDZ258" s="27"/>
      <c r="QEA258" s="27"/>
      <c r="QEB258" s="27"/>
      <c r="QEC258" s="27"/>
      <c r="QED258" s="27"/>
      <c r="QEE258" s="27"/>
      <c r="QEF258" s="27"/>
      <c r="QEG258" s="27"/>
      <c r="QEH258" s="27"/>
      <c r="QEI258" s="27"/>
      <c r="QEJ258" s="27"/>
      <c r="QEK258" s="27"/>
      <c r="QEL258" s="27"/>
      <c r="QEM258" s="27"/>
      <c r="QEN258" s="27"/>
      <c r="QEO258" s="27"/>
      <c r="QEP258" s="27"/>
      <c r="QEQ258" s="27"/>
      <c r="QER258" s="27"/>
      <c r="QES258" s="27"/>
      <c r="QET258" s="27"/>
      <c r="QEU258" s="27"/>
      <c r="QEV258" s="27"/>
      <c r="QEW258" s="27"/>
      <c r="QEX258" s="27"/>
      <c r="QEY258" s="27"/>
      <c r="QEZ258" s="27"/>
      <c r="QFA258" s="27"/>
      <c r="QFB258" s="27"/>
      <c r="QFC258" s="27"/>
      <c r="QFD258" s="27"/>
      <c r="QFE258" s="27"/>
      <c r="QFF258" s="27"/>
      <c r="QFG258" s="27"/>
      <c r="QFH258" s="27"/>
      <c r="QFI258" s="27"/>
      <c r="QFJ258" s="27"/>
      <c r="QFK258" s="27"/>
      <c r="QFL258" s="27"/>
      <c r="QFM258" s="27"/>
      <c r="QFN258" s="27"/>
      <c r="QFO258" s="27"/>
      <c r="QFP258" s="27"/>
      <c r="QFQ258" s="27"/>
      <c r="QFR258" s="27"/>
      <c r="QFS258" s="27"/>
      <c r="QFT258" s="27"/>
      <c r="QFU258" s="27"/>
      <c r="QFV258" s="27"/>
      <c r="QFW258" s="27"/>
      <c r="QFX258" s="27"/>
      <c r="QFY258" s="27"/>
      <c r="QFZ258" s="27"/>
      <c r="QGA258" s="27"/>
      <c r="QGB258" s="27"/>
      <c r="QGC258" s="27"/>
      <c r="QGD258" s="27"/>
      <c r="QGE258" s="27"/>
      <c r="QGF258" s="27"/>
      <c r="QGG258" s="27"/>
      <c r="QGH258" s="27"/>
      <c r="QGI258" s="27"/>
      <c r="QGJ258" s="27"/>
      <c r="QGK258" s="27"/>
      <c r="QGL258" s="27"/>
      <c r="QGM258" s="27"/>
      <c r="QGN258" s="27"/>
      <c r="QGO258" s="27"/>
      <c r="QGP258" s="27"/>
      <c r="QGQ258" s="27"/>
      <c r="QGR258" s="27"/>
      <c r="QGS258" s="27"/>
      <c r="QGT258" s="27"/>
      <c r="QGU258" s="27"/>
      <c r="QGV258" s="27"/>
      <c r="QGW258" s="27"/>
      <c r="QGX258" s="27"/>
      <c r="QGY258" s="27"/>
      <c r="QGZ258" s="27"/>
      <c r="QHA258" s="27"/>
      <c r="QHB258" s="27"/>
      <c r="QHC258" s="27"/>
      <c r="QHD258" s="27"/>
      <c r="QHE258" s="27"/>
      <c r="QHF258" s="27"/>
      <c r="QHG258" s="27"/>
      <c r="QHH258" s="27"/>
      <c r="QHI258" s="27"/>
      <c r="QHJ258" s="27"/>
      <c r="QHK258" s="27"/>
      <c r="QHL258" s="27"/>
      <c r="QHM258" s="27"/>
      <c r="QHN258" s="27"/>
      <c r="QHO258" s="27"/>
      <c r="QHP258" s="27"/>
      <c r="QHQ258" s="27"/>
      <c r="QHR258" s="27"/>
      <c r="QHS258" s="27"/>
      <c r="QHT258" s="27"/>
      <c r="QHU258" s="27"/>
      <c r="QHV258" s="27"/>
      <c r="QHW258" s="27"/>
      <c r="QHX258" s="27"/>
      <c r="QHY258" s="27"/>
      <c r="QHZ258" s="27"/>
      <c r="QIA258" s="27"/>
      <c r="QIB258" s="27"/>
      <c r="QIC258" s="27"/>
      <c r="QID258" s="27"/>
      <c r="QIE258" s="27"/>
      <c r="QIF258" s="27"/>
      <c r="QIG258" s="27"/>
      <c r="QIH258" s="27"/>
      <c r="QII258" s="27"/>
      <c r="QIJ258" s="27"/>
      <c r="QIK258" s="27"/>
      <c r="QIL258" s="27"/>
      <c r="QIM258" s="27"/>
      <c r="QIN258" s="27"/>
      <c r="QIO258" s="27"/>
      <c r="QIP258" s="27"/>
      <c r="QIQ258" s="27"/>
      <c r="QIR258" s="27"/>
      <c r="QIS258" s="27"/>
      <c r="QIT258" s="27"/>
      <c r="QIU258" s="27"/>
      <c r="QIV258" s="27"/>
      <c r="QIW258" s="27"/>
      <c r="QIX258" s="27"/>
      <c r="QIY258" s="27"/>
      <c r="QIZ258" s="27"/>
      <c r="QJA258" s="27"/>
      <c r="QJB258" s="27"/>
      <c r="QJC258" s="27"/>
      <c r="QJD258" s="27"/>
      <c r="QJE258" s="27"/>
      <c r="QJF258" s="27"/>
      <c r="QJG258" s="27"/>
      <c r="QJH258" s="27"/>
      <c r="QJI258" s="27"/>
      <c r="QJJ258" s="27"/>
      <c r="QJK258" s="27"/>
      <c r="QJL258" s="27"/>
      <c r="QJM258" s="27"/>
      <c r="QJN258" s="27"/>
      <c r="QJO258" s="27"/>
      <c r="QJP258" s="27"/>
      <c r="QJQ258" s="27"/>
      <c r="QJR258" s="27"/>
      <c r="QJS258" s="27"/>
      <c r="QJT258" s="27"/>
      <c r="QJU258" s="27"/>
      <c r="QJV258" s="27"/>
      <c r="QJW258" s="27"/>
      <c r="QJX258" s="27"/>
      <c r="QJY258" s="27"/>
      <c r="QJZ258" s="27"/>
      <c r="QKA258" s="27"/>
      <c r="QKB258" s="27"/>
      <c r="QKC258" s="27"/>
      <c r="QKD258" s="27"/>
      <c r="QKE258" s="27"/>
      <c r="QKF258" s="27"/>
      <c r="QKG258" s="27"/>
      <c r="QKH258" s="27"/>
      <c r="QKI258" s="27"/>
      <c r="QKJ258" s="27"/>
      <c r="QKK258" s="27"/>
      <c r="QKL258" s="27"/>
      <c r="QKM258" s="27"/>
      <c r="QKN258" s="27"/>
      <c r="QKO258" s="27"/>
      <c r="QKP258" s="27"/>
      <c r="QKQ258" s="27"/>
      <c r="QKR258" s="27"/>
      <c r="QKS258" s="27"/>
      <c r="QKT258" s="27"/>
      <c r="QKU258" s="27"/>
      <c r="QKV258" s="27"/>
      <c r="QKW258" s="27"/>
      <c r="QKX258" s="27"/>
      <c r="QKY258" s="27"/>
      <c r="QKZ258" s="27"/>
      <c r="QLA258" s="27"/>
      <c r="QLB258" s="27"/>
      <c r="QLC258" s="27"/>
      <c r="QLD258" s="27"/>
      <c r="QLE258" s="27"/>
      <c r="QLF258" s="27"/>
      <c r="QLG258" s="27"/>
      <c r="QLH258" s="27"/>
      <c r="QLI258" s="27"/>
      <c r="QLJ258" s="27"/>
      <c r="QLK258" s="27"/>
      <c r="QLL258" s="27"/>
      <c r="QLM258" s="27"/>
      <c r="QLN258" s="27"/>
      <c r="QLO258" s="27"/>
      <c r="QLP258" s="27"/>
      <c r="QLQ258" s="27"/>
      <c r="QLR258" s="27"/>
      <c r="QLS258" s="27"/>
      <c r="QLT258" s="27"/>
      <c r="QLU258" s="27"/>
      <c r="QLV258" s="27"/>
      <c r="QLW258" s="27"/>
      <c r="QLX258" s="27"/>
      <c r="QLY258" s="27"/>
      <c r="QLZ258" s="27"/>
      <c r="QMA258" s="27"/>
      <c r="QMB258" s="27"/>
      <c r="QMC258" s="27"/>
      <c r="QMD258" s="27"/>
      <c r="QME258" s="27"/>
      <c r="QMF258" s="27"/>
      <c r="QMG258" s="27"/>
      <c r="QMH258" s="27"/>
      <c r="QMI258" s="27"/>
      <c r="QMJ258" s="27"/>
      <c r="QMK258" s="27"/>
      <c r="QML258" s="27"/>
      <c r="QMM258" s="27"/>
      <c r="QMN258" s="27"/>
      <c r="QMO258" s="27"/>
      <c r="QMP258" s="27"/>
      <c r="QMQ258" s="27"/>
      <c r="QMR258" s="27"/>
      <c r="QMS258" s="27"/>
      <c r="QMT258" s="27"/>
      <c r="QMU258" s="27"/>
      <c r="QMV258" s="27"/>
      <c r="QMW258" s="27"/>
      <c r="QMX258" s="27"/>
      <c r="QMY258" s="27"/>
      <c r="QMZ258" s="27"/>
      <c r="QNA258" s="27"/>
      <c r="QNB258" s="27"/>
      <c r="QNC258" s="27"/>
      <c r="QND258" s="27"/>
      <c r="QNE258" s="27"/>
      <c r="QNF258" s="27"/>
      <c r="QNG258" s="27"/>
      <c r="QNH258" s="27"/>
      <c r="QNI258" s="27"/>
      <c r="QNJ258" s="27"/>
      <c r="QNK258" s="27"/>
      <c r="QNL258" s="27"/>
      <c r="QNM258" s="27"/>
      <c r="QNN258" s="27"/>
      <c r="QNO258" s="27"/>
      <c r="QNP258" s="27"/>
      <c r="QNQ258" s="27"/>
      <c r="QNR258" s="27"/>
      <c r="QNS258" s="27"/>
      <c r="QNT258" s="27"/>
      <c r="QNU258" s="27"/>
      <c r="QNV258" s="27"/>
      <c r="QNW258" s="27"/>
      <c r="QNX258" s="27"/>
      <c r="QNY258" s="27"/>
      <c r="QNZ258" s="27"/>
      <c r="QOA258" s="27"/>
      <c r="QOB258" s="27"/>
      <c r="QOC258" s="27"/>
      <c r="QOD258" s="27"/>
      <c r="QOE258" s="27"/>
      <c r="QOF258" s="27"/>
      <c r="QOG258" s="27"/>
      <c r="QOH258" s="27"/>
      <c r="QOI258" s="27"/>
      <c r="QOJ258" s="27"/>
      <c r="QOK258" s="27"/>
      <c r="QOL258" s="27"/>
      <c r="QOM258" s="27"/>
      <c r="QON258" s="27"/>
      <c r="QOO258" s="27"/>
      <c r="QOP258" s="27"/>
      <c r="QOQ258" s="27"/>
      <c r="QOR258" s="27"/>
      <c r="QOS258" s="27"/>
      <c r="QOT258" s="27"/>
      <c r="QOU258" s="27"/>
      <c r="QOV258" s="27"/>
      <c r="QOW258" s="27"/>
      <c r="QOX258" s="27"/>
      <c r="QOY258" s="27"/>
      <c r="QOZ258" s="27"/>
      <c r="QPA258" s="27"/>
      <c r="QPB258" s="27"/>
      <c r="QPC258" s="27"/>
      <c r="QPD258" s="27"/>
      <c r="QPE258" s="27"/>
      <c r="QPF258" s="27"/>
      <c r="QPG258" s="27"/>
      <c r="QPH258" s="27"/>
      <c r="QPI258" s="27"/>
      <c r="QPJ258" s="27"/>
      <c r="QPK258" s="27"/>
      <c r="QPL258" s="27"/>
      <c r="QPM258" s="27"/>
      <c r="QPN258" s="27"/>
      <c r="QPO258" s="27"/>
      <c r="QPP258" s="27"/>
      <c r="QPQ258" s="27"/>
      <c r="QPR258" s="27"/>
      <c r="QPS258" s="27"/>
      <c r="QPT258" s="27"/>
      <c r="QPU258" s="27"/>
      <c r="QPV258" s="27"/>
      <c r="QPW258" s="27"/>
      <c r="QPX258" s="27"/>
      <c r="QPY258" s="27"/>
      <c r="QPZ258" s="27"/>
      <c r="QQA258" s="27"/>
      <c r="QQB258" s="27"/>
      <c r="QQC258" s="27"/>
      <c r="QQD258" s="27"/>
      <c r="QQE258" s="27"/>
      <c r="QQF258" s="27"/>
      <c r="QQG258" s="27"/>
      <c r="QQH258" s="27"/>
      <c r="QQI258" s="27"/>
      <c r="QQJ258" s="27"/>
      <c r="QQK258" s="27"/>
      <c r="QQL258" s="27"/>
      <c r="QQM258" s="27"/>
      <c r="QQN258" s="27"/>
      <c r="QQO258" s="27"/>
      <c r="QQP258" s="27"/>
      <c r="QQQ258" s="27"/>
      <c r="QQR258" s="27"/>
      <c r="QQS258" s="27"/>
      <c r="QQT258" s="27"/>
      <c r="QQU258" s="27"/>
      <c r="QQV258" s="27"/>
      <c r="QQW258" s="27"/>
      <c r="QQX258" s="27"/>
      <c r="QQY258" s="27"/>
      <c r="QQZ258" s="27"/>
      <c r="QRA258" s="27"/>
      <c r="QRB258" s="27"/>
      <c r="QRC258" s="27"/>
      <c r="QRD258" s="27"/>
      <c r="QRE258" s="27"/>
      <c r="QRF258" s="27"/>
      <c r="QRG258" s="27"/>
      <c r="QRH258" s="27"/>
      <c r="QRI258" s="27"/>
      <c r="QRJ258" s="27"/>
      <c r="QRK258" s="27"/>
      <c r="QRL258" s="27"/>
      <c r="QRM258" s="27"/>
      <c r="QRN258" s="27"/>
      <c r="QRO258" s="27"/>
      <c r="QRP258" s="27"/>
      <c r="QRQ258" s="27"/>
      <c r="QRR258" s="27"/>
      <c r="QRS258" s="27"/>
      <c r="QRT258" s="27"/>
      <c r="QRU258" s="27"/>
      <c r="QRV258" s="27"/>
      <c r="QRW258" s="27"/>
      <c r="QRX258" s="27"/>
      <c r="QRY258" s="27"/>
      <c r="QRZ258" s="27"/>
      <c r="QSA258" s="27"/>
      <c r="QSB258" s="27"/>
      <c r="QSC258" s="27"/>
      <c r="QSD258" s="27"/>
      <c r="QSE258" s="27"/>
      <c r="QSF258" s="27"/>
      <c r="QSG258" s="27"/>
      <c r="QSH258" s="27"/>
      <c r="QSI258" s="27"/>
      <c r="QSJ258" s="27"/>
      <c r="QSK258" s="27"/>
      <c r="QSL258" s="27"/>
      <c r="QSM258" s="27"/>
      <c r="QSN258" s="27"/>
      <c r="QSO258" s="27"/>
      <c r="QSP258" s="27"/>
      <c r="QSQ258" s="27"/>
      <c r="QSR258" s="27"/>
      <c r="QSS258" s="27"/>
      <c r="QST258" s="27"/>
      <c r="QSU258" s="27"/>
      <c r="QSV258" s="27"/>
      <c r="QSW258" s="27"/>
      <c r="QSX258" s="27"/>
      <c r="QSY258" s="27"/>
      <c r="QSZ258" s="27"/>
      <c r="QTA258" s="27"/>
      <c r="QTB258" s="27"/>
      <c r="QTC258" s="27"/>
      <c r="QTD258" s="27"/>
      <c r="QTE258" s="27"/>
      <c r="QTF258" s="27"/>
      <c r="QTG258" s="27"/>
      <c r="QTH258" s="27"/>
      <c r="QTI258" s="27"/>
      <c r="QTJ258" s="27"/>
      <c r="QTK258" s="27"/>
      <c r="QTL258" s="27"/>
      <c r="QTM258" s="27"/>
      <c r="QTN258" s="27"/>
      <c r="QTO258" s="27"/>
      <c r="QTP258" s="27"/>
      <c r="QTQ258" s="27"/>
      <c r="QTR258" s="27"/>
      <c r="QTS258" s="27"/>
      <c r="QTT258" s="27"/>
      <c r="QTU258" s="27"/>
      <c r="QTV258" s="27"/>
      <c r="QTW258" s="27"/>
      <c r="QTX258" s="27"/>
      <c r="QTY258" s="27"/>
      <c r="QTZ258" s="27"/>
      <c r="QUA258" s="27"/>
      <c r="QUB258" s="27"/>
      <c r="QUC258" s="27"/>
      <c r="QUD258" s="27"/>
      <c r="QUE258" s="27"/>
      <c r="QUF258" s="27"/>
      <c r="QUG258" s="27"/>
      <c r="QUH258" s="27"/>
      <c r="QUI258" s="27"/>
      <c r="QUJ258" s="27"/>
      <c r="QUK258" s="27"/>
      <c r="QUL258" s="27"/>
      <c r="QUM258" s="27"/>
      <c r="QUN258" s="27"/>
      <c r="QUO258" s="27"/>
      <c r="QUP258" s="27"/>
      <c r="QUQ258" s="27"/>
      <c r="QUR258" s="27"/>
      <c r="QUS258" s="27"/>
      <c r="QUT258" s="27"/>
      <c r="QUU258" s="27"/>
      <c r="QUV258" s="27"/>
      <c r="QUW258" s="27"/>
      <c r="QUX258" s="27"/>
      <c r="QUY258" s="27"/>
      <c r="QUZ258" s="27"/>
      <c r="QVA258" s="27"/>
      <c r="QVB258" s="27"/>
      <c r="QVC258" s="27"/>
      <c r="QVD258" s="27"/>
      <c r="QVE258" s="27"/>
      <c r="QVF258" s="27"/>
      <c r="QVG258" s="27"/>
      <c r="QVH258" s="27"/>
      <c r="QVI258" s="27"/>
      <c r="QVJ258" s="27"/>
      <c r="QVK258" s="27"/>
      <c r="QVL258" s="27"/>
      <c r="QVM258" s="27"/>
      <c r="QVN258" s="27"/>
      <c r="QVO258" s="27"/>
      <c r="QVP258" s="27"/>
      <c r="QVQ258" s="27"/>
      <c r="QVR258" s="27"/>
      <c r="QVS258" s="27"/>
      <c r="QVT258" s="27"/>
      <c r="QVU258" s="27"/>
      <c r="QVV258" s="27"/>
      <c r="QVW258" s="27"/>
      <c r="QVX258" s="27"/>
      <c r="QVY258" s="27"/>
      <c r="QVZ258" s="27"/>
      <c r="QWA258" s="27"/>
      <c r="QWB258" s="27"/>
      <c r="QWC258" s="27"/>
      <c r="QWD258" s="27"/>
      <c r="QWE258" s="27"/>
      <c r="QWF258" s="27"/>
      <c r="QWG258" s="27"/>
      <c r="QWH258" s="27"/>
      <c r="QWI258" s="27"/>
      <c r="QWJ258" s="27"/>
      <c r="QWK258" s="27"/>
      <c r="QWL258" s="27"/>
      <c r="QWM258" s="27"/>
      <c r="QWN258" s="27"/>
      <c r="QWO258" s="27"/>
      <c r="QWP258" s="27"/>
      <c r="QWQ258" s="27"/>
      <c r="QWR258" s="27"/>
      <c r="QWS258" s="27"/>
      <c r="QWT258" s="27"/>
      <c r="QWU258" s="27"/>
      <c r="QWV258" s="27"/>
      <c r="QWW258" s="27"/>
      <c r="QWX258" s="27"/>
      <c r="QWY258" s="27"/>
      <c r="QWZ258" s="27"/>
      <c r="QXA258" s="27"/>
      <c r="QXB258" s="27"/>
      <c r="QXC258" s="27"/>
      <c r="QXD258" s="27"/>
      <c r="QXE258" s="27"/>
      <c r="QXF258" s="27"/>
      <c r="QXG258" s="27"/>
      <c r="QXH258" s="27"/>
      <c r="QXI258" s="27"/>
      <c r="QXJ258" s="27"/>
      <c r="QXK258" s="27"/>
      <c r="QXL258" s="27"/>
      <c r="QXM258" s="27"/>
      <c r="QXN258" s="27"/>
      <c r="QXO258" s="27"/>
      <c r="QXP258" s="27"/>
      <c r="QXQ258" s="27"/>
      <c r="QXR258" s="27"/>
      <c r="QXS258" s="27"/>
      <c r="QXT258" s="27"/>
      <c r="QXU258" s="27"/>
      <c r="QXV258" s="27"/>
      <c r="QXW258" s="27"/>
      <c r="QXX258" s="27"/>
      <c r="QXY258" s="27"/>
      <c r="QXZ258" s="27"/>
      <c r="QYA258" s="27"/>
      <c r="QYB258" s="27"/>
      <c r="QYC258" s="27"/>
      <c r="QYD258" s="27"/>
      <c r="QYE258" s="27"/>
      <c r="QYF258" s="27"/>
      <c r="QYG258" s="27"/>
      <c r="QYH258" s="27"/>
      <c r="QYI258" s="27"/>
      <c r="QYJ258" s="27"/>
      <c r="QYK258" s="27"/>
      <c r="QYL258" s="27"/>
      <c r="QYM258" s="27"/>
      <c r="QYN258" s="27"/>
      <c r="QYO258" s="27"/>
      <c r="QYP258" s="27"/>
      <c r="QYQ258" s="27"/>
      <c r="QYR258" s="27"/>
      <c r="QYS258" s="27"/>
      <c r="QYT258" s="27"/>
      <c r="QYU258" s="27"/>
      <c r="QYV258" s="27"/>
      <c r="QYW258" s="27"/>
      <c r="QYX258" s="27"/>
      <c r="QYY258" s="27"/>
      <c r="QYZ258" s="27"/>
      <c r="QZA258" s="27"/>
      <c r="QZB258" s="27"/>
      <c r="QZC258" s="27"/>
      <c r="QZD258" s="27"/>
      <c r="QZE258" s="27"/>
      <c r="QZF258" s="27"/>
      <c r="QZG258" s="27"/>
      <c r="QZH258" s="27"/>
      <c r="QZI258" s="27"/>
      <c r="QZJ258" s="27"/>
      <c r="QZK258" s="27"/>
      <c r="QZL258" s="27"/>
      <c r="QZM258" s="27"/>
      <c r="QZN258" s="27"/>
      <c r="QZO258" s="27"/>
      <c r="QZP258" s="27"/>
      <c r="QZQ258" s="27"/>
      <c r="QZR258" s="27"/>
      <c r="QZS258" s="27"/>
      <c r="QZT258" s="27"/>
      <c r="QZU258" s="27"/>
      <c r="QZV258" s="27"/>
      <c r="QZW258" s="27"/>
      <c r="QZX258" s="27"/>
      <c r="QZY258" s="27"/>
      <c r="QZZ258" s="27"/>
      <c r="RAA258" s="27"/>
      <c r="RAB258" s="27"/>
      <c r="RAC258" s="27"/>
      <c r="RAD258" s="27"/>
      <c r="RAE258" s="27"/>
      <c r="RAF258" s="27"/>
      <c r="RAG258" s="27"/>
      <c r="RAH258" s="27"/>
      <c r="RAI258" s="27"/>
      <c r="RAJ258" s="27"/>
      <c r="RAK258" s="27"/>
      <c r="RAL258" s="27"/>
      <c r="RAM258" s="27"/>
      <c r="RAN258" s="27"/>
      <c r="RAO258" s="27"/>
      <c r="RAP258" s="27"/>
      <c r="RAQ258" s="27"/>
      <c r="RAR258" s="27"/>
      <c r="RAS258" s="27"/>
      <c r="RAT258" s="27"/>
      <c r="RAU258" s="27"/>
      <c r="RAV258" s="27"/>
      <c r="RAW258" s="27"/>
      <c r="RAX258" s="27"/>
      <c r="RAY258" s="27"/>
      <c r="RAZ258" s="27"/>
      <c r="RBA258" s="27"/>
      <c r="RBB258" s="27"/>
      <c r="RBC258" s="27"/>
      <c r="RBD258" s="27"/>
      <c r="RBE258" s="27"/>
      <c r="RBF258" s="27"/>
      <c r="RBG258" s="27"/>
      <c r="RBH258" s="27"/>
      <c r="RBI258" s="27"/>
      <c r="RBJ258" s="27"/>
      <c r="RBK258" s="27"/>
      <c r="RBL258" s="27"/>
      <c r="RBM258" s="27"/>
      <c r="RBN258" s="27"/>
      <c r="RBO258" s="27"/>
      <c r="RBP258" s="27"/>
      <c r="RBQ258" s="27"/>
      <c r="RBR258" s="27"/>
      <c r="RBS258" s="27"/>
      <c r="RBT258" s="27"/>
      <c r="RBU258" s="27"/>
      <c r="RBV258" s="27"/>
      <c r="RBW258" s="27"/>
      <c r="RBX258" s="27"/>
      <c r="RBY258" s="27"/>
      <c r="RBZ258" s="27"/>
      <c r="RCA258" s="27"/>
      <c r="RCB258" s="27"/>
      <c r="RCC258" s="27"/>
      <c r="RCD258" s="27"/>
      <c r="RCE258" s="27"/>
      <c r="RCF258" s="27"/>
      <c r="RCG258" s="27"/>
      <c r="RCH258" s="27"/>
      <c r="RCI258" s="27"/>
      <c r="RCJ258" s="27"/>
      <c r="RCK258" s="27"/>
      <c r="RCL258" s="27"/>
      <c r="RCM258" s="27"/>
      <c r="RCN258" s="27"/>
      <c r="RCO258" s="27"/>
      <c r="RCP258" s="27"/>
      <c r="RCQ258" s="27"/>
      <c r="RCR258" s="27"/>
      <c r="RCS258" s="27"/>
      <c r="RCT258" s="27"/>
      <c r="RCU258" s="27"/>
      <c r="RCV258" s="27"/>
      <c r="RCW258" s="27"/>
      <c r="RCX258" s="27"/>
      <c r="RCY258" s="27"/>
      <c r="RCZ258" s="27"/>
      <c r="RDA258" s="27"/>
      <c r="RDB258" s="27"/>
      <c r="RDC258" s="27"/>
      <c r="RDD258" s="27"/>
      <c r="RDE258" s="27"/>
      <c r="RDF258" s="27"/>
      <c r="RDG258" s="27"/>
      <c r="RDH258" s="27"/>
      <c r="RDI258" s="27"/>
      <c r="RDJ258" s="27"/>
      <c r="RDK258" s="27"/>
      <c r="RDL258" s="27"/>
      <c r="RDM258" s="27"/>
      <c r="RDN258" s="27"/>
      <c r="RDO258" s="27"/>
      <c r="RDP258" s="27"/>
      <c r="RDQ258" s="27"/>
      <c r="RDR258" s="27"/>
      <c r="RDS258" s="27"/>
      <c r="RDT258" s="27"/>
      <c r="RDU258" s="27"/>
      <c r="RDV258" s="27"/>
      <c r="RDW258" s="27"/>
      <c r="RDX258" s="27"/>
      <c r="RDY258" s="27"/>
      <c r="RDZ258" s="27"/>
      <c r="REA258" s="27"/>
      <c r="REB258" s="27"/>
      <c r="REC258" s="27"/>
      <c r="RED258" s="27"/>
      <c r="REE258" s="27"/>
      <c r="REF258" s="27"/>
      <c r="REG258" s="27"/>
      <c r="REH258" s="27"/>
      <c r="REI258" s="27"/>
      <c r="REJ258" s="27"/>
      <c r="REK258" s="27"/>
      <c r="REL258" s="27"/>
      <c r="REM258" s="27"/>
      <c r="REN258" s="27"/>
      <c r="REO258" s="27"/>
      <c r="REP258" s="27"/>
      <c r="REQ258" s="27"/>
      <c r="RER258" s="27"/>
      <c r="RES258" s="27"/>
      <c r="RET258" s="27"/>
      <c r="REU258" s="27"/>
      <c r="REV258" s="27"/>
      <c r="REW258" s="27"/>
      <c r="REX258" s="27"/>
      <c r="REY258" s="27"/>
      <c r="REZ258" s="27"/>
      <c r="RFA258" s="27"/>
      <c r="RFB258" s="27"/>
      <c r="RFC258" s="27"/>
      <c r="RFD258" s="27"/>
      <c r="RFE258" s="27"/>
      <c r="RFF258" s="27"/>
      <c r="RFG258" s="27"/>
      <c r="RFH258" s="27"/>
      <c r="RFI258" s="27"/>
      <c r="RFJ258" s="27"/>
      <c r="RFK258" s="27"/>
      <c r="RFL258" s="27"/>
      <c r="RFM258" s="27"/>
      <c r="RFN258" s="27"/>
      <c r="RFO258" s="27"/>
      <c r="RFP258" s="27"/>
      <c r="RFQ258" s="27"/>
      <c r="RFR258" s="27"/>
      <c r="RFS258" s="27"/>
      <c r="RFT258" s="27"/>
      <c r="RFU258" s="27"/>
      <c r="RFV258" s="27"/>
      <c r="RFW258" s="27"/>
      <c r="RFX258" s="27"/>
      <c r="RFY258" s="27"/>
      <c r="RFZ258" s="27"/>
      <c r="RGA258" s="27"/>
      <c r="RGB258" s="27"/>
      <c r="RGC258" s="27"/>
      <c r="RGD258" s="27"/>
      <c r="RGE258" s="27"/>
      <c r="RGF258" s="27"/>
      <c r="RGG258" s="27"/>
      <c r="RGH258" s="27"/>
      <c r="RGI258" s="27"/>
      <c r="RGJ258" s="27"/>
      <c r="RGK258" s="27"/>
      <c r="RGL258" s="27"/>
      <c r="RGM258" s="27"/>
      <c r="RGN258" s="27"/>
      <c r="RGO258" s="27"/>
      <c r="RGP258" s="27"/>
      <c r="RGQ258" s="27"/>
      <c r="RGR258" s="27"/>
      <c r="RGS258" s="27"/>
      <c r="RGT258" s="27"/>
      <c r="RGU258" s="27"/>
      <c r="RGV258" s="27"/>
      <c r="RGW258" s="27"/>
      <c r="RGX258" s="27"/>
      <c r="RGY258" s="27"/>
      <c r="RGZ258" s="27"/>
      <c r="RHA258" s="27"/>
      <c r="RHB258" s="27"/>
      <c r="RHC258" s="27"/>
      <c r="RHD258" s="27"/>
      <c r="RHE258" s="27"/>
      <c r="RHF258" s="27"/>
      <c r="RHG258" s="27"/>
      <c r="RHH258" s="27"/>
      <c r="RHI258" s="27"/>
      <c r="RHJ258" s="27"/>
      <c r="RHK258" s="27"/>
      <c r="RHL258" s="27"/>
      <c r="RHM258" s="27"/>
      <c r="RHN258" s="27"/>
      <c r="RHO258" s="27"/>
      <c r="RHP258" s="27"/>
      <c r="RHQ258" s="27"/>
      <c r="RHR258" s="27"/>
      <c r="RHS258" s="27"/>
      <c r="RHT258" s="27"/>
      <c r="RHU258" s="27"/>
      <c r="RHV258" s="27"/>
      <c r="RHW258" s="27"/>
      <c r="RHX258" s="27"/>
      <c r="RHY258" s="27"/>
      <c r="RHZ258" s="27"/>
      <c r="RIA258" s="27"/>
      <c r="RIB258" s="27"/>
      <c r="RIC258" s="27"/>
      <c r="RID258" s="27"/>
      <c r="RIE258" s="27"/>
      <c r="RIF258" s="27"/>
      <c r="RIG258" s="27"/>
      <c r="RIH258" s="27"/>
      <c r="RII258" s="27"/>
      <c r="RIJ258" s="27"/>
      <c r="RIK258" s="27"/>
      <c r="RIL258" s="27"/>
      <c r="RIM258" s="27"/>
      <c r="RIN258" s="27"/>
      <c r="RIO258" s="27"/>
      <c r="RIP258" s="27"/>
      <c r="RIQ258" s="27"/>
      <c r="RIR258" s="27"/>
      <c r="RIS258" s="27"/>
      <c r="RIT258" s="27"/>
      <c r="RIU258" s="27"/>
      <c r="RIV258" s="27"/>
      <c r="RIW258" s="27"/>
      <c r="RIX258" s="27"/>
      <c r="RIY258" s="27"/>
      <c r="RIZ258" s="27"/>
      <c r="RJA258" s="27"/>
      <c r="RJB258" s="27"/>
      <c r="RJC258" s="27"/>
      <c r="RJD258" s="27"/>
      <c r="RJE258" s="27"/>
      <c r="RJF258" s="27"/>
      <c r="RJG258" s="27"/>
      <c r="RJH258" s="27"/>
      <c r="RJI258" s="27"/>
      <c r="RJJ258" s="27"/>
      <c r="RJK258" s="27"/>
      <c r="RJL258" s="27"/>
      <c r="RJM258" s="27"/>
      <c r="RJN258" s="27"/>
      <c r="RJO258" s="27"/>
      <c r="RJP258" s="27"/>
      <c r="RJQ258" s="27"/>
      <c r="RJR258" s="27"/>
      <c r="RJS258" s="27"/>
      <c r="RJT258" s="27"/>
      <c r="RJU258" s="27"/>
      <c r="RJV258" s="27"/>
      <c r="RJW258" s="27"/>
      <c r="RJX258" s="27"/>
      <c r="RJY258" s="27"/>
      <c r="RJZ258" s="27"/>
      <c r="RKA258" s="27"/>
      <c r="RKB258" s="27"/>
      <c r="RKC258" s="27"/>
      <c r="RKD258" s="27"/>
      <c r="RKE258" s="27"/>
      <c r="RKF258" s="27"/>
      <c r="RKG258" s="27"/>
      <c r="RKH258" s="27"/>
      <c r="RKI258" s="27"/>
      <c r="RKJ258" s="27"/>
      <c r="RKK258" s="27"/>
      <c r="RKL258" s="27"/>
      <c r="RKM258" s="27"/>
      <c r="RKN258" s="27"/>
      <c r="RKO258" s="27"/>
      <c r="RKP258" s="27"/>
      <c r="RKQ258" s="27"/>
      <c r="RKR258" s="27"/>
      <c r="RKS258" s="27"/>
      <c r="RKT258" s="27"/>
      <c r="RKU258" s="27"/>
      <c r="RKV258" s="27"/>
      <c r="RKW258" s="27"/>
      <c r="RKX258" s="27"/>
      <c r="RKY258" s="27"/>
      <c r="RKZ258" s="27"/>
      <c r="RLA258" s="27"/>
      <c r="RLB258" s="27"/>
      <c r="RLC258" s="27"/>
      <c r="RLD258" s="27"/>
      <c r="RLE258" s="27"/>
      <c r="RLF258" s="27"/>
      <c r="RLG258" s="27"/>
      <c r="RLH258" s="27"/>
      <c r="RLI258" s="27"/>
      <c r="RLJ258" s="27"/>
      <c r="RLK258" s="27"/>
      <c r="RLL258" s="27"/>
      <c r="RLM258" s="27"/>
      <c r="RLN258" s="27"/>
      <c r="RLO258" s="27"/>
      <c r="RLP258" s="27"/>
      <c r="RLQ258" s="27"/>
      <c r="RLR258" s="27"/>
      <c r="RLS258" s="27"/>
      <c r="RLT258" s="27"/>
      <c r="RLU258" s="27"/>
      <c r="RLV258" s="27"/>
      <c r="RLW258" s="27"/>
      <c r="RLX258" s="27"/>
      <c r="RLY258" s="27"/>
      <c r="RLZ258" s="27"/>
      <c r="RMA258" s="27"/>
      <c r="RMB258" s="27"/>
      <c r="RMC258" s="27"/>
      <c r="RMD258" s="27"/>
      <c r="RME258" s="27"/>
      <c r="RMF258" s="27"/>
      <c r="RMG258" s="27"/>
      <c r="RMH258" s="27"/>
      <c r="RMI258" s="27"/>
      <c r="RMJ258" s="27"/>
      <c r="RMK258" s="27"/>
      <c r="RML258" s="27"/>
      <c r="RMM258" s="27"/>
      <c r="RMN258" s="27"/>
      <c r="RMO258" s="27"/>
      <c r="RMP258" s="27"/>
      <c r="RMQ258" s="27"/>
      <c r="RMR258" s="27"/>
      <c r="RMS258" s="27"/>
      <c r="RMT258" s="27"/>
      <c r="RMU258" s="27"/>
      <c r="RMV258" s="27"/>
      <c r="RMW258" s="27"/>
      <c r="RMX258" s="27"/>
      <c r="RMY258" s="27"/>
      <c r="RMZ258" s="27"/>
      <c r="RNA258" s="27"/>
      <c r="RNB258" s="27"/>
      <c r="RNC258" s="27"/>
      <c r="RND258" s="27"/>
      <c r="RNE258" s="27"/>
      <c r="RNF258" s="27"/>
      <c r="RNG258" s="27"/>
      <c r="RNH258" s="27"/>
      <c r="RNI258" s="27"/>
      <c r="RNJ258" s="27"/>
      <c r="RNK258" s="27"/>
      <c r="RNL258" s="27"/>
      <c r="RNM258" s="27"/>
      <c r="RNN258" s="27"/>
      <c r="RNO258" s="27"/>
      <c r="RNP258" s="27"/>
      <c r="RNQ258" s="27"/>
      <c r="RNR258" s="27"/>
      <c r="RNS258" s="27"/>
      <c r="RNT258" s="27"/>
      <c r="RNU258" s="27"/>
      <c r="RNV258" s="27"/>
      <c r="RNW258" s="27"/>
      <c r="RNX258" s="27"/>
      <c r="RNY258" s="27"/>
      <c r="RNZ258" s="27"/>
      <c r="ROA258" s="27"/>
      <c r="ROB258" s="27"/>
      <c r="ROC258" s="27"/>
      <c r="ROD258" s="27"/>
      <c r="ROE258" s="27"/>
      <c r="ROF258" s="27"/>
      <c r="ROG258" s="27"/>
      <c r="ROH258" s="27"/>
      <c r="ROI258" s="27"/>
      <c r="ROJ258" s="27"/>
      <c r="ROK258" s="27"/>
      <c r="ROL258" s="27"/>
      <c r="ROM258" s="27"/>
      <c r="RON258" s="27"/>
      <c r="ROO258" s="27"/>
      <c r="ROP258" s="27"/>
      <c r="ROQ258" s="27"/>
      <c r="ROR258" s="27"/>
      <c r="ROS258" s="27"/>
      <c r="ROT258" s="27"/>
      <c r="ROU258" s="27"/>
      <c r="ROV258" s="27"/>
      <c r="ROW258" s="27"/>
      <c r="ROX258" s="27"/>
      <c r="ROY258" s="27"/>
      <c r="ROZ258" s="27"/>
      <c r="RPA258" s="27"/>
      <c r="RPB258" s="27"/>
      <c r="RPC258" s="27"/>
      <c r="RPD258" s="27"/>
      <c r="RPE258" s="27"/>
      <c r="RPF258" s="27"/>
      <c r="RPG258" s="27"/>
      <c r="RPH258" s="27"/>
      <c r="RPI258" s="27"/>
      <c r="RPJ258" s="27"/>
      <c r="RPK258" s="27"/>
      <c r="RPL258" s="27"/>
      <c r="RPM258" s="27"/>
      <c r="RPN258" s="27"/>
      <c r="RPO258" s="27"/>
      <c r="RPP258" s="27"/>
      <c r="RPQ258" s="27"/>
      <c r="RPR258" s="27"/>
      <c r="RPS258" s="27"/>
      <c r="RPT258" s="27"/>
      <c r="RPU258" s="27"/>
      <c r="RPV258" s="27"/>
      <c r="RPW258" s="27"/>
      <c r="RPX258" s="27"/>
      <c r="RPY258" s="27"/>
      <c r="RPZ258" s="27"/>
      <c r="RQA258" s="27"/>
      <c r="RQB258" s="27"/>
      <c r="RQC258" s="27"/>
      <c r="RQD258" s="27"/>
      <c r="RQE258" s="27"/>
      <c r="RQF258" s="27"/>
      <c r="RQG258" s="27"/>
      <c r="RQH258" s="27"/>
      <c r="RQI258" s="27"/>
      <c r="RQJ258" s="27"/>
      <c r="RQK258" s="27"/>
      <c r="RQL258" s="27"/>
      <c r="RQM258" s="27"/>
      <c r="RQN258" s="27"/>
      <c r="RQO258" s="27"/>
      <c r="RQP258" s="27"/>
      <c r="RQQ258" s="27"/>
      <c r="RQR258" s="27"/>
      <c r="RQS258" s="27"/>
      <c r="RQT258" s="27"/>
      <c r="RQU258" s="27"/>
      <c r="RQV258" s="27"/>
      <c r="RQW258" s="27"/>
      <c r="RQX258" s="27"/>
      <c r="RQY258" s="27"/>
      <c r="RQZ258" s="27"/>
      <c r="RRA258" s="27"/>
      <c r="RRB258" s="27"/>
      <c r="RRC258" s="27"/>
      <c r="RRD258" s="27"/>
      <c r="RRE258" s="27"/>
      <c r="RRF258" s="27"/>
      <c r="RRG258" s="27"/>
      <c r="RRH258" s="27"/>
      <c r="RRI258" s="27"/>
      <c r="RRJ258" s="27"/>
      <c r="RRK258" s="27"/>
      <c r="RRL258" s="27"/>
      <c r="RRM258" s="27"/>
      <c r="RRN258" s="27"/>
      <c r="RRO258" s="27"/>
      <c r="RRP258" s="27"/>
      <c r="RRQ258" s="27"/>
      <c r="RRR258" s="27"/>
      <c r="RRS258" s="27"/>
      <c r="RRT258" s="27"/>
      <c r="RRU258" s="27"/>
      <c r="RRV258" s="27"/>
      <c r="RRW258" s="27"/>
      <c r="RRX258" s="27"/>
      <c r="RRY258" s="27"/>
      <c r="RRZ258" s="27"/>
      <c r="RSA258" s="27"/>
      <c r="RSB258" s="27"/>
      <c r="RSC258" s="27"/>
      <c r="RSD258" s="27"/>
      <c r="RSE258" s="27"/>
      <c r="RSF258" s="27"/>
      <c r="RSG258" s="27"/>
      <c r="RSH258" s="27"/>
      <c r="RSI258" s="27"/>
      <c r="RSJ258" s="27"/>
      <c r="RSK258" s="27"/>
      <c r="RSL258" s="27"/>
      <c r="RSM258" s="27"/>
      <c r="RSN258" s="27"/>
      <c r="RSO258" s="27"/>
      <c r="RSP258" s="27"/>
      <c r="RSQ258" s="27"/>
      <c r="RSR258" s="27"/>
      <c r="RSS258" s="27"/>
      <c r="RST258" s="27"/>
      <c r="RSU258" s="27"/>
      <c r="RSV258" s="27"/>
      <c r="RSW258" s="27"/>
      <c r="RSX258" s="27"/>
      <c r="RSY258" s="27"/>
      <c r="RSZ258" s="27"/>
      <c r="RTA258" s="27"/>
      <c r="RTB258" s="27"/>
      <c r="RTC258" s="27"/>
      <c r="RTD258" s="27"/>
      <c r="RTE258" s="27"/>
      <c r="RTF258" s="27"/>
      <c r="RTG258" s="27"/>
      <c r="RTH258" s="27"/>
      <c r="RTI258" s="27"/>
      <c r="RTJ258" s="27"/>
      <c r="RTK258" s="27"/>
      <c r="RTL258" s="27"/>
      <c r="RTM258" s="27"/>
      <c r="RTN258" s="27"/>
      <c r="RTO258" s="27"/>
      <c r="RTP258" s="27"/>
      <c r="RTQ258" s="27"/>
      <c r="RTR258" s="27"/>
      <c r="RTS258" s="27"/>
      <c r="RTT258" s="27"/>
      <c r="RTU258" s="27"/>
      <c r="RTV258" s="27"/>
      <c r="RTW258" s="27"/>
      <c r="RTX258" s="27"/>
      <c r="RTY258" s="27"/>
      <c r="RTZ258" s="27"/>
      <c r="RUA258" s="27"/>
      <c r="RUB258" s="27"/>
      <c r="RUC258" s="27"/>
      <c r="RUD258" s="27"/>
      <c r="RUE258" s="27"/>
      <c r="RUF258" s="27"/>
      <c r="RUG258" s="27"/>
      <c r="RUH258" s="27"/>
      <c r="RUI258" s="27"/>
      <c r="RUJ258" s="27"/>
      <c r="RUK258" s="27"/>
      <c r="RUL258" s="27"/>
      <c r="RUM258" s="27"/>
      <c r="RUN258" s="27"/>
      <c r="RUO258" s="27"/>
      <c r="RUP258" s="27"/>
      <c r="RUQ258" s="27"/>
      <c r="RUR258" s="27"/>
      <c r="RUS258" s="27"/>
      <c r="RUT258" s="27"/>
      <c r="RUU258" s="27"/>
      <c r="RUV258" s="27"/>
      <c r="RUW258" s="27"/>
      <c r="RUX258" s="27"/>
      <c r="RUY258" s="27"/>
      <c r="RUZ258" s="27"/>
      <c r="RVA258" s="27"/>
      <c r="RVB258" s="27"/>
      <c r="RVC258" s="27"/>
      <c r="RVD258" s="27"/>
      <c r="RVE258" s="27"/>
      <c r="RVF258" s="27"/>
      <c r="RVG258" s="27"/>
      <c r="RVH258" s="27"/>
      <c r="RVI258" s="27"/>
      <c r="RVJ258" s="27"/>
      <c r="RVK258" s="27"/>
      <c r="RVL258" s="27"/>
      <c r="RVM258" s="27"/>
      <c r="RVN258" s="27"/>
      <c r="RVO258" s="27"/>
      <c r="RVP258" s="27"/>
      <c r="RVQ258" s="27"/>
      <c r="RVR258" s="27"/>
      <c r="RVS258" s="27"/>
      <c r="RVT258" s="27"/>
      <c r="RVU258" s="27"/>
      <c r="RVV258" s="27"/>
      <c r="RVW258" s="27"/>
      <c r="RVX258" s="27"/>
      <c r="RVY258" s="27"/>
      <c r="RVZ258" s="27"/>
      <c r="RWA258" s="27"/>
      <c r="RWB258" s="27"/>
      <c r="RWC258" s="27"/>
      <c r="RWD258" s="27"/>
      <c r="RWE258" s="27"/>
      <c r="RWF258" s="27"/>
      <c r="RWG258" s="27"/>
      <c r="RWH258" s="27"/>
      <c r="RWI258" s="27"/>
      <c r="RWJ258" s="27"/>
      <c r="RWK258" s="27"/>
      <c r="RWL258" s="27"/>
      <c r="RWM258" s="27"/>
      <c r="RWN258" s="27"/>
      <c r="RWO258" s="27"/>
      <c r="RWP258" s="27"/>
      <c r="RWQ258" s="27"/>
      <c r="RWR258" s="27"/>
      <c r="RWS258" s="27"/>
      <c r="RWT258" s="27"/>
      <c r="RWU258" s="27"/>
      <c r="RWV258" s="27"/>
      <c r="RWW258" s="27"/>
      <c r="RWX258" s="27"/>
      <c r="RWY258" s="27"/>
      <c r="RWZ258" s="27"/>
      <c r="RXA258" s="27"/>
      <c r="RXB258" s="27"/>
      <c r="RXC258" s="27"/>
      <c r="RXD258" s="27"/>
      <c r="RXE258" s="27"/>
      <c r="RXF258" s="27"/>
      <c r="RXG258" s="27"/>
      <c r="RXH258" s="27"/>
      <c r="RXI258" s="27"/>
      <c r="RXJ258" s="27"/>
      <c r="RXK258" s="27"/>
      <c r="RXL258" s="27"/>
      <c r="RXM258" s="27"/>
      <c r="RXN258" s="27"/>
      <c r="RXO258" s="27"/>
      <c r="RXP258" s="27"/>
      <c r="RXQ258" s="27"/>
      <c r="RXR258" s="27"/>
      <c r="RXS258" s="27"/>
      <c r="RXT258" s="27"/>
      <c r="RXU258" s="27"/>
      <c r="RXV258" s="27"/>
      <c r="RXW258" s="27"/>
      <c r="RXX258" s="27"/>
      <c r="RXY258" s="27"/>
      <c r="RXZ258" s="27"/>
      <c r="RYA258" s="27"/>
      <c r="RYB258" s="27"/>
      <c r="RYC258" s="27"/>
      <c r="RYD258" s="27"/>
      <c r="RYE258" s="27"/>
      <c r="RYF258" s="27"/>
      <c r="RYG258" s="27"/>
      <c r="RYH258" s="27"/>
      <c r="RYI258" s="27"/>
      <c r="RYJ258" s="27"/>
      <c r="RYK258" s="27"/>
      <c r="RYL258" s="27"/>
      <c r="RYM258" s="27"/>
      <c r="RYN258" s="27"/>
      <c r="RYO258" s="27"/>
      <c r="RYP258" s="27"/>
      <c r="RYQ258" s="27"/>
      <c r="RYR258" s="27"/>
      <c r="RYS258" s="27"/>
      <c r="RYT258" s="27"/>
      <c r="RYU258" s="27"/>
      <c r="RYV258" s="27"/>
      <c r="RYW258" s="27"/>
      <c r="RYX258" s="27"/>
      <c r="RYY258" s="27"/>
      <c r="RYZ258" s="27"/>
      <c r="RZA258" s="27"/>
      <c r="RZB258" s="27"/>
      <c r="RZC258" s="27"/>
      <c r="RZD258" s="27"/>
      <c r="RZE258" s="27"/>
      <c r="RZF258" s="27"/>
      <c r="RZG258" s="27"/>
      <c r="RZH258" s="27"/>
      <c r="RZI258" s="27"/>
      <c r="RZJ258" s="27"/>
      <c r="RZK258" s="27"/>
      <c r="RZL258" s="27"/>
      <c r="RZM258" s="27"/>
      <c r="RZN258" s="27"/>
      <c r="RZO258" s="27"/>
      <c r="RZP258" s="27"/>
      <c r="RZQ258" s="27"/>
      <c r="RZR258" s="27"/>
      <c r="RZS258" s="27"/>
      <c r="RZT258" s="27"/>
      <c r="RZU258" s="27"/>
      <c r="RZV258" s="27"/>
      <c r="RZW258" s="27"/>
      <c r="RZX258" s="27"/>
      <c r="RZY258" s="27"/>
      <c r="RZZ258" s="27"/>
      <c r="SAA258" s="27"/>
      <c r="SAB258" s="27"/>
      <c r="SAC258" s="27"/>
      <c r="SAD258" s="27"/>
      <c r="SAE258" s="27"/>
      <c r="SAF258" s="27"/>
      <c r="SAG258" s="27"/>
      <c r="SAH258" s="27"/>
      <c r="SAI258" s="27"/>
      <c r="SAJ258" s="27"/>
      <c r="SAK258" s="27"/>
      <c r="SAL258" s="27"/>
      <c r="SAM258" s="27"/>
      <c r="SAN258" s="27"/>
      <c r="SAO258" s="27"/>
      <c r="SAP258" s="27"/>
      <c r="SAQ258" s="27"/>
      <c r="SAR258" s="27"/>
      <c r="SAS258" s="27"/>
      <c r="SAT258" s="27"/>
      <c r="SAU258" s="27"/>
      <c r="SAV258" s="27"/>
      <c r="SAW258" s="27"/>
      <c r="SAX258" s="27"/>
      <c r="SAY258" s="27"/>
      <c r="SAZ258" s="27"/>
      <c r="SBA258" s="27"/>
      <c r="SBB258" s="27"/>
      <c r="SBC258" s="27"/>
      <c r="SBD258" s="27"/>
      <c r="SBE258" s="27"/>
      <c r="SBF258" s="27"/>
      <c r="SBG258" s="27"/>
      <c r="SBH258" s="27"/>
      <c r="SBI258" s="27"/>
      <c r="SBJ258" s="27"/>
      <c r="SBK258" s="27"/>
      <c r="SBL258" s="27"/>
      <c r="SBM258" s="27"/>
      <c r="SBN258" s="27"/>
      <c r="SBO258" s="27"/>
      <c r="SBP258" s="27"/>
      <c r="SBQ258" s="27"/>
      <c r="SBR258" s="27"/>
      <c r="SBS258" s="27"/>
      <c r="SBT258" s="27"/>
      <c r="SBU258" s="27"/>
      <c r="SBV258" s="27"/>
      <c r="SBW258" s="27"/>
      <c r="SBX258" s="27"/>
      <c r="SBY258" s="27"/>
      <c r="SBZ258" s="27"/>
      <c r="SCA258" s="27"/>
      <c r="SCB258" s="27"/>
      <c r="SCC258" s="27"/>
      <c r="SCD258" s="27"/>
      <c r="SCE258" s="27"/>
      <c r="SCF258" s="27"/>
      <c r="SCG258" s="27"/>
      <c r="SCH258" s="27"/>
      <c r="SCI258" s="27"/>
      <c r="SCJ258" s="27"/>
      <c r="SCK258" s="27"/>
      <c r="SCL258" s="27"/>
      <c r="SCM258" s="27"/>
      <c r="SCN258" s="27"/>
      <c r="SCO258" s="27"/>
      <c r="SCP258" s="27"/>
      <c r="SCQ258" s="27"/>
      <c r="SCR258" s="27"/>
      <c r="SCS258" s="27"/>
      <c r="SCT258" s="27"/>
      <c r="SCU258" s="27"/>
      <c r="SCV258" s="27"/>
      <c r="SCW258" s="27"/>
      <c r="SCX258" s="27"/>
      <c r="SCY258" s="27"/>
      <c r="SCZ258" s="27"/>
      <c r="SDA258" s="27"/>
      <c r="SDB258" s="27"/>
      <c r="SDC258" s="27"/>
      <c r="SDD258" s="27"/>
      <c r="SDE258" s="27"/>
      <c r="SDF258" s="27"/>
      <c r="SDG258" s="27"/>
      <c r="SDH258" s="27"/>
      <c r="SDI258" s="27"/>
      <c r="SDJ258" s="27"/>
      <c r="SDK258" s="27"/>
      <c r="SDL258" s="27"/>
      <c r="SDM258" s="27"/>
      <c r="SDN258" s="27"/>
      <c r="SDO258" s="27"/>
      <c r="SDP258" s="27"/>
      <c r="SDQ258" s="27"/>
      <c r="SDR258" s="27"/>
      <c r="SDS258" s="27"/>
      <c r="SDT258" s="27"/>
      <c r="SDU258" s="27"/>
      <c r="SDV258" s="27"/>
      <c r="SDW258" s="27"/>
      <c r="SDX258" s="27"/>
      <c r="SDY258" s="27"/>
      <c r="SDZ258" s="27"/>
      <c r="SEA258" s="27"/>
      <c r="SEB258" s="27"/>
      <c r="SEC258" s="27"/>
      <c r="SED258" s="27"/>
      <c r="SEE258" s="27"/>
      <c r="SEF258" s="27"/>
      <c r="SEG258" s="27"/>
      <c r="SEH258" s="27"/>
      <c r="SEI258" s="27"/>
      <c r="SEJ258" s="27"/>
      <c r="SEK258" s="27"/>
      <c r="SEL258" s="27"/>
      <c r="SEM258" s="27"/>
      <c r="SEN258" s="27"/>
      <c r="SEO258" s="27"/>
      <c r="SEP258" s="27"/>
      <c r="SEQ258" s="27"/>
      <c r="SER258" s="27"/>
      <c r="SES258" s="27"/>
      <c r="SET258" s="27"/>
      <c r="SEU258" s="27"/>
      <c r="SEV258" s="27"/>
      <c r="SEW258" s="27"/>
      <c r="SEX258" s="27"/>
      <c r="SEY258" s="27"/>
      <c r="SEZ258" s="27"/>
      <c r="SFA258" s="27"/>
      <c r="SFB258" s="27"/>
      <c r="SFC258" s="27"/>
      <c r="SFD258" s="27"/>
      <c r="SFE258" s="27"/>
      <c r="SFF258" s="27"/>
      <c r="SFG258" s="27"/>
      <c r="SFH258" s="27"/>
      <c r="SFI258" s="27"/>
      <c r="SFJ258" s="27"/>
      <c r="SFK258" s="27"/>
      <c r="SFL258" s="27"/>
      <c r="SFM258" s="27"/>
      <c r="SFN258" s="27"/>
      <c r="SFO258" s="27"/>
      <c r="SFP258" s="27"/>
      <c r="SFQ258" s="27"/>
      <c r="SFR258" s="27"/>
      <c r="SFS258" s="27"/>
      <c r="SFT258" s="27"/>
      <c r="SFU258" s="27"/>
      <c r="SFV258" s="27"/>
      <c r="SFW258" s="27"/>
      <c r="SFX258" s="27"/>
      <c r="SFY258" s="27"/>
      <c r="SFZ258" s="27"/>
      <c r="SGA258" s="27"/>
      <c r="SGB258" s="27"/>
      <c r="SGC258" s="27"/>
      <c r="SGD258" s="27"/>
      <c r="SGE258" s="27"/>
      <c r="SGF258" s="27"/>
      <c r="SGG258" s="27"/>
      <c r="SGH258" s="27"/>
      <c r="SGI258" s="27"/>
      <c r="SGJ258" s="27"/>
      <c r="SGK258" s="27"/>
      <c r="SGL258" s="27"/>
      <c r="SGM258" s="27"/>
      <c r="SGN258" s="27"/>
      <c r="SGO258" s="27"/>
      <c r="SGP258" s="27"/>
      <c r="SGQ258" s="27"/>
      <c r="SGR258" s="27"/>
      <c r="SGS258" s="27"/>
      <c r="SGT258" s="27"/>
      <c r="SGU258" s="27"/>
      <c r="SGV258" s="27"/>
      <c r="SGW258" s="27"/>
      <c r="SGX258" s="27"/>
      <c r="SGY258" s="27"/>
      <c r="SGZ258" s="27"/>
      <c r="SHA258" s="27"/>
      <c r="SHB258" s="27"/>
      <c r="SHC258" s="27"/>
      <c r="SHD258" s="27"/>
      <c r="SHE258" s="27"/>
      <c r="SHF258" s="27"/>
      <c r="SHG258" s="27"/>
      <c r="SHH258" s="27"/>
      <c r="SHI258" s="27"/>
      <c r="SHJ258" s="27"/>
      <c r="SHK258" s="27"/>
      <c r="SHL258" s="27"/>
      <c r="SHM258" s="27"/>
      <c r="SHN258" s="27"/>
      <c r="SHO258" s="27"/>
      <c r="SHP258" s="27"/>
      <c r="SHQ258" s="27"/>
      <c r="SHR258" s="27"/>
      <c r="SHS258" s="27"/>
      <c r="SHT258" s="27"/>
      <c r="SHU258" s="27"/>
      <c r="SHV258" s="27"/>
      <c r="SHW258" s="27"/>
      <c r="SHX258" s="27"/>
      <c r="SHY258" s="27"/>
      <c r="SHZ258" s="27"/>
      <c r="SIA258" s="27"/>
      <c r="SIB258" s="27"/>
      <c r="SIC258" s="27"/>
      <c r="SID258" s="27"/>
      <c r="SIE258" s="27"/>
      <c r="SIF258" s="27"/>
      <c r="SIG258" s="27"/>
      <c r="SIH258" s="27"/>
      <c r="SII258" s="27"/>
      <c r="SIJ258" s="27"/>
      <c r="SIK258" s="27"/>
      <c r="SIL258" s="27"/>
      <c r="SIM258" s="27"/>
      <c r="SIN258" s="27"/>
      <c r="SIO258" s="27"/>
      <c r="SIP258" s="27"/>
      <c r="SIQ258" s="27"/>
      <c r="SIR258" s="27"/>
      <c r="SIS258" s="27"/>
      <c r="SIT258" s="27"/>
      <c r="SIU258" s="27"/>
      <c r="SIV258" s="27"/>
      <c r="SIW258" s="27"/>
      <c r="SIX258" s="27"/>
      <c r="SIY258" s="27"/>
      <c r="SIZ258" s="27"/>
      <c r="SJA258" s="27"/>
      <c r="SJB258" s="27"/>
      <c r="SJC258" s="27"/>
      <c r="SJD258" s="27"/>
      <c r="SJE258" s="27"/>
      <c r="SJF258" s="27"/>
      <c r="SJG258" s="27"/>
      <c r="SJH258" s="27"/>
      <c r="SJI258" s="27"/>
      <c r="SJJ258" s="27"/>
      <c r="SJK258" s="27"/>
      <c r="SJL258" s="27"/>
      <c r="SJM258" s="27"/>
      <c r="SJN258" s="27"/>
      <c r="SJO258" s="27"/>
      <c r="SJP258" s="27"/>
      <c r="SJQ258" s="27"/>
      <c r="SJR258" s="27"/>
      <c r="SJS258" s="27"/>
      <c r="SJT258" s="27"/>
      <c r="SJU258" s="27"/>
      <c r="SJV258" s="27"/>
      <c r="SJW258" s="27"/>
      <c r="SJX258" s="27"/>
      <c r="SJY258" s="27"/>
      <c r="SJZ258" s="27"/>
      <c r="SKA258" s="27"/>
      <c r="SKB258" s="27"/>
      <c r="SKC258" s="27"/>
      <c r="SKD258" s="27"/>
      <c r="SKE258" s="27"/>
      <c r="SKF258" s="27"/>
      <c r="SKG258" s="27"/>
      <c r="SKH258" s="27"/>
      <c r="SKI258" s="27"/>
      <c r="SKJ258" s="27"/>
      <c r="SKK258" s="27"/>
      <c r="SKL258" s="27"/>
      <c r="SKM258" s="27"/>
      <c r="SKN258" s="27"/>
      <c r="SKO258" s="27"/>
      <c r="SKP258" s="27"/>
      <c r="SKQ258" s="27"/>
      <c r="SKR258" s="27"/>
      <c r="SKS258" s="27"/>
      <c r="SKT258" s="27"/>
      <c r="SKU258" s="27"/>
      <c r="SKV258" s="27"/>
      <c r="SKW258" s="27"/>
      <c r="SKX258" s="27"/>
      <c r="SKY258" s="27"/>
      <c r="SKZ258" s="27"/>
      <c r="SLA258" s="27"/>
      <c r="SLB258" s="27"/>
      <c r="SLC258" s="27"/>
      <c r="SLD258" s="27"/>
      <c r="SLE258" s="27"/>
      <c r="SLF258" s="27"/>
      <c r="SLG258" s="27"/>
      <c r="SLH258" s="27"/>
      <c r="SLI258" s="27"/>
      <c r="SLJ258" s="27"/>
      <c r="SLK258" s="27"/>
      <c r="SLL258" s="27"/>
      <c r="SLM258" s="27"/>
      <c r="SLN258" s="27"/>
      <c r="SLO258" s="27"/>
      <c r="SLP258" s="27"/>
      <c r="SLQ258" s="27"/>
      <c r="SLR258" s="27"/>
      <c r="SLS258" s="27"/>
      <c r="SLT258" s="27"/>
      <c r="SLU258" s="27"/>
      <c r="SLV258" s="27"/>
      <c r="SLW258" s="27"/>
      <c r="SLX258" s="27"/>
      <c r="SLY258" s="27"/>
      <c r="SLZ258" s="27"/>
      <c r="SMA258" s="27"/>
      <c r="SMB258" s="27"/>
      <c r="SMC258" s="27"/>
      <c r="SMD258" s="27"/>
      <c r="SME258" s="27"/>
      <c r="SMF258" s="27"/>
      <c r="SMG258" s="27"/>
      <c r="SMH258" s="27"/>
      <c r="SMI258" s="27"/>
      <c r="SMJ258" s="27"/>
      <c r="SMK258" s="27"/>
      <c r="SML258" s="27"/>
      <c r="SMM258" s="27"/>
      <c r="SMN258" s="27"/>
      <c r="SMO258" s="27"/>
      <c r="SMP258" s="27"/>
      <c r="SMQ258" s="27"/>
      <c r="SMR258" s="27"/>
      <c r="SMS258" s="27"/>
      <c r="SMT258" s="27"/>
      <c r="SMU258" s="27"/>
      <c r="SMV258" s="27"/>
      <c r="SMW258" s="27"/>
      <c r="SMX258" s="27"/>
      <c r="SMY258" s="27"/>
      <c r="SMZ258" s="27"/>
      <c r="SNA258" s="27"/>
      <c r="SNB258" s="27"/>
      <c r="SNC258" s="27"/>
      <c r="SND258" s="27"/>
      <c r="SNE258" s="27"/>
      <c r="SNF258" s="27"/>
      <c r="SNG258" s="27"/>
      <c r="SNH258" s="27"/>
      <c r="SNI258" s="27"/>
      <c r="SNJ258" s="27"/>
      <c r="SNK258" s="27"/>
      <c r="SNL258" s="27"/>
      <c r="SNM258" s="27"/>
      <c r="SNN258" s="27"/>
      <c r="SNO258" s="27"/>
      <c r="SNP258" s="27"/>
      <c r="SNQ258" s="27"/>
      <c r="SNR258" s="27"/>
      <c r="SNS258" s="27"/>
      <c r="SNT258" s="27"/>
      <c r="SNU258" s="27"/>
      <c r="SNV258" s="27"/>
      <c r="SNW258" s="27"/>
      <c r="SNX258" s="27"/>
      <c r="SNY258" s="27"/>
      <c r="SNZ258" s="27"/>
      <c r="SOA258" s="27"/>
      <c r="SOB258" s="27"/>
      <c r="SOC258" s="27"/>
      <c r="SOD258" s="27"/>
      <c r="SOE258" s="27"/>
      <c r="SOF258" s="27"/>
      <c r="SOG258" s="27"/>
      <c r="SOH258" s="27"/>
      <c r="SOI258" s="27"/>
      <c r="SOJ258" s="27"/>
      <c r="SOK258" s="27"/>
      <c r="SOL258" s="27"/>
      <c r="SOM258" s="27"/>
      <c r="SON258" s="27"/>
      <c r="SOO258" s="27"/>
      <c r="SOP258" s="27"/>
      <c r="SOQ258" s="27"/>
      <c r="SOR258" s="27"/>
      <c r="SOS258" s="27"/>
      <c r="SOT258" s="27"/>
      <c r="SOU258" s="27"/>
      <c r="SOV258" s="27"/>
      <c r="SOW258" s="27"/>
      <c r="SOX258" s="27"/>
      <c r="SOY258" s="27"/>
      <c r="SOZ258" s="27"/>
      <c r="SPA258" s="27"/>
      <c r="SPB258" s="27"/>
      <c r="SPC258" s="27"/>
      <c r="SPD258" s="27"/>
      <c r="SPE258" s="27"/>
      <c r="SPF258" s="27"/>
      <c r="SPG258" s="27"/>
      <c r="SPH258" s="27"/>
      <c r="SPI258" s="27"/>
      <c r="SPJ258" s="27"/>
      <c r="SPK258" s="27"/>
      <c r="SPL258" s="27"/>
      <c r="SPM258" s="27"/>
      <c r="SPN258" s="27"/>
      <c r="SPO258" s="27"/>
      <c r="SPP258" s="27"/>
      <c r="SPQ258" s="27"/>
      <c r="SPR258" s="27"/>
      <c r="SPS258" s="27"/>
      <c r="SPT258" s="27"/>
      <c r="SPU258" s="27"/>
      <c r="SPV258" s="27"/>
      <c r="SPW258" s="27"/>
      <c r="SPX258" s="27"/>
      <c r="SPY258" s="27"/>
      <c r="SPZ258" s="27"/>
      <c r="SQA258" s="27"/>
      <c r="SQB258" s="27"/>
      <c r="SQC258" s="27"/>
      <c r="SQD258" s="27"/>
      <c r="SQE258" s="27"/>
      <c r="SQF258" s="27"/>
      <c r="SQG258" s="27"/>
      <c r="SQH258" s="27"/>
      <c r="SQI258" s="27"/>
      <c r="SQJ258" s="27"/>
      <c r="SQK258" s="27"/>
      <c r="SQL258" s="27"/>
      <c r="SQM258" s="27"/>
      <c r="SQN258" s="27"/>
      <c r="SQO258" s="27"/>
      <c r="SQP258" s="27"/>
      <c r="SQQ258" s="27"/>
      <c r="SQR258" s="27"/>
      <c r="SQS258" s="27"/>
      <c r="SQT258" s="27"/>
      <c r="SQU258" s="27"/>
      <c r="SQV258" s="27"/>
      <c r="SQW258" s="27"/>
      <c r="SQX258" s="27"/>
      <c r="SQY258" s="27"/>
      <c r="SQZ258" s="27"/>
      <c r="SRA258" s="27"/>
      <c r="SRB258" s="27"/>
      <c r="SRC258" s="27"/>
      <c r="SRD258" s="27"/>
      <c r="SRE258" s="27"/>
      <c r="SRF258" s="27"/>
      <c r="SRG258" s="27"/>
      <c r="SRH258" s="27"/>
      <c r="SRI258" s="27"/>
      <c r="SRJ258" s="27"/>
      <c r="SRK258" s="27"/>
      <c r="SRL258" s="27"/>
      <c r="SRM258" s="27"/>
      <c r="SRN258" s="27"/>
      <c r="SRO258" s="27"/>
      <c r="SRP258" s="27"/>
      <c r="SRQ258" s="27"/>
      <c r="SRR258" s="27"/>
      <c r="SRS258" s="27"/>
      <c r="SRT258" s="27"/>
      <c r="SRU258" s="27"/>
      <c r="SRV258" s="27"/>
      <c r="SRW258" s="27"/>
      <c r="SRX258" s="27"/>
      <c r="SRY258" s="27"/>
      <c r="SRZ258" s="27"/>
      <c r="SSA258" s="27"/>
      <c r="SSB258" s="27"/>
      <c r="SSC258" s="27"/>
      <c r="SSD258" s="27"/>
      <c r="SSE258" s="27"/>
      <c r="SSF258" s="27"/>
      <c r="SSG258" s="27"/>
      <c r="SSH258" s="27"/>
      <c r="SSI258" s="27"/>
      <c r="SSJ258" s="27"/>
      <c r="SSK258" s="27"/>
      <c r="SSL258" s="27"/>
      <c r="SSM258" s="27"/>
      <c r="SSN258" s="27"/>
      <c r="SSO258" s="27"/>
      <c r="SSP258" s="27"/>
      <c r="SSQ258" s="27"/>
      <c r="SSR258" s="27"/>
      <c r="SSS258" s="27"/>
      <c r="SST258" s="27"/>
      <c r="SSU258" s="27"/>
      <c r="SSV258" s="27"/>
      <c r="SSW258" s="27"/>
      <c r="SSX258" s="27"/>
      <c r="SSY258" s="27"/>
      <c r="SSZ258" s="27"/>
      <c r="STA258" s="27"/>
      <c r="STB258" s="27"/>
      <c r="STC258" s="27"/>
      <c r="STD258" s="27"/>
      <c r="STE258" s="27"/>
      <c r="STF258" s="27"/>
      <c r="STG258" s="27"/>
      <c r="STH258" s="27"/>
      <c r="STI258" s="27"/>
      <c r="STJ258" s="27"/>
      <c r="STK258" s="27"/>
      <c r="STL258" s="27"/>
      <c r="STM258" s="27"/>
      <c r="STN258" s="27"/>
      <c r="STO258" s="27"/>
      <c r="STP258" s="27"/>
      <c r="STQ258" s="27"/>
      <c r="STR258" s="27"/>
      <c r="STS258" s="27"/>
      <c r="STT258" s="27"/>
      <c r="STU258" s="27"/>
      <c r="STV258" s="27"/>
      <c r="STW258" s="27"/>
      <c r="STX258" s="27"/>
      <c r="STY258" s="27"/>
      <c r="STZ258" s="27"/>
      <c r="SUA258" s="27"/>
      <c r="SUB258" s="27"/>
      <c r="SUC258" s="27"/>
      <c r="SUD258" s="27"/>
      <c r="SUE258" s="27"/>
      <c r="SUF258" s="27"/>
      <c r="SUG258" s="27"/>
      <c r="SUH258" s="27"/>
      <c r="SUI258" s="27"/>
      <c r="SUJ258" s="27"/>
      <c r="SUK258" s="27"/>
      <c r="SUL258" s="27"/>
      <c r="SUM258" s="27"/>
      <c r="SUN258" s="27"/>
      <c r="SUO258" s="27"/>
      <c r="SUP258" s="27"/>
      <c r="SUQ258" s="27"/>
      <c r="SUR258" s="27"/>
      <c r="SUS258" s="27"/>
      <c r="SUT258" s="27"/>
      <c r="SUU258" s="27"/>
      <c r="SUV258" s="27"/>
      <c r="SUW258" s="27"/>
      <c r="SUX258" s="27"/>
      <c r="SUY258" s="27"/>
      <c r="SUZ258" s="27"/>
      <c r="SVA258" s="27"/>
      <c r="SVB258" s="27"/>
      <c r="SVC258" s="27"/>
      <c r="SVD258" s="27"/>
      <c r="SVE258" s="27"/>
      <c r="SVF258" s="27"/>
      <c r="SVG258" s="27"/>
      <c r="SVH258" s="27"/>
      <c r="SVI258" s="27"/>
      <c r="SVJ258" s="27"/>
      <c r="SVK258" s="27"/>
      <c r="SVL258" s="27"/>
      <c r="SVM258" s="27"/>
      <c r="SVN258" s="27"/>
      <c r="SVO258" s="27"/>
      <c r="SVP258" s="27"/>
      <c r="SVQ258" s="27"/>
      <c r="SVR258" s="27"/>
      <c r="SVS258" s="27"/>
      <c r="SVT258" s="27"/>
      <c r="SVU258" s="27"/>
      <c r="SVV258" s="27"/>
      <c r="SVW258" s="27"/>
      <c r="SVX258" s="27"/>
      <c r="SVY258" s="27"/>
      <c r="SVZ258" s="27"/>
      <c r="SWA258" s="27"/>
      <c r="SWB258" s="27"/>
      <c r="SWC258" s="27"/>
      <c r="SWD258" s="27"/>
      <c r="SWE258" s="27"/>
      <c r="SWF258" s="27"/>
      <c r="SWG258" s="27"/>
      <c r="SWH258" s="27"/>
      <c r="SWI258" s="27"/>
      <c r="SWJ258" s="27"/>
      <c r="SWK258" s="27"/>
      <c r="SWL258" s="27"/>
      <c r="SWM258" s="27"/>
      <c r="SWN258" s="27"/>
      <c r="SWO258" s="27"/>
      <c r="SWP258" s="27"/>
      <c r="SWQ258" s="27"/>
      <c r="SWR258" s="27"/>
      <c r="SWS258" s="27"/>
      <c r="SWT258" s="27"/>
      <c r="SWU258" s="27"/>
      <c r="SWV258" s="27"/>
      <c r="SWW258" s="27"/>
      <c r="SWX258" s="27"/>
      <c r="SWY258" s="27"/>
      <c r="SWZ258" s="27"/>
      <c r="SXA258" s="27"/>
      <c r="SXB258" s="27"/>
      <c r="SXC258" s="27"/>
      <c r="SXD258" s="27"/>
      <c r="SXE258" s="27"/>
      <c r="SXF258" s="27"/>
      <c r="SXG258" s="27"/>
      <c r="SXH258" s="27"/>
      <c r="SXI258" s="27"/>
      <c r="SXJ258" s="27"/>
      <c r="SXK258" s="27"/>
      <c r="SXL258" s="27"/>
      <c r="SXM258" s="27"/>
      <c r="SXN258" s="27"/>
      <c r="SXO258" s="27"/>
      <c r="SXP258" s="27"/>
      <c r="SXQ258" s="27"/>
      <c r="SXR258" s="27"/>
      <c r="SXS258" s="27"/>
      <c r="SXT258" s="27"/>
      <c r="SXU258" s="27"/>
      <c r="SXV258" s="27"/>
      <c r="SXW258" s="27"/>
      <c r="SXX258" s="27"/>
      <c r="SXY258" s="27"/>
      <c r="SXZ258" s="27"/>
      <c r="SYA258" s="27"/>
      <c r="SYB258" s="27"/>
      <c r="SYC258" s="27"/>
      <c r="SYD258" s="27"/>
      <c r="SYE258" s="27"/>
      <c r="SYF258" s="27"/>
      <c r="SYG258" s="27"/>
      <c r="SYH258" s="27"/>
      <c r="SYI258" s="27"/>
      <c r="SYJ258" s="27"/>
      <c r="SYK258" s="27"/>
      <c r="SYL258" s="27"/>
      <c r="SYM258" s="27"/>
      <c r="SYN258" s="27"/>
      <c r="SYO258" s="27"/>
      <c r="SYP258" s="27"/>
      <c r="SYQ258" s="27"/>
      <c r="SYR258" s="27"/>
      <c r="SYS258" s="27"/>
      <c r="SYT258" s="27"/>
      <c r="SYU258" s="27"/>
      <c r="SYV258" s="27"/>
      <c r="SYW258" s="27"/>
      <c r="SYX258" s="27"/>
      <c r="SYY258" s="27"/>
      <c r="SYZ258" s="27"/>
      <c r="SZA258" s="27"/>
      <c r="SZB258" s="27"/>
      <c r="SZC258" s="27"/>
      <c r="SZD258" s="27"/>
      <c r="SZE258" s="27"/>
      <c r="SZF258" s="27"/>
      <c r="SZG258" s="27"/>
      <c r="SZH258" s="27"/>
      <c r="SZI258" s="27"/>
      <c r="SZJ258" s="27"/>
      <c r="SZK258" s="27"/>
      <c r="SZL258" s="27"/>
      <c r="SZM258" s="27"/>
      <c r="SZN258" s="27"/>
      <c r="SZO258" s="27"/>
      <c r="SZP258" s="27"/>
      <c r="SZQ258" s="27"/>
      <c r="SZR258" s="27"/>
      <c r="SZS258" s="27"/>
      <c r="SZT258" s="27"/>
      <c r="SZU258" s="27"/>
      <c r="SZV258" s="27"/>
      <c r="SZW258" s="27"/>
      <c r="SZX258" s="27"/>
      <c r="SZY258" s="27"/>
      <c r="SZZ258" s="27"/>
      <c r="TAA258" s="27"/>
      <c r="TAB258" s="27"/>
      <c r="TAC258" s="27"/>
      <c r="TAD258" s="27"/>
      <c r="TAE258" s="27"/>
      <c r="TAF258" s="27"/>
      <c r="TAG258" s="27"/>
      <c r="TAH258" s="27"/>
      <c r="TAI258" s="27"/>
      <c r="TAJ258" s="27"/>
      <c r="TAK258" s="27"/>
      <c r="TAL258" s="27"/>
      <c r="TAM258" s="27"/>
      <c r="TAN258" s="27"/>
      <c r="TAO258" s="27"/>
      <c r="TAP258" s="27"/>
      <c r="TAQ258" s="27"/>
      <c r="TAR258" s="27"/>
      <c r="TAS258" s="27"/>
      <c r="TAT258" s="27"/>
      <c r="TAU258" s="27"/>
      <c r="TAV258" s="27"/>
      <c r="TAW258" s="27"/>
      <c r="TAX258" s="27"/>
      <c r="TAY258" s="27"/>
      <c r="TAZ258" s="27"/>
      <c r="TBA258" s="27"/>
      <c r="TBB258" s="27"/>
      <c r="TBC258" s="27"/>
      <c r="TBD258" s="27"/>
      <c r="TBE258" s="27"/>
      <c r="TBF258" s="27"/>
      <c r="TBG258" s="27"/>
      <c r="TBH258" s="27"/>
      <c r="TBI258" s="27"/>
      <c r="TBJ258" s="27"/>
      <c r="TBK258" s="27"/>
      <c r="TBL258" s="27"/>
      <c r="TBM258" s="27"/>
      <c r="TBN258" s="27"/>
      <c r="TBO258" s="27"/>
      <c r="TBP258" s="27"/>
      <c r="TBQ258" s="27"/>
      <c r="TBR258" s="27"/>
      <c r="TBS258" s="27"/>
      <c r="TBT258" s="27"/>
      <c r="TBU258" s="27"/>
      <c r="TBV258" s="27"/>
      <c r="TBW258" s="27"/>
      <c r="TBX258" s="27"/>
      <c r="TBY258" s="27"/>
      <c r="TBZ258" s="27"/>
      <c r="TCA258" s="27"/>
      <c r="TCB258" s="27"/>
      <c r="TCC258" s="27"/>
      <c r="TCD258" s="27"/>
      <c r="TCE258" s="27"/>
      <c r="TCF258" s="27"/>
      <c r="TCG258" s="27"/>
      <c r="TCH258" s="27"/>
      <c r="TCI258" s="27"/>
      <c r="TCJ258" s="27"/>
      <c r="TCK258" s="27"/>
      <c r="TCL258" s="27"/>
      <c r="TCM258" s="27"/>
      <c r="TCN258" s="27"/>
      <c r="TCO258" s="27"/>
      <c r="TCP258" s="27"/>
      <c r="TCQ258" s="27"/>
      <c r="TCR258" s="27"/>
      <c r="TCS258" s="27"/>
      <c r="TCT258" s="27"/>
      <c r="TCU258" s="27"/>
      <c r="TCV258" s="27"/>
      <c r="TCW258" s="27"/>
      <c r="TCX258" s="27"/>
      <c r="TCY258" s="27"/>
      <c r="TCZ258" s="27"/>
      <c r="TDA258" s="27"/>
      <c r="TDB258" s="27"/>
      <c r="TDC258" s="27"/>
      <c r="TDD258" s="27"/>
      <c r="TDE258" s="27"/>
      <c r="TDF258" s="27"/>
      <c r="TDG258" s="27"/>
      <c r="TDH258" s="27"/>
      <c r="TDI258" s="27"/>
      <c r="TDJ258" s="27"/>
      <c r="TDK258" s="27"/>
      <c r="TDL258" s="27"/>
      <c r="TDM258" s="27"/>
      <c r="TDN258" s="27"/>
      <c r="TDO258" s="27"/>
      <c r="TDP258" s="27"/>
      <c r="TDQ258" s="27"/>
      <c r="TDR258" s="27"/>
      <c r="TDS258" s="27"/>
      <c r="TDT258" s="27"/>
      <c r="TDU258" s="27"/>
      <c r="TDV258" s="27"/>
      <c r="TDW258" s="27"/>
      <c r="TDX258" s="27"/>
      <c r="TDY258" s="27"/>
      <c r="TDZ258" s="27"/>
      <c r="TEA258" s="27"/>
      <c r="TEB258" s="27"/>
      <c r="TEC258" s="27"/>
      <c r="TED258" s="27"/>
      <c r="TEE258" s="27"/>
      <c r="TEF258" s="27"/>
      <c r="TEG258" s="27"/>
      <c r="TEH258" s="27"/>
      <c r="TEI258" s="27"/>
      <c r="TEJ258" s="27"/>
      <c r="TEK258" s="27"/>
      <c r="TEL258" s="27"/>
      <c r="TEM258" s="27"/>
      <c r="TEN258" s="27"/>
      <c r="TEO258" s="27"/>
      <c r="TEP258" s="27"/>
      <c r="TEQ258" s="27"/>
      <c r="TER258" s="27"/>
      <c r="TES258" s="27"/>
      <c r="TET258" s="27"/>
      <c r="TEU258" s="27"/>
      <c r="TEV258" s="27"/>
      <c r="TEW258" s="27"/>
      <c r="TEX258" s="27"/>
      <c r="TEY258" s="27"/>
      <c r="TEZ258" s="27"/>
      <c r="TFA258" s="27"/>
      <c r="TFB258" s="27"/>
      <c r="TFC258" s="27"/>
      <c r="TFD258" s="27"/>
      <c r="TFE258" s="27"/>
      <c r="TFF258" s="27"/>
      <c r="TFG258" s="27"/>
      <c r="TFH258" s="27"/>
      <c r="TFI258" s="27"/>
      <c r="TFJ258" s="27"/>
      <c r="TFK258" s="27"/>
      <c r="TFL258" s="27"/>
      <c r="TFM258" s="27"/>
      <c r="TFN258" s="27"/>
      <c r="TFO258" s="27"/>
      <c r="TFP258" s="27"/>
      <c r="TFQ258" s="27"/>
      <c r="TFR258" s="27"/>
      <c r="TFS258" s="27"/>
      <c r="TFT258" s="27"/>
      <c r="TFU258" s="27"/>
      <c r="TFV258" s="27"/>
      <c r="TFW258" s="27"/>
      <c r="TFX258" s="27"/>
      <c r="TFY258" s="27"/>
      <c r="TFZ258" s="27"/>
      <c r="TGA258" s="27"/>
      <c r="TGB258" s="27"/>
      <c r="TGC258" s="27"/>
      <c r="TGD258" s="27"/>
      <c r="TGE258" s="27"/>
      <c r="TGF258" s="27"/>
      <c r="TGG258" s="27"/>
      <c r="TGH258" s="27"/>
      <c r="TGI258" s="27"/>
      <c r="TGJ258" s="27"/>
      <c r="TGK258" s="27"/>
      <c r="TGL258" s="27"/>
      <c r="TGM258" s="27"/>
      <c r="TGN258" s="27"/>
      <c r="TGO258" s="27"/>
      <c r="TGP258" s="27"/>
      <c r="TGQ258" s="27"/>
      <c r="TGR258" s="27"/>
      <c r="TGS258" s="27"/>
      <c r="TGT258" s="27"/>
      <c r="TGU258" s="27"/>
      <c r="TGV258" s="27"/>
      <c r="TGW258" s="27"/>
      <c r="TGX258" s="27"/>
      <c r="TGY258" s="27"/>
      <c r="TGZ258" s="27"/>
      <c r="THA258" s="27"/>
      <c r="THB258" s="27"/>
      <c r="THC258" s="27"/>
      <c r="THD258" s="27"/>
      <c r="THE258" s="27"/>
      <c r="THF258" s="27"/>
      <c r="THG258" s="27"/>
      <c r="THH258" s="27"/>
      <c r="THI258" s="27"/>
      <c r="THJ258" s="27"/>
      <c r="THK258" s="27"/>
      <c r="THL258" s="27"/>
      <c r="THM258" s="27"/>
      <c r="THN258" s="27"/>
      <c r="THO258" s="27"/>
      <c r="THP258" s="27"/>
      <c r="THQ258" s="27"/>
      <c r="THR258" s="27"/>
      <c r="THS258" s="27"/>
      <c r="THT258" s="27"/>
      <c r="THU258" s="27"/>
      <c r="THV258" s="27"/>
      <c r="THW258" s="27"/>
      <c r="THX258" s="27"/>
      <c r="THY258" s="27"/>
      <c r="THZ258" s="27"/>
      <c r="TIA258" s="27"/>
      <c r="TIB258" s="27"/>
      <c r="TIC258" s="27"/>
      <c r="TID258" s="27"/>
      <c r="TIE258" s="27"/>
      <c r="TIF258" s="27"/>
      <c r="TIG258" s="27"/>
      <c r="TIH258" s="27"/>
      <c r="TII258" s="27"/>
      <c r="TIJ258" s="27"/>
      <c r="TIK258" s="27"/>
      <c r="TIL258" s="27"/>
      <c r="TIM258" s="27"/>
      <c r="TIN258" s="27"/>
      <c r="TIO258" s="27"/>
      <c r="TIP258" s="27"/>
      <c r="TIQ258" s="27"/>
      <c r="TIR258" s="27"/>
      <c r="TIS258" s="27"/>
      <c r="TIT258" s="27"/>
      <c r="TIU258" s="27"/>
      <c r="TIV258" s="27"/>
      <c r="TIW258" s="27"/>
      <c r="TIX258" s="27"/>
      <c r="TIY258" s="27"/>
      <c r="TIZ258" s="27"/>
      <c r="TJA258" s="27"/>
      <c r="TJB258" s="27"/>
      <c r="TJC258" s="27"/>
      <c r="TJD258" s="27"/>
      <c r="TJE258" s="27"/>
      <c r="TJF258" s="27"/>
      <c r="TJG258" s="27"/>
      <c r="TJH258" s="27"/>
      <c r="TJI258" s="27"/>
      <c r="TJJ258" s="27"/>
      <c r="TJK258" s="27"/>
      <c r="TJL258" s="27"/>
      <c r="TJM258" s="27"/>
      <c r="TJN258" s="27"/>
      <c r="TJO258" s="27"/>
      <c r="TJP258" s="27"/>
      <c r="TJQ258" s="27"/>
      <c r="TJR258" s="27"/>
      <c r="TJS258" s="27"/>
      <c r="TJT258" s="27"/>
      <c r="TJU258" s="27"/>
      <c r="TJV258" s="27"/>
      <c r="TJW258" s="27"/>
      <c r="TJX258" s="27"/>
      <c r="TJY258" s="27"/>
      <c r="TJZ258" s="27"/>
      <c r="TKA258" s="27"/>
      <c r="TKB258" s="27"/>
      <c r="TKC258" s="27"/>
      <c r="TKD258" s="27"/>
      <c r="TKE258" s="27"/>
      <c r="TKF258" s="27"/>
      <c r="TKG258" s="27"/>
      <c r="TKH258" s="27"/>
      <c r="TKI258" s="27"/>
      <c r="TKJ258" s="27"/>
      <c r="TKK258" s="27"/>
      <c r="TKL258" s="27"/>
      <c r="TKM258" s="27"/>
      <c r="TKN258" s="27"/>
      <c r="TKO258" s="27"/>
      <c r="TKP258" s="27"/>
      <c r="TKQ258" s="27"/>
      <c r="TKR258" s="27"/>
      <c r="TKS258" s="27"/>
      <c r="TKT258" s="27"/>
      <c r="TKU258" s="27"/>
      <c r="TKV258" s="27"/>
      <c r="TKW258" s="27"/>
      <c r="TKX258" s="27"/>
      <c r="TKY258" s="27"/>
      <c r="TKZ258" s="27"/>
      <c r="TLA258" s="27"/>
      <c r="TLB258" s="27"/>
      <c r="TLC258" s="27"/>
      <c r="TLD258" s="27"/>
      <c r="TLE258" s="27"/>
      <c r="TLF258" s="27"/>
      <c r="TLG258" s="27"/>
      <c r="TLH258" s="27"/>
      <c r="TLI258" s="27"/>
      <c r="TLJ258" s="27"/>
      <c r="TLK258" s="27"/>
      <c r="TLL258" s="27"/>
      <c r="TLM258" s="27"/>
      <c r="TLN258" s="27"/>
      <c r="TLO258" s="27"/>
      <c r="TLP258" s="27"/>
      <c r="TLQ258" s="27"/>
      <c r="TLR258" s="27"/>
      <c r="TLS258" s="27"/>
      <c r="TLT258" s="27"/>
      <c r="TLU258" s="27"/>
      <c r="TLV258" s="27"/>
      <c r="TLW258" s="27"/>
      <c r="TLX258" s="27"/>
      <c r="TLY258" s="27"/>
      <c r="TLZ258" s="27"/>
      <c r="TMA258" s="27"/>
      <c r="TMB258" s="27"/>
      <c r="TMC258" s="27"/>
      <c r="TMD258" s="27"/>
      <c r="TME258" s="27"/>
      <c r="TMF258" s="27"/>
      <c r="TMG258" s="27"/>
      <c r="TMH258" s="27"/>
      <c r="TMI258" s="27"/>
      <c r="TMJ258" s="27"/>
      <c r="TMK258" s="27"/>
      <c r="TML258" s="27"/>
      <c r="TMM258" s="27"/>
      <c r="TMN258" s="27"/>
      <c r="TMO258" s="27"/>
      <c r="TMP258" s="27"/>
      <c r="TMQ258" s="27"/>
      <c r="TMR258" s="27"/>
      <c r="TMS258" s="27"/>
      <c r="TMT258" s="27"/>
      <c r="TMU258" s="27"/>
      <c r="TMV258" s="27"/>
      <c r="TMW258" s="27"/>
      <c r="TMX258" s="27"/>
      <c r="TMY258" s="27"/>
      <c r="TMZ258" s="27"/>
      <c r="TNA258" s="27"/>
      <c r="TNB258" s="27"/>
      <c r="TNC258" s="27"/>
      <c r="TND258" s="27"/>
      <c r="TNE258" s="27"/>
      <c r="TNF258" s="27"/>
      <c r="TNG258" s="27"/>
      <c r="TNH258" s="27"/>
      <c r="TNI258" s="27"/>
      <c r="TNJ258" s="27"/>
      <c r="TNK258" s="27"/>
      <c r="TNL258" s="27"/>
      <c r="TNM258" s="27"/>
      <c r="TNN258" s="27"/>
      <c r="TNO258" s="27"/>
      <c r="TNP258" s="27"/>
      <c r="TNQ258" s="27"/>
      <c r="TNR258" s="27"/>
      <c r="TNS258" s="27"/>
      <c r="TNT258" s="27"/>
      <c r="TNU258" s="27"/>
      <c r="TNV258" s="27"/>
      <c r="TNW258" s="27"/>
      <c r="TNX258" s="27"/>
      <c r="TNY258" s="27"/>
      <c r="TNZ258" s="27"/>
      <c r="TOA258" s="27"/>
      <c r="TOB258" s="27"/>
      <c r="TOC258" s="27"/>
      <c r="TOD258" s="27"/>
      <c r="TOE258" s="27"/>
      <c r="TOF258" s="27"/>
      <c r="TOG258" s="27"/>
      <c r="TOH258" s="27"/>
      <c r="TOI258" s="27"/>
      <c r="TOJ258" s="27"/>
      <c r="TOK258" s="27"/>
      <c r="TOL258" s="27"/>
      <c r="TOM258" s="27"/>
      <c r="TON258" s="27"/>
      <c r="TOO258" s="27"/>
      <c r="TOP258" s="27"/>
      <c r="TOQ258" s="27"/>
      <c r="TOR258" s="27"/>
      <c r="TOS258" s="27"/>
      <c r="TOT258" s="27"/>
      <c r="TOU258" s="27"/>
      <c r="TOV258" s="27"/>
      <c r="TOW258" s="27"/>
      <c r="TOX258" s="27"/>
      <c r="TOY258" s="27"/>
      <c r="TOZ258" s="27"/>
      <c r="TPA258" s="27"/>
      <c r="TPB258" s="27"/>
      <c r="TPC258" s="27"/>
      <c r="TPD258" s="27"/>
      <c r="TPE258" s="27"/>
      <c r="TPF258" s="27"/>
      <c r="TPG258" s="27"/>
      <c r="TPH258" s="27"/>
      <c r="TPI258" s="27"/>
      <c r="TPJ258" s="27"/>
      <c r="TPK258" s="27"/>
      <c r="TPL258" s="27"/>
      <c r="TPM258" s="27"/>
      <c r="TPN258" s="27"/>
      <c r="TPO258" s="27"/>
      <c r="TPP258" s="27"/>
      <c r="TPQ258" s="27"/>
      <c r="TPR258" s="27"/>
      <c r="TPS258" s="27"/>
      <c r="TPT258" s="27"/>
      <c r="TPU258" s="27"/>
      <c r="TPV258" s="27"/>
      <c r="TPW258" s="27"/>
      <c r="TPX258" s="27"/>
      <c r="TPY258" s="27"/>
      <c r="TPZ258" s="27"/>
      <c r="TQA258" s="27"/>
      <c r="TQB258" s="27"/>
      <c r="TQC258" s="27"/>
      <c r="TQD258" s="27"/>
      <c r="TQE258" s="27"/>
      <c r="TQF258" s="27"/>
      <c r="TQG258" s="27"/>
      <c r="TQH258" s="27"/>
      <c r="TQI258" s="27"/>
      <c r="TQJ258" s="27"/>
      <c r="TQK258" s="27"/>
      <c r="TQL258" s="27"/>
      <c r="TQM258" s="27"/>
      <c r="TQN258" s="27"/>
      <c r="TQO258" s="27"/>
      <c r="TQP258" s="27"/>
      <c r="TQQ258" s="27"/>
      <c r="TQR258" s="27"/>
      <c r="TQS258" s="27"/>
      <c r="TQT258" s="27"/>
      <c r="TQU258" s="27"/>
      <c r="TQV258" s="27"/>
      <c r="TQW258" s="27"/>
      <c r="TQX258" s="27"/>
      <c r="TQY258" s="27"/>
      <c r="TQZ258" s="27"/>
      <c r="TRA258" s="27"/>
      <c r="TRB258" s="27"/>
      <c r="TRC258" s="27"/>
      <c r="TRD258" s="27"/>
      <c r="TRE258" s="27"/>
      <c r="TRF258" s="27"/>
      <c r="TRG258" s="27"/>
      <c r="TRH258" s="27"/>
      <c r="TRI258" s="27"/>
      <c r="TRJ258" s="27"/>
      <c r="TRK258" s="27"/>
      <c r="TRL258" s="27"/>
      <c r="TRM258" s="27"/>
      <c r="TRN258" s="27"/>
      <c r="TRO258" s="27"/>
      <c r="TRP258" s="27"/>
      <c r="TRQ258" s="27"/>
      <c r="TRR258" s="27"/>
      <c r="TRS258" s="27"/>
      <c r="TRT258" s="27"/>
      <c r="TRU258" s="27"/>
      <c r="TRV258" s="27"/>
      <c r="TRW258" s="27"/>
      <c r="TRX258" s="27"/>
      <c r="TRY258" s="27"/>
      <c r="TRZ258" s="27"/>
      <c r="TSA258" s="27"/>
      <c r="TSB258" s="27"/>
      <c r="TSC258" s="27"/>
      <c r="TSD258" s="27"/>
      <c r="TSE258" s="27"/>
      <c r="TSF258" s="27"/>
      <c r="TSG258" s="27"/>
      <c r="TSH258" s="27"/>
      <c r="TSI258" s="27"/>
      <c r="TSJ258" s="27"/>
      <c r="TSK258" s="27"/>
      <c r="TSL258" s="27"/>
      <c r="TSM258" s="27"/>
      <c r="TSN258" s="27"/>
      <c r="TSO258" s="27"/>
      <c r="TSP258" s="27"/>
      <c r="TSQ258" s="27"/>
      <c r="TSR258" s="27"/>
      <c r="TSS258" s="27"/>
      <c r="TST258" s="27"/>
      <c r="TSU258" s="27"/>
      <c r="TSV258" s="27"/>
      <c r="TSW258" s="27"/>
      <c r="TSX258" s="27"/>
      <c r="TSY258" s="27"/>
      <c r="TSZ258" s="27"/>
      <c r="TTA258" s="27"/>
      <c r="TTB258" s="27"/>
      <c r="TTC258" s="27"/>
      <c r="TTD258" s="27"/>
      <c r="TTE258" s="27"/>
      <c r="TTF258" s="27"/>
      <c r="TTG258" s="27"/>
      <c r="TTH258" s="27"/>
      <c r="TTI258" s="27"/>
      <c r="TTJ258" s="27"/>
      <c r="TTK258" s="27"/>
      <c r="TTL258" s="27"/>
      <c r="TTM258" s="27"/>
      <c r="TTN258" s="27"/>
      <c r="TTO258" s="27"/>
      <c r="TTP258" s="27"/>
      <c r="TTQ258" s="27"/>
      <c r="TTR258" s="27"/>
      <c r="TTS258" s="27"/>
      <c r="TTT258" s="27"/>
      <c r="TTU258" s="27"/>
      <c r="TTV258" s="27"/>
      <c r="TTW258" s="27"/>
      <c r="TTX258" s="27"/>
      <c r="TTY258" s="27"/>
      <c r="TTZ258" s="27"/>
      <c r="TUA258" s="27"/>
      <c r="TUB258" s="27"/>
      <c r="TUC258" s="27"/>
      <c r="TUD258" s="27"/>
      <c r="TUE258" s="27"/>
      <c r="TUF258" s="27"/>
      <c r="TUG258" s="27"/>
      <c r="TUH258" s="27"/>
      <c r="TUI258" s="27"/>
      <c r="TUJ258" s="27"/>
      <c r="TUK258" s="27"/>
      <c r="TUL258" s="27"/>
      <c r="TUM258" s="27"/>
      <c r="TUN258" s="27"/>
      <c r="TUO258" s="27"/>
      <c r="TUP258" s="27"/>
      <c r="TUQ258" s="27"/>
      <c r="TUR258" s="27"/>
      <c r="TUS258" s="27"/>
      <c r="TUT258" s="27"/>
      <c r="TUU258" s="27"/>
      <c r="TUV258" s="27"/>
      <c r="TUW258" s="27"/>
      <c r="TUX258" s="27"/>
      <c r="TUY258" s="27"/>
      <c r="TUZ258" s="27"/>
      <c r="TVA258" s="27"/>
      <c r="TVB258" s="27"/>
      <c r="TVC258" s="27"/>
      <c r="TVD258" s="27"/>
      <c r="TVE258" s="27"/>
      <c r="TVF258" s="27"/>
      <c r="TVG258" s="27"/>
      <c r="TVH258" s="27"/>
      <c r="TVI258" s="27"/>
      <c r="TVJ258" s="27"/>
      <c r="TVK258" s="27"/>
      <c r="TVL258" s="27"/>
      <c r="TVM258" s="27"/>
      <c r="TVN258" s="27"/>
      <c r="TVO258" s="27"/>
      <c r="TVP258" s="27"/>
      <c r="TVQ258" s="27"/>
      <c r="TVR258" s="27"/>
      <c r="TVS258" s="27"/>
      <c r="TVT258" s="27"/>
      <c r="TVU258" s="27"/>
      <c r="TVV258" s="27"/>
      <c r="TVW258" s="27"/>
      <c r="TVX258" s="27"/>
      <c r="TVY258" s="27"/>
      <c r="TVZ258" s="27"/>
      <c r="TWA258" s="27"/>
      <c r="TWB258" s="27"/>
      <c r="TWC258" s="27"/>
      <c r="TWD258" s="27"/>
      <c r="TWE258" s="27"/>
      <c r="TWF258" s="27"/>
      <c r="TWG258" s="27"/>
      <c r="TWH258" s="27"/>
      <c r="TWI258" s="27"/>
      <c r="TWJ258" s="27"/>
      <c r="TWK258" s="27"/>
      <c r="TWL258" s="27"/>
      <c r="TWM258" s="27"/>
      <c r="TWN258" s="27"/>
      <c r="TWO258" s="27"/>
      <c r="TWP258" s="27"/>
      <c r="TWQ258" s="27"/>
      <c r="TWR258" s="27"/>
      <c r="TWS258" s="27"/>
      <c r="TWT258" s="27"/>
      <c r="TWU258" s="27"/>
      <c r="TWV258" s="27"/>
      <c r="TWW258" s="27"/>
      <c r="TWX258" s="27"/>
      <c r="TWY258" s="27"/>
      <c r="TWZ258" s="27"/>
      <c r="TXA258" s="27"/>
      <c r="TXB258" s="27"/>
      <c r="TXC258" s="27"/>
      <c r="TXD258" s="27"/>
      <c r="TXE258" s="27"/>
      <c r="TXF258" s="27"/>
      <c r="TXG258" s="27"/>
      <c r="TXH258" s="27"/>
      <c r="TXI258" s="27"/>
      <c r="TXJ258" s="27"/>
      <c r="TXK258" s="27"/>
      <c r="TXL258" s="27"/>
      <c r="TXM258" s="27"/>
      <c r="TXN258" s="27"/>
      <c r="TXO258" s="27"/>
      <c r="TXP258" s="27"/>
      <c r="TXQ258" s="27"/>
      <c r="TXR258" s="27"/>
      <c r="TXS258" s="27"/>
      <c r="TXT258" s="27"/>
      <c r="TXU258" s="27"/>
      <c r="TXV258" s="27"/>
      <c r="TXW258" s="27"/>
      <c r="TXX258" s="27"/>
      <c r="TXY258" s="27"/>
      <c r="TXZ258" s="27"/>
      <c r="TYA258" s="27"/>
      <c r="TYB258" s="27"/>
      <c r="TYC258" s="27"/>
      <c r="TYD258" s="27"/>
      <c r="TYE258" s="27"/>
      <c r="TYF258" s="27"/>
      <c r="TYG258" s="27"/>
      <c r="TYH258" s="27"/>
      <c r="TYI258" s="27"/>
      <c r="TYJ258" s="27"/>
      <c r="TYK258" s="27"/>
      <c r="TYL258" s="27"/>
      <c r="TYM258" s="27"/>
      <c r="TYN258" s="27"/>
      <c r="TYO258" s="27"/>
      <c r="TYP258" s="27"/>
      <c r="TYQ258" s="27"/>
      <c r="TYR258" s="27"/>
      <c r="TYS258" s="27"/>
      <c r="TYT258" s="27"/>
      <c r="TYU258" s="27"/>
      <c r="TYV258" s="27"/>
      <c r="TYW258" s="27"/>
      <c r="TYX258" s="27"/>
      <c r="TYY258" s="27"/>
      <c r="TYZ258" s="27"/>
      <c r="TZA258" s="27"/>
      <c r="TZB258" s="27"/>
      <c r="TZC258" s="27"/>
      <c r="TZD258" s="27"/>
      <c r="TZE258" s="27"/>
      <c r="TZF258" s="27"/>
      <c r="TZG258" s="27"/>
      <c r="TZH258" s="27"/>
      <c r="TZI258" s="27"/>
      <c r="TZJ258" s="27"/>
      <c r="TZK258" s="27"/>
      <c r="TZL258" s="27"/>
      <c r="TZM258" s="27"/>
      <c r="TZN258" s="27"/>
      <c r="TZO258" s="27"/>
      <c r="TZP258" s="27"/>
      <c r="TZQ258" s="27"/>
      <c r="TZR258" s="27"/>
      <c r="TZS258" s="27"/>
      <c r="TZT258" s="27"/>
      <c r="TZU258" s="27"/>
      <c r="TZV258" s="27"/>
      <c r="TZW258" s="27"/>
      <c r="TZX258" s="27"/>
      <c r="TZY258" s="27"/>
      <c r="TZZ258" s="27"/>
      <c r="UAA258" s="27"/>
      <c r="UAB258" s="27"/>
      <c r="UAC258" s="27"/>
      <c r="UAD258" s="27"/>
      <c r="UAE258" s="27"/>
      <c r="UAF258" s="27"/>
      <c r="UAG258" s="27"/>
      <c r="UAH258" s="27"/>
      <c r="UAI258" s="27"/>
      <c r="UAJ258" s="27"/>
      <c r="UAK258" s="27"/>
      <c r="UAL258" s="27"/>
      <c r="UAM258" s="27"/>
      <c r="UAN258" s="27"/>
      <c r="UAO258" s="27"/>
      <c r="UAP258" s="27"/>
      <c r="UAQ258" s="27"/>
      <c r="UAR258" s="27"/>
      <c r="UAS258" s="27"/>
      <c r="UAT258" s="27"/>
      <c r="UAU258" s="27"/>
      <c r="UAV258" s="27"/>
      <c r="UAW258" s="27"/>
      <c r="UAX258" s="27"/>
      <c r="UAY258" s="27"/>
      <c r="UAZ258" s="27"/>
      <c r="UBA258" s="27"/>
      <c r="UBB258" s="27"/>
      <c r="UBC258" s="27"/>
      <c r="UBD258" s="27"/>
      <c r="UBE258" s="27"/>
      <c r="UBF258" s="27"/>
      <c r="UBG258" s="27"/>
      <c r="UBH258" s="27"/>
      <c r="UBI258" s="27"/>
      <c r="UBJ258" s="27"/>
      <c r="UBK258" s="27"/>
      <c r="UBL258" s="27"/>
      <c r="UBM258" s="27"/>
      <c r="UBN258" s="27"/>
      <c r="UBO258" s="27"/>
      <c r="UBP258" s="27"/>
      <c r="UBQ258" s="27"/>
      <c r="UBR258" s="27"/>
      <c r="UBS258" s="27"/>
      <c r="UBT258" s="27"/>
      <c r="UBU258" s="27"/>
      <c r="UBV258" s="27"/>
      <c r="UBW258" s="27"/>
      <c r="UBX258" s="27"/>
      <c r="UBY258" s="27"/>
      <c r="UBZ258" s="27"/>
      <c r="UCA258" s="27"/>
      <c r="UCB258" s="27"/>
      <c r="UCC258" s="27"/>
      <c r="UCD258" s="27"/>
      <c r="UCE258" s="27"/>
      <c r="UCF258" s="27"/>
      <c r="UCG258" s="27"/>
      <c r="UCH258" s="27"/>
      <c r="UCI258" s="27"/>
      <c r="UCJ258" s="27"/>
      <c r="UCK258" s="27"/>
      <c r="UCL258" s="27"/>
      <c r="UCM258" s="27"/>
      <c r="UCN258" s="27"/>
      <c r="UCO258" s="27"/>
      <c r="UCP258" s="27"/>
      <c r="UCQ258" s="27"/>
      <c r="UCR258" s="27"/>
      <c r="UCS258" s="27"/>
      <c r="UCT258" s="27"/>
      <c r="UCU258" s="27"/>
      <c r="UCV258" s="27"/>
      <c r="UCW258" s="27"/>
      <c r="UCX258" s="27"/>
      <c r="UCY258" s="27"/>
      <c r="UCZ258" s="27"/>
      <c r="UDA258" s="27"/>
      <c r="UDB258" s="27"/>
      <c r="UDC258" s="27"/>
      <c r="UDD258" s="27"/>
      <c r="UDE258" s="27"/>
      <c r="UDF258" s="27"/>
      <c r="UDG258" s="27"/>
      <c r="UDH258" s="27"/>
      <c r="UDI258" s="27"/>
      <c r="UDJ258" s="27"/>
      <c r="UDK258" s="27"/>
      <c r="UDL258" s="27"/>
      <c r="UDM258" s="27"/>
      <c r="UDN258" s="27"/>
      <c r="UDO258" s="27"/>
      <c r="UDP258" s="27"/>
      <c r="UDQ258" s="27"/>
      <c r="UDR258" s="27"/>
      <c r="UDS258" s="27"/>
      <c r="UDT258" s="27"/>
      <c r="UDU258" s="27"/>
      <c r="UDV258" s="27"/>
      <c r="UDW258" s="27"/>
      <c r="UDX258" s="27"/>
      <c r="UDY258" s="27"/>
      <c r="UDZ258" s="27"/>
      <c r="UEA258" s="27"/>
      <c r="UEB258" s="27"/>
      <c r="UEC258" s="27"/>
      <c r="UED258" s="27"/>
      <c r="UEE258" s="27"/>
      <c r="UEF258" s="27"/>
      <c r="UEG258" s="27"/>
      <c r="UEH258" s="27"/>
      <c r="UEI258" s="27"/>
      <c r="UEJ258" s="27"/>
      <c r="UEK258" s="27"/>
      <c r="UEL258" s="27"/>
      <c r="UEM258" s="27"/>
      <c r="UEN258" s="27"/>
      <c r="UEO258" s="27"/>
      <c r="UEP258" s="27"/>
      <c r="UEQ258" s="27"/>
      <c r="UER258" s="27"/>
      <c r="UES258" s="27"/>
      <c r="UET258" s="27"/>
      <c r="UEU258" s="27"/>
      <c r="UEV258" s="27"/>
      <c r="UEW258" s="27"/>
      <c r="UEX258" s="27"/>
      <c r="UEY258" s="27"/>
      <c r="UEZ258" s="27"/>
      <c r="UFA258" s="27"/>
      <c r="UFB258" s="27"/>
      <c r="UFC258" s="27"/>
      <c r="UFD258" s="27"/>
      <c r="UFE258" s="27"/>
      <c r="UFF258" s="27"/>
      <c r="UFG258" s="27"/>
      <c r="UFH258" s="27"/>
      <c r="UFI258" s="27"/>
      <c r="UFJ258" s="27"/>
      <c r="UFK258" s="27"/>
      <c r="UFL258" s="27"/>
      <c r="UFM258" s="27"/>
      <c r="UFN258" s="27"/>
      <c r="UFO258" s="27"/>
      <c r="UFP258" s="27"/>
      <c r="UFQ258" s="27"/>
      <c r="UFR258" s="27"/>
      <c r="UFS258" s="27"/>
      <c r="UFT258" s="27"/>
      <c r="UFU258" s="27"/>
      <c r="UFV258" s="27"/>
      <c r="UFW258" s="27"/>
      <c r="UFX258" s="27"/>
      <c r="UFY258" s="27"/>
      <c r="UFZ258" s="27"/>
      <c r="UGA258" s="27"/>
      <c r="UGB258" s="27"/>
      <c r="UGC258" s="27"/>
      <c r="UGD258" s="27"/>
      <c r="UGE258" s="27"/>
      <c r="UGF258" s="27"/>
      <c r="UGG258" s="27"/>
      <c r="UGH258" s="27"/>
      <c r="UGI258" s="27"/>
      <c r="UGJ258" s="27"/>
      <c r="UGK258" s="27"/>
      <c r="UGL258" s="27"/>
      <c r="UGM258" s="27"/>
      <c r="UGN258" s="27"/>
      <c r="UGO258" s="27"/>
      <c r="UGP258" s="27"/>
      <c r="UGQ258" s="27"/>
      <c r="UGR258" s="27"/>
      <c r="UGS258" s="27"/>
      <c r="UGT258" s="27"/>
      <c r="UGU258" s="27"/>
      <c r="UGV258" s="27"/>
      <c r="UGW258" s="27"/>
      <c r="UGX258" s="27"/>
      <c r="UGY258" s="27"/>
      <c r="UGZ258" s="27"/>
      <c r="UHA258" s="27"/>
      <c r="UHB258" s="27"/>
      <c r="UHC258" s="27"/>
      <c r="UHD258" s="27"/>
      <c r="UHE258" s="27"/>
      <c r="UHF258" s="27"/>
      <c r="UHG258" s="27"/>
      <c r="UHH258" s="27"/>
      <c r="UHI258" s="27"/>
      <c r="UHJ258" s="27"/>
      <c r="UHK258" s="27"/>
      <c r="UHL258" s="27"/>
      <c r="UHM258" s="27"/>
      <c r="UHN258" s="27"/>
      <c r="UHO258" s="27"/>
      <c r="UHP258" s="27"/>
      <c r="UHQ258" s="27"/>
      <c r="UHR258" s="27"/>
      <c r="UHS258" s="27"/>
      <c r="UHT258" s="27"/>
      <c r="UHU258" s="27"/>
      <c r="UHV258" s="27"/>
      <c r="UHW258" s="27"/>
      <c r="UHX258" s="27"/>
      <c r="UHY258" s="27"/>
      <c r="UHZ258" s="27"/>
      <c r="UIA258" s="27"/>
      <c r="UIB258" s="27"/>
      <c r="UIC258" s="27"/>
      <c r="UID258" s="27"/>
      <c r="UIE258" s="27"/>
      <c r="UIF258" s="27"/>
      <c r="UIG258" s="27"/>
      <c r="UIH258" s="27"/>
      <c r="UII258" s="27"/>
      <c r="UIJ258" s="27"/>
      <c r="UIK258" s="27"/>
      <c r="UIL258" s="27"/>
      <c r="UIM258" s="27"/>
      <c r="UIN258" s="27"/>
      <c r="UIO258" s="27"/>
      <c r="UIP258" s="27"/>
      <c r="UIQ258" s="27"/>
      <c r="UIR258" s="27"/>
      <c r="UIS258" s="27"/>
      <c r="UIT258" s="27"/>
      <c r="UIU258" s="27"/>
      <c r="UIV258" s="27"/>
      <c r="UIW258" s="27"/>
      <c r="UIX258" s="27"/>
      <c r="UIY258" s="27"/>
      <c r="UIZ258" s="27"/>
      <c r="UJA258" s="27"/>
      <c r="UJB258" s="27"/>
      <c r="UJC258" s="27"/>
      <c r="UJD258" s="27"/>
      <c r="UJE258" s="27"/>
      <c r="UJF258" s="27"/>
      <c r="UJG258" s="27"/>
      <c r="UJH258" s="27"/>
      <c r="UJI258" s="27"/>
      <c r="UJJ258" s="27"/>
      <c r="UJK258" s="27"/>
      <c r="UJL258" s="27"/>
      <c r="UJM258" s="27"/>
      <c r="UJN258" s="27"/>
      <c r="UJO258" s="27"/>
      <c r="UJP258" s="27"/>
      <c r="UJQ258" s="27"/>
      <c r="UJR258" s="27"/>
      <c r="UJS258" s="27"/>
      <c r="UJT258" s="27"/>
      <c r="UJU258" s="27"/>
      <c r="UJV258" s="27"/>
      <c r="UJW258" s="27"/>
      <c r="UJX258" s="27"/>
      <c r="UJY258" s="27"/>
      <c r="UJZ258" s="27"/>
      <c r="UKA258" s="27"/>
      <c r="UKB258" s="27"/>
      <c r="UKC258" s="27"/>
      <c r="UKD258" s="27"/>
      <c r="UKE258" s="27"/>
      <c r="UKF258" s="27"/>
      <c r="UKG258" s="27"/>
      <c r="UKH258" s="27"/>
      <c r="UKI258" s="27"/>
      <c r="UKJ258" s="27"/>
      <c r="UKK258" s="27"/>
      <c r="UKL258" s="27"/>
      <c r="UKM258" s="27"/>
      <c r="UKN258" s="27"/>
      <c r="UKO258" s="27"/>
      <c r="UKP258" s="27"/>
      <c r="UKQ258" s="27"/>
      <c r="UKR258" s="27"/>
      <c r="UKS258" s="27"/>
      <c r="UKT258" s="27"/>
      <c r="UKU258" s="27"/>
      <c r="UKV258" s="27"/>
      <c r="UKW258" s="27"/>
      <c r="UKX258" s="27"/>
      <c r="UKY258" s="27"/>
      <c r="UKZ258" s="27"/>
      <c r="ULA258" s="27"/>
      <c r="ULB258" s="27"/>
      <c r="ULC258" s="27"/>
      <c r="ULD258" s="27"/>
      <c r="ULE258" s="27"/>
      <c r="ULF258" s="27"/>
      <c r="ULG258" s="27"/>
      <c r="ULH258" s="27"/>
      <c r="ULI258" s="27"/>
      <c r="ULJ258" s="27"/>
      <c r="ULK258" s="27"/>
      <c r="ULL258" s="27"/>
      <c r="ULM258" s="27"/>
      <c r="ULN258" s="27"/>
      <c r="ULO258" s="27"/>
      <c r="ULP258" s="27"/>
      <c r="ULQ258" s="27"/>
      <c r="ULR258" s="27"/>
      <c r="ULS258" s="27"/>
      <c r="ULT258" s="27"/>
      <c r="ULU258" s="27"/>
      <c r="ULV258" s="27"/>
      <c r="ULW258" s="27"/>
      <c r="ULX258" s="27"/>
      <c r="ULY258" s="27"/>
      <c r="ULZ258" s="27"/>
      <c r="UMA258" s="27"/>
      <c r="UMB258" s="27"/>
      <c r="UMC258" s="27"/>
      <c r="UMD258" s="27"/>
      <c r="UME258" s="27"/>
      <c r="UMF258" s="27"/>
      <c r="UMG258" s="27"/>
      <c r="UMH258" s="27"/>
      <c r="UMI258" s="27"/>
      <c r="UMJ258" s="27"/>
      <c r="UMK258" s="27"/>
      <c r="UML258" s="27"/>
      <c r="UMM258" s="27"/>
      <c r="UMN258" s="27"/>
      <c r="UMO258" s="27"/>
      <c r="UMP258" s="27"/>
      <c r="UMQ258" s="27"/>
      <c r="UMR258" s="27"/>
      <c r="UMS258" s="27"/>
      <c r="UMT258" s="27"/>
      <c r="UMU258" s="27"/>
      <c r="UMV258" s="27"/>
      <c r="UMW258" s="27"/>
      <c r="UMX258" s="27"/>
      <c r="UMY258" s="27"/>
      <c r="UMZ258" s="27"/>
      <c r="UNA258" s="27"/>
      <c r="UNB258" s="27"/>
      <c r="UNC258" s="27"/>
      <c r="UND258" s="27"/>
      <c r="UNE258" s="27"/>
      <c r="UNF258" s="27"/>
      <c r="UNG258" s="27"/>
      <c r="UNH258" s="27"/>
      <c r="UNI258" s="27"/>
      <c r="UNJ258" s="27"/>
      <c r="UNK258" s="27"/>
      <c r="UNL258" s="27"/>
      <c r="UNM258" s="27"/>
      <c r="UNN258" s="27"/>
      <c r="UNO258" s="27"/>
      <c r="UNP258" s="27"/>
      <c r="UNQ258" s="27"/>
      <c r="UNR258" s="27"/>
      <c r="UNS258" s="27"/>
      <c r="UNT258" s="27"/>
      <c r="UNU258" s="27"/>
      <c r="UNV258" s="27"/>
      <c r="UNW258" s="27"/>
      <c r="UNX258" s="27"/>
      <c r="UNY258" s="27"/>
      <c r="UNZ258" s="27"/>
      <c r="UOA258" s="27"/>
      <c r="UOB258" s="27"/>
      <c r="UOC258" s="27"/>
      <c r="UOD258" s="27"/>
      <c r="UOE258" s="27"/>
      <c r="UOF258" s="27"/>
      <c r="UOG258" s="27"/>
      <c r="UOH258" s="27"/>
      <c r="UOI258" s="27"/>
      <c r="UOJ258" s="27"/>
      <c r="UOK258" s="27"/>
      <c r="UOL258" s="27"/>
      <c r="UOM258" s="27"/>
      <c r="UON258" s="27"/>
      <c r="UOO258" s="27"/>
      <c r="UOP258" s="27"/>
      <c r="UOQ258" s="27"/>
      <c r="UOR258" s="27"/>
      <c r="UOS258" s="27"/>
      <c r="UOT258" s="27"/>
      <c r="UOU258" s="27"/>
      <c r="UOV258" s="27"/>
      <c r="UOW258" s="27"/>
      <c r="UOX258" s="27"/>
      <c r="UOY258" s="27"/>
      <c r="UOZ258" s="27"/>
      <c r="UPA258" s="27"/>
      <c r="UPB258" s="27"/>
      <c r="UPC258" s="27"/>
      <c r="UPD258" s="27"/>
      <c r="UPE258" s="27"/>
      <c r="UPF258" s="27"/>
      <c r="UPG258" s="27"/>
      <c r="UPH258" s="27"/>
      <c r="UPI258" s="27"/>
      <c r="UPJ258" s="27"/>
      <c r="UPK258" s="27"/>
      <c r="UPL258" s="27"/>
      <c r="UPM258" s="27"/>
      <c r="UPN258" s="27"/>
      <c r="UPO258" s="27"/>
      <c r="UPP258" s="27"/>
      <c r="UPQ258" s="27"/>
      <c r="UPR258" s="27"/>
      <c r="UPS258" s="27"/>
      <c r="UPT258" s="27"/>
      <c r="UPU258" s="27"/>
      <c r="UPV258" s="27"/>
      <c r="UPW258" s="27"/>
      <c r="UPX258" s="27"/>
      <c r="UPY258" s="27"/>
      <c r="UPZ258" s="27"/>
      <c r="UQA258" s="27"/>
      <c r="UQB258" s="27"/>
      <c r="UQC258" s="27"/>
      <c r="UQD258" s="27"/>
      <c r="UQE258" s="27"/>
      <c r="UQF258" s="27"/>
      <c r="UQG258" s="27"/>
      <c r="UQH258" s="27"/>
      <c r="UQI258" s="27"/>
      <c r="UQJ258" s="27"/>
      <c r="UQK258" s="27"/>
      <c r="UQL258" s="27"/>
      <c r="UQM258" s="27"/>
      <c r="UQN258" s="27"/>
      <c r="UQO258" s="27"/>
      <c r="UQP258" s="27"/>
      <c r="UQQ258" s="27"/>
      <c r="UQR258" s="27"/>
      <c r="UQS258" s="27"/>
      <c r="UQT258" s="27"/>
      <c r="UQU258" s="27"/>
      <c r="UQV258" s="27"/>
      <c r="UQW258" s="27"/>
      <c r="UQX258" s="27"/>
      <c r="UQY258" s="27"/>
      <c r="UQZ258" s="27"/>
      <c r="URA258" s="27"/>
      <c r="URB258" s="27"/>
      <c r="URC258" s="27"/>
      <c r="URD258" s="27"/>
      <c r="URE258" s="27"/>
      <c r="URF258" s="27"/>
      <c r="URG258" s="27"/>
      <c r="URH258" s="27"/>
      <c r="URI258" s="27"/>
      <c r="URJ258" s="27"/>
      <c r="URK258" s="27"/>
      <c r="URL258" s="27"/>
      <c r="URM258" s="27"/>
      <c r="URN258" s="27"/>
      <c r="URO258" s="27"/>
      <c r="URP258" s="27"/>
      <c r="URQ258" s="27"/>
      <c r="URR258" s="27"/>
      <c r="URS258" s="27"/>
      <c r="URT258" s="27"/>
      <c r="URU258" s="27"/>
      <c r="URV258" s="27"/>
      <c r="URW258" s="27"/>
      <c r="URX258" s="27"/>
      <c r="URY258" s="27"/>
      <c r="URZ258" s="27"/>
      <c r="USA258" s="27"/>
      <c r="USB258" s="27"/>
      <c r="USC258" s="27"/>
      <c r="USD258" s="27"/>
      <c r="USE258" s="27"/>
      <c r="USF258" s="27"/>
      <c r="USG258" s="27"/>
      <c r="USH258" s="27"/>
      <c r="USI258" s="27"/>
      <c r="USJ258" s="27"/>
      <c r="USK258" s="27"/>
      <c r="USL258" s="27"/>
      <c r="USM258" s="27"/>
      <c r="USN258" s="27"/>
      <c r="USO258" s="27"/>
      <c r="USP258" s="27"/>
      <c r="USQ258" s="27"/>
      <c r="USR258" s="27"/>
      <c r="USS258" s="27"/>
      <c r="UST258" s="27"/>
      <c r="USU258" s="27"/>
      <c r="USV258" s="27"/>
      <c r="USW258" s="27"/>
      <c r="USX258" s="27"/>
      <c r="USY258" s="27"/>
      <c r="USZ258" s="27"/>
      <c r="UTA258" s="27"/>
      <c r="UTB258" s="27"/>
      <c r="UTC258" s="27"/>
      <c r="UTD258" s="27"/>
      <c r="UTE258" s="27"/>
      <c r="UTF258" s="27"/>
      <c r="UTG258" s="27"/>
      <c r="UTH258" s="27"/>
      <c r="UTI258" s="27"/>
      <c r="UTJ258" s="27"/>
      <c r="UTK258" s="27"/>
      <c r="UTL258" s="27"/>
      <c r="UTM258" s="27"/>
      <c r="UTN258" s="27"/>
      <c r="UTO258" s="27"/>
      <c r="UTP258" s="27"/>
      <c r="UTQ258" s="27"/>
      <c r="UTR258" s="27"/>
      <c r="UTS258" s="27"/>
      <c r="UTT258" s="27"/>
      <c r="UTU258" s="27"/>
      <c r="UTV258" s="27"/>
      <c r="UTW258" s="27"/>
      <c r="UTX258" s="27"/>
      <c r="UTY258" s="27"/>
      <c r="UTZ258" s="27"/>
      <c r="UUA258" s="27"/>
      <c r="UUB258" s="27"/>
      <c r="UUC258" s="27"/>
      <c r="UUD258" s="27"/>
      <c r="UUE258" s="27"/>
      <c r="UUF258" s="27"/>
      <c r="UUG258" s="27"/>
      <c r="UUH258" s="27"/>
      <c r="UUI258" s="27"/>
      <c r="UUJ258" s="27"/>
      <c r="UUK258" s="27"/>
      <c r="UUL258" s="27"/>
      <c r="UUM258" s="27"/>
      <c r="UUN258" s="27"/>
      <c r="UUO258" s="27"/>
      <c r="UUP258" s="27"/>
      <c r="UUQ258" s="27"/>
      <c r="UUR258" s="27"/>
      <c r="UUS258" s="27"/>
      <c r="UUT258" s="27"/>
      <c r="UUU258" s="27"/>
      <c r="UUV258" s="27"/>
      <c r="UUW258" s="27"/>
      <c r="UUX258" s="27"/>
      <c r="UUY258" s="27"/>
      <c r="UUZ258" s="27"/>
      <c r="UVA258" s="27"/>
      <c r="UVB258" s="27"/>
      <c r="UVC258" s="27"/>
      <c r="UVD258" s="27"/>
      <c r="UVE258" s="27"/>
      <c r="UVF258" s="27"/>
      <c r="UVG258" s="27"/>
      <c r="UVH258" s="27"/>
      <c r="UVI258" s="27"/>
      <c r="UVJ258" s="27"/>
      <c r="UVK258" s="27"/>
      <c r="UVL258" s="27"/>
      <c r="UVM258" s="27"/>
      <c r="UVN258" s="27"/>
      <c r="UVO258" s="27"/>
      <c r="UVP258" s="27"/>
      <c r="UVQ258" s="27"/>
      <c r="UVR258" s="27"/>
      <c r="UVS258" s="27"/>
      <c r="UVT258" s="27"/>
      <c r="UVU258" s="27"/>
      <c r="UVV258" s="27"/>
      <c r="UVW258" s="27"/>
      <c r="UVX258" s="27"/>
      <c r="UVY258" s="27"/>
      <c r="UVZ258" s="27"/>
      <c r="UWA258" s="27"/>
      <c r="UWB258" s="27"/>
      <c r="UWC258" s="27"/>
      <c r="UWD258" s="27"/>
      <c r="UWE258" s="27"/>
      <c r="UWF258" s="27"/>
      <c r="UWG258" s="27"/>
      <c r="UWH258" s="27"/>
      <c r="UWI258" s="27"/>
      <c r="UWJ258" s="27"/>
      <c r="UWK258" s="27"/>
      <c r="UWL258" s="27"/>
      <c r="UWM258" s="27"/>
      <c r="UWN258" s="27"/>
      <c r="UWO258" s="27"/>
      <c r="UWP258" s="27"/>
      <c r="UWQ258" s="27"/>
      <c r="UWR258" s="27"/>
      <c r="UWS258" s="27"/>
      <c r="UWT258" s="27"/>
      <c r="UWU258" s="27"/>
      <c r="UWV258" s="27"/>
      <c r="UWW258" s="27"/>
      <c r="UWX258" s="27"/>
      <c r="UWY258" s="27"/>
      <c r="UWZ258" s="27"/>
      <c r="UXA258" s="27"/>
      <c r="UXB258" s="27"/>
      <c r="UXC258" s="27"/>
      <c r="UXD258" s="27"/>
      <c r="UXE258" s="27"/>
      <c r="UXF258" s="27"/>
      <c r="UXG258" s="27"/>
      <c r="UXH258" s="27"/>
      <c r="UXI258" s="27"/>
      <c r="UXJ258" s="27"/>
      <c r="UXK258" s="27"/>
      <c r="UXL258" s="27"/>
      <c r="UXM258" s="27"/>
      <c r="UXN258" s="27"/>
      <c r="UXO258" s="27"/>
      <c r="UXP258" s="27"/>
      <c r="UXQ258" s="27"/>
      <c r="UXR258" s="27"/>
      <c r="UXS258" s="27"/>
      <c r="UXT258" s="27"/>
      <c r="UXU258" s="27"/>
      <c r="UXV258" s="27"/>
      <c r="UXW258" s="27"/>
      <c r="UXX258" s="27"/>
      <c r="UXY258" s="27"/>
      <c r="UXZ258" s="27"/>
      <c r="UYA258" s="27"/>
      <c r="UYB258" s="27"/>
      <c r="UYC258" s="27"/>
      <c r="UYD258" s="27"/>
      <c r="UYE258" s="27"/>
      <c r="UYF258" s="27"/>
      <c r="UYG258" s="27"/>
      <c r="UYH258" s="27"/>
      <c r="UYI258" s="27"/>
      <c r="UYJ258" s="27"/>
      <c r="UYK258" s="27"/>
      <c r="UYL258" s="27"/>
      <c r="UYM258" s="27"/>
      <c r="UYN258" s="27"/>
      <c r="UYO258" s="27"/>
      <c r="UYP258" s="27"/>
      <c r="UYQ258" s="27"/>
      <c r="UYR258" s="27"/>
      <c r="UYS258" s="27"/>
      <c r="UYT258" s="27"/>
      <c r="UYU258" s="27"/>
      <c r="UYV258" s="27"/>
      <c r="UYW258" s="27"/>
      <c r="UYX258" s="27"/>
      <c r="UYY258" s="27"/>
      <c r="UYZ258" s="27"/>
      <c r="UZA258" s="27"/>
      <c r="UZB258" s="27"/>
      <c r="UZC258" s="27"/>
      <c r="UZD258" s="27"/>
      <c r="UZE258" s="27"/>
      <c r="UZF258" s="27"/>
      <c r="UZG258" s="27"/>
      <c r="UZH258" s="27"/>
      <c r="UZI258" s="27"/>
      <c r="UZJ258" s="27"/>
      <c r="UZK258" s="27"/>
      <c r="UZL258" s="27"/>
      <c r="UZM258" s="27"/>
      <c r="UZN258" s="27"/>
      <c r="UZO258" s="27"/>
      <c r="UZP258" s="27"/>
      <c r="UZQ258" s="27"/>
      <c r="UZR258" s="27"/>
      <c r="UZS258" s="27"/>
      <c r="UZT258" s="27"/>
      <c r="UZU258" s="27"/>
      <c r="UZV258" s="27"/>
      <c r="UZW258" s="27"/>
      <c r="UZX258" s="27"/>
      <c r="UZY258" s="27"/>
      <c r="UZZ258" s="27"/>
      <c r="VAA258" s="27"/>
      <c r="VAB258" s="27"/>
      <c r="VAC258" s="27"/>
      <c r="VAD258" s="27"/>
      <c r="VAE258" s="27"/>
      <c r="VAF258" s="27"/>
      <c r="VAG258" s="27"/>
      <c r="VAH258" s="27"/>
      <c r="VAI258" s="27"/>
      <c r="VAJ258" s="27"/>
      <c r="VAK258" s="27"/>
      <c r="VAL258" s="27"/>
      <c r="VAM258" s="27"/>
      <c r="VAN258" s="27"/>
      <c r="VAO258" s="27"/>
      <c r="VAP258" s="27"/>
      <c r="VAQ258" s="27"/>
      <c r="VAR258" s="27"/>
      <c r="VAS258" s="27"/>
      <c r="VAT258" s="27"/>
      <c r="VAU258" s="27"/>
      <c r="VAV258" s="27"/>
      <c r="VAW258" s="27"/>
      <c r="VAX258" s="27"/>
      <c r="VAY258" s="27"/>
      <c r="VAZ258" s="27"/>
      <c r="VBA258" s="27"/>
      <c r="VBB258" s="27"/>
      <c r="VBC258" s="27"/>
      <c r="VBD258" s="27"/>
      <c r="VBE258" s="27"/>
      <c r="VBF258" s="27"/>
      <c r="VBG258" s="27"/>
      <c r="VBH258" s="27"/>
      <c r="VBI258" s="27"/>
      <c r="VBJ258" s="27"/>
      <c r="VBK258" s="27"/>
      <c r="VBL258" s="27"/>
      <c r="VBM258" s="27"/>
      <c r="VBN258" s="27"/>
      <c r="VBO258" s="27"/>
      <c r="VBP258" s="27"/>
      <c r="VBQ258" s="27"/>
      <c r="VBR258" s="27"/>
      <c r="VBS258" s="27"/>
      <c r="VBT258" s="27"/>
      <c r="VBU258" s="27"/>
      <c r="VBV258" s="27"/>
      <c r="VBW258" s="27"/>
      <c r="VBX258" s="27"/>
      <c r="VBY258" s="27"/>
      <c r="VBZ258" s="27"/>
      <c r="VCA258" s="27"/>
      <c r="VCB258" s="27"/>
      <c r="VCC258" s="27"/>
      <c r="VCD258" s="27"/>
      <c r="VCE258" s="27"/>
      <c r="VCF258" s="27"/>
      <c r="VCG258" s="27"/>
      <c r="VCH258" s="27"/>
      <c r="VCI258" s="27"/>
      <c r="VCJ258" s="27"/>
      <c r="VCK258" s="27"/>
      <c r="VCL258" s="27"/>
      <c r="VCM258" s="27"/>
      <c r="VCN258" s="27"/>
      <c r="VCO258" s="27"/>
      <c r="VCP258" s="27"/>
      <c r="VCQ258" s="27"/>
      <c r="VCR258" s="27"/>
      <c r="VCS258" s="27"/>
      <c r="VCT258" s="27"/>
      <c r="VCU258" s="27"/>
      <c r="VCV258" s="27"/>
      <c r="VCW258" s="27"/>
      <c r="VCX258" s="27"/>
      <c r="VCY258" s="27"/>
      <c r="VCZ258" s="27"/>
      <c r="VDA258" s="27"/>
      <c r="VDB258" s="27"/>
      <c r="VDC258" s="27"/>
      <c r="VDD258" s="27"/>
      <c r="VDE258" s="27"/>
      <c r="VDF258" s="27"/>
      <c r="VDG258" s="27"/>
      <c r="VDH258" s="27"/>
      <c r="VDI258" s="27"/>
      <c r="VDJ258" s="27"/>
      <c r="VDK258" s="27"/>
      <c r="VDL258" s="27"/>
      <c r="VDM258" s="27"/>
      <c r="VDN258" s="27"/>
      <c r="VDO258" s="27"/>
      <c r="VDP258" s="27"/>
      <c r="VDQ258" s="27"/>
      <c r="VDR258" s="27"/>
      <c r="VDS258" s="27"/>
      <c r="VDT258" s="27"/>
      <c r="VDU258" s="27"/>
      <c r="VDV258" s="27"/>
      <c r="VDW258" s="27"/>
      <c r="VDX258" s="27"/>
      <c r="VDY258" s="27"/>
      <c r="VDZ258" s="27"/>
      <c r="VEA258" s="27"/>
      <c r="VEB258" s="27"/>
      <c r="VEC258" s="27"/>
      <c r="VED258" s="27"/>
      <c r="VEE258" s="27"/>
      <c r="VEF258" s="27"/>
      <c r="VEG258" s="27"/>
      <c r="VEH258" s="27"/>
      <c r="VEI258" s="27"/>
      <c r="VEJ258" s="27"/>
      <c r="VEK258" s="27"/>
      <c r="VEL258" s="27"/>
      <c r="VEM258" s="27"/>
      <c r="VEN258" s="27"/>
      <c r="VEO258" s="27"/>
      <c r="VEP258" s="27"/>
      <c r="VEQ258" s="27"/>
      <c r="VER258" s="27"/>
      <c r="VES258" s="27"/>
      <c r="VET258" s="27"/>
      <c r="VEU258" s="27"/>
      <c r="VEV258" s="27"/>
      <c r="VEW258" s="27"/>
      <c r="VEX258" s="27"/>
      <c r="VEY258" s="27"/>
      <c r="VEZ258" s="27"/>
      <c r="VFA258" s="27"/>
      <c r="VFB258" s="27"/>
      <c r="VFC258" s="27"/>
      <c r="VFD258" s="27"/>
      <c r="VFE258" s="27"/>
      <c r="VFF258" s="27"/>
      <c r="VFG258" s="27"/>
      <c r="VFH258" s="27"/>
      <c r="VFI258" s="27"/>
      <c r="VFJ258" s="27"/>
      <c r="VFK258" s="27"/>
      <c r="VFL258" s="27"/>
      <c r="VFM258" s="27"/>
      <c r="VFN258" s="27"/>
      <c r="VFO258" s="27"/>
      <c r="VFP258" s="27"/>
      <c r="VFQ258" s="27"/>
      <c r="VFR258" s="27"/>
      <c r="VFS258" s="27"/>
      <c r="VFT258" s="27"/>
      <c r="VFU258" s="27"/>
      <c r="VFV258" s="27"/>
      <c r="VFW258" s="27"/>
      <c r="VFX258" s="27"/>
      <c r="VFY258" s="27"/>
      <c r="VFZ258" s="27"/>
      <c r="VGA258" s="27"/>
      <c r="VGB258" s="27"/>
      <c r="VGC258" s="27"/>
      <c r="VGD258" s="27"/>
      <c r="VGE258" s="27"/>
      <c r="VGF258" s="27"/>
      <c r="VGG258" s="27"/>
      <c r="VGH258" s="27"/>
      <c r="VGI258" s="27"/>
      <c r="VGJ258" s="27"/>
      <c r="VGK258" s="27"/>
      <c r="VGL258" s="27"/>
      <c r="VGM258" s="27"/>
      <c r="VGN258" s="27"/>
      <c r="VGO258" s="27"/>
      <c r="VGP258" s="27"/>
      <c r="VGQ258" s="27"/>
      <c r="VGR258" s="27"/>
      <c r="VGS258" s="27"/>
      <c r="VGT258" s="27"/>
      <c r="VGU258" s="27"/>
      <c r="VGV258" s="27"/>
      <c r="VGW258" s="27"/>
      <c r="VGX258" s="27"/>
      <c r="VGY258" s="27"/>
      <c r="VGZ258" s="27"/>
      <c r="VHA258" s="27"/>
      <c r="VHB258" s="27"/>
      <c r="VHC258" s="27"/>
      <c r="VHD258" s="27"/>
      <c r="VHE258" s="27"/>
      <c r="VHF258" s="27"/>
      <c r="VHG258" s="27"/>
      <c r="VHH258" s="27"/>
      <c r="VHI258" s="27"/>
      <c r="VHJ258" s="27"/>
      <c r="VHK258" s="27"/>
      <c r="VHL258" s="27"/>
      <c r="VHM258" s="27"/>
      <c r="VHN258" s="27"/>
      <c r="VHO258" s="27"/>
      <c r="VHP258" s="27"/>
      <c r="VHQ258" s="27"/>
      <c r="VHR258" s="27"/>
      <c r="VHS258" s="27"/>
      <c r="VHT258" s="27"/>
      <c r="VHU258" s="27"/>
      <c r="VHV258" s="27"/>
      <c r="VHW258" s="27"/>
      <c r="VHX258" s="27"/>
      <c r="VHY258" s="27"/>
      <c r="VHZ258" s="27"/>
      <c r="VIA258" s="27"/>
      <c r="VIB258" s="27"/>
      <c r="VIC258" s="27"/>
      <c r="VID258" s="27"/>
      <c r="VIE258" s="27"/>
      <c r="VIF258" s="27"/>
      <c r="VIG258" s="27"/>
      <c r="VIH258" s="27"/>
      <c r="VII258" s="27"/>
      <c r="VIJ258" s="27"/>
      <c r="VIK258" s="27"/>
      <c r="VIL258" s="27"/>
      <c r="VIM258" s="27"/>
      <c r="VIN258" s="27"/>
      <c r="VIO258" s="27"/>
      <c r="VIP258" s="27"/>
      <c r="VIQ258" s="27"/>
      <c r="VIR258" s="27"/>
      <c r="VIS258" s="27"/>
      <c r="VIT258" s="27"/>
      <c r="VIU258" s="27"/>
      <c r="VIV258" s="27"/>
      <c r="VIW258" s="27"/>
      <c r="VIX258" s="27"/>
      <c r="VIY258" s="27"/>
      <c r="VIZ258" s="27"/>
      <c r="VJA258" s="27"/>
      <c r="VJB258" s="27"/>
      <c r="VJC258" s="27"/>
      <c r="VJD258" s="27"/>
      <c r="VJE258" s="27"/>
      <c r="VJF258" s="27"/>
      <c r="VJG258" s="27"/>
      <c r="VJH258" s="27"/>
      <c r="VJI258" s="27"/>
      <c r="VJJ258" s="27"/>
      <c r="VJK258" s="27"/>
      <c r="VJL258" s="27"/>
      <c r="VJM258" s="27"/>
      <c r="VJN258" s="27"/>
      <c r="VJO258" s="27"/>
      <c r="VJP258" s="27"/>
      <c r="VJQ258" s="27"/>
      <c r="VJR258" s="27"/>
      <c r="VJS258" s="27"/>
      <c r="VJT258" s="27"/>
      <c r="VJU258" s="27"/>
      <c r="VJV258" s="27"/>
      <c r="VJW258" s="27"/>
      <c r="VJX258" s="27"/>
      <c r="VJY258" s="27"/>
      <c r="VJZ258" s="27"/>
      <c r="VKA258" s="27"/>
      <c r="VKB258" s="27"/>
      <c r="VKC258" s="27"/>
      <c r="VKD258" s="27"/>
      <c r="VKE258" s="27"/>
      <c r="VKF258" s="27"/>
      <c r="VKG258" s="27"/>
      <c r="VKH258" s="27"/>
      <c r="VKI258" s="27"/>
      <c r="VKJ258" s="27"/>
      <c r="VKK258" s="27"/>
      <c r="VKL258" s="27"/>
      <c r="VKM258" s="27"/>
      <c r="VKN258" s="27"/>
      <c r="VKO258" s="27"/>
      <c r="VKP258" s="27"/>
      <c r="VKQ258" s="27"/>
      <c r="VKR258" s="27"/>
      <c r="VKS258" s="27"/>
      <c r="VKT258" s="27"/>
      <c r="VKU258" s="27"/>
      <c r="VKV258" s="27"/>
      <c r="VKW258" s="27"/>
      <c r="VKX258" s="27"/>
      <c r="VKY258" s="27"/>
      <c r="VKZ258" s="27"/>
      <c r="VLA258" s="27"/>
      <c r="VLB258" s="27"/>
      <c r="VLC258" s="27"/>
      <c r="VLD258" s="27"/>
      <c r="VLE258" s="27"/>
      <c r="VLF258" s="27"/>
      <c r="VLG258" s="27"/>
      <c r="VLH258" s="27"/>
      <c r="VLI258" s="27"/>
      <c r="VLJ258" s="27"/>
      <c r="VLK258" s="27"/>
      <c r="VLL258" s="27"/>
      <c r="VLM258" s="27"/>
      <c r="VLN258" s="27"/>
      <c r="VLO258" s="27"/>
      <c r="VLP258" s="27"/>
      <c r="VLQ258" s="27"/>
      <c r="VLR258" s="27"/>
      <c r="VLS258" s="27"/>
      <c r="VLT258" s="27"/>
      <c r="VLU258" s="27"/>
      <c r="VLV258" s="27"/>
      <c r="VLW258" s="27"/>
      <c r="VLX258" s="27"/>
      <c r="VLY258" s="27"/>
      <c r="VLZ258" s="27"/>
      <c r="VMA258" s="27"/>
      <c r="VMB258" s="27"/>
      <c r="VMC258" s="27"/>
      <c r="VMD258" s="27"/>
      <c r="VME258" s="27"/>
      <c r="VMF258" s="27"/>
      <c r="VMG258" s="27"/>
      <c r="VMH258" s="27"/>
      <c r="VMI258" s="27"/>
      <c r="VMJ258" s="27"/>
      <c r="VMK258" s="27"/>
      <c r="VML258" s="27"/>
      <c r="VMM258" s="27"/>
      <c r="VMN258" s="27"/>
      <c r="VMO258" s="27"/>
      <c r="VMP258" s="27"/>
      <c r="VMQ258" s="27"/>
      <c r="VMR258" s="27"/>
      <c r="VMS258" s="27"/>
      <c r="VMT258" s="27"/>
      <c r="VMU258" s="27"/>
      <c r="VMV258" s="27"/>
      <c r="VMW258" s="27"/>
      <c r="VMX258" s="27"/>
      <c r="VMY258" s="27"/>
      <c r="VMZ258" s="27"/>
      <c r="VNA258" s="27"/>
      <c r="VNB258" s="27"/>
      <c r="VNC258" s="27"/>
      <c r="VND258" s="27"/>
      <c r="VNE258" s="27"/>
      <c r="VNF258" s="27"/>
      <c r="VNG258" s="27"/>
      <c r="VNH258" s="27"/>
      <c r="VNI258" s="27"/>
      <c r="VNJ258" s="27"/>
      <c r="VNK258" s="27"/>
      <c r="VNL258" s="27"/>
      <c r="VNM258" s="27"/>
      <c r="VNN258" s="27"/>
      <c r="VNO258" s="27"/>
      <c r="VNP258" s="27"/>
      <c r="VNQ258" s="27"/>
      <c r="VNR258" s="27"/>
      <c r="VNS258" s="27"/>
      <c r="VNT258" s="27"/>
      <c r="VNU258" s="27"/>
      <c r="VNV258" s="27"/>
      <c r="VNW258" s="27"/>
      <c r="VNX258" s="27"/>
      <c r="VNY258" s="27"/>
      <c r="VNZ258" s="27"/>
      <c r="VOA258" s="27"/>
      <c r="VOB258" s="27"/>
      <c r="VOC258" s="27"/>
      <c r="VOD258" s="27"/>
      <c r="VOE258" s="27"/>
      <c r="VOF258" s="27"/>
      <c r="VOG258" s="27"/>
      <c r="VOH258" s="27"/>
      <c r="VOI258" s="27"/>
      <c r="VOJ258" s="27"/>
      <c r="VOK258" s="27"/>
      <c r="VOL258" s="27"/>
      <c r="VOM258" s="27"/>
      <c r="VON258" s="27"/>
      <c r="VOO258" s="27"/>
      <c r="VOP258" s="27"/>
      <c r="VOQ258" s="27"/>
      <c r="VOR258" s="27"/>
      <c r="VOS258" s="27"/>
      <c r="VOT258" s="27"/>
      <c r="VOU258" s="27"/>
      <c r="VOV258" s="27"/>
      <c r="VOW258" s="27"/>
      <c r="VOX258" s="27"/>
      <c r="VOY258" s="27"/>
      <c r="VOZ258" s="27"/>
      <c r="VPA258" s="27"/>
      <c r="VPB258" s="27"/>
      <c r="VPC258" s="27"/>
      <c r="VPD258" s="27"/>
      <c r="VPE258" s="27"/>
      <c r="VPF258" s="27"/>
      <c r="VPG258" s="27"/>
      <c r="VPH258" s="27"/>
      <c r="VPI258" s="27"/>
      <c r="VPJ258" s="27"/>
      <c r="VPK258" s="27"/>
      <c r="VPL258" s="27"/>
      <c r="VPM258" s="27"/>
      <c r="VPN258" s="27"/>
      <c r="VPO258" s="27"/>
      <c r="VPP258" s="27"/>
      <c r="VPQ258" s="27"/>
      <c r="VPR258" s="27"/>
      <c r="VPS258" s="27"/>
      <c r="VPT258" s="27"/>
      <c r="VPU258" s="27"/>
      <c r="VPV258" s="27"/>
      <c r="VPW258" s="27"/>
      <c r="VPX258" s="27"/>
      <c r="VPY258" s="27"/>
      <c r="VPZ258" s="27"/>
      <c r="VQA258" s="27"/>
      <c r="VQB258" s="27"/>
      <c r="VQC258" s="27"/>
      <c r="VQD258" s="27"/>
      <c r="VQE258" s="27"/>
      <c r="VQF258" s="27"/>
      <c r="VQG258" s="27"/>
      <c r="VQH258" s="27"/>
      <c r="VQI258" s="27"/>
      <c r="VQJ258" s="27"/>
      <c r="VQK258" s="27"/>
      <c r="VQL258" s="27"/>
      <c r="VQM258" s="27"/>
      <c r="VQN258" s="27"/>
      <c r="VQO258" s="27"/>
      <c r="VQP258" s="27"/>
      <c r="VQQ258" s="27"/>
      <c r="VQR258" s="27"/>
      <c r="VQS258" s="27"/>
      <c r="VQT258" s="27"/>
      <c r="VQU258" s="27"/>
      <c r="VQV258" s="27"/>
      <c r="VQW258" s="27"/>
      <c r="VQX258" s="27"/>
      <c r="VQY258" s="27"/>
      <c r="VQZ258" s="27"/>
      <c r="VRA258" s="27"/>
      <c r="VRB258" s="27"/>
      <c r="VRC258" s="27"/>
      <c r="VRD258" s="27"/>
      <c r="VRE258" s="27"/>
      <c r="VRF258" s="27"/>
      <c r="VRG258" s="27"/>
      <c r="VRH258" s="27"/>
      <c r="VRI258" s="27"/>
      <c r="VRJ258" s="27"/>
      <c r="VRK258" s="27"/>
      <c r="VRL258" s="27"/>
      <c r="VRM258" s="27"/>
      <c r="VRN258" s="27"/>
      <c r="VRO258" s="27"/>
      <c r="VRP258" s="27"/>
      <c r="VRQ258" s="27"/>
      <c r="VRR258" s="27"/>
      <c r="VRS258" s="27"/>
      <c r="VRT258" s="27"/>
      <c r="VRU258" s="27"/>
      <c r="VRV258" s="27"/>
      <c r="VRW258" s="27"/>
      <c r="VRX258" s="27"/>
      <c r="VRY258" s="27"/>
      <c r="VRZ258" s="27"/>
      <c r="VSA258" s="27"/>
      <c r="VSB258" s="27"/>
      <c r="VSC258" s="27"/>
      <c r="VSD258" s="27"/>
      <c r="VSE258" s="27"/>
      <c r="VSF258" s="27"/>
      <c r="VSG258" s="27"/>
      <c r="VSH258" s="27"/>
      <c r="VSI258" s="27"/>
      <c r="VSJ258" s="27"/>
      <c r="VSK258" s="27"/>
      <c r="VSL258" s="27"/>
      <c r="VSM258" s="27"/>
      <c r="VSN258" s="27"/>
      <c r="VSO258" s="27"/>
      <c r="VSP258" s="27"/>
      <c r="VSQ258" s="27"/>
      <c r="VSR258" s="27"/>
      <c r="VSS258" s="27"/>
      <c r="VST258" s="27"/>
      <c r="VSU258" s="27"/>
      <c r="VSV258" s="27"/>
      <c r="VSW258" s="27"/>
      <c r="VSX258" s="27"/>
      <c r="VSY258" s="27"/>
      <c r="VSZ258" s="27"/>
      <c r="VTA258" s="27"/>
      <c r="VTB258" s="27"/>
      <c r="VTC258" s="27"/>
      <c r="VTD258" s="27"/>
      <c r="VTE258" s="27"/>
      <c r="VTF258" s="27"/>
      <c r="VTG258" s="27"/>
      <c r="VTH258" s="27"/>
      <c r="VTI258" s="27"/>
      <c r="VTJ258" s="27"/>
      <c r="VTK258" s="27"/>
      <c r="VTL258" s="27"/>
      <c r="VTM258" s="27"/>
      <c r="VTN258" s="27"/>
      <c r="VTO258" s="27"/>
      <c r="VTP258" s="27"/>
      <c r="VTQ258" s="27"/>
      <c r="VTR258" s="27"/>
      <c r="VTS258" s="27"/>
      <c r="VTT258" s="27"/>
      <c r="VTU258" s="27"/>
      <c r="VTV258" s="27"/>
      <c r="VTW258" s="27"/>
      <c r="VTX258" s="27"/>
      <c r="VTY258" s="27"/>
      <c r="VTZ258" s="27"/>
      <c r="VUA258" s="27"/>
      <c r="VUB258" s="27"/>
      <c r="VUC258" s="27"/>
      <c r="VUD258" s="27"/>
      <c r="VUE258" s="27"/>
      <c r="VUF258" s="27"/>
      <c r="VUG258" s="27"/>
      <c r="VUH258" s="27"/>
      <c r="VUI258" s="27"/>
      <c r="VUJ258" s="27"/>
      <c r="VUK258" s="27"/>
      <c r="VUL258" s="27"/>
      <c r="VUM258" s="27"/>
      <c r="VUN258" s="27"/>
      <c r="VUO258" s="27"/>
      <c r="VUP258" s="27"/>
      <c r="VUQ258" s="27"/>
      <c r="VUR258" s="27"/>
      <c r="VUS258" s="27"/>
      <c r="VUT258" s="27"/>
      <c r="VUU258" s="27"/>
      <c r="VUV258" s="27"/>
      <c r="VUW258" s="27"/>
      <c r="VUX258" s="27"/>
      <c r="VUY258" s="27"/>
      <c r="VUZ258" s="27"/>
      <c r="VVA258" s="27"/>
      <c r="VVB258" s="27"/>
      <c r="VVC258" s="27"/>
      <c r="VVD258" s="27"/>
      <c r="VVE258" s="27"/>
      <c r="VVF258" s="27"/>
      <c r="VVG258" s="27"/>
      <c r="VVH258" s="27"/>
      <c r="VVI258" s="27"/>
      <c r="VVJ258" s="27"/>
      <c r="VVK258" s="27"/>
      <c r="VVL258" s="27"/>
      <c r="VVM258" s="27"/>
      <c r="VVN258" s="27"/>
      <c r="VVO258" s="27"/>
      <c r="VVP258" s="27"/>
      <c r="VVQ258" s="27"/>
      <c r="VVR258" s="27"/>
      <c r="VVS258" s="27"/>
      <c r="VVT258" s="27"/>
      <c r="VVU258" s="27"/>
      <c r="VVV258" s="27"/>
      <c r="VVW258" s="27"/>
      <c r="VVX258" s="27"/>
      <c r="VVY258" s="27"/>
      <c r="VVZ258" s="27"/>
      <c r="VWA258" s="27"/>
      <c r="VWB258" s="27"/>
      <c r="VWC258" s="27"/>
      <c r="VWD258" s="27"/>
      <c r="VWE258" s="27"/>
      <c r="VWF258" s="27"/>
      <c r="VWG258" s="27"/>
      <c r="VWH258" s="27"/>
      <c r="VWI258" s="27"/>
      <c r="VWJ258" s="27"/>
      <c r="VWK258" s="27"/>
      <c r="VWL258" s="27"/>
      <c r="VWM258" s="27"/>
      <c r="VWN258" s="27"/>
      <c r="VWO258" s="27"/>
      <c r="VWP258" s="27"/>
      <c r="VWQ258" s="27"/>
      <c r="VWR258" s="27"/>
      <c r="VWS258" s="27"/>
      <c r="VWT258" s="27"/>
      <c r="VWU258" s="27"/>
      <c r="VWV258" s="27"/>
      <c r="VWW258" s="27"/>
      <c r="VWX258" s="27"/>
      <c r="VWY258" s="27"/>
      <c r="VWZ258" s="27"/>
      <c r="VXA258" s="27"/>
      <c r="VXB258" s="27"/>
      <c r="VXC258" s="27"/>
      <c r="VXD258" s="27"/>
      <c r="VXE258" s="27"/>
      <c r="VXF258" s="27"/>
      <c r="VXG258" s="27"/>
      <c r="VXH258" s="27"/>
      <c r="VXI258" s="27"/>
      <c r="VXJ258" s="27"/>
      <c r="VXK258" s="27"/>
      <c r="VXL258" s="27"/>
      <c r="VXM258" s="27"/>
      <c r="VXN258" s="27"/>
      <c r="VXO258" s="27"/>
      <c r="VXP258" s="27"/>
      <c r="VXQ258" s="27"/>
      <c r="VXR258" s="27"/>
      <c r="VXS258" s="27"/>
      <c r="VXT258" s="27"/>
      <c r="VXU258" s="27"/>
      <c r="VXV258" s="27"/>
      <c r="VXW258" s="27"/>
      <c r="VXX258" s="27"/>
      <c r="VXY258" s="27"/>
      <c r="VXZ258" s="27"/>
      <c r="VYA258" s="27"/>
      <c r="VYB258" s="27"/>
      <c r="VYC258" s="27"/>
      <c r="VYD258" s="27"/>
      <c r="VYE258" s="27"/>
      <c r="VYF258" s="27"/>
      <c r="VYG258" s="27"/>
      <c r="VYH258" s="27"/>
      <c r="VYI258" s="27"/>
      <c r="VYJ258" s="27"/>
      <c r="VYK258" s="27"/>
      <c r="VYL258" s="27"/>
      <c r="VYM258" s="27"/>
      <c r="VYN258" s="27"/>
      <c r="VYO258" s="27"/>
      <c r="VYP258" s="27"/>
      <c r="VYQ258" s="27"/>
      <c r="VYR258" s="27"/>
      <c r="VYS258" s="27"/>
      <c r="VYT258" s="27"/>
      <c r="VYU258" s="27"/>
      <c r="VYV258" s="27"/>
      <c r="VYW258" s="27"/>
      <c r="VYX258" s="27"/>
      <c r="VYY258" s="27"/>
      <c r="VYZ258" s="27"/>
      <c r="VZA258" s="27"/>
      <c r="VZB258" s="27"/>
      <c r="VZC258" s="27"/>
      <c r="VZD258" s="27"/>
      <c r="VZE258" s="27"/>
      <c r="VZF258" s="27"/>
      <c r="VZG258" s="27"/>
      <c r="VZH258" s="27"/>
      <c r="VZI258" s="27"/>
      <c r="VZJ258" s="27"/>
      <c r="VZK258" s="27"/>
      <c r="VZL258" s="27"/>
      <c r="VZM258" s="27"/>
      <c r="VZN258" s="27"/>
      <c r="VZO258" s="27"/>
      <c r="VZP258" s="27"/>
      <c r="VZQ258" s="27"/>
      <c r="VZR258" s="27"/>
      <c r="VZS258" s="27"/>
      <c r="VZT258" s="27"/>
      <c r="VZU258" s="27"/>
      <c r="VZV258" s="27"/>
      <c r="VZW258" s="27"/>
      <c r="VZX258" s="27"/>
      <c r="VZY258" s="27"/>
      <c r="VZZ258" s="27"/>
      <c r="WAA258" s="27"/>
      <c r="WAB258" s="27"/>
      <c r="WAC258" s="27"/>
      <c r="WAD258" s="27"/>
      <c r="WAE258" s="27"/>
      <c r="WAF258" s="27"/>
      <c r="WAG258" s="27"/>
      <c r="WAH258" s="27"/>
      <c r="WAI258" s="27"/>
      <c r="WAJ258" s="27"/>
      <c r="WAK258" s="27"/>
      <c r="WAL258" s="27"/>
      <c r="WAM258" s="27"/>
      <c r="WAN258" s="27"/>
      <c r="WAO258" s="27"/>
      <c r="WAP258" s="27"/>
      <c r="WAQ258" s="27"/>
      <c r="WAR258" s="27"/>
      <c r="WAS258" s="27"/>
      <c r="WAT258" s="27"/>
      <c r="WAU258" s="27"/>
      <c r="WAV258" s="27"/>
      <c r="WAW258" s="27"/>
      <c r="WAX258" s="27"/>
      <c r="WAY258" s="27"/>
      <c r="WAZ258" s="27"/>
      <c r="WBA258" s="27"/>
      <c r="WBB258" s="27"/>
      <c r="WBC258" s="27"/>
      <c r="WBD258" s="27"/>
      <c r="WBE258" s="27"/>
      <c r="WBF258" s="27"/>
      <c r="WBG258" s="27"/>
      <c r="WBH258" s="27"/>
      <c r="WBI258" s="27"/>
      <c r="WBJ258" s="27"/>
      <c r="WBK258" s="27"/>
      <c r="WBL258" s="27"/>
      <c r="WBM258" s="27"/>
      <c r="WBN258" s="27"/>
      <c r="WBO258" s="27"/>
      <c r="WBP258" s="27"/>
      <c r="WBQ258" s="27"/>
      <c r="WBR258" s="27"/>
      <c r="WBS258" s="27"/>
      <c r="WBT258" s="27"/>
      <c r="WBU258" s="27"/>
      <c r="WBV258" s="27"/>
      <c r="WBW258" s="27"/>
      <c r="WBX258" s="27"/>
      <c r="WBY258" s="27"/>
      <c r="WBZ258" s="27"/>
      <c r="WCA258" s="27"/>
      <c r="WCB258" s="27"/>
      <c r="WCC258" s="27"/>
      <c r="WCD258" s="27"/>
      <c r="WCE258" s="27"/>
      <c r="WCF258" s="27"/>
      <c r="WCG258" s="27"/>
      <c r="WCH258" s="27"/>
      <c r="WCI258" s="27"/>
      <c r="WCJ258" s="27"/>
      <c r="WCK258" s="27"/>
      <c r="WCL258" s="27"/>
      <c r="WCM258" s="27"/>
      <c r="WCN258" s="27"/>
      <c r="WCO258" s="27"/>
      <c r="WCP258" s="27"/>
      <c r="WCQ258" s="27"/>
      <c r="WCR258" s="27"/>
      <c r="WCS258" s="27"/>
      <c r="WCT258" s="27"/>
      <c r="WCU258" s="27"/>
      <c r="WCV258" s="27"/>
      <c r="WCW258" s="27"/>
      <c r="WCX258" s="27"/>
      <c r="WCY258" s="27"/>
      <c r="WCZ258" s="27"/>
      <c r="WDA258" s="27"/>
      <c r="WDB258" s="27"/>
      <c r="WDC258" s="27"/>
      <c r="WDD258" s="27"/>
      <c r="WDE258" s="27"/>
      <c r="WDF258" s="27"/>
      <c r="WDG258" s="27"/>
      <c r="WDH258" s="27"/>
      <c r="WDI258" s="27"/>
      <c r="WDJ258" s="27"/>
      <c r="WDK258" s="27"/>
      <c r="WDL258" s="27"/>
      <c r="WDM258" s="27"/>
      <c r="WDN258" s="27"/>
      <c r="WDO258" s="27"/>
      <c r="WDP258" s="27"/>
      <c r="WDQ258" s="27"/>
      <c r="WDR258" s="27"/>
      <c r="WDS258" s="27"/>
      <c r="WDT258" s="27"/>
      <c r="WDU258" s="27"/>
      <c r="WDV258" s="27"/>
      <c r="WDW258" s="27"/>
      <c r="WDX258" s="27"/>
      <c r="WDY258" s="27"/>
      <c r="WDZ258" s="27"/>
      <c r="WEA258" s="27"/>
      <c r="WEB258" s="27"/>
      <c r="WEC258" s="27"/>
      <c r="WED258" s="27"/>
      <c r="WEE258" s="27"/>
      <c r="WEF258" s="27"/>
      <c r="WEG258" s="27"/>
      <c r="WEH258" s="27"/>
      <c r="WEI258" s="27"/>
      <c r="WEJ258" s="27"/>
      <c r="WEK258" s="27"/>
      <c r="WEL258" s="27"/>
      <c r="WEM258" s="27"/>
      <c r="WEN258" s="27"/>
      <c r="WEO258" s="27"/>
      <c r="WEP258" s="27"/>
      <c r="WEQ258" s="27"/>
      <c r="WER258" s="27"/>
      <c r="WES258" s="27"/>
      <c r="WET258" s="27"/>
      <c r="WEU258" s="27"/>
      <c r="WEV258" s="27"/>
      <c r="WEW258" s="27"/>
      <c r="WEX258" s="27"/>
      <c r="WEY258" s="27"/>
      <c r="WEZ258" s="27"/>
      <c r="WFA258" s="27"/>
      <c r="WFB258" s="27"/>
      <c r="WFC258" s="27"/>
      <c r="WFD258" s="27"/>
      <c r="WFE258" s="27"/>
      <c r="WFF258" s="27"/>
      <c r="WFG258" s="27"/>
      <c r="WFH258" s="27"/>
      <c r="WFI258" s="27"/>
      <c r="WFJ258" s="27"/>
      <c r="WFK258" s="27"/>
      <c r="WFL258" s="27"/>
      <c r="WFM258" s="27"/>
      <c r="WFN258" s="27"/>
      <c r="WFO258" s="27"/>
      <c r="WFP258" s="27"/>
      <c r="WFQ258" s="27"/>
      <c r="WFR258" s="27"/>
      <c r="WFS258" s="27"/>
      <c r="WFT258" s="27"/>
      <c r="WFU258" s="27"/>
      <c r="WFV258" s="27"/>
      <c r="WFW258" s="27"/>
      <c r="WFX258" s="27"/>
      <c r="WFY258" s="27"/>
      <c r="WFZ258" s="27"/>
      <c r="WGA258" s="27"/>
      <c r="WGB258" s="27"/>
      <c r="WGC258" s="27"/>
      <c r="WGD258" s="27"/>
      <c r="WGE258" s="27"/>
      <c r="WGF258" s="27"/>
      <c r="WGG258" s="27"/>
      <c r="WGH258" s="27"/>
      <c r="WGI258" s="27"/>
      <c r="WGJ258" s="27"/>
      <c r="WGK258" s="27"/>
      <c r="WGL258" s="27"/>
      <c r="WGM258" s="27"/>
      <c r="WGN258" s="27"/>
      <c r="WGO258" s="27"/>
      <c r="WGP258" s="27"/>
      <c r="WGQ258" s="27"/>
      <c r="WGR258" s="27"/>
      <c r="WGS258" s="27"/>
      <c r="WGT258" s="27"/>
      <c r="WGU258" s="27"/>
      <c r="WGV258" s="27"/>
      <c r="WGW258" s="27"/>
      <c r="WGX258" s="27"/>
      <c r="WGY258" s="27"/>
      <c r="WGZ258" s="27"/>
      <c r="WHA258" s="27"/>
      <c r="WHB258" s="27"/>
      <c r="WHC258" s="27"/>
      <c r="WHD258" s="27"/>
      <c r="WHE258" s="27"/>
      <c r="WHF258" s="27"/>
      <c r="WHG258" s="27"/>
      <c r="WHH258" s="27"/>
      <c r="WHI258" s="27"/>
      <c r="WHJ258" s="27"/>
      <c r="WHK258" s="27"/>
      <c r="WHL258" s="27"/>
      <c r="WHM258" s="27"/>
      <c r="WHN258" s="27"/>
      <c r="WHO258" s="27"/>
      <c r="WHP258" s="27"/>
      <c r="WHQ258" s="27"/>
      <c r="WHR258" s="27"/>
      <c r="WHS258" s="27"/>
      <c r="WHT258" s="27"/>
      <c r="WHU258" s="27"/>
      <c r="WHV258" s="27"/>
      <c r="WHW258" s="27"/>
      <c r="WHX258" s="27"/>
      <c r="WHY258" s="27"/>
      <c r="WHZ258" s="27"/>
      <c r="WIA258" s="27"/>
      <c r="WIB258" s="27"/>
      <c r="WIC258" s="27"/>
      <c r="WID258" s="27"/>
      <c r="WIE258" s="27"/>
      <c r="WIF258" s="27"/>
      <c r="WIG258" s="27"/>
      <c r="WIH258" s="27"/>
      <c r="WII258" s="27"/>
      <c r="WIJ258" s="27"/>
      <c r="WIK258" s="27"/>
      <c r="WIL258" s="27"/>
      <c r="WIM258" s="27"/>
      <c r="WIN258" s="27"/>
      <c r="WIO258" s="27"/>
      <c r="WIP258" s="27"/>
      <c r="WIQ258" s="27"/>
      <c r="WIR258" s="27"/>
      <c r="WIS258" s="27"/>
      <c r="WIT258" s="27"/>
      <c r="WIU258" s="27"/>
      <c r="WIV258" s="27"/>
      <c r="WIW258" s="27"/>
      <c r="WIX258" s="27"/>
      <c r="WIY258" s="27"/>
      <c r="WIZ258" s="27"/>
      <c r="WJA258" s="27"/>
      <c r="WJB258" s="27"/>
      <c r="WJC258" s="27"/>
      <c r="WJD258" s="27"/>
      <c r="WJE258" s="27"/>
      <c r="WJF258" s="27"/>
      <c r="WJG258" s="27"/>
      <c r="WJH258" s="27"/>
      <c r="WJI258" s="27"/>
      <c r="WJJ258" s="27"/>
      <c r="WJK258" s="27"/>
      <c r="WJL258" s="27"/>
      <c r="WJM258" s="27"/>
      <c r="WJN258" s="27"/>
      <c r="WJO258" s="27"/>
      <c r="WJP258" s="27"/>
      <c r="WJQ258" s="27"/>
      <c r="WJR258" s="27"/>
      <c r="WJS258" s="27"/>
      <c r="WJT258" s="27"/>
      <c r="WJU258" s="27"/>
      <c r="WJV258" s="27"/>
      <c r="WJW258" s="27"/>
      <c r="WJX258" s="27"/>
      <c r="WJY258" s="27"/>
      <c r="WJZ258" s="27"/>
      <c r="WKA258" s="27"/>
      <c r="WKB258" s="27"/>
      <c r="WKC258" s="27"/>
      <c r="WKD258" s="27"/>
      <c r="WKE258" s="27"/>
      <c r="WKF258" s="27"/>
      <c r="WKG258" s="27"/>
      <c r="WKH258" s="27"/>
      <c r="WKI258" s="27"/>
      <c r="WKJ258" s="27"/>
      <c r="WKK258" s="27"/>
      <c r="WKL258" s="27"/>
      <c r="WKM258" s="27"/>
      <c r="WKN258" s="27"/>
      <c r="WKO258" s="27"/>
      <c r="WKP258" s="27"/>
      <c r="WKQ258" s="27"/>
      <c r="WKR258" s="27"/>
      <c r="WKS258" s="27"/>
      <c r="WKT258" s="27"/>
      <c r="WKU258" s="27"/>
      <c r="WKV258" s="27"/>
      <c r="WKW258" s="27"/>
      <c r="WKX258" s="27"/>
      <c r="WKY258" s="27"/>
      <c r="WKZ258" s="27"/>
      <c r="WLA258" s="27"/>
      <c r="WLB258" s="27"/>
      <c r="WLC258" s="27"/>
      <c r="WLD258" s="27"/>
      <c r="WLE258" s="27"/>
      <c r="WLF258" s="27"/>
      <c r="WLG258" s="27"/>
      <c r="WLH258" s="27"/>
      <c r="WLI258" s="27"/>
      <c r="WLJ258" s="27"/>
      <c r="WLK258" s="27"/>
      <c r="WLL258" s="27"/>
      <c r="WLM258" s="27"/>
      <c r="WLN258" s="27"/>
      <c r="WLO258" s="27"/>
      <c r="WLP258" s="27"/>
      <c r="WLQ258" s="27"/>
      <c r="WLR258" s="27"/>
      <c r="WLS258" s="27"/>
      <c r="WLT258" s="27"/>
      <c r="WLU258" s="27"/>
      <c r="WLV258" s="27"/>
      <c r="WLW258" s="27"/>
      <c r="WLX258" s="27"/>
      <c r="WLY258" s="27"/>
      <c r="WLZ258" s="27"/>
      <c r="WMA258" s="27"/>
      <c r="WMB258" s="27"/>
      <c r="WMC258" s="27"/>
      <c r="WMD258" s="27"/>
      <c r="WME258" s="27"/>
      <c r="WMF258" s="27"/>
      <c r="WMG258" s="27"/>
      <c r="WMH258" s="27"/>
      <c r="WMI258" s="27"/>
      <c r="WMJ258" s="27"/>
      <c r="WMK258" s="27"/>
      <c r="WML258" s="27"/>
      <c r="WMM258" s="27"/>
      <c r="WMN258" s="27"/>
      <c r="WMO258" s="27"/>
      <c r="WMP258" s="27"/>
      <c r="WMQ258" s="27"/>
      <c r="WMR258" s="27"/>
      <c r="WMS258" s="27"/>
      <c r="WMT258" s="27"/>
      <c r="WMU258" s="27"/>
      <c r="WMV258" s="27"/>
      <c r="WMW258" s="27"/>
      <c r="WMX258" s="27"/>
      <c r="WMY258" s="27"/>
      <c r="WMZ258" s="27"/>
      <c r="WNA258" s="27"/>
      <c r="WNB258" s="27"/>
      <c r="WNC258" s="27"/>
      <c r="WND258" s="27"/>
      <c r="WNE258" s="27"/>
      <c r="WNF258" s="27"/>
      <c r="WNG258" s="27"/>
      <c r="WNH258" s="27"/>
      <c r="WNI258" s="27"/>
      <c r="WNJ258" s="27"/>
      <c r="WNK258" s="27"/>
      <c r="WNL258" s="27"/>
      <c r="WNM258" s="27"/>
      <c r="WNN258" s="27"/>
      <c r="WNO258" s="27"/>
      <c r="WNP258" s="27"/>
      <c r="WNQ258" s="27"/>
      <c r="WNR258" s="27"/>
      <c r="WNS258" s="27"/>
      <c r="WNT258" s="27"/>
      <c r="WNU258" s="27"/>
      <c r="WNV258" s="27"/>
      <c r="WNW258" s="27"/>
      <c r="WNX258" s="27"/>
      <c r="WNY258" s="27"/>
      <c r="WNZ258" s="27"/>
      <c r="WOA258" s="27"/>
      <c r="WOB258" s="27"/>
      <c r="WOC258" s="27"/>
      <c r="WOD258" s="27"/>
      <c r="WOE258" s="27"/>
      <c r="WOF258" s="27"/>
      <c r="WOG258" s="27"/>
      <c r="WOH258" s="27"/>
      <c r="WOI258" s="27"/>
      <c r="WOJ258" s="27"/>
      <c r="WOK258" s="27"/>
      <c r="WOL258" s="27"/>
      <c r="WOM258" s="27"/>
      <c r="WON258" s="27"/>
      <c r="WOO258" s="27"/>
      <c r="WOP258" s="27"/>
      <c r="WOQ258" s="27"/>
      <c r="WOR258" s="27"/>
      <c r="WOS258" s="27"/>
      <c r="WOT258" s="27"/>
      <c r="WOU258" s="27"/>
      <c r="WOV258" s="27"/>
      <c r="WOW258" s="27"/>
      <c r="WOX258" s="27"/>
      <c r="WOY258" s="27"/>
      <c r="WOZ258" s="27"/>
      <c r="WPA258" s="27"/>
      <c r="WPB258" s="27"/>
      <c r="WPC258" s="27"/>
      <c r="WPD258" s="27"/>
      <c r="WPE258" s="27"/>
      <c r="WPF258" s="27"/>
      <c r="WPG258" s="27"/>
      <c r="WPH258" s="27"/>
      <c r="WPI258" s="27"/>
      <c r="WPJ258" s="27"/>
      <c r="WPK258" s="27"/>
      <c r="WPL258" s="27"/>
      <c r="WPM258" s="27"/>
      <c r="WPN258" s="27"/>
      <c r="WPO258" s="27"/>
      <c r="WPP258" s="27"/>
      <c r="WPQ258" s="27"/>
      <c r="WPR258" s="27"/>
      <c r="WPS258" s="27"/>
      <c r="WPT258" s="27"/>
      <c r="WPU258" s="27"/>
      <c r="WPV258" s="27"/>
      <c r="WPW258" s="27"/>
      <c r="WPX258" s="27"/>
      <c r="WPY258" s="27"/>
      <c r="WPZ258" s="27"/>
      <c r="WQA258" s="27"/>
      <c r="WQB258" s="27"/>
      <c r="WQC258" s="27"/>
      <c r="WQD258" s="27"/>
      <c r="WQE258" s="27"/>
      <c r="WQF258" s="27"/>
      <c r="WQG258" s="27"/>
      <c r="WQH258" s="27"/>
      <c r="WQI258" s="27"/>
      <c r="WQJ258" s="27"/>
      <c r="WQK258" s="27"/>
      <c r="WQL258" s="27"/>
      <c r="WQM258" s="27"/>
      <c r="WQN258" s="27"/>
      <c r="WQO258" s="27"/>
      <c r="WQP258" s="27"/>
      <c r="WQQ258" s="27"/>
      <c r="WQR258" s="27"/>
      <c r="WQS258" s="27"/>
      <c r="WQT258" s="27"/>
      <c r="WQU258" s="27"/>
      <c r="WQV258" s="27"/>
      <c r="WQW258" s="27"/>
      <c r="WQX258" s="27"/>
      <c r="WQY258" s="27"/>
      <c r="WQZ258" s="27"/>
      <c r="WRA258" s="27"/>
      <c r="WRB258" s="27"/>
      <c r="WRC258" s="27"/>
      <c r="WRD258" s="27"/>
      <c r="WRE258" s="27"/>
      <c r="WRF258" s="27"/>
      <c r="WRG258" s="27"/>
      <c r="WRH258" s="27"/>
      <c r="WRI258" s="27"/>
      <c r="WRJ258" s="27"/>
      <c r="WRK258" s="27"/>
      <c r="WRL258" s="27"/>
      <c r="WRM258" s="27"/>
      <c r="WRN258" s="27"/>
      <c r="WRO258" s="27"/>
      <c r="WRP258" s="27"/>
      <c r="WRQ258" s="27"/>
      <c r="WRR258" s="27"/>
      <c r="WRS258" s="27"/>
      <c r="WRT258" s="27"/>
      <c r="WRU258" s="27"/>
      <c r="WRV258" s="27"/>
      <c r="WRW258" s="27"/>
      <c r="WRX258" s="27"/>
      <c r="WRY258" s="27"/>
      <c r="WRZ258" s="27"/>
      <c r="WSA258" s="27"/>
      <c r="WSB258" s="27"/>
      <c r="WSC258" s="27"/>
      <c r="WSD258" s="27"/>
      <c r="WSE258" s="27"/>
      <c r="WSF258" s="27"/>
      <c r="WSG258" s="27"/>
      <c r="WSH258" s="27"/>
      <c r="WSI258" s="27"/>
      <c r="WSJ258" s="27"/>
      <c r="WSK258" s="27"/>
      <c r="WSL258" s="27"/>
      <c r="WSM258" s="27"/>
      <c r="WSN258" s="27"/>
      <c r="WSO258" s="27"/>
      <c r="WSP258" s="27"/>
      <c r="WSQ258" s="27"/>
      <c r="WSR258" s="27"/>
      <c r="WSS258" s="27"/>
      <c r="WST258" s="27"/>
      <c r="WSU258" s="27"/>
      <c r="WSV258" s="27"/>
      <c r="WSW258" s="27"/>
      <c r="WSX258" s="27"/>
      <c r="WSY258" s="27"/>
      <c r="WSZ258" s="27"/>
      <c r="WTA258" s="27"/>
      <c r="WTB258" s="27"/>
      <c r="WTC258" s="27"/>
      <c r="WTD258" s="27"/>
      <c r="WTE258" s="27"/>
      <c r="WTF258" s="27"/>
      <c r="WTG258" s="27"/>
      <c r="WTH258" s="27"/>
      <c r="WTI258" s="27"/>
      <c r="WTJ258" s="27"/>
      <c r="WTK258" s="27"/>
      <c r="WTL258" s="27"/>
      <c r="WTM258" s="27"/>
      <c r="WTN258" s="27"/>
      <c r="WTO258" s="27"/>
      <c r="WTP258" s="27"/>
      <c r="WTQ258" s="27"/>
      <c r="WTR258" s="27"/>
      <c r="WTS258" s="27"/>
      <c r="WTT258" s="27"/>
      <c r="WTU258" s="27"/>
      <c r="WTV258" s="27"/>
      <c r="WTW258" s="27"/>
      <c r="WTX258" s="27"/>
      <c r="WTY258" s="27"/>
      <c r="WTZ258" s="27"/>
      <c r="WUA258" s="27"/>
      <c r="WUB258" s="27"/>
      <c r="WUC258" s="27"/>
      <c r="WUD258" s="27"/>
      <c r="WUE258" s="27"/>
      <c r="WUF258" s="27"/>
      <c r="WUG258" s="27"/>
      <c r="WUH258" s="27"/>
      <c r="WUI258" s="27"/>
      <c r="WUJ258" s="27"/>
      <c r="WUK258" s="27"/>
      <c r="WUL258" s="27"/>
      <c r="WUM258" s="27"/>
      <c r="WUN258" s="27"/>
      <c r="WUO258" s="27"/>
      <c r="WUP258" s="27"/>
      <c r="WUQ258" s="27"/>
      <c r="WUR258" s="27"/>
      <c r="WUS258" s="27"/>
      <c r="WUT258" s="27"/>
      <c r="WUU258" s="27"/>
      <c r="WUV258" s="27"/>
      <c r="WUW258" s="27"/>
      <c r="WUX258" s="27"/>
      <c r="WUY258" s="27"/>
      <c r="WUZ258" s="27"/>
      <c r="WVA258" s="27"/>
      <c r="WVB258" s="27"/>
      <c r="WVC258" s="27"/>
      <c r="WVD258" s="27"/>
      <c r="WVE258" s="27"/>
      <c r="WVF258" s="27"/>
      <c r="WVG258" s="27"/>
      <c r="WVH258" s="27"/>
      <c r="WVI258" s="27"/>
      <c r="WVJ258" s="27"/>
      <c r="WVK258" s="27"/>
      <c r="WVL258" s="27"/>
      <c r="WVM258" s="27"/>
      <c r="WVN258" s="27"/>
      <c r="WVO258" s="27"/>
      <c r="WVP258" s="27"/>
      <c r="WVQ258" s="27"/>
      <c r="WVR258" s="27"/>
      <c r="WVS258" s="27"/>
      <c r="WVT258" s="27"/>
      <c r="WVU258" s="27"/>
      <c r="WVV258" s="27"/>
      <c r="WVW258" s="27"/>
      <c r="WVX258" s="27"/>
      <c r="WVY258" s="27"/>
      <c r="WVZ258" s="27"/>
      <c r="WWA258" s="27"/>
      <c r="WWB258" s="27"/>
      <c r="WWC258" s="27"/>
      <c r="WWD258" s="27"/>
      <c r="WWE258" s="27"/>
      <c r="WWF258" s="27"/>
      <c r="WWG258" s="27"/>
      <c r="WWH258" s="27"/>
      <c r="WWI258" s="27"/>
      <c r="WWJ258" s="27"/>
      <c r="WWK258" s="27"/>
      <c r="WWL258" s="27"/>
      <c r="WWM258" s="27"/>
      <c r="WWN258" s="27"/>
      <c r="WWO258" s="27"/>
      <c r="WWP258" s="27"/>
      <c r="WWQ258" s="27"/>
      <c r="WWR258" s="27"/>
      <c r="WWS258" s="27"/>
      <c r="WWT258" s="27"/>
      <c r="WWU258" s="27"/>
      <c r="WWV258" s="27"/>
      <c r="WWW258" s="27"/>
      <c r="WWX258" s="27"/>
      <c r="WWY258" s="27"/>
      <c r="WWZ258" s="27"/>
      <c r="WXA258" s="27"/>
      <c r="WXB258" s="27"/>
      <c r="WXC258" s="27"/>
      <c r="WXD258" s="27"/>
      <c r="WXE258" s="27"/>
      <c r="WXF258" s="27"/>
      <c r="WXG258" s="27"/>
      <c r="WXH258" s="27"/>
      <c r="WXI258" s="27"/>
      <c r="WXJ258" s="27"/>
      <c r="WXK258" s="27"/>
      <c r="WXL258" s="27"/>
      <c r="WXM258" s="27"/>
      <c r="WXN258" s="27"/>
      <c r="WXO258" s="27"/>
      <c r="WXP258" s="27"/>
      <c r="WXQ258" s="27"/>
      <c r="WXR258" s="27"/>
      <c r="WXS258" s="27"/>
      <c r="WXT258" s="27"/>
      <c r="WXU258" s="27"/>
      <c r="WXV258" s="27"/>
      <c r="WXW258" s="27"/>
      <c r="WXX258" s="27"/>
      <c r="WXY258" s="27"/>
      <c r="WXZ258" s="27"/>
      <c r="WYA258" s="27"/>
      <c r="WYB258" s="27"/>
      <c r="WYC258" s="27"/>
      <c r="WYD258" s="27"/>
      <c r="WYE258" s="27"/>
      <c r="WYF258" s="27"/>
      <c r="WYG258" s="27"/>
      <c r="WYH258" s="27"/>
      <c r="WYI258" s="27"/>
      <c r="WYJ258" s="27"/>
      <c r="WYK258" s="27"/>
      <c r="WYL258" s="27"/>
      <c r="WYM258" s="27"/>
      <c r="WYN258" s="27"/>
      <c r="WYO258" s="27"/>
      <c r="WYP258" s="27"/>
      <c r="WYQ258" s="27"/>
      <c r="WYR258" s="27"/>
      <c r="WYS258" s="27"/>
      <c r="WYT258" s="27"/>
      <c r="WYU258" s="27"/>
      <c r="WYV258" s="27"/>
      <c r="WYW258" s="27"/>
      <c r="WYX258" s="27"/>
      <c r="WYY258" s="27"/>
      <c r="WYZ258" s="27"/>
      <c r="WZA258" s="27"/>
      <c r="WZB258" s="27"/>
      <c r="WZC258" s="27"/>
      <c r="WZD258" s="27"/>
      <c r="WZE258" s="27"/>
      <c r="WZF258" s="27"/>
      <c r="WZG258" s="27"/>
      <c r="WZH258" s="27"/>
      <c r="WZI258" s="27"/>
      <c r="WZJ258" s="27"/>
      <c r="WZK258" s="27"/>
      <c r="WZL258" s="27"/>
      <c r="WZM258" s="27"/>
      <c r="WZN258" s="27"/>
      <c r="WZO258" s="27"/>
      <c r="WZP258" s="27"/>
      <c r="WZQ258" s="27"/>
      <c r="WZR258" s="27"/>
      <c r="WZS258" s="27"/>
      <c r="WZT258" s="27"/>
      <c r="WZU258" s="27"/>
      <c r="WZV258" s="27"/>
      <c r="WZW258" s="27"/>
      <c r="WZX258" s="27"/>
      <c r="WZY258" s="27"/>
      <c r="WZZ258" s="27"/>
      <c r="XAA258" s="27"/>
      <c r="XAB258" s="27"/>
      <c r="XAC258" s="27"/>
      <c r="XAD258" s="27"/>
      <c r="XAE258" s="27"/>
      <c r="XAF258" s="27"/>
      <c r="XAG258" s="27"/>
      <c r="XAH258" s="27"/>
      <c r="XAI258" s="27"/>
      <c r="XAJ258" s="27"/>
      <c r="XAK258" s="27"/>
      <c r="XAL258" s="27"/>
      <c r="XAM258" s="27"/>
      <c r="XAN258" s="27"/>
      <c r="XAO258" s="27"/>
      <c r="XAP258" s="27"/>
      <c r="XAQ258" s="27"/>
      <c r="XAR258" s="27"/>
      <c r="XAS258" s="27"/>
      <c r="XAT258" s="27"/>
      <c r="XAU258" s="27"/>
      <c r="XAV258" s="27"/>
      <c r="XAW258" s="27"/>
      <c r="XAX258" s="27"/>
      <c r="XAY258" s="27"/>
      <c r="XAZ258" s="27"/>
      <c r="XBA258" s="27"/>
      <c r="XBB258" s="27"/>
      <c r="XBC258" s="27"/>
      <c r="XBD258" s="27"/>
      <c r="XBE258" s="27"/>
      <c r="XBF258" s="27"/>
      <c r="XBG258" s="27"/>
      <c r="XBH258" s="27"/>
      <c r="XBI258" s="27"/>
      <c r="XBJ258" s="27"/>
      <c r="XBK258" s="27"/>
      <c r="XBL258" s="27"/>
      <c r="XBM258" s="27"/>
      <c r="XBN258" s="27"/>
      <c r="XBO258" s="27"/>
      <c r="XBP258" s="27"/>
      <c r="XBQ258" s="27"/>
      <c r="XBR258" s="27"/>
      <c r="XBS258" s="27"/>
      <c r="XBT258" s="27"/>
      <c r="XBU258" s="27"/>
      <c r="XBV258" s="27"/>
      <c r="XBW258" s="27"/>
      <c r="XBX258" s="27"/>
      <c r="XBY258" s="27"/>
      <c r="XBZ258" s="27"/>
      <c r="XCA258" s="27"/>
      <c r="XCB258" s="27"/>
      <c r="XCC258" s="27"/>
      <c r="XCD258" s="27"/>
      <c r="XCE258" s="27"/>
      <c r="XCF258" s="27"/>
      <c r="XCG258" s="27"/>
      <c r="XCH258" s="27"/>
      <c r="XCI258" s="27"/>
      <c r="XCJ258" s="27"/>
      <c r="XCK258" s="27"/>
      <c r="XCL258" s="27"/>
      <c r="XCM258" s="27"/>
      <c r="XCN258" s="27"/>
      <c r="XCO258" s="27"/>
      <c r="XCP258" s="27"/>
      <c r="XCQ258" s="27"/>
      <c r="XCR258" s="27"/>
      <c r="XCS258" s="27"/>
      <c r="XCT258" s="27"/>
      <c r="XCU258" s="27"/>
      <c r="XCV258" s="27"/>
      <c r="XCW258" s="27"/>
      <c r="XCX258" s="27"/>
      <c r="XCY258" s="27"/>
      <c r="XCZ258" s="27"/>
      <c r="XDA258" s="27"/>
      <c r="XDB258" s="27"/>
      <c r="XDC258" s="27"/>
      <c r="XDD258" s="27"/>
      <c r="XDE258" s="27"/>
      <c r="XDF258" s="27"/>
      <c r="XDG258" s="27"/>
      <c r="XDH258" s="27"/>
      <c r="XDI258" s="27"/>
      <c r="XDJ258" s="27"/>
      <c r="XDK258" s="27"/>
      <c r="XDL258" s="27"/>
      <c r="XDM258" s="27"/>
      <c r="XDN258" s="27"/>
      <c r="XDO258" s="27"/>
      <c r="XDP258" s="27"/>
      <c r="XDQ258" s="27"/>
      <c r="XDR258" s="27"/>
      <c r="XDS258" s="27"/>
      <c r="XDT258" s="27"/>
      <c r="XDU258" s="27"/>
      <c r="XDV258" s="27"/>
      <c r="XDW258" s="27"/>
      <c r="XDX258" s="27"/>
      <c r="XDY258" s="27"/>
      <c r="XDZ258" s="27"/>
      <c r="XEA258" s="27"/>
      <c r="XEB258" s="27"/>
      <c r="XEC258" s="27"/>
      <c r="XED258" s="27"/>
      <c r="XEE258" s="27"/>
      <c r="XEF258" s="27"/>
      <c r="XEG258" s="27"/>
      <c r="XEH258" s="27"/>
      <c r="XEI258" s="27"/>
      <c r="XEJ258" s="27"/>
      <c r="XEK258" s="27"/>
      <c r="XEL258" s="27"/>
      <c r="XEM258" s="27"/>
      <c r="XEN258" s="27"/>
      <c r="XEO258" s="27"/>
      <c r="XEP258" s="27"/>
      <c r="XEQ258" s="27"/>
      <c r="XER258" s="27"/>
      <c r="XES258" s="27"/>
      <c r="XET258" s="27"/>
      <c r="XEU258" s="27"/>
      <c r="XEV258" s="27"/>
      <c r="XEW258" s="27"/>
      <c r="XEX258" s="27"/>
      <c r="XEY258" s="27"/>
      <c r="XEZ258" s="27"/>
      <c r="XFA258" s="27"/>
      <c r="XFB258" s="27"/>
      <c r="XFC258" s="27"/>
      <c r="XFD258" s="27"/>
    </row>
    <row r="259" spans="1:16384" s="42" customFormat="1">
      <c r="A259" s="29"/>
      <c r="B259" s="485" t="s">
        <v>139</v>
      </c>
      <c r="C259" s="48"/>
      <c r="D259" s="48"/>
      <c r="E259" s="48"/>
      <c r="F259" s="48"/>
      <c r="G259" s="54"/>
      <c r="H259" s="445"/>
      <c r="I259" s="446"/>
      <c r="J259" s="446"/>
      <c r="K259" s="446"/>
      <c r="L259" s="446"/>
      <c r="M259" s="446"/>
      <c r="N259" s="446"/>
      <c r="O259" s="446"/>
      <c r="P259" s="446"/>
      <c r="Q259" s="446"/>
      <c r="R259" s="446"/>
      <c r="S259" s="446"/>
      <c r="T259" s="486"/>
      <c r="U259" s="53"/>
      <c r="V259" s="53"/>
      <c r="W259" s="53"/>
      <c r="X259" s="53"/>
      <c r="Y259" s="53"/>
      <c r="Z259" s="53"/>
    </row>
    <row r="260" spans="1:16384">
      <c r="B260" s="348"/>
      <c r="C260" s="28" t="s">
        <v>23</v>
      </c>
      <c r="D260" s="8"/>
      <c r="E260" s="10"/>
      <c r="F260" s="10"/>
      <c r="G260" s="8"/>
      <c r="H260" s="425">
        <f t="shared" ref="H260:T260" si="139">H183</f>
        <v>13028.900482282663</v>
      </c>
      <c r="I260" s="426">
        <f t="shared" si="139"/>
        <v>15160.180482282662</v>
      </c>
      <c r="J260" s="426">
        <f t="shared" si="139"/>
        <v>13335.49048228267</v>
      </c>
      <c r="K260" s="426">
        <f t="shared" si="139"/>
        <v>19322.020482282667</v>
      </c>
      <c r="L260" s="426">
        <f t="shared" si="139"/>
        <v>21342.087148949337</v>
      </c>
      <c r="M260" s="426">
        <f t="shared" si="139"/>
        <v>23474.367148949335</v>
      </c>
      <c r="N260" s="426">
        <f t="shared" si="139"/>
        <v>25501.427148949326</v>
      </c>
      <c r="O260" s="426">
        <f t="shared" si="139"/>
        <v>27633.707148949325</v>
      </c>
      <c r="P260" s="426">
        <f t="shared" si="139"/>
        <v>29653.60714894933</v>
      </c>
      <c r="Q260" s="426">
        <f t="shared" si="139"/>
        <v>31785.053815615996</v>
      </c>
      <c r="R260" s="426">
        <f t="shared" si="139"/>
        <v>33814.613815616001</v>
      </c>
      <c r="S260" s="426">
        <f t="shared" si="139"/>
        <v>35963.573815615993</v>
      </c>
      <c r="T260" s="469">
        <f t="shared" si="139"/>
        <v>290015.02912072529</v>
      </c>
      <c r="U260" s="3"/>
      <c r="V260" s="3"/>
      <c r="W260" s="3"/>
      <c r="X260" s="3"/>
      <c r="Y260" s="3"/>
      <c r="Z260" s="3"/>
    </row>
    <row r="261" spans="1:16384">
      <c r="B261" s="348"/>
      <c r="C261" s="28" t="s">
        <v>45</v>
      </c>
      <c r="D261" s="7"/>
      <c r="E261" s="7"/>
      <c r="F261" s="7"/>
      <c r="G261" s="7"/>
      <c r="H261" s="425">
        <f t="shared" ref="H261:T261" si="140">H155</f>
        <v>15.833333333333334</v>
      </c>
      <c r="I261" s="426">
        <f t="shared" si="140"/>
        <v>16.833333333333336</v>
      </c>
      <c r="J261" s="426">
        <f t="shared" si="140"/>
        <v>16.833333333333336</v>
      </c>
      <c r="K261" s="426">
        <f t="shared" si="140"/>
        <v>16.833333333333336</v>
      </c>
      <c r="L261" s="426">
        <f t="shared" si="140"/>
        <v>17.666666666666668</v>
      </c>
      <c r="M261" s="426">
        <f t="shared" si="140"/>
        <v>17.666666666666668</v>
      </c>
      <c r="N261" s="426">
        <f t="shared" si="140"/>
        <v>20.166666666666668</v>
      </c>
      <c r="O261" s="426">
        <f t="shared" si="140"/>
        <v>20.166666666666668</v>
      </c>
      <c r="P261" s="426">
        <f t="shared" si="140"/>
        <v>21.166666666666668</v>
      </c>
      <c r="Q261" s="426">
        <f t="shared" si="140"/>
        <v>22</v>
      </c>
      <c r="R261" s="426">
        <f t="shared" si="140"/>
        <v>22</v>
      </c>
      <c r="S261" s="426">
        <f t="shared" si="140"/>
        <v>22</v>
      </c>
      <c r="T261" s="469">
        <f t="shared" si="140"/>
        <v>229.16666666666669</v>
      </c>
      <c r="U261" s="3"/>
      <c r="V261" s="3"/>
      <c r="W261" s="3"/>
      <c r="X261" s="3"/>
      <c r="Y261" s="3"/>
      <c r="Z261" s="3"/>
    </row>
    <row r="262" spans="1:16384" ht="16.5" thickBot="1">
      <c r="B262" s="348"/>
      <c r="C262" s="28" t="s">
        <v>46</v>
      </c>
      <c r="D262" s="7"/>
      <c r="E262" s="7"/>
      <c r="F262" s="7"/>
      <c r="G262" s="7"/>
      <c r="H262" s="425">
        <f t="shared" ref="H262:S262" si="141">H248-G248</f>
        <v>22959.121209898665</v>
      </c>
      <c r="I262" s="426">
        <f t="shared" si="141"/>
        <v>2588.5600000000049</v>
      </c>
      <c r="J262" s="426">
        <f t="shared" si="141"/>
        <v>2434.2399999999907</v>
      </c>
      <c r="K262" s="426">
        <f t="shared" si="141"/>
        <v>2588.5600000000049</v>
      </c>
      <c r="L262" s="426">
        <f t="shared" si="141"/>
        <v>2434.3333333333358</v>
      </c>
      <c r="M262" s="426">
        <f t="shared" si="141"/>
        <v>2588.5599999999977</v>
      </c>
      <c r="N262" s="426">
        <f t="shared" si="141"/>
        <v>2434.2400000000052</v>
      </c>
      <c r="O262" s="426">
        <f t="shared" si="141"/>
        <v>2588.5599999999977</v>
      </c>
      <c r="P262" s="426">
        <f t="shared" si="141"/>
        <v>2434.3333333333285</v>
      </c>
      <c r="Q262" s="426">
        <f t="shared" si="141"/>
        <v>2588.5599999999977</v>
      </c>
      <c r="R262" s="426">
        <f t="shared" si="141"/>
        <v>2434.2400000000052</v>
      </c>
      <c r="S262" s="426">
        <f t="shared" si="141"/>
        <v>2603.4199999999983</v>
      </c>
      <c r="T262" s="469">
        <f t="shared" ref="T262:T268" si="142">SUM(H262:S262)</f>
        <v>50676.727876565332</v>
      </c>
      <c r="U262" s="3"/>
      <c r="V262" s="3"/>
      <c r="W262" s="3"/>
      <c r="X262" s="3"/>
      <c r="Y262" s="3"/>
      <c r="Z262" s="3"/>
    </row>
    <row r="263" spans="1:16384" ht="16.5" thickTop="1">
      <c r="B263" s="285" t="s">
        <v>140</v>
      </c>
      <c r="C263" s="272"/>
      <c r="D263" s="272"/>
      <c r="E263" s="272"/>
      <c r="F263" s="272"/>
      <c r="G263" s="272"/>
      <c r="H263" s="202">
        <f>H260+H261-H262</f>
        <v>-9914.3873942826685</v>
      </c>
      <c r="I263" s="202">
        <f t="shared" ref="I263:S263" si="143">I260+I261-I262</f>
        <v>12588.453815615991</v>
      </c>
      <c r="J263" s="202">
        <f t="shared" si="143"/>
        <v>10918.083815616013</v>
      </c>
      <c r="K263" s="202">
        <f t="shared" si="143"/>
        <v>16750.293815615994</v>
      </c>
      <c r="L263" s="202">
        <f t="shared" si="143"/>
        <v>18925.420482282669</v>
      </c>
      <c r="M263" s="202">
        <f t="shared" si="143"/>
        <v>20903.473815616006</v>
      </c>
      <c r="N263" s="202">
        <f t="shared" si="143"/>
        <v>23087.353815615988</v>
      </c>
      <c r="O263" s="202">
        <f t="shared" si="143"/>
        <v>25065.313815615995</v>
      </c>
      <c r="P263" s="202">
        <f t="shared" si="143"/>
        <v>27240.440482282669</v>
      </c>
      <c r="Q263" s="202">
        <f t="shared" si="143"/>
        <v>29218.493815615999</v>
      </c>
      <c r="R263" s="202">
        <f t="shared" si="143"/>
        <v>31402.373815615996</v>
      </c>
      <c r="S263" s="202">
        <f t="shared" si="143"/>
        <v>33382.153815615995</v>
      </c>
      <c r="T263" s="202">
        <f t="shared" si="142"/>
        <v>239567.46791082667</v>
      </c>
      <c r="U263" s="7"/>
      <c r="V263" s="3"/>
      <c r="W263" s="3"/>
      <c r="X263" s="3"/>
      <c r="Y263" s="3"/>
      <c r="Z263" s="3"/>
    </row>
    <row r="264" spans="1:16384">
      <c r="B264" s="481"/>
      <c r="C264" s="8"/>
      <c r="D264" s="8"/>
      <c r="E264" s="10"/>
      <c r="F264" s="10"/>
      <c r="G264" s="8"/>
      <c r="H264" s="439"/>
      <c r="I264" s="440"/>
      <c r="J264" s="440"/>
      <c r="K264" s="440"/>
      <c r="L264" s="440"/>
      <c r="M264" s="440"/>
      <c r="N264" s="440"/>
      <c r="O264" s="440"/>
      <c r="P264" s="440"/>
      <c r="Q264" s="440"/>
      <c r="R264" s="440"/>
      <c r="S264" s="440"/>
      <c r="T264" s="483"/>
      <c r="U264" s="3"/>
      <c r="V264" s="3"/>
      <c r="W264" s="3"/>
      <c r="X264" s="3"/>
      <c r="Y264" s="3"/>
      <c r="Z264" s="3"/>
    </row>
    <row r="265" spans="1:16384">
      <c r="B265" s="485" t="s">
        <v>141</v>
      </c>
      <c r="C265" s="8"/>
      <c r="D265" s="8"/>
      <c r="E265" s="10"/>
      <c r="F265" s="10"/>
      <c r="G265" s="8"/>
      <c r="H265" s="439"/>
      <c r="I265" s="440"/>
      <c r="J265" s="440"/>
      <c r="K265" s="440"/>
      <c r="L265" s="440"/>
      <c r="M265" s="440"/>
      <c r="N265" s="440"/>
      <c r="O265" s="440"/>
      <c r="P265" s="440"/>
      <c r="Q265" s="440"/>
      <c r="R265" s="440"/>
      <c r="S265" s="440"/>
      <c r="T265" s="483"/>
      <c r="U265" s="3"/>
      <c r="V265" s="3"/>
      <c r="W265" s="3"/>
      <c r="X265" s="3"/>
      <c r="Y265" s="3"/>
      <c r="Z265" s="3"/>
    </row>
    <row r="266" spans="1:16384">
      <c r="B266" s="454"/>
      <c r="C266" s="7" t="s">
        <v>47</v>
      </c>
      <c r="D266" s="7"/>
      <c r="E266" s="7"/>
      <c r="F266" s="7"/>
      <c r="G266" s="7"/>
      <c r="H266" s="428">
        <f t="shared" ref="H266:S266" si="144">H200</f>
        <v>19000</v>
      </c>
      <c r="I266" s="429">
        <f t="shared" si="144"/>
        <v>1200</v>
      </c>
      <c r="J266" s="429">
        <f t="shared" si="144"/>
        <v>0</v>
      </c>
      <c r="K266" s="429">
        <f t="shared" si="144"/>
        <v>0</v>
      </c>
      <c r="L266" s="429">
        <f t="shared" si="144"/>
        <v>1000</v>
      </c>
      <c r="M266" s="429">
        <f t="shared" si="144"/>
        <v>0</v>
      </c>
      <c r="N266" s="429">
        <f t="shared" si="144"/>
        <v>3000</v>
      </c>
      <c r="O266" s="429">
        <f t="shared" si="144"/>
        <v>0</v>
      </c>
      <c r="P266" s="429">
        <f t="shared" si="144"/>
        <v>1200</v>
      </c>
      <c r="Q266" s="429">
        <f t="shared" si="144"/>
        <v>1000</v>
      </c>
      <c r="R266" s="429">
        <f t="shared" si="144"/>
        <v>0</v>
      </c>
      <c r="S266" s="429">
        <f t="shared" si="144"/>
        <v>0</v>
      </c>
      <c r="T266" s="478">
        <f t="shared" si="142"/>
        <v>26400</v>
      </c>
      <c r="U266" s="3"/>
      <c r="V266" s="3"/>
      <c r="W266" s="3"/>
      <c r="X266" s="3"/>
      <c r="Y266" s="3"/>
      <c r="Z266" s="3"/>
    </row>
    <row r="267" spans="1:16384" ht="16.5" thickBot="1">
      <c r="B267" s="348"/>
      <c r="C267" s="511" t="s">
        <v>43</v>
      </c>
      <c r="D267" s="511"/>
      <c r="E267" s="511"/>
      <c r="F267" s="511"/>
      <c r="G267" s="511"/>
      <c r="H267" s="512">
        <v>0</v>
      </c>
      <c r="I267" s="513">
        <v>0</v>
      </c>
      <c r="J267" s="513">
        <v>0</v>
      </c>
      <c r="K267" s="513">
        <v>0</v>
      </c>
      <c r="L267" s="513">
        <v>0</v>
      </c>
      <c r="M267" s="513">
        <v>0</v>
      </c>
      <c r="N267" s="513">
        <v>0</v>
      </c>
      <c r="O267" s="513">
        <v>0</v>
      </c>
      <c r="P267" s="513">
        <v>0</v>
      </c>
      <c r="Q267" s="513">
        <v>0</v>
      </c>
      <c r="R267" s="513">
        <v>0</v>
      </c>
      <c r="S267" s="513">
        <v>0</v>
      </c>
      <c r="T267" s="469">
        <f t="shared" si="142"/>
        <v>0</v>
      </c>
      <c r="U267" s="3"/>
      <c r="V267" s="3"/>
      <c r="W267" s="3"/>
      <c r="X267" s="3"/>
      <c r="Y267" s="3"/>
      <c r="Z267" s="3"/>
    </row>
    <row r="268" spans="1:16384" ht="16.5" thickTop="1">
      <c r="B268" s="285" t="s">
        <v>143</v>
      </c>
      <c r="C268" s="272"/>
      <c r="D268" s="272"/>
      <c r="E268" s="272"/>
      <c r="F268" s="272"/>
      <c r="G268" s="272"/>
      <c r="H268" s="202">
        <f>-H266+H267</f>
        <v>-19000</v>
      </c>
      <c r="I268" s="202">
        <f t="shared" ref="I268:S268" si="145">-I266+I267</f>
        <v>-1200</v>
      </c>
      <c r="J268" s="202">
        <f t="shared" si="145"/>
        <v>0</v>
      </c>
      <c r="K268" s="202">
        <f t="shared" si="145"/>
        <v>0</v>
      </c>
      <c r="L268" s="202">
        <f t="shared" si="145"/>
        <v>-1000</v>
      </c>
      <c r="M268" s="202">
        <f t="shared" si="145"/>
        <v>0</v>
      </c>
      <c r="N268" s="202">
        <f t="shared" si="145"/>
        <v>-3000</v>
      </c>
      <c r="O268" s="202">
        <f t="shared" si="145"/>
        <v>0</v>
      </c>
      <c r="P268" s="202">
        <f t="shared" si="145"/>
        <v>-1200</v>
      </c>
      <c r="Q268" s="202">
        <f t="shared" si="145"/>
        <v>-1000</v>
      </c>
      <c r="R268" s="202">
        <f t="shared" si="145"/>
        <v>0</v>
      </c>
      <c r="S268" s="202">
        <f t="shared" si="145"/>
        <v>0</v>
      </c>
      <c r="T268" s="202">
        <f t="shared" si="142"/>
        <v>-26400</v>
      </c>
      <c r="U268" s="7"/>
      <c r="V268" s="3"/>
      <c r="W268" s="3"/>
      <c r="X268" s="3"/>
      <c r="Y268" s="3"/>
      <c r="Z268" s="3"/>
    </row>
    <row r="269" spans="1:16384">
      <c r="B269" s="481"/>
      <c r="C269" s="8"/>
      <c r="D269" s="8"/>
      <c r="E269" s="10"/>
      <c r="F269" s="10"/>
      <c r="G269" s="8"/>
      <c r="H269" s="439"/>
      <c r="I269" s="440"/>
      <c r="J269" s="440"/>
      <c r="K269" s="440"/>
      <c r="L269" s="440"/>
      <c r="M269" s="440"/>
      <c r="N269" s="440"/>
      <c r="O269" s="440"/>
      <c r="P269" s="440"/>
      <c r="Q269" s="440"/>
      <c r="R269" s="440"/>
      <c r="S269" s="440"/>
      <c r="T269" s="483"/>
      <c r="U269" s="3"/>
      <c r="V269" s="3"/>
      <c r="W269" s="3"/>
      <c r="X269" s="3"/>
      <c r="Y269" s="3"/>
      <c r="Z269" s="3"/>
    </row>
    <row r="270" spans="1:16384">
      <c r="B270" s="485" t="s">
        <v>142</v>
      </c>
      <c r="C270" s="8"/>
      <c r="D270" s="8"/>
      <c r="E270" s="10"/>
      <c r="F270" s="10"/>
      <c r="G270" s="8"/>
      <c r="H270" s="439"/>
      <c r="I270" s="440"/>
      <c r="J270" s="440"/>
      <c r="K270" s="440"/>
      <c r="L270" s="440"/>
      <c r="M270" s="440"/>
      <c r="N270" s="440"/>
      <c r="O270" s="440"/>
      <c r="P270" s="440"/>
      <c r="Q270" s="440"/>
      <c r="R270" s="440"/>
      <c r="S270" s="440"/>
      <c r="T270" s="483"/>
      <c r="U270" s="3"/>
      <c r="V270" s="3"/>
      <c r="W270" s="3"/>
      <c r="X270" s="3"/>
      <c r="Y270" s="3"/>
      <c r="Z270" s="3"/>
    </row>
    <row r="271" spans="1:16384">
      <c r="B271" s="348"/>
      <c r="C271" s="511" t="s">
        <v>44</v>
      </c>
      <c r="D271" s="511"/>
      <c r="E271" s="511"/>
      <c r="F271" s="511"/>
      <c r="G271" s="511"/>
      <c r="H271" s="512">
        <v>0</v>
      </c>
      <c r="I271" s="513">
        <v>0</v>
      </c>
      <c r="J271" s="513">
        <v>0</v>
      </c>
      <c r="K271" s="513">
        <v>0</v>
      </c>
      <c r="L271" s="513">
        <v>0</v>
      </c>
      <c r="M271" s="513">
        <v>0</v>
      </c>
      <c r="N271" s="513">
        <v>0</v>
      </c>
      <c r="O271" s="513">
        <v>0</v>
      </c>
      <c r="P271" s="513">
        <v>0</v>
      </c>
      <c r="Q271" s="513">
        <v>0</v>
      </c>
      <c r="R271" s="513">
        <v>0</v>
      </c>
      <c r="S271" s="513">
        <v>0</v>
      </c>
      <c r="T271" s="469">
        <f t="shared" ref="T271:T283" si="146">SUM(H271:S271)</f>
        <v>0</v>
      </c>
      <c r="U271" s="3"/>
      <c r="V271" s="3"/>
      <c r="W271" s="3"/>
      <c r="X271" s="3"/>
      <c r="Y271" s="3"/>
      <c r="Z271" s="3"/>
    </row>
    <row r="272" spans="1:16384">
      <c r="B272" s="348"/>
      <c r="C272" s="7" t="s">
        <v>122</v>
      </c>
      <c r="D272" s="7"/>
      <c r="E272" s="7"/>
      <c r="F272" s="7"/>
      <c r="G272" s="7"/>
      <c r="H272" s="425">
        <f>IFERROR(INDEX('Financing Schedule'!$C$13:$E$17,MATCH(H$251,'Financing Schedule'!$B$13:$B$17,FALSE),3),0)</f>
        <v>0</v>
      </c>
      <c r="I272" s="426">
        <f>IFERROR(INDEX('Financing Schedule'!$C$13:$E$17,MATCH(I$251,'Financing Schedule'!$B$13:$B$17,FALSE),3),0)</f>
        <v>0</v>
      </c>
      <c r="J272" s="426">
        <f>IFERROR(INDEX('Financing Schedule'!$C$13:$E$17,MATCH(J$251,'Financing Schedule'!$B$13:$B$17,FALSE),3),0)</f>
        <v>0</v>
      </c>
      <c r="K272" s="426">
        <f>IFERROR(INDEX('Financing Schedule'!$C$13:$E$17,MATCH(K$251,'Financing Schedule'!$B$13:$B$17,FALSE),3),0)</f>
        <v>0</v>
      </c>
      <c r="L272" s="426">
        <f>IFERROR(INDEX('Financing Schedule'!$C$13:$E$17,MATCH(L$251,'Financing Schedule'!$B$13:$B$17,FALSE),3),0)</f>
        <v>0</v>
      </c>
      <c r="M272" s="426">
        <f>IFERROR(INDEX('Financing Schedule'!$C$13:$E$17,MATCH(M$251,'Financing Schedule'!$B$13:$B$17,FALSE),3),0)</f>
        <v>0</v>
      </c>
      <c r="N272" s="426">
        <f>IFERROR(INDEX('Financing Schedule'!$C$13:$E$17,MATCH(N$251,'Financing Schedule'!$B$13:$B$17,FALSE),3),0)</f>
        <v>0</v>
      </c>
      <c r="O272" s="426">
        <f>IFERROR(INDEX('Financing Schedule'!$C$13:$E$17,MATCH(O$251,'Financing Schedule'!$B$13:$B$17,FALSE),3),0)</f>
        <v>0</v>
      </c>
      <c r="P272" s="426">
        <f>IFERROR(INDEX('Financing Schedule'!$C$13:$E$17,MATCH(P$251,'Financing Schedule'!$B$13:$B$17,FALSE),3),0)</f>
        <v>0</v>
      </c>
      <c r="Q272" s="426">
        <f>IFERROR(INDEX('Financing Schedule'!$C$13:$E$17,MATCH(Q$251,'Financing Schedule'!$B$13:$B$17,FALSE),3),0)</f>
        <v>0</v>
      </c>
      <c r="R272" s="426">
        <f>IFERROR(INDEX('Financing Schedule'!$C$13:$E$17,MATCH(R$251,'Financing Schedule'!$B$13:$B$17,FALSE),3),0)</f>
        <v>0</v>
      </c>
      <c r="S272" s="426">
        <f>IFERROR(INDEX('Financing Schedule'!$C$13:$E$17,MATCH(S$251,'Financing Schedule'!$B$13:$B$17,FALSE),3),0)</f>
        <v>0</v>
      </c>
      <c r="T272" s="469">
        <f>SUM(H272:S272)</f>
        <v>0</v>
      </c>
      <c r="U272" s="3"/>
      <c r="V272" s="3"/>
      <c r="W272" s="3"/>
      <c r="X272" s="3"/>
      <c r="Y272" s="3"/>
      <c r="Z272" s="3"/>
    </row>
    <row r="273" spans="2:26">
      <c r="B273" s="348"/>
      <c r="C273" s="511" t="s">
        <v>121</v>
      </c>
      <c r="D273" s="511"/>
      <c r="E273" s="511"/>
      <c r="F273" s="511"/>
      <c r="G273" s="511"/>
      <c r="H273" s="512">
        <v>0</v>
      </c>
      <c r="I273" s="513">
        <v>0</v>
      </c>
      <c r="J273" s="513">
        <v>0</v>
      </c>
      <c r="K273" s="513">
        <v>0</v>
      </c>
      <c r="L273" s="513">
        <v>0</v>
      </c>
      <c r="M273" s="513">
        <v>0</v>
      </c>
      <c r="N273" s="513">
        <v>0</v>
      </c>
      <c r="O273" s="513">
        <v>0</v>
      </c>
      <c r="P273" s="513">
        <v>0</v>
      </c>
      <c r="Q273" s="513">
        <v>0</v>
      </c>
      <c r="R273" s="513">
        <v>0</v>
      </c>
      <c r="S273" s="513">
        <v>0</v>
      </c>
      <c r="T273" s="469">
        <f>SUM(H273:S273)</f>
        <v>0</v>
      </c>
      <c r="U273" s="3"/>
      <c r="V273" s="3"/>
      <c r="W273" s="3"/>
      <c r="X273" s="3"/>
      <c r="Y273" s="3"/>
      <c r="Z273" s="3"/>
    </row>
    <row r="274" spans="2:26">
      <c r="B274" s="348"/>
      <c r="C274" s="48" t="s">
        <v>124</v>
      </c>
      <c r="D274" s="7"/>
      <c r="E274" s="7"/>
      <c r="F274" s="7"/>
      <c r="G274" s="7"/>
      <c r="H274" s="425">
        <f>IFERROR(INDEX('Financing Schedule'!$H$13:$L$17,MATCH(H$251,'Financing Schedule'!$G$13:$G$17,FALSE),3),0)</f>
        <v>0</v>
      </c>
      <c r="I274" s="426">
        <f>IFERROR(INDEX('Financing Schedule'!$H$13:$L$17,MATCH(I$251,'Financing Schedule'!$G$13:$G$17,FALSE),3),0)</f>
        <v>0</v>
      </c>
      <c r="J274" s="426">
        <f>IFERROR(INDEX('Financing Schedule'!$H$13:$L$17,MATCH(J$251,'Financing Schedule'!$G$13:$G$17,FALSE),3),0)</f>
        <v>0</v>
      </c>
      <c r="K274" s="426">
        <f>IFERROR(INDEX('Financing Schedule'!$H$13:$L$17,MATCH(K$251,'Financing Schedule'!$G$13:$G$17,FALSE),3),0)</f>
        <v>0</v>
      </c>
      <c r="L274" s="426">
        <f>IFERROR(INDEX('Financing Schedule'!$H$13:$L$17,MATCH(L$251,'Financing Schedule'!$G$13:$G$17,FALSE),3),0)</f>
        <v>0</v>
      </c>
      <c r="M274" s="426">
        <f>IFERROR(INDEX('Financing Schedule'!$H$13:$L$17,MATCH(M$251,'Financing Schedule'!$G$13:$G$17,FALSE),3),0)</f>
        <v>0</v>
      </c>
      <c r="N274" s="426">
        <f>IFERROR(INDEX('Financing Schedule'!$H$13:$L$17,MATCH(N$251,'Financing Schedule'!$G$13:$G$17,FALSE),3),0)</f>
        <v>0</v>
      </c>
      <c r="O274" s="426">
        <f>IFERROR(INDEX('Financing Schedule'!$H$13:$L$17,MATCH(O$251,'Financing Schedule'!$G$13:$G$17,FALSE),3),0)</f>
        <v>0</v>
      </c>
      <c r="P274" s="426">
        <f>IFERROR(INDEX('Financing Schedule'!$H$13:$L$17,MATCH(P$251,'Financing Schedule'!$G$13:$G$17,FALSE),3),0)</f>
        <v>0</v>
      </c>
      <c r="Q274" s="426">
        <f>IFERROR(INDEX('Financing Schedule'!$H$13:$L$17,MATCH(Q$251,'Financing Schedule'!$G$13:$G$17,FALSE),3),0)</f>
        <v>0</v>
      </c>
      <c r="R274" s="426">
        <f>IFERROR(INDEX('Financing Schedule'!$H$13:$L$17,MATCH(R$251,'Financing Schedule'!$G$13:$G$17,FALSE),3),0)</f>
        <v>0</v>
      </c>
      <c r="S274" s="426">
        <f>IFERROR(INDEX('Financing Schedule'!$H$13:$L$17,MATCH(S$251,'Financing Schedule'!$G$13:$G$17,FALSE),3),0)</f>
        <v>0</v>
      </c>
      <c r="T274" s="469">
        <f>SUM(H274:S274)</f>
        <v>0</v>
      </c>
      <c r="U274" s="3"/>
      <c r="V274" s="3"/>
      <c r="W274" s="3"/>
      <c r="X274" s="3"/>
      <c r="Y274" s="3"/>
      <c r="Z274" s="3"/>
    </row>
    <row r="275" spans="2:26">
      <c r="B275" s="348"/>
      <c r="C275" s="7" t="s">
        <v>125</v>
      </c>
      <c r="D275" s="7"/>
      <c r="E275" s="7"/>
      <c r="F275" s="7"/>
      <c r="G275" s="7"/>
      <c r="H275" s="425"/>
      <c r="I275" s="426"/>
      <c r="J275" s="426"/>
      <c r="K275" s="426"/>
      <c r="L275" s="426"/>
      <c r="M275" s="426"/>
      <c r="N275" s="426"/>
      <c r="O275" s="426"/>
      <c r="P275" s="426"/>
      <c r="Q275" s="426"/>
      <c r="R275" s="426"/>
      <c r="S275" s="426"/>
      <c r="T275" s="469"/>
      <c r="U275" s="3"/>
      <c r="V275" s="3"/>
      <c r="W275" s="3"/>
      <c r="X275" s="3"/>
      <c r="Y275" s="3"/>
      <c r="Z275" s="3"/>
    </row>
    <row r="276" spans="2:26">
      <c r="B276" s="348"/>
      <c r="D276" s="511" t="s">
        <v>155</v>
      </c>
      <c r="E276" s="511"/>
      <c r="F276" s="511"/>
      <c r="G276" s="511"/>
      <c r="H276" s="512">
        <v>0</v>
      </c>
      <c r="I276" s="513">
        <v>0</v>
      </c>
      <c r="J276" s="513">
        <v>0</v>
      </c>
      <c r="K276" s="513">
        <v>0</v>
      </c>
      <c r="L276" s="513">
        <v>0</v>
      </c>
      <c r="M276" s="513">
        <v>0</v>
      </c>
      <c r="N276" s="513">
        <v>0</v>
      </c>
      <c r="O276" s="513">
        <v>0</v>
      </c>
      <c r="P276" s="513">
        <v>0</v>
      </c>
      <c r="Q276" s="513">
        <v>0</v>
      </c>
      <c r="R276" s="513">
        <v>0</v>
      </c>
      <c r="S276" s="513">
        <v>0</v>
      </c>
      <c r="T276" s="469">
        <f>SUM(H276:S276)</f>
        <v>0</v>
      </c>
      <c r="U276" s="3"/>
      <c r="V276" s="3"/>
      <c r="W276" s="3"/>
      <c r="X276" s="3"/>
      <c r="Y276" s="3"/>
      <c r="Z276" s="3"/>
    </row>
    <row r="277" spans="2:26">
      <c r="B277" s="348"/>
      <c r="C277" s="7"/>
      <c r="D277" s="7" t="s">
        <v>157</v>
      </c>
      <c r="E277" s="7"/>
      <c r="F277" s="7"/>
      <c r="G277" s="7"/>
      <c r="H277" s="425">
        <f>IFERROR(IF(AND(H$251&gt;'Financing Schedule'!$G13,H$251&lt;='Financing Schedule'!$G13+'Financing Schedule'!$L13),'Financing Schedule'!$I13,0),0)</f>
        <v>0</v>
      </c>
      <c r="I277" s="426">
        <f>IFERROR(IF(AND(I$251&gt;'Financing Schedule'!$G13,I$251&lt;='Financing Schedule'!$G13+'Financing Schedule'!$L13),'Financing Schedule'!$I13,0),0)</f>
        <v>0</v>
      </c>
      <c r="J277" s="426">
        <f>IFERROR(IF(AND(J$251&gt;'Financing Schedule'!$G13,J$251&lt;='Financing Schedule'!$G13+'Financing Schedule'!$L13),'Financing Schedule'!$I13,0),0)</f>
        <v>0</v>
      </c>
      <c r="K277" s="426">
        <f>IFERROR(IF(AND(K$251&gt;'Financing Schedule'!$G13,K$251&lt;='Financing Schedule'!$G13+'Financing Schedule'!$L13),'Financing Schedule'!$I13,0),0)</f>
        <v>0</v>
      </c>
      <c r="L277" s="426">
        <f>IFERROR(IF(AND(L$251&gt;'Financing Schedule'!$G13,L$251&lt;='Financing Schedule'!$G13+'Financing Schedule'!$L13),'Financing Schedule'!$I13,0),0)</f>
        <v>0</v>
      </c>
      <c r="M277" s="426">
        <f>IFERROR(IF(AND(M$251&gt;'Financing Schedule'!$G13,M$251&lt;='Financing Schedule'!$G13+'Financing Schedule'!$L13),'Financing Schedule'!$I13,0),0)</f>
        <v>0</v>
      </c>
      <c r="N277" s="426">
        <f>IFERROR(IF(AND(N$251&gt;'Financing Schedule'!$G13,N$251&lt;='Financing Schedule'!$G13+'Financing Schedule'!$L13),'Financing Schedule'!$I13,0),0)</f>
        <v>0</v>
      </c>
      <c r="O277" s="426">
        <f>IFERROR(IF(AND(O$251&gt;'Financing Schedule'!$G13,O$251&lt;='Financing Schedule'!$G13+'Financing Schedule'!$L13),'Financing Schedule'!$I13,0),0)</f>
        <v>0</v>
      </c>
      <c r="P277" s="426">
        <f>IFERROR(IF(AND(P$251&gt;'Financing Schedule'!$G13,P$251&lt;='Financing Schedule'!$G13+'Financing Schedule'!$L13),'Financing Schedule'!$I13,0),0)</f>
        <v>0</v>
      </c>
      <c r="Q277" s="426">
        <f>IFERROR(IF(AND(Q$251&gt;'Financing Schedule'!$G13,Q$251&lt;='Financing Schedule'!$G13+'Financing Schedule'!$L13),'Financing Schedule'!$I13,0),0)</f>
        <v>0</v>
      </c>
      <c r="R277" s="426">
        <f>IFERROR(IF(AND(R$251&gt;'Financing Schedule'!$G13,R$251&lt;='Financing Schedule'!$G13+'Financing Schedule'!$L13),'Financing Schedule'!$I13,0),0)</f>
        <v>0</v>
      </c>
      <c r="S277" s="426">
        <f>IFERROR(IF(AND(S$251&gt;'Financing Schedule'!$G13,S$251&lt;='Financing Schedule'!$G13+'Financing Schedule'!$L13),'Financing Schedule'!$I13,0),0)</f>
        <v>0</v>
      </c>
      <c r="T277" s="469">
        <f>SUM(H277:S277)</f>
        <v>0</v>
      </c>
      <c r="U277" s="3"/>
      <c r="V277" s="3"/>
      <c r="W277" s="3"/>
      <c r="X277" s="3"/>
      <c r="Y277" s="3"/>
      <c r="Z277" s="3"/>
    </row>
    <row r="278" spans="2:26">
      <c r="B278" s="348"/>
      <c r="C278" s="7"/>
      <c r="D278" s="7" t="s">
        <v>158</v>
      </c>
      <c r="E278" s="7"/>
      <c r="F278" s="7"/>
      <c r="G278" s="7"/>
      <c r="H278" s="425">
        <f>IFERROR(IF(AND(H$251&gt;'Financing Schedule'!$G14,H$251&lt;='Financing Schedule'!$G14+'Financing Schedule'!$L14),'Financing Schedule'!$I14,0),0)</f>
        <v>0</v>
      </c>
      <c r="I278" s="426">
        <f>IFERROR(IF(AND(I$251&gt;'Financing Schedule'!$G14,I$251&lt;='Financing Schedule'!$G14+'Financing Schedule'!$L14),'Financing Schedule'!$I14,0),0)</f>
        <v>0</v>
      </c>
      <c r="J278" s="426">
        <f>IFERROR(IF(AND(J$251&gt;'Financing Schedule'!$G14,J$251&lt;='Financing Schedule'!$G14+'Financing Schedule'!$L14),'Financing Schedule'!$I14,0),0)</f>
        <v>0</v>
      </c>
      <c r="K278" s="426">
        <f>IFERROR(IF(AND(K$251&gt;'Financing Schedule'!$G14,K$251&lt;='Financing Schedule'!$G14+'Financing Schedule'!$L14),'Financing Schedule'!$I14,0),0)</f>
        <v>0</v>
      </c>
      <c r="L278" s="426">
        <f>IFERROR(IF(AND(L$251&gt;'Financing Schedule'!$G14,L$251&lt;='Financing Schedule'!$G14+'Financing Schedule'!$L14),'Financing Schedule'!$I14,0),0)</f>
        <v>0</v>
      </c>
      <c r="M278" s="426">
        <f>IFERROR(IF(AND(M$251&gt;'Financing Schedule'!$G14,M$251&lt;='Financing Schedule'!$G14+'Financing Schedule'!$L14),'Financing Schedule'!$I14,0),0)</f>
        <v>0</v>
      </c>
      <c r="N278" s="426">
        <f>IFERROR(IF(AND(N$251&gt;'Financing Schedule'!$G14,N$251&lt;='Financing Schedule'!$G14+'Financing Schedule'!$L14),'Financing Schedule'!$I14,0),0)</f>
        <v>0</v>
      </c>
      <c r="O278" s="426">
        <f>IFERROR(IF(AND(O$251&gt;'Financing Schedule'!$G14,O$251&lt;='Financing Schedule'!$G14+'Financing Schedule'!$L14),'Financing Schedule'!$I14,0),0)</f>
        <v>0</v>
      </c>
      <c r="P278" s="426">
        <f>IFERROR(IF(AND(P$251&gt;'Financing Schedule'!$G14,P$251&lt;='Financing Schedule'!$G14+'Financing Schedule'!$L14),'Financing Schedule'!$I14,0),0)</f>
        <v>0</v>
      </c>
      <c r="Q278" s="426">
        <f>IFERROR(IF(AND(Q$251&gt;'Financing Schedule'!$G14,Q$251&lt;='Financing Schedule'!$G14+'Financing Schedule'!$L14),'Financing Schedule'!$I14,0),0)</f>
        <v>0</v>
      </c>
      <c r="R278" s="426">
        <f>IFERROR(IF(AND(R$251&gt;'Financing Schedule'!$G14,R$251&lt;='Financing Schedule'!$G14+'Financing Schedule'!$L14),'Financing Schedule'!$I14,0),0)</f>
        <v>0</v>
      </c>
      <c r="S278" s="426">
        <f>IFERROR(IF(AND(S$251&gt;'Financing Schedule'!$G14,S$251&lt;='Financing Schedule'!$G14+'Financing Schedule'!$L14),'Financing Schedule'!$I14,0),0)</f>
        <v>0</v>
      </c>
      <c r="T278" s="469">
        <f t="shared" ref="T278:T281" si="147">SUM(H278:S278)</f>
        <v>0</v>
      </c>
      <c r="U278" s="3"/>
      <c r="V278" s="3"/>
      <c r="W278" s="3"/>
      <c r="X278" s="3"/>
      <c r="Y278" s="3"/>
      <c r="Z278" s="3"/>
    </row>
    <row r="279" spans="2:26">
      <c r="B279" s="348"/>
      <c r="C279" s="7"/>
      <c r="D279" s="7" t="s">
        <v>159</v>
      </c>
      <c r="E279" s="7"/>
      <c r="F279" s="7"/>
      <c r="G279" s="7"/>
      <c r="H279" s="425">
        <f>IFERROR(IF(AND(H$251&gt;'Financing Schedule'!$G15,H$251&lt;='Financing Schedule'!$G15+'Financing Schedule'!$L15),'Financing Schedule'!$I15,0),0)</f>
        <v>0</v>
      </c>
      <c r="I279" s="426">
        <f>IFERROR(IF(AND(I$251&gt;'Financing Schedule'!$G15,I$251&lt;='Financing Schedule'!$G15+'Financing Schedule'!$L15),'Financing Schedule'!$I15,0),0)</f>
        <v>0</v>
      </c>
      <c r="J279" s="426">
        <f>IFERROR(IF(AND(J$251&gt;'Financing Schedule'!$G15,J$251&lt;='Financing Schedule'!$G15+'Financing Schedule'!$L15),'Financing Schedule'!$I15,0),0)</f>
        <v>0</v>
      </c>
      <c r="K279" s="426">
        <f>IFERROR(IF(AND(K$251&gt;'Financing Schedule'!$G15,K$251&lt;='Financing Schedule'!$G15+'Financing Schedule'!$L15),'Financing Schedule'!$I15,0),0)</f>
        <v>0</v>
      </c>
      <c r="L279" s="426">
        <f>IFERROR(IF(AND(L$251&gt;'Financing Schedule'!$G15,L$251&lt;='Financing Schedule'!$G15+'Financing Schedule'!$L15),'Financing Schedule'!$I15,0),0)</f>
        <v>0</v>
      </c>
      <c r="M279" s="426">
        <f>IFERROR(IF(AND(M$251&gt;'Financing Schedule'!$G15,M$251&lt;='Financing Schedule'!$G15+'Financing Schedule'!$L15),'Financing Schedule'!$I15,0),0)</f>
        <v>0</v>
      </c>
      <c r="N279" s="426">
        <f>IFERROR(IF(AND(N$251&gt;'Financing Schedule'!$G15,N$251&lt;='Financing Schedule'!$G15+'Financing Schedule'!$L15),'Financing Schedule'!$I15,0),0)</f>
        <v>0</v>
      </c>
      <c r="O279" s="426">
        <f>IFERROR(IF(AND(O$251&gt;'Financing Schedule'!$G15,O$251&lt;='Financing Schedule'!$G15+'Financing Schedule'!$L15),'Financing Schedule'!$I15,0),0)</f>
        <v>0</v>
      </c>
      <c r="P279" s="426">
        <f>IFERROR(IF(AND(P$251&gt;'Financing Schedule'!$G15,P$251&lt;='Financing Schedule'!$G15+'Financing Schedule'!$L15),'Financing Schedule'!$I15,0),0)</f>
        <v>0</v>
      </c>
      <c r="Q279" s="426">
        <f>IFERROR(IF(AND(Q$251&gt;'Financing Schedule'!$G15,Q$251&lt;='Financing Schedule'!$G15+'Financing Schedule'!$L15),'Financing Schedule'!$I15,0),0)</f>
        <v>0</v>
      </c>
      <c r="R279" s="426">
        <f>IFERROR(IF(AND(R$251&gt;'Financing Schedule'!$G15,R$251&lt;='Financing Schedule'!$G15+'Financing Schedule'!$L15),'Financing Schedule'!$I15,0),0)</f>
        <v>0</v>
      </c>
      <c r="S279" s="426">
        <f>IFERROR(IF(AND(S$251&gt;'Financing Schedule'!$G15,S$251&lt;='Financing Schedule'!$G15+'Financing Schedule'!$L15),'Financing Schedule'!$I15,0),0)</f>
        <v>0</v>
      </c>
      <c r="T279" s="469">
        <f t="shared" si="147"/>
        <v>0</v>
      </c>
      <c r="U279" s="3"/>
      <c r="V279" s="3"/>
      <c r="W279" s="3"/>
      <c r="X279" s="3"/>
      <c r="Y279" s="3"/>
      <c r="Z279" s="3"/>
    </row>
    <row r="280" spans="2:26">
      <c r="B280" s="348"/>
      <c r="C280" s="7"/>
      <c r="D280" s="7" t="s">
        <v>160</v>
      </c>
      <c r="E280" s="7"/>
      <c r="F280" s="7"/>
      <c r="G280" s="7"/>
      <c r="H280" s="425">
        <f>IFERROR(IF(AND(H$251&gt;'Financing Schedule'!$G16,H$251&lt;='Financing Schedule'!$G16+'Financing Schedule'!$L16),'Financing Schedule'!$I16,0),0)</f>
        <v>0</v>
      </c>
      <c r="I280" s="426">
        <f>IFERROR(IF(AND(I$251&gt;'Financing Schedule'!$G16,I$251&lt;='Financing Schedule'!$G16+'Financing Schedule'!$L16),'Financing Schedule'!$I16,0),0)</f>
        <v>0</v>
      </c>
      <c r="J280" s="426">
        <f>IFERROR(IF(AND(J$251&gt;'Financing Schedule'!$G16,J$251&lt;='Financing Schedule'!$G16+'Financing Schedule'!$L16),'Financing Schedule'!$I16,0),0)</f>
        <v>0</v>
      </c>
      <c r="K280" s="426">
        <f>IFERROR(IF(AND(K$251&gt;'Financing Schedule'!$G16,K$251&lt;='Financing Schedule'!$G16+'Financing Schedule'!$L16),'Financing Schedule'!$I16,0),0)</f>
        <v>0</v>
      </c>
      <c r="L280" s="426">
        <f>IFERROR(IF(AND(L$251&gt;'Financing Schedule'!$G16,L$251&lt;='Financing Schedule'!$G16+'Financing Schedule'!$L16),'Financing Schedule'!$I16,0),0)</f>
        <v>0</v>
      </c>
      <c r="M280" s="426">
        <f>IFERROR(IF(AND(M$251&gt;'Financing Schedule'!$G16,M$251&lt;='Financing Schedule'!$G16+'Financing Schedule'!$L16),'Financing Schedule'!$I16,0),0)</f>
        <v>0</v>
      </c>
      <c r="N280" s="426">
        <f>IFERROR(IF(AND(N$251&gt;'Financing Schedule'!$G16,N$251&lt;='Financing Schedule'!$G16+'Financing Schedule'!$L16),'Financing Schedule'!$I16,0),0)</f>
        <v>0</v>
      </c>
      <c r="O280" s="426">
        <f>IFERROR(IF(AND(O$251&gt;'Financing Schedule'!$G16,O$251&lt;='Financing Schedule'!$G16+'Financing Schedule'!$L16),'Financing Schedule'!$I16,0),0)</f>
        <v>0</v>
      </c>
      <c r="P280" s="426">
        <f>IFERROR(IF(AND(P$251&gt;'Financing Schedule'!$G16,P$251&lt;='Financing Schedule'!$G16+'Financing Schedule'!$L16),'Financing Schedule'!$I16,0),0)</f>
        <v>0</v>
      </c>
      <c r="Q280" s="426">
        <f>IFERROR(IF(AND(Q$251&gt;'Financing Schedule'!$G16,Q$251&lt;='Financing Schedule'!$G16+'Financing Schedule'!$L16),'Financing Schedule'!$I16,0),0)</f>
        <v>0</v>
      </c>
      <c r="R280" s="426">
        <f>IFERROR(IF(AND(R$251&gt;'Financing Schedule'!$G16,R$251&lt;='Financing Schedule'!$G16+'Financing Schedule'!$L16),'Financing Schedule'!$I16,0),0)</f>
        <v>0</v>
      </c>
      <c r="S280" s="426">
        <f>IFERROR(IF(AND(S$251&gt;'Financing Schedule'!$G16,S$251&lt;='Financing Schedule'!$G16+'Financing Schedule'!$L16),'Financing Schedule'!$I16,0),0)</f>
        <v>0</v>
      </c>
      <c r="T280" s="469">
        <f t="shared" si="147"/>
        <v>0</v>
      </c>
      <c r="U280" s="3"/>
      <c r="V280" s="3"/>
      <c r="W280" s="3"/>
      <c r="X280" s="3"/>
      <c r="Y280" s="3"/>
      <c r="Z280" s="3"/>
    </row>
    <row r="281" spans="2:26" ht="16.5" thickBot="1">
      <c r="B281" s="348"/>
      <c r="C281" s="7"/>
      <c r="D281" s="7" t="s">
        <v>161</v>
      </c>
      <c r="E281" s="7"/>
      <c r="F281" s="7"/>
      <c r="G281" s="7"/>
      <c r="H281" s="425">
        <f>IFERROR(IF(AND(H$251&gt;'Financing Schedule'!$G17,H$251&lt;='Financing Schedule'!$G17+'Financing Schedule'!$L17),'Financing Schedule'!$I17,0),0)</f>
        <v>0</v>
      </c>
      <c r="I281" s="426">
        <f>IFERROR(IF(AND(I$251&gt;'Financing Schedule'!$G17,I$251&lt;='Financing Schedule'!$G17+'Financing Schedule'!$L17),'Financing Schedule'!$I17,0),0)</f>
        <v>0</v>
      </c>
      <c r="J281" s="426">
        <f>IFERROR(IF(AND(J$251&gt;'Financing Schedule'!$G17,J$251&lt;='Financing Schedule'!$G17+'Financing Schedule'!$L17),'Financing Schedule'!$I17,0),0)</f>
        <v>0</v>
      </c>
      <c r="K281" s="426">
        <f>IFERROR(IF(AND(K$251&gt;'Financing Schedule'!$G17,K$251&lt;='Financing Schedule'!$G17+'Financing Schedule'!$L17),'Financing Schedule'!$I17,0),0)</f>
        <v>0</v>
      </c>
      <c r="L281" s="426">
        <f>IFERROR(IF(AND(L$251&gt;'Financing Schedule'!$G17,L$251&lt;='Financing Schedule'!$G17+'Financing Schedule'!$L17),'Financing Schedule'!$I17,0),0)</f>
        <v>0</v>
      </c>
      <c r="M281" s="426">
        <f>IFERROR(IF(AND(M$251&gt;'Financing Schedule'!$G17,M$251&lt;='Financing Schedule'!$G17+'Financing Schedule'!$L17),'Financing Schedule'!$I17,0),0)</f>
        <v>0</v>
      </c>
      <c r="N281" s="426">
        <f>IFERROR(IF(AND(N$251&gt;'Financing Schedule'!$G17,N$251&lt;='Financing Schedule'!$G17+'Financing Schedule'!$L17),'Financing Schedule'!$I17,0),0)</f>
        <v>0</v>
      </c>
      <c r="O281" s="426">
        <f>IFERROR(IF(AND(O$251&gt;'Financing Schedule'!$G17,O$251&lt;='Financing Schedule'!$G17+'Financing Schedule'!$L17),'Financing Schedule'!$I17,0),0)</f>
        <v>0</v>
      </c>
      <c r="P281" s="426">
        <f>IFERROR(IF(AND(P$251&gt;'Financing Schedule'!$G17,P$251&lt;='Financing Schedule'!$G17+'Financing Schedule'!$L17),'Financing Schedule'!$I17,0),0)</f>
        <v>0</v>
      </c>
      <c r="Q281" s="426">
        <f>IFERROR(IF(AND(Q$251&gt;'Financing Schedule'!$G17,Q$251&lt;='Financing Schedule'!$G17+'Financing Schedule'!$L17),'Financing Schedule'!$I17,0),0)</f>
        <v>0</v>
      </c>
      <c r="R281" s="426">
        <f>IFERROR(IF(AND(R$251&gt;'Financing Schedule'!$G17,R$251&lt;='Financing Schedule'!$G17+'Financing Schedule'!$L17),'Financing Schedule'!$I17,0),0)</f>
        <v>0</v>
      </c>
      <c r="S281" s="426">
        <f>IFERROR(IF(AND(S$251&gt;'Financing Schedule'!$G17,S$251&lt;='Financing Schedule'!$G17+'Financing Schedule'!$L17),'Financing Schedule'!$I17,0),0)</f>
        <v>0</v>
      </c>
      <c r="T281" s="469">
        <f t="shared" si="147"/>
        <v>0</v>
      </c>
      <c r="U281" s="3"/>
      <c r="V281" s="3"/>
      <c r="W281" s="3"/>
      <c r="X281" s="3"/>
      <c r="Y281" s="3"/>
      <c r="Z281" s="3"/>
    </row>
    <row r="282" spans="2:26" ht="17.25" thickTop="1" thickBot="1">
      <c r="B282" s="348"/>
      <c r="C282" s="49" t="s">
        <v>123</v>
      </c>
      <c r="D282" s="50"/>
      <c r="E282" s="51"/>
      <c r="F282" s="52"/>
      <c r="G282" s="50"/>
      <c r="H282" s="437">
        <f>SUM(H276:H281)</f>
        <v>0</v>
      </c>
      <c r="I282" s="438">
        <f t="shared" ref="I282:S282" si="148">SUM(I276:I281)</f>
        <v>0</v>
      </c>
      <c r="J282" s="438">
        <f t="shared" si="148"/>
        <v>0</v>
      </c>
      <c r="K282" s="438">
        <f t="shared" si="148"/>
        <v>0</v>
      </c>
      <c r="L282" s="438">
        <f t="shared" si="148"/>
        <v>0</v>
      </c>
      <c r="M282" s="438">
        <f t="shared" si="148"/>
        <v>0</v>
      </c>
      <c r="N282" s="438">
        <f t="shared" si="148"/>
        <v>0</v>
      </c>
      <c r="O282" s="438">
        <f t="shared" si="148"/>
        <v>0</v>
      </c>
      <c r="P282" s="438">
        <f t="shared" si="148"/>
        <v>0</v>
      </c>
      <c r="Q282" s="438">
        <f t="shared" si="148"/>
        <v>0</v>
      </c>
      <c r="R282" s="438">
        <f t="shared" si="148"/>
        <v>0</v>
      </c>
      <c r="S282" s="438">
        <f t="shared" si="148"/>
        <v>0</v>
      </c>
      <c r="T282" s="487">
        <f>SUM(H282:S282)</f>
        <v>0</v>
      </c>
      <c r="U282" s="3"/>
      <c r="V282" s="3"/>
      <c r="W282" s="3"/>
      <c r="X282" s="3"/>
      <c r="Y282" s="3"/>
      <c r="Z282" s="3"/>
    </row>
    <row r="283" spans="2:26" ht="16.5" thickTop="1">
      <c r="B283" s="285" t="s">
        <v>144</v>
      </c>
      <c r="C283" s="272"/>
      <c r="D283" s="272"/>
      <c r="E283" s="272"/>
      <c r="F283" s="272"/>
      <c r="G283" s="272"/>
      <c r="H283" s="202">
        <f t="shared" ref="H283:S283" si="149">SUM(H271,H272,H274)-SUM(H273,H$282)</f>
        <v>0</v>
      </c>
      <c r="I283" s="202">
        <f t="shared" si="149"/>
        <v>0</v>
      </c>
      <c r="J283" s="202">
        <f t="shared" si="149"/>
        <v>0</v>
      </c>
      <c r="K283" s="202">
        <f t="shared" si="149"/>
        <v>0</v>
      </c>
      <c r="L283" s="202">
        <f t="shared" si="149"/>
        <v>0</v>
      </c>
      <c r="M283" s="202">
        <f t="shared" si="149"/>
        <v>0</v>
      </c>
      <c r="N283" s="202">
        <f t="shared" si="149"/>
        <v>0</v>
      </c>
      <c r="O283" s="202">
        <f t="shared" si="149"/>
        <v>0</v>
      </c>
      <c r="P283" s="202">
        <f t="shared" si="149"/>
        <v>0</v>
      </c>
      <c r="Q283" s="202">
        <f t="shared" si="149"/>
        <v>0</v>
      </c>
      <c r="R283" s="202">
        <f t="shared" si="149"/>
        <v>0</v>
      </c>
      <c r="S283" s="202">
        <f t="shared" si="149"/>
        <v>0</v>
      </c>
      <c r="T283" s="202">
        <f t="shared" si="146"/>
        <v>0</v>
      </c>
      <c r="U283" s="7"/>
      <c r="V283" s="3"/>
      <c r="W283" s="3"/>
      <c r="X283" s="3"/>
      <c r="Y283" s="3"/>
      <c r="Z283" s="3"/>
    </row>
    <row r="284" spans="2:26">
      <c r="B284" s="481"/>
      <c r="C284" s="8"/>
      <c r="D284" s="8"/>
      <c r="E284" s="10"/>
      <c r="F284" s="10"/>
      <c r="G284" s="8"/>
      <c r="H284" s="439"/>
      <c r="I284" s="440"/>
      <c r="J284" s="440"/>
      <c r="K284" s="440"/>
      <c r="L284" s="440"/>
      <c r="M284" s="440"/>
      <c r="N284" s="440"/>
      <c r="O284" s="440"/>
      <c r="P284" s="440"/>
      <c r="Q284" s="440"/>
      <c r="R284" s="440"/>
      <c r="S284" s="440"/>
      <c r="T284" s="483"/>
      <c r="U284" s="3"/>
      <c r="V284" s="3"/>
      <c r="W284" s="3"/>
      <c r="X284" s="3"/>
      <c r="Y284" s="3"/>
      <c r="Z284" s="3"/>
    </row>
    <row r="285" spans="2:26">
      <c r="B285" s="454" t="s">
        <v>50</v>
      </c>
      <c r="D285" s="7"/>
      <c r="E285" s="7"/>
      <c r="F285" s="7"/>
      <c r="G285" s="7"/>
      <c r="H285" s="425">
        <f>'Year 4'!$S$287</f>
        <v>-877114.97045866644</v>
      </c>
      <c r="I285" s="426">
        <f t="shared" ref="I285:S285" si="150">H287</f>
        <v>-906029.35785294906</v>
      </c>
      <c r="J285" s="426">
        <f t="shared" si="150"/>
        <v>-894640.90403733309</v>
      </c>
      <c r="K285" s="426">
        <f t="shared" si="150"/>
        <v>-883722.82022171712</v>
      </c>
      <c r="L285" s="426">
        <f t="shared" si="150"/>
        <v>-866972.52640610118</v>
      </c>
      <c r="M285" s="426">
        <f t="shared" si="150"/>
        <v>-849047.10592381854</v>
      </c>
      <c r="N285" s="426">
        <f t="shared" si="150"/>
        <v>-828143.63210820255</v>
      </c>
      <c r="O285" s="426">
        <f t="shared" si="150"/>
        <v>-808056.27829258656</v>
      </c>
      <c r="P285" s="426">
        <f t="shared" si="150"/>
        <v>-782990.96447697061</v>
      </c>
      <c r="Q285" s="426">
        <f t="shared" si="150"/>
        <v>-756950.52399468794</v>
      </c>
      <c r="R285" s="426">
        <f t="shared" si="150"/>
        <v>-728732.03017907194</v>
      </c>
      <c r="S285" s="426">
        <f t="shared" si="150"/>
        <v>-697329.65636345593</v>
      </c>
      <c r="T285" s="469">
        <f>H285</f>
        <v>-877114.97045866644</v>
      </c>
      <c r="U285" s="3"/>
      <c r="V285" s="3"/>
      <c r="W285" s="3"/>
      <c r="X285" s="3"/>
      <c r="Y285" s="3"/>
      <c r="Z285" s="3"/>
    </row>
    <row r="286" spans="2:26">
      <c r="B286" s="348"/>
      <c r="C286" s="28" t="s">
        <v>49</v>
      </c>
      <c r="D286" s="7"/>
      <c r="E286" s="7"/>
      <c r="F286" s="7"/>
      <c r="G286" s="7"/>
      <c r="H286" s="425">
        <f t="shared" ref="H286:T286" si="151">H263+H268+H283</f>
        <v>-28914.387394282669</v>
      </c>
      <c r="I286" s="426">
        <f t="shared" si="151"/>
        <v>11388.453815615991</v>
      </c>
      <c r="J286" s="426">
        <f t="shared" si="151"/>
        <v>10918.083815616013</v>
      </c>
      <c r="K286" s="426">
        <f t="shared" si="151"/>
        <v>16750.293815615994</v>
      </c>
      <c r="L286" s="426">
        <f t="shared" si="151"/>
        <v>17925.420482282669</v>
      </c>
      <c r="M286" s="426">
        <f t="shared" si="151"/>
        <v>20903.473815616006</v>
      </c>
      <c r="N286" s="426">
        <f t="shared" si="151"/>
        <v>20087.353815615988</v>
      </c>
      <c r="O286" s="426">
        <f t="shared" si="151"/>
        <v>25065.313815615995</v>
      </c>
      <c r="P286" s="426">
        <f t="shared" si="151"/>
        <v>26040.440482282669</v>
      </c>
      <c r="Q286" s="426">
        <f t="shared" si="151"/>
        <v>28218.493815615999</v>
      </c>
      <c r="R286" s="426">
        <f t="shared" si="151"/>
        <v>31402.373815615996</v>
      </c>
      <c r="S286" s="426">
        <f t="shared" si="151"/>
        <v>33382.153815615995</v>
      </c>
      <c r="T286" s="469">
        <f t="shared" si="151"/>
        <v>213167.46791082667</v>
      </c>
      <c r="U286" s="3"/>
      <c r="V286" s="3"/>
      <c r="W286" s="3"/>
      <c r="X286" s="3"/>
      <c r="Y286" s="3"/>
      <c r="Z286" s="3"/>
    </row>
    <row r="287" spans="2:26" ht="16.5" thickBot="1">
      <c r="B287" s="454" t="s">
        <v>51</v>
      </c>
      <c r="D287" s="7"/>
      <c r="E287" s="7"/>
      <c r="F287" s="7"/>
      <c r="G287" s="7"/>
      <c r="H287" s="425">
        <f>H285+H286</f>
        <v>-906029.35785294906</v>
      </c>
      <c r="I287" s="426">
        <f t="shared" ref="I287:T287" si="152">I285+I286</f>
        <v>-894640.90403733309</v>
      </c>
      <c r="J287" s="426">
        <f t="shared" si="152"/>
        <v>-883722.82022171712</v>
      </c>
      <c r="K287" s="426">
        <f t="shared" si="152"/>
        <v>-866972.52640610118</v>
      </c>
      <c r="L287" s="426">
        <f t="shared" si="152"/>
        <v>-849047.10592381854</v>
      </c>
      <c r="M287" s="426">
        <f t="shared" si="152"/>
        <v>-828143.63210820255</v>
      </c>
      <c r="N287" s="426">
        <f t="shared" si="152"/>
        <v>-808056.27829258656</v>
      </c>
      <c r="O287" s="426">
        <f t="shared" si="152"/>
        <v>-782990.96447697061</v>
      </c>
      <c r="P287" s="426">
        <f t="shared" si="152"/>
        <v>-756950.52399468794</v>
      </c>
      <c r="Q287" s="426">
        <f t="shared" si="152"/>
        <v>-728732.03017907194</v>
      </c>
      <c r="R287" s="426">
        <f t="shared" si="152"/>
        <v>-697329.65636345593</v>
      </c>
      <c r="S287" s="426">
        <f t="shared" si="152"/>
        <v>-663947.50254783989</v>
      </c>
      <c r="T287" s="469">
        <f t="shared" si="152"/>
        <v>-663947.50254783977</v>
      </c>
      <c r="U287" s="3"/>
      <c r="V287" s="3"/>
      <c r="W287" s="3"/>
      <c r="X287" s="3"/>
      <c r="Y287" s="3"/>
      <c r="Z287" s="3"/>
    </row>
    <row r="288" spans="2:26" ht="16.5" thickTop="1">
      <c r="B288" s="285" t="s">
        <v>54</v>
      </c>
      <c r="C288" s="272"/>
      <c r="D288" s="272"/>
      <c r="E288" s="272"/>
      <c r="F288" s="272"/>
      <c r="G288" s="272"/>
      <c r="H288" s="202">
        <f>H287</f>
        <v>-906029.35785294906</v>
      </c>
      <c r="I288" s="202">
        <f t="shared" ref="I288:T288" si="153">I287</f>
        <v>-894640.90403733309</v>
      </c>
      <c r="J288" s="202">
        <f t="shared" si="153"/>
        <v>-883722.82022171712</v>
      </c>
      <c r="K288" s="202">
        <f t="shared" si="153"/>
        <v>-866972.52640610118</v>
      </c>
      <c r="L288" s="202">
        <f t="shared" si="153"/>
        <v>-849047.10592381854</v>
      </c>
      <c r="M288" s="202">
        <f t="shared" si="153"/>
        <v>-828143.63210820255</v>
      </c>
      <c r="N288" s="202">
        <f t="shared" si="153"/>
        <v>-808056.27829258656</v>
      </c>
      <c r="O288" s="202">
        <f t="shared" si="153"/>
        <v>-782990.96447697061</v>
      </c>
      <c r="P288" s="202">
        <f t="shared" si="153"/>
        <v>-756950.52399468794</v>
      </c>
      <c r="Q288" s="202">
        <f t="shared" si="153"/>
        <v>-728732.03017907194</v>
      </c>
      <c r="R288" s="202">
        <f t="shared" si="153"/>
        <v>-697329.65636345593</v>
      </c>
      <c r="S288" s="202">
        <f t="shared" si="153"/>
        <v>-663947.50254783989</v>
      </c>
      <c r="T288" s="202">
        <f t="shared" si="153"/>
        <v>-663947.50254783977</v>
      </c>
      <c r="U288" s="7"/>
      <c r="V288" s="3"/>
      <c r="W288" s="3"/>
      <c r="X288" s="3"/>
      <c r="Y288" s="3"/>
      <c r="Z288" s="3"/>
    </row>
    <row r="289" spans="1:26" ht="16.5" thickBot="1">
      <c r="B289" s="454"/>
      <c r="C289" s="7"/>
      <c r="D289" s="7"/>
      <c r="E289" s="7"/>
      <c r="F289" s="7"/>
      <c r="G289" s="7"/>
      <c r="H289" s="412"/>
      <c r="I289" s="413"/>
      <c r="J289" s="413"/>
      <c r="K289" s="413"/>
      <c r="L289" s="413"/>
      <c r="M289" s="413"/>
      <c r="N289" s="413"/>
      <c r="O289" s="413"/>
      <c r="P289" s="413"/>
      <c r="Q289" s="413"/>
      <c r="R289" s="413"/>
      <c r="S289" s="413"/>
      <c r="T289" s="459"/>
      <c r="U289" s="3"/>
      <c r="V289" s="3"/>
      <c r="W289" s="3"/>
      <c r="X289" s="3"/>
      <c r="Y289" s="3"/>
      <c r="Z289" s="3"/>
    </row>
    <row r="290" spans="1:26" ht="16.5" thickTop="1">
      <c r="B290" s="285" t="s">
        <v>48</v>
      </c>
      <c r="C290" s="272"/>
      <c r="D290" s="272"/>
      <c r="E290" s="272"/>
      <c r="F290" s="272"/>
      <c r="G290" s="272"/>
      <c r="H290" s="274">
        <f>IF(H288&lt;0,ABS(H288),0)</f>
        <v>906029.35785294906</v>
      </c>
      <c r="I290" s="275">
        <f t="shared" ref="I290:T290" si="154">IF(I288&lt;0,ABS(I288),0)</f>
        <v>894640.90403733309</v>
      </c>
      <c r="J290" s="275">
        <f t="shared" si="154"/>
        <v>883722.82022171712</v>
      </c>
      <c r="K290" s="275">
        <f t="shared" si="154"/>
        <v>866972.52640610118</v>
      </c>
      <c r="L290" s="275">
        <f t="shared" si="154"/>
        <v>849047.10592381854</v>
      </c>
      <c r="M290" s="275">
        <f t="shared" si="154"/>
        <v>828143.63210820255</v>
      </c>
      <c r="N290" s="275">
        <f t="shared" si="154"/>
        <v>808056.27829258656</v>
      </c>
      <c r="O290" s="275">
        <f t="shared" si="154"/>
        <v>782990.96447697061</v>
      </c>
      <c r="P290" s="275">
        <f t="shared" si="154"/>
        <v>756950.52399468794</v>
      </c>
      <c r="Q290" s="275">
        <f t="shared" si="154"/>
        <v>728732.03017907194</v>
      </c>
      <c r="R290" s="275">
        <f t="shared" si="154"/>
        <v>697329.65636345593</v>
      </c>
      <c r="S290" s="275">
        <f t="shared" si="154"/>
        <v>663947.50254783989</v>
      </c>
      <c r="T290" s="286">
        <f t="shared" si="154"/>
        <v>663947.50254783977</v>
      </c>
      <c r="U290" s="7"/>
      <c r="V290" s="3"/>
      <c r="W290" s="3"/>
      <c r="X290" s="3"/>
      <c r="Y290" s="3"/>
      <c r="Z290" s="3"/>
    </row>
    <row r="291" spans="1:26" s="27" customFormat="1">
      <c r="A291" s="29"/>
      <c r="B291" s="448"/>
      <c r="C291" s="7"/>
      <c r="D291" s="7"/>
      <c r="E291" s="3"/>
      <c r="F291" s="3"/>
      <c r="G291" s="3"/>
      <c r="H291" s="3"/>
      <c r="I291" s="3"/>
      <c r="J291" s="3"/>
      <c r="K291" s="3"/>
      <c r="L291" s="3"/>
      <c r="M291" s="3"/>
      <c r="N291" s="3"/>
      <c r="O291" s="3"/>
      <c r="P291" s="3"/>
      <c r="Q291" s="3"/>
      <c r="R291" s="3"/>
      <c r="S291" s="3"/>
      <c r="T291" s="3"/>
      <c r="U291" s="7"/>
      <c r="V291" s="7"/>
      <c r="W291" s="7"/>
      <c r="X291" s="7"/>
      <c r="Y291" s="7"/>
      <c r="Z291" s="7"/>
    </row>
    <row r="292" spans="1:26">
      <c r="B292" s="449"/>
      <c r="C292" s="7"/>
      <c r="D292" s="3"/>
      <c r="E292" s="3"/>
      <c r="F292" s="3"/>
      <c r="G292" s="3"/>
      <c r="H292" s="3"/>
      <c r="I292" s="3"/>
      <c r="J292" s="3"/>
      <c r="K292" s="3"/>
      <c r="L292" s="3"/>
      <c r="M292" s="3"/>
      <c r="N292" s="3"/>
      <c r="O292" s="3"/>
      <c r="P292" s="3"/>
      <c r="Q292" s="3"/>
      <c r="R292" s="3"/>
      <c r="S292" s="3"/>
      <c r="T292" s="3"/>
      <c r="U292" s="3"/>
      <c r="V292" s="3"/>
      <c r="W292" s="3"/>
      <c r="X292" s="3"/>
      <c r="Y292" s="3"/>
      <c r="Z292" s="3"/>
    </row>
    <row r="293" spans="1:26">
      <c r="B293" s="449"/>
      <c r="C293" s="7"/>
      <c r="D293" s="3"/>
      <c r="E293" s="3"/>
      <c r="F293" s="3"/>
      <c r="G293" s="3"/>
      <c r="H293" s="3"/>
      <c r="I293" s="3"/>
      <c r="J293" s="3"/>
      <c r="K293" s="3"/>
      <c r="L293" s="3"/>
      <c r="M293" s="3"/>
      <c r="N293" s="3"/>
      <c r="O293" s="3"/>
      <c r="P293" s="3"/>
      <c r="Q293" s="3"/>
      <c r="R293" s="3"/>
      <c r="S293" s="3"/>
      <c r="T293" s="3"/>
      <c r="U293" s="3"/>
      <c r="V293" s="3"/>
      <c r="W293" s="3"/>
      <c r="X293" s="3"/>
      <c r="Y293" s="3"/>
      <c r="Z293" s="3"/>
    </row>
    <row r="294" spans="1:26">
      <c r="B294" s="449"/>
      <c r="C294" s="7"/>
      <c r="D294" s="3"/>
      <c r="E294" s="3"/>
      <c r="F294" s="3"/>
      <c r="G294" s="3"/>
      <c r="H294" s="3"/>
      <c r="I294" s="3"/>
      <c r="J294" s="3"/>
      <c r="K294" s="3"/>
      <c r="L294" s="3"/>
      <c r="M294" s="3"/>
      <c r="N294" s="3"/>
      <c r="O294" s="3"/>
      <c r="P294" s="3"/>
      <c r="Q294" s="3"/>
      <c r="R294" s="3"/>
      <c r="S294" s="3"/>
      <c r="T294" s="3"/>
      <c r="U294" s="3"/>
      <c r="V294" s="3"/>
      <c r="W294" s="3"/>
      <c r="X294" s="3"/>
      <c r="Y294" s="3"/>
      <c r="Z294" s="3"/>
    </row>
    <row r="295" spans="1:26">
      <c r="B295" s="449"/>
      <c r="C295" s="7"/>
      <c r="D295" s="3"/>
      <c r="E295" s="3"/>
      <c r="F295" s="3"/>
      <c r="G295" s="3"/>
      <c r="H295" s="3"/>
      <c r="I295" s="3"/>
      <c r="J295" s="3"/>
      <c r="K295" s="3"/>
      <c r="L295" s="3"/>
      <c r="M295" s="3"/>
      <c r="N295" s="3"/>
      <c r="O295" s="3"/>
      <c r="P295" s="3"/>
      <c r="Q295" s="3"/>
      <c r="R295" s="3"/>
      <c r="S295" s="3"/>
      <c r="T295" s="3"/>
      <c r="U295" s="3"/>
      <c r="V295" s="3"/>
      <c r="W295" s="3"/>
      <c r="X295" s="3"/>
      <c r="Y295" s="3"/>
      <c r="Z295" s="3"/>
    </row>
    <row r="296" spans="1:26">
      <c r="B296" s="449"/>
      <c r="C296" s="7"/>
      <c r="D296" s="3"/>
      <c r="E296" s="3"/>
      <c r="F296" s="3"/>
      <c r="G296" s="3"/>
      <c r="H296" s="3"/>
      <c r="I296" s="3"/>
      <c r="J296" s="3"/>
      <c r="K296" s="3"/>
      <c r="L296" s="3"/>
      <c r="M296" s="3"/>
      <c r="N296" s="3"/>
      <c r="O296" s="3"/>
      <c r="P296" s="3"/>
      <c r="Q296" s="3"/>
      <c r="R296" s="3"/>
      <c r="S296" s="3"/>
      <c r="T296" s="3"/>
      <c r="U296" s="3"/>
      <c r="V296" s="3"/>
      <c r="W296" s="3"/>
      <c r="X296" s="3"/>
      <c r="Y296" s="3"/>
      <c r="Z296" s="3"/>
    </row>
    <row r="297" spans="1:26">
      <c r="B297" s="449"/>
      <c r="C297" s="7"/>
      <c r="D297" s="3"/>
      <c r="E297" s="3"/>
      <c r="F297" s="3"/>
      <c r="G297" s="3"/>
      <c r="H297" s="3"/>
      <c r="I297" s="3"/>
      <c r="J297" s="3"/>
      <c r="K297" s="3"/>
      <c r="L297" s="3"/>
      <c r="M297" s="3"/>
      <c r="N297" s="3"/>
      <c r="O297" s="3"/>
      <c r="P297" s="3"/>
      <c r="Q297" s="3"/>
      <c r="R297" s="3"/>
      <c r="S297" s="3"/>
      <c r="T297" s="3"/>
      <c r="U297" s="3"/>
      <c r="V297" s="3"/>
      <c r="W297" s="3"/>
      <c r="X297" s="3"/>
      <c r="Y297" s="3"/>
      <c r="Z297" s="3"/>
    </row>
    <row r="298" spans="1:26">
      <c r="B298" s="449"/>
      <c r="C298" s="7"/>
      <c r="D298" s="3"/>
      <c r="E298" s="3"/>
      <c r="F298" s="3"/>
      <c r="G298" s="3"/>
      <c r="H298" s="3"/>
      <c r="I298" s="3"/>
      <c r="J298" s="3"/>
      <c r="K298" s="3"/>
      <c r="L298" s="3"/>
      <c r="M298" s="3"/>
      <c r="N298" s="3"/>
      <c r="O298" s="3"/>
      <c r="P298" s="3"/>
      <c r="Q298" s="3"/>
      <c r="R298" s="3"/>
      <c r="S298" s="3"/>
      <c r="T298" s="3"/>
      <c r="U298" s="3"/>
      <c r="V298" s="3"/>
      <c r="W298" s="3"/>
      <c r="X298" s="3"/>
      <c r="Y298" s="3"/>
      <c r="Z298" s="3"/>
    </row>
    <row r="299" spans="1:26">
      <c r="B299" s="449"/>
      <c r="C299" s="7"/>
      <c r="D299" s="3"/>
      <c r="E299" s="3"/>
      <c r="F299" s="3"/>
      <c r="G299" s="3"/>
      <c r="H299" s="3"/>
      <c r="I299" s="3"/>
      <c r="J299" s="3"/>
      <c r="K299" s="3"/>
      <c r="L299" s="3"/>
      <c r="M299" s="3"/>
      <c r="N299" s="3"/>
      <c r="O299" s="3"/>
      <c r="P299" s="3"/>
      <c r="Q299" s="3"/>
      <c r="R299" s="3"/>
      <c r="S299" s="3"/>
      <c r="T299" s="3"/>
      <c r="U299" s="3"/>
      <c r="V299" s="3"/>
      <c r="W299" s="3"/>
      <c r="X299" s="3"/>
      <c r="Y299" s="3"/>
      <c r="Z299" s="3"/>
    </row>
    <row r="300" spans="1:26">
      <c r="B300" s="449"/>
      <c r="C300" s="7"/>
      <c r="D300" s="3"/>
      <c r="E300" s="3"/>
      <c r="F300" s="3"/>
      <c r="G300" s="3"/>
      <c r="H300" s="3"/>
      <c r="I300" s="3"/>
      <c r="J300" s="3"/>
      <c r="K300" s="3"/>
      <c r="L300" s="3"/>
      <c r="M300" s="3"/>
      <c r="N300" s="3"/>
      <c r="O300" s="3"/>
      <c r="P300" s="3"/>
      <c r="Q300" s="3"/>
      <c r="R300" s="3"/>
      <c r="S300" s="3"/>
      <c r="T300" s="3"/>
      <c r="U300" s="3"/>
      <c r="V300" s="3"/>
      <c r="W300" s="3"/>
      <c r="X300" s="3"/>
      <c r="Y300" s="3"/>
      <c r="Z300" s="3"/>
    </row>
    <row r="301" spans="1:26">
      <c r="B301" s="449"/>
      <c r="C301" s="7"/>
      <c r="D301" s="3"/>
      <c r="E301" s="3"/>
      <c r="F301" s="3"/>
      <c r="G301" s="3"/>
      <c r="H301" s="3"/>
      <c r="I301" s="3"/>
      <c r="J301" s="3"/>
      <c r="K301" s="3"/>
      <c r="L301" s="3"/>
      <c r="M301" s="3"/>
      <c r="N301" s="3"/>
      <c r="O301" s="3"/>
      <c r="P301" s="3"/>
      <c r="Q301" s="3"/>
      <c r="R301" s="3"/>
      <c r="S301" s="3"/>
      <c r="T301" s="3"/>
      <c r="U301" s="3"/>
      <c r="V301" s="3"/>
      <c r="W301" s="3"/>
      <c r="X301" s="3"/>
      <c r="Y301" s="3"/>
      <c r="Z301" s="3"/>
    </row>
    <row r="302" spans="1:26">
      <c r="B302" s="449"/>
      <c r="C302" s="7"/>
      <c r="D302" s="3"/>
      <c r="E302" s="3"/>
      <c r="F302" s="3"/>
      <c r="G302" s="3"/>
      <c r="H302" s="3"/>
      <c r="I302" s="3"/>
      <c r="J302" s="3"/>
      <c r="K302" s="3"/>
      <c r="L302" s="3"/>
      <c r="M302" s="3"/>
      <c r="N302" s="3"/>
      <c r="O302" s="3"/>
      <c r="P302" s="3"/>
      <c r="Q302" s="3"/>
      <c r="R302" s="3"/>
      <c r="S302" s="3"/>
      <c r="T302" s="3"/>
      <c r="U302" s="3"/>
      <c r="V302" s="3"/>
      <c r="W302" s="3"/>
      <c r="X302" s="3"/>
      <c r="Y302" s="3"/>
      <c r="Z302" s="3"/>
    </row>
    <row r="303" spans="1:26">
      <c r="B303" s="449"/>
      <c r="C303" s="7"/>
      <c r="D303" s="3"/>
      <c r="E303" s="3"/>
      <c r="F303" s="3"/>
      <c r="G303" s="3"/>
      <c r="H303" s="3"/>
      <c r="I303" s="3"/>
      <c r="J303" s="3"/>
      <c r="K303" s="3"/>
      <c r="L303" s="3"/>
      <c r="M303" s="3"/>
      <c r="N303" s="3"/>
      <c r="O303" s="3"/>
      <c r="P303" s="3"/>
      <c r="Q303" s="3"/>
      <c r="R303" s="3"/>
      <c r="S303" s="3"/>
      <c r="T303" s="3"/>
      <c r="U303" s="3"/>
      <c r="V303" s="3"/>
      <c r="W303" s="3"/>
      <c r="X303" s="3"/>
      <c r="Y303" s="3"/>
      <c r="Z303" s="3"/>
    </row>
    <row r="304" spans="1:26">
      <c r="B304" s="449"/>
      <c r="C304" s="7"/>
      <c r="D304" s="3"/>
      <c r="E304" s="3"/>
      <c r="F304" s="3"/>
      <c r="G304" s="3"/>
      <c r="H304" s="3"/>
      <c r="I304" s="3"/>
      <c r="J304" s="3"/>
      <c r="K304" s="3"/>
      <c r="L304" s="3"/>
      <c r="M304" s="3"/>
      <c r="N304" s="3"/>
      <c r="O304" s="3"/>
      <c r="P304" s="3"/>
      <c r="Q304" s="3"/>
      <c r="R304" s="3"/>
      <c r="S304" s="3"/>
      <c r="T304" s="3"/>
      <c r="U304" s="3"/>
      <c r="V304" s="3"/>
      <c r="W304" s="3"/>
      <c r="X304" s="3"/>
      <c r="Y304" s="3"/>
      <c r="Z304" s="3"/>
    </row>
    <row r="305" spans="2:26">
      <c r="B305" s="449"/>
      <c r="C305" s="7"/>
      <c r="D305" s="3"/>
      <c r="E305" s="3"/>
      <c r="F305" s="3"/>
      <c r="G305" s="3"/>
      <c r="H305" s="3"/>
      <c r="I305" s="3"/>
      <c r="J305" s="3"/>
      <c r="K305" s="3"/>
      <c r="L305" s="3"/>
      <c r="M305" s="3"/>
      <c r="N305" s="3"/>
      <c r="O305" s="3"/>
      <c r="P305" s="3"/>
      <c r="Q305" s="3"/>
      <c r="R305" s="3"/>
      <c r="S305" s="3"/>
      <c r="T305" s="3"/>
      <c r="U305" s="3"/>
      <c r="V305" s="3"/>
      <c r="W305" s="3"/>
      <c r="X305" s="3"/>
      <c r="Y305" s="3"/>
      <c r="Z305" s="3"/>
    </row>
    <row r="306" spans="2:26">
      <c r="B306" s="449"/>
      <c r="C306" s="7"/>
      <c r="D306" s="3"/>
      <c r="E306" s="3"/>
      <c r="F306" s="3"/>
      <c r="G306" s="3"/>
      <c r="H306" s="3"/>
      <c r="I306" s="3"/>
      <c r="J306" s="3"/>
      <c r="K306" s="3"/>
      <c r="L306" s="3"/>
      <c r="M306" s="3"/>
      <c r="N306" s="3"/>
      <c r="O306" s="3"/>
      <c r="P306" s="3"/>
      <c r="Q306" s="3"/>
      <c r="R306" s="3"/>
      <c r="S306" s="3"/>
      <c r="T306" s="3"/>
      <c r="U306" s="3"/>
      <c r="V306" s="3"/>
      <c r="W306" s="3"/>
      <c r="X306" s="3"/>
      <c r="Y306" s="3"/>
      <c r="Z306" s="3"/>
    </row>
    <row r="307" spans="2:26">
      <c r="B307" s="449"/>
      <c r="C307" s="7"/>
      <c r="D307" s="3"/>
      <c r="E307" s="3"/>
      <c r="F307" s="3"/>
      <c r="G307" s="3"/>
      <c r="H307" s="3"/>
      <c r="I307" s="3"/>
      <c r="J307" s="3"/>
      <c r="K307" s="3"/>
      <c r="L307" s="3"/>
      <c r="M307" s="3"/>
      <c r="N307" s="3"/>
      <c r="O307" s="3"/>
      <c r="P307" s="3"/>
      <c r="Q307" s="3"/>
      <c r="R307" s="3"/>
      <c r="S307" s="3"/>
      <c r="T307" s="3"/>
      <c r="U307" s="3"/>
      <c r="V307" s="3"/>
      <c r="W307" s="3"/>
      <c r="X307" s="3"/>
      <c r="Y307" s="3"/>
      <c r="Z307" s="3"/>
    </row>
    <row r="308" spans="2:26">
      <c r="B308" s="449"/>
      <c r="C308" s="7"/>
      <c r="D308" s="3"/>
      <c r="E308" s="3"/>
      <c r="F308" s="3"/>
      <c r="G308" s="3"/>
      <c r="H308" s="3"/>
      <c r="I308" s="3"/>
      <c r="J308" s="3"/>
      <c r="K308" s="3"/>
      <c r="L308" s="3"/>
      <c r="M308" s="3"/>
      <c r="N308" s="3"/>
      <c r="O308" s="3"/>
      <c r="P308" s="3"/>
      <c r="Q308" s="3"/>
      <c r="R308" s="3"/>
      <c r="S308" s="3"/>
      <c r="T308" s="3"/>
      <c r="U308" s="3"/>
      <c r="V308" s="3"/>
      <c r="W308" s="3"/>
      <c r="X308" s="3"/>
      <c r="Y308" s="3"/>
      <c r="Z308" s="3"/>
    </row>
    <row r="309" spans="2:26">
      <c r="B309" s="449"/>
      <c r="C309" s="7"/>
      <c r="D309" s="3"/>
      <c r="E309" s="3"/>
      <c r="F309" s="3"/>
      <c r="G309" s="3"/>
      <c r="H309" s="3"/>
      <c r="I309" s="3"/>
      <c r="J309" s="3"/>
      <c r="K309" s="3"/>
      <c r="L309" s="3"/>
      <c r="M309" s="3"/>
      <c r="N309" s="3"/>
      <c r="O309" s="3"/>
      <c r="P309" s="3"/>
      <c r="Q309" s="3"/>
      <c r="R309" s="3"/>
      <c r="S309" s="3"/>
      <c r="T309" s="3"/>
      <c r="U309" s="3"/>
      <c r="V309" s="3"/>
      <c r="W309" s="3"/>
      <c r="X309" s="3"/>
      <c r="Y309" s="3"/>
      <c r="Z309" s="3"/>
    </row>
    <row r="310" spans="2:26">
      <c r="B310" s="449"/>
      <c r="C310" s="7"/>
      <c r="D310" s="3"/>
      <c r="E310" s="3"/>
      <c r="F310" s="3"/>
      <c r="G310" s="3"/>
      <c r="H310" s="3"/>
      <c r="I310" s="3"/>
      <c r="J310" s="3"/>
      <c r="K310" s="3"/>
      <c r="L310" s="3"/>
      <c r="M310" s="3"/>
      <c r="N310" s="3"/>
      <c r="O310" s="3"/>
      <c r="P310" s="3"/>
      <c r="Q310" s="3"/>
      <c r="R310" s="3"/>
      <c r="S310" s="3"/>
      <c r="T310" s="3"/>
      <c r="U310" s="3"/>
      <c r="V310" s="3"/>
      <c r="W310" s="3"/>
      <c r="X310" s="3"/>
      <c r="Y310" s="3"/>
      <c r="Z310" s="3"/>
    </row>
    <row r="311" spans="2:26">
      <c r="B311" s="449"/>
      <c r="C311" s="7"/>
      <c r="D311" s="3"/>
      <c r="E311" s="3"/>
      <c r="F311" s="3"/>
      <c r="G311" s="3"/>
      <c r="H311" s="3"/>
      <c r="I311" s="3"/>
      <c r="J311" s="3"/>
      <c r="K311" s="3"/>
      <c r="L311" s="3"/>
      <c r="M311" s="3"/>
      <c r="N311" s="3"/>
      <c r="O311" s="3"/>
      <c r="P311" s="3"/>
      <c r="Q311" s="3"/>
      <c r="R311" s="3"/>
      <c r="S311" s="3"/>
      <c r="T311" s="3"/>
      <c r="U311" s="3"/>
      <c r="V311" s="3"/>
      <c r="W311" s="3"/>
      <c r="X311" s="3"/>
      <c r="Y311" s="3"/>
      <c r="Z311" s="3"/>
    </row>
    <row r="312" spans="2:26">
      <c r="B312" s="449"/>
      <c r="C312" s="7"/>
      <c r="D312" s="3"/>
      <c r="E312" s="3"/>
      <c r="F312" s="3"/>
      <c r="G312" s="3"/>
      <c r="H312" s="3"/>
      <c r="I312" s="3"/>
      <c r="J312" s="3"/>
      <c r="K312" s="3"/>
      <c r="L312" s="3"/>
      <c r="M312" s="3"/>
      <c r="N312" s="3"/>
      <c r="O312" s="3"/>
      <c r="P312" s="3"/>
      <c r="Q312" s="3"/>
      <c r="R312" s="3"/>
      <c r="S312" s="3"/>
      <c r="T312" s="3"/>
      <c r="U312" s="3"/>
      <c r="V312" s="3"/>
      <c r="W312" s="3"/>
      <c r="X312" s="3"/>
      <c r="Y312" s="3"/>
      <c r="Z312" s="3"/>
    </row>
    <row r="313" spans="2:26">
      <c r="B313" s="449"/>
      <c r="C313" s="7"/>
      <c r="D313" s="3"/>
      <c r="E313" s="3"/>
      <c r="F313" s="3"/>
      <c r="G313" s="3"/>
      <c r="H313" s="3"/>
      <c r="I313" s="3"/>
      <c r="J313" s="3"/>
      <c r="K313" s="3"/>
      <c r="L313" s="3"/>
      <c r="M313" s="3"/>
      <c r="N313" s="3"/>
      <c r="O313" s="3"/>
      <c r="P313" s="3"/>
      <c r="Q313" s="3"/>
      <c r="R313" s="3"/>
      <c r="S313" s="3"/>
      <c r="T313" s="3"/>
      <c r="U313" s="3"/>
      <c r="V313" s="3"/>
      <c r="W313" s="3"/>
      <c r="X313" s="3"/>
      <c r="Y313" s="3"/>
      <c r="Z313" s="3"/>
    </row>
    <row r="314" spans="2:26">
      <c r="B314" s="449"/>
      <c r="C314" s="7"/>
      <c r="D314" s="3"/>
      <c r="E314" s="3"/>
      <c r="F314" s="3"/>
      <c r="G314" s="3"/>
      <c r="H314" s="3"/>
      <c r="I314" s="3"/>
      <c r="J314" s="3"/>
      <c r="K314" s="3"/>
      <c r="L314" s="3"/>
      <c r="M314" s="3"/>
      <c r="N314" s="3"/>
      <c r="O314" s="3"/>
      <c r="P314" s="3"/>
      <c r="Q314" s="3"/>
      <c r="R314" s="3"/>
      <c r="S314" s="3"/>
      <c r="T314" s="3"/>
      <c r="U314" s="3"/>
      <c r="V314" s="3"/>
      <c r="W314" s="3"/>
      <c r="X314" s="3"/>
      <c r="Y314" s="3"/>
      <c r="Z314" s="3"/>
    </row>
    <row r="315" spans="2:26">
      <c r="B315" s="449"/>
      <c r="C315" s="7"/>
      <c r="D315" s="3"/>
      <c r="E315" s="3"/>
      <c r="F315" s="3"/>
      <c r="G315" s="3"/>
      <c r="H315" s="3"/>
      <c r="I315" s="3"/>
      <c r="J315" s="3"/>
      <c r="K315" s="3"/>
      <c r="L315" s="3"/>
      <c r="M315" s="3"/>
      <c r="N315" s="3"/>
      <c r="O315" s="3"/>
      <c r="P315" s="3"/>
      <c r="Q315" s="3"/>
      <c r="R315" s="3"/>
      <c r="S315" s="3"/>
      <c r="T315" s="3"/>
      <c r="U315" s="3"/>
      <c r="V315" s="3"/>
      <c r="W315" s="3"/>
      <c r="X315" s="3"/>
      <c r="Y315" s="3"/>
      <c r="Z315" s="3"/>
    </row>
    <row r="316" spans="2:26">
      <c r="B316" s="449"/>
      <c r="C316" s="7"/>
      <c r="D316" s="3"/>
      <c r="E316" s="3"/>
      <c r="F316" s="3"/>
      <c r="G316" s="3"/>
      <c r="H316" s="3"/>
      <c r="I316" s="3"/>
      <c r="J316" s="3"/>
      <c r="K316" s="3"/>
      <c r="L316" s="3"/>
      <c r="M316" s="3"/>
      <c r="N316" s="3"/>
      <c r="O316" s="3"/>
      <c r="P316" s="3"/>
      <c r="Q316" s="3"/>
      <c r="R316" s="3"/>
      <c r="S316" s="3"/>
      <c r="T316" s="3"/>
      <c r="U316" s="3"/>
      <c r="V316" s="3"/>
      <c r="W316" s="3"/>
      <c r="X316" s="3"/>
      <c r="Y316" s="3"/>
      <c r="Z316" s="3"/>
    </row>
    <row r="317" spans="2:26">
      <c r="B317" s="449"/>
      <c r="C317" s="7"/>
      <c r="D317" s="3"/>
      <c r="E317" s="3"/>
      <c r="F317" s="3"/>
      <c r="G317" s="3"/>
      <c r="H317" s="3"/>
      <c r="I317" s="3"/>
      <c r="J317" s="3"/>
      <c r="K317" s="3"/>
      <c r="L317" s="3"/>
      <c r="M317" s="3"/>
      <c r="N317" s="3"/>
      <c r="O317" s="3"/>
      <c r="P317" s="3"/>
      <c r="Q317" s="3"/>
      <c r="R317" s="3"/>
      <c r="S317" s="3"/>
      <c r="T317" s="3"/>
      <c r="U317" s="3"/>
      <c r="V317" s="3"/>
      <c r="W317" s="3"/>
      <c r="X317" s="3"/>
      <c r="Y317" s="3"/>
      <c r="Z317" s="3"/>
    </row>
    <row r="318" spans="2:26">
      <c r="B318" s="449"/>
      <c r="C318" s="7"/>
      <c r="D318" s="3"/>
      <c r="E318" s="3"/>
      <c r="F318" s="3"/>
      <c r="G318" s="3"/>
      <c r="H318" s="3"/>
      <c r="I318" s="3"/>
      <c r="J318" s="3"/>
      <c r="K318" s="3"/>
      <c r="L318" s="3"/>
      <c r="M318" s="3"/>
      <c r="N318" s="3"/>
      <c r="O318" s="3"/>
      <c r="P318" s="3"/>
      <c r="Q318" s="3"/>
      <c r="R318" s="3"/>
      <c r="S318" s="3"/>
      <c r="T318" s="3"/>
      <c r="U318" s="3"/>
      <c r="V318" s="3"/>
      <c r="W318" s="3"/>
      <c r="X318" s="3"/>
      <c r="Y318" s="3"/>
      <c r="Z318" s="3"/>
    </row>
    <row r="319" spans="2:26">
      <c r="B319" s="449"/>
      <c r="C319" s="7"/>
      <c r="D319" s="3"/>
      <c r="E319" s="3"/>
      <c r="F319" s="3"/>
      <c r="G319" s="3"/>
      <c r="H319" s="3"/>
      <c r="I319" s="3"/>
      <c r="J319" s="3"/>
      <c r="K319" s="3"/>
      <c r="L319" s="3"/>
      <c r="M319" s="3"/>
      <c r="N319" s="3"/>
      <c r="O319" s="3"/>
      <c r="P319" s="3"/>
      <c r="Q319" s="3"/>
      <c r="R319" s="3"/>
      <c r="S319" s="3"/>
      <c r="T319" s="3"/>
      <c r="U319" s="3"/>
      <c r="V319" s="3"/>
      <c r="W319" s="3"/>
      <c r="X319" s="3"/>
      <c r="Y319" s="3"/>
      <c r="Z319" s="3"/>
    </row>
    <row r="320" spans="2:26">
      <c r="B320" s="449"/>
      <c r="C320" s="7"/>
      <c r="D320" s="3"/>
      <c r="E320" s="3"/>
      <c r="F320" s="3"/>
      <c r="G320" s="3"/>
      <c r="H320" s="3"/>
      <c r="I320" s="3"/>
      <c r="J320" s="3"/>
      <c r="K320" s="3"/>
      <c r="L320" s="3"/>
      <c r="M320" s="3"/>
      <c r="N320" s="3"/>
      <c r="O320" s="3"/>
      <c r="P320" s="3"/>
      <c r="Q320" s="3"/>
      <c r="R320" s="3"/>
      <c r="S320" s="3"/>
      <c r="T320" s="3"/>
      <c r="U320" s="3"/>
      <c r="V320" s="3"/>
      <c r="W320" s="3"/>
      <c r="X320" s="3"/>
      <c r="Y320" s="3"/>
      <c r="Z320" s="3"/>
    </row>
    <row r="321" spans="2:26">
      <c r="B321" s="449"/>
      <c r="C321" s="7"/>
      <c r="D321" s="3"/>
      <c r="E321" s="3"/>
      <c r="F321" s="3"/>
      <c r="G321" s="3"/>
      <c r="H321" s="3"/>
      <c r="I321" s="3"/>
      <c r="J321" s="3"/>
      <c r="K321" s="3"/>
      <c r="L321" s="3"/>
      <c r="M321" s="3"/>
      <c r="N321" s="3"/>
      <c r="O321" s="3"/>
      <c r="P321" s="3"/>
      <c r="Q321" s="3"/>
      <c r="R321" s="3"/>
      <c r="S321" s="3"/>
      <c r="T321" s="3"/>
      <c r="U321" s="3"/>
      <c r="V321" s="3"/>
      <c r="W321" s="3"/>
      <c r="X321" s="3"/>
      <c r="Y321" s="3"/>
      <c r="Z321" s="3"/>
    </row>
    <row r="322" spans="2:26">
      <c r="B322" s="449"/>
      <c r="C322" s="7"/>
      <c r="D322" s="3"/>
      <c r="E322" s="3"/>
      <c r="F322" s="3"/>
      <c r="G322" s="3"/>
      <c r="H322" s="3"/>
      <c r="I322" s="3"/>
      <c r="J322" s="3"/>
      <c r="K322" s="3"/>
      <c r="L322" s="3"/>
      <c r="M322" s="3"/>
      <c r="N322" s="3"/>
      <c r="O322" s="3"/>
      <c r="P322" s="3"/>
      <c r="Q322" s="3"/>
      <c r="R322" s="3"/>
      <c r="S322" s="3"/>
      <c r="T322" s="3"/>
      <c r="U322" s="3"/>
      <c r="V322" s="3"/>
      <c r="W322" s="3"/>
      <c r="X322" s="3"/>
      <c r="Y322" s="3"/>
      <c r="Z322" s="3"/>
    </row>
    <row r="323" spans="2:26">
      <c r="B323" s="449"/>
      <c r="C323" s="7"/>
      <c r="D323" s="3"/>
      <c r="E323" s="3"/>
      <c r="F323" s="3"/>
      <c r="G323" s="3"/>
      <c r="H323" s="3"/>
      <c r="I323" s="3"/>
      <c r="J323" s="3"/>
      <c r="K323" s="3"/>
      <c r="L323" s="3"/>
      <c r="M323" s="3"/>
      <c r="N323" s="3"/>
      <c r="O323" s="3"/>
      <c r="P323" s="3"/>
      <c r="Q323" s="3"/>
      <c r="R323" s="3"/>
      <c r="S323" s="3"/>
      <c r="T323" s="3"/>
      <c r="U323" s="3"/>
      <c r="V323" s="3"/>
      <c r="W323" s="3"/>
      <c r="X323" s="3"/>
      <c r="Y323" s="3"/>
      <c r="Z323" s="3"/>
    </row>
    <row r="324" spans="2:26">
      <c r="B324" s="449"/>
      <c r="C324" s="7"/>
      <c r="D324" s="3"/>
      <c r="E324" s="3"/>
      <c r="F324" s="3"/>
      <c r="G324" s="3"/>
      <c r="H324" s="3"/>
      <c r="I324" s="3"/>
      <c r="J324" s="3"/>
      <c r="K324" s="3"/>
      <c r="L324" s="3"/>
      <c r="M324" s="3"/>
      <c r="N324" s="3"/>
      <c r="O324" s="3"/>
      <c r="P324" s="3"/>
      <c r="Q324" s="3"/>
      <c r="R324" s="3"/>
      <c r="S324" s="3"/>
      <c r="T324" s="3"/>
      <c r="U324" s="3"/>
      <c r="V324" s="3"/>
      <c r="W324" s="3"/>
      <c r="X324" s="3"/>
      <c r="Y324" s="3"/>
      <c r="Z324" s="3"/>
    </row>
    <row r="325" spans="2:26">
      <c r="B325" s="449"/>
      <c r="C325" s="7"/>
      <c r="D325" s="3"/>
      <c r="E325" s="3"/>
      <c r="F325" s="3"/>
      <c r="G325" s="3"/>
      <c r="H325" s="3"/>
      <c r="I325" s="3"/>
      <c r="J325" s="3"/>
      <c r="K325" s="3"/>
      <c r="L325" s="3"/>
      <c r="M325" s="3"/>
      <c r="N325" s="3"/>
      <c r="O325" s="3"/>
      <c r="P325" s="3"/>
      <c r="Q325" s="3"/>
      <c r="R325" s="3"/>
      <c r="S325" s="3"/>
      <c r="T325" s="3"/>
      <c r="U325" s="3"/>
      <c r="V325" s="3"/>
      <c r="W325" s="3"/>
      <c r="X325" s="3"/>
      <c r="Y325" s="3"/>
      <c r="Z325" s="3"/>
    </row>
    <row r="326" spans="2:26">
      <c r="B326" s="449"/>
      <c r="C326" s="7"/>
      <c r="D326" s="3"/>
      <c r="E326" s="3"/>
      <c r="F326" s="3"/>
      <c r="G326" s="3"/>
      <c r="H326" s="3"/>
      <c r="I326" s="3"/>
      <c r="J326" s="3"/>
      <c r="K326" s="3"/>
      <c r="L326" s="3"/>
      <c r="M326" s="3"/>
      <c r="N326" s="3"/>
      <c r="O326" s="3"/>
      <c r="P326" s="3"/>
      <c r="Q326" s="3"/>
      <c r="R326" s="3"/>
      <c r="S326" s="3"/>
      <c r="T326" s="3"/>
      <c r="U326" s="3"/>
      <c r="V326" s="3"/>
      <c r="W326" s="3"/>
      <c r="X326" s="3"/>
      <c r="Y326" s="3"/>
      <c r="Z326" s="3"/>
    </row>
    <row r="327" spans="2:26">
      <c r="B327" s="449"/>
      <c r="C327" s="7"/>
      <c r="D327" s="3"/>
      <c r="E327" s="3"/>
      <c r="F327" s="3"/>
      <c r="G327" s="3"/>
      <c r="H327" s="3"/>
      <c r="I327" s="3"/>
      <c r="J327" s="3"/>
      <c r="K327" s="3"/>
      <c r="L327" s="3"/>
      <c r="M327" s="3"/>
      <c r="N327" s="3"/>
      <c r="O327" s="3"/>
      <c r="P327" s="3"/>
      <c r="Q327" s="3"/>
      <c r="R327" s="3"/>
      <c r="S327" s="3"/>
      <c r="T327" s="3"/>
      <c r="U327" s="3"/>
      <c r="V327" s="3"/>
      <c r="W327" s="3"/>
      <c r="X327" s="3"/>
      <c r="Y327" s="3"/>
      <c r="Z327" s="3"/>
    </row>
    <row r="328" spans="2:26">
      <c r="B328" s="449"/>
      <c r="C328" s="7"/>
      <c r="D328" s="3"/>
      <c r="E328" s="3"/>
      <c r="F328" s="3"/>
      <c r="G328" s="3"/>
      <c r="H328" s="3"/>
      <c r="I328" s="3"/>
      <c r="J328" s="3"/>
      <c r="K328" s="3"/>
      <c r="L328" s="3"/>
      <c r="M328" s="3"/>
      <c r="N328" s="3"/>
      <c r="O328" s="3"/>
      <c r="P328" s="3"/>
      <c r="Q328" s="3"/>
      <c r="R328" s="3"/>
      <c r="S328" s="3"/>
      <c r="T328" s="3"/>
      <c r="U328" s="3"/>
      <c r="V328" s="3"/>
      <c r="W328" s="3"/>
      <c r="X328" s="3"/>
      <c r="Y328" s="3"/>
      <c r="Z328" s="3"/>
    </row>
    <row r="329" spans="2:26">
      <c r="B329" s="449"/>
      <c r="C329" s="7"/>
      <c r="D329" s="3"/>
      <c r="E329" s="3"/>
      <c r="F329" s="3"/>
      <c r="G329" s="3"/>
      <c r="H329" s="3"/>
      <c r="I329" s="3"/>
      <c r="J329" s="3"/>
      <c r="K329" s="3"/>
      <c r="L329" s="3"/>
      <c r="M329" s="3"/>
      <c r="N329" s="3"/>
      <c r="O329" s="3"/>
      <c r="P329" s="3"/>
      <c r="Q329" s="3"/>
      <c r="R329" s="3"/>
      <c r="S329" s="3"/>
      <c r="T329" s="3"/>
      <c r="U329" s="3"/>
      <c r="V329" s="3"/>
      <c r="W329" s="3"/>
      <c r="X329" s="3"/>
      <c r="Y329" s="3"/>
      <c r="Z329" s="3"/>
    </row>
    <row r="330" spans="2:26">
      <c r="B330" s="449"/>
      <c r="C330" s="7"/>
      <c r="D330" s="3"/>
      <c r="E330" s="3"/>
      <c r="F330" s="3"/>
      <c r="G330" s="3"/>
      <c r="H330" s="3"/>
      <c r="I330" s="3"/>
      <c r="J330" s="3"/>
      <c r="K330" s="3"/>
      <c r="L330" s="3"/>
      <c r="M330" s="3"/>
      <c r="N330" s="3"/>
      <c r="O330" s="3"/>
      <c r="P330" s="3"/>
      <c r="Q330" s="3"/>
      <c r="R330" s="3"/>
      <c r="S330" s="3"/>
      <c r="T330" s="3"/>
      <c r="U330" s="3"/>
      <c r="V330" s="3"/>
      <c r="W330" s="3"/>
      <c r="X330" s="3"/>
      <c r="Y330" s="3"/>
      <c r="Z330" s="3"/>
    </row>
    <row r="331" spans="2:26">
      <c r="B331" s="449"/>
      <c r="C331" s="7"/>
      <c r="D331" s="3"/>
      <c r="E331" s="3"/>
      <c r="F331" s="3"/>
      <c r="G331" s="3"/>
      <c r="H331" s="3"/>
      <c r="I331" s="3"/>
      <c r="J331" s="3"/>
      <c r="K331" s="3"/>
      <c r="L331" s="3"/>
      <c r="M331" s="3"/>
      <c r="N331" s="3"/>
      <c r="O331" s="3"/>
      <c r="P331" s="3"/>
      <c r="Q331" s="3"/>
      <c r="R331" s="3"/>
      <c r="S331" s="3"/>
      <c r="T331" s="3"/>
      <c r="U331" s="3"/>
      <c r="V331" s="3"/>
      <c r="W331" s="3"/>
      <c r="X331" s="3"/>
      <c r="Y331" s="3"/>
      <c r="Z331" s="3"/>
    </row>
    <row r="332" spans="2:26">
      <c r="B332" s="449"/>
      <c r="C332" s="7"/>
      <c r="D332" s="3"/>
      <c r="E332" s="3"/>
      <c r="F332" s="3"/>
      <c r="G332" s="3"/>
      <c r="H332" s="3"/>
      <c r="I332" s="3"/>
      <c r="J332" s="3"/>
      <c r="K332" s="3"/>
      <c r="L332" s="3"/>
      <c r="M332" s="3"/>
      <c r="N332" s="3"/>
      <c r="O332" s="3"/>
      <c r="P332" s="3"/>
      <c r="Q332" s="3"/>
      <c r="R332" s="3"/>
      <c r="S332" s="3"/>
      <c r="T332" s="3"/>
      <c r="U332" s="3"/>
      <c r="V332" s="3"/>
      <c r="W332" s="3"/>
      <c r="X332" s="3"/>
      <c r="Y332" s="3"/>
      <c r="Z332" s="3"/>
    </row>
    <row r="333" spans="2:26">
      <c r="B333" s="449"/>
      <c r="C333" s="7"/>
      <c r="D333" s="3"/>
      <c r="E333" s="3"/>
      <c r="F333" s="3"/>
      <c r="G333" s="3"/>
      <c r="H333" s="3"/>
      <c r="I333" s="3"/>
      <c r="J333" s="3"/>
      <c r="K333" s="3"/>
      <c r="L333" s="3"/>
      <c r="M333" s="3"/>
      <c r="N333" s="3"/>
      <c r="O333" s="3"/>
      <c r="P333" s="3"/>
      <c r="Q333" s="3"/>
      <c r="R333" s="3"/>
      <c r="S333" s="3"/>
      <c r="T333" s="3"/>
      <c r="U333" s="3"/>
      <c r="V333" s="3"/>
      <c r="W333" s="3"/>
      <c r="X333" s="3"/>
      <c r="Y333" s="3"/>
      <c r="Z333" s="3"/>
    </row>
    <row r="334" spans="2:26">
      <c r="B334" s="449"/>
      <c r="C334" s="7"/>
      <c r="D334" s="3"/>
      <c r="E334" s="3"/>
      <c r="F334" s="3"/>
      <c r="G334" s="3"/>
      <c r="H334" s="3"/>
      <c r="I334" s="3"/>
      <c r="J334" s="3"/>
      <c r="K334" s="3"/>
      <c r="L334" s="3"/>
      <c r="M334" s="3"/>
      <c r="N334" s="3"/>
      <c r="O334" s="3"/>
      <c r="P334" s="3"/>
      <c r="Q334" s="3"/>
      <c r="R334" s="3"/>
      <c r="S334" s="3"/>
      <c r="T334" s="3"/>
      <c r="U334" s="3"/>
      <c r="V334" s="3"/>
      <c r="W334" s="3"/>
      <c r="X334" s="3"/>
      <c r="Y334" s="3"/>
      <c r="Z334" s="3"/>
    </row>
    <row r="335" spans="2:26">
      <c r="B335" s="449"/>
      <c r="C335" s="7"/>
      <c r="D335" s="3"/>
      <c r="E335" s="3"/>
      <c r="F335" s="3"/>
      <c r="G335" s="3"/>
      <c r="H335" s="3"/>
      <c r="I335" s="3"/>
      <c r="J335" s="3"/>
      <c r="K335" s="3"/>
      <c r="L335" s="3"/>
      <c r="M335" s="3"/>
      <c r="N335" s="3"/>
      <c r="O335" s="3"/>
      <c r="P335" s="3"/>
      <c r="Q335" s="3"/>
      <c r="R335" s="3"/>
      <c r="S335" s="3"/>
      <c r="T335" s="3"/>
      <c r="U335" s="3"/>
      <c r="V335" s="3"/>
      <c r="W335" s="3"/>
      <c r="X335" s="3"/>
      <c r="Y335" s="3"/>
      <c r="Z335" s="3"/>
    </row>
    <row r="336" spans="2:26">
      <c r="B336" s="449"/>
      <c r="C336" s="7"/>
      <c r="D336" s="3"/>
      <c r="E336" s="3"/>
      <c r="F336" s="3"/>
      <c r="G336" s="3"/>
      <c r="H336" s="3"/>
      <c r="I336" s="3"/>
      <c r="J336" s="3"/>
      <c r="K336" s="3"/>
      <c r="L336" s="3"/>
      <c r="M336" s="3"/>
      <c r="N336" s="3"/>
      <c r="O336" s="3"/>
      <c r="P336" s="3"/>
      <c r="Q336" s="3"/>
      <c r="R336" s="3"/>
      <c r="S336" s="3"/>
      <c r="T336" s="3"/>
      <c r="U336" s="3"/>
      <c r="V336" s="3"/>
      <c r="W336" s="3"/>
      <c r="X336" s="3"/>
      <c r="Y336" s="3"/>
      <c r="Z336" s="3"/>
    </row>
    <row r="337" spans="2:26">
      <c r="B337" s="449"/>
      <c r="C337" s="7"/>
      <c r="D337" s="3"/>
      <c r="E337" s="3"/>
      <c r="F337" s="3"/>
      <c r="G337" s="3"/>
      <c r="H337" s="3"/>
      <c r="I337" s="3"/>
      <c r="J337" s="3"/>
      <c r="K337" s="3"/>
      <c r="L337" s="3"/>
      <c r="M337" s="3"/>
      <c r="N337" s="3"/>
      <c r="O337" s="3"/>
      <c r="P337" s="3"/>
      <c r="Q337" s="3"/>
      <c r="R337" s="3"/>
      <c r="S337" s="3"/>
      <c r="T337" s="3"/>
      <c r="U337" s="3"/>
      <c r="V337" s="3"/>
      <c r="W337" s="3"/>
      <c r="X337" s="3"/>
      <c r="Y337" s="3"/>
      <c r="Z337" s="3"/>
    </row>
    <row r="338" spans="2:26">
      <c r="B338" s="449"/>
      <c r="C338" s="7"/>
      <c r="D338" s="3"/>
      <c r="E338" s="3"/>
      <c r="F338" s="3"/>
      <c r="G338" s="3"/>
      <c r="H338" s="3"/>
      <c r="I338" s="3"/>
      <c r="J338" s="3"/>
      <c r="K338" s="3"/>
      <c r="L338" s="3"/>
      <c r="M338" s="3"/>
      <c r="N338" s="3"/>
      <c r="O338" s="3"/>
      <c r="P338" s="3"/>
      <c r="Q338" s="3"/>
      <c r="R338" s="3"/>
      <c r="S338" s="3"/>
      <c r="T338" s="3"/>
      <c r="U338" s="3"/>
      <c r="V338" s="3"/>
      <c r="W338" s="3"/>
      <c r="X338" s="3"/>
      <c r="Y338" s="3"/>
      <c r="Z338" s="3"/>
    </row>
    <row r="339" spans="2:26">
      <c r="B339" s="449"/>
      <c r="C339" s="7"/>
      <c r="D339" s="3"/>
      <c r="E339" s="3"/>
      <c r="F339" s="3"/>
      <c r="G339" s="3"/>
      <c r="H339" s="3"/>
      <c r="I339" s="3"/>
      <c r="J339" s="3"/>
      <c r="K339" s="3"/>
      <c r="L339" s="3"/>
      <c r="M339" s="3"/>
      <c r="N339" s="3"/>
      <c r="O339" s="3"/>
      <c r="P339" s="3"/>
      <c r="Q339" s="3"/>
      <c r="R339" s="3"/>
      <c r="S339" s="3"/>
      <c r="T339" s="3"/>
      <c r="U339" s="3"/>
      <c r="V339" s="3"/>
      <c r="W339" s="3"/>
      <c r="X339" s="3"/>
      <c r="Y339" s="3"/>
      <c r="Z339" s="3"/>
    </row>
    <row r="340" spans="2:26">
      <c r="B340" s="449"/>
      <c r="C340" s="7"/>
      <c r="D340" s="3"/>
      <c r="E340" s="3"/>
      <c r="F340" s="3"/>
      <c r="G340" s="3"/>
      <c r="H340" s="3"/>
      <c r="I340" s="3"/>
      <c r="J340" s="3"/>
      <c r="K340" s="3"/>
      <c r="L340" s="3"/>
      <c r="M340" s="3"/>
      <c r="N340" s="3"/>
      <c r="O340" s="3"/>
      <c r="P340" s="3"/>
      <c r="Q340" s="3"/>
      <c r="R340" s="3"/>
      <c r="S340" s="3"/>
      <c r="T340" s="3"/>
      <c r="U340" s="3"/>
      <c r="V340" s="3"/>
      <c r="W340" s="3"/>
      <c r="X340" s="3"/>
      <c r="Y340" s="3"/>
      <c r="Z340" s="3"/>
    </row>
    <row r="341" spans="2:26">
      <c r="B341" s="449"/>
      <c r="C341" s="7"/>
      <c r="D341" s="3"/>
      <c r="E341" s="3"/>
      <c r="F341" s="3"/>
      <c r="G341" s="3"/>
      <c r="H341" s="3"/>
      <c r="I341" s="3"/>
      <c r="J341" s="3"/>
      <c r="K341" s="3"/>
      <c r="L341" s="3"/>
      <c r="M341" s="3"/>
      <c r="N341" s="3"/>
      <c r="O341" s="3"/>
      <c r="P341" s="3"/>
      <c r="Q341" s="3"/>
      <c r="R341" s="3"/>
      <c r="S341" s="3"/>
      <c r="T341" s="3"/>
      <c r="U341" s="3"/>
      <c r="V341" s="3"/>
      <c r="W341" s="3"/>
      <c r="X341" s="3"/>
      <c r="Y341" s="3"/>
      <c r="Z341" s="3"/>
    </row>
    <row r="342" spans="2:26">
      <c r="B342" s="449"/>
      <c r="C342" s="7"/>
      <c r="D342" s="3"/>
      <c r="E342" s="3"/>
      <c r="F342" s="3"/>
      <c r="G342" s="3"/>
      <c r="H342" s="3"/>
      <c r="I342" s="3"/>
      <c r="J342" s="3"/>
      <c r="K342" s="3"/>
      <c r="L342" s="3"/>
      <c r="M342" s="3"/>
      <c r="N342" s="3"/>
      <c r="O342" s="3"/>
      <c r="P342" s="3"/>
      <c r="Q342" s="3"/>
      <c r="R342" s="3"/>
      <c r="S342" s="3"/>
      <c r="T342" s="3"/>
      <c r="U342" s="3"/>
      <c r="V342" s="3"/>
      <c r="W342" s="3"/>
      <c r="X342" s="3"/>
      <c r="Y342" s="3"/>
      <c r="Z342" s="3"/>
    </row>
    <row r="343" spans="2:26">
      <c r="B343" s="449"/>
      <c r="C343" s="7"/>
      <c r="D343" s="3"/>
      <c r="E343" s="3"/>
      <c r="F343" s="3"/>
      <c r="G343" s="3"/>
      <c r="H343" s="3"/>
      <c r="I343" s="3"/>
      <c r="J343" s="3"/>
      <c r="K343" s="3"/>
      <c r="L343" s="3"/>
      <c r="M343" s="3"/>
      <c r="N343" s="3"/>
      <c r="O343" s="3"/>
      <c r="P343" s="3"/>
      <c r="Q343" s="3"/>
      <c r="R343" s="3"/>
      <c r="S343" s="3"/>
      <c r="T343" s="3"/>
      <c r="U343" s="3"/>
      <c r="V343" s="3"/>
      <c r="W343" s="3"/>
      <c r="X343" s="3"/>
      <c r="Y343" s="3"/>
      <c r="Z343" s="3"/>
    </row>
    <row r="344" spans="2:26">
      <c r="B344" s="449"/>
      <c r="C344" s="7"/>
      <c r="D344" s="3"/>
      <c r="E344" s="3"/>
      <c r="F344" s="3"/>
      <c r="G344" s="3"/>
      <c r="H344" s="3"/>
      <c r="I344" s="3"/>
      <c r="J344" s="3"/>
      <c r="K344" s="3"/>
      <c r="L344" s="3"/>
      <c r="M344" s="3"/>
      <c r="N344" s="3"/>
      <c r="O344" s="3"/>
      <c r="P344" s="3"/>
      <c r="Q344" s="3"/>
      <c r="R344" s="3"/>
      <c r="S344" s="3"/>
      <c r="T344" s="3"/>
      <c r="U344" s="3"/>
      <c r="V344" s="3"/>
      <c r="W344" s="3"/>
      <c r="X344" s="3"/>
      <c r="Y344" s="3"/>
      <c r="Z344" s="3"/>
    </row>
    <row r="345" spans="2:26">
      <c r="B345" s="449"/>
      <c r="C345" s="7"/>
      <c r="D345" s="3"/>
      <c r="E345" s="3"/>
      <c r="F345" s="3"/>
      <c r="G345" s="3"/>
      <c r="H345" s="3"/>
      <c r="I345" s="3"/>
      <c r="J345" s="3"/>
      <c r="K345" s="3"/>
      <c r="L345" s="3"/>
      <c r="M345" s="3"/>
      <c r="N345" s="3"/>
      <c r="O345" s="3"/>
      <c r="P345" s="3"/>
      <c r="Q345" s="3"/>
      <c r="R345" s="3"/>
      <c r="S345" s="3"/>
      <c r="T345" s="3"/>
      <c r="U345" s="3"/>
      <c r="V345" s="3"/>
      <c r="W345" s="3"/>
      <c r="X345" s="3"/>
      <c r="Y345" s="3"/>
      <c r="Z345" s="3"/>
    </row>
    <row r="346" spans="2:26">
      <c r="B346" s="449"/>
      <c r="C346" s="7"/>
      <c r="D346" s="3"/>
      <c r="E346" s="3"/>
      <c r="F346" s="3"/>
      <c r="G346" s="3"/>
      <c r="H346" s="3"/>
      <c r="I346" s="3"/>
      <c r="J346" s="3"/>
      <c r="K346" s="3"/>
      <c r="L346" s="3"/>
      <c r="M346" s="3"/>
      <c r="N346" s="3"/>
      <c r="O346" s="3"/>
      <c r="P346" s="3"/>
      <c r="Q346" s="3"/>
      <c r="R346" s="3"/>
      <c r="S346" s="3"/>
      <c r="T346" s="3"/>
      <c r="U346" s="3"/>
      <c r="V346" s="3"/>
      <c r="W346" s="3"/>
      <c r="X346" s="3"/>
      <c r="Y346" s="3"/>
      <c r="Z346" s="3"/>
    </row>
    <row r="347" spans="2:26">
      <c r="B347" s="449"/>
      <c r="C347" s="7"/>
      <c r="D347" s="3"/>
      <c r="E347" s="3"/>
      <c r="F347" s="3"/>
      <c r="G347" s="3"/>
      <c r="H347" s="3"/>
      <c r="I347" s="3"/>
      <c r="J347" s="3"/>
      <c r="K347" s="3"/>
      <c r="L347" s="3"/>
      <c r="M347" s="3"/>
      <c r="N347" s="3"/>
      <c r="O347" s="3"/>
      <c r="P347" s="3"/>
      <c r="Q347" s="3"/>
      <c r="R347" s="3"/>
      <c r="S347" s="3"/>
      <c r="T347" s="3"/>
      <c r="U347" s="3"/>
      <c r="V347" s="3"/>
      <c r="W347" s="3"/>
      <c r="X347" s="3"/>
      <c r="Y347" s="3"/>
      <c r="Z347" s="3"/>
    </row>
    <row r="348" spans="2:26">
      <c r="B348" s="449"/>
      <c r="C348" s="7"/>
      <c r="D348" s="3"/>
      <c r="E348" s="3"/>
      <c r="F348" s="3"/>
      <c r="G348" s="3"/>
      <c r="H348" s="3"/>
      <c r="I348" s="3"/>
      <c r="J348" s="3"/>
      <c r="K348" s="3"/>
      <c r="L348" s="3"/>
      <c r="M348" s="3"/>
      <c r="N348" s="3"/>
      <c r="O348" s="3"/>
      <c r="P348" s="3"/>
      <c r="Q348" s="3"/>
      <c r="R348" s="3"/>
      <c r="S348" s="3"/>
      <c r="T348" s="3"/>
      <c r="U348" s="3"/>
      <c r="V348" s="3"/>
      <c r="W348" s="3"/>
      <c r="X348" s="3"/>
      <c r="Y348" s="3"/>
      <c r="Z348" s="3"/>
    </row>
    <row r="349" spans="2:26">
      <c r="B349" s="449"/>
      <c r="C349" s="7"/>
      <c r="D349" s="3"/>
      <c r="E349" s="3"/>
      <c r="F349" s="3"/>
      <c r="G349" s="3"/>
      <c r="H349" s="3"/>
      <c r="I349" s="3"/>
      <c r="J349" s="3"/>
      <c r="K349" s="3"/>
      <c r="L349" s="3"/>
      <c r="M349" s="3"/>
      <c r="N349" s="3"/>
      <c r="O349" s="3"/>
      <c r="P349" s="3"/>
      <c r="Q349" s="3"/>
      <c r="R349" s="3"/>
      <c r="S349" s="3"/>
      <c r="T349" s="3"/>
      <c r="U349" s="3"/>
      <c r="V349" s="3"/>
      <c r="W349" s="3"/>
      <c r="X349" s="3"/>
      <c r="Y349" s="3"/>
      <c r="Z349" s="3"/>
    </row>
    <row r="350" spans="2:26">
      <c r="B350" s="449"/>
      <c r="C350" s="7"/>
      <c r="D350" s="3"/>
      <c r="E350" s="3"/>
      <c r="F350" s="3"/>
      <c r="G350" s="3"/>
      <c r="H350" s="3"/>
      <c r="I350" s="3"/>
      <c r="J350" s="3"/>
      <c r="K350" s="3"/>
      <c r="L350" s="3"/>
      <c r="M350" s="3"/>
      <c r="N350" s="3"/>
      <c r="O350" s="3"/>
      <c r="P350" s="3"/>
      <c r="Q350" s="3"/>
      <c r="R350" s="3"/>
      <c r="S350" s="3"/>
      <c r="T350" s="3"/>
      <c r="U350" s="3"/>
      <c r="V350" s="3"/>
      <c r="W350" s="3"/>
      <c r="X350" s="3"/>
      <c r="Y350" s="3"/>
      <c r="Z350" s="3"/>
    </row>
    <row r="351" spans="2:26">
      <c r="B351" s="449"/>
      <c r="C351" s="7"/>
      <c r="D351" s="3"/>
      <c r="E351" s="3"/>
      <c r="F351" s="3"/>
      <c r="G351" s="3"/>
      <c r="H351" s="3"/>
      <c r="I351" s="3"/>
      <c r="J351" s="3"/>
      <c r="K351" s="3"/>
      <c r="L351" s="3"/>
      <c r="M351" s="3"/>
      <c r="N351" s="3"/>
      <c r="O351" s="3"/>
      <c r="P351" s="3"/>
      <c r="Q351" s="3"/>
      <c r="R351" s="3"/>
      <c r="S351" s="3"/>
      <c r="T351" s="3"/>
      <c r="U351" s="3"/>
      <c r="V351" s="3"/>
      <c r="W351" s="3"/>
      <c r="X351" s="3"/>
      <c r="Y351" s="3"/>
      <c r="Z351" s="3"/>
    </row>
    <row r="352" spans="2:26">
      <c r="B352" s="449"/>
      <c r="C352" s="7"/>
      <c r="D352" s="3"/>
      <c r="E352" s="3"/>
      <c r="F352" s="3"/>
      <c r="G352" s="3"/>
      <c r="H352" s="3"/>
      <c r="I352" s="3"/>
      <c r="J352" s="3"/>
      <c r="K352" s="3"/>
      <c r="L352" s="3"/>
      <c r="M352" s="3"/>
      <c r="N352" s="3"/>
      <c r="O352" s="3"/>
      <c r="P352" s="3"/>
      <c r="Q352" s="3"/>
      <c r="R352" s="3"/>
      <c r="S352" s="3"/>
      <c r="T352" s="3"/>
      <c r="U352" s="3"/>
      <c r="V352" s="3"/>
      <c r="W352" s="3"/>
      <c r="X352" s="3"/>
      <c r="Y352" s="3"/>
      <c r="Z352" s="3"/>
    </row>
    <row r="353" spans="2:26">
      <c r="B353" s="449"/>
      <c r="C353" s="7"/>
      <c r="D353" s="3"/>
      <c r="E353" s="3"/>
      <c r="F353" s="3"/>
      <c r="G353" s="3"/>
      <c r="H353" s="3"/>
      <c r="I353" s="3"/>
      <c r="J353" s="3"/>
      <c r="K353" s="3"/>
      <c r="L353" s="3"/>
      <c r="M353" s="3"/>
      <c r="N353" s="3"/>
      <c r="O353" s="3"/>
      <c r="P353" s="3"/>
      <c r="Q353" s="3"/>
      <c r="R353" s="3"/>
      <c r="S353" s="3"/>
      <c r="T353" s="3"/>
      <c r="U353" s="3"/>
      <c r="V353" s="3"/>
      <c r="W353" s="3"/>
      <c r="X353" s="3"/>
      <c r="Y353" s="3"/>
      <c r="Z353" s="3"/>
    </row>
    <row r="354" spans="2:26">
      <c r="B354" s="449"/>
      <c r="C354" s="7"/>
      <c r="D354" s="3"/>
      <c r="E354" s="3"/>
      <c r="F354" s="3"/>
      <c r="G354" s="3"/>
      <c r="H354" s="3"/>
      <c r="I354" s="3"/>
      <c r="J354" s="3"/>
      <c r="K354" s="3"/>
      <c r="L354" s="3"/>
      <c r="M354" s="3"/>
      <c r="N354" s="3"/>
      <c r="O354" s="3"/>
      <c r="P354" s="3"/>
      <c r="Q354" s="3"/>
      <c r="R354" s="3"/>
      <c r="S354" s="3"/>
      <c r="T354" s="3"/>
      <c r="U354" s="3"/>
      <c r="V354" s="3"/>
      <c r="W354" s="3"/>
      <c r="X354" s="3"/>
      <c r="Y354" s="3"/>
      <c r="Z354" s="3"/>
    </row>
    <row r="355" spans="2:26">
      <c r="B355" s="449"/>
      <c r="C355" s="7"/>
      <c r="D355" s="3"/>
      <c r="E355" s="3"/>
      <c r="F355" s="3"/>
      <c r="G355" s="3"/>
      <c r="H355" s="3"/>
      <c r="I355" s="3"/>
      <c r="J355" s="3"/>
      <c r="K355" s="3"/>
      <c r="L355" s="3"/>
      <c r="M355" s="3"/>
      <c r="N355" s="3"/>
      <c r="O355" s="3"/>
      <c r="P355" s="3"/>
      <c r="Q355" s="3"/>
      <c r="R355" s="3"/>
      <c r="S355" s="3"/>
      <c r="T355" s="3"/>
      <c r="U355" s="3"/>
      <c r="V355" s="3"/>
      <c r="W355" s="3"/>
      <c r="X355" s="3"/>
      <c r="Y355" s="3"/>
      <c r="Z355" s="3"/>
    </row>
    <row r="356" spans="2:26">
      <c r="B356" s="449"/>
      <c r="C356" s="7"/>
      <c r="D356" s="3"/>
      <c r="E356" s="3"/>
      <c r="F356" s="3"/>
      <c r="G356" s="3"/>
      <c r="H356" s="3"/>
      <c r="I356" s="3"/>
      <c r="J356" s="3"/>
      <c r="K356" s="3"/>
      <c r="L356" s="3"/>
      <c r="M356" s="3"/>
      <c r="N356" s="3"/>
      <c r="O356" s="3"/>
      <c r="P356" s="3"/>
      <c r="Q356" s="3"/>
      <c r="R356" s="3"/>
      <c r="S356" s="3"/>
      <c r="T356" s="3"/>
      <c r="U356" s="3"/>
      <c r="V356" s="3"/>
      <c r="W356" s="3"/>
      <c r="X356" s="3"/>
      <c r="Y356" s="3"/>
      <c r="Z356" s="3"/>
    </row>
    <row r="357" spans="2:26">
      <c r="B357" s="449"/>
      <c r="C357" s="7"/>
      <c r="D357" s="3"/>
      <c r="E357" s="3"/>
      <c r="F357" s="3"/>
      <c r="G357" s="3"/>
      <c r="H357" s="3"/>
      <c r="I357" s="3"/>
      <c r="J357" s="3"/>
      <c r="K357" s="3"/>
      <c r="L357" s="3"/>
      <c r="M357" s="3"/>
      <c r="N357" s="3"/>
      <c r="O357" s="3"/>
      <c r="P357" s="3"/>
      <c r="Q357" s="3"/>
      <c r="R357" s="3"/>
      <c r="S357" s="3"/>
      <c r="T357" s="3"/>
      <c r="U357" s="3"/>
      <c r="V357" s="3"/>
      <c r="W357" s="3"/>
      <c r="X357" s="3"/>
      <c r="Y357" s="3"/>
      <c r="Z357" s="3"/>
    </row>
    <row r="358" spans="2:26">
      <c r="B358" s="449"/>
      <c r="C358" s="7"/>
      <c r="D358" s="3"/>
      <c r="E358" s="3"/>
      <c r="F358" s="3"/>
      <c r="G358" s="3"/>
      <c r="H358" s="3"/>
      <c r="I358" s="3"/>
      <c r="J358" s="3"/>
      <c r="K358" s="3"/>
      <c r="L358" s="3"/>
      <c r="M358" s="3"/>
      <c r="N358" s="3"/>
      <c r="O358" s="3"/>
      <c r="P358" s="3"/>
      <c r="Q358" s="3"/>
      <c r="R358" s="3"/>
      <c r="S358" s="3"/>
      <c r="T358" s="3"/>
      <c r="U358" s="3"/>
      <c r="V358" s="3"/>
      <c r="W358" s="3"/>
      <c r="X358" s="3"/>
      <c r="Y358" s="3"/>
      <c r="Z358" s="3"/>
    </row>
    <row r="359" spans="2:26">
      <c r="B359" s="449"/>
      <c r="C359" s="7"/>
      <c r="D359" s="3"/>
      <c r="E359" s="3"/>
      <c r="F359" s="3"/>
      <c r="G359" s="3"/>
      <c r="H359" s="3"/>
      <c r="I359" s="3"/>
      <c r="J359" s="3"/>
      <c r="K359" s="3"/>
      <c r="L359" s="3"/>
      <c r="M359" s="3"/>
      <c r="N359" s="3"/>
      <c r="O359" s="3"/>
      <c r="P359" s="3"/>
      <c r="Q359" s="3"/>
      <c r="R359" s="3"/>
      <c r="S359" s="3"/>
      <c r="T359" s="3"/>
      <c r="U359" s="3"/>
      <c r="V359" s="3"/>
      <c r="W359" s="3"/>
      <c r="X359" s="3"/>
      <c r="Y359" s="3"/>
      <c r="Z359" s="3"/>
    </row>
    <row r="360" spans="2:26">
      <c r="B360" s="449"/>
      <c r="C360" s="7"/>
      <c r="D360" s="3"/>
      <c r="E360" s="3"/>
      <c r="F360" s="3"/>
      <c r="G360" s="3"/>
      <c r="H360" s="3"/>
      <c r="I360" s="3"/>
      <c r="J360" s="3"/>
      <c r="K360" s="3"/>
      <c r="L360" s="3"/>
      <c r="M360" s="3"/>
      <c r="N360" s="3"/>
      <c r="O360" s="3"/>
      <c r="P360" s="3"/>
      <c r="Q360" s="3"/>
      <c r="R360" s="3"/>
      <c r="S360" s="3"/>
      <c r="T360" s="3"/>
      <c r="U360" s="3"/>
      <c r="V360" s="3"/>
      <c r="W360" s="3"/>
      <c r="X360" s="3"/>
      <c r="Y360" s="3"/>
      <c r="Z360" s="3"/>
    </row>
    <row r="361" spans="2:26">
      <c r="B361" s="449"/>
      <c r="C361" s="7"/>
      <c r="D361" s="3"/>
      <c r="E361" s="3"/>
      <c r="F361" s="3"/>
      <c r="G361" s="3"/>
      <c r="H361" s="3"/>
      <c r="I361" s="3"/>
      <c r="J361" s="3"/>
      <c r="K361" s="3"/>
      <c r="L361" s="3"/>
      <c r="M361" s="3"/>
      <c r="N361" s="3"/>
      <c r="O361" s="3"/>
      <c r="P361" s="3"/>
      <c r="Q361" s="3"/>
      <c r="R361" s="3"/>
      <c r="S361" s="3"/>
      <c r="T361" s="3"/>
      <c r="U361" s="3"/>
      <c r="V361" s="3"/>
      <c r="W361" s="3"/>
      <c r="X361" s="3"/>
      <c r="Y361" s="3"/>
      <c r="Z361" s="3"/>
    </row>
    <row r="362" spans="2:26">
      <c r="B362" s="449"/>
      <c r="C362" s="7"/>
      <c r="D362" s="3"/>
      <c r="E362" s="3"/>
      <c r="F362" s="3"/>
      <c r="G362" s="3"/>
      <c r="H362" s="3"/>
      <c r="I362" s="3"/>
      <c r="J362" s="3"/>
      <c r="K362" s="3"/>
      <c r="L362" s="3"/>
      <c r="M362" s="3"/>
      <c r="N362" s="3"/>
      <c r="O362" s="3"/>
      <c r="P362" s="3"/>
      <c r="Q362" s="3"/>
      <c r="R362" s="3"/>
      <c r="S362" s="3"/>
      <c r="T362" s="3"/>
      <c r="U362" s="3"/>
      <c r="V362" s="3"/>
      <c r="W362" s="3"/>
      <c r="X362" s="3"/>
      <c r="Y362" s="3"/>
      <c r="Z362" s="3"/>
    </row>
    <row r="363" spans="2:26">
      <c r="B363" s="449"/>
      <c r="C363" s="7"/>
      <c r="D363" s="3"/>
      <c r="E363" s="3"/>
      <c r="F363" s="3"/>
      <c r="G363" s="3"/>
      <c r="H363" s="3"/>
      <c r="I363" s="3"/>
      <c r="J363" s="3"/>
      <c r="K363" s="3"/>
      <c r="L363" s="3"/>
      <c r="M363" s="3"/>
      <c r="N363" s="3"/>
      <c r="O363" s="3"/>
      <c r="P363" s="3"/>
      <c r="Q363" s="3"/>
      <c r="R363" s="3"/>
      <c r="S363" s="3"/>
      <c r="T363" s="3"/>
      <c r="U363" s="3"/>
      <c r="V363" s="3"/>
      <c r="W363" s="3"/>
      <c r="X363" s="3"/>
      <c r="Y363" s="3"/>
      <c r="Z363" s="3"/>
    </row>
    <row r="364" spans="2:26">
      <c r="B364" s="449"/>
      <c r="C364" s="7"/>
      <c r="D364" s="3"/>
      <c r="E364" s="3"/>
      <c r="F364" s="3"/>
      <c r="G364" s="3"/>
      <c r="H364" s="3"/>
      <c r="I364" s="3"/>
      <c r="J364" s="3"/>
      <c r="K364" s="3"/>
      <c r="L364" s="3"/>
      <c r="M364" s="3"/>
      <c r="N364" s="3"/>
      <c r="O364" s="3"/>
      <c r="P364" s="3"/>
      <c r="Q364" s="3"/>
      <c r="R364" s="3"/>
      <c r="S364" s="3"/>
      <c r="T364" s="3"/>
      <c r="U364" s="3"/>
      <c r="V364" s="3"/>
      <c r="W364" s="3"/>
      <c r="X364" s="3"/>
      <c r="Y364" s="3"/>
      <c r="Z364" s="3"/>
    </row>
    <row r="365" spans="2:26">
      <c r="B365" s="449"/>
      <c r="C365" s="7"/>
      <c r="D365" s="3"/>
      <c r="E365" s="3"/>
      <c r="F365" s="3"/>
      <c r="G365" s="3"/>
      <c r="H365" s="3"/>
      <c r="I365" s="3"/>
      <c r="J365" s="3"/>
      <c r="K365" s="3"/>
      <c r="L365" s="3"/>
      <c r="M365" s="3"/>
      <c r="N365" s="3"/>
      <c r="O365" s="3"/>
      <c r="P365" s="3"/>
      <c r="Q365" s="3"/>
      <c r="R365" s="3"/>
      <c r="S365" s="3"/>
      <c r="T365" s="3"/>
      <c r="U365" s="3"/>
      <c r="V365" s="3"/>
      <c r="W365" s="3"/>
      <c r="X365" s="3"/>
      <c r="Y365" s="3"/>
      <c r="Z365" s="3"/>
    </row>
    <row r="366" spans="2:26">
      <c r="B366" s="449"/>
      <c r="C366" s="7"/>
      <c r="D366" s="3"/>
      <c r="E366" s="3"/>
      <c r="F366" s="3"/>
      <c r="G366" s="3"/>
      <c r="H366" s="3"/>
      <c r="I366" s="3"/>
      <c r="J366" s="3"/>
      <c r="K366" s="3"/>
      <c r="L366" s="3"/>
      <c r="M366" s="3"/>
      <c r="N366" s="3"/>
      <c r="O366" s="3"/>
      <c r="P366" s="3"/>
      <c r="Q366" s="3"/>
      <c r="R366" s="3"/>
      <c r="S366" s="3"/>
      <c r="T366" s="3"/>
      <c r="U366" s="3"/>
      <c r="V366" s="3"/>
      <c r="W366" s="3"/>
      <c r="X366" s="3"/>
      <c r="Y366" s="3"/>
      <c r="Z366" s="3"/>
    </row>
    <row r="367" spans="2:26">
      <c r="B367" s="449"/>
      <c r="C367" s="7"/>
      <c r="D367" s="3"/>
      <c r="E367" s="3"/>
      <c r="F367" s="3"/>
      <c r="G367" s="3"/>
      <c r="H367" s="3"/>
      <c r="I367" s="3"/>
      <c r="J367" s="3"/>
      <c r="K367" s="3"/>
      <c r="L367" s="3"/>
      <c r="M367" s="3"/>
      <c r="N367" s="3"/>
      <c r="O367" s="3"/>
      <c r="P367" s="3"/>
      <c r="Q367" s="3"/>
      <c r="R367" s="3"/>
      <c r="S367" s="3"/>
      <c r="T367" s="3"/>
      <c r="U367" s="3"/>
      <c r="V367" s="3"/>
      <c r="W367" s="3"/>
      <c r="X367" s="3"/>
      <c r="Y367" s="3"/>
      <c r="Z367" s="3"/>
    </row>
    <row r="368" spans="2:26">
      <c r="B368" s="449"/>
      <c r="C368" s="7"/>
      <c r="D368" s="3"/>
      <c r="E368" s="3"/>
      <c r="F368" s="3"/>
      <c r="G368" s="3"/>
      <c r="H368" s="3"/>
      <c r="I368" s="3"/>
      <c r="J368" s="3"/>
      <c r="K368" s="3"/>
      <c r="L368" s="3"/>
      <c r="M368" s="3"/>
      <c r="N368" s="3"/>
      <c r="O368" s="3"/>
      <c r="P368" s="3"/>
      <c r="Q368" s="3"/>
      <c r="R368" s="3"/>
      <c r="S368" s="3"/>
      <c r="T368" s="3"/>
      <c r="U368" s="3"/>
      <c r="V368" s="3"/>
      <c r="W368" s="3"/>
      <c r="X368" s="3"/>
      <c r="Y368" s="3"/>
      <c r="Z368" s="3"/>
    </row>
    <row r="369" spans="2:26">
      <c r="B369" s="449"/>
      <c r="C369" s="7"/>
      <c r="D369" s="3"/>
      <c r="E369" s="3"/>
      <c r="F369" s="3"/>
      <c r="G369" s="3"/>
      <c r="H369" s="3"/>
      <c r="I369" s="3"/>
      <c r="J369" s="3"/>
      <c r="K369" s="3"/>
      <c r="L369" s="3"/>
      <c r="M369" s="3"/>
      <c r="N369" s="3"/>
      <c r="O369" s="3"/>
      <c r="P369" s="3"/>
      <c r="Q369" s="3"/>
      <c r="R369" s="3"/>
      <c r="S369" s="3"/>
      <c r="T369" s="3"/>
      <c r="U369" s="3"/>
      <c r="V369" s="3"/>
      <c r="W369" s="3"/>
      <c r="X369" s="3"/>
      <c r="Y369" s="3"/>
      <c r="Z369" s="3"/>
    </row>
    <row r="370" spans="2:26">
      <c r="B370" s="449"/>
      <c r="C370" s="7"/>
      <c r="D370" s="3"/>
      <c r="E370" s="3"/>
      <c r="F370" s="3"/>
      <c r="G370" s="3"/>
      <c r="H370" s="3"/>
      <c r="I370" s="3"/>
      <c r="J370" s="3"/>
      <c r="K370" s="3"/>
      <c r="L370" s="3"/>
      <c r="M370" s="3"/>
      <c r="N370" s="3"/>
      <c r="O370" s="3"/>
      <c r="P370" s="3"/>
      <c r="Q370" s="3"/>
      <c r="R370" s="3"/>
      <c r="S370" s="3"/>
      <c r="T370" s="3"/>
      <c r="U370" s="3"/>
      <c r="V370" s="3"/>
      <c r="W370" s="3"/>
      <c r="X370" s="3"/>
      <c r="Y370" s="3"/>
      <c r="Z370" s="3"/>
    </row>
    <row r="371" spans="2:26">
      <c r="B371" s="449"/>
      <c r="C371" s="7"/>
      <c r="D371" s="3"/>
      <c r="E371" s="3"/>
      <c r="F371" s="3"/>
      <c r="G371" s="3"/>
      <c r="H371" s="3"/>
      <c r="I371" s="3"/>
      <c r="J371" s="3"/>
      <c r="K371" s="3"/>
      <c r="L371" s="3"/>
      <c r="M371" s="3"/>
      <c r="N371" s="3"/>
      <c r="O371" s="3"/>
      <c r="P371" s="3"/>
      <c r="Q371" s="3"/>
      <c r="R371" s="3"/>
      <c r="S371" s="3"/>
      <c r="T371" s="3"/>
      <c r="U371" s="3"/>
      <c r="V371" s="3"/>
      <c r="W371" s="3"/>
      <c r="X371" s="3"/>
      <c r="Y371" s="3"/>
      <c r="Z371" s="3"/>
    </row>
    <row r="372" spans="2:26">
      <c r="B372" s="449"/>
      <c r="C372" s="7"/>
      <c r="D372" s="3"/>
      <c r="E372" s="3"/>
      <c r="F372" s="3"/>
      <c r="G372" s="3"/>
      <c r="H372" s="3"/>
      <c r="I372" s="3"/>
      <c r="J372" s="3"/>
      <c r="K372" s="3"/>
      <c r="L372" s="3"/>
      <c r="M372" s="3"/>
      <c r="N372" s="3"/>
      <c r="O372" s="3"/>
      <c r="P372" s="3"/>
      <c r="Q372" s="3"/>
      <c r="R372" s="3"/>
      <c r="S372" s="3"/>
      <c r="T372" s="3"/>
      <c r="U372" s="3"/>
      <c r="V372" s="3"/>
      <c r="W372" s="3"/>
      <c r="X372" s="3"/>
      <c r="Y372" s="3"/>
      <c r="Z372" s="3"/>
    </row>
    <row r="373" spans="2:26">
      <c r="B373" s="449"/>
      <c r="C373" s="7"/>
      <c r="D373" s="3"/>
      <c r="E373" s="3"/>
      <c r="F373" s="3"/>
      <c r="G373" s="3"/>
      <c r="H373" s="3"/>
      <c r="I373" s="3"/>
      <c r="J373" s="3"/>
      <c r="K373" s="3"/>
      <c r="L373" s="3"/>
      <c r="M373" s="3"/>
      <c r="N373" s="3"/>
      <c r="O373" s="3"/>
      <c r="P373" s="3"/>
      <c r="Q373" s="3"/>
      <c r="R373" s="3"/>
      <c r="S373" s="3"/>
      <c r="T373" s="3"/>
      <c r="U373" s="3"/>
      <c r="V373" s="3"/>
      <c r="W373" s="3"/>
      <c r="X373" s="3"/>
      <c r="Y373" s="3"/>
      <c r="Z373" s="3"/>
    </row>
    <row r="374" spans="2:26">
      <c r="B374" s="449"/>
      <c r="C374" s="7"/>
      <c r="D374" s="3"/>
      <c r="E374" s="3"/>
      <c r="F374" s="3"/>
      <c r="G374" s="3"/>
      <c r="H374" s="3"/>
      <c r="I374" s="3"/>
      <c r="J374" s="3"/>
      <c r="K374" s="3"/>
      <c r="L374" s="3"/>
      <c r="M374" s="3"/>
      <c r="N374" s="3"/>
      <c r="O374" s="3"/>
      <c r="P374" s="3"/>
      <c r="Q374" s="3"/>
      <c r="R374" s="3"/>
      <c r="S374" s="3"/>
      <c r="T374" s="3"/>
      <c r="U374" s="3"/>
      <c r="V374" s="3"/>
      <c r="W374" s="3"/>
      <c r="X374" s="3"/>
      <c r="Y374" s="3"/>
      <c r="Z374" s="3"/>
    </row>
    <row r="375" spans="2:26">
      <c r="B375" s="449"/>
      <c r="C375" s="7"/>
      <c r="D375" s="3"/>
      <c r="E375" s="3"/>
      <c r="F375" s="3"/>
      <c r="G375" s="3"/>
      <c r="H375" s="3"/>
      <c r="I375" s="3"/>
      <c r="J375" s="3"/>
      <c r="K375" s="3"/>
      <c r="L375" s="3"/>
      <c r="M375" s="3"/>
      <c r="N375" s="3"/>
      <c r="O375" s="3"/>
      <c r="P375" s="3"/>
      <c r="Q375" s="3"/>
      <c r="R375" s="3"/>
      <c r="S375" s="3"/>
      <c r="T375" s="3"/>
      <c r="U375" s="3"/>
      <c r="V375" s="3"/>
      <c r="W375" s="3"/>
      <c r="X375" s="3"/>
      <c r="Y375" s="3"/>
      <c r="Z375" s="3"/>
    </row>
    <row r="376" spans="2:26">
      <c r="B376" s="449"/>
      <c r="C376" s="7"/>
      <c r="D376" s="3"/>
      <c r="E376" s="3"/>
      <c r="F376" s="3"/>
      <c r="G376" s="3"/>
      <c r="H376" s="3"/>
      <c r="I376" s="3"/>
      <c r="J376" s="3"/>
      <c r="K376" s="3"/>
      <c r="L376" s="3"/>
      <c r="M376" s="3"/>
      <c r="N376" s="3"/>
      <c r="O376" s="3"/>
      <c r="P376" s="3"/>
      <c r="Q376" s="3"/>
      <c r="R376" s="3"/>
      <c r="S376" s="3"/>
      <c r="T376" s="3"/>
      <c r="U376" s="3"/>
      <c r="V376" s="3"/>
      <c r="W376" s="3"/>
      <c r="X376" s="3"/>
      <c r="Y376" s="3"/>
      <c r="Z376" s="3"/>
    </row>
    <row r="377" spans="2:26">
      <c r="B377" s="449"/>
      <c r="C377" s="7"/>
      <c r="D377" s="3"/>
      <c r="E377" s="3"/>
      <c r="F377" s="3"/>
      <c r="G377" s="3"/>
      <c r="H377" s="3"/>
      <c r="I377" s="3"/>
      <c r="J377" s="3"/>
      <c r="K377" s="3"/>
      <c r="L377" s="3"/>
      <c r="M377" s="3"/>
      <c r="N377" s="3"/>
      <c r="O377" s="3"/>
      <c r="P377" s="3"/>
      <c r="Q377" s="3"/>
      <c r="R377" s="3"/>
      <c r="S377" s="3"/>
      <c r="T377" s="3"/>
      <c r="U377" s="3"/>
      <c r="V377" s="3"/>
      <c r="W377" s="3"/>
      <c r="X377" s="3"/>
      <c r="Y377" s="3"/>
      <c r="Z377" s="3"/>
    </row>
    <row r="378" spans="2:26">
      <c r="B378" s="449"/>
      <c r="C378" s="7"/>
      <c r="D378" s="3"/>
      <c r="E378" s="3"/>
      <c r="F378" s="3"/>
      <c r="G378" s="3"/>
      <c r="H378" s="3"/>
      <c r="I378" s="3"/>
      <c r="J378" s="3"/>
      <c r="K378" s="3"/>
      <c r="L378" s="3"/>
      <c r="M378" s="3"/>
      <c r="N378" s="3"/>
      <c r="O378" s="3"/>
      <c r="P378" s="3"/>
      <c r="Q378" s="3"/>
      <c r="R378" s="3"/>
      <c r="S378" s="3"/>
      <c r="T378" s="3"/>
      <c r="U378" s="3"/>
      <c r="V378" s="3"/>
      <c r="W378" s="3"/>
      <c r="X378" s="3"/>
      <c r="Y378" s="3"/>
      <c r="Z378" s="3"/>
    </row>
    <row r="379" spans="2:26">
      <c r="B379" s="449"/>
      <c r="C379" s="7"/>
      <c r="D379" s="3"/>
      <c r="E379" s="3"/>
      <c r="F379" s="3"/>
      <c r="G379" s="3"/>
      <c r="H379" s="3"/>
      <c r="I379" s="3"/>
      <c r="J379" s="3"/>
      <c r="K379" s="3"/>
      <c r="L379" s="3"/>
      <c r="M379" s="3"/>
      <c r="N379" s="3"/>
      <c r="O379" s="3"/>
      <c r="P379" s="3"/>
      <c r="Q379" s="3"/>
      <c r="R379" s="3"/>
      <c r="S379" s="3"/>
      <c r="T379" s="3"/>
      <c r="U379" s="3"/>
      <c r="V379" s="3"/>
      <c r="W379" s="3"/>
      <c r="X379" s="3"/>
      <c r="Y379" s="3"/>
      <c r="Z379" s="3"/>
    </row>
    <row r="380" spans="2:26">
      <c r="B380" s="449"/>
      <c r="C380" s="7"/>
      <c r="D380" s="3"/>
      <c r="E380" s="3"/>
      <c r="F380" s="3"/>
      <c r="G380" s="3"/>
      <c r="H380" s="3"/>
      <c r="I380" s="3"/>
      <c r="J380" s="3"/>
      <c r="K380" s="3"/>
      <c r="L380" s="3"/>
      <c r="M380" s="3"/>
      <c r="N380" s="3"/>
      <c r="O380" s="3"/>
      <c r="P380" s="3"/>
      <c r="Q380" s="3"/>
      <c r="R380" s="3"/>
      <c r="S380" s="3"/>
      <c r="T380" s="3"/>
      <c r="U380" s="3"/>
      <c r="V380" s="3"/>
      <c r="W380" s="3"/>
      <c r="X380" s="3"/>
      <c r="Y380" s="3"/>
      <c r="Z380" s="3"/>
    </row>
    <row r="381" spans="2:26">
      <c r="B381" s="449"/>
      <c r="C381" s="7"/>
      <c r="D381" s="3"/>
      <c r="E381" s="3"/>
      <c r="F381" s="3"/>
      <c r="G381" s="3"/>
      <c r="H381" s="3"/>
      <c r="I381" s="3"/>
      <c r="J381" s="3"/>
      <c r="K381" s="3"/>
      <c r="L381" s="3"/>
      <c r="M381" s="3"/>
      <c r="N381" s="3"/>
      <c r="O381" s="3"/>
      <c r="P381" s="3"/>
      <c r="Q381" s="3"/>
      <c r="R381" s="3"/>
      <c r="S381" s="3"/>
      <c r="T381" s="3"/>
      <c r="U381" s="3"/>
      <c r="V381" s="3"/>
      <c r="W381" s="3"/>
      <c r="X381" s="3"/>
      <c r="Y381" s="3"/>
      <c r="Z381" s="3"/>
    </row>
    <row r="382" spans="2:26">
      <c r="B382" s="449"/>
      <c r="C382" s="7"/>
      <c r="D382" s="3"/>
      <c r="E382" s="3"/>
      <c r="F382" s="3"/>
      <c r="G382" s="3"/>
      <c r="H382" s="3"/>
      <c r="I382" s="3"/>
      <c r="J382" s="3"/>
      <c r="K382" s="3"/>
      <c r="L382" s="3"/>
      <c r="M382" s="3"/>
      <c r="N382" s="3"/>
      <c r="O382" s="3"/>
      <c r="P382" s="3"/>
      <c r="Q382" s="3"/>
      <c r="R382" s="3"/>
      <c r="S382" s="3"/>
      <c r="T382" s="3"/>
      <c r="U382" s="3"/>
      <c r="V382" s="3"/>
      <c r="W382" s="3"/>
      <c r="X382" s="3"/>
      <c r="Y382" s="3"/>
      <c r="Z382" s="3"/>
    </row>
    <row r="383" spans="2:26">
      <c r="B383" s="449"/>
      <c r="C383" s="7"/>
      <c r="D383" s="3"/>
      <c r="E383" s="3"/>
      <c r="F383" s="3"/>
      <c r="G383" s="3"/>
      <c r="H383" s="3"/>
      <c r="I383" s="3"/>
      <c r="J383" s="3"/>
      <c r="K383" s="3"/>
      <c r="L383" s="3"/>
      <c r="M383" s="3"/>
      <c r="N383" s="3"/>
      <c r="O383" s="3"/>
      <c r="P383" s="3"/>
      <c r="Q383" s="3"/>
      <c r="R383" s="3"/>
      <c r="S383" s="3"/>
      <c r="T383" s="3"/>
      <c r="U383" s="3"/>
      <c r="V383" s="3"/>
      <c r="W383" s="3"/>
      <c r="X383" s="3"/>
      <c r="Y383" s="3"/>
      <c r="Z383" s="3"/>
    </row>
    <row r="384" spans="2:26">
      <c r="B384" s="449"/>
      <c r="C384" s="7"/>
      <c r="D384" s="3"/>
      <c r="E384" s="3"/>
      <c r="F384" s="3"/>
      <c r="G384" s="3"/>
      <c r="H384" s="3"/>
      <c r="I384" s="3"/>
      <c r="J384" s="3"/>
      <c r="K384" s="3"/>
      <c r="L384" s="3"/>
      <c r="M384" s="3"/>
      <c r="N384" s="3"/>
      <c r="O384" s="3"/>
      <c r="P384" s="3"/>
      <c r="Q384" s="3"/>
      <c r="R384" s="3"/>
      <c r="S384" s="3"/>
      <c r="T384" s="3"/>
      <c r="U384" s="3"/>
      <c r="V384" s="3"/>
      <c r="W384" s="3"/>
      <c r="X384" s="3"/>
      <c r="Y384" s="3"/>
      <c r="Z384" s="3"/>
    </row>
    <row r="385" spans="2:26">
      <c r="B385" s="449"/>
      <c r="C385" s="7"/>
      <c r="D385" s="3"/>
      <c r="E385" s="3"/>
      <c r="F385" s="3"/>
      <c r="G385" s="3"/>
      <c r="H385" s="3"/>
      <c r="I385" s="3"/>
      <c r="J385" s="3"/>
      <c r="K385" s="3"/>
      <c r="L385" s="3"/>
      <c r="M385" s="3"/>
      <c r="N385" s="3"/>
      <c r="O385" s="3"/>
      <c r="P385" s="3"/>
      <c r="Q385" s="3"/>
      <c r="R385" s="3"/>
      <c r="S385" s="3"/>
      <c r="T385" s="3"/>
      <c r="U385" s="3"/>
      <c r="V385" s="3"/>
      <c r="W385" s="3"/>
      <c r="X385" s="3"/>
      <c r="Y385" s="3"/>
      <c r="Z385" s="3"/>
    </row>
    <row r="386" spans="2:26">
      <c r="B386" s="449"/>
      <c r="C386" s="7"/>
      <c r="D386" s="3"/>
      <c r="E386" s="3"/>
      <c r="F386" s="3"/>
      <c r="G386" s="3"/>
      <c r="H386" s="3"/>
      <c r="I386" s="3"/>
      <c r="J386" s="3"/>
      <c r="K386" s="3"/>
      <c r="L386" s="3"/>
      <c r="M386" s="3"/>
      <c r="N386" s="3"/>
      <c r="O386" s="3"/>
      <c r="P386" s="3"/>
      <c r="Q386" s="3"/>
      <c r="R386" s="3"/>
      <c r="S386" s="3"/>
      <c r="T386" s="3"/>
      <c r="U386" s="3"/>
      <c r="V386" s="3"/>
      <c r="W386" s="3"/>
      <c r="X386" s="3"/>
      <c r="Y386" s="3"/>
      <c r="Z386" s="3"/>
    </row>
    <row r="387" spans="2:26">
      <c r="B387" s="449"/>
      <c r="C387" s="7"/>
      <c r="D387" s="3"/>
      <c r="E387" s="3"/>
      <c r="F387" s="3"/>
      <c r="G387" s="3"/>
      <c r="H387" s="3"/>
      <c r="I387" s="3"/>
      <c r="J387" s="3"/>
      <c r="K387" s="3"/>
      <c r="L387" s="3"/>
      <c r="M387" s="3"/>
      <c r="N387" s="3"/>
      <c r="O387" s="3"/>
      <c r="P387" s="3"/>
      <c r="Q387" s="3"/>
      <c r="R387" s="3"/>
      <c r="S387" s="3"/>
      <c r="T387" s="3"/>
      <c r="U387" s="3"/>
      <c r="V387" s="3"/>
      <c r="W387" s="3"/>
      <c r="X387" s="3"/>
      <c r="Y387" s="3"/>
      <c r="Z387" s="3"/>
    </row>
    <row r="388" spans="2:26">
      <c r="B388" s="449"/>
      <c r="C388" s="7"/>
      <c r="D388" s="3"/>
      <c r="E388" s="3"/>
      <c r="F388" s="3"/>
      <c r="G388" s="3"/>
      <c r="H388" s="3"/>
      <c r="I388" s="3"/>
      <c r="J388" s="3"/>
      <c r="K388" s="3"/>
      <c r="L388" s="3"/>
      <c r="M388" s="3"/>
      <c r="N388" s="3"/>
      <c r="O388" s="3"/>
      <c r="P388" s="3"/>
      <c r="Q388" s="3"/>
      <c r="R388" s="3"/>
      <c r="S388" s="3"/>
      <c r="T388" s="3"/>
      <c r="U388" s="3"/>
      <c r="V388" s="3"/>
      <c r="W388" s="3"/>
      <c r="X388" s="3"/>
      <c r="Y388" s="3"/>
      <c r="Z388" s="3"/>
    </row>
    <row r="389" spans="2:26">
      <c r="B389" s="449"/>
      <c r="C389" s="7"/>
      <c r="D389" s="3"/>
      <c r="E389" s="3"/>
      <c r="F389" s="3"/>
      <c r="G389" s="3"/>
      <c r="H389" s="3"/>
      <c r="I389" s="3"/>
      <c r="J389" s="3"/>
      <c r="K389" s="3"/>
      <c r="L389" s="3"/>
      <c r="M389" s="3"/>
      <c r="N389" s="3"/>
      <c r="O389" s="3"/>
      <c r="P389" s="3"/>
      <c r="Q389" s="3"/>
      <c r="R389" s="3"/>
      <c r="S389" s="3"/>
      <c r="T389" s="3"/>
      <c r="U389" s="3"/>
      <c r="V389" s="3"/>
      <c r="W389" s="3"/>
      <c r="X389" s="3"/>
      <c r="Y389" s="3"/>
      <c r="Z389" s="3"/>
    </row>
    <row r="390" spans="2:26">
      <c r="B390" s="449"/>
      <c r="C390" s="7"/>
      <c r="D390" s="3"/>
      <c r="E390" s="3"/>
      <c r="F390" s="3"/>
      <c r="G390" s="3"/>
      <c r="H390" s="3"/>
      <c r="I390" s="3"/>
      <c r="J390" s="3"/>
      <c r="K390" s="3"/>
      <c r="L390" s="3"/>
      <c r="M390" s="3"/>
      <c r="N390" s="3"/>
      <c r="O390" s="3"/>
      <c r="P390" s="3"/>
      <c r="Q390" s="3"/>
      <c r="R390" s="3"/>
      <c r="S390" s="3"/>
      <c r="T390" s="3"/>
      <c r="U390" s="3"/>
      <c r="V390" s="3"/>
      <c r="W390" s="3"/>
      <c r="X390" s="3"/>
      <c r="Y390" s="3"/>
      <c r="Z390" s="3"/>
    </row>
    <row r="391" spans="2:26">
      <c r="B391" s="449"/>
      <c r="C391" s="7"/>
      <c r="D391" s="3"/>
      <c r="E391" s="3"/>
      <c r="F391" s="3"/>
      <c r="G391" s="3"/>
      <c r="H391" s="3"/>
      <c r="I391" s="3"/>
      <c r="J391" s="3"/>
      <c r="K391" s="3"/>
      <c r="L391" s="3"/>
      <c r="M391" s="3"/>
      <c r="N391" s="3"/>
      <c r="O391" s="3"/>
      <c r="P391" s="3"/>
      <c r="Q391" s="3"/>
      <c r="R391" s="3"/>
      <c r="S391" s="3"/>
      <c r="T391" s="3"/>
      <c r="U391" s="3"/>
      <c r="V391" s="3"/>
      <c r="W391" s="3"/>
      <c r="X391" s="3"/>
      <c r="Y391" s="3"/>
      <c r="Z391" s="3"/>
    </row>
    <row r="392" spans="2:26">
      <c r="B392" s="449"/>
      <c r="C392" s="7"/>
      <c r="D392" s="3"/>
      <c r="E392" s="3"/>
      <c r="F392" s="3"/>
      <c r="G392" s="3"/>
      <c r="H392" s="3"/>
      <c r="I392" s="3"/>
      <c r="J392" s="3"/>
      <c r="K392" s="3"/>
      <c r="L392" s="3"/>
      <c r="M392" s="3"/>
      <c r="N392" s="3"/>
      <c r="O392" s="3"/>
      <c r="P392" s="3"/>
      <c r="Q392" s="3"/>
      <c r="R392" s="3"/>
      <c r="S392" s="3"/>
      <c r="T392" s="3"/>
      <c r="U392" s="3"/>
      <c r="V392" s="3"/>
      <c r="W392" s="3"/>
      <c r="X392" s="3"/>
      <c r="Y392" s="3"/>
      <c r="Z392" s="3"/>
    </row>
    <row r="393" spans="2:26">
      <c r="B393" s="449"/>
      <c r="C393" s="7"/>
      <c r="D393" s="3"/>
      <c r="E393" s="3"/>
      <c r="F393" s="3"/>
      <c r="G393" s="3"/>
      <c r="H393" s="3"/>
      <c r="I393" s="3"/>
      <c r="J393" s="3"/>
      <c r="K393" s="3"/>
      <c r="L393" s="3"/>
      <c r="M393" s="3"/>
      <c r="N393" s="3"/>
      <c r="O393" s="3"/>
      <c r="P393" s="3"/>
      <c r="Q393" s="3"/>
      <c r="R393" s="3"/>
      <c r="S393" s="3"/>
      <c r="T393" s="3"/>
      <c r="U393" s="3"/>
      <c r="V393" s="3"/>
      <c r="W393" s="3"/>
      <c r="X393" s="3"/>
      <c r="Y393" s="3"/>
      <c r="Z393" s="3"/>
    </row>
    <row r="394" spans="2:26">
      <c r="B394" s="449"/>
      <c r="C394" s="7"/>
      <c r="D394" s="3"/>
      <c r="E394" s="3"/>
      <c r="F394" s="3"/>
      <c r="G394" s="3"/>
      <c r="H394" s="3"/>
      <c r="I394" s="3"/>
      <c r="J394" s="3"/>
      <c r="K394" s="3"/>
      <c r="L394" s="3"/>
      <c r="M394" s="3"/>
      <c r="N394" s="3"/>
      <c r="O394" s="3"/>
      <c r="P394" s="3"/>
      <c r="Q394" s="3"/>
      <c r="R394" s="3"/>
      <c r="S394" s="3"/>
      <c r="T394" s="3"/>
      <c r="U394" s="3"/>
      <c r="V394" s="3"/>
      <c r="W394" s="3"/>
      <c r="X394" s="3"/>
      <c r="Y394" s="3"/>
      <c r="Z394" s="3"/>
    </row>
    <row r="395" spans="2:26">
      <c r="B395" s="449"/>
      <c r="C395" s="7"/>
      <c r="D395" s="3"/>
      <c r="E395" s="3"/>
      <c r="F395" s="3"/>
      <c r="G395" s="3"/>
      <c r="H395" s="3"/>
      <c r="I395" s="3"/>
      <c r="J395" s="3"/>
      <c r="K395" s="3"/>
      <c r="L395" s="3"/>
      <c r="M395" s="3"/>
      <c r="N395" s="3"/>
      <c r="O395" s="3"/>
      <c r="P395" s="3"/>
      <c r="Q395" s="3"/>
      <c r="R395" s="3"/>
      <c r="S395" s="3"/>
      <c r="T395" s="3"/>
      <c r="U395" s="3"/>
      <c r="V395" s="3"/>
      <c r="W395" s="3"/>
      <c r="X395" s="3"/>
      <c r="Y395" s="3"/>
      <c r="Z395" s="3"/>
    </row>
    <row r="396" spans="2:26">
      <c r="B396" s="449"/>
      <c r="C396" s="7"/>
      <c r="D396" s="3"/>
      <c r="E396" s="3"/>
      <c r="F396" s="3"/>
      <c r="G396" s="3"/>
      <c r="H396" s="3"/>
      <c r="I396" s="3"/>
      <c r="J396" s="3"/>
      <c r="K396" s="3"/>
      <c r="L396" s="3"/>
      <c r="M396" s="3"/>
      <c r="N396" s="3"/>
      <c r="O396" s="3"/>
      <c r="P396" s="3"/>
      <c r="Q396" s="3"/>
      <c r="R396" s="3"/>
      <c r="S396" s="3"/>
      <c r="T396" s="3"/>
      <c r="U396" s="3"/>
      <c r="V396" s="3"/>
      <c r="W396" s="3"/>
      <c r="X396" s="3"/>
      <c r="Y396" s="3"/>
      <c r="Z396" s="3"/>
    </row>
    <row r="397" spans="2:26">
      <c r="B397" s="449"/>
      <c r="C397" s="7"/>
      <c r="D397" s="3"/>
      <c r="E397" s="3"/>
      <c r="F397" s="3"/>
      <c r="G397" s="3"/>
      <c r="H397" s="3"/>
      <c r="I397" s="3"/>
      <c r="J397" s="3"/>
      <c r="K397" s="3"/>
      <c r="L397" s="3"/>
      <c r="M397" s="3"/>
      <c r="N397" s="3"/>
      <c r="O397" s="3"/>
      <c r="P397" s="3"/>
      <c r="Q397" s="3"/>
      <c r="R397" s="3"/>
      <c r="S397" s="3"/>
      <c r="T397" s="3"/>
      <c r="U397" s="3"/>
      <c r="V397" s="3"/>
      <c r="W397" s="3"/>
      <c r="X397" s="3"/>
      <c r="Y397" s="3"/>
      <c r="Z397" s="3"/>
    </row>
    <row r="398" spans="2:26">
      <c r="B398" s="449"/>
      <c r="C398" s="7"/>
      <c r="D398" s="3"/>
      <c r="E398" s="3"/>
      <c r="F398" s="3"/>
      <c r="G398" s="3"/>
      <c r="H398" s="3"/>
      <c r="I398" s="3"/>
      <c r="J398" s="3"/>
      <c r="K398" s="3"/>
      <c r="L398" s="3"/>
      <c r="M398" s="3"/>
      <c r="N398" s="3"/>
      <c r="O398" s="3"/>
      <c r="P398" s="3"/>
      <c r="Q398" s="3"/>
      <c r="R398" s="3"/>
      <c r="S398" s="3"/>
      <c r="T398" s="3"/>
      <c r="U398" s="3"/>
      <c r="V398" s="3"/>
      <c r="W398" s="3"/>
      <c r="X398" s="3"/>
      <c r="Y398" s="3"/>
      <c r="Z398" s="3"/>
    </row>
    <row r="399" spans="2:26">
      <c r="B399" s="449"/>
      <c r="C399" s="7"/>
      <c r="D399" s="3"/>
      <c r="E399" s="3"/>
      <c r="F399" s="3"/>
      <c r="G399" s="3"/>
      <c r="H399" s="3"/>
      <c r="I399" s="3"/>
      <c r="J399" s="3"/>
      <c r="K399" s="3"/>
      <c r="L399" s="3"/>
      <c r="M399" s="3"/>
      <c r="N399" s="3"/>
      <c r="O399" s="3"/>
      <c r="P399" s="3"/>
      <c r="Q399" s="3"/>
      <c r="R399" s="3"/>
      <c r="S399" s="3"/>
      <c r="T399" s="3"/>
      <c r="U399" s="3"/>
      <c r="V399" s="3"/>
      <c r="W399" s="3"/>
      <c r="X399" s="3"/>
      <c r="Y399" s="3"/>
      <c r="Z399" s="3"/>
    </row>
    <row r="400" spans="2:26">
      <c r="B400" s="449"/>
      <c r="C400" s="7"/>
      <c r="D400" s="3"/>
      <c r="E400" s="3"/>
      <c r="F400" s="3"/>
      <c r="G400" s="3"/>
      <c r="H400" s="3"/>
      <c r="I400" s="3"/>
      <c r="J400" s="3"/>
      <c r="K400" s="3"/>
      <c r="L400" s="3"/>
      <c r="M400" s="3"/>
      <c r="N400" s="3"/>
      <c r="O400" s="3"/>
      <c r="P400" s="3"/>
      <c r="Q400" s="3"/>
      <c r="R400" s="3"/>
      <c r="S400" s="3"/>
      <c r="T400" s="3"/>
      <c r="U400" s="3"/>
      <c r="V400" s="3"/>
      <c r="W400" s="3"/>
      <c r="X400" s="3"/>
      <c r="Y400" s="3"/>
      <c r="Z400" s="3"/>
    </row>
    <row r="401" spans="2:26">
      <c r="B401" s="449"/>
      <c r="C401" s="7"/>
      <c r="D401" s="3"/>
      <c r="E401" s="3"/>
      <c r="F401" s="3"/>
      <c r="G401" s="3"/>
      <c r="H401" s="3"/>
      <c r="I401" s="3"/>
      <c r="J401" s="3"/>
      <c r="K401" s="3"/>
      <c r="L401" s="3"/>
      <c r="M401" s="3"/>
      <c r="N401" s="3"/>
      <c r="O401" s="3"/>
      <c r="P401" s="3"/>
      <c r="Q401" s="3"/>
      <c r="R401" s="3"/>
      <c r="S401" s="3"/>
      <c r="T401" s="3"/>
      <c r="U401" s="3"/>
      <c r="V401" s="3"/>
      <c r="W401" s="3"/>
      <c r="X401" s="3"/>
      <c r="Y401" s="3"/>
      <c r="Z401" s="3"/>
    </row>
    <row r="402" spans="2:26">
      <c r="B402" s="449"/>
      <c r="C402" s="7"/>
      <c r="D402" s="3"/>
      <c r="E402" s="3"/>
      <c r="F402" s="3"/>
      <c r="G402" s="3"/>
      <c r="H402" s="3"/>
      <c r="I402" s="3"/>
      <c r="J402" s="3"/>
      <c r="K402" s="3"/>
      <c r="L402" s="3"/>
      <c r="M402" s="3"/>
      <c r="N402" s="3"/>
      <c r="O402" s="3"/>
      <c r="P402" s="3"/>
      <c r="Q402" s="3"/>
      <c r="R402" s="3"/>
      <c r="S402" s="3"/>
      <c r="T402" s="3"/>
      <c r="U402" s="3"/>
      <c r="V402" s="3"/>
      <c r="W402" s="3"/>
      <c r="X402" s="3"/>
      <c r="Y402" s="3"/>
      <c r="Z402" s="3"/>
    </row>
    <row r="403" spans="2:26">
      <c r="B403" s="449"/>
      <c r="C403" s="7"/>
      <c r="D403" s="3"/>
      <c r="E403" s="3"/>
      <c r="F403" s="3"/>
      <c r="G403" s="3"/>
      <c r="H403" s="3"/>
      <c r="I403" s="3"/>
      <c r="J403" s="3"/>
      <c r="K403" s="3"/>
      <c r="L403" s="3"/>
      <c r="M403" s="3"/>
      <c r="N403" s="3"/>
      <c r="O403" s="3"/>
      <c r="P403" s="3"/>
      <c r="Q403" s="3"/>
      <c r="R403" s="3"/>
      <c r="S403" s="3"/>
      <c r="T403" s="3"/>
      <c r="U403" s="3"/>
      <c r="V403" s="3"/>
      <c r="W403" s="3"/>
      <c r="X403" s="3"/>
      <c r="Y403" s="3"/>
      <c r="Z403" s="3"/>
    </row>
    <row r="404" spans="2:26">
      <c r="B404" s="449"/>
      <c r="C404" s="7"/>
      <c r="D404" s="3"/>
      <c r="E404" s="3"/>
      <c r="F404" s="3"/>
      <c r="G404" s="3"/>
      <c r="H404" s="3"/>
      <c r="I404" s="3"/>
      <c r="J404" s="3"/>
      <c r="K404" s="3"/>
      <c r="L404" s="3"/>
      <c r="M404" s="3"/>
      <c r="N404" s="3"/>
      <c r="O404" s="3"/>
      <c r="P404" s="3"/>
      <c r="Q404" s="3"/>
      <c r="R404" s="3"/>
      <c r="S404" s="3"/>
      <c r="T404" s="3"/>
      <c r="U404" s="3"/>
      <c r="V404" s="3"/>
      <c r="W404" s="3"/>
      <c r="X404" s="3"/>
      <c r="Y404" s="3"/>
      <c r="Z404" s="3"/>
    </row>
    <row r="405" spans="2:26">
      <c r="B405" s="449"/>
      <c r="C405" s="7"/>
      <c r="D405" s="3"/>
      <c r="E405" s="3"/>
      <c r="F405" s="3"/>
      <c r="G405" s="3"/>
      <c r="H405" s="3"/>
      <c r="I405" s="3"/>
      <c r="J405" s="3"/>
      <c r="K405" s="3"/>
      <c r="L405" s="3"/>
      <c r="M405" s="3"/>
      <c r="N405" s="3"/>
      <c r="O405" s="3"/>
      <c r="P405" s="3"/>
      <c r="Q405" s="3"/>
      <c r="R405" s="3"/>
      <c r="S405" s="3"/>
      <c r="T405" s="3"/>
      <c r="U405" s="3"/>
      <c r="V405" s="3"/>
      <c r="W405" s="3"/>
      <c r="X405" s="3"/>
      <c r="Y405" s="3"/>
      <c r="Z405" s="3"/>
    </row>
    <row r="406" spans="2:26">
      <c r="B406" s="449"/>
      <c r="C406" s="7"/>
      <c r="D406" s="3"/>
      <c r="E406" s="3"/>
      <c r="F406" s="3"/>
      <c r="G406" s="3"/>
      <c r="H406" s="3"/>
      <c r="I406" s="3"/>
      <c r="J406" s="3"/>
      <c r="K406" s="3"/>
      <c r="L406" s="3"/>
      <c r="M406" s="3"/>
      <c r="N406" s="3"/>
      <c r="O406" s="3"/>
      <c r="P406" s="3"/>
      <c r="Q406" s="3"/>
      <c r="R406" s="3"/>
      <c r="S406" s="3"/>
      <c r="T406" s="3"/>
      <c r="U406" s="3"/>
      <c r="V406" s="3"/>
      <c r="W406" s="3"/>
      <c r="X406" s="3"/>
      <c r="Y406" s="3"/>
      <c r="Z406" s="3"/>
    </row>
    <row r="407" spans="2:26">
      <c r="B407" s="449"/>
      <c r="C407" s="7"/>
      <c r="D407" s="3"/>
      <c r="E407" s="3"/>
      <c r="F407" s="3"/>
      <c r="G407" s="3"/>
      <c r="H407" s="3"/>
      <c r="I407" s="3"/>
      <c r="J407" s="3"/>
      <c r="K407" s="3"/>
      <c r="L407" s="3"/>
      <c r="M407" s="3"/>
      <c r="N407" s="3"/>
      <c r="O407" s="3"/>
      <c r="P407" s="3"/>
      <c r="Q407" s="3"/>
      <c r="R407" s="3"/>
      <c r="S407" s="3"/>
      <c r="T407" s="3"/>
      <c r="U407" s="3"/>
      <c r="V407" s="3"/>
      <c r="W407" s="3"/>
      <c r="X407" s="3"/>
      <c r="Y407" s="3"/>
      <c r="Z407" s="3"/>
    </row>
    <row r="408" spans="2:26">
      <c r="B408" s="449"/>
      <c r="C408" s="7"/>
      <c r="D408" s="3"/>
      <c r="E408" s="3"/>
      <c r="F408" s="3"/>
      <c r="G408" s="3"/>
      <c r="H408" s="3"/>
      <c r="I408" s="3"/>
      <c r="J408" s="3"/>
      <c r="K408" s="3"/>
      <c r="L408" s="3"/>
      <c r="M408" s="3"/>
      <c r="N408" s="3"/>
      <c r="O408" s="3"/>
      <c r="P408" s="3"/>
      <c r="Q408" s="3"/>
      <c r="R408" s="3"/>
      <c r="S408" s="3"/>
      <c r="T408" s="3"/>
      <c r="U408" s="3"/>
      <c r="V408" s="3"/>
      <c r="W408" s="3"/>
      <c r="X408" s="3"/>
      <c r="Y408" s="3"/>
      <c r="Z408" s="3"/>
    </row>
    <row r="409" spans="2:26">
      <c r="B409" s="449"/>
      <c r="C409" s="7"/>
      <c r="D409" s="3"/>
      <c r="E409" s="3"/>
      <c r="F409" s="3"/>
      <c r="G409" s="3"/>
      <c r="H409" s="3"/>
      <c r="I409" s="3"/>
      <c r="J409" s="3"/>
      <c r="K409" s="3"/>
      <c r="L409" s="3"/>
      <c r="M409" s="3"/>
      <c r="N409" s="3"/>
      <c r="O409" s="3"/>
      <c r="P409" s="3"/>
      <c r="Q409" s="3"/>
      <c r="R409" s="3"/>
      <c r="S409" s="3"/>
      <c r="T409" s="3"/>
      <c r="U409" s="3"/>
      <c r="V409" s="3"/>
      <c r="W409" s="3"/>
      <c r="X409" s="3"/>
      <c r="Y409" s="3"/>
      <c r="Z409" s="3"/>
    </row>
    <row r="410" spans="2:26">
      <c r="B410" s="449"/>
      <c r="C410" s="7"/>
      <c r="D410" s="3"/>
      <c r="E410" s="3"/>
      <c r="F410" s="3"/>
      <c r="G410" s="3"/>
      <c r="H410" s="3"/>
      <c r="I410" s="3"/>
      <c r="J410" s="3"/>
      <c r="K410" s="3"/>
      <c r="L410" s="3"/>
      <c r="M410" s="3"/>
      <c r="N410" s="3"/>
      <c r="O410" s="3"/>
      <c r="P410" s="3"/>
      <c r="Q410" s="3"/>
      <c r="R410" s="3"/>
      <c r="S410" s="3"/>
      <c r="T410" s="3"/>
      <c r="U410" s="3"/>
      <c r="V410" s="3"/>
      <c r="W410" s="3"/>
      <c r="X410" s="3"/>
      <c r="Y410" s="3"/>
      <c r="Z410" s="3"/>
    </row>
    <row r="411" spans="2:26">
      <c r="B411" s="449"/>
      <c r="C411" s="7"/>
      <c r="D411" s="3"/>
      <c r="E411" s="3"/>
      <c r="F411" s="3"/>
      <c r="G411" s="3"/>
      <c r="H411" s="3"/>
      <c r="I411" s="3"/>
      <c r="J411" s="3"/>
      <c r="K411" s="3"/>
      <c r="L411" s="3"/>
      <c r="M411" s="3"/>
      <c r="N411" s="3"/>
      <c r="O411" s="3"/>
      <c r="P411" s="3"/>
      <c r="Q411" s="3"/>
      <c r="R411" s="3"/>
      <c r="S411" s="3"/>
      <c r="T411" s="3"/>
      <c r="U411" s="3"/>
      <c r="V411" s="3"/>
      <c r="W411" s="3"/>
      <c r="X411" s="3"/>
      <c r="Y411" s="3"/>
      <c r="Z411" s="3"/>
    </row>
    <row r="412" spans="2:26">
      <c r="B412" s="449"/>
      <c r="C412" s="7"/>
      <c r="D412" s="3"/>
      <c r="E412" s="3"/>
      <c r="F412" s="3"/>
      <c r="G412" s="3"/>
      <c r="H412" s="3"/>
      <c r="I412" s="3"/>
      <c r="J412" s="3"/>
      <c r="K412" s="3"/>
      <c r="L412" s="3"/>
      <c r="M412" s="3"/>
      <c r="N412" s="3"/>
      <c r="O412" s="3"/>
      <c r="P412" s="3"/>
      <c r="Q412" s="3"/>
      <c r="R412" s="3"/>
      <c r="S412" s="3"/>
      <c r="T412" s="3"/>
      <c r="U412" s="3"/>
      <c r="V412" s="3"/>
      <c r="W412" s="3"/>
      <c r="X412" s="3"/>
      <c r="Y412" s="3"/>
      <c r="Z412" s="3"/>
    </row>
    <row r="413" spans="2:26">
      <c r="B413" s="449"/>
      <c r="C413" s="7"/>
      <c r="D413" s="3"/>
      <c r="E413" s="3"/>
      <c r="F413" s="3"/>
      <c r="G413" s="3"/>
      <c r="H413" s="3"/>
      <c r="I413" s="3"/>
      <c r="J413" s="3"/>
      <c r="K413" s="3"/>
      <c r="L413" s="3"/>
      <c r="M413" s="3"/>
      <c r="N413" s="3"/>
      <c r="O413" s="3"/>
      <c r="P413" s="3"/>
      <c r="Q413" s="3"/>
      <c r="R413" s="3"/>
      <c r="S413" s="3"/>
      <c r="T413" s="3"/>
      <c r="U413" s="3"/>
      <c r="V413" s="3"/>
      <c r="W413" s="3"/>
      <c r="X413" s="3"/>
      <c r="Y413" s="3"/>
      <c r="Z413" s="3"/>
    </row>
    <row r="414" spans="2:26">
      <c r="B414" s="449"/>
      <c r="C414" s="7"/>
      <c r="D414" s="3"/>
      <c r="E414" s="3"/>
      <c r="F414" s="3"/>
      <c r="G414" s="3"/>
      <c r="H414" s="3"/>
      <c r="I414" s="3"/>
      <c r="J414" s="3"/>
      <c r="K414" s="3"/>
      <c r="L414" s="3"/>
      <c r="M414" s="3"/>
      <c r="N414" s="3"/>
      <c r="O414" s="3"/>
      <c r="P414" s="3"/>
      <c r="Q414" s="3"/>
      <c r="R414" s="3"/>
      <c r="S414" s="3"/>
      <c r="T414" s="3"/>
      <c r="U414" s="3"/>
      <c r="V414" s="3"/>
      <c r="W414" s="3"/>
      <c r="X414" s="3"/>
      <c r="Y414" s="3"/>
      <c r="Z414" s="3"/>
    </row>
    <row r="415" spans="2:26">
      <c r="B415" s="449"/>
      <c r="C415" s="7"/>
      <c r="D415" s="3"/>
      <c r="E415" s="3"/>
      <c r="F415" s="3"/>
      <c r="G415" s="3"/>
      <c r="H415" s="3"/>
      <c r="I415" s="3"/>
      <c r="J415" s="3"/>
      <c r="K415" s="3"/>
      <c r="L415" s="3"/>
      <c r="M415" s="3"/>
      <c r="N415" s="3"/>
      <c r="O415" s="3"/>
      <c r="P415" s="3"/>
      <c r="Q415" s="3"/>
      <c r="R415" s="3"/>
      <c r="S415" s="3"/>
      <c r="T415" s="3"/>
      <c r="U415" s="3"/>
      <c r="V415" s="3"/>
      <c r="W415" s="3"/>
      <c r="X415" s="3"/>
      <c r="Y415" s="3"/>
      <c r="Z415" s="3"/>
    </row>
    <row r="416" spans="2:26">
      <c r="B416" s="449"/>
      <c r="C416" s="7"/>
      <c r="D416" s="3"/>
      <c r="E416" s="3"/>
      <c r="F416" s="3"/>
      <c r="G416" s="3"/>
      <c r="H416" s="3"/>
      <c r="I416" s="3"/>
      <c r="J416" s="3"/>
      <c r="K416" s="3"/>
      <c r="L416" s="3"/>
      <c r="M416" s="3"/>
      <c r="N416" s="3"/>
      <c r="O416" s="3"/>
      <c r="P416" s="3"/>
      <c r="Q416" s="3"/>
      <c r="R416" s="3"/>
      <c r="S416" s="3"/>
      <c r="T416" s="3"/>
      <c r="U416" s="3"/>
      <c r="V416" s="3"/>
      <c r="W416" s="3"/>
      <c r="X416" s="3"/>
      <c r="Y416" s="3"/>
      <c r="Z416" s="3"/>
    </row>
    <row r="417" spans="2:26">
      <c r="B417" s="449"/>
      <c r="C417" s="7"/>
      <c r="D417" s="3"/>
      <c r="E417" s="3"/>
      <c r="F417" s="3"/>
      <c r="G417" s="3"/>
      <c r="H417" s="3"/>
      <c r="I417" s="3"/>
      <c r="J417" s="3"/>
      <c r="K417" s="3"/>
      <c r="L417" s="3"/>
      <c r="M417" s="3"/>
      <c r="N417" s="3"/>
      <c r="O417" s="3"/>
      <c r="P417" s="3"/>
      <c r="Q417" s="3"/>
      <c r="R417" s="3"/>
      <c r="S417" s="3"/>
      <c r="T417" s="3"/>
      <c r="U417" s="3"/>
      <c r="V417" s="3"/>
      <c r="W417" s="3"/>
      <c r="X417" s="3"/>
      <c r="Y417" s="3"/>
      <c r="Z417" s="3"/>
    </row>
    <row r="418" spans="2:26">
      <c r="B418" s="449"/>
      <c r="C418" s="7"/>
      <c r="D418" s="3"/>
      <c r="E418" s="3"/>
      <c r="F418" s="3"/>
      <c r="G418" s="3"/>
      <c r="H418" s="3"/>
      <c r="I418" s="3"/>
      <c r="J418" s="3"/>
      <c r="K418" s="3"/>
      <c r="L418" s="3"/>
      <c r="M418" s="3"/>
      <c r="N418" s="3"/>
      <c r="O418" s="3"/>
      <c r="P418" s="3"/>
      <c r="Q418" s="3"/>
      <c r="R418" s="3"/>
      <c r="S418" s="3"/>
      <c r="T418" s="3"/>
      <c r="U418" s="3"/>
      <c r="V418" s="3"/>
      <c r="W418" s="3"/>
      <c r="X418" s="3"/>
      <c r="Y418" s="3"/>
      <c r="Z418" s="3"/>
    </row>
    <row r="419" spans="2:26">
      <c r="B419" s="449"/>
      <c r="C419" s="7"/>
      <c r="D419" s="3"/>
      <c r="E419" s="3"/>
      <c r="F419" s="3"/>
      <c r="G419" s="3"/>
      <c r="H419" s="3"/>
      <c r="I419" s="3"/>
      <c r="J419" s="3"/>
      <c r="K419" s="3"/>
      <c r="L419" s="3"/>
      <c r="M419" s="3"/>
      <c r="N419" s="3"/>
      <c r="O419" s="3"/>
      <c r="P419" s="3"/>
      <c r="Q419" s="3"/>
      <c r="R419" s="3"/>
      <c r="S419" s="3"/>
      <c r="T419" s="3"/>
      <c r="U419" s="3"/>
      <c r="V419" s="3"/>
      <c r="W419" s="3"/>
      <c r="X419" s="3"/>
      <c r="Y419" s="3"/>
      <c r="Z419" s="3"/>
    </row>
    <row r="420" spans="2:26">
      <c r="B420" s="449"/>
      <c r="C420" s="7"/>
      <c r="D420" s="3"/>
      <c r="E420" s="3"/>
      <c r="F420" s="3"/>
      <c r="G420" s="3"/>
      <c r="H420" s="3"/>
      <c r="I420" s="3"/>
      <c r="J420" s="3"/>
      <c r="K420" s="3"/>
      <c r="L420" s="3"/>
      <c r="M420" s="3"/>
      <c r="N420" s="3"/>
      <c r="O420" s="3"/>
      <c r="P420" s="3"/>
      <c r="Q420" s="3"/>
      <c r="R420" s="3"/>
      <c r="S420" s="3"/>
      <c r="T420" s="3"/>
      <c r="U420" s="3"/>
      <c r="V420" s="3"/>
      <c r="W420" s="3"/>
      <c r="X420" s="3"/>
      <c r="Y420" s="3"/>
      <c r="Z420" s="3"/>
    </row>
    <row r="421" spans="2:26">
      <c r="B421" s="449"/>
      <c r="C421" s="7"/>
      <c r="D421" s="3"/>
      <c r="E421" s="3"/>
      <c r="F421" s="3"/>
      <c r="G421" s="3"/>
      <c r="H421" s="3"/>
      <c r="I421" s="3"/>
      <c r="J421" s="3"/>
      <c r="K421" s="3"/>
      <c r="L421" s="3"/>
      <c r="M421" s="3"/>
      <c r="N421" s="3"/>
      <c r="O421" s="3"/>
      <c r="P421" s="3"/>
      <c r="Q421" s="3"/>
      <c r="R421" s="3"/>
      <c r="S421" s="3"/>
      <c r="T421" s="3"/>
      <c r="U421" s="3"/>
      <c r="V421" s="3"/>
      <c r="W421" s="3"/>
      <c r="X421" s="3"/>
      <c r="Y421" s="3"/>
      <c r="Z421" s="3"/>
    </row>
    <row r="422" spans="2:26">
      <c r="B422" s="449"/>
      <c r="C422" s="7"/>
      <c r="D422" s="3"/>
      <c r="E422" s="3"/>
      <c r="F422" s="3"/>
      <c r="G422" s="3"/>
      <c r="H422" s="3"/>
      <c r="I422" s="3"/>
      <c r="J422" s="3"/>
      <c r="K422" s="3"/>
      <c r="L422" s="3"/>
      <c r="M422" s="3"/>
      <c r="N422" s="3"/>
      <c r="O422" s="3"/>
      <c r="P422" s="3"/>
      <c r="Q422" s="3"/>
      <c r="R422" s="3"/>
      <c r="S422" s="3"/>
      <c r="T422" s="3"/>
      <c r="U422" s="3"/>
      <c r="V422" s="3"/>
      <c r="W422" s="3"/>
      <c r="X422" s="3"/>
      <c r="Y422" s="3"/>
      <c r="Z422" s="3"/>
    </row>
    <row r="423" spans="2:26">
      <c r="B423" s="449"/>
      <c r="C423" s="7"/>
      <c r="D423" s="3"/>
      <c r="E423" s="3"/>
      <c r="F423" s="3"/>
      <c r="G423" s="3"/>
      <c r="H423" s="3"/>
      <c r="I423" s="3"/>
      <c r="J423" s="3"/>
      <c r="K423" s="3"/>
      <c r="L423" s="3"/>
      <c r="M423" s="3"/>
      <c r="N423" s="3"/>
      <c r="O423" s="3"/>
      <c r="P423" s="3"/>
      <c r="Q423" s="3"/>
      <c r="R423" s="3"/>
      <c r="S423" s="3"/>
      <c r="T423" s="3"/>
      <c r="U423" s="3"/>
      <c r="V423" s="3"/>
      <c r="W423" s="3"/>
      <c r="X423" s="3"/>
      <c r="Y423" s="3"/>
      <c r="Z423" s="3"/>
    </row>
    <row r="424" spans="2:26">
      <c r="B424" s="449"/>
      <c r="C424" s="7"/>
      <c r="D424" s="3"/>
      <c r="E424" s="3"/>
      <c r="F424" s="3"/>
      <c r="G424" s="3"/>
      <c r="H424" s="3"/>
      <c r="I424" s="3"/>
      <c r="J424" s="3"/>
      <c r="K424" s="3"/>
      <c r="L424" s="3"/>
      <c r="M424" s="3"/>
      <c r="N424" s="3"/>
      <c r="O424" s="3"/>
      <c r="P424" s="3"/>
      <c r="Q424" s="3"/>
      <c r="R424" s="3"/>
      <c r="S424" s="3"/>
      <c r="T424" s="3"/>
      <c r="U424" s="3"/>
      <c r="V424" s="3"/>
      <c r="W424" s="3"/>
      <c r="X424" s="3"/>
      <c r="Y424" s="3"/>
      <c r="Z424" s="3"/>
    </row>
    <row r="425" spans="2:26">
      <c r="B425" s="449"/>
      <c r="C425" s="7"/>
      <c r="D425" s="3"/>
      <c r="E425" s="3"/>
      <c r="F425" s="3"/>
      <c r="G425" s="3"/>
      <c r="H425" s="3"/>
      <c r="I425" s="3"/>
      <c r="J425" s="3"/>
      <c r="K425" s="3"/>
      <c r="L425" s="3"/>
      <c r="M425" s="3"/>
      <c r="N425" s="3"/>
      <c r="O425" s="3"/>
      <c r="P425" s="3"/>
      <c r="Q425" s="3"/>
      <c r="R425" s="3"/>
      <c r="S425" s="3"/>
      <c r="T425" s="3"/>
      <c r="U425" s="3"/>
      <c r="V425" s="3"/>
      <c r="W425" s="3"/>
      <c r="X425" s="3"/>
      <c r="Y425" s="3"/>
      <c r="Z425" s="3"/>
    </row>
    <row r="426" spans="2:26">
      <c r="B426" s="449"/>
      <c r="C426" s="7"/>
      <c r="D426" s="3"/>
      <c r="E426" s="3"/>
      <c r="F426" s="3"/>
      <c r="G426" s="3"/>
      <c r="H426" s="3"/>
      <c r="I426" s="3"/>
      <c r="J426" s="3"/>
      <c r="K426" s="3"/>
      <c r="L426" s="3"/>
      <c r="M426" s="3"/>
      <c r="N426" s="3"/>
      <c r="O426" s="3"/>
      <c r="P426" s="3"/>
      <c r="Q426" s="3"/>
      <c r="R426" s="3"/>
      <c r="S426" s="3"/>
      <c r="T426" s="3"/>
      <c r="U426" s="3"/>
      <c r="V426" s="3"/>
      <c r="W426" s="3"/>
      <c r="X426" s="3"/>
      <c r="Y426" s="3"/>
      <c r="Z426" s="3"/>
    </row>
    <row r="427" spans="2:26">
      <c r="B427" s="449"/>
      <c r="C427" s="7"/>
      <c r="D427" s="3"/>
      <c r="E427" s="3"/>
      <c r="F427" s="3"/>
      <c r="G427" s="3"/>
      <c r="H427" s="3"/>
      <c r="I427" s="3"/>
      <c r="J427" s="3"/>
      <c r="K427" s="3"/>
      <c r="L427" s="3"/>
      <c r="M427" s="3"/>
      <c r="N427" s="3"/>
      <c r="O427" s="3"/>
      <c r="P427" s="3"/>
      <c r="Q427" s="3"/>
      <c r="R427" s="3"/>
      <c r="S427" s="3"/>
      <c r="T427" s="3"/>
      <c r="U427" s="3"/>
      <c r="V427" s="3"/>
      <c r="W427" s="3"/>
      <c r="X427" s="3"/>
      <c r="Y427" s="3"/>
      <c r="Z427" s="3"/>
    </row>
    <row r="428" spans="2:26">
      <c r="B428" s="449"/>
      <c r="C428" s="7"/>
      <c r="D428" s="3"/>
      <c r="E428" s="3"/>
      <c r="F428" s="3"/>
      <c r="G428" s="3"/>
      <c r="H428" s="3"/>
      <c r="I428" s="3"/>
      <c r="J428" s="3"/>
      <c r="K428" s="3"/>
      <c r="L428" s="3"/>
      <c r="M428" s="3"/>
      <c r="N428" s="3"/>
      <c r="O428" s="3"/>
      <c r="P428" s="3"/>
      <c r="Q428" s="3"/>
      <c r="R428" s="3"/>
      <c r="S428" s="3"/>
      <c r="T428" s="3"/>
      <c r="U428" s="3"/>
      <c r="V428" s="3"/>
      <c r="W428" s="3"/>
      <c r="X428" s="3"/>
      <c r="Y428" s="3"/>
      <c r="Z428" s="3"/>
    </row>
    <row r="429" spans="2:26">
      <c r="B429" s="449"/>
      <c r="C429" s="7"/>
      <c r="D429" s="3"/>
      <c r="E429" s="3"/>
      <c r="F429" s="3"/>
      <c r="G429" s="3"/>
      <c r="H429" s="3"/>
      <c r="I429" s="3"/>
      <c r="J429" s="3"/>
      <c r="K429" s="3"/>
      <c r="L429" s="3"/>
      <c r="M429" s="3"/>
      <c r="N429" s="3"/>
      <c r="O429" s="3"/>
      <c r="P429" s="3"/>
      <c r="Q429" s="3"/>
      <c r="R429" s="3"/>
      <c r="S429" s="3"/>
      <c r="T429" s="3"/>
      <c r="U429" s="3"/>
      <c r="V429" s="3"/>
      <c r="W429" s="3"/>
      <c r="X429" s="3"/>
      <c r="Y429" s="3"/>
      <c r="Z429" s="3"/>
    </row>
    <row r="430" spans="2:26">
      <c r="B430" s="449"/>
      <c r="C430" s="7"/>
      <c r="D430" s="3"/>
      <c r="E430" s="3"/>
      <c r="F430" s="3"/>
      <c r="G430" s="3"/>
      <c r="H430" s="3"/>
      <c r="I430" s="3"/>
      <c r="J430" s="3"/>
      <c r="K430" s="3"/>
      <c r="L430" s="3"/>
      <c r="M430" s="3"/>
      <c r="N430" s="3"/>
      <c r="O430" s="3"/>
      <c r="P430" s="3"/>
      <c r="Q430" s="3"/>
      <c r="R430" s="3"/>
      <c r="S430" s="3"/>
      <c r="T430" s="3"/>
      <c r="U430" s="3"/>
      <c r="V430" s="3"/>
      <c r="W430" s="3"/>
      <c r="X430" s="3"/>
      <c r="Y430" s="3"/>
      <c r="Z430" s="3"/>
    </row>
    <row r="431" spans="2:26">
      <c r="B431" s="449"/>
      <c r="C431" s="7"/>
      <c r="D431" s="3"/>
      <c r="E431" s="3"/>
      <c r="F431" s="3"/>
      <c r="G431" s="3"/>
      <c r="H431" s="3"/>
      <c r="I431" s="3"/>
      <c r="J431" s="3"/>
      <c r="K431" s="3"/>
      <c r="L431" s="3"/>
      <c r="M431" s="3"/>
      <c r="N431" s="3"/>
      <c r="O431" s="3"/>
      <c r="P431" s="3"/>
      <c r="Q431" s="3"/>
      <c r="R431" s="3"/>
      <c r="S431" s="3"/>
      <c r="T431" s="3"/>
      <c r="U431" s="3"/>
      <c r="V431" s="3"/>
      <c r="W431" s="3"/>
      <c r="X431" s="3"/>
      <c r="Y431" s="3"/>
      <c r="Z431" s="3"/>
    </row>
    <row r="432" spans="2:26">
      <c r="B432" s="449"/>
      <c r="C432" s="7"/>
      <c r="D432" s="3"/>
      <c r="E432" s="3"/>
      <c r="F432" s="3"/>
      <c r="G432" s="3"/>
      <c r="H432" s="3"/>
      <c r="I432" s="3"/>
      <c r="J432" s="3"/>
      <c r="K432" s="3"/>
      <c r="L432" s="3"/>
      <c r="M432" s="3"/>
      <c r="N432" s="3"/>
      <c r="O432" s="3"/>
      <c r="P432" s="3"/>
      <c r="Q432" s="3"/>
      <c r="R432" s="3"/>
      <c r="S432" s="3"/>
      <c r="T432" s="3"/>
      <c r="U432" s="3"/>
      <c r="V432" s="3"/>
      <c r="W432" s="3"/>
      <c r="X432" s="3"/>
      <c r="Y432" s="3"/>
      <c r="Z432" s="3"/>
    </row>
    <row r="433" spans="2:26">
      <c r="B433" s="449"/>
      <c r="C433" s="7"/>
      <c r="D433" s="3"/>
      <c r="E433" s="3"/>
      <c r="F433" s="3"/>
      <c r="G433" s="3"/>
      <c r="H433" s="3"/>
      <c r="I433" s="3"/>
      <c r="J433" s="3"/>
      <c r="K433" s="3"/>
      <c r="L433" s="3"/>
      <c r="M433" s="3"/>
      <c r="N433" s="3"/>
      <c r="O433" s="3"/>
      <c r="P433" s="3"/>
      <c r="Q433" s="3"/>
      <c r="R433" s="3"/>
      <c r="S433" s="3"/>
      <c r="T433" s="3"/>
      <c r="U433" s="3"/>
      <c r="V433" s="3"/>
      <c r="W433" s="3"/>
      <c r="X433" s="3"/>
      <c r="Y433" s="3"/>
      <c r="Z433" s="3"/>
    </row>
    <row r="434" spans="2:26">
      <c r="B434" s="449"/>
      <c r="C434" s="7"/>
      <c r="D434" s="3"/>
      <c r="E434" s="3"/>
      <c r="F434" s="3"/>
      <c r="G434" s="3"/>
      <c r="H434" s="3"/>
      <c r="I434" s="3"/>
      <c r="J434" s="3"/>
      <c r="K434" s="3"/>
      <c r="L434" s="3"/>
      <c r="M434" s="3"/>
      <c r="N434" s="3"/>
      <c r="O434" s="3"/>
      <c r="P434" s="3"/>
      <c r="Q434" s="3"/>
      <c r="R434" s="3"/>
      <c r="S434" s="3"/>
      <c r="T434" s="3"/>
      <c r="U434" s="3"/>
      <c r="V434" s="3"/>
      <c r="W434" s="3"/>
      <c r="X434" s="3"/>
      <c r="Y434" s="3"/>
      <c r="Z434" s="3"/>
    </row>
    <row r="435" spans="2:26">
      <c r="B435" s="449"/>
      <c r="C435" s="7"/>
      <c r="D435" s="3"/>
      <c r="E435" s="3"/>
      <c r="F435" s="3"/>
      <c r="G435" s="3"/>
      <c r="H435" s="3"/>
      <c r="I435" s="3"/>
      <c r="J435" s="3"/>
      <c r="K435" s="3"/>
      <c r="L435" s="3"/>
      <c r="M435" s="3"/>
      <c r="N435" s="3"/>
      <c r="O435" s="3"/>
      <c r="P435" s="3"/>
      <c r="Q435" s="3"/>
      <c r="R435" s="3"/>
      <c r="S435" s="3"/>
      <c r="T435" s="3"/>
      <c r="U435" s="3"/>
      <c r="V435" s="3"/>
      <c r="W435" s="3"/>
      <c r="X435" s="3"/>
      <c r="Y435" s="3"/>
      <c r="Z435" s="3"/>
    </row>
    <row r="436" spans="2:26">
      <c r="B436" s="449"/>
      <c r="C436" s="7"/>
      <c r="D436" s="3"/>
      <c r="E436" s="3"/>
      <c r="F436" s="3"/>
      <c r="G436" s="3"/>
      <c r="H436" s="3"/>
      <c r="I436" s="3"/>
      <c r="J436" s="3"/>
      <c r="K436" s="3"/>
      <c r="L436" s="3"/>
      <c r="M436" s="3"/>
      <c r="N436" s="3"/>
      <c r="O436" s="3"/>
      <c r="P436" s="3"/>
      <c r="Q436" s="3"/>
      <c r="R436" s="3"/>
      <c r="S436" s="3"/>
      <c r="T436" s="3"/>
      <c r="U436" s="3"/>
      <c r="V436" s="3"/>
      <c r="W436" s="3"/>
      <c r="X436" s="3"/>
      <c r="Y436" s="3"/>
      <c r="Z436" s="3"/>
    </row>
    <row r="437" spans="2:26">
      <c r="B437" s="449"/>
      <c r="C437" s="7"/>
      <c r="D437" s="3"/>
      <c r="E437" s="3"/>
      <c r="F437" s="3"/>
      <c r="G437" s="3"/>
      <c r="H437" s="3"/>
      <c r="I437" s="3"/>
      <c r="J437" s="3"/>
      <c r="K437" s="3"/>
      <c r="L437" s="3"/>
      <c r="M437" s="3"/>
      <c r="N437" s="3"/>
      <c r="O437" s="3"/>
      <c r="P437" s="3"/>
      <c r="Q437" s="3"/>
      <c r="R437" s="3"/>
      <c r="S437" s="3"/>
      <c r="T437" s="3"/>
      <c r="U437" s="3"/>
      <c r="V437" s="3"/>
      <c r="W437" s="3"/>
      <c r="X437" s="3"/>
      <c r="Y437" s="3"/>
      <c r="Z437" s="3"/>
    </row>
    <row r="438" spans="2:26">
      <c r="B438" s="449"/>
      <c r="C438" s="7"/>
      <c r="D438" s="3"/>
      <c r="E438" s="3"/>
      <c r="F438" s="3"/>
      <c r="G438" s="3"/>
      <c r="H438" s="3"/>
      <c r="I438" s="3"/>
      <c r="J438" s="3"/>
      <c r="K438" s="3"/>
      <c r="L438" s="3"/>
      <c r="M438" s="3"/>
      <c r="N438" s="3"/>
      <c r="O438" s="3"/>
      <c r="P438" s="3"/>
      <c r="Q438" s="3"/>
      <c r="R438" s="3"/>
      <c r="S438" s="3"/>
      <c r="T438" s="3"/>
      <c r="U438" s="3"/>
      <c r="V438" s="3"/>
      <c r="W438" s="3"/>
      <c r="X438" s="3"/>
      <c r="Y438" s="3"/>
      <c r="Z438" s="3"/>
    </row>
    <row r="439" spans="2:26">
      <c r="B439" s="449"/>
      <c r="C439" s="7"/>
      <c r="D439" s="3"/>
      <c r="E439" s="3"/>
      <c r="F439" s="3"/>
      <c r="G439" s="3"/>
      <c r="H439" s="3"/>
      <c r="I439" s="3"/>
      <c r="J439" s="3"/>
      <c r="K439" s="3"/>
      <c r="L439" s="3"/>
      <c r="M439" s="3"/>
      <c r="N439" s="3"/>
      <c r="O439" s="3"/>
      <c r="P439" s="3"/>
      <c r="Q439" s="3"/>
      <c r="R439" s="3"/>
      <c r="S439" s="3"/>
      <c r="T439" s="3"/>
      <c r="U439" s="3"/>
      <c r="V439" s="3"/>
      <c r="W439" s="3"/>
      <c r="X439" s="3"/>
      <c r="Y439" s="3"/>
      <c r="Z439" s="3"/>
    </row>
    <row r="440" spans="2:26">
      <c r="B440" s="449"/>
      <c r="C440" s="7"/>
      <c r="D440" s="3"/>
      <c r="E440" s="3"/>
      <c r="F440" s="3"/>
      <c r="G440" s="3"/>
      <c r="H440" s="3"/>
      <c r="I440" s="3"/>
      <c r="J440" s="3"/>
      <c r="K440" s="3"/>
      <c r="L440" s="3"/>
      <c r="M440" s="3"/>
      <c r="N440" s="3"/>
      <c r="O440" s="3"/>
      <c r="P440" s="3"/>
      <c r="Q440" s="3"/>
      <c r="R440" s="3"/>
      <c r="S440" s="3"/>
      <c r="T440" s="3"/>
      <c r="U440" s="3"/>
      <c r="V440" s="3"/>
      <c r="W440" s="3"/>
      <c r="X440" s="3"/>
      <c r="Y440" s="3"/>
      <c r="Z440" s="3"/>
    </row>
    <row r="441" spans="2:26">
      <c r="B441" s="449"/>
      <c r="C441" s="7"/>
      <c r="D441" s="3"/>
      <c r="E441" s="3"/>
      <c r="F441" s="3"/>
      <c r="G441" s="3"/>
      <c r="H441" s="3"/>
      <c r="I441" s="3"/>
      <c r="J441" s="3"/>
      <c r="K441" s="3"/>
      <c r="L441" s="3"/>
      <c r="M441" s="3"/>
      <c r="N441" s="3"/>
      <c r="O441" s="3"/>
      <c r="P441" s="3"/>
      <c r="Q441" s="3"/>
      <c r="R441" s="3"/>
      <c r="S441" s="3"/>
      <c r="T441" s="3"/>
      <c r="U441" s="3"/>
      <c r="V441" s="3"/>
      <c r="W441" s="3"/>
      <c r="X441" s="3"/>
      <c r="Y441" s="3"/>
      <c r="Z441" s="3"/>
    </row>
    <row r="442" spans="2:26">
      <c r="B442" s="449"/>
      <c r="C442" s="7"/>
      <c r="D442" s="3"/>
      <c r="E442" s="3"/>
      <c r="F442" s="3"/>
      <c r="G442" s="3"/>
      <c r="H442" s="3"/>
      <c r="I442" s="3"/>
      <c r="J442" s="3"/>
      <c r="K442" s="3"/>
      <c r="L442" s="3"/>
      <c r="M442" s="3"/>
      <c r="N442" s="3"/>
      <c r="O442" s="3"/>
      <c r="P442" s="3"/>
      <c r="Q442" s="3"/>
      <c r="R442" s="3"/>
      <c r="S442" s="3"/>
      <c r="T442" s="3"/>
      <c r="U442" s="3"/>
      <c r="V442" s="3"/>
      <c r="W442" s="3"/>
      <c r="X442" s="3"/>
      <c r="Y442" s="3"/>
      <c r="Z442" s="3"/>
    </row>
    <row r="443" spans="2:26">
      <c r="B443" s="449"/>
      <c r="C443" s="7"/>
      <c r="D443" s="3"/>
      <c r="E443" s="3"/>
      <c r="F443" s="3"/>
      <c r="G443" s="3"/>
      <c r="H443" s="3"/>
      <c r="I443" s="3"/>
      <c r="J443" s="3"/>
      <c r="K443" s="3"/>
      <c r="L443" s="3"/>
      <c r="M443" s="3"/>
      <c r="N443" s="3"/>
      <c r="O443" s="3"/>
      <c r="P443" s="3"/>
      <c r="Q443" s="3"/>
      <c r="R443" s="3"/>
      <c r="S443" s="3"/>
      <c r="T443" s="3"/>
      <c r="U443" s="3"/>
      <c r="V443" s="3"/>
      <c r="W443" s="3"/>
      <c r="X443" s="3"/>
      <c r="Y443" s="3"/>
      <c r="Z443" s="3"/>
    </row>
    <row r="444" spans="2:26">
      <c r="B444" s="449"/>
      <c r="C444" s="7"/>
      <c r="D444" s="3"/>
      <c r="E444" s="3"/>
      <c r="F444" s="3"/>
      <c r="G444" s="3"/>
      <c r="H444" s="3"/>
      <c r="I444" s="3"/>
      <c r="J444" s="3"/>
      <c r="K444" s="3"/>
      <c r="L444" s="3"/>
      <c r="M444" s="3"/>
      <c r="N444" s="3"/>
      <c r="O444" s="3"/>
      <c r="P444" s="3"/>
      <c r="Q444" s="3"/>
      <c r="R444" s="3"/>
      <c r="S444" s="3"/>
      <c r="T444" s="3"/>
      <c r="U444" s="3"/>
      <c r="V444" s="3"/>
      <c r="W444" s="3"/>
      <c r="X444" s="3"/>
      <c r="Y444" s="3"/>
      <c r="Z444" s="3"/>
    </row>
    <row r="445" spans="2:26">
      <c r="B445" s="449"/>
      <c r="C445" s="7"/>
      <c r="D445" s="3"/>
      <c r="E445" s="3"/>
      <c r="F445" s="3"/>
      <c r="G445" s="3"/>
      <c r="H445" s="3"/>
      <c r="I445" s="3"/>
      <c r="J445" s="3"/>
      <c r="K445" s="3"/>
      <c r="L445" s="3"/>
      <c r="M445" s="3"/>
      <c r="N445" s="3"/>
      <c r="O445" s="3"/>
      <c r="P445" s="3"/>
      <c r="Q445" s="3"/>
      <c r="R445" s="3"/>
      <c r="S445" s="3"/>
      <c r="T445" s="3"/>
      <c r="U445" s="3"/>
      <c r="V445" s="3"/>
      <c r="W445" s="3"/>
      <c r="X445" s="3"/>
      <c r="Y445" s="3"/>
      <c r="Z445" s="3"/>
    </row>
    <row r="446" spans="2:26">
      <c r="B446" s="449"/>
      <c r="C446" s="7"/>
      <c r="D446" s="3"/>
      <c r="E446" s="3"/>
      <c r="F446" s="3"/>
      <c r="G446" s="3"/>
      <c r="H446" s="3"/>
      <c r="I446" s="3"/>
      <c r="J446" s="3"/>
      <c r="K446" s="3"/>
      <c r="L446" s="3"/>
      <c r="M446" s="3"/>
      <c r="N446" s="3"/>
      <c r="O446" s="3"/>
      <c r="P446" s="3"/>
      <c r="Q446" s="3"/>
      <c r="R446" s="3"/>
      <c r="S446" s="3"/>
      <c r="T446" s="3"/>
      <c r="U446" s="3"/>
      <c r="V446" s="3"/>
      <c r="W446" s="3"/>
      <c r="X446" s="3"/>
      <c r="Y446" s="3"/>
      <c r="Z446" s="3"/>
    </row>
    <row r="447" spans="2:26">
      <c r="B447" s="449"/>
      <c r="C447" s="7"/>
      <c r="D447" s="3"/>
      <c r="E447" s="3"/>
      <c r="F447" s="3"/>
      <c r="G447" s="3"/>
      <c r="H447" s="3"/>
      <c r="I447" s="3"/>
      <c r="J447" s="3"/>
      <c r="K447" s="3"/>
      <c r="L447" s="3"/>
      <c r="M447" s="3"/>
      <c r="N447" s="3"/>
      <c r="O447" s="3"/>
      <c r="P447" s="3"/>
      <c r="Q447" s="3"/>
      <c r="R447" s="3"/>
      <c r="S447" s="3"/>
      <c r="T447" s="3"/>
      <c r="U447" s="3"/>
      <c r="V447" s="3"/>
      <c r="W447" s="3"/>
      <c r="X447" s="3"/>
      <c r="Y447" s="3"/>
      <c r="Z447" s="3"/>
    </row>
    <row r="448" spans="2:26">
      <c r="B448" s="449"/>
      <c r="C448" s="7"/>
      <c r="D448" s="3"/>
      <c r="E448" s="3"/>
      <c r="F448" s="3"/>
      <c r="G448" s="3"/>
      <c r="H448" s="3"/>
      <c r="I448" s="3"/>
      <c r="J448" s="3"/>
      <c r="K448" s="3"/>
      <c r="L448" s="3"/>
      <c r="M448" s="3"/>
      <c r="N448" s="3"/>
      <c r="O448" s="3"/>
      <c r="P448" s="3"/>
      <c r="Q448" s="3"/>
      <c r="R448" s="3"/>
      <c r="S448" s="3"/>
      <c r="T448" s="3"/>
      <c r="U448" s="3"/>
      <c r="V448" s="3"/>
      <c r="W448" s="3"/>
      <c r="X448" s="3"/>
      <c r="Y448" s="3"/>
      <c r="Z448" s="3"/>
    </row>
    <row r="449" spans="2:26">
      <c r="B449" s="449"/>
      <c r="C449" s="7"/>
      <c r="D449" s="3"/>
      <c r="E449" s="3"/>
      <c r="F449" s="3"/>
      <c r="G449" s="3"/>
      <c r="H449" s="3"/>
      <c r="I449" s="3"/>
      <c r="J449" s="3"/>
      <c r="K449" s="3"/>
      <c r="L449" s="3"/>
      <c r="M449" s="3"/>
      <c r="N449" s="3"/>
      <c r="O449" s="3"/>
      <c r="P449" s="3"/>
      <c r="Q449" s="3"/>
      <c r="R449" s="3"/>
      <c r="S449" s="3"/>
      <c r="T449" s="3"/>
      <c r="U449" s="3"/>
      <c r="V449" s="3"/>
      <c r="W449" s="3"/>
      <c r="X449" s="3"/>
      <c r="Y449" s="3"/>
      <c r="Z449" s="3"/>
    </row>
    <row r="450" spans="2:26">
      <c r="B450" s="449"/>
      <c r="C450" s="7"/>
      <c r="D450" s="3"/>
      <c r="E450" s="3"/>
      <c r="F450" s="3"/>
      <c r="G450" s="3"/>
      <c r="H450" s="3"/>
      <c r="I450" s="3"/>
      <c r="J450" s="3"/>
      <c r="K450" s="3"/>
      <c r="L450" s="3"/>
      <c r="M450" s="3"/>
      <c r="N450" s="3"/>
      <c r="O450" s="3"/>
      <c r="P450" s="3"/>
      <c r="Q450" s="3"/>
      <c r="R450" s="3"/>
      <c r="S450" s="3"/>
      <c r="T450" s="3"/>
      <c r="U450" s="3"/>
      <c r="V450" s="3"/>
      <c r="W450" s="3"/>
      <c r="X450" s="3"/>
      <c r="Y450" s="3"/>
      <c r="Z450" s="3"/>
    </row>
    <row r="451" spans="2:26">
      <c r="B451" s="449"/>
      <c r="C451" s="7"/>
      <c r="D451" s="3"/>
      <c r="E451" s="3"/>
      <c r="F451" s="3"/>
      <c r="G451" s="3"/>
      <c r="H451" s="3"/>
      <c r="I451" s="3"/>
      <c r="J451" s="3"/>
      <c r="K451" s="3"/>
      <c r="L451" s="3"/>
      <c r="M451" s="3"/>
      <c r="N451" s="3"/>
      <c r="O451" s="3"/>
      <c r="P451" s="3"/>
      <c r="Q451" s="3"/>
      <c r="R451" s="3"/>
      <c r="S451" s="3"/>
      <c r="T451" s="3"/>
      <c r="U451" s="3"/>
      <c r="V451" s="3"/>
      <c r="W451" s="3"/>
      <c r="X451" s="3"/>
      <c r="Y451" s="3"/>
      <c r="Z451" s="3"/>
    </row>
    <row r="452" spans="2:26">
      <c r="B452" s="449"/>
      <c r="C452" s="7"/>
      <c r="D452" s="3"/>
      <c r="E452" s="3"/>
      <c r="F452" s="3"/>
      <c r="G452" s="3"/>
      <c r="H452" s="3"/>
      <c r="I452" s="3"/>
      <c r="J452" s="3"/>
      <c r="K452" s="3"/>
      <c r="L452" s="3"/>
      <c r="M452" s="3"/>
      <c r="N452" s="3"/>
      <c r="O452" s="3"/>
      <c r="P452" s="3"/>
      <c r="Q452" s="3"/>
      <c r="R452" s="3"/>
      <c r="S452" s="3"/>
      <c r="T452" s="3"/>
      <c r="U452" s="3"/>
      <c r="V452" s="3"/>
      <c r="W452" s="3"/>
      <c r="X452" s="3"/>
      <c r="Y452" s="3"/>
      <c r="Z452" s="3"/>
    </row>
    <row r="453" spans="2:26">
      <c r="B453" s="449"/>
      <c r="C453" s="7"/>
      <c r="D453" s="3"/>
      <c r="E453" s="3"/>
      <c r="F453" s="3"/>
      <c r="G453" s="3"/>
      <c r="H453" s="3"/>
      <c r="I453" s="3"/>
      <c r="J453" s="3"/>
      <c r="K453" s="3"/>
      <c r="L453" s="3"/>
      <c r="M453" s="3"/>
      <c r="N453" s="3"/>
      <c r="O453" s="3"/>
      <c r="P453" s="3"/>
      <c r="Q453" s="3"/>
      <c r="R453" s="3"/>
      <c r="S453" s="3"/>
      <c r="T453" s="3"/>
      <c r="U453" s="3"/>
      <c r="V453" s="3"/>
      <c r="W453" s="3"/>
      <c r="X453" s="3"/>
      <c r="Y453" s="3"/>
      <c r="Z453" s="3"/>
    </row>
    <row r="454" spans="2:26">
      <c r="B454" s="449"/>
      <c r="C454" s="7"/>
      <c r="D454" s="3"/>
      <c r="E454" s="3"/>
      <c r="F454" s="3"/>
      <c r="G454" s="3"/>
      <c r="H454" s="3"/>
      <c r="I454" s="3"/>
      <c r="J454" s="3"/>
      <c r="K454" s="3"/>
      <c r="L454" s="3"/>
      <c r="M454" s="3"/>
      <c r="N454" s="3"/>
      <c r="O454" s="3"/>
      <c r="P454" s="3"/>
      <c r="Q454" s="3"/>
      <c r="R454" s="3"/>
      <c r="S454" s="3"/>
      <c r="T454" s="3"/>
      <c r="U454" s="3"/>
      <c r="V454" s="3"/>
      <c r="W454" s="3"/>
      <c r="X454" s="3"/>
      <c r="Y454" s="3"/>
      <c r="Z454" s="3"/>
    </row>
    <row r="455" spans="2:26">
      <c r="B455" s="449"/>
      <c r="C455" s="7"/>
      <c r="D455" s="3"/>
      <c r="E455" s="3"/>
      <c r="F455" s="3"/>
      <c r="G455" s="3"/>
      <c r="H455" s="3"/>
      <c r="I455" s="3"/>
      <c r="J455" s="3"/>
      <c r="K455" s="3"/>
      <c r="L455" s="3"/>
      <c r="M455" s="3"/>
      <c r="N455" s="3"/>
      <c r="O455" s="3"/>
      <c r="P455" s="3"/>
      <c r="Q455" s="3"/>
      <c r="R455" s="3"/>
      <c r="S455" s="3"/>
      <c r="T455" s="3"/>
      <c r="U455" s="3"/>
      <c r="V455" s="3"/>
      <c r="W455" s="3"/>
      <c r="X455" s="3"/>
      <c r="Y455" s="3"/>
      <c r="Z455" s="3"/>
    </row>
    <row r="456" spans="2:26">
      <c r="B456" s="449"/>
      <c r="C456" s="7"/>
      <c r="D456" s="3"/>
      <c r="E456" s="3"/>
      <c r="F456" s="3"/>
      <c r="G456" s="3"/>
      <c r="H456" s="3"/>
      <c r="I456" s="3"/>
      <c r="J456" s="3"/>
      <c r="K456" s="3"/>
      <c r="L456" s="3"/>
      <c r="M456" s="3"/>
      <c r="N456" s="3"/>
      <c r="O456" s="3"/>
      <c r="P456" s="3"/>
      <c r="Q456" s="3"/>
      <c r="R456" s="3"/>
      <c r="S456" s="3"/>
      <c r="T456" s="3"/>
      <c r="U456" s="3"/>
      <c r="V456" s="3"/>
      <c r="W456" s="3"/>
      <c r="X456" s="3"/>
      <c r="Y456" s="3"/>
      <c r="Z456" s="3"/>
    </row>
    <row r="457" spans="2:26">
      <c r="B457" s="449"/>
      <c r="C457" s="7"/>
      <c r="D457" s="3"/>
      <c r="E457" s="3"/>
      <c r="F457" s="3"/>
      <c r="G457" s="3"/>
      <c r="H457" s="3"/>
      <c r="I457" s="3"/>
      <c r="J457" s="3"/>
      <c r="K457" s="3"/>
      <c r="L457" s="3"/>
      <c r="M457" s="3"/>
      <c r="N457" s="3"/>
      <c r="O457" s="3"/>
      <c r="P457" s="3"/>
      <c r="Q457" s="3"/>
      <c r="R457" s="3"/>
      <c r="S457" s="3"/>
      <c r="T457" s="3"/>
      <c r="U457" s="3"/>
      <c r="V457" s="3"/>
      <c r="W457" s="3"/>
      <c r="X457" s="3"/>
      <c r="Y457" s="3"/>
      <c r="Z457" s="3"/>
    </row>
    <row r="458" spans="2:26">
      <c r="B458" s="449"/>
      <c r="C458" s="7"/>
      <c r="D458" s="3"/>
      <c r="E458" s="3"/>
      <c r="F458" s="3"/>
      <c r="G458" s="3"/>
      <c r="H458" s="3"/>
      <c r="I458" s="3"/>
      <c r="J458" s="3"/>
      <c r="K458" s="3"/>
      <c r="L458" s="3"/>
      <c r="M458" s="3"/>
      <c r="N458" s="3"/>
      <c r="O458" s="3"/>
      <c r="P458" s="3"/>
      <c r="Q458" s="3"/>
      <c r="R458" s="3"/>
      <c r="S458" s="3"/>
      <c r="T458" s="3"/>
      <c r="U458" s="3"/>
      <c r="V458" s="3"/>
      <c r="W458" s="3"/>
      <c r="X458" s="3"/>
      <c r="Y458" s="3"/>
      <c r="Z458" s="3"/>
    </row>
    <row r="459" spans="2:26">
      <c r="B459" s="449"/>
      <c r="C459" s="7"/>
      <c r="D459" s="3"/>
      <c r="E459" s="3"/>
      <c r="F459" s="3"/>
      <c r="G459" s="3"/>
      <c r="H459" s="3"/>
      <c r="I459" s="3"/>
      <c r="J459" s="3"/>
      <c r="K459" s="3"/>
      <c r="L459" s="3"/>
      <c r="M459" s="3"/>
      <c r="N459" s="3"/>
      <c r="O459" s="3"/>
      <c r="P459" s="3"/>
      <c r="Q459" s="3"/>
      <c r="R459" s="3"/>
      <c r="S459" s="3"/>
      <c r="T459" s="3"/>
      <c r="U459" s="3"/>
      <c r="V459" s="3"/>
      <c r="W459" s="3"/>
      <c r="X459" s="3"/>
      <c r="Y459" s="3"/>
      <c r="Z459" s="3"/>
    </row>
    <row r="460" spans="2:26">
      <c r="B460" s="449"/>
      <c r="C460" s="7"/>
      <c r="D460" s="3"/>
      <c r="E460" s="3"/>
      <c r="F460" s="3"/>
      <c r="G460" s="3"/>
      <c r="H460" s="3"/>
      <c r="I460" s="3"/>
      <c r="J460" s="3"/>
      <c r="K460" s="3"/>
      <c r="L460" s="3"/>
      <c r="M460" s="3"/>
      <c r="N460" s="3"/>
      <c r="O460" s="3"/>
      <c r="P460" s="3"/>
      <c r="Q460" s="3"/>
      <c r="R460" s="3"/>
      <c r="S460" s="3"/>
      <c r="T460" s="3"/>
      <c r="U460" s="3"/>
      <c r="V460" s="3"/>
      <c r="W460" s="3"/>
      <c r="X460" s="3"/>
      <c r="Y460" s="3"/>
      <c r="Z460" s="3"/>
    </row>
    <row r="461" spans="2:26">
      <c r="B461" s="449"/>
      <c r="C461" s="7"/>
      <c r="D461" s="3"/>
      <c r="E461" s="3"/>
      <c r="F461" s="3"/>
      <c r="G461" s="3"/>
      <c r="H461" s="3"/>
      <c r="I461" s="3"/>
      <c r="J461" s="3"/>
      <c r="K461" s="3"/>
      <c r="L461" s="3"/>
      <c r="M461" s="3"/>
      <c r="N461" s="3"/>
      <c r="O461" s="3"/>
      <c r="P461" s="3"/>
      <c r="Q461" s="3"/>
      <c r="R461" s="3"/>
      <c r="S461" s="3"/>
      <c r="T461" s="3"/>
      <c r="U461" s="3"/>
      <c r="V461" s="3"/>
      <c r="W461" s="3"/>
      <c r="X461" s="3"/>
      <c r="Y461" s="3"/>
      <c r="Z461" s="3"/>
    </row>
    <row r="462" spans="2:26">
      <c r="B462" s="449"/>
      <c r="C462" s="7"/>
      <c r="D462" s="3"/>
      <c r="E462" s="3"/>
      <c r="F462" s="3"/>
      <c r="G462" s="3"/>
      <c r="H462" s="3"/>
      <c r="I462" s="3"/>
      <c r="J462" s="3"/>
      <c r="K462" s="3"/>
      <c r="L462" s="3"/>
      <c r="M462" s="3"/>
      <c r="N462" s="3"/>
      <c r="O462" s="3"/>
      <c r="P462" s="3"/>
      <c r="Q462" s="3"/>
      <c r="R462" s="3"/>
      <c r="S462" s="3"/>
      <c r="T462" s="3"/>
      <c r="U462" s="3"/>
      <c r="V462" s="3"/>
      <c r="W462" s="3"/>
      <c r="X462" s="3"/>
      <c r="Y462" s="3"/>
      <c r="Z462" s="3"/>
    </row>
    <row r="463" spans="2:26">
      <c r="B463" s="449"/>
      <c r="C463" s="7"/>
      <c r="D463" s="3"/>
      <c r="E463" s="3"/>
      <c r="F463" s="3"/>
      <c r="G463" s="3"/>
      <c r="H463" s="3"/>
      <c r="I463" s="3"/>
      <c r="J463" s="3"/>
      <c r="K463" s="3"/>
      <c r="L463" s="3"/>
      <c r="M463" s="3"/>
      <c r="N463" s="3"/>
      <c r="O463" s="3"/>
      <c r="P463" s="3"/>
      <c r="Q463" s="3"/>
      <c r="R463" s="3"/>
      <c r="S463" s="3"/>
      <c r="T463" s="3"/>
      <c r="U463" s="3"/>
      <c r="V463" s="3"/>
      <c r="W463" s="3"/>
      <c r="X463" s="3"/>
      <c r="Y463" s="3"/>
      <c r="Z463" s="3"/>
    </row>
    <row r="464" spans="2:26">
      <c r="B464" s="449"/>
      <c r="C464" s="7"/>
      <c r="D464" s="3"/>
      <c r="E464" s="3"/>
      <c r="F464" s="3"/>
      <c r="G464" s="3"/>
      <c r="H464" s="3"/>
      <c r="I464" s="3"/>
      <c r="J464" s="3"/>
      <c r="K464" s="3"/>
      <c r="L464" s="3"/>
      <c r="M464" s="3"/>
      <c r="N464" s="3"/>
      <c r="O464" s="3"/>
      <c r="P464" s="3"/>
      <c r="Q464" s="3"/>
      <c r="R464" s="3"/>
      <c r="S464" s="3"/>
      <c r="T464" s="3"/>
      <c r="U464" s="3"/>
      <c r="V464" s="3"/>
      <c r="W464" s="3"/>
      <c r="X464" s="3"/>
      <c r="Y464" s="3"/>
      <c r="Z464" s="3"/>
    </row>
    <row r="465" spans="2:26">
      <c r="B465" s="449"/>
      <c r="C465" s="7"/>
      <c r="D465" s="3"/>
      <c r="E465" s="3"/>
      <c r="F465" s="3"/>
      <c r="G465" s="3"/>
      <c r="H465" s="3"/>
      <c r="I465" s="3"/>
      <c r="J465" s="3"/>
      <c r="K465" s="3"/>
      <c r="L465" s="3"/>
      <c r="M465" s="3"/>
      <c r="N465" s="3"/>
      <c r="O465" s="3"/>
      <c r="P465" s="3"/>
      <c r="Q465" s="3"/>
      <c r="R465" s="3"/>
      <c r="S465" s="3"/>
      <c r="T465" s="3"/>
      <c r="U465" s="3"/>
      <c r="V465" s="3"/>
      <c r="W465" s="3"/>
      <c r="X465" s="3"/>
      <c r="Y465" s="3"/>
      <c r="Z465" s="3"/>
    </row>
    <row r="466" spans="2:26">
      <c r="B466" s="449"/>
      <c r="C466" s="7"/>
      <c r="D466" s="3"/>
      <c r="E466" s="3"/>
      <c r="F466" s="3"/>
      <c r="G466" s="3"/>
      <c r="H466" s="3"/>
      <c r="I466" s="3"/>
      <c r="J466" s="3"/>
      <c r="K466" s="3"/>
      <c r="L466" s="3"/>
      <c r="M466" s="3"/>
      <c r="N466" s="3"/>
      <c r="O466" s="3"/>
      <c r="P466" s="3"/>
      <c r="Q466" s="3"/>
      <c r="R466" s="3"/>
      <c r="S466" s="3"/>
      <c r="T466" s="3"/>
      <c r="U466" s="3"/>
      <c r="V466" s="3"/>
      <c r="W466" s="3"/>
      <c r="X466" s="3"/>
      <c r="Y466" s="3"/>
      <c r="Z466" s="3"/>
    </row>
    <row r="467" spans="2:26">
      <c r="B467" s="449"/>
      <c r="C467" s="7"/>
      <c r="D467" s="3"/>
      <c r="E467" s="3"/>
      <c r="F467" s="3"/>
      <c r="G467" s="3"/>
      <c r="H467" s="3"/>
      <c r="I467" s="3"/>
      <c r="J467" s="3"/>
      <c r="K467" s="3"/>
      <c r="L467" s="3"/>
      <c r="M467" s="3"/>
      <c r="N467" s="3"/>
      <c r="O467" s="3"/>
      <c r="P467" s="3"/>
      <c r="Q467" s="3"/>
      <c r="R467" s="3"/>
      <c r="S467" s="3"/>
      <c r="T467" s="3"/>
      <c r="U467" s="3"/>
      <c r="V467" s="3"/>
      <c r="W467" s="3"/>
      <c r="X467" s="3"/>
      <c r="Y467" s="3"/>
      <c r="Z467" s="3"/>
    </row>
    <row r="468" spans="2:26">
      <c r="B468" s="449"/>
      <c r="C468" s="7"/>
      <c r="D468" s="3"/>
      <c r="E468" s="3"/>
      <c r="F468" s="3"/>
      <c r="G468" s="3"/>
      <c r="H468" s="3"/>
      <c r="I468" s="3"/>
      <c r="J468" s="3"/>
      <c r="K468" s="3"/>
      <c r="L468" s="3"/>
      <c r="M468" s="3"/>
      <c r="N468" s="3"/>
      <c r="O468" s="3"/>
      <c r="P468" s="3"/>
      <c r="Q468" s="3"/>
      <c r="R468" s="3"/>
      <c r="S468" s="3"/>
      <c r="T468" s="3"/>
      <c r="U468" s="3"/>
      <c r="V468" s="3"/>
      <c r="W468" s="3"/>
      <c r="X468" s="3"/>
      <c r="Y468" s="3"/>
      <c r="Z468" s="3"/>
    </row>
    <row r="469" spans="2:26">
      <c r="B469" s="449"/>
      <c r="C469" s="7"/>
      <c r="D469" s="3"/>
      <c r="E469" s="3"/>
      <c r="F469" s="3"/>
      <c r="G469" s="3"/>
      <c r="H469" s="3"/>
      <c r="I469" s="3"/>
      <c r="J469" s="3"/>
      <c r="K469" s="3"/>
      <c r="L469" s="3"/>
      <c r="M469" s="3"/>
      <c r="N469" s="3"/>
      <c r="O469" s="3"/>
      <c r="P469" s="3"/>
      <c r="Q469" s="3"/>
      <c r="R469" s="3"/>
      <c r="S469" s="3"/>
      <c r="T469" s="3"/>
      <c r="U469" s="3"/>
      <c r="V469" s="3"/>
      <c r="W469" s="3"/>
      <c r="X469" s="3"/>
      <c r="Y469" s="3"/>
      <c r="Z469" s="3"/>
    </row>
    <row r="470" spans="2:26">
      <c r="B470" s="449"/>
      <c r="C470" s="7"/>
      <c r="D470" s="3"/>
      <c r="E470" s="3"/>
      <c r="F470" s="3"/>
      <c r="G470" s="3"/>
      <c r="H470" s="3"/>
      <c r="I470" s="3"/>
      <c r="J470" s="3"/>
      <c r="K470" s="3"/>
      <c r="L470" s="3"/>
      <c r="M470" s="3"/>
      <c r="N470" s="3"/>
      <c r="O470" s="3"/>
      <c r="P470" s="3"/>
      <c r="Q470" s="3"/>
      <c r="R470" s="3"/>
      <c r="S470" s="3"/>
      <c r="T470" s="3"/>
      <c r="U470" s="3"/>
      <c r="V470" s="3"/>
      <c r="W470" s="3"/>
      <c r="X470" s="3"/>
      <c r="Y470" s="3"/>
      <c r="Z470" s="3"/>
    </row>
    <row r="471" spans="2:26">
      <c r="B471" s="449"/>
      <c r="C471" s="7"/>
      <c r="D471" s="3"/>
      <c r="E471" s="3"/>
      <c r="F471" s="3"/>
      <c r="G471" s="3"/>
      <c r="H471" s="3"/>
      <c r="I471" s="3"/>
      <c r="J471" s="3"/>
      <c r="K471" s="3"/>
      <c r="L471" s="3"/>
      <c r="M471" s="3"/>
      <c r="N471" s="3"/>
      <c r="O471" s="3"/>
      <c r="P471" s="3"/>
      <c r="Q471" s="3"/>
      <c r="R471" s="3"/>
      <c r="S471" s="3"/>
      <c r="T471" s="3"/>
      <c r="U471" s="3"/>
      <c r="V471" s="3"/>
      <c r="W471" s="3"/>
      <c r="X471" s="3"/>
      <c r="Y471" s="3"/>
      <c r="Z471" s="3"/>
    </row>
    <row r="472" spans="2:26">
      <c r="B472" s="449"/>
      <c r="C472" s="7"/>
      <c r="D472" s="3"/>
      <c r="E472" s="3"/>
      <c r="F472" s="3"/>
      <c r="G472" s="3"/>
      <c r="H472" s="3"/>
      <c r="I472" s="3"/>
      <c r="J472" s="3"/>
      <c r="K472" s="3"/>
      <c r="L472" s="3"/>
      <c r="M472" s="3"/>
      <c r="N472" s="3"/>
      <c r="O472" s="3"/>
      <c r="P472" s="3"/>
      <c r="Q472" s="3"/>
      <c r="R472" s="3"/>
      <c r="S472" s="3"/>
      <c r="T472" s="3"/>
      <c r="U472" s="3"/>
      <c r="V472" s="3"/>
      <c r="W472" s="3"/>
      <c r="X472" s="3"/>
      <c r="Y472" s="3"/>
      <c r="Z472" s="3"/>
    </row>
    <row r="473" spans="2:26">
      <c r="B473" s="449"/>
      <c r="C473" s="7"/>
      <c r="D473" s="3"/>
      <c r="E473" s="3"/>
      <c r="F473" s="3"/>
      <c r="G473" s="3"/>
      <c r="H473" s="3"/>
      <c r="I473" s="3"/>
      <c r="J473" s="3"/>
      <c r="K473" s="3"/>
      <c r="L473" s="3"/>
      <c r="M473" s="3"/>
      <c r="N473" s="3"/>
      <c r="O473" s="3"/>
      <c r="P473" s="3"/>
      <c r="Q473" s="3"/>
      <c r="R473" s="3"/>
      <c r="S473" s="3"/>
      <c r="T473" s="3"/>
      <c r="U473" s="3"/>
      <c r="V473" s="3"/>
      <c r="W473" s="3"/>
      <c r="X473" s="3"/>
      <c r="Y473" s="3"/>
      <c r="Z473" s="3"/>
    </row>
    <row r="474" spans="2:26">
      <c r="B474" s="449"/>
      <c r="C474" s="7"/>
      <c r="D474" s="3"/>
      <c r="E474" s="3"/>
      <c r="F474" s="3"/>
      <c r="G474" s="3"/>
      <c r="H474" s="3"/>
      <c r="I474" s="3"/>
      <c r="J474" s="3"/>
      <c r="K474" s="3"/>
      <c r="L474" s="3"/>
      <c r="M474" s="3"/>
      <c r="N474" s="3"/>
      <c r="O474" s="3"/>
      <c r="P474" s="3"/>
      <c r="Q474" s="3"/>
      <c r="R474" s="3"/>
      <c r="S474" s="3"/>
      <c r="T474" s="3"/>
      <c r="U474" s="3"/>
      <c r="V474" s="3"/>
      <c r="W474" s="3"/>
      <c r="X474" s="3"/>
      <c r="Y474" s="3"/>
      <c r="Z474" s="3"/>
    </row>
    <row r="475" spans="2:26">
      <c r="B475" s="449"/>
      <c r="C475" s="7"/>
      <c r="D475" s="3"/>
      <c r="E475" s="3"/>
      <c r="F475" s="3"/>
      <c r="G475" s="3"/>
      <c r="H475" s="3"/>
      <c r="I475" s="3"/>
      <c r="J475" s="3"/>
      <c r="K475" s="3"/>
      <c r="L475" s="3"/>
      <c r="M475" s="3"/>
      <c r="N475" s="3"/>
      <c r="O475" s="3"/>
      <c r="P475" s="3"/>
      <c r="Q475" s="3"/>
      <c r="R475" s="3"/>
      <c r="S475" s="3"/>
      <c r="T475" s="3"/>
      <c r="U475" s="3"/>
      <c r="V475" s="3"/>
      <c r="W475" s="3"/>
      <c r="X475" s="3"/>
      <c r="Y475" s="3"/>
      <c r="Z475" s="3"/>
    </row>
    <row r="476" spans="2:26">
      <c r="B476" s="449"/>
      <c r="C476" s="7"/>
      <c r="D476" s="3"/>
      <c r="E476" s="3"/>
      <c r="F476" s="3"/>
      <c r="G476" s="3"/>
      <c r="H476" s="3"/>
      <c r="I476" s="3"/>
      <c r="J476" s="3"/>
      <c r="K476" s="3"/>
      <c r="L476" s="3"/>
      <c r="M476" s="3"/>
      <c r="N476" s="3"/>
      <c r="O476" s="3"/>
      <c r="P476" s="3"/>
      <c r="Q476" s="3"/>
      <c r="R476" s="3"/>
      <c r="S476" s="3"/>
      <c r="T476" s="3"/>
      <c r="U476" s="3"/>
      <c r="V476" s="3"/>
      <c r="W476" s="3"/>
      <c r="X476" s="3"/>
      <c r="Y476" s="3"/>
      <c r="Z476" s="3"/>
    </row>
    <row r="477" spans="2:26">
      <c r="B477" s="449"/>
      <c r="C477" s="7"/>
      <c r="D477" s="3"/>
      <c r="E477" s="3"/>
      <c r="F477" s="3"/>
      <c r="G477" s="3"/>
      <c r="H477" s="3"/>
      <c r="I477" s="3"/>
      <c r="J477" s="3"/>
      <c r="K477" s="3"/>
      <c r="L477" s="3"/>
      <c r="M477" s="3"/>
      <c r="N477" s="3"/>
      <c r="O477" s="3"/>
      <c r="P477" s="3"/>
      <c r="Q477" s="3"/>
      <c r="R477" s="3"/>
      <c r="S477" s="3"/>
      <c r="T477" s="3"/>
      <c r="U477" s="3"/>
      <c r="V477" s="3"/>
      <c r="W477" s="3"/>
      <c r="X477" s="3"/>
      <c r="Y477" s="3"/>
      <c r="Z477" s="3"/>
    </row>
    <row r="478" spans="2:26">
      <c r="B478" s="449"/>
      <c r="C478" s="7"/>
      <c r="D478" s="3"/>
      <c r="E478" s="3"/>
      <c r="F478" s="3"/>
      <c r="G478" s="3"/>
      <c r="H478" s="3"/>
      <c r="I478" s="3"/>
      <c r="J478" s="3"/>
      <c r="K478" s="3"/>
      <c r="L478" s="3"/>
      <c r="M478" s="3"/>
      <c r="N478" s="3"/>
      <c r="O478" s="3"/>
      <c r="P478" s="3"/>
      <c r="Q478" s="3"/>
      <c r="R478" s="3"/>
      <c r="S478" s="3"/>
      <c r="T478" s="3"/>
      <c r="U478" s="3"/>
      <c r="V478" s="3"/>
      <c r="W478" s="3"/>
      <c r="X478" s="3"/>
      <c r="Y478" s="3"/>
      <c r="Z478" s="3"/>
    </row>
    <row r="479" spans="2:26">
      <c r="B479" s="449"/>
      <c r="C479" s="7"/>
      <c r="D479" s="3"/>
      <c r="E479" s="3"/>
      <c r="F479" s="3"/>
      <c r="G479" s="3"/>
      <c r="H479" s="3"/>
      <c r="I479" s="3"/>
      <c r="J479" s="3"/>
      <c r="K479" s="3"/>
      <c r="L479" s="3"/>
      <c r="M479" s="3"/>
      <c r="N479" s="3"/>
      <c r="O479" s="3"/>
      <c r="P479" s="3"/>
      <c r="Q479" s="3"/>
      <c r="R479" s="3"/>
      <c r="S479" s="3"/>
      <c r="T479" s="3"/>
      <c r="U479" s="3"/>
      <c r="V479" s="3"/>
      <c r="W479" s="3"/>
      <c r="X479" s="3"/>
      <c r="Y479" s="3"/>
      <c r="Z479" s="3"/>
    </row>
    <row r="480" spans="2:26">
      <c r="B480" s="449"/>
      <c r="C480" s="7"/>
      <c r="D480" s="3"/>
      <c r="E480" s="3"/>
      <c r="F480" s="3"/>
      <c r="G480" s="3"/>
      <c r="H480" s="3"/>
      <c r="I480" s="3"/>
      <c r="J480" s="3"/>
      <c r="K480" s="3"/>
      <c r="L480" s="3"/>
      <c r="M480" s="3"/>
      <c r="N480" s="3"/>
      <c r="O480" s="3"/>
      <c r="P480" s="3"/>
      <c r="Q480" s="3"/>
      <c r="R480" s="3"/>
      <c r="S480" s="3"/>
      <c r="T480" s="3"/>
      <c r="U480" s="3"/>
      <c r="V480" s="3"/>
      <c r="W480" s="3"/>
      <c r="X480" s="3"/>
      <c r="Y480" s="3"/>
      <c r="Z480" s="3"/>
    </row>
    <row r="481" spans="2:26">
      <c r="B481" s="449"/>
      <c r="C481" s="7"/>
      <c r="D481" s="3"/>
      <c r="E481" s="3"/>
      <c r="F481" s="3"/>
      <c r="G481" s="3"/>
      <c r="H481" s="3"/>
      <c r="I481" s="3"/>
      <c r="J481" s="3"/>
      <c r="K481" s="3"/>
      <c r="L481" s="3"/>
      <c r="M481" s="3"/>
      <c r="N481" s="3"/>
      <c r="O481" s="3"/>
      <c r="P481" s="3"/>
      <c r="Q481" s="3"/>
      <c r="R481" s="3"/>
      <c r="S481" s="3"/>
      <c r="T481" s="3"/>
      <c r="U481" s="3"/>
      <c r="V481" s="3"/>
      <c r="W481" s="3"/>
      <c r="X481" s="3"/>
      <c r="Y481" s="3"/>
      <c r="Z481" s="3"/>
    </row>
    <row r="482" spans="2:26">
      <c r="B482" s="449"/>
      <c r="C482" s="7"/>
      <c r="D482" s="3"/>
      <c r="E482" s="3"/>
      <c r="F482" s="3"/>
      <c r="G482" s="3"/>
      <c r="H482" s="3"/>
      <c r="I482" s="3"/>
      <c r="J482" s="3"/>
      <c r="K482" s="3"/>
      <c r="L482" s="3"/>
      <c r="M482" s="3"/>
      <c r="N482" s="3"/>
      <c r="O482" s="3"/>
      <c r="P482" s="3"/>
      <c r="Q482" s="3"/>
      <c r="R482" s="3"/>
      <c r="S482" s="3"/>
      <c r="T482" s="3"/>
      <c r="U482" s="3"/>
      <c r="V482" s="3"/>
      <c r="W482" s="3"/>
      <c r="X482" s="3"/>
      <c r="Y482" s="3"/>
      <c r="Z482" s="3"/>
    </row>
    <row r="483" spans="2:26">
      <c r="B483" s="449"/>
      <c r="C483" s="7"/>
      <c r="D483" s="3"/>
      <c r="E483" s="3"/>
      <c r="F483" s="3"/>
      <c r="G483" s="3"/>
      <c r="H483" s="3"/>
      <c r="I483" s="3"/>
      <c r="J483" s="3"/>
      <c r="K483" s="3"/>
      <c r="L483" s="3"/>
      <c r="M483" s="3"/>
      <c r="N483" s="3"/>
      <c r="O483" s="3"/>
      <c r="P483" s="3"/>
      <c r="Q483" s="3"/>
      <c r="R483" s="3"/>
      <c r="S483" s="3"/>
      <c r="T483" s="3"/>
      <c r="U483" s="3"/>
      <c r="V483" s="3"/>
      <c r="W483" s="3"/>
      <c r="X483" s="3"/>
      <c r="Y483" s="3"/>
      <c r="Z483" s="3"/>
    </row>
    <row r="484" spans="2:26">
      <c r="B484" s="449"/>
      <c r="C484" s="7"/>
      <c r="D484" s="3"/>
      <c r="E484" s="3"/>
      <c r="F484" s="3"/>
      <c r="G484" s="3"/>
      <c r="H484" s="3"/>
      <c r="I484" s="3"/>
      <c r="J484" s="3"/>
      <c r="K484" s="3"/>
      <c r="L484" s="3"/>
      <c r="M484" s="3"/>
      <c r="N484" s="3"/>
      <c r="O484" s="3"/>
      <c r="P484" s="3"/>
      <c r="Q484" s="3"/>
      <c r="R484" s="3"/>
      <c r="S484" s="3"/>
      <c r="T484" s="3"/>
      <c r="U484" s="3"/>
      <c r="V484" s="3"/>
      <c r="W484" s="3"/>
      <c r="X484" s="3"/>
      <c r="Y484" s="3"/>
      <c r="Z484" s="3"/>
    </row>
    <row r="485" spans="2:26">
      <c r="B485" s="449"/>
      <c r="C485" s="7"/>
      <c r="D485" s="3"/>
      <c r="E485" s="3"/>
      <c r="F485" s="3"/>
      <c r="G485" s="3"/>
      <c r="H485" s="3"/>
      <c r="I485" s="3"/>
      <c r="J485" s="3"/>
      <c r="K485" s="3"/>
      <c r="L485" s="3"/>
      <c r="M485" s="3"/>
      <c r="N485" s="3"/>
      <c r="O485" s="3"/>
      <c r="P485" s="3"/>
      <c r="Q485" s="3"/>
      <c r="R485" s="3"/>
      <c r="S485" s="3"/>
      <c r="T485" s="3"/>
      <c r="U485" s="3"/>
      <c r="V485" s="3"/>
      <c r="W485" s="3"/>
      <c r="X485" s="3"/>
      <c r="Y485" s="3"/>
      <c r="Z485" s="3"/>
    </row>
    <row r="486" spans="2:26">
      <c r="B486" s="449"/>
      <c r="C486" s="7"/>
      <c r="D486" s="3"/>
      <c r="E486" s="3"/>
      <c r="F486" s="3"/>
      <c r="G486" s="3"/>
      <c r="H486" s="3"/>
      <c r="I486" s="3"/>
      <c r="J486" s="3"/>
      <c r="K486" s="3"/>
      <c r="L486" s="3"/>
      <c r="M486" s="3"/>
      <c r="N486" s="3"/>
      <c r="O486" s="3"/>
      <c r="P486" s="3"/>
      <c r="Q486" s="3"/>
      <c r="R486" s="3"/>
      <c r="S486" s="3"/>
      <c r="T486" s="3"/>
      <c r="U486" s="3"/>
      <c r="V486" s="3"/>
      <c r="W486" s="3"/>
      <c r="X486" s="3"/>
      <c r="Y486" s="3"/>
      <c r="Z486" s="3"/>
    </row>
    <row r="487" spans="2:26">
      <c r="B487" s="449"/>
      <c r="C487" s="7"/>
      <c r="D487" s="3"/>
      <c r="E487" s="3"/>
      <c r="F487" s="3"/>
      <c r="G487" s="3"/>
      <c r="H487" s="3"/>
      <c r="I487" s="3"/>
      <c r="J487" s="3"/>
      <c r="K487" s="3"/>
      <c r="L487" s="3"/>
      <c r="M487" s="3"/>
      <c r="N487" s="3"/>
      <c r="O487" s="3"/>
      <c r="P487" s="3"/>
      <c r="Q487" s="3"/>
      <c r="R487" s="3"/>
      <c r="S487" s="3"/>
      <c r="T487" s="3"/>
      <c r="U487" s="3"/>
      <c r="V487" s="3"/>
      <c r="W487" s="3"/>
      <c r="X487" s="3"/>
      <c r="Y487" s="3"/>
      <c r="Z487" s="3"/>
    </row>
    <row r="488" spans="2:26">
      <c r="B488" s="449"/>
      <c r="C488" s="7"/>
      <c r="D488" s="3"/>
      <c r="E488" s="3"/>
      <c r="F488" s="3"/>
      <c r="G488" s="3"/>
      <c r="H488" s="3"/>
      <c r="I488" s="3"/>
      <c r="J488" s="3"/>
      <c r="K488" s="3"/>
      <c r="L488" s="3"/>
      <c r="M488" s="3"/>
      <c r="N488" s="3"/>
      <c r="O488" s="3"/>
      <c r="P488" s="3"/>
      <c r="Q488" s="3"/>
      <c r="R488" s="3"/>
      <c r="S488" s="3"/>
      <c r="T488" s="3"/>
      <c r="U488" s="3"/>
      <c r="V488" s="3"/>
      <c r="W488" s="3"/>
      <c r="X488" s="3"/>
      <c r="Y488" s="3"/>
      <c r="Z488" s="3"/>
    </row>
    <row r="489" spans="2:26">
      <c r="B489" s="449"/>
      <c r="C489" s="7"/>
      <c r="D489" s="3"/>
      <c r="E489" s="3"/>
      <c r="F489" s="3"/>
      <c r="G489" s="3"/>
      <c r="H489" s="3"/>
      <c r="I489" s="3"/>
      <c r="J489" s="3"/>
      <c r="K489" s="3"/>
      <c r="L489" s="3"/>
      <c r="M489" s="3"/>
      <c r="N489" s="3"/>
      <c r="O489" s="3"/>
      <c r="P489" s="3"/>
      <c r="Q489" s="3"/>
      <c r="R489" s="3"/>
      <c r="S489" s="3"/>
      <c r="T489" s="3"/>
      <c r="U489" s="3"/>
      <c r="V489" s="3"/>
      <c r="W489" s="3"/>
      <c r="X489" s="3"/>
      <c r="Y489" s="3"/>
      <c r="Z489" s="3"/>
    </row>
    <row r="490" spans="2:26">
      <c r="B490" s="449"/>
      <c r="C490" s="7"/>
      <c r="D490" s="3"/>
      <c r="E490" s="3"/>
      <c r="F490" s="3"/>
      <c r="G490" s="3"/>
      <c r="H490" s="3"/>
      <c r="I490" s="3"/>
      <c r="J490" s="3"/>
      <c r="K490" s="3"/>
      <c r="L490" s="3"/>
      <c r="M490" s="3"/>
      <c r="N490" s="3"/>
      <c r="O490" s="3"/>
      <c r="P490" s="3"/>
      <c r="Q490" s="3"/>
      <c r="R490" s="3"/>
      <c r="S490" s="3"/>
      <c r="T490" s="3"/>
      <c r="U490" s="3"/>
      <c r="V490" s="3"/>
      <c r="W490" s="3"/>
      <c r="X490" s="3"/>
      <c r="Y490" s="3"/>
      <c r="Z490" s="3"/>
    </row>
    <row r="491" spans="2:26">
      <c r="B491" s="449"/>
      <c r="C491" s="7"/>
      <c r="D491" s="3"/>
      <c r="E491" s="3"/>
      <c r="F491" s="3"/>
      <c r="G491" s="3"/>
      <c r="H491" s="3"/>
      <c r="I491" s="3"/>
      <c r="J491" s="3"/>
      <c r="K491" s="3"/>
      <c r="L491" s="3"/>
      <c r="M491" s="3"/>
      <c r="N491" s="3"/>
      <c r="O491" s="3"/>
      <c r="P491" s="3"/>
      <c r="Q491" s="3"/>
      <c r="R491" s="3"/>
      <c r="S491" s="3"/>
      <c r="T491" s="3"/>
      <c r="U491" s="3"/>
      <c r="V491" s="3"/>
      <c r="W491" s="3"/>
      <c r="X491" s="3"/>
      <c r="Y491" s="3"/>
      <c r="Z491" s="3"/>
    </row>
    <row r="492" spans="2:26">
      <c r="B492" s="449"/>
      <c r="C492" s="7"/>
      <c r="D492" s="3"/>
      <c r="E492" s="3"/>
      <c r="F492" s="3"/>
      <c r="G492" s="3"/>
      <c r="H492" s="3"/>
      <c r="I492" s="3"/>
      <c r="J492" s="3"/>
      <c r="K492" s="3"/>
      <c r="L492" s="3"/>
      <c r="M492" s="3"/>
      <c r="N492" s="3"/>
      <c r="O492" s="3"/>
      <c r="P492" s="3"/>
      <c r="Q492" s="3"/>
      <c r="R492" s="3"/>
      <c r="S492" s="3"/>
      <c r="T492" s="3"/>
      <c r="U492" s="3"/>
      <c r="V492" s="3"/>
      <c r="W492" s="3"/>
      <c r="X492" s="3"/>
      <c r="Y492" s="3"/>
      <c r="Z492" s="3"/>
    </row>
    <row r="493" spans="2:26">
      <c r="B493" s="449"/>
      <c r="C493" s="7"/>
      <c r="D493" s="3"/>
      <c r="E493" s="3"/>
      <c r="F493" s="3"/>
      <c r="G493" s="3"/>
      <c r="H493" s="3"/>
      <c r="I493" s="3"/>
      <c r="J493" s="3"/>
      <c r="K493" s="3"/>
      <c r="L493" s="3"/>
      <c r="M493" s="3"/>
      <c r="N493" s="3"/>
      <c r="O493" s="3"/>
      <c r="P493" s="3"/>
      <c r="Q493" s="3"/>
      <c r="R493" s="3"/>
      <c r="S493" s="3"/>
      <c r="T493" s="3"/>
      <c r="U493" s="3"/>
      <c r="V493" s="3"/>
      <c r="W493" s="3"/>
      <c r="X493" s="3"/>
      <c r="Y493" s="3"/>
      <c r="Z493" s="3"/>
    </row>
    <row r="494" spans="2:26">
      <c r="B494" s="449"/>
      <c r="C494" s="7"/>
      <c r="D494" s="3"/>
      <c r="E494" s="3"/>
      <c r="F494" s="3"/>
      <c r="G494" s="3"/>
      <c r="H494" s="3"/>
      <c r="I494" s="3"/>
      <c r="J494" s="3"/>
      <c r="K494" s="3"/>
      <c r="L494" s="3"/>
      <c r="M494" s="3"/>
      <c r="N494" s="3"/>
      <c r="O494" s="3"/>
      <c r="P494" s="3"/>
      <c r="Q494" s="3"/>
      <c r="R494" s="3"/>
      <c r="S494" s="3"/>
      <c r="T494" s="3"/>
      <c r="U494" s="3"/>
      <c r="V494" s="3"/>
      <c r="W494" s="3"/>
      <c r="X494" s="3"/>
      <c r="Y494" s="3"/>
      <c r="Z494" s="3"/>
    </row>
    <row r="495" spans="2:26">
      <c r="B495" s="449"/>
      <c r="C495" s="7"/>
      <c r="D495" s="3"/>
      <c r="E495" s="3"/>
      <c r="F495" s="3"/>
      <c r="G495" s="3"/>
      <c r="H495" s="3"/>
      <c r="I495" s="3"/>
      <c r="J495" s="3"/>
      <c r="K495" s="3"/>
      <c r="L495" s="3"/>
      <c r="M495" s="3"/>
      <c r="N495" s="3"/>
      <c r="O495" s="3"/>
      <c r="P495" s="3"/>
      <c r="Q495" s="3"/>
      <c r="R495" s="3"/>
      <c r="S495" s="3"/>
      <c r="T495" s="3"/>
      <c r="U495" s="3"/>
      <c r="V495" s="3"/>
      <c r="W495" s="3"/>
      <c r="X495" s="3"/>
      <c r="Y495" s="3"/>
      <c r="Z495" s="3"/>
    </row>
    <row r="496" spans="2:26">
      <c r="B496" s="449"/>
      <c r="C496" s="7"/>
      <c r="D496" s="3"/>
      <c r="E496" s="3"/>
      <c r="F496" s="3"/>
      <c r="G496" s="3"/>
      <c r="H496" s="3"/>
      <c r="I496" s="3"/>
      <c r="J496" s="3"/>
      <c r="K496" s="3"/>
      <c r="L496" s="3"/>
      <c r="M496" s="3"/>
      <c r="N496" s="3"/>
      <c r="O496" s="3"/>
      <c r="P496" s="3"/>
      <c r="Q496" s="3"/>
      <c r="R496" s="3"/>
      <c r="S496" s="3"/>
      <c r="T496" s="3"/>
      <c r="U496" s="3"/>
      <c r="V496" s="3"/>
      <c r="W496" s="3"/>
      <c r="X496" s="3"/>
      <c r="Y496" s="3"/>
      <c r="Z496" s="3"/>
    </row>
    <row r="497" spans="2:26">
      <c r="B497" s="449"/>
      <c r="C497" s="7"/>
      <c r="D497" s="3"/>
      <c r="E497" s="3"/>
      <c r="F497" s="3"/>
      <c r="G497" s="3"/>
      <c r="H497" s="3"/>
      <c r="I497" s="3"/>
      <c r="J497" s="3"/>
      <c r="K497" s="3"/>
      <c r="L497" s="3"/>
      <c r="M497" s="3"/>
      <c r="N497" s="3"/>
      <c r="O497" s="3"/>
      <c r="P497" s="3"/>
      <c r="Q497" s="3"/>
      <c r="R497" s="3"/>
      <c r="S497" s="3"/>
      <c r="T497" s="3"/>
      <c r="U497" s="3"/>
      <c r="V497" s="3"/>
      <c r="W497" s="3"/>
      <c r="X497" s="3"/>
      <c r="Y497" s="3"/>
      <c r="Z497" s="3"/>
    </row>
    <row r="498" spans="2:26">
      <c r="B498" s="449"/>
      <c r="C498" s="7"/>
      <c r="D498" s="3"/>
      <c r="E498" s="3"/>
      <c r="F498" s="3"/>
      <c r="G498" s="3"/>
      <c r="H498" s="3"/>
      <c r="I498" s="3"/>
      <c r="J498" s="3"/>
      <c r="K498" s="3"/>
      <c r="L498" s="3"/>
      <c r="M498" s="3"/>
      <c r="N498" s="3"/>
      <c r="O498" s="3"/>
      <c r="P498" s="3"/>
      <c r="Q498" s="3"/>
      <c r="R498" s="3"/>
      <c r="S498" s="3"/>
      <c r="T498" s="3"/>
      <c r="U498" s="3"/>
      <c r="V498" s="3"/>
      <c r="W498" s="3"/>
      <c r="X498" s="3"/>
      <c r="Y498" s="3"/>
      <c r="Z498" s="3"/>
    </row>
    <row r="499" spans="2:26">
      <c r="B499" s="449"/>
      <c r="C499" s="7"/>
      <c r="D499" s="3"/>
      <c r="E499" s="3"/>
      <c r="F499" s="3"/>
      <c r="G499" s="3"/>
      <c r="H499" s="3"/>
      <c r="I499" s="3"/>
      <c r="J499" s="3"/>
      <c r="K499" s="3"/>
      <c r="L499" s="3"/>
      <c r="M499" s="3"/>
      <c r="N499" s="3"/>
      <c r="O499" s="3"/>
      <c r="P499" s="3"/>
      <c r="Q499" s="3"/>
      <c r="R499" s="3"/>
      <c r="S499" s="3"/>
      <c r="T499" s="3"/>
      <c r="U499" s="3"/>
      <c r="V499" s="3"/>
      <c r="W499" s="3"/>
      <c r="X499" s="3"/>
      <c r="Y499" s="3"/>
      <c r="Z499" s="3"/>
    </row>
    <row r="500" spans="2:26">
      <c r="B500" s="449"/>
      <c r="C500" s="7"/>
      <c r="D500" s="3"/>
      <c r="E500" s="3"/>
      <c r="F500" s="3"/>
      <c r="G500" s="3"/>
      <c r="H500" s="3"/>
      <c r="I500" s="3"/>
      <c r="J500" s="3"/>
      <c r="K500" s="3"/>
      <c r="L500" s="3"/>
      <c r="M500" s="3"/>
      <c r="N500" s="3"/>
      <c r="O500" s="3"/>
      <c r="P500" s="3"/>
      <c r="Q500" s="3"/>
      <c r="R500" s="3"/>
      <c r="S500" s="3"/>
      <c r="T500" s="3"/>
      <c r="U500" s="3"/>
      <c r="V500" s="3"/>
      <c r="W500" s="3"/>
      <c r="X500" s="3"/>
      <c r="Y500" s="3"/>
      <c r="Z500" s="3"/>
    </row>
    <row r="501" spans="2:26">
      <c r="B501" s="449"/>
      <c r="C501" s="7"/>
      <c r="D501" s="3"/>
      <c r="E501" s="3"/>
      <c r="F501" s="3"/>
      <c r="G501" s="3"/>
      <c r="H501" s="3"/>
      <c r="I501" s="3"/>
      <c r="J501" s="3"/>
      <c r="K501" s="3"/>
      <c r="L501" s="3"/>
      <c r="M501" s="3"/>
      <c r="N501" s="3"/>
      <c r="O501" s="3"/>
      <c r="P501" s="3"/>
      <c r="Q501" s="3"/>
      <c r="R501" s="3"/>
      <c r="S501" s="3"/>
      <c r="T501" s="3"/>
      <c r="U501" s="3"/>
      <c r="V501" s="3"/>
      <c r="W501" s="3"/>
      <c r="X501" s="3"/>
      <c r="Y501" s="3"/>
      <c r="Z501" s="3"/>
    </row>
    <row r="502" spans="2:26">
      <c r="B502" s="449"/>
      <c r="C502" s="7"/>
      <c r="D502" s="3"/>
      <c r="E502" s="3"/>
      <c r="F502" s="3"/>
      <c r="G502" s="3"/>
      <c r="H502" s="3"/>
      <c r="I502" s="3"/>
      <c r="J502" s="3"/>
      <c r="K502" s="3"/>
      <c r="L502" s="3"/>
      <c r="M502" s="3"/>
      <c r="N502" s="3"/>
      <c r="O502" s="3"/>
      <c r="P502" s="3"/>
      <c r="Q502" s="3"/>
      <c r="R502" s="3"/>
      <c r="S502" s="3"/>
      <c r="T502" s="3"/>
      <c r="U502" s="3"/>
      <c r="V502" s="3"/>
      <c r="W502" s="3"/>
      <c r="X502" s="3"/>
      <c r="Y502" s="3"/>
      <c r="Z502" s="3"/>
    </row>
    <row r="503" spans="2:26">
      <c r="B503" s="449"/>
      <c r="C503" s="7"/>
      <c r="D503" s="3"/>
      <c r="E503" s="3"/>
      <c r="F503" s="3"/>
      <c r="G503" s="3"/>
      <c r="H503" s="3"/>
      <c r="I503" s="3"/>
      <c r="J503" s="3"/>
      <c r="K503" s="3"/>
      <c r="L503" s="3"/>
      <c r="M503" s="3"/>
      <c r="N503" s="3"/>
      <c r="O503" s="3"/>
      <c r="P503" s="3"/>
      <c r="Q503" s="3"/>
      <c r="R503" s="3"/>
      <c r="S503" s="3"/>
      <c r="T503" s="3"/>
      <c r="U503" s="3"/>
      <c r="V503" s="3"/>
      <c r="W503" s="3"/>
      <c r="X503" s="3"/>
      <c r="Y503" s="3"/>
      <c r="Z503" s="3"/>
    </row>
    <row r="504" spans="2:26">
      <c r="B504" s="449"/>
      <c r="C504" s="7"/>
      <c r="D504" s="3"/>
      <c r="E504" s="3"/>
      <c r="F504" s="3"/>
      <c r="G504" s="3"/>
      <c r="H504" s="3"/>
      <c r="I504" s="3"/>
      <c r="J504" s="3"/>
      <c r="K504" s="3"/>
      <c r="L504" s="3"/>
      <c r="M504" s="3"/>
      <c r="N504" s="3"/>
      <c r="O504" s="3"/>
      <c r="P504" s="3"/>
      <c r="Q504" s="3"/>
      <c r="R504" s="3"/>
      <c r="S504" s="3"/>
      <c r="T504" s="3"/>
      <c r="U504" s="3"/>
      <c r="V504" s="3"/>
      <c r="W504" s="3"/>
      <c r="X504" s="3"/>
      <c r="Y504" s="3"/>
      <c r="Z504" s="3"/>
    </row>
    <row r="505" spans="2:26">
      <c r="B505" s="449"/>
      <c r="C505" s="7"/>
      <c r="D505" s="3"/>
      <c r="E505" s="3"/>
      <c r="F505" s="3"/>
      <c r="G505" s="3"/>
      <c r="H505" s="3"/>
      <c r="I505" s="3"/>
      <c r="J505" s="3"/>
      <c r="K505" s="3"/>
      <c r="L505" s="3"/>
      <c r="M505" s="3"/>
      <c r="N505" s="3"/>
      <c r="O505" s="3"/>
      <c r="P505" s="3"/>
      <c r="Q505" s="3"/>
      <c r="R505" s="3"/>
      <c r="S505" s="3"/>
      <c r="T505" s="3"/>
      <c r="U505" s="3"/>
      <c r="V505" s="3"/>
      <c r="W505" s="3"/>
      <c r="X505" s="3"/>
      <c r="Y505" s="3"/>
      <c r="Z505" s="3"/>
    </row>
    <row r="506" spans="2:26">
      <c r="B506" s="449"/>
      <c r="C506" s="7"/>
      <c r="D506" s="3"/>
      <c r="E506" s="3"/>
      <c r="F506" s="3"/>
      <c r="G506" s="3"/>
      <c r="H506" s="3"/>
      <c r="I506" s="3"/>
      <c r="J506" s="3"/>
      <c r="K506" s="3"/>
      <c r="L506" s="3"/>
      <c r="M506" s="3"/>
      <c r="N506" s="3"/>
      <c r="O506" s="3"/>
      <c r="P506" s="3"/>
      <c r="Q506" s="3"/>
      <c r="R506" s="3"/>
      <c r="S506" s="3"/>
      <c r="T506" s="3"/>
      <c r="U506" s="3"/>
      <c r="V506" s="3"/>
      <c r="W506" s="3"/>
      <c r="X506" s="3"/>
      <c r="Y506" s="3"/>
      <c r="Z506" s="3"/>
    </row>
    <row r="507" spans="2:26">
      <c r="B507" s="449"/>
      <c r="C507" s="7"/>
      <c r="D507" s="3"/>
      <c r="E507" s="3"/>
      <c r="F507" s="3"/>
      <c r="G507" s="3"/>
      <c r="H507" s="3"/>
      <c r="I507" s="3"/>
      <c r="J507" s="3"/>
      <c r="K507" s="3"/>
      <c r="L507" s="3"/>
      <c r="M507" s="3"/>
      <c r="N507" s="3"/>
      <c r="O507" s="3"/>
      <c r="P507" s="3"/>
      <c r="Q507" s="3"/>
      <c r="R507" s="3"/>
      <c r="S507" s="3"/>
      <c r="T507" s="3"/>
      <c r="U507" s="3"/>
      <c r="V507" s="3"/>
      <c r="W507" s="3"/>
      <c r="X507" s="3"/>
      <c r="Y507" s="3"/>
      <c r="Z507" s="3"/>
    </row>
    <row r="508" spans="2:26">
      <c r="B508" s="449"/>
      <c r="C508" s="7"/>
      <c r="D508" s="3"/>
      <c r="E508" s="3"/>
      <c r="F508" s="3"/>
      <c r="G508" s="3"/>
      <c r="H508" s="3"/>
      <c r="I508" s="3"/>
      <c r="J508" s="3"/>
      <c r="K508" s="3"/>
      <c r="L508" s="3"/>
      <c r="M508" s="3"/>
      <c r="N508" s="3"/>
      <c r="O508" s="3"/>
      <c r="P508" s="3"/>
      <c r="Q508" s="3"/>
      <c r="R508" s="3"/>
      <c r="S508" s="3"/>
      <c r="T508" s="3"/>
      <c r="U508" s="3"/>
      <c r="V508" s="3"/>
      <c r="W508" s="3"/>
      <c r="X508" s="3"/>
      <c r="Y508" s="3"/>
      <c r="Z508" s="3"/>
    </row>
    <row r="509" spans="2:26">
      <c r="B509" s="449"/>
      <c r="C509" s="7"/>
      <c r="D509" s="3"/>
      <c r="E509" s="3"/>
      <c r="F509" s="3"/>
      <c r="G509" s="3"/>
      <c r="H509" s="3"/>
      <c r="I509" s="3"/>
      <c r="J509" s="3"/>
      <c r="K509" s="3"/>
      <c r="L509" s="3"/>
      <c r="M509" s="3"/>
      <c r="N509" s="3"/>
      <c r="O509" s="3"/>
      <c r="P509" s="3"/>
      <c r="Q509" s="3"/>
      <c r="R509" s="3"/>
      <c r="S509" s="3"/>
      <c r="T509" s="3"/>
      <c r="U509" s="3"/>
      <c r="V509" s="3"/>
      <c r="W509" s="3"/>
      <c r="X509" s="3"/>
      <c r="Y509" s="3"/>
      <c r="Z509" s="3"/>
    </row>
    <row r="510" spans="2:26">
      <c r="B510" s="449"/>
      <c r="C510" s="7"/>
      <c r="D510" s="3"/>
      <c r="E510" s="3"/>
      <c r="F510" s="3"/>
      <c r="G510" s="3"/>
      <c r="H510" s="3"/>
      <c r="I510" s="3"/>
      <c r="J510" s="3"/>
      <c r="K510" s="3"/>
      <c r="L510" s="3"/>
      <c r="M510" s="3"/>
      <c r="N510" s="3"/>
      <c r="O510" s="3"/>
      <c r="P510" s="3"/>
      <c r="Q510" s="3"/>
      <c r="R510" s="3"/>
      <c r="S510" s="3"/>
      <c r="T510" s="3"/>
      <c r="U510" s="3"/>
      <c r="V510" s="3"/>
      <c r="W510" s="3"/>
      <c r="X510" s="3"/>
      <c r="Y510" s="3"/>
      <c r="Z510" s="3"/>
    </row>
    <row r="511" spans="2:26">
      <c r="B511" s="449"/>
      <c r="C511" s="7"/>
      <c r="D511" s="3"/>
      <c r="E511" s="3"/>
      <c r="F511" s="3"/>
      <c r="G511" s="3"/>
      <c r="H511" s="3"/>
      <c r="I511" s="3"/>
      <c r="J511" s="3"/>
      <c r="K511" s="3"/>
      <c r="L511" s="3"/>
      <c r="M511" s="3"/>
      <c r="N511" s="3"/>
      <c r="O511" s="3"/>
      <c r="P511" s="3"/>
      <c r="Q511" s="3"/>
      <c r="R511" s="3"/>
      <c r="S511" s="3"/>
      <c r="T511" s="3"/>
      <c r="U511" s="3"/>
      <c r="V511" s="3"/>
      <c r="W511" s="3"/>
      <c r="X511" s="3"/>
      <c r="Y511" s="3"/>
      <c r="Z511" s="3"/>
    </row>
    <row r="512" spans="2:26">
      <c r="B512" s="449"/>
      <c r="C512" s="7"/>
      <c r="D512" s="3"/>
      <c r="E512" s="3"/>
      <c r="F512" s="3"/>
      <c r="G512" s="3"/>
      <c r="H512" s="3"/>
      <c r="I512" s="3"/>
      <c r="J512" s="3"/>
      <c r="K512" s="3"/>
      <c r="L512" s="3"/>
      <c r="M512" s="3"/>
      <c r="N512" s="3"/>
      <c r="O512" s="3"/>
      <c r="P512" s="3"/>
      <c r="Q512" s="3"/>
      <c r="R512" s="3"/>
      <c r="S512" s="3"/>
      <c r="T512" s="3"/>
      <c r="U512" s="3"/>
      <c r="V512" s="3"/>
      <c r="W512" s="3"/>
      <c r="X512" s="3"/>
      <c r="Y512" s="3"/>
      <c r="Z512" s="3"/>
    </row>
    <row r="513" spans="2:26">
      <c r="B513" s="449"/>
      <c r="C513" s="7"/>
      <c r="D513" s="3"/>
      <c r="E513" s="3"/>
      <c r="F513" s="3"/>
      <c r="G513" s="3"/>
      <c r="H513" s="3"/>
      <c r="I513" s="3"/>
      <c r="J513" s="3"/>
      <c r="K513" s="3"/>
      <c r="L513" s="3"/>
      <c r="M513" s="3"/>
      <c r="N513" s="3"/>
      <c r="O513" s="3"/>
      <c r="P513" s="3"/>
      <c r="Q513" s="3"/>
      <c r="R513" s="3"/>
      <c r="S513" s="3"/>
      <c r="T513" s="3"/>
      <c r="U513" s="3"/>
      <c r="V513" s="3"/>
      <c r="W513" s="3"/>
      <c r="X513" s="3"/>
      <c r="Y513" s="3"/>
      <c r="Z513" s="3"/>
    </row>
    <row r="514" spans="2:26">
      <c r="B514" s="449"/>
      <c r="C514" s="7"/>
      <c r="D514" s="3"/>
      <c r="E514" s="3"/>
      <c r="F514" s="3"/>
      <c r="G514" s="3"/>
      <c r="H514" s="3"/>
      <c r="I514" s="3"/>
      <c r="J514" s="3"/>
      <c r="K514" s="3"/>
      <c r="L514" s="3"/>
      <c r="M514" s="3"/>
      <c r="N514" s="3"/>
      <c r="O514" s="3"/>
      <c r="P514" s="3"/>
      <c r="Q514" s="3"/>
      <c r="R514" s="3"/>
      <c r="S514" s="3"/>
      <c r="T514" s="3"/>
      <c r="U514" s="3"/>
      <c r="V514" s="3"/>
      <c r="W514" s="3"/>
      <c r="X514" s="3"/>
      <c r="Y514" s="3"/>
      <c r="Z514" s="3"/>
    </row>
    <row r="515" spans="2:26">
      <c r="B515" s="449"/>
      <c r="C515" s="7"/>
      <c r="D515" s="3"/>
      <c r="E515" s="3"/>
      <c r="F515" s="3"/>
      <c r="G515" s="3"/>
      <c r="H515" s="3"/>
      <c r="I515" s="3"/>
      <c r="J515" s="3"/>
      <c r="K515" s="3"/>
      <c r="L515" s="3"/>
      <c r="M515" s="3"/>
      <c r="N515" s="3"/>
      <c r="O515" s="3"/>
      <c r="P515" s="3"/>
      <c r="Q515" s="3"/>
      <c r="R515" s="3"/>
      <c r="S515" s="3"/>
      <c r="T515" s="3"/>
      <c r="U515" s="3"/>
      <c r="V515" s="3"/>
      <c r="W515" s="3"/>
      <c r="X515" s="3"/>
      <c r="Y515" s="3"/>
      <c r="Z515" s="3"/>
    </row>
    <row r="516" spans="2:26">
      <c r="B516" s="449"/>
      <c r="C516" s="7"/>
      <c r="D516" s="3"/>
      <c r="E516" s="3"/>
      <c r="F516" s="3"/>
      <c r="G516" s="3"/>
      <c r="H516" s="3"/>
      <c r="I516" s="3"/>
      <c r="J516" s="3"/>
      <c r="K516" s="3"/>
      <c r="L516" s="3"/>
      <c r="M516" s="3"/>
      <c r="N516" s="3"/>
      <c r="O516" s="3"/>
      <c r="P516" s="3"/>
      <c r="Q516" s="3"/>
      <c r="R516" s="3"/>
      <c r="S516" s="3"/>
      <c r="T516" s="3"/>
      <c r="U516" s="3"/>
      <c r="V516" s="3"/>
      <c r="W516" s="3"/>
      <c r="X516" s="3"/>
      <c r="Y516" s="3"/>
      <c r="Z516" s="3"/>
    </row>
    <row r="517" spans="2:26">
      <c r="B517" s="449"/>
      <c r="C517" s="7"/>
      <c r="D517" s="3"/>
      <c r="E517" s="3"/>
      <c r="F517" s="3"/>
      <c r="G517" s="3"/>
      <c r="H517" s="3"/>
      <c r="I517" s="3"/>
      <c r="J517" s="3"/>
      <c r="K517" s="3"/>
      <c r="L517" s="3"/>
      <c r="M517" s="3"/>
      <c r="N517" s="3"/>
      <c r="O517" s="3"/>
      <c r="P517" s="3"/>
      <c r="Q517" s="3"/>
      <c r="R517" s="3"/>
      <c r="S517" s="3"/>
      <c r="T517" s="3"/>
      <c r="U517" s="3"/>
      <c r="V517" s="3"/>
      <c r="W517" s="3"/>
      <c r="X517" s="3"/>
      <c r="Y517" s="3"/>
      <c r="Z517" s="3"/>
    </row>
    <row r="518" spans="2:26">
      <c r="B518" s="449"/>
      <c r="C518" s="7"/>
      <c r="D518" s="3"/>
      <c r="E518" s="3"/>
      <c r="F518" s="3"/>
      <c r="G518" s="3"/>
      <c r="H518" s="3"/>
      <c r="I518" s="3"/>
      <c r="J518" s="3"/>
      <c r="K518" s="3"/>
      <c r="L518" s="3"/>
      <c r="M518" s="3"/>
      <c r="N518" s="3"/>
      <c r="O518" s="3"/>
      <c r="P518" s="3"/>
      <c r="Q518" s="3"/>
      <c r="R518" s="3"/>
      <c r="S518" s="3"/>
      <c r="T518" s="3"/>
      <c r="U518" s="3"/>
      <c r="V518" s="3"/>
      <c r="W518" s="3"/>
      <c r="X518" s="3"/>
      <c r="Y518" s="3"/>
      <c r="Z518" s="3"/>
    </row>
    <row r="519" spans="2:26">
      <c r="B519" s="449"/>
      <c r="C519" s="7"/>
      <c r="D519" s="3"/>
      <c r="E519" s="3"/>
      <c r="F519" s="3"/>
      <c r="G519" s="3"/>
      <c r="H519" s="3"/>
      <c r="I519" s="3"/>
      <c r="J519" s="3"/>
      <c r="K519" s="3"/>
      <c r="L519" s="3"/>
      <c r="M519" s="3"/>
      <c r="N519" s="3"/>
      <c r="O519" s="3"/>
      <c r="P519" s="3"/>
      <c r="Q519" s="3"/>
      <c r="R519" s="3"/>
      <c r="S519" s="3"/>
      <c r="T519" s="3"/>
      <c r="U519" s="3"/>
      <c r="V519" s="3"/>
      <c r="W519" s="3"/>
      <c r="X519" s="3"/>
      <c r="Y519" s="3"/>
      <c r="Z519" s="3"/>
    </row>
    <row r="520" spans="2:26">
      <c r="B520" s="449"/>
      <c r="C520" s="7"/>
      <c r="D520" s="3"/>
      <c r="E520" s="3"/>
      <c r="F520" s="3"/>
      <c r="G520" s="3"/>
      <c r="H520" s="3"/>
      <c r="I520" s="3"/>
      <c r="J520" s="3"/>
      <c r="K520" s="3"/>
      <c r="L520" s="3"/>
      <c r="M520" s="3"/>
      <c r="N520" s="3"/>
      <c r="O520" s="3"/>
      <c r="P520" s="3"/>
      <c r="Q520" s="3"/>
      <c r="R520" s="3"/>
      <c r="S520" s="3"/>
      <c r="T520" s="3"/>
      <c r="U520" s="3"/>
      <c r="V520" s="3"/>
      <c r="W520" s="3"/>
      <c r="X520" s="3"/>
      <c r="Y520" s="3"/>
      <c r="Z520" s="3"/>
    </row>
    <row r="521" spans="2:26">
      <c r="B521" s="449"/>
      <c r="C521" s="7"/>
      <c r="D521" s="3"/>
      <c r="E521" s="3"/>
      <c r="F521" s="3"/>
      <c r="G521" s="3"/>
      <c r="H521" s="3"/>
      <c r="I521" s="3"/>
      <c r="J521" s="3"/>
      <c r="K521" s="3"/>
      <c r="L521" s="3"/>
      <c r="M521" s="3"/>
      <c r="N521" s="3"/>
      <c r="O521" s="3"/>
      <c r="P521" s="3"/>
      <c r="Q521" s="3"/>
      <c r="R521" s="3"/>
      <c r="S521" s="3"/>
      <c r="T521" s="3"/>
      <c r="U521" s="3"/>
      <c r="V521" s="3"/>
      <c r="W521" s="3"/>
      <c r="X521" s="3"/>
      <c r="Y521" s="3"/>
      <c r="Z521" s="3"/>
    </row>
    <row r="522" spans="2:26">
      <c r="B522" s="449"/>
      <c r="C522" s="7"/>
      <c r="D522" s="3"/>
      <c r="E522" s="3"/>
      <c r="F522" s="3"/>
      <c r="G522" s="3"/>
      <c r="H522" s="3"/>
      <c r="I522" s="3"/>
      <c r="J522" s="3"/>
      <c r="K522" s="3"/>
      <c r="L522" s="3"/>
      <c r="M522" s="3"/>
      <c r="N522" s="3"/>
      <c r="O522" s="3"/>
      <c r="P522" s="3"/>
      <c r="Q522" s="3"/>
      <c r="R522" s="3"/>
      <c r="S522" s="3"/>
      <c r="T522" s="3"/>
      <c r="U522" s="3"/>
      <c r="V522" s="3"/>
      <c r="W522" s="3"/>
      <c r="X522" s="3"/>
      <c r="Y522" s="3"/>
      <c r="Z522" s="3"/>
    </row>
    <row r="523" spans="2:26">
      <c r="B523" s="449"/>
      <c r="C523" s="7"/>
      <c r="D523" s="3"/>
      <c r="E523" s="3"/>
      <c r="F523" s="3"/>
      <c r="G523" s="3"/>
      <c r="H523" s="3"/>
      <c r="I523" s="3"/>
      <c r="J523" s="3"/>
      <c r="K523" s="3"/>
      <c r="L523" s="3"/>
      <c r="M523" s="3"/>
      <c r="N523" s="3"/>
      <c r="O523" s="3"/>
      <c r="P523" s="3"/>
      <c r="Q523" s="3"/>
      <c r="R523" s="3"/>
      <c r="S523" s="3"/>
      <c r="T523" s="3"/>
      <c r="U523" s="3"/>
      <c r="V523" s="3"/>
      <c r="W523" s="3"/>
      <c r="X523" s="3"/>
      <c r="Y523" s="3"/>
      <c r="Z523" s="3"/>
    </row>
    <row r="524" spans="2:26">
      <c r="B524" s="449"/>
      <c r="C524" s="7"/>
      <c r="D524" s="3"/>
      <c r="E524" s="3"/>
      <c r="F524" s="3"/>
      <c r="G524" s="3"/>
      <c r="H524" s="3"/>
      <c r="I524" s="3"/>
      <c r="J524" s="3"/>
      <c r="K524" s="3"/>
      <c r="L524" s="3"/>
      <c r="M524" s="3"/>
      <c r="N524" s="3"/>
      <c r="O524" s="3"/>
      <c r="P524" s="3"/>
      <c r="Q524" s="3"/>
      <c r="R524" s="3"/>
      <c r="S524" s="3"/>
      <c r="T524" s="3"/>
      <c r="U524" s="3"/>
      <c r="V524" s="3"/>
      <c r="W524" s="3"/>
      <c r="X524" s="3"/>
      <c r="Y524" s="3"/>
      <c r="Z524" s="3"/>
    </row>
    <row r="525" spans="2:26">
      <c r="B525" s="449"/>
      <c r="C525" s="7"/>
      <c r="D525" s="3"/>
      <c r="E525" s="3"/>
      <c r="F525" s="3"/>
      <c r="G525" s="3"/>
      <c r="H525" s="3"/>
      <c r="I525" s="3"/>
      <c r="J525" s="3"/>
      <c r="K525" s="3"/>
      <c r="L525" s="3"/>
      <c r="M525" s="3"/>
      <c r="N525" s="3"/>
      <c r="O525" s="3"/>
      <c r="P525" s="3"/>
      <c r="Q525" s="3"/>
      <c r="R525" s="3"/>
      <c r="S525" s="3"/>
      <c r="T525" s="3"/>
      <c r="U525" s="3"/>
      <c r="V525" s="3"/>
      <c r="W525" s="3"/>
      <c r="X525" s="3"/>
      <c r="Y525" s="3"/>
      <c r="Z525" s="3"/>
    </row>
    <row r="526" spans="2:26">
      <c r="B526" s="449"/>
      <c r="C526" s="7"/>
      <c r="D526" s="3"/>
      <c r="E526" s="3"/>
      <c r="F526" s="3"/>
      <c r="G526" s="3"/>
      <c r="H526" s="3"/>
      <c r="I526" s="3"/>
      <c r="J526" s="3"/>
      <c r="K526" s="3"/>
      <c r="L526" s="3"/>
      <c r="M526" s="3"/>
      <c r="N526" s="3"/>
      <c r="O526" s="3"/>
      <c r="P526" s="3"/>
      <c r="Q526" s="3"/>
      <c r="R526" s="3"/>
      <c r="S526" s="3"/>
      <c r="T526" s="3"/>
      <c r="U526" s="3"/>
      <c r="V526" s="3"/>
      <c r="W526" s="3"/>
      <c r="X526" s="3"/>
      <c r="Y526" s="3"/>
      <c r="Z526" s="3"/>
    </row>
    <row r="527" spans="2:26">
      <c r="B527" s="449"/>
      <c r="C527" s="7"/>
      <c r="D527" s="3"/>
      <c r="E527" s="3"/>
      <c r="F527" s="3"/>
      <c r="G527" s="3"/>
      <c r="H527" s="3"/>
      <c r="I527" s="3"/>
      <c r="J527" s="3"/>
      <c r="K527" s="3"/>
      <c r="L527" s="3"/>
      <c r="M527" s="3"/>
      <c r="N527" s="3"/>
      <c r="O527" s="3"/>
      <c r="P527" s="3"/>
      <c r="Q527" s="3"/>
      <c r="R527" s="3"/>
      <c r="S527" s="3"/>
      <c r="T527" s="3"/>
      <c r="U527" s="3"/>
      <c r="V527" s="3"/>
      <c r="W527" s="3"/>
      <c r="X527" s="3"/>
      <c r="Y527" s="3"/>
      <c r="Z527" s="3"/>
    </row>
    <row r="528" spans="2:26">
      <c r="B528" s="449"/>
      <c r="C528" s="7"/>
      <c r="D528" s="3"/>
      <c r="E528" s="3"/>
      <c r="F528" s="3"/>
      <c r="G528" s="3"/>
      <c r="H528" s="3"/>
      <c r="I528" s="3"/>
      <c r="J528" s="3"/>
      <c r="K528" s="3"/>
      <c r="L528" s="3"/>
      <c r="M528" s="3"/>
      <c r="N528" s="3"/>
      <c r="O528" s="3"/>
      <c r="P528" s="3"/>
      <c r="Q528" s="3"/>
      <c r="R528" s="3"/>
      <c r="S528" s="3"/>
      <c r="T528" s="3"/>
      <c r="U528" s="3"/>
      <c r="V528" s="3"/>
      <c r="W528" s="3"/>
      <c r="X528" s="3"/>
      <c r="Y528" s="3"/>
      <c r="Z528" s="3"/>
    </row>
    <row r="529" spans="2:26">
      <c r="B529" s="449"/>
      <c r="C529" s="7"/>
      <c r="D529" s="3"/>
      <c r="E529" s="3"/>
      <c r="F529" s="3"/>
      <c r="G529" s="3"/>
      <c r="H529" s="3"/>
      <c r="I529" s="3"/>
      <c r="J529" s="3"/>
      <c r="K529" s="3"/>
      <c r="L529" s="3"/>
      <c r="M529" s="3"/>
      <c r="N529" s="3"/>
      <c r="O529" s="3"/>
      <c r="P529" s="3"/>
      <c r="Q529" s="3"/>
      <c r="R529" s="3"/>
      <c r="S529" s="3"/>
      <c r="T529" s="3"/>
      <c r="U529" s="3"/>
      <c r="V529" s="3"/>
      <c r="W529" s="3"/>
      <c r="X529" s="3"/>
      <c r="Y529" s="3"/>
      <c r="Z529" s="3"/>
    </row>
    <row r="530" spans="2:26">
      <c r="B530" s="449"/>
      <c r="C530" s="7"/>
      <c r="D530" s="3"/>
      <c r="E530" s="3"/>
      <c r="F530" s="3"/>
      <c r="G530" s="3"/>
      <c r="H530" s="3"/>
      <c r="I530" s="3"/>
      <c r="J530" s="3"/>
      <c r="K530" s="3"/>
      <c r="L530" s="3"/>
      <c r="M530" s="3"/>
      <c r="N530" s="3"/>
      <c r="O530" s="3"/>
      <c r="P530" s="3"/>
      <c r="Q530" s="3"/>
      <c r="R530" s="3"/>
      <c r="S530" s="3"/>
      <c r="T530" s="3"/>
      <c r="U530" s="3"/>
      <c r="V530" s="3"/>
      <c r="W530" s="3"/>
      <c r="X530" s="3"/>
      <c r="Y530" s="3"/>
      <c r="Z530" s="3"/>
    </row>
    <row r="531" spans="2:26">
      <c r="B531" s="449"/>
      <c r="C531" s="7"/>
      <c r="D531" s="3"/>
      <c r="E531" s="3"/>
      <c r="F531" s="3"/>
      <c r="G531" s="3"/>
      <c r="H531" s="3"/>
      <c r="I531" s="3"/>
      <c r="J531" s="3"/>
      <c r="K531" s="3"/>
      <c r="L531" s="3"/>
      <c r="M531" s="3"/>
      <c r="N531" s="3"/>
      <c r="O531" s="3"/>
      <c r="P531" s="3"/>
      <c r="Q531" s="3"/>
      <c r="R531" s="3"/>
      <c r="S531" s="3"/>
      <c r="T531" s="3"/>
      <c r="U531" s="3"/>
      <c r="V531" s="3"/>
      <c r="W531" s="3"/>
      <c r="X531" s="3"/>
      <c r="Y531" s="3"/>
      <c r="Z531" s="3"/>
    </row>
    <row r="532" spans="2:26">
      <c r="B532" s="449"/>
      <c r="C532" s="7"/>
      <c r="D532" s="3"/>
      <c r="E532" s="3"/>
      <c r="F532" s="3"/>
      <c r="G532" s="3"/>
      <c r="H532" s="3"/>
      <c r="I532" s="3"/>
      <c r="J532" s="3"/>
      <c r="K532" s="3"/>
      <c r="L532" s="3"/>
      <c r="M532" s="3"/>
      <c r="N532" s="3"/>
      <c r="O532" s="3"/>
      <c r="P532" s="3"/>
      <c r="Q532" s="3"/>
      <c r="R532" s="3"/>
      <c r="S532" s="3"/>
      <c r="T532" s="3"/>
      <c r="U532" s="3"/>
      <c r="V532" s="3"/>
      <c r="W532" s="3"/>
      <c r="X532" s="3"/>
      <c r="Y532" s="3"/>
      <c r="Z532" s="3"/>
    </row>
    <row r="533" spans="2:26">
      <c r="B533" s="449"/>
      <c r="C533" s="7"/>
      <c r="D533" s="3"/>
      <c r="E533" s="3"/>
      <c r="F533" s="3"/>
      <c r="G533" s="3"/>
      <c r="H533" s="3"/>
      <c r="I533" s="3"/>
      <c r="J533" s="3"/>
      <c r="K533" s="3"/>
      <c r="L533" s="3"/>
      <c r="M533" s="3"/>
      <c r="N533" s="3"/>
      <c r="O533" s="3"/>
      <c r="P533" s="3"/>
      <c r="Q533" s="3"/>
      <c r="R533" s="3"/>
      <c r="S533" s="3"/>
      <c r="T533" s="3"/>
      <c r="U533" s="3"/>
      <c r="V533" s="3"/>
      <c r="W533" s="3"/>
      <c r="X533" s="3"/>
      <c r="Y533" s="3"/>
      <c r="Z533" s="3"/>
    </row>
    <row r="534" spans="2:26">
      <c r="B534" s="449"/>
      <c r="C534" s="7"/>
      <c r="D534" s="3"/>
      <c r="E534" s="3"/>
      <c r="F534" s="3"/>
      <c r="G534" s="3"/>
      <c r="H534" s="3"/>
      <c r="I534" s="3"/>
      <c r="J534" s="3"/>
      <c r="K534" s="3"/>
      <c r="L534" s="3"/>
      <c r="M534" s="3"/>
      <c r="N534" s="3"/>
      <c r="O534" s="3"/>
      <c r="P534" s="3"/>
      <c r="Q534" s="3"/>
      <c r="R534" s="3"/>
      <c r="S534" s="3"/>
      <c r="T534" s="3"/>
      <c r="U534" s="3"/>
      <c r="V534" s="3"/>
      <c r="W534" s="3"/>
      <c r="X534" s="3"/>
      <c r="Y534" s="3"/>
      <c r="Z534" s="3"/>
    </row>
    <row r="535" spans="2:26">
      <c r="B535" s="449"/>
      <c r="C535" s="7"/>
      <c r="D535" s="3"/>
      <c r="E535" s="3"/>
      <c r="F535" s="3"/>
      <c r="G535" s="3"/>
      <c r="H535" s="3"/>
      <c r="I535" s="3"/>
      <c r="J535" s="3"/>
      <c r="K535" s="3"/>
      <c r="L535" s="3"/>
      <c r="M535" s="3"/>
      <c r="N535" s="3"/>
      <c r="O535" s="3"/>
      <c r="P535" s="3"/>
      <c r="Q535" s="3"/>
      <c r="R535" s="3"/>
      <c r="S535" s="3"/>
      <c r="T535" s="3"/>
      <c r="U535" s="3"/>
      <c r="V535" s="3"/>
      <c r="W535" s="3"/>
      <c r="X535" s="3"/>
      <c r="Y535" s="3"/>
      <c r="Z535" s="3"/>
    </row>
    <row r="536" spans="2:26">
      <c r="B536" s="449"/>
      <c r="C536" s="7"/>
      <c r="D536" s="3"/>
      <c r="E536" s="3"/>
      <c r="F536" s="3"/>
      <c r="G536" s="3"/>
      <c r="H536" s="3"/>
      <c r="I536" s="3"/>
      <c r="J536" s="3"/>
      <c r="K536" s="3"/>
      <c r="L536" s="3"/>
      <c r="M536" s="3"/>
      <c r="N536" s="3"/>
      <c r="O536" s="3"/>
      <c r="P536" s="3"/>
      <c r="Q536" s="3"/>
      <c r="R536" s="3"/>
      <c r="S536" s="3"/>
      <c r="T536" s="3"/>
      <c r="U536" s="3"/>
      <c r="V536" s="3"/>
      <c r="W536" s="3"/>
      <c r="X536" s="3"/>
      <c r="Y536" s="3"/>
      <c r="Z536" s="3"/>
    </row>
    <row r="537" spans="2:26">
      <c r="B537" s="449"/>
      <c r="C537" s="7"/>
      <c r="D537" s="3"/>
      <c r="E537" s="3"/>
      <c r="F537" s="3"/>
      <c r="G537" s="3"/>
      <c r="H537" s="3"/>
      <c r="I537" s="3"/>
      <c r="J537" s="3"/>
      <c r="K537" s="3"/>
      <c r="L537" s="3"/>
      <c r="M537" s="3"/>
      <c r="N537" s="3"/>
      <c r="O537" s="3"/>
      <c r="P537" s="3"/>
      <c r="Q537" s="3"/>
      <c r="R537" s="3"/>
      <c r="S537" s="3"/>
      <c r="T537" s="3"/>
      <c r="U537" s="3"/>
      <c r="V537" s="3"/>
      <c r="W537" s="3"/>
      <c r="X537" s="3"/>
      <c r="Y537" s="3"/>
      <c r="Z537" s="3"/>
    </row>
    <row r="538" spans="2:26">
      <c r="B538" s="449"/>
      <c r="C538" s="7"/>
      <c r="D538" s="3"/>
      <c r="E538" s="3"/>
      <c r="F538" s="3"/>
      <c r="G538" s="3"/>
      <c r="H538" s="3"/>
      <c r="I538" s="3"/>
      <c r="J538" s="3"/>
      <c r="K538" s="3"/>
      <c r="L538" s="3"/>
      <c r="M538" s="3"/>
      <c r="N538" s="3"/>
      <c r="O538" s="3"/>
      <c r="P538" s="3"/>
      <c r="Q538" s="3"/>
      <c r="R538" s="3"/>
      <c r="S538" s="3"/>
      <c r="T538" s="3"/>
      <c r="U538" s="3"/>
      <c r="V538" s="3"/>
      <c r="W538" s="3"/>
      <c r="X538" s="3"/>
      <c r="Y538" s="3"/>
      <c r="Z538" s="3"/>
    </row>
    <row r="539" spans="2:26">
      <c r="B539" s="449"/>
      <c r="C539" s="7"/>
      <c r="D539" s="3"/>
      <c r="E539" s="3"/>
      <c r="F539" s="3"/>
      <c r="G539" s="3"/>
      <c r="H539" s="3"/>
      <c r="I539" s="3"/>
      <c r="J539" s="3"/>
      <c r="K539" s="3"/>
      <c r="L539" s="3"/>
      <c r="M539" s="3"/>
      <c r="N539" s="3"/>
      <c r="O539" s="3"/>
      <c r="P539" s="3"/>
      <c r="Q539" s="3"/>
      <c r="R539" s="3"/>
      <c r="S539" s="3"/>
      <c r="T539" s="3"/>
      <c r="U539" s="3"/>
      <c r="V539" s="3"/>
      <c r="W539" s="3"/>
      <c r="X539" s="3"/>
      <c r="Y539" s="3"/>
      <c r="Z539" s="3"/>
    </row>
    <row r="540" spans="2:26">
      <c r="B540" s="449"/>
      <c r="C540" s="7"/>
      <c r="D540" s="3"/>
      <c r="E540" s="3"/>
      <c r="F540" s="3"/>
      <c r="G540" s="3"/>
      <c r="H540" s="3"/>
      <c r="I540" s="3"/>
      <c r="J540" s="3"/>
      <c r="K540" s="3"/>
      <c r="L540" s="3"/>
      <c r="M540" s="3"/>
      <c r="N540" s="3"/>
      <c r="O540" s="3"/>
      <c r="P540" s="3"/>
      <c r="Q540" s="3"/>
      <c r="R540" s="3"/>
      <c r="S540" s="3"/>
      <c r="T540" s="3"/>
      <c r="U540" s="3"/>
      <c r="V540" s="3"/>
      <c r="W540" s="3"/>
      <c r="X540" s="3"/>
      <c r="Y540" s="3"/>
      <c r="Z540" s="3"/>
    </row>
    <row r="541" spans="2:26">
      <c r="B541" s="449"/>
      <c r="C541" s="7"/>
      <c r="D541" s="3"/>
      <c r="E541" s="3"/>
      <c r="F541" s="3"/>
      <c r="G541" s="3"/>
      <c r="H541" s="3"/>
      <c r="I541" s="3"/>
      <c r="J541" s="3"/>
      <c r="K541" s="3"/>
      <c r="L541" s="3"/>
      <c r="M541" s="3"/>
      <c r="N541" s="3"/>
      <c r="O541" s="3"/>
      <c r="P541" s="3"/>
      <c r="Q541" s="3"/>
      <c r="R541" s="3"/>
      <c r="S541" s="3"/>
      <c r="T541" s="3"/>
      <c r="U541" s="3"/>
      <c r="V541" s="3"/>
      <c r="W541" s="3"/>
      <c r="X541" s="3"/>
      <c r="Y541" s="3"/>
      <c r="Z541" s="3"/>
    </row>
    <row r="542" spans="2:26">
      <c r="B542" s="449"/>
      <c r="C542" s="7"/>
      <c r="D542" s="3"/>
      <c r="E542" s="3"/>
      <c r="F542" s="3"/>
      <c r="G542" s="3"/>
      <c r="H542" s="3"/>
      <c r="I542" s="3"/>
      <c r="J542" s="3"/>
      <c r="K542" s="3"/>
      <c r="L542" s="3"/>
      <c r="M542" s="3"/>
      <c r="N542" s="3"/>
      <c r="O542" s="3"/>
      <c r="P542" s="3"/>
      <c r="Q542" s="3"/>
      <c r="R542" s="3"/>
      <c r="S542" s="3"/>
      <c r="T542" s="3"/>
      <c r="U542" s="3"/>
      <c r="V542" s="3"/>
      <c r="W542" s="3"/>
      <c r="X542" s="3"/>
      <c r="Y542" s="3"/>
      <c r="Z542" s="3"/>
    </row>
    <row r="543" spans="2:26">
      <c r="B543" s="449"/>
      <c r="C543" s="7"/>
      <c r="D543" s="3"/>
      <c r="E543" s="3"/>
      <c r="F543" s="3"/>
      <c r="G543" s="3"/>
      <c r="H543" s="3"/>
      <c r="I543" s="3"/>
      <c r="J543" s="3"/>
      <c r="K543" s="3"/>
      <c r="L543" s="3"/>
      <c r="M543" s="3"/>
      <c r="N543" s="3"/>
      <c r="O543" s="3"/>
      <c r="P543" s="3"/>
      <c r="Q543" s="3"/>
      <c r="R543" s="3"/>
      <c r="S543" s="3"/>
      <c r="T543" s="3"/>
      <c r="U543" s="3"/>
      <c r="V543" s="3"/>
      <c r="W543" s="3"/>
      <c r="X543" s="3"/>
      <c r="Y543" s="3"/>
      <c r="Z543" s="3"/>
    </row>
    <row r="544" spans="2:26">
      <c r="B544" s="449"/>
      <c r="C544" s="7"/>
      <c r="D544" s="3"/>
      <c r="E544" s="3"/>
      <c r="F544" s="3"/>
      <c r="G544" s="3"/>
      <c r="H544" s="3"/>
      <c r="I544" s="3"/>
      <c r="J544" s="3"/>
      <c r="K544" s="3"/>
      <c r="L544" s="3"/>
      <c r="M544" s="3"/>
      <c r="N544" s="3"/>
      <c r="O544" s="3"/>
      <c r="P544" s="3"/>
      <c r="Q544" s="3"/>
      <c r="R544" s="3"/>
      <c r="S544" s="3"/>
      <c r="T544" s="3"/>
      <c r="U544" s="3"/>
      <c r="V544" s="3"/>
      <c r="W544" s="3"/>
      <c r="X544" s="3"/>
      <c r="Y544" s="3"/>
      <c r="Z544" s="3"/>
    </row>
    <row r="545" spans="2:26">
      <c r="B545" s="449"/>
      <c r="C545" s="7"/>
      <c r="D545" s="3"/>
      <c r="E545" s="3"/>
      <c r="F545" s="3"/>
      <c r="G545" s="3"/>
      <c r="H545" s="3"/>
      <c r="I545" s="3"/>
      <c r="J545" s="3"/>
      <c r="K545" s="3"/>
      <c r="L545" s="3"/>
      <c r="M545" s="3"/>
      <c r="N545" s="3"/>
      <c r="O545" s="3"/>
      <c r="P545" s="3"/>
      <c r="Q545" s="3"/>
      <c r="R545" s="3"/>
      <c r="S545" s="3"/>
      <c r="T545" s="3"/>
      <c r="U545" s="3"/>
      <c r="V545" s="3"/>
      <c r="W545" s="3"/>
      <c r="X545" s="3"/>
      <c r="Y545" s="3"/>
      <c r="Z545" s="3"/>
    </row>
    <row r="546" spans="2:26">
      <c r="B546" s="449"/>
      <c r="C546" s="7"/>
      <c r="D546" s="3"/>
      <c r="E546" s="3"/>
      <c r="F546" s="3"/>
      <c r="G546" s="3"/>
      <c r="H546" s="3"/>
      <c r="I546" s="3"/>
      <c r="J546" s="3"/>
      <c r="K546" s="3"/>
      <c r="L546" s="3"/>
      <c r="M546" s="3"/>
      <c r="N546" s="3"/>
      <c r="O546" s="3"/>
      <c r="P546" s="3"/>
      <c r="Q546" s="3"/>
      <c r="R546" s="3"/>
      <c r="S546" s="3"/>
      <c r="T546" s="3"/>
      <c r="U546" s="3"/>
      <c r="V546" s="3"/>
      <c r="W546" s="3"/>
      <c r="X546" s="3"/>
      <c r="Y546" s="3"/>
      <c r="Z546" s="3"/>
    </row>
    <row r="547" spans="2:26">
      <c r="B547" s="449"/>
      <c r="C547" s="7"/>
      <c r="D547" s="3"/>
      <c r="E547" s="3"/>
      <c r="F547" s="3"/>
      <c r="G547" s="3"/>
      <c r="H547" s="3"/>
      <c r="I547" s="3"/>
      <c r="J547" s="3"/>
      <c r="K547" s="3"/>
      <c r="L547" s="3"/>
      <c r="M547" s="3"/>
      <c r="N547" s="3"/>
      <c r="O547" s="3"/>
      <c r="P547" s="3"/>
      <c r="Q547" s="3"/>
      <c r="R547" s="3"/>
      <c r="S547" s="3"/>
      <c r="T547" s="3"/>
      <c r="U547" s="3"/>
      <c r="V547" s="3"/>
      <c r="W547" s="3"/>
      <c r="X547" s="3"/>
      <c r="Y547" s="3"/>
      <c r="Z547" s="3"/>
    </row>
    <row r="548" spans="2:26">
      <c r="B548" s="449"/>
      <c r="C548" s="7"/>
      <c r="D548" s="3"/>
      <c r="E548" s="3"/>
      <c r="F548" s="3"/>
      <c r="G548" s="3"/>
      <c r="H548" s="3"/>
      <c r="I548" s="3"/>
      <c r="J548" s="3"/>
      <c r="K548" s="3"/>
      <c r="L548" s="3"/>
      <c r="M548" s="3"/>
      <c r="N548" s="3"/>
      <c r="O548" s="3"/>
      <c r="P548" s="3"/>
      <c r="Q548" s="3"/>
      <c r="R548" s="3"/>
      <c r="S548" s="3"/>
      <c r="T548" s="3"/>
      <c r="U548" s="3"/>
      <c r="V548" s="3"/>
      <c r="W548" s="3"/>
      <c r="X548" s="3"/>
      <c r="Y548" s="3"/>
      <c r="Z548" s="3"/>
    </row>
    <row r="549" spans="2:26">
      <c r="B549" s="449"/>
      <c r="C549" s="7"/>
      <c r="D549" s="3"/>
      <c r="E549" s="3"/>
      <c r="F549" s="3"/>
      <c r="G549" s="3"/>
      <c r="H549" s="3"/>
      <c r="I549" s="3"/>
      <c r="J549" s="3"/>
      <c r="K549" s="3"/>
      <c r="L549" s="3"/>
      <c r="M549" s="3"/>
      <c r="N549" s="3"/>
      <c r="O549" s="3"/>
      <c r="P549" s="3"/>
      <c r="Q549" s="3"/>
      <c r="R549" s="3"/>
      <c r="S549" s="3"/>
      <c r="T549" s="3"/>
      <c r="U549" s="3"/>
      <c r="V549" s="3"/>
      <c r="W549" s="3"/>
      <c r="X549" s="3"/>
      <c r="Y549" s="3"/>
      <c r="Z549" s="3"/>
    </row>
    <row r="550" spans="2:26">
      <c r="B550" s="449"/>
      <c r="C550" s="7"/>
      <c r="D550" s="3"/>
      <c r="E550" s="3"/>
      <c r="F550" s="3"/>
      <c r="G550" s="3"/>
      <c r="H550" s="3"/>
      <c r="I550" s="3"/>
      <c r="J550" s="3"/>
      <c r="K550" s="3"/>
      <c r="L550" s="3"/>
      <c r="M550" s="3"/>
      <c r="N550" s="3"/>
      <c r="O550" s="3"/>
      <c r="P550" s="3"/>
      <c r="Q550" s="3"/>
      <c r="R550" s="3"/>
      <c r="S550" s="3"/>
      <c r="T550" s="3"/>
      <c r="U550" s="3"/>
      <c r="V550" s="3"/>
      <c r="W550" s="3"/>
      <c r="X550" s="3"/>
      <c r="Y550" s="3"/>
      <c r="Z550" s="3"/>
    </row>
    <row r="551" spans="2:26">
      <c r="B551" s="449"/>
      <c r="C551" s="7"/>
      <c r="D551" s="3"/>
      <c r="E551" s="3"/>
      <c r="F551" s="3"/>
      <c r="G551" s="3"/>
      <c r="H551" s="3"/>
      <c r="I551" s="3"/>
      <c r="J551" s="3"/>
      <c r="K551" s="3"/>
      <c r="L551" s="3"/>
      <c r="M551" s="3"/>
      <c r="N551" s="3"/>
      <c r="O551" s="3"/>
      <c r="P551" s="3"/>
      <c r="Q551" s="3"/>
      <c r="R551" s="3"/>
      <c r="S551" s="3"/>
      <c r="T551" s="3"/>
      <c r="U551" s="3"/>
      <c r="V551" s="3"/>
      <c r="W551" s="3"/>
      <c r="X551" s="3"/>
      <c r="Y551" s="3"/>
      <c r="Z551" s="3"/>
    </row>
    <row r="552" spans="2:26">
      <c r="B552" s="449"/>
      <c r="C552" s="7"/>
      <c r="D552" s="3"/>
      <c r="E552" s="3"/>
      <c r="F552" s="3"/>
      <c r="G552" s="3"/>
      <c r="H552" s="3"/>
      <c r="I552" s="3"/>
      <c r="J552" s="3"/>
      <c r="K552" s="3"/>
      <c r="L552" s="3"/>
      <c r="M552" s="3"/>
      <c r="N552" s="3"/>
      <c r="O552" s="3"/>
      <c r="P552" s="3"/>
      <c r="Q552" s="3"/>
      <c r="R552" s="3"/>
      <c r="S552" s="3"/>
      <c r="T552" s="3"/>
      <c r="U552" s="3"/>
      <c r="V552" s="3"/>
      <c r="W552" s="3"/>
      <c r="X552" s="3"/>
      <c r="Y552" s="3"/>
      <c r="Z552" s="3"/>
    </row>
    <row r="553" spans="2:26">
      <c r="B553" s="449"/>
      <c r="C553" s="7"/>
      <c r="D553" s="3"/>
      <c r="E553" s="3"/>
      <c r="F553" s="3"/>
      <c r="G553" s="3"/>
      <c r="H553" s="3"/>
      <c r="I553" s="3"/>
      <c r="J553" s="3"/>
      <c r="K553" s="3"/>
      <c r="L553" s="3"/>
      <c r="M553" s="3"/>
      <c r="N553" s="3"/>
      <c r="O553" s="3"/>
      <c r="P553" s="3"/>
      <c r="Q553" s="3"/>
      <c r="R553" s="3"/>
      <c r="S553" s="3"/>
      <c r="T553" s="3"/>
      <c r="U553" s="3"/>
      <c r="V553" s="3"/>
      <c r="W553" s="3"/>
      <c r="X553" s="3"/>
      <c r="Y553" s="3"/>
      <c r="Z553" s="3"/>
    </row>
    <row r="554" spans="2:26">
      <c r="B554" s="449"/>
      <c r="C554" s="7"/>
      <c r="D554" s="3"/>
      <c r="E554" s="3"/>
      <c r="F554" s="3"/>
      <c r="G554" s="3"/>
      <c r="H554" s="3"/>
      <c r="I554" s="3"/>
      <c r="J554" s="3"/>
      <c r="K554" s="3"/>
      <c r="L554" s="3"/>
      <c r="M554" s="3"/>
      <c r="N554" s="3"/>
      <c r="O554" s="3"/>
      <c r="P554" s="3"/>
      <c r="Q554" s="3"/>
      <c r="R554" s="3"/>
      <c r="S554" s="3"/>
      <c r="T554" s="3"/>
      <c r="U554" s="3"/>
      <c r="V554" s="3"/>
      <c r="W554" s="3"/>
      <c r="X554" s="3"/>
      <c r="Y554" s="3"/>
      <c r="Z554" s="3"/>
    </row>
    <row r="555" spans="2:26">
      <c r="B555" s="449"/>
      <c r="C555" s="7"/>
      <c r="D555" s="3"/>
      <c r="E555" s="3"/>
      <c r="F555" s="3"/>
      <c r="G555" s="3"/>
      <c r="H555" s="3"/>
      <c r="I555" s="3"/>
      <c r="J555" s="3"/>
      <c r="K555" s="3"/>
      <c r="L555" s="3"/>
      <c r="M555" s="3"/>
      <c r="N555" s="3"/>
      <c r="O555" s="3"/>
      <c r="P555" s="3"/>
      <c r="Q555" s="3"/>
      <c r="R555" s="3"/>
      <c r="S555" s="3"/>
      <c r="T555" s="3"/>
      <c r="U555" s="3"/>
      <c r="V555" s="3"/>
      <c r="W555" s="3"/>
      <c r="X555" s="3"/>
      <c r="Y555" s="3"/>
      <c r="Z555" s="3"/>
    </row>
    <row r="556" spans="2:26">
      <c r="B556" s="449"/>
      <c r="C556" s="7"/>
      <c r="D556" s="3"/>
      <c r="E556" s="3"/>
      <c r="F556" s="3"/>
      <c r="G556" s="3"/>
      <c r="H556" s="3"/>
      <c r="I556" s="3"/>
      <c r="J556" s="3"/>
      <c r="K556" s="3"/>
      <c r="L556" s="3"/>
      <c r="M556" s="3"/>
      <c r="N556" s="3"/>
      <c r="O556" s="3"/>
      <c r="P556" s="3"/>
      <c r="Q556" s="3"/>
      <c r="R556" s="3"/>
      <c r="S556" s="3"/>
      <c r="T556" s="3"/>
      <c r="U556" s="3"/>
      <c r="V556" s="3"/>
      <c r="W556" s="3"/>
      <c r="X556" s="3"/>
      <c r="Y556" s="3"/>
      <c r="Z556" s="3"/>
    </row>
    <row r="557" spans="2:26">
      <c r="B557" s="449"/>
      <c r="C557" s="7"/>
      <c r="D557" s="3"/>
      <c r="E557" s="3"/>
      <c r="F557" s="3"/>
      <c r="G557" s="3"/>
      <c r="H557" s="3"/>
      <c r="I557" s="3"/>
      <c r="J557" s="3"/>
      <c r="K557" s="3"/>
      <c r="L557" s="3"/>
      <c r="M557" s="3"/>
      <c r="N557" s="3"/>
      <c r="O557" s="3"/>
      <c r="P557" s="3"/>
      <c r="Q557" s="3"/>
      <c r="R557" s="3"/>
      <c r="S557" s="3"/>
      <c r="T557" s="3"/>
      <c r="U557" s="3"/>
      <c r="V557" s="3"/>
      <c r="W557" s="3"/>
      <c r="X557" s="3"/>
      <c r="Y557" s="3"/>
      <c r="Z557" s="3"/>
    </row>
    <row r="558" spans="2:26">
      <c r="B558" s="449"/>
      <c r="C558" s="7"/>
      <c r="D558" s="3"/>
      <c r="E558" s="3"/>
      <c r="F558" s="3"/>
      <c r="G558" s="3"/>
      <c r="H558" s="3"/>
      <c r="I558" s="3"/>
      <c r="J558" s="3"/>
      <c r="K558" s="3"/>
      <c r="L558" s="3"/>
      <c r="M558" s="3"/>
      <c r="N558" s="3"/>
      <c r="O558" s="3"/>
      <c r="P558" s="3"/>
      <c r="Q558" s="3"/>
      <c r="R558" s="3"/>
      <c r="S558" s="3"/>
      <c r="T558" s="3"/>
      <c r="U558" s="3"/>
      <c r="V558" s="3"/>
      <c r="W558" s="3"/>
      <c r="X558" s="3"/>
      <c r="Y558" s="3"/>
      <c r="Z558" s="3"/>
    </row>
    <row r="559" spans="2:26">
      <c r="B559" s="449"/>
      <c r="C559" s="7"/>
      <c r="D559" s="3"/>
      <c r="E559" s="3"/>
      <c r="F559" s="3"/>
      <c r="G559" s="3"/>
      <c r="H559" s="3"/>
      <c r="I559" s="3"/>
      <c r="J559" s="3"/>
      <c r="K559" s="3"/>
      <c r="L559" s="3"/>
      <c r="M559" s="3"/>
      <c r="N559" s="3"/>
      <c r="O559" s="3"/>
      <c r="P559" s="3"/>
      <c r="Q559" s="3"/>
      <c r="R559" s="3"/>
      <c r="S559" s="3"/>
      <c r="T559" s="3"/>
      <c r="U559" s="3"/>
      <c r="V559" s="3"/>
      <c r="W559" s="3"/>
      <c r="X559" s="3"/>
      <c r="Y559" s="3"/>
      <c r="Z559" s="3"/>
    </row>
    <row r="560" spans="2:26">
      <c r="B560" s="449"/>
      <c r="C560" s="7"/>
      <c r="D560" s="3"/>
      <c r="E560" s="3"/>
      <c r="F560" s="3"/>
      <c r="G560" s="3"/>
      <c r="H560" s="3"/>
      <c r="I560" s="3"/>
      <c r="J560" s="3"/>
      <c r="K560" s="3"/>
      <c r="L560" s="3"/>
      <c r="M560" s="3"/>
      <c r="N560" s="3"/>
      <c r="O560" s="3"/>
      <c r="P560" s="3"/>
      <c r="Q560" s="3"/>
      <c r="R560" s="3"/>
      <c r="S560" s="3"/>
      <c r="T560" s="3"/>
      <c r="U560" s="3"/>
      <c r="V560" s="3"/>
      <c r="W560" s="3"/>
      <c r="X560" s="3"/>
      <c r="Y560" s="3"/>
      <c r="Z560" s="3"/>
    </row>
    <row r="561" spans="2:26">
      <c r="B561" s="449"/>
      <c r="C561" s="7"/>
      <c r="D561" s="3"/>
      <c r="E561" s="3"/>
      <c r="F561" s="3"/>
      <c r="G561" s="3"/>
      <c r="H561" s="3"/>
      <c r="I561" s="3"/>
      <c r="J561" s="3"/>
      <c r="K561" s="3"/>
      <c r="L561" s="3"/>
      <c r="M561" s="3"/>
      <c r="N561" s="3"/>
      <c r="O561" s="3"/>
      <c r="P561" s="3"/>
      <c r="Q561" s="3"/>
      <c r="R561" s="3"/>
      <c r="S561" s="3"/>
      <c r="T561" s="3"/>
      <c r="U561" s="3"/>
      <c r="V561" s="3"/>
      <c r="W561" s="3"/>
      <c r="X561" s="3"/>
      <c r="Y561" s="3"/>
      <c r="Z561" s="3"/>
    </row>
    <row r="562" spans="2:26">
      <c r="B562" s="449"/>
      <c r="C562" s="7"/>
      <c r="D562" s="3"/>
      <c r="E562" s="3"/>
      <c r="F562" s="3"/>
      <c r="G562" s="3"/>
      <c r="H562" s="3"/>
      <c r="I562" s="3"/>
      <c r="J562" s="3"/>
      <c r="K562" s="3"/>
      <c r="L562" s="3"/>
      <c r="M562" s="3"/>
      <c r="N562" s="3"/>
      <c r="O562" s="3"/>
      <c r="P562" s="3"/>
      <c r="Q562" s="3"/>
      <c r="R562" s="3"/>
      <c r="S562" s="3"/>
      <c r="T562" s="3"/>
      <c r="U562" s="3"/>
      <c r="V562" s="3"/>
      <c r="W562" s="3"/>
      <c r="X562" s="3"/>
      <c r="Y562" s="3"/>
      <c r="Z562" s="3"/>
    </row>
    <row r="563" spans="2:26">
      <c r="B563" s="449"/>
      <c r="C563" s="7"/>
      <c r="D563" s="3"/>
      <c r="E563" s="3"/>
      <c r="F563" s="3"/>
      <c r="G563" s="3"/>
      <c r="H563" s="3"/>
      <c r="I563" s="3"/>
      <c r="J563" s="3"/>
      <c r="K563" s="3"/>
      <c r="L563" s="3"/>
      <c r="M563" s="3"/>
      <c r="N563" s="3"/>
      <c r="O563" s="3"/>
      <c r="P563" s="3"/>
      <c r="Q563" s="3"/>
      <c r="R563" s="3"/>
      <c r="S563" s="3"/>
      <c r="T563" s="3"/>
      <c r="U563" s="3"/>
      <c r="V563" s="3"/>
      <c r="W563" s="3"/>
      <c r="X563" s="3"/>
      <c r="Y563" s="3"/>
      <c r="Z563" s="3"/>
    </row>
    <row r="564" spans="2:26">
      <c r="B564" s="449"/>
      <c r="C564" s="7"/>
      <c r="D564" s="3"/>
      <c r="E564" s="3"/>
      <c r="F564" s="3"/>
      <c r="G564" s="3"/>
      <c r="H564" s="3"/>
      <c r="I564" s="3"/>
      <c r="J564" s="3"/>
      <c r="K564" s="3"/>
      <c r="L564" s="3"/>
      <c r="M564" s="3"/>
      <c r="N564" s="3"/>
      <c r="O564" s="3"/>
      <c r="P564" s="3"/>
      <c r="Q564" s="3"/>
      <c r="R564" s="3"/>
      <c r="S564" s="3"/>
      <c r="T564" s="3"/>
      <c r="U564" s="3"/>
      <c r="V564" s="3"/>
      <c r="W564" s="3"/>
      <c r="X564" s="3"/>
      <c r="Y564" s="3"/>
      <c r="Z564" s="3"/>
    </row>
    <row r="565" spans="2:26">
      <c r="B565" s="449"/>
      <c r="C565" s="7"/>
      <c r="D565" s="3"/>
      <c r="E565" s="3"/>
      <c r="F565" s="3"/>
      <c r="G565" s="3"/>
      <c r="H565" s="3"/>
      <c r="I565" s="3"/>
      <c r="J565" s="3"/>
      <c r="K565" s="3"/>
      <c r="L565" s="3"/>
      <c r="M565" s="3"/>
      <c r="N565" s="3"/>
      <c r="O565" s="3"/>
      <c r="P565" s="3"/>
      <c r="Q565" s="3"/>
      <c r="R565" s="3"/>
      <c r="S565" s="3"/>
      <c r="T565" s="3"/>
      <c r="U565" s="3"/>
      <c r="V565" s="3"/>
      <c r="W565" s="3"/>
      <c r="X565" s="3"/>
      <c r="Y565" s="3"/>
      <c r="Z565" s="3"/>
    </row>
    <row r="566" spans="2:26">
      <c r="B566" s="449"/>
      <c r="C566" s="7"/>
      <c r="D566" s="3"/>
      <c r="E566" s="3"/>
      <c r="F566" s="3"/>
      <c r="G566" s="3"/>
      <c r="H566" s="3"/>
      <c r="I566" s="3"/>
      <c r="J566" s="3"/>
      <c r="K566" s="3"/>
      <c r="L566" s="3"/>
      <c r="M566" s="3"/>
      <c r="N566" s="3"/>
      <c r="O566" s="3"/>
      <c r="P566" s="3"/>
      <c r="Q566" s="3"/>
      <c r="R566" s="3"/>
      <c r="S566" s="3"/>
      <c r="T566" s="3"/>
      <c r="U566" s="3"/>
      <c r="V566" s="3"/>
      <c r="W566" s="3"/>
      <c r="X566" s="3"/>
      <c r="Y566" s="3"/>
      <c r="Z566" s="3"/>
    </row>
    <row r="567" spans="2:26">
      <c r="B567" s="449"/>
      <c r="C567" s="7"/>
      <c r="D567" s="3"/>
      <c r="E567" s="3"/>
      <c r="F567" s="3"/>
      <c r="G567" s="3"/>
      <c r="H567" s="3"/>
      <c r="I567" s="3"/>
      <c r="J567" s="3"/>
      <c r="K567" s="3"/>
      <c r="L567" s="3"/>
      <c r="M567" s="3"/>
      <c r="N567" s="3"/>
      <c r="O567" s="3"/>
      <c r="P567" s="3"/>
      <c r="Q567" s="3"/>
      <c r="R567" s="3"/>
      <c r="S567" s="3"/>
      <c r="T567" s="3"/>
      <c r="U567" s="3"/>
      <c r="V567" s="3"/>
      <c r="W567" s="3"/>
      <c r="X567" s="3"/>
      <c r="Y567" s="3"/>
      <c r="Z567" s="3"/>
    </row>
    <row r="568" spans="2:26">
      <c r="B568" s="449"/>
      <c r="C568" s="7"/>
      <c r="D568" s="3"/>
      <c r="E568" s="3"/>
      <c r="F568" s="3"/>
      <c r="G568" s="3"/>
      <c r="H568" s="3"/>
      <c r="I568" s="3"/>
      <c r="J568" s="3"/>
      <c r="K568" s="3"/>
      <c r="L568" s="3"/>
      <c r="M568" s="3"/>
      <c r="N568" s="3"/>
      <c r="O568" s="3"/>
      <c r="P568" s="3"/>
      <c r="Q568" s="3"/>
      <c r="R568" s="3"/>
      <c r="S568" s="3"/>
      <c r="T568" s="3"/>
      <c r="U568" s="3"/>
      <c r="V568" s="3"/>
      <c r="W568" s="3"/>
      <c r="X568" s="3"/>
      <c r="Y568" s="3"/>
      <c r="Z568" s="3"/>
    </row>
    <row r="569" spans="2:26">
      <c r="B569" s="449"/>
      <c r="C569" s="7"/>
      <c r="D569" s="3"/>
      <c r="E569" s="3"/>
      <c r="F569" s="3"/>
      <c r="G569" s="3"/>
      <c r="H569" s="3"/>
      <c r="I569" s="3"/>
      <c r="J569" s="3"/>
      <c r="K569" s="3"/>
      <c r="L569" s="3"/>
      <c r="M569" s="3"/>
      <c r="N569" s="3"/>
      <c r="O569" s="3"/>
      <c r="P569" s="3"/>
      <c r="Q569" s="3"/>
      <c r="R569" s="3"/>
      <c r="S569" s="3"/>
      <c r="T569" s="3"/>
      <c r="U569" s="3"/>
      <c r="V569" s="3"/>
      <c r="W569" s="3"/>
      <c r="X569" s="3"/>
      <c r="Y569" s="3"/>
      <c r="Z569" s="3"/>
    </row>
    <row r="570" spans="2:26">
      <c r="B570" s="449"/>
      <c r="C570" s="7"/>
      <c r="D570" s="3"/>
      <c r="E570" s="3"/>
      <c r="F570" s="3"/>
      <c r="G570" s="3"/>
      <c r="H570" s="3"/>
      <c r="I570" s="3"/>
      <c r="J570" s="3"/>
      <c r="K570" s="3"/>
      <c r="L570" s="3"/>
      <c r="M570" s="3"/>
      <c r="N570" s="3"/>
      <c r="O570" s="3"/>
      <c r="P570" s="3"/>
      <c r="Q570" s="3"/>
      <c r="R570" s="3"/>
      <c r="S570" s="3"/>
      <c r="T570" s="3"/>
      <c r="U570" s="3"/>
      <c r="V570" s="3"/>
      <c r="W570" s="3"/>
      <c r="X570" s="3"/>
      <c r="Y570" s="3"/>
      <c r="Z570" s="3"/>
    </row>
    <row r="571" spans="2:26">
      <c r="B571" s="449"/>
      <c r="C571" s="7"/>
      <c r="D571" s="3"/>
      <c r="E571" s="3"/>
      <c r="F571" s="3"/>
      <c r="G571" s="3"/>
      <c r="H571" s="3"/>
      <c r="I571" s="3"/>
      <c r="J571" s="3"/>
      <c r="K571" s="3"/>
      <c r="L571" s="3"/>
      <c r="M571" s="3"/>
      <c r="N571" s="3"/>
      <c r="O571" s="3"/>
      <c r="P571" s="3"/>
      <c r="Q571" s="3"/>
      <c r="R571" s="3"/>
      <c r="S571" s="3"/>
      <c r="T571" s="3"/>
      <c r="U571" s="3"/>
      <c r="V571" s="3"/>
      <c r="W571" s="3"/>
      <c r="X571" s="3"/>
      <c r="Y571" s="3"/>
      <c r="Z571" s="3"/>
    </row>
    <row r="572" spans="2:26">
      <c r="B572" s="449"/>
      <c r="C572" s="7"/>
      <c r="D572" s="3"/>
      <c r="E572" s="3"/>
      <c r="F572" s="3"/>
      <c r="G572" s="3"/>
      <c r="H572" s="3"/>
      <c r="I572" s="3"/>
      <c r="J572" s="3"/>
      <c r="K572" s="3"/>
      <c r="L572" s="3"/>
      <c r="M572" s="3"/>
      <c r="N572" s="3"/>
      <c r="O572" s="3"/>
      <c r="P572" s="3"/>
      <c r="Q572" s="3"/>
      <c r="R572" s="3"/>
      <c r="S572" s="3"/>
      <c r="T572" s="3"/>
      <c r="U572" s="3"/>
      <c r="V572" s="3"/>
      <c r="W572" s="3"/>
      <c r="X572" s="3"/>
      <c r="Y572" s="3"/>
      <c r="Z572" s="3"/>
    </row>
    <row r="573" spans="2:26">
      <c r="B573" s="449"/>
      <c r="C573" s="7"/>
      <c r="D573" s="3"/>
      <c r="E573" s="3"/>
      <c r="F573" s="3"/>
      <c r="G573" s="3"/>
      <c r="H573" s="3"/>
      <c r="I573" s="3"/>
      <c r="J573" s="3"/>
      <c r="K573" s="3"/>
      <c r="L573" s="3"/>
      <c r="M573" s="3"/>
      <c r="N573" s="3"/>
      <c r="O573" s="3"/>
      <c r="P573" s="3"/>
      <c r="Q573" s="3"/>
      <c r="R573" s="3"/>
      <c r="S573" s="3"/>
      <c r="T573" s="3"/>
      <c r="U573" s="3"/>
      <c r="V573" s="3"/>
      <c r="W573" s="3"/>
      <c r="X573" s="3"/>
      <c r="Y573" s="3"/>
      <c r="Z573" s="3"/>
    </row>
    <row r="574" spans="2:26">
      <c r="B574" s="449"/>
      <c r="C574" s="7"/>
      <c r="D574" s="3"/>
      <c r="E574" s="3"/>
      <c r="F574" s="3"/>
      <c r="G574" s="3"/>
      <c r="H574" s="3"/>
      <c r="I574" s="3"/>
      <c r="J574" s="3"/>
      <c r="K574" s="3"/>
      <c r="L574" s="3"/>
      <c r="M574" s="3"/>
      <c r="N574" s="3"/>
      <c r="O574" s="3"/>
      <c r="P574" s="3"/>
      <c r="Q574" s="3"/>
      <c r="R574" s="3"/>
      <c r="S574" s="3"/>
      <c r="T574" s="3"/>
      <c r="U574" s="3"/>
      <c r="V574" s="3"/>
      <c r="W574" s="3"/>
      <c r="X574" s="3"/>
      <c r="Y574" s="3"/>
      <c r="Z574" s="3"/>
    </row>
    <row r="575" spans="2:26">
      <c r="B575" s="449"/>
      <c r="C575" s="7"/>
      <c r="D575" s="3"/>
      <c r="E575" s="3"/>
      <c r="F575" s="3"/>
      <c r="G575" s="3"/>
      <c r="H575" s="3"/>
      <c r="I575" s="3"/>
      <c r="J575" s="3"/>
      <c r="K575" s="3"/>
      <c r="L575" s="3"/>
      <c r="M575" s="3"/>
      <c r="N575" s="3"/>
      <c r="O575" s="3"/>
      <c r="P575" s="3"/>
      <c r="Q575" s="3"/>
      <c r="R575" s="3"/>
      <c r="S575" s="3"/>
      <c r="T575" s="3"/>
      <c r="U575" s="3"/>
      <c r="V575" s="3"/>
      <c r="W575" s="3"/>
      <c r="X575" s="3"/>
      <c r="Y575" s="3"/>
      <c r="Z575" s="3"/>
    </row>
    <row r="576" spans="2:26">
      <c r="B576" s="449"/>
      <c r="C576" s="7"/>
      <c r="D576" s="3"/>
      <c r="E576" s="3"/>
      <c r="F576" s="3"/>
      <c r="G576" s="3"/>
      <c r="H576" s="3"/>
      <c r="I576" s="3"/>
      <c r="J576" s="3"/>
      <c r="K576" s="3"/>
      <c r="L576" s="3"/>
      <c r="M576" s="3"/>
      <c r="N576" s="3"/>
      <c r="O576" s="3"/>
      <c r="P576" s="3"/>
      <c r="Q576" s="3"/>
      <c r="R576" s="3"/>
      <c r="S576" s="3"/>
      <c r="T576" s="3"/>
      <c r="U576" s="3"/>
      <c r="V576" s="3"/>
      <c r="W576" s="3"/>
      <c r="X576" s="3"/>
      <c r="Y576" s="3"/>
      <c r="Z576" s="3"/>
    </row>
    <row r="577" spans="2:26">
      <c r="B577" s="449"/>
      <c r="C577" s="7"/>
      <c r="D577" s="3"/>
      <c r="E577" s="3"/>
      <c r="F577" s="3"/>
      <c r="G577" s="3"/>
      <c r="H577" s="3"/>
      <c r="I577" s="3"/>
      <c r="J577" s="3"/>
      <c r="K577" s="3"/>
      <c r="L577" s="3"/>
      <c r="M577" s="3"/>
      <c r="N577" s="3"/>
      <c r="O577" s="3"/>
      <c r="P577" s="3"/>
      <c r="Q577" s="3"/>
      <c r="R577" s="3"/>
      <c r="S577" s="3"/>
      <c r="T577" s="3"/>
      <c r="U577" s="3"/>
      <c r="V577" s="3"/>
      <c r="W577" s="3"/>
      <c r="X577" s="3"/>
      <c r="Y577" s="3"/>
      <c r="Z577" s="3"/>
    </row>
    <row r="578" spans="2:26">
      <c r="B578" s="449"/>
      <c r="C578" s="7"/>
      <c r="D578" s="3"/>
      <c r="E578" s="3"/>
      <c r="F578" s="3"/>
      <c r="G578" s="3"/>
      <c r="H578" s="3"/>
      <c r="I578" s="3"/>
      <c r="J578" s="3"/>
      <c r="K578" s="3"/>
      <c r="L578" s="3"/>
      <c r="M578" s="3"/>
      <c r="N578" s="3"/>
      <c r="O578" s="3"/>
      <c r="P578" s="3"/>
      <c r="Q578" s="3"/>
      <c r="R578" s="3"/>
      <c r="S578" s="3"/>
      <c r="T578" s="3"/>
      <c r="U578" s="3"/>
      <c r="V578" s="3"/>
      <c r="W578" s="3"/>
      <c r="X578" s="3"/>
      <c r="Y578" s="3"/>
      <c r="Z578" s="3"/>
    </row>
    <row r="579" spans="2:26">
      <c r="B579" s="449"/>
      <c r="C579" s="7"/>
      <c r="D579" s="3"/>
      <c r="E579" s="3"/>
      <c r="F579" s="3"/>
      <c r="G579" s="3"/>
      <c r="H579" s="3"/>
      <c r="I579" s="3"/>
      <c r="J579" s="3"/>
      <c r="K579" s="3"/>
      <c r="L579" s="3"/>
      <c r="M579" s="3"/>
      <c r="N579" s="3"/>
      <c r="O579" s="3"/>
      <c r="P579" s="3"/>
      <c r="Q579" s="3"/>
      <c r="R579" s="3"/>
      <c r="S579" s="3"/>
      <c r="T579" s="3"/>
      <c r="U579" s="3"/>
      <c r="V579" s="3"/>
      <c r="W579" s="3"/>
      <c r="X579" s="3"/>
      <c r="Y579" s="3"/>
      <c r="Z579" s="3"/>
    </row>
    <row r="580" spans="2:26">
      <c r="B580" s="449"/>
      <c r="C580" s="7"/>
      <c r="D580" s="3"/>
      <c r="E580" s="3"/>
      <c r="F580" s="3"/>
      <c r="G580" s="3"/>
      <c r="H580" s="3"/>
      <c r="I580" s="3"/>
      <c r="J580" s="3"/>
      <c r="K580" s="3"/>
      <c r="L580" s="3"/>
      <c r="M580" s="3"/>
      <c r="N580" s="3"/>
      <c r="O580" s="3"/>
      <c r="P580" s="3"/>
      <c r="Q580" s="3"/>
      <c r="R580" s="3"/>
      <c r="S580" s="3"/>
      <c r="T580" s="3"/>
      <c r="U580" s="3"/>
      <c r="V580" s="3"/>
      <c r="W580" s="3"/>
      <c r="X580" s="3"/>
      <c r="Y580" s="3"/>
      <c r="Z580" s="3"/>
    </row>
    <row r="581" spans="2:26">
      <c r="B581" s="449"/>
      <c r="C581" s="7"/>
      <c r="D581" s="3"/>
      <c r="E581" s="3"/>
      <c r="F581" s="3"/>
      <c r="G581" s="3"/>
      <c r="H581" s="3"/>
      <c r="I581" s="3"/>
      <c r="J581" s="3"/>
      <c r="K581" s="3"/>
      <c r="L581" s="3"/>
      <c r="M581" s="3"/>
      <c r="N581" s="3"/>
      <c r="O581" s="3"/>
      <c r="P581" s="3"/>
      <c r="Q581" s="3"/>
      <c r="R581" s="3"/>
      <c r="S581" s="3"/>
      <c r="T581" s="3"/>
      <c r="U581" s="3"/>
      <c r="V581" s="3"/>
      <c r="W581" s="3"/>
      <c r="X581" s="3"/>
      <c r="Y581" s="3"/>
      <c r="Z581" s="3"/>
    </row>
    <row r="582" spans="2:26">
      <c r="B582" s="449"/>
      <c r="C582" s="7"/>
      <c r="D582" s="3"/>
      <c r="E582" s="3"/>
      <c r="F582" s="3"/>
      <c r="G582" s="3"/>
      <c r="H582" s="3"/>
      <c r="I582" s="3"/>
      <c r="J582" s="3"/>
      <c r="K582" s="3"/>
      <c r="L582" s="3"/>
      <c r="M582" s="3"/>
      <c r="N582" s="3"/>
      <c r="O582" s="3"/>
      <c r="P582" s="3"/>
      <c r="Q582" s="3"/>
      <c r="R582" s="3"/>
      <c r="S582" s="3"/>
      <c r="T582" s="3"/>
      <c r="U582" s="3"/>
      <c r="V582" s="3"/>
      <c r="W582" s="3"/>
      <c r="X582" s="3"/>
      <c r="Y582" s="3"/>
      <c r="Z582" s="3"/>
    </row>
    <row r="583" spans="2:26">
      <c r="B583" s="449"/>
      <c r="C583" s="7"/>
      <c r="D583" s="3"/>
      <c r="E583" s="3"/>
      <c r="F583" s="3"/>
      <c r="G583" s="3"/>
      <c r="H583" s="3"/>
      <c r="I583" s="3"/>
      <c r="J583" s="3"/>
      <c r="K583" s="3"/>
      <c r="L583" s="3"/>
      <c r="M583" s="3"/>
      <c r="N583" s="3"/>
      <c r="O583" s="3"/>
      <c r="P583" s="3"/>
      <c r="Q583" s="3"/>
      <c r="R583" s="3"/>
      <c r="S583" s="3"/>
      <c r="T583" s="3"/>
      <c r="U583" s="3"/>
      <c r="V583" s="3"/>
      <c r="W583" s="3"/>
      <c r="X583" s="3"/>
      <c r="Y583" s="3"/>
      <c r="Z583" s="3"/>
    </row>
    <row r="584" spans="2:26">
      <c r="B584" s="449"/>
      <c r="C584" s="7"/>
      <c r="D584" s="3"/>
      <c r="E584" s="3"/>
      <c r="F584" s="3"/>
      <c r="G584" s="3"/>
      <c r="H584" s="3"/>
      <c r="I584" s="3"/>
      <c r="J584" s="3"/>
      <c r="K584" s="3"/>
      <c r="L584" s="3"/>
      <c r="M584" s="3"/>
      <c r="N584" s="3"/>
      <c r="O584" s="3"/>
      <c r="P584" s="3"/>
      <c r="Q584" s="3"/>
      <c r="R584" s="3"/>
      <c r="S584" s="3"/>
      <c r="T584" s="3"/>
      <c r="U584" s="3"/>
      <c r="V584" s="3"/>
      <c r="W584" s="3"/>
      <c r="X584" s="3"/>
      <c r="Y584" s="3"/>
      <c r="Z584" s="3"/>
    </row>
    <row r="585" spans="2:26">
      <c r="B585" s="449"/>
      <c r="C585" s="7"/>
      <c r="D585" s="3"/>
      <c r="E585" s="3"/>
      <c r="F585" s="3"/>
      <c r="G585" s="3"/>
      <c r="H585" s="3"/>
      <c r="I585" s="3"/>
      <c r="J585" s="3"/>
      <c r="K585" s="3"/>
      <c r="L585" s="3"/>
      <c r="M585" s="3"/>
      <c r="N585" s="3"/>
      <c r="O585" s="3"/>
      <c r="P585" s="3"/>
      <c r="Q585" s="3"/>
      <c r="R585" s="3"/>
      <c r="S585" s="3"/>
      <c r="T585" s="3"/>
      <c r="U585" s="3"/>
      <c r="V585" s="3"/>
      <c r="W585" s="3"/>
      <c r="X585" s="3"/>
      <c r="Y585" s="3"/>
      <c r="Z585" s="3"/>
    </row>
    <row r="586" spans="2:26">
      <c r="B586" s="449"/>
      <c r="C586" s="7"/>
      <c r="D586" s="3"/>
      <c r="E586" s="3"/>
      <c r="F586" s="3"/>
      <c r="G586" s="3"/>
      <c r="H586" s="3"/>
      <c r="I586" s="3"/>
      <c r="J586" s="3"/>
      <c r="K586" s="3"/>
      <c r="L586" s="3"/>
      <c r="M586" s="3"/>
      <c r="N586" s="3"/>
      <c r="O586" s="3"/>
      <c r="P586" s="3"/>
      <c r="Q586" s="3"/>
      <c r="R586" s="3"/>
      <c r="S586" s="3"/>
      <c r="T586" s="3"/>
      <c r="U586" s="3"/>
      <c r="V586" s="3"/>
      <c r="W586" s="3"/>
      <c r="X586" s="3"/>
      <c r="Y586" s="3"/>
      <c r="Z586" s="3"/>
    </row>
    <row r="587" spans="2:26">
      <c r="B587" s="449"/>
      <c r="C587" s="7"/>
      <c r="D587" s="3"/>
      <c r="E587" s="3"/>
      <c r="F587" s="3"/>
      <c r="G587" s="3"/>
      <c r="H587" s="3"/>
      <c r="I587" s="3"/>
      <c r="J587" s="3"/>
      <c r="K587" s="3"/>
      <c r="L587" s="3"/>
      <c r="M587" s="3"/>
      <c r="N587" s="3"/>
      <c r="O587" s="3"/>
      <c r="P587" s="3"/>
      <c r="Q587" s="3"/>
      <c r="R587" s="3"/>
      <c r="S587" s="3"/>
      <c r="T587" s="3"/>
      <c r="U587" s="3"/>
      <c r="V587" s="3"/>
      <c r="W587" s="3"/>
      <c r="X587" s="3"/>
      <c r="Y587" s="3"/>
      <c r="Z587" s="3"/>
    </row>
    <row r="588" spans="2:26">
      <c r="B588" s="449"/>
      <c r="C588" s="7"/>
      <c r="D588" s="3"/>
      <c r="E588" s="3"/>
      <c r="F588" s="3"/>
      <c r="G588" s="3"/>
      <c r="H588" s="3"/>
      <c r="I588" s="3"/>
      <c r="J588" s="3"/>
      <c r="K588" s="3"/>
      <c r="L588" s="3"/>
      <c r="M588" s="3"/>
      <c r="N588" s="3"/>
      <c r="O588" s="3"/>
      <c r="P588" s="3"/>
      <c r="Q588" s="3"/>
      <c r="R588" s="3"/>
      <c r="S588" s="3"/>
      <c r="T588" s="3"/>
      <c r="U588" s="3"/>
      <c r="V588" s="3"/>
      <c r="W588" s="3"/>
      <c r="X588" s="3"/>
      <c r="Y588" s="3"/>
      <c r="Z588" s="3"/>
    </row>
    <row r="589" spans="2:26">
      <c r="B589" s="449"/>
      <c r="C589" s="7"/>
      <c r="D589" s="3"/>
      <c r="E589" s="3"/>
      <c r="F589" s="3"/>
      <c r="G589" s="3"/>
      <c r="H589" s="3"/>
      <c r="I589" s="3"/>
      <c r="J589" s="3"/>
      <c r="K589" s="3"/>
      <c r="L589" s="3"/>
      <c r="M589" s="3"/>
      <c r="N589" s="3"/>
      <c r="O589" s="3"/>
      <c r="P589" s="3"/>
      <c r="Q589" s="3"/>
      <c r="R589" s="3"/>
      <c r="S589" s="3"/>
      <c r="T589" s="3"/>
      <c r="U589" s="3"/>
      <c r="V589" s="3"/>
      <c r="W589" s="3"/>
      <c r="X589" s="3"/>
      <c r="Y589" s="3"/>
      <c r="Z589" s="3"/>
    </row>
    <row r="590" spans="2:26">
      <c r="B590" s="449"/>
      <c r="C590" s="7"/>
      <c r="D590" s="3"/>
      <c r="E590" s="3"/>
      <c r="F590" s="3"/>
      <c r="G590" s="3"/>
      <c r="H590" s="3"/>
      <c r="I590" s="3"/>
      <c r="J590" s="3"/>
      <c r="K590" s="3"/>
      <c r="L590" s="3"/>
      <c r="M590" s="3"/>
      <c r="N590" s="3"/>
      <c r="O590" s="3"/>
      <c r="P590" s="3"/>
      <c r="Q590" s="3"/>
      <c r="R590" s="3"/>
      <c r="S590" s="3"/>
      <c r="T590" s="3"/>
      <c r="U590" s="3"/>
      <c r="V590" s="3"/>
      <c r="W590" s="3"/>
      <c r="X590" s="3"/>
      <c r="Y590" s="3"/>
      <c r="Z590" s="3"/>
    </row>
    <row r="591" spans="2:26">
      <c r="B591" s="449"/>
      <c r="C591" s="7"/>
      <c r="D591" s="3"/>
      <c r="E591" s="3"/>
      <c r="F591" s="3"/>
      <c r="G591" s="3"/>
      <c r="H591" s="3"/>
      <c r="I591" s="3"/>
      <c r="J591" s="3"/>
      <c r="K591" s="3"/>
      <c r="L591" s="3"/>
      <c r="M591" s="3"/>
      <c r="N591" s="3"/>
      <c r="O591" s="3"/>
      <c r="P591" s="3"/>
      <c r="Q591" s="3"/>
      <c r="R591" s="3"/>
      <c r="S591" s="3"/>
      <c r="T591" s="3"/>
      <c r="U591" s="3"/>
      <c r="V591" s="3"/>
      <c r="W591" s="3"/>
      <c r="X591" s="3"/>
      <c r="Y591" s="3"/>
      <c r="Z591" s="3"/>
    </row>
    <row r="592" spans="2:26">
      <c r="B592" s="449"/>
      <c r="C592" s="7"/>
      <c r="D592" s="3"/>
      <c r="E592" s="3"/>
      <c r="F592" s="3"/>
      <c r="G592" s="3"/>
      <c r="H592" s="3"/>
      <c r="I592" s="3"/>
      <c r="J592" s="3"/>
      <c r="K592" s="3"/>
      <c r="L592" s="3"/>
      <c r="M592" s="3"/>
      <c r="N592" s="3"/>
      <c r="O592" s="3"/>
      <c r="P592" s="3"/>
      <c r="Q592" s="3"/>
      <c r="R592" s="3"/>
      <c r="S592" s="3"/>
      <c r="T592" s="3"/>
      <c r="U592" s="3"/>
      <c r="V592" s="3"/>
      <c r="W592" s="3"/>
      <c r="X592" s="3"/>
      <c r="Y592" s="3"/>
      <c r="Z592" s="3"/>
    </row>
    <row r="593" spans="2:26">
      <c r="B593" s="449"/>
      <c r="C593" s="7"/>
      <c r="D593" s="3"/>
      <c r="E593" s="3"/>
      <c r="F593" s="3"/>
      <c r="G593" s="3"/>
      <c r="H593" s="3"/>
      <c r="I593" s="3"/>
      <c r="J593" s="3"/>
      <c r="K593" s="3"/>
      <c r="L593" s="3"/>
      <c r="M593" s="3"/>
      <c r="N593" s="3"/>
      <c r="O593" s="3"/>
      <c r="P593" s="3"/>
      <c r="Q593" s="3"/>
      <c r="R593" s="3"/>
      <c r="S593" s="3"/>
      <c r="T593" s="3"/>
      <c r="U593" s="3"/>
      <c r="V593" s="3"/>
      <c r="W593" s="3"/>
      <c r="X593" s="3"/>
      <c r="Y593" s="3"/>
      <c r="Z593" s="3"/>
    </row>
    <row r="594" spans="2:26">
      <c r="B594" s="449"/>
      <c r="C594" s="7"/>
      <c r="D594" s="3"/>
      <c r="E594" s="3"/>
      <c r="F594" s="3"/>
      <c r="G594" s="3"/>
      <c r="H594" s="3"/>
      <c r="I594" s="3"/>
      <c r="J594" s="3"/>
      <c r="K594" s="3"/>
      <c r="L594" s="3"/>
      <c r="M594" s="3"/>
      <c r="N594" s="3"/>
      <c r="O594" s="3"/>
      <c r="P594" s="3"/>
      <c r="Q594" s="3"/>
      <c r="R594" s="3"/>
      <c r="S594" s="3"/>
      <c r="T594" s="3"/>
      <c r="U594" s="3"/>
      <c r="V594" s="3"/>
      <c r="W594" s="3"/>
      <c r="X594" s="3"/>
      <c r="Y594" s="3"/>
      <c r="Z594" s="3"/>
    </row>
    <row r="595" spans="2:26">
      <c r="B595" s="449"/>
      <c r="C595" s="7"/>
      <c r="D595" s="3"/>
      <c r="E595" s="3"/>
      <c r="F595" s="3"/>
      <c r="G595" s="3"/>
      <c r="H595" s="3"/>
      <c r="I595" s="3"/>
      <c r="J595" s="3"/>
      <c r="K595" s="3"/>
      <c r="L595" s="3"/>
      <c r="M595" s="3"/>
      <c r="N595" s="3"/>
      <c r="O595" s="3"/>
      <c r="P595" s="3"/>
      <c r="Q595" s="3"/>
      <c r="R595" s="3"/>
      <c r="S595" s="3"/>
      <c r="T595" s="3"/>
      <c r="U595" s="3"/>
      <c r="V595" s="3"/>
      <c r="W595" s="3"/>
      <c r="X595" s="3"/>
      <c r="Y595" s="3"/>
      <c r="Z595" s="3"/>
    </row>
    <row r="596" spans="2:26">
      <c r="B596" s="449"/>
      <c r="C596" s="7"/>
      <c r="D596" s="3"/>
      <c r="E596" s="3"/>
      <c r="F596" s="3"/>
      <c r="G596" s="3"/>
      <c r="H596" s="3"/>
      <c r="I596" s="3"/>
      <c r="J596" s="3"/>
      <c r="K596" s="3"/>
      <c r="L596" s="3"/>
      <c r="M596" s="3"/>
      <c r="N596" s="3"/>
      <c r="O596" s="3"/>
      <c r="P596" s="3"/>
      <c r="Q596" s="3"/>
      <c r="R596" s="3"/>
      <c r="S596" s="3"/>
      <c r="T596" s="3"/>
      <c r="U596" s="3"/>
      <c r="V596" s="3"/>
      <c r="W596" s="3"/>
      <c r="X596" s="3"/>
      <c r="Y596" s="3"/>
      <c r="Z596" s="3"/>
    </row>
    <row r="597" spans="2:26">
      <c r="B597" s="449"/>
      <c r="C597" s="7"/>
      <c r="D597" s="3"/>
      <c r="E597" s="3"/>
      <c r="F597" s="3"/>
      <c r="G597" s="3"/>
      <c r="H597" s="3"/>
      <c r="I597" s="3"/>
      <c r="J597" s="3"/>
      <c r="K597" s="3"/>
      <c r="L597" s="3"/>
      <c r="M597" s="3"/>
      <c r="N597" s="3"/>
      <c r="O597" s="3"/>
      <c r="P597" s="3"/>
      <c r="Q597" s="3"/>
      <c r="R597" s="3"/>
      <c r="S597" s="3"/>
      <c r="T597" s="3"/>
      <c r="U597" s="3"/>
      <c r="V597" s="3"/>
      <c r="W597" s="3"/>
      <c r="X597" s="3"/>
      <c r="Y597" s="3"/>
      <c r="Z597" s="3"/>
    </row>
    <row r="598" spans="2:26">
      <c r="B598" s="449"/>
      <c r="C598" s="7"/>
      <c r="D598" s="3"/>
      <c r="E598" s="3"/>
      <c r="F598" s="3"/>
      <c r="G598" s="3"/>
      <c r="H598" s="3"/>
      <c r="I598" s="3"/>
      <c r="J598" s="3"/>
      <c r="K598" s="3"/>
      <c r="L598" s="3"/>
      <c r="M598" s="3"/>
      <c r="N598" s="3"/>
      <c r="O598" s="3"/>
      <c r="P598" s="3"/>
      <c r="Q598" s="3"/>
      <c r="R598" s="3"/>
      <c r="S598" s="3"/>
      <c r="T598" s="3"/>
      <c r="U598" s="3"/>
      <c r="V598" s="3"/>
      <c r="W598" s="3"/>
      <c r="X598" s="3"/>
      <c r="Y598" s="3"/>
      <c r="Z598" s="3"/>
    </row>
    <row r="599" spans="2:26">
      <c r="B599" s="449"/>
      <c r="C599" s="7"/>
      <c r="D599" s="3"/>
      <c r="E599" s="3"/>
      <c r="F599" s="3"/>
      <c r="G599" s="3"/>
      <c r="H599" s="3"/>
      <c r="I599" s="3"/>
      <c r="J599" s="3"/>
      <c r="K599" s="3"/>
      <c r="L599" s="3"/>
      <c r="M599" s="3"/>
      <c r="N599" s="3"/>
      <c r="O599" s="3"/>
      <c r="P599" s="3"/>
      <c r="Q599" s="3"/>
      <c r="R599" s="3"/>
      <c r="S599" s="3"/>
      <c r="T599" s="3"/>
      <c r="U599" s="3"/>
      <c r="V599" s="3"/>
      <c r="W599" s="3"/>
      <c r="X599" s="3"/>
      <c r="Y599" s="3"/>
      <c r="Z599" s="3"/>
    </row>
    <row r="600" spans="2:26">
      <c r="B600" s="449"/>
      <c r="C600" s="7"/>
      <c r="D600" s="3"/>
      <c r="E600" s="3"/>
      <c r="F600" s="3"/>
      <c r="G600" s="3"/>
      <c r="H600" s="3"/>
      <c r="I600" s="3"/>
      <c r="J600" s="3"/>
      <c r="K600" s="3"/>
      <c r="L600" s="3"/>
      <c r="M600" s="3"/>
      <c r="N600" s="3"/>
      <c r="O600" s="3"/>
      <c r="P600" s="3"/>
      <c r="Q600" s="3"/>
      <c r="R600" s="3"/>
      <c r="S600" s="3"/>
      <c r="T600" s="3"/>
      <c r="U600" s="3"/>
      <c r="V600" s="3"/>
      <c r="W600" s="3"/>
      <c r="X600" s="3"/>
      <c r="Y600" s="3"/>
      <c r="Z600" s="3"/>
    </row>
    <row r="601" spans="2:26">
      <c r="B601" s="449"/>
      <c r="C601" s="7"/>
      <c r="D601" s="3"/>
      <c r="E601" s="3"/>
      <c r="F601" s="3"/>
      <c r="G601" s="3"/>
      <c r="H601" s="3"/>
      <c r="I601" s="3"/>
      <c r="J601" s="3"/>
      <c r="K601" s="3"/>
      <c r="L601" s="3"/>
      <c r="M601" s="3"/>
      <c r="N601" s="3"/>
      <c r="O601" s="3"/>
      <c r="P601" s="3"/>
      <c r="Q601" s="3"/>
      <c r="R601" s="3"/>
      <c r="S601" s="3"/>
      <c r="T601" s="3"/>
      <c r="U601" s="3"/>
      <c r="V601" s="3"/>
      <c r="W601" s="3"/>
      <c r="X601" s="3"/>
      <c r="Y601" s="3"/>
      <c r="Z601" s="3"/>
    </row>
    <row r="602" spans="2:26">
      <c r="B602" s="449"/>
      <c r="C602" s="7"/>
      <c r="D602" s="3"/>
      <c r="E602" s="3"/>
      <c r="F602" s="3"/>
      <c r="G602" s="3"/>
      <c r="H602" s="3"/>
      <c r="I602" s="3"/>
      <c r="J602" s="3"/>
      <c r="K602" s="3"/>
      <c r="L602" s="3"/>
      <c r="M602" s="3"/>
      <c r="N602" s="3"/>
      <c r="O602" s="3"/>
      <c r="P602" s="3"/>
      <c r="Q602" s="3"/>
      <c r="R602" s="3"/>
      <c r="S602" s="3"/>
      <c r="T602" s="3"/>
      <c r="U602" s="3"/>
      <c r="V602" s="3"/>
      <c r="W602" s="3"/>
      <c r="X602" s="3"/>
      <c r="Y602" s="3"/>
      <c r="Z602" s="3"/>
    </row>
    <row r="603" spans="2:26">
      <c r="B603" s="449"/>
      <c r="C603" s="7"/>
      <c r="D603" s="3"/>
      <c r="E603" s="3"/>
      <c r="F603" s="3"/>
      <c r="G603" s="3"/>
      <c r="H603" s="3"/>
      <c r="I603" s="3"/>
      <c r="J603" s="3"/>
      <c r="K603" s="3"/>
      <c r="L603" s="3"/>
      <c r="M603" s="3"/>
      <c r="N603" s="3"/>
      <c r="O603" s="3"/>
      <c r="P603" s="3"/>
      <c r="Q603" s="3"/>
      <c r="R603" s="3"/>
      <c r="S603" s="3"/>
      <c r="T603" s="3"/>
      <c r="U603" s="3"/>
      <c r="V603" s="3"/>
      <c r="W603" s="3"/>
      <c r="X603" s="3"/>
      <c r="Y603" s="3"/>
      <c r="Z603" s="3"/>
    </row>
    <row r="604" spans="2:26">
      <c r="B604" s="449"/>
      <c r="C604" s="7"/>
      <c r="D604" s="3"/>
      <c r="E604" s="3"/>
      <c r="F604" s="3"/>
      <c r="G604" s="3"/>
      <c r="H604" s="3"/>
      <c r="I604" s="3"/>
      <c r="J604" s="3"/>
      <c r="K604" s="3"/>
      <c r="L604" s="3"/>
      <c r="M604" s="3"/>
      <c r="N604" s="3"/>
      <c r="O604" s="3"/>
      <c r="P604" s="3"/>
      <c r="Q604" s="3"/>
      <c r="R604" s="3"/>
      <c r="S604" s="3"/>
      <c r="T604" s="3"/>
      <c r="U604" s="3"/>
      <c r="V604" s="3"/>
      <c r="W604" s="3"/>
      <c r="X604" s="3"/>
      <c r="Y604" s="3"/>
      <c r="Z604" s="3"/>
    </row>
    <row r="605" spans="2:26">
      <c r="B605" s="449"/>
      <c r="C605" s="7"/>
      <c r="D605" s="3"/>
      <c r="E605" s="3"/>
      <c r="F605" s="3"/>
      <c r="G605" s="3"/>
      <c r="H605" s="3"/>
      <c r="I605" s="3"/>
      <c r="J605" s="3"/>
      <c r="K605" s="3"/>
      <c r="L605" s="3"/>
      <c r="M605" s="3"/>
      <c r="N605" s="3"/>
      <c r="O605" s="3"/>
      <c r="P605" s="3"/>
      <c r="Q605" s="3"/>
      <c r="R605" s="3"/>
      <c r="S605" s="3"/>
      <c r="T605" s="3"/>
      <c r="U605" s="3"/>
      <c r="V605" s="3"/>
      <c r="W605" s="3"/>
      <c r="X605" s="3"/>
      <c r="Y605" s="3"/>
      <c r="Z605" s="3"/>
    </row>
    <row r="606" spans="2:26">
      <c r="B606" s="449"/>
      <c r="C606" s="7"/>
      <c r="D606" s="3"/>
      <c r="E606" s="3"/>
      <c r="F606" s="3"/>
      <c r="G606" s="3"/>
      <c r="H606" s="3"/>
      <c r="I606" s="3"/>
      <c r="J606" s="3"/>
      <c r="K606" s="3"/>
      <c r="L606" s="3"/>
      <c r="M606" s="3"/>
      <c r="N606" s="3"/>
      <c r="O606" s="3"/>
      <c r="P606" s="3"/>
      <c r="Q606" s="3"/>
      <c r="R606" s="3"/>
      <c r="S606" s="3"/>
      <c r="T606" s="3"/>
      <c r="U606" s="3"/>
      <c r="V606" s="3"/>
      <c r="W606" s="3"/>
      <c r="X606" s="3"/>
      <c r="Y606" s="3"/>
      <c r="Z606" s="3"/>
    </row>
    <row r="607" spans="2:26">
      <c r="B607" s="449"/>
      <c r="C607" s="7"/>
      <c r="D607" s="3"/>
      <c r="E607" s="3"/>
      <c r="F607" s="3"/>
      <c r="G607" s="3"/>
      <c r="H607" s="3"/>
      <c r="I607" s="3"/>
      <c r="J607" s="3"/>
      <c r="K607" s="3"/>
      <c r="L607" s="3"/>
      <c r="M607" s="3"/>
      <c r="N607" s="3"/>
      <c r="O607" s="3"/>
      <c r="P607" s="3"/>
      <c r="Q607" s="3"/>
      <c r="R607" s="3"/>
      <c r="S607" s="3"/>
      <c r="T607" s="3"/>
      <c r="U607" s="3"/>
      <c r="V607" s="3"/>
      <c r="W607" s="3"/>
      <c r="X607" s="3"/>
      <c r="Y607" s="3"/>
      <c r="Z607" s="3"/>
    </row>
    <row r="608" spans="2:26">
      <c r="B608" s="449"/>
      <c r="C608" s="7"/>
      <c r="D608" s="3"/>
      <c r="E608" s="3"/>
      <c r="F608" s="3"/>
      <c r="G608" s="3"/>
      <c r="H608" s="3"/>
      <c r="I608" s="3"/>
      <c r="J608" s="3"/>
      <c r="K608" s="3"/>
      <c r="L608" s="3"/>
      <c r="M608" s="3"/>
      <c r="N608" s="3"/>
      <c r="O608" s="3"/>
      <c r="P608" s="3"/>
      <c r="Q608" s="3"/>
      <c r="R608" s="3"/>
      <c r="S608" s="3"/>
      <c r="T608" s="3"/>
      <c r="U608" s="3"/>
      <c r="V608" s="3"/>
      <c r="W608" s="3"/>
      <c r="X608" s="3"/>
      <c r="Y608" s="3"/>
      <c r="Z608" s="3"/>
    </row>
    <row r="609" spans="2:26">
      <c r="B609" s="449"/>
      <c r="C609" s="7"/>
      <c r="D609" s="3"/>
      <c r="E609" s="3"/>
      <c r="F609" s="3"/>
      <c r="G609" s="3"/>
      <c r="H609" s="3"/>
      <c r="I609" s="3"/>
      <c r="J609" s="3"/>
      <c r="K609" s="3"/>
      <c r="L609" s="3"/>
      <c r="M609" s="3"/>
      <c r="N609" s="3"/>
      <c r="O609" s="3"/>
      <c r="P609" s="3"/>
      <c r="Q609" s="3"/>
      <c r="R609" s="3"/>
      <c r="S609" s="3"/>
      <c r="T609" s="3"/>
      <c r="U609" s="3"/>
      <c r="V609" s="3"/>
      <c r="W609" s="3"/>
      <c r="X609" s="3"/>
      <c r="Y609" s="3"/>
      <c r="Z609" s="3"/>
    </row>
    <row r="610" spans="2:26">
      <c r="B610" s="449"/>
      <c r="C610" s="7"/>
      <c r="D610" s="3"/>
      <c r="E610" s="3"/>
      <c r="F610" s="3"/>
      <c r="G610" s="3"/>
      <c r="H610" s="3"/>
      <c r="I610" s="3"/>
      <c r="J610" s="3"/>
      <c r="K610" s="3"/>
      <c r="L610" s="3"/>
      <c r="M610" s="3"/>
      <c r="N610" s="3"/>
      <c r="O610" s="3"/>
      <c r="P610" s="3"/>
      <c r="Q610" s="3"/>
      <c r="R610" s="3"/>
      <c r="S610" s="3"/>
      <c r="T610" s="3"/>
      <c r="U610" s="3"/>
      <c r="V610" s="3"/>
      <c r="W610" s="3"/>
      <c r="X610" s="3"/>
      <c r="Y610" s="3"/>
      <c r="Z610" s="3"/>
    </row>
    <row r="611" spans="2:26">
      <c r="B611" s="449"/>
      <c r="C611" s="7"/>
      <c r="D611" s="3"/>
      <c r="E611" s="3"/>
      <c r="F611" s="3"/>
      <c r="G611" s="3"/>
      <c r="H611" s="3"/>
      <c r="I611" s="3"/>
      <c r="J611" s="3"/>
      <c r="K611" s="3"/>
      <c r="L611" s="3"/>
      <c r="M611" s="3"/>
      <c r="N611" s="3"/>
      <c r="O611" s="3"/>
      <c r="P611" s="3"/>
      <c r="Q611" s="3"/>
      <c r="R611" s="3"/>
      <c r="S611" s="3"/>
      <c r="T611" s="3"/>
      <c r="U611" s="3"/>
      <c r="V611" s="3"/>
      <c r="W611" s="3"/>
      <c r="X611" s="3"/>
      <c r="Y611" s="3"/>
      <c r="Z611" s="3"/>
    </row>
    <row r="612" spans="2:26">
      <c r="B612" s="449"/>
      <c r="C612" s="7"/>
      <c r="D612" s="3"/>
      <c r="E612" s="3"/>
      <c r="F612" s="3"/>
      <c r="G612" s="3"/>
      <c r="H612" s="3"/>
      <c r="I612" s="3"/>
      <c r="J612" s="3"/>
      <c r="K612" s="3"/>
      <c r="L612" s="3"/>
      <c r="M612" s="3"/>
      <c r="N612" s="3"/>
      <c r="O612" s="3"/>
      <c r="P612" s="3"/>
      <c r="Q612" s="3"/>
      <c r="R612" s="3"/>
      <c r="S612" s="3"/>
      <c r="T612" s="3"/>
      <c r="U612" s="3"/>
      <c r="V612" s="3"/>
      <c r="W612" s="3"/>
      <c r="X612" s="3"/>
      <c r="Y612" s="3"/>
      <c r="Z612" s="3"/>
    </row>
    <row r="613" spans="2:26">
      <c r="B613" s="449"/>
      <c r="C613" s="7"/>
      <c r="D613" s="3"/>
      <c r="E613" s="3"/>
      <c r="F613" s="3"/>
      <c r="G613" s="3"/>
      <c r="H613" s="3"/>
      <c r="I613" s="3"/>
      <c r="J613" s="3"/>
      <c r="K613" s="3"/>
      <c r="L613" s="3"/>
      <c r="M613" s="3"/>
      <c r="N613" s="3"/>
      <c r="O613" s="3"/>
      <c r="P613" s="3"/>
      <c r="Q613" s="3"/>
      <c r="R613" s="3"/>
      <c r="S613" s="3"/>
      <c r="T613" s="3"/>
      <c r="U613" s="3"/>
      <c r="V613" s="3"/>
      <c r="W613" s="3"/>
      <c r="X613" s="3"/>
      <c r="Y613" s="3"/>
      <c r="Z613" s="3"/>
    </row>
    <row r="614" spans="2:26">
      <c r="B614" s="449"/>
      <c r="C614" s="7"/>
      <c r="D614" s="3"/>
      <c r="E614" s="3"/>
      <c r="F614" s="3"/>
      <c r="G614" s="3"/>
      <c r="H614" s="3"/>
      <c r="I614" s="3"/>
      <c r="J614" s="3"/>
      <c r="K614" s="3"/>
      <c r="L614" s="3"/>
      <c r="M614" s="3"/>
      <c r="N614" s="3"/>
      <c r="O614" s="3"/>
      <c r="P614" s="3"/>
      <c r="Q614" s="3"/>
      <c r="R614" s="3"/>
      <c r="S614" s="3"/>
      <c r="T614" s="3"/>
      <c r="U614" s="3"/>
      <c r="V614" s="3"/>
      <c r="W614" s="3"/>
      <c r="X614" s="3"/>
      <c r="Y614" s="3"/>
      <c r="Z614" s="3"/>
    </row>
    <row r="615" spans="2:26">
      <c r="B615" s="449"/>
      <c r="C615" s="7"/>
      <c r="D615" s="3"/>
      <c r="E615" s="3"/>
      <c r="F615" s="3"/>
      <c r="G615" s="3"/>
      <c r="H615" s="3"/>
      <c r="I615" s="3"/>
      <c r="J615" s="3"/>
      <c r="K615" s="3"/>
      <c r="L615" s="3"/>
      <c r="M615" s="3"/>
      <c r="N615" s="3"/>
      <c r="O615" s="3"/>
      <c r="P615" s="3"/>
      <c r="Q615" s="3"/>
      <c r="R615" s="3"/>
      <c r="S615" s="3"/>
      <c r="T615" s="3"/>
      <c r="U615" s="3"/>
      <c r="V615" s="3"/>
      <c r="W615" s="3"/>
      <c r="X615" s="3"/>
      <c r="Y615" s="3"/>
      <c r="Z615" s="3"/>
    </row>
    <row r="616" spans="2:26">
      <c r="B616" s="449"/>
      <c r="C616" s="7"/>
      <c r="D616" s="3"/>
      <c r="E616" s="3"/>
      <c r="F616" s="3"/>
      <c r="G616" s="3"/>
      <c r="H616" s="3"/>
      <c r="I616" s="3"/>
      <c r="J616" s="3"/>
      <c r="K616" s="3"/>
      <c r="L616" s="3"/>
      <c r="M616" s="3"/>
      <c r="N616" s="3"/>
      <c r="O616" s="3"/>
      <c r="P616" s="3"/>
      <c r="Q616" s="3"/>
      <c r="R616" s="3"/>
      <c r="S616" s="3"/>
      <c r="T616" s="3"/>
      <c r="U616" s="3"/>
      <c r="V616" s="3"/>
      <c r="W616" s="3"/>
      <c r="X616" s="3"/>
      <c r="Y616" s="3"/>
      <c r="Z616" s="3"/>
    </row>
    <row r="617" spans="2:26">
      <c r="B617" s="449"/>
      <c r="C617" s="7"/>
      <c r="D617" s="3"/>
      <c r="E617" s="3"/>
      <c r="F617" s="3"/>
      <c r="G617" s="3"/>
      <c r="H617" s="3"/>
      <c r="I617" s="3"/>
      <c r="J617" s="3"/>
      <c r="K617" s="3"/>
      <c r="L617" s="3"/>
      <c r="M617" s="3"/>
      <c r="N617" s="3"/>
      <c r="O617" s="3"/>
      <c r="P617" s="3"/>
      <c r="Q617" s="3"/>
      <c r="R617" s="3"/>
      <c r="S617" s="3"/>
      <c r="T617" s="3"/>
      <c r="U617" s="3"/>
      <c r="V617" s="3"/>
      <c r="W617" s="3"/>
      <c r="X617" s="3"/>
      <c r="Y617" s="3"/>
      <c r="Z617" s="3"/>
    </row>
    <row r="618" spans="2:26">
      <c r="B618" s="449"/>
      <c r="C618" s="7"/>
      <c r="D618" s="3"/>
      <c r="E618" s="3"/>
      <c r="F618" s="3"/>
      <c r="G618" s="3"/>
      <c r="H618" s="3"/>
      <c r="I618" s="3"/>
      <c r="J618" s="3"/>
      <c r="K618" s="3"/>
      <c r="L618" s="3"/>
      <c r="M618" s="3"/>
      <c r="N618" s="3"/>
      <c r="O618" s="3"/>
      <c r="P618" s="3"/>
      <c r="Q618" s="3"/>
      <c r="R618" s="3"/>
      <c r="S618" s="3"/>
      <c r="T618" s="3"/>
      <c r="U618" s="3"/>
      <c r="V618" s="3"/>
      <c r="W618" s="3"/>
      <c r="X618" s="3"/>
      <c r="Y618" s="3"/>
      <c r="Z618" s="3"/>
    </row>
    <row r="619" spans="2:26">
      <c r="B619" s="449"/>
      <c r="C619" s="7"/>
      <c r="D619" s="3"/>
      <c r="E619" s="3"/>
      <c r="F619" s="3"/>
      <c r="G619" s="3"/>
      <c r="H619" s="3"/>
      <c r="I619" s="3"/>
      <c r="J619" s="3"/>
      <c r="K619" s="3"/>
      <c r="L619" s="3"/>
      <c r="M619" s="3"/>
      <c r="N619" s="3"/>
      <c r="O619" s="3"/>
      <c r="P619" s="3"/>
      <c r="Q619" s="3"/>
      <c r="R619" s="3"/>
      <c r="S619" s="3"/>
      <c r="T619" s="3"/>
      <c r="U619" s="3"/>
      <c r="V619" s="3"/>
      <c r="W619" s="3"/>
      <c r="X619" s="3"/>
      <c r="Y619" s="3"/>
      <c r="Z619" s="3"/>
    </row>
    <row r="620" spans="2:26">
      <c r="B620" s="449"/>
      <c r="C620" s="7"/>
      <c r="D620" s="3"/>
      <c r="E620" s="3"/>
      <c r="F620" s="3"/>
      <c r="G620" s="3"/>
      <c r="H620" s="3"/>
      <c r="I620" s="3"/>
      <c r="J620" s="3"/>
      <c r="K620" s="3"/>
      <c r="L620" s="3"/>
      <c r="M620" s="3"/>
      <c r="N620" s="3"/>
      <c r="O620" s="3"/>
      <c r="P620" s="3"/>
      <c r="Q620" s="3"/>
      <c r="R620" s="3"/>
      <c r="S620" s="3"/>
      <c r="T620" s="3"/>
      <c r="U620" s="3"/>
      <c r="V620" s="3"/>
      <c r="W620" s="3"/>
      <c r="X620" s="3"/>
      <c r="Y620" s="3"/>
      <c r="Z620" s="3"/>
    </row>
    <row r="621" spans="2:26">
      <c r="B621" s="449"/>
      <c r="C621" s="7"/>
      <c r="D621" s="3"/>
      <c r="E621" s="3"/>
      <c r="F621" s="3"/>
      <c r="G621" s="3"/>
      <c r="H621" s="3"/>
      <c r="I621" s="3"/>
      <c r="J621" s="3"/>
      <c r="K621" s="3"/>
      <c r="L621" s="3"/>
      <c r="M621" s="3"/>
      <c r="N621" s="3"/>
      <c r="O621" s="3"/>
      <c r="P621" s="3"/>
      <c r="Q621" s="3"/>
      <c r="R621" s="3"/>
      <c r="S621" s="3"/>
      <c r="T621" s="3"/>
      <c r="U621" s="3"/>
      <c r="V621" s="3"/>
      <c r="W621" s="3"/>
      <c r="X621" s="3"/>
      <c r="Y621" s="3"/>
      <c r="Z621" s="3"/>
    </row>
    <row r="622" spans="2:26">
      <c r="B622" s="449"/>
      <c r="C622" s="7"/>
      <c r="D622" s="3"/>
      <c r="E622" s="3"/>
      <c r="F622" s="3"/>
      <c r="G622" s="3"/>
      <c r="H622" s="3"/>
      <c r="I622" s="3"/>
      <c r="J622" s="3"/>
      <c r="K622" s="3"/>
      <c r="L622" s="3"/>
      <c r="M622" s="3"/>
      <c r="N622" s="3"/>
      <c r="O622" s="3"/>
      <c r="P622" s="3"/>
      <c r="Q622" s="3"/>
      <c r="R622" s="3"/>
      <c r="S622" s="3"/>
      <c r="T622" s="3"/>
      <c r="U622" s="3"/>
      <c r="V622" s="3"/>
      <c r="W622" s="3"/>
      <c r="X622" s="3"/>
      <c r="Y622" s="3"/>
      <c r="Z622" s="3"/>
    </row>
    <row r="623" spans="2:26">
      <c r="B623" s="449"/>
      <c r="C623" s="7"/>
      <c r="D623" s="3"/>
      <c r="E623" s="3"/>
      <c r="F623" s="3"/>
      <c r="G623" s="3"/>
      <c r="H623" s="3"/>
      <c r="I623" s="3"/>
      <c r="J623" s="3"/>
      <c r="K623" s="3"/>
      <c r="L623" s="3"/>
      <c r="M623" s="3"/>
      <c r="N623" s="3"/>
      <c r="O623" s="3"/>
      <c r="P623" s="3"/>
      <c r="Q623" s="3"/>
      <c r="R623" s="3"/>
      <c r="S623" s="3"/>
      <c r="T623" s="3"/>
      <c r="U623" s="3"/>
      <c r="V623" s="3"/>
      <c r="W623" s="3"/>
      <c r="X623" s="3"/>
      <c r="Y623" s="3"/>
      <c r="Z623" s="3"/>
    </row>
    <row r="624" spans="2:26">
      <c r="B624" s="449"/>
      <c r="C624" s="7"/>
      <c r="D624" s="3"/>
      <c r="E624" s="3"/>
      <c r="F624" s="3"/>
      <c r="G624" s="3"/>
      <c r="H624" s="3"/>
      <c r="I624" s="3"/>
      <c r="J624" s="3"/>
      <c r="K624" s="3"/>
      <c r="L624" s="3"/>
      <c r="M624" s="3"/>
      <c r="N624" s="3"/>
      <c r="O624" s="3"/>
      <c r="P624" s="3"/>
      <c r="Q624" s="3"/>
      <c r="R624" s="3"/>
      <c r="S624" s="3"/>
      <c r="T624" s="3"/>
      <c r="U624" s="3"/>
      <c r="V624" s="3"/>
      <c r="W624" s="3"/>
      <c r="X624" s="3"/>
      <c r="Y624" s="3"/>
      <c r="Z624" s="3"/>
    </row>
    <row r="625" spans="2:26">
      <c r="B625" s="449"/>
      <c r="C625" s="7"/>
      <c r="D625" s="3"/>
      <c r="E625" s="3"/>
      <c r="F625" s="3"/>
      <c r="G625" s="3"/>
      <c r="H625" s="3"/>
      <c r="I625" s="3"/>
      <c r="J625" s="3"/>
      <c r="K625" s="3"/>
      <c r="L625" s="3"/>
      <c r="M625" s="3"/>
      <c r="N625" s="3"/>
      <c r="O625" s="3"/>
      <c r="P625" s="3"/>
      <c r="Q625" s="3"/>
      <c r="R625" s="3"/>
      <c r="S625" s="3"/>
      <c r="T625" s="3"/>
      <c r="U625" s="3"/>
      <c r="V625" s="3"/>
      <c r="W625" s="3"/>
      <c r="X625" s="3"/>
      <c r="Y625" s="3"/>
      <c r="Z625" s="3"/>
    </row>
    <row r="626" spans="2:26">
      <c r="B626" s="449"/>
      <c r="C626" s="7"/>
      <c r="D626" s="3"/>
      <c r="E626" s="3"/>
      <c r="F626" s="3"/>
      <c r="G626" s="3"/>
      <c r="H626" s="3"/>
      <c r="I626" s="3"/>
      <c r="J626" s="3"/>
      <c r="K626" s="3"/>
      <c r="L626" s="3"/>
      <c r="M626" s="3"/>
      <c r="N626" s="3"/>
      <c r="O626" s="3"/>
      <c r="P626" s="3"/>
      <c r="Q626" s="3"/>
      <c r="R626" s="3"/>
      <c r="S626" s="3"/>
      <c r="T626" s="3"/>
      <c r="U626" s="3"/>
      <c r="V626" s="3"/>
      <c r="W626" s="3"/>
      <c r="X626" s="3"/>
      <c r="Y626" s="3"/>
      <c r="Z626" s="3"/>
    </row>
    <row r="627" spans="2:26">
      <c r="B627" s="449"/>
      <c r="C627" s="7"/>
      <c r="D627" s="3"/>
      <c r="E627" s="3"/>
      <c r="F627" s="3"/>
      <c r="G627" s="3"/>
      <c r="H627" s="3"/>
      <c r="I627" s="3"/>
      <c r="J627" s="3"/>
      <c r="K627" s="3"/>
      <c r="L627" s="3"/>
      <c r="M627" s="3"/>
      <c r="N627" s="3"/>
      <c r="O627" s="3"/>
      <c r="P627" s="3"/>
      <c r="Q627" s="3"/>
      <c r="R627" s="3"/>
      <c r="S627" s="3"/>
      <c r="T627" s="3"/>
      <c r="U627" s="3"/>
      <c r="V627" s="3"/>
      <c r="W627" s="3"/>
      <c r="X627" s="3"/>
      <c r="Y627" s="3"/>
      <c r="Z627" s="3"/>
    </row>
    <row r="628" spans="2:26">
      <c r="B628" s="449"/>
      <c r="C628" s="7"/>
      <c r="D628" s="3"/>
      <c r="E628" s="3"/>
      <c r="F628" s="3"/>
      <c r="G628" s="3"/>
      <c r="H628" s="3"/>
      <c r="I628" s="3"/>
      <c r="J628" s="3"/>
      <c r="K628" s="3"/>
      <c r="L628" s="3"/>
      <c r="M628" s="3"/>
      <c r="N628" s="3"/>
      <c r="O628" s="3"/>
      <c r="P628" s="3"/>
      <c r="Q628" s="3"/>
      <c r="R628" s="3"/>
      <c r="S628" s="3"/>
      <c r="T628" s="3"/>
      <c r="U628" s="3"/>
      <c r="V628" s="3"/>
      <c r="W628" s="3"/>
      <c r="X628" s="3"/>
      <c r="Y628" s="3"/>
      <c r="Z628" s="3"/>
    </row>
    <row r="629" spans="2:26">
      <c r="B629" s="449"/>
      <c r="C629" s="7"/>
      <c r="D629" s="3"/>
      <c r="E629" s="3"/>
      <c r="F629" s="3"/>
      <c r="G629" s="3"/>
      <c r="H629" s="3"/>
      <c r="I629" s="3"/>
      <c r="J629" s="3"/>
      <c r="K629" s="3"/>
      <c r="L629" s="3"/>
      <c r="M629" s="3"/>
      <c r="N629" s="3"/>
      <c r="O629" s="3"/>
      <c r="P629" s="3"/>
      <c r="Q629" s="3"/>
      <c r="R629" s="3"/>
      <c r="S629" s="3"/>
      <c r="T629" s="3"/>
      <c r="U629" s="3"/>
      <c r="V629" s="3"/>
      <c r="W629" s="3"/>
      <c r="X629" s="3"/>
      <c r="Y629" s="3"/>
      <c r="Z629" s="3"/>
    </row>
    <row r="630" spans="2:26">
      <c r="B630" s="449"/>
      <c r="C630" s="7"/>
      <c r="D630" s="3"/>
      <c r="E630" s="3"/>
      <c r="F630" s="3"/>
      <c r="G630" s="3"/>
      <c r="H630" s="3"/>
      <c r="I630" s="3"/>
      <c r="J630" s="3"/>
      <c r="K630" s="3"/>
      <c r="L630" s="3"/>
      <c r="M630" s="3"/>
      <c r="N630" s="3"/>
      <c r="O630" s="3"/>
      <c r="P630" s="3"/>
      <c r="Q630" s="3"/>
      <c r="R630" s="3"/>
      <c r="S630" s="3"/>
      <c r="T630" s="3"/>
      <c r="U630" s="3"/>
      <c r="V630" s="3"/>
      <c r="W630" s="3"/>
      <c r="X630" s="3"/>
      <c r="Y630" s="3"/>
      <c r="Z630" s="3"/>
    </row>
    <row r="631" spans="2:26">
      <c r="B631" s="449"/>
      <c r="C631" s="7"/>
      <c r="D631" s="3"/>
      <c r="E631" s="3"/>
      <c r="F631" s="3"/>
      <c r="G631" s="3"/>
      <c r="H631" s="3"/>
      <c r="I631" s="3"/>
      <c r="J631" s="3"/>
      <c r="K631" s="3"/>
      <c r="L631" s="3"/>
      <c r="M631" s="3"/>
      <c r="N631" s="3"/>
      <c r="O631" s="3"/>
      <c r="P631" s="3"/>
      <c r="Q631" s="3"/>
      <c r="R631" s="3"/>
      <c r="S631" s="3"/>
      <c r="T631" s="3"/>
      <c r="U631" s="3"/>
      <c r="V631" s="3"/>
      <c r="W631" s="3"/>
      <c r="X631" s="3"/>
      <c r="Y631" s="3"/>
      <c r="Z631" s="3"/>
    </row>
    <row r="632" spans="2:26">
      <c r="B632" s="449"/>
      <c r="C632" s="7"/>
      <c r="D632" s="3"/>
      <c r="E632" s="3"/>
      <c r="F632" s="3"/>
      <c r="G632" s="3"/>
      <c r="H632" s="3"/>
      <c r="I632" s="3"/>
      <c r="J632" s="3"/>
      <c r="K632" s="3"/>
      <c r="L632" s="3"/>
      <c r="M632" s="3"/>
      <c r="N632" s="3"/>
      <c r="O632" s="3"/>
      <c r="P632" s="3"/>
      <c r="Q632" s="3"/>
      <c r="R632" s="3"/>
      <c r="S632" s="3"/>
      <c r="T632" s="3"/>
      <c r="U632" s="3"/>
      <c r="V632" s="3"/>
      <c r="W632" s="3"/>
      <c r="X632" s="3"/>
      <c r="Y632" s="3"/>
      <c r="Z632" s="3"/>
    </row>
    <row r="633" spans="2:26">
      <c r="B633" s="449"/>
      <c r="C633" s="7"/>
      <c r="D633" s="3"/>
      <c r="E633" s="3"/>
      <c r="F633" s="3"/>
      <c r="G633" s="3"/>
      <c r="H633" s="3"/>
      <c r="I633" s="3"/>
      <c r="J633" s="3"/>
      <c r="K633" s="3"/>
      <c r="L633" s="3"/>
      <c r="M633" s="3"/>
      <c r="N633" s="3"/>
      <c r="O633" s="3"/>
      <c r="P633" s="3"/>
      <c r="Q633" s="3"/>
      <c r="R633" s="3"/>
      <c r="S633" s="3"/>
      <c r="T633" s="3"/>
      <c r="U633" s="3"/>
      <c r="V633" s="3"/>
      <c r="W633" s="3"/>
      <c r="X633" s="3"/>
      <c r="Y633" s="3"/>
      <c r="Z633" s="3"/>
    </row>
    <row r="634" spans="2:26">
      <c r="B634" s="449"/>
      <c r="C634" s="7"/>
      <c r="D634" s="3"/>
      <c r="E634" s="3"/>
      <c r="F634" s="3"/>
      <c r="G634" s="3"/>
      <c r="H634" s="3"/>
      <c r="I634" s="3"/>
      <c r="J634" s="3"/>
      <c r="K634" s="3"/>
      <c r="L634" s="3"/>
      <c r="M634" s="3"/>
      <c r="N634" s="3"/>
      <c r="O634" s="3"/>
      <c r="P634" s="3"/>
      <c r="Q634" s="3"/>
      <c r="R634" s="3"/>
      <c r="S634" s="3"/>
      <c r="T634" s="3"/>
      <c r="U634" s="3"/>
      <c r="V634" s="3"/>
      <c r="W634" s="3"/>
      <c r="X634" s="3"/>
      <c r="Y634" s="3"/>
      <c r="Z634" s="3"/>
    </row>
    <row r="635" spans="2:26">
      <c r="B635" s="449"/>
      <c r="C635" s="7"/>
      <c r="D635" s="3"/>
      <c r="E635" s="3"/>
      <c r="F635" s="3"/>
      <c r="G635" s="3"/>
      <c r="H635" s="3"/>
      <c r="I635" s="3"/>
      <c r="J635" s="3"/>
      <c r="K635" s="3"/>
      <c r="L635" s="3"/>
      <c r="M635" s="3"/>
      <c r="N635" s="3"/>
      <c r="O635" s="3"/>
      <c r="P635" s="3"/>
      <c r="Q635" s="3"/>
      <c r="R635" s="3"/>
      <c r="S635" s="3"/>
      <c r="T635" s="3"/>
      <c r="U635" s="3"/>
      <c r="V635" s="3"/>
      <c r="W635" s="3"/>
      <c r="X635" s="3"/>
      <c r="Y635" s="3"/>
      <c r="Z635" s="3"/>
    </row>
    <row r="636" spans="2:26">
      <c r="B636" s="449"/>
      <c r="C636" s="7"/>
      <c r="D636" s="3"/>
      <c r="E636" s="3"/>
      <c r="F636" s="3"/>
      <c r="G636" s="3"/>
      <c r="H636" s="3"/>
      <c r="I636" s="3"/>
      <c r="J636" s="3"/>
      <c r="K636" s="3"/>
      <c r="L636" s="3"/>
      <c r="M636" s="3"/>
      <c r="N636" s="3"/>
      <c r="O636" s="3"/>
      <c r="P636" s="3"/>
      <c r="Q636" s="3"/>
      <c r="R636" s="3"/>
      <c r="S636" s="3"/>
      <c r="T636" s="3"/>
      <c r="U636" s="3"/>
      <c r="V636" s="3"/>
      <c r="W636" s="3"/>
      <c r="X636" s="3"/>
      <c r="Y636" s="3"/>
      <c r="Z636" s="3"/>
    </row>
    <row r="637" spans="2:26">
      <c r="B637" s="449"/>
      <c r="C637" s="7"/>
      <c r="D637" s="3"/>
      <c r="E637" s="3"/>
      <c r="F637" s="3"/>
      <c r="G637" s="3"/>
      <c r="H637" s="3"/>
      <c r="I637" s="3"/>
      <c r="J637" s="3"/>
      <c r="K637" s="3"/>
      <c r="L637" s="3"/>
      <c r="M637" s="3"/>
      <c r="N637" s="3"/>
      <c r="O637" s="3"/>
      <c r="P637" s="3"/>
      <c r="Q637" s="3"/>
      <c r="R637" s="3"/>
      <c r="S637" s="3"/>
      <c r="T637" s="3"/>
      <c r="U637" s="3"/>
      <c r="V637" s="3"/>
      <c r="W637" s="3"/>
      <c r="X637" s="3"/>
      <c r="Y637" s="3"/>
      <c r="Z637" s="3"/>
    </row>
    <row r="638" spans="2:26">
      <c r="B638" s="449"/>
      <c r="C638" s="7"/>
      <c r="D638" s="3"/>
      <c r="E638" s="3"/>
      <c r="F638" s="3"/>
      <c r="G638" s="3"/>
      <c r="H638" s="3"/>
      <c r="I638" s="3"/>
      <c r="J638" s="3"/>
      <c r="K638" s="3"/>
      <c r="L638" s="3"/>
      <c r="M638" s="3"/>
      <c r="N638" s="3"/>
      <c r="O638" s="3"/>
      <c r="P638" s="3"/>
      <c r="Q638" s="3"/>
      <c r="R638" s="3"/>
      <c r="S638" s="3"/>
      <c r="T638" s="3"/>
      <c r="U638" s="3"/>
      <c r="V638" s="3"/>
      <c r="W638" s="3"/>
      <c r="X638" s="3"/>
      <c r="Y638" s="3"/>
      <c r="Z638" s="3"/>
    </row>
    <row r="639" spans="2:26">
      <c r="B639" s="449"/>
      <c r="C639" s="7"/>
      <c r="D639" s="3"/>
      <c r="E639" s="3"/>
      <c r="F639" s="3"/>
      <c r="G639" s="3"/>
      <c r="H639" s="3"/>
      <c r="I639" s="3"/>
      <c r="J639" s="3"/>
      <c r="K639" s="3"/>
      <c r="L639" s="3"/>
      <c r="M639" s="3"/>
      <c r="N639" s="3"/>
      <c r="O639" s="3"/>
      <c r="P639" s="3"/>
      <c r="Q639" s="3"/>
      <c r="R639" s="3"/>
      <c r="S639" s="3"/>
      <c r="T639" s="3"/>
      <c r="U639" s="3"/>
      <c r="V639" s="3"/>
      <c r="W639" s="3"/>
      <c r="X639" s="3"/>
      <c r="Y639" s="3"/>
      <c r="Z639" s="3"/>
    </row>
    <row r="640" spans="2:26">
      <c r="B640" s="449"/>
      <c r="C640" s="7"/>
      <c r="D640" s="3"/>
      <c r="E640" s="3"/>
      <c r="F640" s="3"/>
      <c r="G640" s="3"/>
      <c r="H640" s="3"/>
      <c r="I640" s="3"/>
      <c r="J640" s="3"/>
      <c r="K640" s="3"/>
      <c r="L640" s="3"/>
      <c r="M640" s="3"/>
      <c r="N640" s="3"/>
      <c r="O640" s="3"/>
      <c r="P640" s="3"/>
      <c r="Q640" s="3"/>
      <c r="R640" s="3"/>
      <c r="S640" s="3"/>
      <c r="T640" s="3"/>
      <c r="U640" s="3"/>
      <c r="V640" s="3"/>
      <c r="W640" s="3"/>
      <c r="X640" s="3"/>
      <c r="Y640" s="3"/>
      <c r="Z640" s="3"/>
    </row>
    <row r="641" spans="2:26">
      <c r="B641" s="449"/>
      <c r="C641" s="7"/>
      <c r="D641" s="3"/>
      <c r="E641" s="3"/>
      <c r="F641" s="3"/>
      <c r="G641" s="3"/>
      <c r="H641" s="3"/>
      <c r="I641" s="3"/>
      <c r="J641" s="3"/>
      <c r="K641" s="3"/>
      <c r="L641" s="3"/>
      <c r="M641" s="3"/>
      <c r="N641" s="3"/>
      <c r="O641" s="3"/>
      <c r="P641" s="3"/>
      <c r="Q641" s="3"/>
      <c r="R641" s="3"/>
      <c r="S641" s="3"/>
      <c r="T641" s="3"/>
      <c r="U641" s="3"/>
      <c r="V641" s="3"/>
      <c r="W641" s="3"/>
      <c r="X641" s="3"/>
      <c r="Y641" s="3"/>
      <c r="Z641" s="3"/>
    </row>
    <row r="642" spans="2:26">
      <c r="B642" s="449"/>
      <c r="C642" s="7"/>
      <c r="D642" s="3"/>
      <c r="E642" s="3"/>
      <c r="F642" s="3"/>
      <c r="G642" s="3"/>
      <c r="H642" s="3"/>
      <c r="I642" s="3"/>
      <c r="J642" s="3"/>
      <c r="K642" s="3"/>
      <c r="L642" s="3"/>
      <c r="M642" s="3"/>
      <c r="N642" s="3"/>
      <c r="O642" s="3"/>
      <c r="P642" s="3"/>
      <c r="Q642" s="3"/>
      <c r="R642" s="3"/>
      <c r="S642" s="3"/>
      <c r="T642" s="3"/>
      <c r="U642" s="3"/>
      <c r="V642" s="3"/>
      <c r="W642" s="3"/>
      <c r="X642" s="3"/>
      <c r="Y642" s="3"/>
      <c r="Z642" s="3"/>
    </row>
    <row r="643" spans="2:26">
      <c r="B643" s="449"/>
      <c r="C643" s="7"/>
      <c r="D643" s="3"/>
      <c r="E643" s="3"/>
      <c r="F643" s="3"/>
      <c r="G643" s="3"/>
      <c r="H643" s="3"/>
      <c r="I643" s="3"/>
      <c r="J643" s="3"/>
      <c r="K643" s="3"/>
      <c r="L643" s="3"/>
      <c r="M643" s="3"/>
      <c r="N643" s="3"/>
      <c r="O643" s="3"/>
      <c r="P643" s="3"/>
      <c r="Q643" s="3"/>
      <c r="R643" s="3"/>
      <c r="S643" s="3"/>
      <c r="T643" s="3"/>
      <c r="U643" s="3"/>
      <c r="V643" s="3"/>
      <c r="W643" s="3"/>
      <c r="X643" s="3"/>
      <c r="Y643" s="3"/>
      <c r="Z643" s="3"/>
    </row>
    <row r="644" spans="2:26">
      <c r="B644" s="449"/>
      <c r="C644" s="7"/>
      <c r="D644" s="3"/>
      <c r="E644" s="3"/>
      <c r="F644" s="3"/>
      <c r="G644" s="3"/>
      <c r="H644" s="3"/>
      <c r="I644" s="3"/>
      <c r="J644" s="3"/>
      <c r="K644" s="3"/>
      <c r="L644" s="3"/>
      <c r="M644" s="3"/>
      <c r="N644" s="3"/>
      <c r="O644" s="3"/>
      <c r="P644" s="3"/>
      <c r="Q644" s="3"/>
      <c r="R644" s="3"/>
      <c r="S644" s="3"/>
      <c r="T644" s="3"/>
      <c r="U644" s="3"/>
      <c r="V644" s="3"/>
      <c r="W644" s="3"/>
      <c r="X644" s="3"/>
      <c r="Y644" s="3"/>
      <c r="Z644" s="3"/>
    </row>
    <row r="645" spans="2:26">
      <c r="B645" s="449"/>
      <c r="C645" s="7"/>
      <c r="D645" s="3"/>
      <c r="E645" s="3"/>
      <c r="F645" s="3"/>
      <c r="G645" s="3"/>
      <c r="H645" s="3"/>
      <c r="I645" s="3"/>
      <c r="J645" s="3"/>
      <c r="K645" s="3"/>
      <c r="L645" s="3"/>
      <c r="M645" s="3"/>
      <c r="N645" s="3"/>
      <c r="O645" s="3"/>
      <c r="P645" s="3"/>
      <c r="Q645" s="3"/>
      <c r="R645" s="3"/>
      <c r="S645" s="3"/>
      <c r="T645" s="3"/>
      <c r="U645" s="3"/>
      <c r="V645" s="3"/>
      <c r="W645" s="3"/>
      <c r="X645" s="3"/>
      <c r="Y645" s="3"/>
      <c r="Z645" s="3"/>
    </row>
    <row r="646" spans="2:26">
      <c r="B646" s="449"/>
      <c r="C646" s="7"/>
      <c r="D646" s="3"/>
      <c r="E646" s="3"/>
      <c r="F646" s="3"/>
      <c r="G646" s="3"/>
      <c r="H646" s="3"/>
      <c r="I646" s="3"/>
      <c r="J646" s="3"/>
      <c r="K646" s="3"/>
      <c r="L646" s="3"/>
      <c r="M646" s="3"/>
      <c r="N646" s="3"/>
      <c r="O646" s="3"/>
      <c r="P646" s="3"/>
      <c r="Q646" s="3"/>
      <c r="R646" s="3"/>
      <c r="S646" s="3"/>
      <c r="T646" s="3"/>
      <c r="U646" s="3"/>
      <c r="V646" s="3"/>
      <c r="W646" s="3"/>
      <c r="X646" s="3"/>
      <c r="Y646" s="3"/>
      <c r="Z646" s="3"/>
    </row>
    <row r="647" spans="2:26">
      <c r="B647" s="449"/>
      <c r="C647" s="7"/>
      <c r="D647" s="3"/>
      <c r="E647" s="3"/>
      <c r="F647" s="3"/>
      <c r="G647" s="3"/>
      <c r="H647" s="3"/>
      <c r="I647" s="3"/>
      <c r="J647" s="3"/>
      <c r="K647" s="3"/>
      <c r="L647" s="3"/>
      <c r="M647" s="3"/>
      <c r="N647" s="3"/>
      <c r="O647" s="3"/>
      <c r="P647" s="3"/>
      <c r="Q647" s="3"/>
      <c r="R647" s="3"/>
      <c r="S647" s="3"/>
      <c r="T647" s="3"/>
      <c r="U647" s="3"/>
      <c r="V647" s="3"/>
      <c r="W647" s="3"/>
      <c r="X647" s="3"/>
      <c r="Y647" s="3"/>
      <c r="Z647" s="3"/>
    </row>
    <row r="648" spans="2:26">
      <c r="B648" s="449"/>
      <c r="C648" s="7"/>
      <c r="D648" s="3"/>
      <c r="E648" s="3"/>
      <c r="F648" s="3"/>
      <c r="G648" s="3"/>
      <c r="H648" s="3"/>
      <c r="I648" s="3"/>
      <c r="J648" s="3"/>
      <c r="K648" s="3"/>
      <c r="L648" s="3"/>
      <c r="M648" s="3"/>
      <c r="N648" s="3"/>
      <c r="O648" s="3"/>
      <c r="P648" s="3"/>
      <c r="Q648" s="3"/>
      <c r="R648" s="3"/>
      <c r="S648" s="3"/>
      <c r="T648" s="3"/>
      <c r="U648" s="3"/>
      <c r="V648" s="3"/>
      <c r="W648" s="3"/>
      <c r="X648" s="3"/>
      <c r="Y648" s="3"/>
      <c r="Z648" s="3"/>
    </row>
    <row r="649" spans="2:26">
      <c r="B649" s="449"/>
      <c r="C649" s="7"/>
      <c r="D649" s="3"/>
      <c r="E649" s="3"/>
      <c r="F649" s="3"/>
      <c r="G649" s="3"/>
      <c r="H649" s="3"/>
      <c r="I649" s="3"/>
      <c r="J649" s="3"/>
      <c r="K649" s="3"/>
      <c r="L649" s="3"/>
      <c r="M649" s="3"/>
      <c r="N649" s="3"/>
      <c r="O649" s="3"/>
      <c r="P649" s="3"/>
      <c r="Q649" s="3"/>
      <c r="R649" s="3"/>
      <c r="S649" s="3"/>
      <c r="T649" s="3"/>
      <c r="U649" s="3"/>
      <c r="V649" s="3"/>
      <c r="W649" s="3"/>
      <c r="X649" s="3"/>
      <c r="Y649" s="3"/>
      <c r="Z649" s="3"/>
    </row>
    <row r="650" spans="2:26">
      <c r="B650" s="449"/>
      <c r="C650" s="7"/>
      <c r="D650" s="3"/>
      <c r="E650" s="3"/>
      <c r="F650" s="3"/>
      <c r="G650" s="3"/>
      <c r="H650" s="3"/>
      <c r="I650" s="3"/>
      <c r="J650" s="3"/>
      <c r="K650" s="3"/>
      <c r="L650" s="3"/>
      <c r="M650" s="3"/>
      <c r="N650" s="3"/>
      <c r="O650" s="3"/>
      <c r="P650" s="3"/>
      <c r="Q650" s="3"/>
      <c r="R650" s="3"/>
      <c r="S650" s="3"/>
      <c r="T650" s="3"/>
      <c r="U650" s="3"/>
      <c r="V650" s="3"/>
      <c r="W650" s="3"/>
      <c r="X650" s="3"/>
      <c r="Y650" s="3"/>
      <c r="Z650" s="3"/>
    </row>
    <row r="651" spans="2:26">
      <c r="B651" s="449"/>
      <c r="C651" s="7"/>
      <c r="D651" s="3"/>
      <c r="E651" s="3"/>
      <c r="F651" s="3"/>
      <c r="G651" s="3"/>
      <c r="H651" s="3"/>
      <c r="I651" s="3"/>
      <c r="J651" s="3"/>
      <c r="K651" s="3"/>
      <c r="L651" s="3"/>
      <c r="M651" s="3"/>
      <c r="N651" s="3"/>
      <c r="O651" s="3"/>
      <c r="P651" s="3"/>
      <c r="Q651" s="3"/>
      <c r="R651" s="3"/>
      <c r="S651" s="3"/>
      <c r="T651" s="3"/>
      <c r="U651" s="3"/>
      <c r="V651" s="3"/>
      <c r="W651" s="3"/>
      <c r="X651" s="3"/>
      <c r="Y651" s="3"/>
      <c r="Z651" s="3"/>
    </row>
    <row r="652" spans="2:26">
      <c r="B652" s="449"/>
      <c r="C652" s="7"/>
      <c r="D652" s="3"/>
      <c r="E652" s="3"/>
      <c r="F652" s="3"/>
      <c r="G652" s="3"/>
      <c r="H652" s="3"/>
      <c r="I652" s="3"/>
      <c r="J652" s="3"/>
      <c r="K652" s="3"/>
      <c r="L652" s="3"/>
      <c r="M652" s="3"/>
      <c r="N652" s="3"/>
      <c r="O652" s="3"/>
      <c r="P652" s="3"/>
      <c r="Q652" s="3"/>
      <c r="R652" s="3"/>
      <c r="S652" s="3"/>
      <c r="T652" s="3"/>
      <c r="U652" s="3"/>
      <c r="V652" s="3"/>
      <c r="W652" s="3"/>
      <c r="X652" s="3"/>
      <c r="Y652" s="3"/>
      <c r="Z652" s="3"/>
    </row>
    <row r="653" spans="2:26">
      <c r="B653" s="449"/>
      <c r="C653" s="7"/>
      <c r="D653" s="3"/>
      <c r="E653" s="3"/>
      <c r="F653" s="3"/>
      <c r="G653" s="3"/>
      <c r="H653" s="3"/>
      <c r="I653" s="3"/>
      <c r="J653" s="3"/>
      <c r="K653" s="3"/>
      <c r="L653" s="3"/>
      <c r="M653" s="3"/>
      <c r="N653" s="3"/>
      <c r="O653" s="3"/>
      <c r="P653" s="3"/>
      <c r="Q653" s="3"/>
      <c r="R653" s="3"/>
      <c r="S653" s="3"/>
      <c r="T653" s="3"/>
      <c r="U653" s="3"/>
      <c r="V653" s="3"/>
      <c r="W653" s="3"/>
      <c r="X653" s="3"/>
      <c r="Y653" s="3"/>
      <c r="Z653" s="3"/>
    </row>
    <row r="654" spans="2:26">
      <c r="B654" s="449"/>
      <c r="C654" s="7"/>
      <c r="D654" s="3"/>
      <c r="E654" s="3"/>
      <c r="F654" s="3"/>
      <c r="G654" s="3"/>
      <c r="H654" s="3"/>
      <c r="I654" s="3"/>
      <c r="J654" s="3"/>
      <c r="K654" s="3"/>
      <c r="L654" s="3"/>
      <c r="M654" s="3"/>
      <c r="N654" s="3"/>
      <c r="O654" s="3"/>
      <c r="P654" s="3"/>
      <c r="Q654" s="3"/>
      <c r="R654" s="3"/>
      <c r="S654" s="3"/>
      <c r="T654" s="3"/>
      <c r="U654" s="3"/>
      <c r="V654" s="3"/>
      <c r="W654" s="3"/>
      <c r="X654" s="3"/>
      <c r="Y654" s="3"/>
      <c r="Z654" s="3"/>
    </row>
    <row r="655" spans="2:26">
      <c r="B655" s="449"/>
      <c r="C655" s="7"/>
      <c r="D655" s="3"/>
      <c r="E655" s="3"/>
      <c r="F655" s="3"/>
      <c r="G655" s="3"/>
      <c r="H655" s="3"/>
      <c r="I655" s="3"/>
      <c r="J655" s="3"/>
      <c r="K655" s="3"/>
      <c r="L655" s="3"/>
      <c r="M655" s="3"/>
      <c r="N655" s="3"/>
      <c r="O655" s="3"/>
      <c r="P655" s="3"/>
      <c r="Q655" s="3"/>
      <c r="R655" s="3"/>
      <c r="S655" s="3"/>
      <c r="T655" s="3"/>
      <c r="U655" s="3"/>
      <c r="V655" s="3"/>
      <c r="W655" s="3"/>
      <c r="X655" s="3"/>
      <c r="Y655" s="3"/>
      <c r="Z655" s="3"/>
    </row>
    <row r="656" spans="2:26">
      <c r="B656" s="449"/>
      <c r="C656" s="7"/>
      <c r="D656" s="3"/>
      <c r="E656" s="3"/>
      <c r="F656" s="3"/>
      <c r="G656" s="3"/>
      <c r="H656" s="3"/>
      <c r="I656" s="3"/>
      <c r="J656" s="3"/>
      <c r="K656" s="3"/>
      <c r="L656" s="3"/>
      <c r="M656" s="3"/>
      <c r="N656" s="3"/>
      <c r="O656" s="3"/>
      <c r="P656" s="3"/>
      <c r="Q656" s="3"/>
      <c r="R656" s="3"/>
      <c r="S656" s="3"/>
      <c r="T656" s="3"/>
      <c r="U656" s="3"/>
      <c r="V656" s="3"/>
      <c r="W656" s="3"/>
      <c r="X656" s="3"/>
      <c r="Y656" s="3"/>
      <c r="Z656" s="3"/>
    </row>
    <row r="657" spans="2:26">
      <c r="B657" s="449"/>
      <c r="C657" s="7"/>
      <c r="D657" s="3"/>
      <c r="E657" s="3"/>
      <c r="F657" s="3"/>
      <c r="G657" s="3"/>
      <c r="H657" s="3"/>
      <c r="I657" s="3"/>
      <c r="J657" s="3"/>
      <c r="K657" s="3"/>
      <c r="L657" s="3"/>
      <c r="M657" s="3"/>
      <c r="N657" s="3"/>
      <c r="O657" s="3"/>
      <c r="P657" s="3"/>
      <c r="Q657" s="3"/>
      <c r="R657" s="3"/>
      <c r="S657" s="3"/>
      <c r="T657" s="3"/>
      <c r="U657" s="3"/>
      <c r="V657" s="3"/>
      <c r="W657" s="3"/>
      <c r="X657" s="3"/>
      <c r="Y657" s="3"/>
      <c r="Z657" s="3"/>
    </row>
    <row r="658" spans="2:26">
      <c r="B658" s="449"/>
      <c r="C658" s="7"/>
      <c r="D658" s="3"/>
      <c r="E658" s="3"/>
      <c r="F658" s="3"/>
      <c r="G658" s="3"/>
      <c r="H658" s="3"/>
      <c r="I658" s="3"/>
      <c r="J658" s="3"/>
      <c r="K658" s="3"/>
      <c r="L658" s="3"/>
      <c r="M658" s="3"/>
      <c r="N658" s="3"/>
      <c r="O658" s="3"/>
      <c r="P658" s="3"/>
      <c r="Q658" s="3"/>
      <c r="R658" s="3"/>
      <c r="S658" s="3"/>
      <c r="T658" s="3"/>
      <c r="U658" s="3"/>
      <c r="V658" s="3"/>
      <c r="W658" s="3"/>
      <c r="X658" s="3"/>
      <c r="Y658" s="3"/>
      <c r="Z658" s="3"/>
    </row>
    <row r="659" spans="2:26">
      <c r="B659" s="449"/>
      <c r="C659" s="7"/>
      <c r="D659" s="3"/>
      <c r="E659" s="3"/>
      <c r="F659" s="3"/>
      <c r="G659" s="3"/>
      <c r="H659" s="3"/>
      <c r="I659" s="3"/>
      <c r="J659" s="3"/>
      <c r="K659" s="3"/>
      <c r="L659" s="3"/>
      <c r="M659" s="3"/>
      <c r="N659" s="3"/>
      <c r="O659" s="3"/>
      <c r="P659" s="3"/>
      <c r="Q659" s="3"/>
      <c r="R659" s="3"/>
      <c r="S659" s="3"/>
      <c r="T659" s="3"/>
      <c r="U659" s="3"/>
      <c r="V659" s="3"/>
      <c r="W659" s="3"/>
      <c r="X659" s="3"/>
      <c r="Y659" s="3"/>
      <c r="Z659" s="3"/>
    </row>
    <row r="660" spans="2:26">
      <c r="B660" s="449"/>
      <c r="C660" s="7"/>
      <c r="D660" s="3"/>
      <c r="E660" s="3"/>
      <c r="F660" s="3"/>
      <c r="G660" s="3"/>
      <c r="H660" s="3"/>
      <c r="I660" s="3"/>
      <c r="J660" s="3"/>
      <c r="K660" s="3"/>
      <c r="L660" s="3"/>
      <c r="M660" s="3"/>
      <c r="N660" s="3"/>
      <c r="O660" s="3"/>
      <c r="P660" s="3"/>
      <c r="Q660" s="3"/>
      <c r="R660" s="3"/>
      <c r="S660" s="3"/>
      <c r="T660" s="3"/>
      <c r="U660" s="3"/>
      <c r="V660" s="3"/>
      <c r="W660" s="3"/>
      <c r="X660" s="3"/>
      <c r="Y660" s="3"/>
      <c r="Z660" s="3"/>
    </row>
    <row r="661" spans="2:26">
      <c r="B661" s="449"/>
      <c r="C661" s="7"/>
      <c r="D661" s="3"/>
      <c r="E661" s="3"/>
      <c r="F661" s="3"/>
      <c r="G661" s="3"/>
      <c r="H661" s="3"/>
      <c r="I661" s="3"/>
      <c r="J661" s="3"/>
      <c r="K661" s="3"/>
      <c r="L661" s="3"/>
      <c r="M661" s="3"/>
      <c r="N661" s="3"/>
      <c r="O661" s="3"/>
      <c r="P661" s="3"/>
      <c r="Q661" s="3"/>
      <c r="R661" s="3"/>
      <c r="S661" s="3"/>
      <c r="T661" s="3"/>
      <c r="U661" s="3"/>
      <c r="V661" s="3"/>
      <c r="W661" s="3"/>
      <c r="X661" s="3"/>
      <c r="Y661" s="3"/>
      <c r="Z661" s="3"/>
    </row>
    <row r="662" spans="2:26">
      <c r="B662" s="449"/>
      <c r="C662" s="7"/>
      <c r="D662" s="3"/>
      <c r="E662" s="3"/>
      <c r="F662" s="3"/>
      <c r="G662" s="3"/>
      <c r="H662" s="3"/>
      <c r="I662" s="3"/>
      <c r="J662" s="3"/>
      <c r="K662" s="3"/>
      <c r="L662" s="3"/>
      <c r="M662" s="3"/>
      <c r="N662" s="3"/>
      <c r="O662" s="3"/>
      <c r="P662" s="3"/>
      <c r="Q662" s="3"/>
      <c r="R662" s="3"/>
      <c r="S662" s="3"/>
      <c r="T662" s="3"/>
      <c r="U662" s="3"/>
      <c r="V662" s="3"/>
      <c r="W662" s="3"/>
      <c r="X662" s="3"/>
      <c r="Y662" s="3"/>
      <c r="Z662" s="3"/>
    </row>
    <row r="663" spans="2:26">
      <c r="B663" s="449"/>
      <c r="C663" s="7"/>
      <c r="D663" s="3"/>
      <c r="E663" s="3"/>
      <c r="F663" s="3"/>
      <c r="G663" s="3"/>
      <c r="H663" s="3"/>
      <c r="I663" s="3"/>
      <c r="J663" s="3"/>
      <c r="K663" s="3"/>
      <c r="L663" s="3"/>
      <c r="M663" s="3"/>
      <c r="N663" s="3"/>
      <c r="O663" s="3"/>
      <c r="P663" s="3"/>
      <c r="Q663" s="3"/>
      <c r="R663" s="3"/>
      <c r="S663" s="3"/>
      <c r="T663" s="3"/>
      <c r="U663" s="3"/>
      <c r="V663" s="3"/>
      <c r="W663" s="3"/>
      <c r="X663" s="3"/>
      <c r="Y663" s="3"/>
      <c r="Z663" s="3"/>
    </row>
    <row r="664" spans="2:26">
      <c r="B664" s="449"/>
      <c r="C664" s="7"/>
      <c r="D664" s="3"/>
      <c r="E664" s="3"/>
      <c r="F664" s="3"/>
      <c r="G664" s="3"/>
      <c r="H664" s="3"/>
      <c r="I664" s="3"/>
      <c r="J664" s="3"/>
      <c r="K664" s="3"/>
      <c r="L664" s="3"/>
      <c r="M664" s="3"/>
      <c r="N664" s="3"/>
      <c r="O664" s="3"/>
      <c r="P664" s="3"/>
      <c r="Q664" s="3"/>
      <c r="R664" s="3"/>
      <c r="S664" s="3"/>
      <c r="T664" s="3"/>
      <c r="U664" s="3"/>
      <c r="V664" s="3"/>
      <c r="W664" s="3"/>
      <c r="X664" s="3"/>
      <c r="Y664" s="3"/>
      <c r="Z664" s="3"/>
    </row>
    <row r="665" spans="2:26">
      <c r="B665" s="449"/>
      <c r="C665" s="7"/>
      <c r="D665" s="3"/>
      <c r="E665" s="3"/>
      <c r="F665" s="3"/>
      <c r="G665" s="3"/>
      <c r="H665" s="3"/>
      <c r="I665" s="3"/>
      <c r="J665" s="3"/>
      <c r="K665" s="3"/>
      <c r="L665" s="3"/>
      <c r="M665" s="3"/>
      <c r="N665" s="3"/>
      <c r="O665" s="3"/>
      <c r="P665" s="3"/>
      <c r="Q665" s="3"/>
      <c r="R665" s="3"/>
      <c r="S665" s="3"/>
      <c r="T665" s="3"/>
      <c r="U665" s="3"/>
      <c r="V665" s="3"/>
      <c r="W665" s="3"/>
      <c r="X665" s="3"/>
      <c r="Y665" s="3"/>
      <c r="Z665" s="3"/>
    </row>
    <row r="666" spans="2:26">
      <c r="B666" s="449"/>
      <c r="C666" s="7"/>
      <c r="D666" s="3"/>
      <c r="E666" s="3"/>
      <c r="F666" s="3"/>
      <c r="G666" s="3"/>
      <c r="H666" s="3"/>
      <c r="I666" s="3"/>
      <c r="J666" s="3"/>
      <c r="K666" s="3"/>
      <c r="L666" s="3"/>
      <c r="M666" s="3"/>
      <c r="N666" s="3"/>
      <c r="O666" s="3"/>
      <c r="P666" s="3"/>
      <c r="Q666" s="3"/>
      <c r="R666" s="3"/>
      <c r="S666" s="3"/>
      <c r="T666" s="3"/>
      <c r="U666" s="3"/>
      <c r="V666" s="3"/>
      <c r="W666" s="3"/>
      <c r="X666" s="3"/>
      <c r="Y666" s="3"/>
      <c r="Z666" s="3"/>
    </row>
    <row r="667" spans="2:26">
      <c r="B667" s="449"/>
      <c r="C667" s="7"/>
      <c r="D667" s="3"/>
      <c r="E667" s="3"/>
      <c r="F667" s="3"/>
      <c r="G667" s="3"/>
      <c r="H667" s="3"/>
      <c r="I667" s="3"/>
      <c r="J667" s="3"/>
      <c r="K667" s="3"/>
      <c r="L667" s="3"/>
      <c r="M667" s="3"/>
      <c r="N667" s="3"/>
      <c r="O667" s="3"/>
      <c r="P667" s="3"/>
      <c r="Q667" s="3"/>
      <c r="R667" s="3"/>
      <c r="S667" s="3"/>
      <c r="T667" s="3"/>
      <c r="U667" s="3"/>
      <c r="V667" s="3"/>
      <c r="W667" s="3"/>
      <c r="X667" s="3"/>
      <c r="Y667" s="3"/>
      <c r="Z667" s="3"/>
    </row>
    <row r="668" spans="2:26">
      <c r="B668" s="449"/>
      <c r="C668" s="7"/>
      <c r="D668" s="3"/>
      <c r="E668" s="3"/>
      <c r="F668" s="3"/>
      <c r="G668" s="3"/>
      <c r="H668" s="3"/>
      <c r="I668" s="3"/>
      <c r="J668" s="3"/>
      <c r="K668" s="3"/>
      <c r="L668" s="3"/>
      <c r="M668" s="3"/>
      <c r="N668" s="3"/>
      <c r="O668" s="3"/>
      <c r="P668" s="3"/>
      <c r="Q668" s="3"/>
      <c r="R668" s="3"/>
      <c r="S668" s="3"/>
      <c r="T668" s="3"/>
      <c r="U668" s="3"/>
      <c r="V668" s="3"/>
      <c r="W668" s="3"/>
      <c r="X668" s="3"/>
      <c r="Y668" s="3"/>
      <c r="Z668" s="3"/>
    </row>
    <row r="669" spans="2:26">
      <c r="B669" s="449"/>
      <c r="C669" s="7"/>
      <c r="D669" s="3"/>
      <c r="E669" s="3"/>
      <c r="F669" s="3"/>
      <c r="G669" s="3"/>
      <c r="H669" s="3"/>
      <c r="I669" s="3"/>
      <c r="J669" s="3"/>
      <c r="K669" s="3"/>
      <c r="L669" s="3"/>
      <c r="M669" s="3"/>
      <c r="N669" s="3"/>
      <c r="O669" s="3"/>
      <c r="P669" s="3"/>
      <c r="Q669" s="3"/>
      <c r="R669" s="3"/>
      <c r="S669" s="3"/>
      <c r="T669" s="3"/>
      <c r="U669" s="3"/>
      <c r="V669" s="3"/>
      <c r="W669" s="3"/>
      <c r="X669" s="3"/>
      <c r="Y669" s="3"/>
      <c r="Z669" s="3"/>
    </row>
    <row r="670" spans="2:26">
      <c r="B670" s="449"/>
      <c r="C670" s="7"/>
      <c r="D670" s="3"/>
      <c r="E670" s="3"/>
      <c r="F670" s="3"/>
      <c r="G670" s="3"/>
      <c r="H670" s="3"/>
      <c r="I670" s="3"/>
      <c r="J670" s="3"/>
      <c r="K670" s="3"/>
      <c r="L670" s="3"/>
      <c r="M670" s="3"/>
      <c r="N670" s="3"/>
      <c r="O670" s="3"/>
      <c r="P670" s="3"/>
      <c r="Q670" s="3"/>
      <c r="R670" s="3"/>
      <c r="S670" s="3"/>
      <c r="T670" s="3"/>
      <c r="U670" s="3"/>
      <c r="V670" s="3"/>
      <c r="W670" s="3"/>
      <c r="X670" s="3"/>
      <c r="Y670" s="3"/>
      <c r="Z670" s="3"/>
    </row>
    <row r="671" spans="2:26">
      <c r="B671" s="449"/>
      <c r="C671" s="7"/>
      <c r="D671" s="3"/>
      <c r="E671" s="3"/>
      <c r="F671" s="3"/>
      <c r="G671" s="3"/>
      <c r="H671" s="3"/>
      <c r="I671" s="3"/>
      <c r="J671" s="3"/>
      <c r="K671" s="3"/>
      <c r="L671" s="3"/>
      <c r="M671" s="3"/>
      <c r="N671" s="3"/>
      <c r="O671" s="3"/>
      <c r="P671" s="3"/>
      <c r="Q671" s="3"/>
      <c r="R671" s="3"/>
      <c r="S671" s="3"/>
      <c r="T671" s="3"/>
      <c r="U671" s="3"/>
      <c r="V671" s="3"/>
      <c r="W671" s="3"/>
      <c r="X671" s="3"/>
      <c r="Y671" s="3"/>
      <c r="Z671" s="3"/>
    </row>
    <row r="672" spans="2:26">
      <c r="B672" s="449"/>
      <c r="C672" s="7"/>
      <c r="D672" s="3"/>
      <c r="E672" s="3"/>
      <c r="F672" s="3"/>
      <c r="G672" s="3"/>
      <c r="H672" s="3"/>
      <c r="I672" s="3"/>
      <c r="J672" s="3"/>
      <c r="K672" s="3"/>
      <c r="L672" s="3"/>
      <c r="M672" s="3"/>
      <c r="N672" s="3"/>
      <c r="O672" s="3"/>
      <c r="P672" s="3"/>
      <c r="Q672" s="3"/>
      <c r="R672" s="3"/>
      <c r="S672" s="3"/>
      <c r="T672" s="3"/>
      <c r="U672" s="3"/>
      <c r="V672" s="3"/>
      <c r="W672" s="3"/>
      <c r="X672" s="3"/>
      <c r="Y672" s="3"/>
      <c r="Z672" s="3"/>
    </row>
    <row r="673" spans="2:26">
      <c r="B673" s="449"/>
      <c r="C673" s="7"/>
      <c r="D673" s="3"/>
      <c r="E673" s="3"/>
      <c r="F673" s="3"/>
      <c r="G673" s="3"/>
      <c r="H673" s="3"/>
      <c r="I673" s="3"/>
      <c r="J673" s="3"/>
      <c r="K673" s="3"/>
      <c r="L673" s="3"/>
      <c r="M673" s="3"/>
      <c r="N673" s="3"/>
      <c r="O673" s="3"/>
      <c r="P673" s="3"/>
      <c r="Q673" s="3"/>
      <c r="R673" s="3"/>
      <c r="S673" s="3"/>
      <c r="T673" s="3"/>
      <c r="U673" s="3"/>
      <c r="V673" s="3"/>
      <c r="W673" s="3"/>
      <c r="X673" s="3"/>
      <c r="Y673" s="3"/>
      <c r="Z673" s="3"/>
    </row>
    <row r="674" spans="2:26">
      <c r="B674" s="449"/>
      <c r="C674" s="7"/>
      <c r="D674" s="3"/>
      <c r="E674" s="3"/>
      <c r="F674" s="3"/>
      <c r="G674" s="3"/>
      <c r="H674" s="3"/>
      <c r="I674" s="3"/>
      <c r="J674" s="3"/>
      <c r="K674" s="3"/>
      <c r="L674" s="3"/>
      <c r="M674" s="3"/>
      <c r="N674" s="3"/>
      <c r="O674" s="3"/>
      <c r="P674" s="3"/>
      <c r="Q674" s="3"/>
      <c r="R674" s="3"/>
      <c r="S674" s="3"/>
      <c r="T674" s="3"/>
      <c r="U674" s="3"/>
      <c r="V674" s="3"/>
      <c r="W674" s="3"/>
      <c r="X674" s="3"/>
      <c r="Y674" s="3"/>
      <c r="Z674" s="3"/>
    </row>
    <row r="675" spans="2:26">
      <c r="B675" s="449"/>
      <c r="C675" s="7"/>
      <c r="D675" s="3"/>
      <c r="E675" s="3"/>
      <c r="F675" s="3"/>
      <c r="G675" s="3"/>
      <c r="H675" s="3"/>
      <c r="I675" s="3"/>
      <c r="J675" s="3"/>
      <c r="K675" s="3"/>
      <c r="L675" s="3"/>
      <c r="M675" s="3"/>
      <c r="N675" s="3"/>
      <c r="O675" s="3"/>
      <c r="P675" s="3"/>
      <c r="Q675" s="3"/>
      <c r="R675" s="3"/>
      <c r="S675" s="3"/>
      <c r="T675" s="3"/>
      <c r="U675" s="3"/>
      <c r="V675" s="3"/>
      <c r="W675" s="3"/>
      <c r="X675" s="3"/>
      <c r="Y675" s="3"/>
      <c r="Z675" s="3"/>
    </row>
    <row r="676" spans="2:26">
      <c r="B676" s="449"/>
      <c r="C676" s="7"/>
      <c r="D676" s="3"/>
      <c r="E676" s="3"/>
      <c r="F676" s="3"/>
      <c r="G676" s="3"/>
      <c r="H676" s="3"/>
      <c r="I676" s="3"/>
      <c r="J676" s="3"/>
      <c r="K676" s="3"/>
      <c r="L676" s="3"/>
      <c r="M676" s="3"/>
      <c r="N676" s="3"/>
      <c r="O676" s="3"/>
      <c r="P676" s="3"/>
      <c r="Q676" s="3"/>
      <c r="R676" s="3"/>
      <c r="S676" s="3"/>
      <c r="T676" s="3"/>
      <c r="U676" s="3"/>
      <c r="V676" s="3"/>
      <c r="W676" s="3"/>
      <c r="X676" s="3"/>
      <c r="Y676" s="3"/>
      <c r="Z676" s="3"/>
    </row>
    <row r="677" spans="2:26">
      <c r="B677" s="449"/>
      <c r="C677" s="7"/>
      <c r="D677" s="3"/>
      <c r="E677" s="3"/>
      <c r="F677" s="3"/>
      <c r="G677" s="3"/>
      <c r="H677" s="3"/>
      <c r="I677" s="3"/>
      <c r="J677" s="3"/>
      <c r="K677" s="3"/>
      <c r="L677" s="3"/>
      <c r="M677" s="3"/>
      <c r="N677" s="3"/>
      <c r="O677" s="3"/>
      <c r="P677" s="3"/>
      <c r="Q677" s="3"/>
      <c r="R677" s="3"/>
      <c r="S677" s="3"/>
      <c r="T677" s="3"/>
      <c r="U677" s="3"/>
      <c r="V677" s="3"/>
      <c r="W677" s="3"/>
      <c r="X677" s="3"/>
      <c r="Y677" s="3"/>
      <c r="Z677" s="3"/>
    </row>
    <row r="678" spans="2:26">
      <c r="B678" s="449"/>
      <c r="C678" s="7"/>
      <c r="D678" s="3"/>
      <c r="E678" s="3"/>
      <c r="F678" s="3"/>
      <c r="G678" s="3"/>
      <c r="H678" s="3"/>
      <c r="I678" s="3"/>
      <c r="J678" s="3"/>
      <c r="K678" s="3"/>
      <c r="L678" s="3"/>
      <c r="M678" s="3"/>
      <c r="N678" s="3"/>
      <c r="O678" s="3"/>
      <c r="P678" s="3"/>
      <c r="Q678" s="3"/>
      <c r="R678" s="3"/>
      <c r="S678" s="3"/>
      <c r="T678" s="3"/>
      <c r="U678" s="3"/>
      <c r="V678" s="3"/>
      <c r="W678" s="3"/>
      <c r="X678" s="3"/>
      <c r="Y678" s="3"/>
      <c r="Z678" s="3"/>
    </row>
    <row r="679" spans="2:26">
      <c r="B679" s="449"/>
      <c r="C679" s="7"/>
      <c r="D679" s="3"/>
      <c r="E679" s="3"/>
      <c r="F679" s="3"/>
      <c r="G679" s="3"/>
      <c r="H679" s="3"/>
      <c r="I679" s="3"/>
      <c r="J679" s="3"/>
      <c r="K679" s="3"/>
      <c r="L679" s="3"/>
      <c r="M679" s="3"/>
      <c r="N679" s="3"/>
      <c r="O679" s="3"/>
      <c r="P679" s="3"/>
      <c r="Q679" s="3"/>
      <c r="R679" s="3"/>
      <c r="S679" s="3"/>
      <c r="T679" s="3"/>
      <c r="U679" s="3"/>
      <c r="V679" s="3"/>
      <c r="W679" s="3"/>
      <c r="X679" s="3"/>
      <c r="Y679" s="3"/>
      <c r="Z679" s="3"/>
    </row>
    <row r="680" spans="2:26">
      <c r="B680" s="449"/>
      <c r="C680" s="7"/>
      <c r="D680" s="3"/>
      <c r="E680" s="3"/>
      <c r="F680" s="3"/>
      <c r="G680" s="3"/>
      <c r="H680" s="3"/>
      <c r="I680" s="3"/>
      <c r="J680" s="3"/>
      <c r="K680" s="3"/>
      <c r="L680" s="3"/>
      <c r="M680" s="3"/>
      <c r="N680" s="3"/>
      <c r="O680" s="3"/>
      <c r="P680" s="3"/>
      <c r="Q680" s="3"/>
      <c r="R680" s="3"/>
      <c r="S680" s="3"/>
      <c r="T680" s="3"/>
      <c r="U680" s="3"/>
      <c r="V680" s="3"/>
      <c r="W680" s="3"/>
      <c r="X680" s="3"/>
      <c r="Y680" s="3"/>
      <c r="Z680" s="3"/>
    </row>
    <row r="681" spans="2:26">
      <c r="B681" s="449"/>
      <c r="C681" s="7"/>
      <c r="D681" s="3"/>
      <c r="E681" s="3"/>
      <c r="F681" s="3"/>
      <c r="G681" s="3"/>
      <c r="H681" s="3"/>
      <c r="I681" s="3"/>
      <c r="J681" s="3"/>
      <c r="K681" s="3"/>
      <c r="L681" s="3"/>
      <c r="M681" s="3"/>
      <c r="N681" s="3"/>
      <c r="O681" s="3"/>
      <c r="P681" s="3"/>
      <c r="Q681" s="3"/>
      <c r="R681" s="3"/>
      <c r="S681" s="3"/>
      <c r="T681" s="3"/>
      <c r="U681" s="3"/>
      <c r="V681" s="3"/>
      <c r="W681" s="3"/>
      <c r="X681" s="3"/>
      <c r="Y681" s="3"/>
      <c r="Z681" s="3"/>
    </row>
    <row r="682" spans="2:26">
      <c r="B682" s="449"/>
      <c r="C682" s="7"/>
      <c r="D682" s="3"/>
      <c r="E682" s="3"/>
      <c r="F682" s="3"/>
      <c r="G682" s="3"/>
      <c r="H682" s="3"/>
      <c r="I682" s="3"/>
      <c r="J682" s="3"/>
      <c r="K682" s="3"/>
      <c r="L682" s="3"/>
      <c r="M682" s="3"/>
      <c r="N682" s="3"/>
      <c r="O682" s="3"/>
      <c r="P682" s="3"/>
      <c r="Q682" s="3"/>
      <c r="R682" s="3"/>
      <c r="S682" s="3"/>
      <c r="T682" s="3"/>
      <c r="U682" s="3"/>
      <c r="V682" s="3"/>
      <c r="W682" s="3"/>
      <c r="X682" s="3"/>
      <c r="Y682" s="3"/>
      <c r="Z682" s="3"/>
    </row>
    <row r="683" spans="2:26">
      <c r="B683" s="449"/>
      <c r="C683" s="7"/>
      <c r="D683" s="3"/>
      <c r="E683" s="3"/>
      <c r="F683" s="3"/>
      <c r="G683" s="3"/>
      <c r="H683" s="3"/>
      <c r="I683" s="3"/>
      <c r="J683" s="3"/>
      <c r="K683" s="3"/>
      <c r="L683" s="3"/>
      <c r="M683" s="3"/>
      <c r="N683" s="3"/>
      <c r="O683" s="3"/>
      <c r="P683" s="3"/>
      <c r="Q683" s="3"/>
      <c r="R683" s="3"/>
      <c r="S683" s="3"/>
      <c r="T683" s="3"/>
      <c r="U683" s="3"/>
      <c r="V683" s="3"/>
      <c r="W683" s="3"/>
      <c r="X683" s="3"/>
      <c r="Y683" s="3"/>
      <c r="Z683" s="3"/>
    </row>
    <row r="684" spans="2:26">
      <c r="B684" s="449"/>
      <c r="C684" s="7"/>
      <c r="D684" s="3"/>
      <c r="E684" s="3"/>
      <c r="F684" s="3"/>
      <c r="G684" s="3"/>
      <c r="H684" s="3"/>
      <c r="I684" s="3"/>
      <c r="J684" s="3"/>
      <c r="K684" s="3"/>
      <c r="L684" s="3"/>
      <c r="M684" s="3"/>
      <c r="N684" s="3"/>
      <c r="O684" s="3"/>
      <c r="P684" s="3"/>
      <c r="Q684" s="3"/>
      <c r="R684" s="3"/>
      <c r="S684" s="3"/>
      <c r="T684" s="3"/>
      <c r="U684" s="3"/>
      <c r="V684" s="3"/>
      <c r="W684" s="3"/>
      <c r="X684" s="3"/>
      <c r="Y684" s="3"/>
      <c r="Z684" s="3"/>
    </row>
    <row r="685" spans="2:26">
      <c r="B685" s="449"/>
      <c r="C685" s="7"/>
      <c r="D685" s="3"/>
      <c r="E685" s="3"/>
      <c r="F685" s="3"/>
      <c r="G685" s="3"/>
      <c r="H685" s="3"/>
      <c r="I685" s="3"/>
      <c r="J685" s="3"/>
      <c r="K685" s="3"/>
      <c r="L685" s="3"/>
      <c r="M685" s="3"/>
      <c r="N685" s="3"/>
      <c r="O685" s="3"/>
      <c r="P685" s="3"/>
      <c r="Q685" s="3"/>
      <c r="R685" s="3"/>
      <c r="S685" s="3"/>
      <c r="T685" s="3"/>
      <c r="U685" s="3"/>
      <c r="V685" s="3"/>
      <c r="W685" s="3"/>
      <c r="X685" s="3"/>
      <c r="Y685" s="3"/>
      <c r="Z685" s="3"/>
    </row>
    <row r="686" spans="2:26">
      <c r="B686" s="449"/>
      <c r="C686" s="7"/>
      <c r="D686" s="3"/>
      <c r="E686" s="3"/>
      <c r="F686" s="3"/>
      <c r="G686" s="3"/>
      <c r="H686" s="3"/>
      <c r="I686" s="3"/>
      <c r="J686" s="3"/>
      <c r="K686" s="3"/>
      <c r="L686" s="3"/>
      <c r="M686" s="3"/>
      <c r="N686" s="3"/>
      <c r="O686" s="3"/>
      <c r="P686" s="3"/>
      <c r="Q686" s="3"/>
      <c r="R686" s="3"/>
      <c r="S686" s="3"/>
      <c r="T686" s="3"/>
      <c r="U686" s="3"/>
      <c r="V686" s="3"/>
      <c r="W686" s="3"/>
      <c r="X686" s="3"/>
      <c r="Y686" s="3"/>
      <c r="Z686" s="3"/>
    </row>
    <row r="687" spans="2:26">
      <c r="B687" s="449"/>
      <c r="C687" s="7"/>
      <c r="D687" s="3"/>
      <c r="E687" s="3"/>
      <c r="F687" s="3"/>
      <c r="G687" s="3"/>
      <c r="H687" s="3"/>
      <c r="I687" s="3"/>
      <c r="J687" s="3"/>
      <c r="K687" s="3"/>
      <c r="L687" s="3"/>
      <c r="M687" s="3"/>
      <c r="N687" s="3"/>
      <c r="O687" s="3"/>
      <c r="P687" s="3"/>
      <c r="Q687" s="3"/>
      <c r="R687" s="3"/>
      <c r="S687" s="3"/>
      <c r="T687" s="3"/>
      <c r="U687" s="3"/>
      <c r="V687" s="3"/>
      <c r="W687" s="3"/>
      <c r="X687" s="3"/>
      <c r="Y687" s="3"/>
      <c r="Z687" s="3"/>
    </row>
    <row r="688" spans="2:26">
      <c r="B688" s="449"/>
      <c r="C688" s="7"/>
      <c r="D688" s="3"/>
      <c r="E688" s="3"/>
      <c r="F688" s="3"/>
      <c r="G688" s="3"/>
      <c r="H688" s="3"/>
      <c r="I688" s="3"/>
      <c r="J688" s="3"/>
      <c r="K688" s="3"/>
      <c r="L688" s="3"/>
      <c r="M688" s="3"/>
      <c r="N688" s="3"/>
      <c r="O688" s="3"/>
      <c r="P688" s="3"/>
      <c r="Q688" s="3"/>
      <c r="R688" s="3"/>
      <c r="S688" s="3"/>
      <c r="T688" s="3"/>
      <c r="U688" s="3"/>
      <c r="V688" s="3"/>
      <c r="W688" s="3"/>
      <c r="X688" s="3"/>
      <c r="Y688" s="3"/>
      <c r="Z688" s="3"/>
    </row>
    <row r="689" spans="2:26">
      <c r="B689" s="449"/>
      <c r="C689" s="7"/>
      <c r="D689" s="3"/>
      <c r="E689" s="3"/>
      <c r="F689" s="3"/>
      <c r="G689" s="3"/>
      <c r="H689" s="3"/>
      <c r="I689" s="3"/>
      <c r="J689" s="3"/>
      <c r="K689" s="3"/>
      <c r="L689" s="3"/>
      <c r="M689" s="3"/>
      <c r="N689" s="3"/>
      <c r="O689" s="3"/>
      <c r="P689" s="3"/>
      <c r="Q689" s="3"/>
      <c r="R689" s="3"/>
      <c r="S689" s="3"/>
      <c r="T689" s="3"/>
      <c r="U689" s="3"/>
      <c r="V689" s="3"/>
      <c r="W689" s="3"/>
      <c r="X689" s="3"/>
      <c r="Y689" s="3"/>
      <c r="Z689" s="3"/>
    </row>
    <row r="690" spans="2:26">
      <c r="B690" s="449"/>
      <c r="C690" s="7"/>
      <c r="D690" s="3"/>
      <c r="E690" s="3"/>
      <c r="F690" s="3"/>
      <c r="G690" s="3"/>
      <c r="H690" s="3"/>
      <c r="I690" s="3"/>
      <c r="J690" s="3"/>
      <c r="K690" s="3"/>
      <c r="L690" s="3"/>
      <c r="M690" s="3"/>
      <c r="N690" s="3"/>
      <c r="O690" s="3"/>
      <c r="P690" s="3"/>
      <c r="Q690" s="3"/>
      <c r="R690" s="3"/>
      <c r="S690" s="3"/>
      <c r="T690" s="3"/>
      <c r="U690" s="3"/>
      <c r="V690" s="3"/>
      <c r="W690" s="3"/>
      <c r="X690" s="3"/>
      <c r="Y690" s="3"/>
      <c r="Z690" s="3"/>
    </row>
    <row r="691" spans="2:26">
      <c r="B691" s="449"/>
      <c r="C691" s="7"/>
      <c r="D691" s="3"/>
      <c r="E691" s="3"/>
      <c r="F691" s="3"/>
      <c r="G691" s="3"/>
      <c r="H691" s="3"/>
      <c r="I691" s="3"/>
      <c r="J691" s="3"/>
      <c r="K691" s="3"/>
      <c r="L691" s="3"/>
      <c r="M691" s="3"/>
      <c r="N691" s="3"/>
      <c r="O691" s="3"/>
      <c r="P691" s="3"/>
      <c r="Q691" s="3"/>
      <c r="R691" s="3"/>
      <c r="S691" s="3"/>
      <c r="T691" s="3"/>
      <c r="U691" s="3"/>
      <c r="V691" s="3"/>
      <c r="W691" s="3"/>
      <c r="X691" s="3"/>
      <c r="Y691" s="3"/>
      <c r="Z691" s="3"/>
    </row>
    <row r="692" spans="2:26">
      <c r="B692" s="449"/>
      <c r="C692" s="7"/>
      <c r="D692" s="3"/>
      <c r="E692" s="3"/>
      <c r="F692" s="3"/>
      <c r="G692" s="3"/>
      <c r="H692" s="3"/>
      <c r="I692" s="3"/>
      <c r="J692" s="3"/>
      <c r="K692" s="3"/>
      <c r="L692" s="3"/>
      <c r="M692" s="3"/>
      <c r="N692" s="3"/>
      <c r="O692" s="3"/>
      <c r="P692" s="3"/>
      <c r="Q692" s="3"/>
      <c r="R692" s="3"/>
      <c r="S692" s="3"/>
      <c r="T692" s="3"/>
      <c r="U692" s="3"/>
      <c r="V692" s="3"/>
      <c r="W692" s="3"/>
      <c r="X692" s="3"/>
      <c r="Y692" s="3"/>
      <c r="Z692" s="3"/>
    </row>
    <row r="693" spans="2:26">
      <c r="B693" s="449"/>
      <c r="C693" s="7"/>
      <c r="D693" s="3"/>
      <c r="E693" s="3"/>
      <c r="F693" s="3"/>
      <c r="G693" s="3"/>
      <c r="H693" s="3"/>
      <c r="I693" s="3"/>
      <c r="J693" s="3"/>
      <c r="K693" s="3"/>
      <c r="L693" s="3"/>
      <c r="M693" s="3"/>
      <c r="N693" s="3"/>
      <c r="O693" s="3"/>
      <c r="P693" s="3"/>
      <c r="Q693" s="3"/>
      <c r="R693" s="3"/>
      <c r="S693" s="3"/>
      <c r="T693" s="3"/>
      <c r="U693" s="3"/>
      <c r="V693" s="3"/>
      <c r="W693" s="3"/>
      <c r="X693" s="3"/>
      <c r="Y693" s="3"/>
      <c r="Z693" s="3"/>
    </row>
    <row r="694" spans="2:26">
      <c r="B694" s="449"/>
      <c r="C694" s="7"/>
      <c r="D694" s="3"/>
      <c r="E694" s="3"/>
      <c r="F694" s="3"/>
      <c r="G694" s="3"/>
      <c r="H694" s="3"/>
      <c r="I694" s="3"/>
      <c r="J694" s="3"/>
      <c r="K694" s="3"/>
      <c r="L694" s="3"/>
      <c r="M694" s="3"/>
      <c r="N694" s="3"/>
      <c r="O694" s="3"/>
      <c r="P694" s="3"/>
      <c r="Q694" s="3"/>
      <c r="R694" s="3"/>
      <c r="S694" s="3"/>
      <c r="T694" s="3"/>
      <c r="U694" s="3"/>
      <c r="V694" s="3"/>
      <c r="W694" s="3"/>
      <c r="X694" s="3"/>
      <c r="Y694" s="3"/>
      <c r="Z694" s="3"/>
    </row>
    <row r="695" spans="2:26">
      <c r="B695" s="449"/>
      <c r="C695" s="7"/>
      <c r="D695" s="3"/>
      <c r="E695" s="3"/>
      <c r="F695" s="3"/>
      <c r="G695" s="3"/>
      <c r="H695" s="3"/>
      <c r="I695" s="3"/>
      <c r="J695" s="3"/>
      <c r="K695" s="3"/>
      <c r="L695" s="3"/>
      <c r="M695" s="3"/>
      <c r="N695" s="3"/>
      <c r="O695" s="3"/>
      <c r="P695" s="3"/>
      <c r="Q695" s="3"/>
      <c r="R695" s="3"/>
      <c r="S695" s="3"/>
      <c r="T695" s="3"/>
      <c r="U695" s="3"/>
      <c r="V695" s="3"/>
      <c r="W695" s="3"/>
      <c r="X695" s="3"/>
      <c r="Y695" s="3"/>
      <c r="Z695" s="3"/>
    </row>
    <row r="696" spans="2:26">
      <c r="B696" s="449"/>
      <c r="C696" s="7"/>
      <c r="D696" s="3"/>
      <c r="E696" s="3"/>
      <c r="F696" s="3"/>
      <c r="G696" s="3"/>
      <c r="H696" s="3"/>
      <c r="I696" s="3"/>
      <c r="J696" s="3"/>
      <c r="K696" s="3"/>
      <c r="L696" s="3"/>
      <c r="M696" s="3"/>
      <c r="N696" s="3"/>
      <c r="O696" s="3"/>
      <c r="P696" s="3"/>
      <c r="Q696" s="3"/>
      <c r="R696" s="3"/>
      <c r="S696" s="3"/>
      <c r="T696" s="3"/>
      <c r="U696" s="3"/>
      <c r="V696" s="3"/>
      <c r="W696" s="3"/>
      <c r="X696" s="3"/>
      <c r="Y696" s="3"/>
      <c r="Z696" s="3"/>
    </row>
    <row r="697" spans="2:26">
      <c r="B697" s="449"/>
      <c r="C697" s="7"/>
      <c r="D697" s="3"/>
      <c r="E697" s="3"/>
      <c r="F697" s="3"/>
      <c r="G697" s="3"/>
      <c r="H697" s="3"/>
      <c r="I697" s="3"/>
      <c r="J697" s="3"/>
      <c r="K697" s="3"/>
      <c r="L697" s="3"/>
      <c r="M697" s="3"/>
      <c r="N697" s="3"/>
      <c r="O697" s="3"/>
      <c r="P697" s="3"/>
      <c r="Q697" s="3"/>
      <c r="R697" s="3"/>
      <c r="S697" s="3"/>
      <c r="T697" s="3"/>
      <c r="U697" s="3"/>
      <c r="V697" s="3"/>
      <c r="W697" s="3"/>
      <c r="X697" s="3"/>
      <c r="Y697" s="3"/>
      <c r="Z697" s="3"/>
    </row>
    <row r="698" spans="2:26">
      <c r="B698" s="449"/>
      <c r="C698" s="7"/>
      <c r="D698" s="3"/>
      <c r="E698" s="3"/>
      <c r="F698" s="3"/>
      <c r="G698" s="3"/>
      <c r="H698" s="3"/>
      <c r="I698" s="3"/>
      <c r="J698" s="3"/>
      <c r="K698" s="3"/>
      <c r="L698" s="3"/>
      <c r="M698" s="3"/>
      <c r="N698" s="3"/>
      <c r="O698" s="3"/>
      <c r="P698" s="3"/>
      <c r="Q698" s="3"/>
      <c r="R698" s="3"/>
      <c r="S698" s="3"/>
      <c r="T698" s="3"/>
      <c r="U698" s="3"/>
      <c r="V698" s="3"/>
      <c r="W698" s="3"/>
      <c r="X698" s="3"/>
      <c r="Y698" s="3"/>
      <c r="Z698" s="3"/>
    </row>
    <row r="699" spans="2:26">
      <c r="B699" s="449"/>
      <c r="C699" s="7"/>
      <c r="D699" s="3"/>
      <c r="E699" s="3"/>
      <c r="F699" s="3"/>
      <c r="G699" s="3"/>
      <c r="H699" s="3"/>
      <c r="I699" s="3"/>
      <c r="J699" s="3"/>
      <c r="K699" s="3"/>
      <c r="L699" s="3"/>
      <c r="M699" s="3"/>
      <c r="N699" s="3"/>
      <c r="O699" s="3"/>
      <c r="P699" s="3"/>
      <c r="Q699" s="3"/>
      <c r="R699" s="3"/>
      <c r="S699" s="3"/>
      <c r="T699" s="3"/>
      <c r="U699" s="3"/>
      <c r="V699" s="3"/>
      <c r="W699" s="3"/>
      <c r="X699" s="3"/>
      <c r="Y699" s="3"/>
      <c r="Z699" s="3"/>
    </row>
    <row r="700" spans="2:26">
      <c r="B700" s="449"/>
      <c r="C700" s="7"/>
      <c r="D700" s="3"/>
      <c r="E700" s="3"/>
      <c r="F700" s="3"/>
      <c r="G700" s="3"/>
      <c r="H700" s="3"/>
      <c r="I700" s="3"/>
      <c r="J700" s="3"/>
      <c r="K700" s="3"/>
      <c r="L700" s="3"/>
      <c r="M700" s="3"/>
      <c r="N700" s="3"/>
      <c r="O700" s="3"/>
      <c r="P700" s="3"/>
      <c r="Q700" s="3"/>
      <c r="R700" s="3"/>
      <c r="S700" s="3"/>
      <c r="T700" s="3"/>
      <c r="U700" s="3"/>
      <c r="V700" s="3"/>
      <c r="W700" s="3"/>
      <c r="X700" s="3"/>
      <c r="Y700" s="3"/>
      <c r="Z700" s="3"/>
    </row>
    <row r="701" spans="2:26">
      <c r="B701" s="449"/>
      <c r="C701" s="7"/>
      <c r="D701" s="3"/>
      <c r="E701" s="3"/>
      <c r="F701" s="3"/>
      <c r="G701" s="3"/>
      <c r="H701" s="3"/>
      <c r="I701" s="3"/>
      <c r="J701" s="3"/>
      <c r="K701" s="3"/>
      <c r="L701" s="3"/>
      <c r="M701" s="3"/>
      <c r="N701" s="3"/>
      <c r="O701" s="3"/>
      <c r="P701" s="3"/>
      <c r="Q701" s="3"/>
      <c r="R701" s="3"/>
      <c r="S701" s="3"/>
      <c r="T701" s="3"/>
      <c r="U701" s="3"/>
      <c r="V701" s="3"/>
      <c r="W701" s="3"/>
      <c r="X701" s="3"/>
      <c r="Y701" s="3"/>
      <c r="Z701" s="3"/>
    </row>
    <row r="702" spans="2:26">
      <c r="B702" s="449"/>
      <c r="C702" s="7"/>
      <c r="D702" s="3"/>
      <c r="E702" s="3"/>
      <c r="F702" s="3"/>
      <c r="G702" s="3"/>
      <c r="H702" s="3"/>
      <c r="I702" s="3"/>
      <c r="J702" s="3"/>
      <c r="K702" s="3"/>
      <c r="L702" s="3"/>
      <c r="M702" s="3"/>
      <c r="N702" s="3"/>
      <c r="O702" s="3"/>
      <c r="P702" s="3"/>
      <c r="Q702" s="3"/>
      <c r="R702" s="3"/>
      <c r="S702" s="3"/>
      <c r="T702" s="3"/>
      <c r="U702" s="3"/>
      <c r="V702" s="3"/>
      <c r="W702" s="3"/>
      <c r="X702" s="3"/>
      <c r="Y702" s="3"/>
      <c r="Z702" s="3"/>
    </row>
    <row r="703" spans="2:26">
      <c r="B703" s="449"/>
      <c r="C703" s="7"/>
      <c r="D703" s="3"/>
      <c r="E703" s="3"/>
      <c r="F703" s="3"/>
      <c r="G703" s="3"/>
      <c r="H703" s="3"/>
      <c r="I703" s="3"/>
      <c r="J703" s="3"/>
      <c r="K703" s="3"/>
      <c r="L703" s="3"/>
      <c r="M703" s="3"/>
      <c r="N703" s="3"/>
      <c r="O703" s="3"/>
      <c r="P703" s="3"/>
      <c r="Q703" s="3"/>
      <c r="R703" s="3"/>
      <c r="S703" s="3"/>
      <c r="T703" s="3"/>
      <c r="U703" s="3"/>
      <c r="V703" s="3"/>
      <c r="W703" s="3"/>
      <c r="X703" s="3"/>
      <c r="Y703" s="3"/>
      <c r="Z703" s="3"/>
    </row>
    <row r="704" spans="2:26">
      <c r="B704" s="449"/>
      <c r="C704" s="7"/>
      <c r="D704" s="3"/>
      <c r="E704" s="3"/>
      <c r="F704" s="3"/>
      <c r="G704" s="3"/>
      <c r="H704" s="3"/>
      <c r="I704" s="3"/>
      <c r="J704" s="3"/>
      <c r="K704" s="3"/>
      <c r="L704" s="3"/>
      <c r="M704" s="3"/>
      <c r="N704" s="3"/>
      <c r="O704" s="3"/>
      <c r="P704" s="3"/>
      <c r="Q704" s="3"/>
      <c r="R704" s="3"/>
      <c r="S704" s="3"/>
      <c r="T704" s="3"/>
      <c r="U704" s="3"/>
      <c r="V704" s="3"/>
      <c r="W704" s="3"/>
      <c r="X704" s="3"/>
      <c r="Y704" s="3"/>
      <c r="Z704" s="3"/>
    </row>
    <row r="705" spans="2:26">
      <c r="B705" s="449"/>
      <c r="C705" s="7"/>
      <c r="D705" s="3"/>
      <c r="E705" s="3"/>
      <c r="F705" s="3"/>
      <c r="G705" s="3"/>
      <c r="H705" s="3"/>
      <c r="I705" s="3"/>
      <c r="J705" s="3"/>
      <c r="K705" s="3"/>
      <c r="L705" s="3"/>
      <c r="M705" s="3"/>
      <c r="N705" s="3"/>
      <c r="O705" s="3"/>
      <c r="P705" s="3"/>
      <c r="Q705" s="3"/>
      <c r="R705" s="3"/>
      <c r="S705" s="3"/>
      <c r="T705" s="3"/>
      <c r="U705" s="3"/>
      <c r="V705" s="3"/>
      <c r="W705" s="3"/>
      <c r="X705" s="3"/>
      <c r="Y705" s="3"/>
      <c r="Z705" s="3"/>
    </row>
    <row r="706" spans="2:26">
      <c r="B706" s="449"/>
      <c r="C706" s="7"/>
      <c r="D706" s="3"/>
      <c r="E706" s="3"/>
      <c r="F706" s="3"/>
      <c r="G706" s="3"/>
      <c r="H706" s="3"/>
      <c r="I706" s="3"/>
      <c r="J706" s="3"/>
      <c r="K706" s="3"/>
      <c r="L706" s="3"/>
      <c r="M706" s="3"/>
      <c r="N706" s="3"/>
      <c r="O706" s="3"/>
      <c r="P706" s="3"/>
      <c r="Q706" s="3"/>
      <c r="R706" s="3"/>
      <c r="S706" s="3"/>
      <c r="T706" s="3"/>
      <c r="U706" s="3"/>
      <c r="V706" s="3"/>
      <c r="W706" s="3"/>
      <c r="X706" s="3"/>
      <c r="Y706" s="3"/>
      <c r="Z706" s="3"/>
    </row>
    <row r="707" spans="2:26">
      <c r="B707" s="449"/>
      <c r="C707" s="7"/>
      <c r="D707" s="3"/>
      <c r="E707" s="3"/>
      <c r="F707" s="3"/>
      <c r="G707" s="3"/>
      <c r="H707" s="3"/>
      <c r="I707" s="3"/>
      <c r="J707" s="3"/>
      <c r="K707" s="3"/>
      <c r="L707" s="3"/>
      <c r="M707" s="3"/>
      <c r="N707" s="3"/>
      <c r="O707" s="3"/>
      <c r="P707" s="3"/>
      <c r="Q707" s="3"/>
      <c r="R707" s="3"/>
      <c r="S707" s="3"/>
      <c r="T707" s="3"/>
      <c r="U707" s="3"/>
      <c r="V707" s="3"/>
      <c r="W707" s="3"/>
      <c r="X707" s="3"/>
      <c r="Y707" s="3"/>
      <c r="Z707" s="3"/>
    </row>
    <row r="708" spans="2:26">
      <c r="B708" s="449"/>
      <c r="C708" s="7"/>
      <c r="D708" s="3"/>
      <c r="E708" s="3"/>
      <c r="F708" s="3"/>
      <c r="G708" s="3"/>
      <c r="H708" s="3"/>
      <c r="I708" s="3"/>
      <c r="J708" s="3"/>
      <c r="K708" s="3"/>
      <c r="L708" s="3"/>
      <c r="M708" s="3"/>
      <c r="N708" s="3"/>
      <c r="O708" s="3"/>
      <c r="P708" s="3"/>
      <c r="Q708" s="3"/>
      <c r="R708" s="3"/>
      <c r="S708" s="3"/>
      <c r="T708" s="3"/>
      <c r="U708" s="3"/>
      <c r="V708" s="3"/>
      <c r="W708" s="3"/>
      <c r="X708" s="3"/>
      <c r="Y708" s="3"/>
      <c r="Z708" s="3"/>
    </row>
    <row r="709" spans="2:26">
      <c r="B709" s="449"/>
      <c r="C709" s="7"/>
      <c r="D709" s="3"/>
      <c r="E709" s="3"/>
      <c r="F709" s="3"/>
      <c r="G709" s="3"/>
      <c r="H709" s="3"/>
      <c r="I709" s="3"/>
      <c r="J709" s="3"/>
      <c r="K709" s="3"/>
      <c r="L709" s="3"/>
      <c r="M709" s="3"/>
      <c r="N709" s="3"/>
      <c r="O709" s="3"/>
      <c r="P709" s="3"/>
      <c r="Q709" s="3"/>
      <c r="R709" s="3"/>
      <c r="S709" s="3"/>
      <c r="T709" s="3"/>
      <c r="U709" s="3"/>
      <c r="V709" s="3"/>
      <c r="W709" s="3"/>
      <c r="X709" s="3"/>
      <c r="Y709" s="3"/>
      <c r="Z709" s="3"/>
    </row>
    <row r="710" spans="2:26">
      <c r="B710" s="449"/>
      <c r="C710" s="7"/>
      <c r="D710" s="3"/>
      <c r="E710" s="3"/>
      <c r="F710" s="3"/>
      <c r="G710" s="3"/>
      <c r="H710" s="3"/>
      <c r="I710" s="3"/>
      <c r="J710" s="3"/>
      <c r="K710" s="3"/>
      <c r="L710" s="3"/>
      <c r="M710" s="3"/>
      <c r="N710" s="3"/>
      <c r="O710" s="3"/>
      <c r="P710" s="3"/>
      <c r="Q710" s="3"/>
      <c r="R710" s="3"/>
      <c r="S710" s="3"/>
      <c r="T710" s="3"/>
      <c r="U710" s="3"/>
      <c r="V710" s="3"/>
      <c r="W710" s="3"/>
      <c r="X710" s="3"/>
      <c r="Y710" s="3"/>
      <c r="Z710" s="3"/>
    </row>
    <row r="711" spans="2:26">
      <c r="B711" s="449"/>
      <c r="C711" s="7"/>
      <c r="D711" s="3"/>
      <c r="E711" s="3"/>
      <c r="F711" s="3"/>
      <c r="G711" s="3"/>
      <c r="H711" s="3"/>
      <c r="I711" s="3"/>
      <c r="J711" s="3"/>
      <c r="K711" s="3"/>
      <c r="L711" s="3"/>
      <c r="M711" s="3"/>
      <c r="N711" s="3"/>
      <c r="O711" s="3"/>
      <c r="P711" s="3"/>
      <c r="Q711" s="3"/>
      <c r="R711" s="3"/>
      <c r="S711" s="3"/>
      <c r="T711" s="3"/>
      <c r="U711" s="3"/>
      <c r="V711" s="3"/>
      <c r="W711" s="3"/>
      <c r="X711" s="3"/>
      <c r="Y711" s="3"/>
      <c r="Z711" s="3"/>
    </row>
    <row r="712" spans="2:26">
      <c r="B712" s="449"/>
      <c r="C712" s="7"/>
      <c r="D712" s="3"/>
      <c r="E712" s="3"/>
      <c r="F712" s="3"/>
      <c r="G712" s="3"/>
      <c r="H712" s="3"/>
      <c r="I712" s="3"/>
      <c r="J712" s="3"/>
      <c r="K712" s="3"/>
      <c r="L712" s="3"/>
      <c r="M712" s="3"/>
      <c r="N712" s="3"/>
      <c r="O712" s="3"/>
      <c r="P712" s="3"/>
      <c r="Q712" s="3"/>
      <c r="R712" s="3"/>
      <c r="S712" s="3"/>
      <c r="T712" s="3"/>
      <c r="U712" s="3"/>
      <c r="V712" s="3"/>
      <c r="W712" s="3"/>
      <c r="X712" s="3"/>
      <c r="Y712" s="3"/>
      <c r="Z712" s="3"/>
    </row>
    <row r="713" spans="2:26">
      <c r="B713" s="449"/>
      <c r="C713" s="7"/>
      <c r="D713" s="3"/>
      <c r="E713" s="3"/>
      <c r="F713" s="3"/>
      <c r="G713" s="3"/>
      <c r="H713" s="3"/>
      <c r="I713" s="3"/>
      <c r="J713" s="3"/>
      <c r="K713" s="3"/>
      <c r="L713" s="3"/>
      <c r="M713" s="3"/>
      <c r="N713" s="3"/>
      <c r="O713" s="3"/>
      <c r="P713" s="3"/>
      <c r="Q713" s="3"/>
      <c r="R713" s="3"/>
      <c r="S713" s="3"/>
      <c r="T713" s="3"/>
      <c r="U713" s="3"/>
      <c r="V713" s="3"/>
      <c r="W713" s="3"/>
      <c r="X713" s="3"/>
      <c r="Y713" s="3"/>
      <c r="Z713" s="3"/>
    </row>
    <row r="714" spans="2:26">
      <c r="B714" s="449"/>
      <c r="C714" s="7"/>
      <c r="D714" s="3"/>
      <c r="E714" s="3"/>
      <c r="F714" s="3"/>
      <c r="G714" s="3"/>
      <c r="H714" s="3"/>
      <c r="I714" s="3"/>
      <c r="J714" s="3"/>
      <c r="K714" s="3"/>
      <c r="L714" s="3"/>
      <c r="M714" s="3"/>
      <c r="N714" s="3"/>
      <c r="O714" s="3"/>
      <c r="P714" s="3"/>
      <c r="Q714" s="3"/>
      <c r="R714" s="3"/>
      <c r="S714" s="3"/>
      <c r="T714" s="3"/>
      <c r="U714" s="3"/>
      <c r="V714" s="3"/>
      <c r="W714" s="3"/>
      <c r="X714" s="3"/>
      <c r="Y714" s="3"/>
      <c r="Z714" s="3"/>
    </row>
    <row r="715" spans="2:26">
      <c r="B715" s="449"/>
      <c r="C715" s="7"/>
      <c r="D715" s="3"/>
      <c r="E715" s="3"/>
      <c r="F715" s="3"/>
      <c r="G715" s="3"/>
      <c r="H715" s="3"/>
      <c r="I715" s="3"/>
      <c r="J715" s="3"/>
      <c r="K715" s="3"/>
      <c r="L715" s="3"/>
      <c r="M715" s="3"/>
      <c r="N715" s="3"/>
      <c r="O715" s="3"/>
      <c r="P715" s="3"/>
      <c r="Q715" s="3"/>
      <c r="R715" s="3"/>
      <c r="S715" s="3"/>
      <c r="T715" s="3"/>
      <c r="U715" s="3"/>
      <c r="V715" s="3"/>
      <c r="W715" s="3"/>
      <c r="X715" s="3"/>
      <c r="Y715" s="3"/>
      <c r="Z715" s="3"/>
    </row>
    <row r="716" spans="2:26">
      <c r="B716" s="449"/>
      <c r="C716" s="7"/>
      <c r="D716" s="3"/>
      <c r="E716" s="3"/>
      <c r="F716" s="3"/>
      <c r="G716" s="3"/>
      <c r="H716" s="3"/>
      <c r="I716" s="3"/>
      <c r="J716" s="3"/>
      <c r="K716" s="3"/>
      <c r="L716" s="3"/>
      <c r="M716" s="3"/>
      <c r="N716" s="3"/>
      <c r="O716" s="3"/>
      <c r="P716" s="3"/>
      <c r="Q716" s="3"/>
      <c r="R716" s="3"/>
      <c r="S716" s="3"/>
      <c r="T716" s="3"/>
      <c r="U716" s="3"/>
      <c r="V716" s="3"/>
      <c r="W716" s="3"/>
      <c r="X716" s="3"/>
      <c r="Y716" s="3"/>
      <c r="Z716" s="3"/>
    </row>
    <row r="717" spans="2:26">
      <c r="B717" s="449"/>
      <c r="C717" s="7"/>
      <c r="D717" s="3"/>
      <c r="E717" s="3"/>
      <c r="F717" s="3"/>
      <c r="G717" s="3"/>
      <c r="H717" s="3"/>
      <c r="I717" s="3"/>
      <c r="J717" s="3"/>
      <c r="K717" s="3"/>
      <c r="L717" s="3"/>
      <c r="M717" s="3"/>
      <c r="N717" s="3"/>
      <c r="O717" s="3"/>
      <c r="P717" s="3"/>
      <c r="Q717" s="3"/>
      <c r="R717" s="3"/>
      <c r="S717" s="3"/>
      <c r="T717" s="3"/>
      <c r="U717" s="3"/>
      <c r="V717" s="3"/>
      <c r="W717" s="3"/>
      <c r="X717" s="3"/>
      <c r="Y717" s="3"/>
      <c r="Z717" s="3"/>
    </row>
    <row r="718" spans="2:26">
      <c r="B718" s="449"/>
      <c r="C718" s="7"/>
      <c r="D718" s="3"/>
      <c r="E718" s="3"/>
      <c r="F718" s="3"/>
      <c r="G718" s="3"/>
      <c r="H718" s="3"/>
      <c r="I718" s="3"/>
      <c r="J718" s="3"/>
      <c r="K718" s="3"/>
      <c r="L718" s="3"/>
      <c r="M718" s="3"/>
      <c r="N718" s="3"/>
      <c r="O718" s="3"/>
      <c r="P718" s="3"/>
      <c r="Q718" s="3"/>
      <c r="R718" s="3"/>
      <c r="S718" s="3"/>
      <c r="T718" s="3"/>
      <c r="U718" s="3"/>
      <c r="V718" s="3"/>
      <c r="W718" s="3"/>
      <c r="X718" s="3"/>
      <c r="Y718" s="3"/>
      <c r="Z718" s="3"/>
    </row>
    <row r="719" spans="2:26">
      <c r="B719" s="449"/>
      <c r="C719" s="7"/>
      <c r="D719" s="3"/>
      <c r="E719" s="3"/>
      <c r="F719" s="3"/>
      <c r="G719" s="3"/>
      <c r="H719" s="3"/>
      <c r="I719" s="3"/>
      <c r="J719" s="3"/>
      <c r="K719" s="3"/>
      <c r="L719" s="3"/>
      <c r="M719" s="3"/>
      <c r="N719" s="3"/>
      <c r="O719" s="3"/>
      <c r="P719" s="3"/>
      <c r="Q719" s="3"/>
      <c r="R719" s="3"/>
      <c r="S719" s="3"/>
      <c r="T719" s="3"/>
      <c r="U719" s="3"/>
      <c r="V719" s="3"/>
      <c r="W719" s="3"/>
      <c r="X719" s="3"/>
      <c r="Y719" s="3"/>
      <c r="Z719" s="3"/>
    </row>
    <row r="720" spans="2:26">
      <c r="B720" s="449"/>
      <c r="C720" s="7"/>
      <c r="D720" s="3"/>
      <c r="E720" s="3"/>
      <c r="F720" s="3"/>
      <c r="G720" s="3"/>
      <c r="H720" s="3"/>
      <c r="I720" s="3"/>
      <c r="J720" s="3"/>
      <c r="K720" s="3"/>
      <c r="L720" s="3"/>
      <c r="M720" s="3"/>
      <c r="N720" s="3"/>
      <c r="O720" s="3"/>
      <c r="P720" s="3"/>
      <c r="Q720" s="3"/>
      <c r="R720" s="3"/>
      <c r="S720" s="3"/>
      <c r="T720" s="3"/>
      <c r="U720" s="3"/>
      <c r="V720" s="3"/>
      <c r="W720" s="3"/>
      <c r="X720" s="3"/>
      <c r="Y720" s="3"/>
      <c r="Z720" s="3"/>
    </row>
    <row r="721" spans="2:26">
      <c r="B721" s="449"/>
      <c r="C721" s="7"/>
      <c r="D721" s="3"/>
      <c r="E721" s="3"/>
      <c r="F721" s="3"/>
      <c r="G721" s="3"/>
      <c r="H721" s="3"/>
      <c r="I721" s="3"/>
      <c r="J721" s="3"/>
      <c r="K721" s="3"/>
      <c r="L721" s="3"/>
      <c r="M721" s="3"/>
      <c r="N721" s="3"/>
      <c r="O721" s="3"/>
      <c r="P721" s="3"/>
      <c r="Q721" s="3"/>
      <c r="R721" s="3"/>
      <c r="S721" s="3"/>
      <c r="T721" s="3"/>
      <c r="U721" s="3"/>
      <c r="V721" s="3"/>
      <c r="W721" s="3"/>
      <c r="X721" s="3"/>
      <c r="Y721" s="3"/>
      <c r="Z721" s="3"/>
    </row>
    <row r="722" spans="2:26">
      <c r="B722" s="449"/>
      <c r="C722" s="7"/>
      <c r="D722" s="3"/>
      <c r="E722" s="3"/>
      <c r="F722" s="3"/>
      <c r="G722" s="3"/>
      <c r="H722" s="3"/>
      <c r="I722" s="3"/>
      <c r="J722" s="3"/>
      <c r="K722" s="3"/>
      <c r="L722" s="3"/>
      <c r="M722" s="3"/>
      <c r="N722" s="3"/>
      <c r="O722" s="3"/>
      <c r="P722" s="3"/>
      <c r="Q722" s="3"/>
      <c r="R722" s="3"/>
      <c r="S722" s="3"/>
      <c r="T722" s="3"/>
      <c r="U722" s="3"/>
      <c r="V722" s="3"/>
      <c r="W722" s="3"/>
      <c r="X722" s="3"/>
      <c r="Y722" s="3"/>
      <c r="Z722" s="3"/>
    </row>
    <row r="723" spans="2:26">
      <c r="B723" s="449"/>
      <c r="C723" s="7"/>
      <c r="D723" s="3"/>
      <c r="E723" s="3"/>
      <c r="F723" s="3"/>
      <c r="G723" s="3"/>
      <c r="H723" s="3"/>
      <c r="I723" s="3"/>
      <c r="J723" s="3"/>
      <c r="K723" s="3"/>
      <c r="L723" s="3"/>
      <c r="M723" s="3"/>
      <c r="N723" s="3"/>
      <c r="O723" s="3"/>
      <c r="P723" s="3"/>
      <c r="Q723" s="3"/>
      <c r="R723" s="3"/>
      <c r="S723" s="3"/>
      <c r="T723" s="3"/>
      <c r="U723" s="3"/>
      <c r="V723" s="3"/>
      <c r="W723" s="3"/>
      <c r="X723" s="3"/>
      <c r="Y723" s="3"/>
      <c r="Z723" s="3"/>
    </row>
    <row r="724" spans="2:26">
      <c r="B724" s="449"/>
      <c r="C724" s="7"/>
      <c r="D724" s="3"/>
      <c r="E724" s="3"/>
      <c r="F724" s="3"/>
      <c r="G724" s="3"/>
      <c r="H724" s="3"/>
      <c r="I724" s="3"/>
      <c r="J724" s="3"/>
      <c r="K724" s="3"/>
      <c r="L724" s="3"/>
      <c r="M724" s="3"/>
      <c r="N724" s="3"/>
      <c r="O724" s="3"/>
      <c r="P724" s="3"/>
      <c r="Q724" s="3"/>
      <c r="R724" s="3"/>
      <c r="S724" s="3"/>
      <c r="T724" s="3"/>
      <c r="U724" s="3"/>
      <c r="V724" s="3"/>
      <c r="W724" s="3"/>
      <c r="X724" s="3"/>
      <c r="Y724" s="3"/>
      <c r="Z724" s="3"/>
    </row>
    <row r="725" spans="2:26">
      <c r="B725" s="449"/>
      <c r="C725" s="7"/>
      <c r="D725" s="3"/>
      <c r="E725" s="3"/>
      <c r="F725" s="3"/>
      <c r="G725" s="3"/>
      <c r="H725" s="3"/>
      <c r="I725" s="3"/>
      <c r="J725" s="3"/>
      <c r="K725" s="3"/>
      <c r="L725" s="3"/>
      <c r="M725" s="3"/>
      <c r="N725" s="3"/>
      <c r="O725" s="3"/>
      <c r="P725" s="3"/>
      <c r="Q725" s="3"/>
      <c r="R725" s="3"/>
      <c r="S725" s="3"/>
      <c r="T725" s="3"/>
      <c r="U725" s="3"/>
      <c r="V725" s="3"/>
      <c r="W725" s="3"/>
      <c r="X725" s="3"/>
      <c r="Y725" s="3"/>
      <c r="Z725" s="3"/>
    </row>
    <row r="726" spans="2:26">
      <c r="B726" s="449"/>
      <c r="C726" s="7"/>
      <c r="D726" s="3"/>
      <c r="E726" s="3"/>
      <c r="F726" s="3"/>
      <c r="G726" s="3"/>
      <c r="H726" s="3"/>
      <c r="I726" s="3"/>
      <c r="J726" s="3"/>
      <c r="K726" s="3"/>
      <c r="L726" s="3"/>
      <c r="M726" s="3"/>
      <c r="N726" s="3"/>
      <c r="O726" s="3"/>
      <c r="P726" s="3"/>
      <c r="Q726" s="3"/>
      <c r="R726" s="3"/>
      <c r="S726" s="3"/>
      <c r="T726" s="3"/>
      <c r="U726" s="3"/>
      <c r="V726" s="3"/>
      <c r="W726" s="3"/>
      <c r="X726" s="3"/>
      <c r="Y726" s="3"/>
      <c r="Z726" s="3"/>
    </row>
    <row r="727" spans="2:26">
      <c r="B727" s="449"/>
      <c r="C727" s="7"/>
      <c r="D727" s="3"/>
      <c r="E727" s="3"/>
      <c r="F727" s="3"/>
      <c r="G727" s="3"/>
      <c r="H727" s="3"/>
      <c r="I727" s="3"/>
      <c r="J727" s="3"/>
      <c r="K727" s="3"/>
      <c r="L727" s="3"/>
      <c r="M727" s="3"/>
      <c r="N727" s="3"/>
      <c r="O727" s="3"/>
      <c r="P727" s="3"/>
      <c r="Q727" s="3"/>
      <c r="R727" s="3"/>
      <c r="S727" s="3"/>
      <c r="T727" s="3"/>
      <c r="U727" s="3"/>
      <c r="V727" s="3"/>
      <c r="W727" s="3"/>
      <c r="X727" s="3"/>
      <c r="Y727" s="3"/>
      <c r="Z727" s="3"/>
    </row>
    <row r="728" spans="2:26">
      <c r="B728" s="449"/>
      <c r="C728" s="7"/>
      <c r="D728" s="3"/>
      <c r="E728" s="3"/>
      <c r="F728" s="3"/>
      <c r="G728" s="3"/>
      <c r="H728" s="3"/>
      <c r="I728" s="3"/>
      <c r="J728" s="3"/>
      <c r="K728" s="3"/>
      <c r="L728" s="3"/>
      <c r="M728" s="3"/>
      <c r="N728" s="3"/>
      <c r="O728" s="3"/>
      <c r="P728" s="3"/>
      <c r="Q728" s="3"/>
      <c r="R728" s="3"/>
      <c r="S728" s="3"/>
      <c r="T728" s="3"/>
      <c r="U728" s="3"/>
      <c r="V728" s="3"/>
      <c r="W728" s="3"/>
      <c r="X728" s="3"/>
      <c r="Y728" s="3"/>
      <c r="Z728" s="3"/>
    </row>
    <row r="729" spans="2:26">
      <c r="B729" s="449"/>
      <c r="C729" s="7"/>
      <c r="D729" s="3"/>
      <c r="E729" s="3"/>
      <c r="F729" s="3"/>
      <c r="G729" s="3"/>
      <c r="H729" s="3"/>
      <c r="I729" s="3"/>
      <c r="J729" s="3"/>
      <c r="K729" s="3"/>
      <c r="L729" s="3"/>
      <c r="M729" s="3"/>
      <c r="N729" s="3"/>
      <c r="O729" s="3"/>
      <c r="P729" s="3"/>
      <c r="Q729" s="3"/>
      <c r="R729" s="3"/>
      <c r="S729" s="3"/>
      <c r="T729" s="3"/>
      <c r="U729" s="3"/>
      <c r="V729" s="3"/>
      <c r="W729" s="3"/>
      <c r="X729" s="3"/>
      <c r="Y729" s="3"/>
      <c r="Z729" s="3"/>
    </row>
    <row r="730" spans="2:26">
      <c r="B730" s="449"/>
      <c r="C730" s="7"/>
      <c r="D730" s="3"/>
      <c r="E730" s="3"/>
      <c r="F730" s="3"/>
      <c r="G730" s="3"/>
      <c r="H730" s="3"/>
      <c r="I730" s="3"/>
      <c r="J730" s="3"/>
      <c r="K730" s="3"/>
      <c r="L730" s="3"/>
      <c r="M730" s="3"/>
      <c r="N730" s="3"/>
      <c r="O730" s="3"/>
      <c r="P730" s="3"/>
      <c r="Q730" s="3"/>
      <c r="R730" s="3"/>
      <c r="S730" s="3"/>
      <c r="T730" s="3"/>
      <c r="U730" s="3"/>
      <c r="V730" s="3"/>
      <c r="W730" s="3"/>
      <c r="X730" s="3"/>
      <c r="Y730" s="3"/>
      <c r="Z730" s="3"/>
    </row>
    <row r="731" spans="2:26">
      <c r="B731" s="449"/>
      <c r="C731" s="7"/>
      <c r="D731" s="3"/>
      <c r="E731" s="3"/>
      <c r="F731" s="3"/>
      <c r="G731" s="3"/>
      <c r="H731" s="3"/>
      <c r="I731" s="3"/>
      <c r="J731" s="3"/>
      <c r="K731" s="3"/>
      <c r="L731" s="3"/>
      <c r="M731" s="3"/>
      <c r="N731" s="3"/>
      <c r="O731" s="3"/>
      <c r="P731" s="3"/>
      <c r="Q731" s="3"/>
      <c r="R731" s="3"/>
      <c r="S731" s="3"/>
      <c r="T731" s="3"/>
      <c r="U731" s="3"/>
      <c r="V731" s="3"/>
      <c r="W731" s="3"/>
      <c r="X731" s="3"/>
      <c r="Y731" s="3"/>
      <c r="Z731" s="3"/>
    </row>
    <row r="732" spans="2:26">
      <c r="B732" s="449"/>
      <c r="C732" s="7"/>
      <c r="D732" s="3"/>
      <c r="E732" s="3"/>
      <c r="F732" s="3"/>
      <c r="G732" s="3"/>
      <c r="H732" s="3"/>
      <c r="I732" s="3"/>
      <c r="J732" s="3"/>
      <c r="K732" s="3"/>
      <c r="L732" s="3"/>
      <c r="M732" s="3"/>
      <c r="N732" s="3"/>
      <c r="O732" s="3"/>
      <c r="P732" s="3"/>
      <c r="Q732" s="3"/>
      <c r="R732" s="3"/>
      <c r="S732" s="3"/>
      <c r="T732" s="3"/>
      <c r="U732" s="3"/>
      <c r="V732" s="3"/>
      <c r="W732" s="3"/>
      <c r="X732" s="3"/>
      <c r="Y732" s="3"/>
      <c r="Z732" s="3"/>
    </row>
    <row r="733" spans="2:26">
      <c r="B733" s="449"/>
      <c r="C733" s="7"/>
      <c r="D733" s="3"/>
      <c r="E733" s="3"/>
      <c r="F733" s="3"/>
      <c r="G733" s="3"/>
      <c r="H733" s="3"/>
      <c r="I733" s="3"/>
      <c r="J733" s="3"/>
      <c r="K733" s="3"/>
      <c r="L733" s="3"/>
      <c r="M733" s="3"/>
      <c r="N733" s="3"/>
      <c r="O733" s="3"/>
      <c r="P733" s="3"/>
      <c r="Q733" s="3"/>
      <c r="R733" s="3"/>
      <c r="S733" s="3"/>
      <c r="T733" s="3"/>
      <c r="U733" s="3"/>
      <c r="V733" s="3"/>
      <c r="W733" s="3"/>
      <c r="X733" s="3"/>
      <c r="Y733" s="3"/>
      <c r="Z733" s="3"/>
    </row>
    <row r="734" spans="2:26">
      <c r="B734" s="449"/>
      <c r="C734" s="7"/>
      <c r="D734" s="3"/>
      <c r="E734" s="3"/>
      <c r="F734" s="3"/>
      <c r="G734" s="3"/>
      <c r="H734" s="3"/>
      <c r="I734" s="3"/>
      <c r="J734" s="3"/>
      <c r="K734" s="3"/>
      <c r="L734" s="3"/>
      <c r="M734" s="3"/>
      <c r="N734" s="3"/>
      <c r="O734" s="3"/>
      <c r="P734" s="3"/>
      <c r="Q734" s="3"/>
      <c r="R734" s="3"/>
      <c r="S734" s="3"/>
      <c r="T734" s="3"/>
      <c r="U734" s="3"/>
      <c r="V734" s="3"/>
      <c r="W734" s="3"/>
      <c r="X734" s="3"/>
      <c r="Y734" s="3"/>
      <c r="Z734" s="3"/>
    </row>
    <row r="735" spans="2:26">
      <c r="B735" s="449"/>
      <c r="C735" s="7"/>
      <c r="D735" s="3"/>
      <c r="E735" s="3"/>
      <c r="F735" s="3"/>
      <c r="G735" s="3"/>
      <c r="H735" s="3"/>
      <c r="I735" s="3"/>
      <c r="J735" s="3"/>
      <c r="K735" s="3"/>
      <c r="L735" s="3"/>
      <c r="M735" s="3"/>
      <c r="N735" s="3"/>
      <c r="O735" s="3"/>
      <c r="P735" s="3"/>
      <c r="Q735" s="3"/>
      <c r="R735" s="3"/>
      <c r="S735" s="3"/>
      <c r="T735" s="3"/>
      <c r="U735" s="3"/>
      <c r="V735" s="3"/>
      <c r="W735" s="3"/>
      <c r="X735" s="3"/>
      <c r="Y735" s="3"/>
      <c r="Z735" s="3"/>
    </row>
    <row r="736" spans="2:26">
      <c r="B736" s="449"/>
      <c r="C736" s="7"/>
      <c r="D736" s="3"/>
      <c r="E736" s="3"/>
      <c r="F736" s="3"/>
      <c r="G736" s="3"/>
      <c r="H736" s="3"/>
      <c r="I736" s="3"/>
      <c r="J736" s="3"/>
      <c r="K736" s="3"/>
      <c r="L736" s="3"/>
      <c r="M736" s="3"/>
      <c r="N736" s="3"/>
      <c r="O736" s="3"/>
      <c r="P736" s="3"/>
      <c r="Q736" s="3"/>
      <c r="R736" s="3"/>
      <c r="S736" s="3"/>
      <c r="T736" s="3"/>
      <c r="U736" s="3"/>
      <c r="V736" s="3"/>
      <c r="W736" s="3"/>
      <c r="X736" s="3"/>
      <c r="Y736" s="3"/>
      <c r="Z736" s="3"/>
    </row>
    <row r="737" spans="2:26">
      <c r="B737" s="449"/>
      <c r="C737" s="7"/>
      <c r="D737" s="3"/>
      <c r="E737" s="3"/>
      <c r="F737" s="3"/>
      <c r="G737" s="3"/>
      <c r="H737" s="3"/>
      <c r="I737" s="3"/>
      <c r="J737" s="3"/>
      <c r="K737" s="3"/>
      <c r="L737" s="3"/>
      <c r="M737" s="3"/>
      <c r="N737" s="3"/>
      <c r="O737" s="3"/>
      <c r="P737" s="3"/>
      <c r="Q737" s="3"/>
      <c r="R737" s="3"/>
      <c r="S737" s="3"/>
      <c r="T737" s="3"/>
      <c r="U737" s="3"/>
      <c r="V737" s="3"/>
      <c r="W737" s="3"/>
      <c r="X737" s="3"/>
      <c r="Y737" s="3"/>
      <c r="Z737" s="3"/>
    </row>
    <row r="738" spans="2:26">
      <c r="B738" s="449"/>
      <c r="C738" s="7"/>
      <c r="D738" s="3"/>
      <c r="E738" s="3"/>
      <c r="F738" s="3"/>
      <c r="G738" s="3"/>
      <c r="H738" s="3"/>
      <c r="I738" s="3"/>
      <c r="J738" s="3"/>
      <c r="K738" s="3"/>
      <c r="L738" s="3"/>
      <c r="M738" s="3"/>
      <c r="N738" s="3"/>
      <c r="O738" s="3"/>
      <c r="P738" s="3"/>
      <c r="Q738" s="3"/>
      <c r="R738" s="3"/>
      <c r="S738" s="3"/>
      <c r="T738" s="3"/>
      <c r="U738" s="3"/>
      <c r="V738" s="3"/>
      <c r="W738" s="3"/>
      <c r="X738" s="3"/>
      <c r="Y738" s="3"/>
      <c r="Z738" s="3"/>
    </row>
    <row r="739" spans="2:26">
      <c r="B739" s="449"/>
      <c r="C739" s="7"/>
      <c r="D739" s="3"/>
      <c r="E739" s="3"/>
      <c r="F739" s="3"/>
      <c r="G739" s="3"/>
      <c r="H739" s="3"/>
      <c r="I739" s="3"/>
      <c r="J739" s="3"/>
      <c r="K739" s="3"/>
      <c r="L739" s="3"/>
      <c r="M739" s="3"/>
      <c r="N739" s="3"/>
      <c r="O739" s="3"/>
      <c r="P739" s="3"/>
      <c r="Q739" s="3"/>
      <c r="R739" s="3"/>
      <c r="S739" s="3"/>
      <c r="T739" s="3"/>
      <c r="U739" s="3"/>
      <c r="V739" s="3"/>
      <c r="W739" s="3"/>
      <c r="X739" s="3"/>
      <c r="Y739" s="3"/>
      <c r="Z739" s="3"/>
    </row>
    <row r="740" spans="2:26">
      <c r="B740" s="449"/>
      <c r="C740" s="7"/>
      <c r="D740" s="3"/>
      <c r="E740" s="3"/>
      <c r="F740" s="3"/>
      <c r="G740" s="3"/>
      <c r="H740" s="3"/>
      <c r="I740" s="3"/>
      <c r="J740" s="3"/>
      <c r="K740" s="3"/>
      <c r="L740" s="3"/>
      <c r="M740" s="3"/>
      <c r="N740" s="3"/>
      <c r="O740" s="3"/>
      <c r="P740" s="3"/>
      <c r="Q740" s="3"/>
      <c r="R740" s="3"/>
      <c r="S740" s="3"/>
      <c r="T740" s="3"/>
      <c r="U740" s="3"/>
      <c r="V740" s="3"/>
      <c r="W740" s="3"/>
      <c r="X740" s="3"/>
      <c r="Y740" s="3"/>
      <c r="Z740" s="3"/>
    </row>
    <row r="741" spans="2:26">
      <c r="B741" s="449"/>
      <c r="C741" s="7"/>
      <c r="D741" s="3"/>
      <c r="E741" s="3"/>
      <c r="F741" s="3"/>
      <c r="G741" s="3"/>
      <c r="H741" s="3"/>
      <c r="I741" s="3"/>
      <c r="J741" s="3"/>
      <c r="K741" s="3"/>
      <c r="L741" s="3"/>
      <c r="M741" s="3"/>
      <c r="N741" s="3"/>
      <c r="O741" s="3"/>
      <c r="P741" s="3"/>
      <c r="Q741" s="3"/>
      <c r="R741" s="3"/>
      <c r="S741" s="3"/>
      <c r="T741" s="3"/>
      <c r="U741" s="3"/>
      <c r="V741" s="3"/>
      <c r="W741" s="3"/>
      <c r="X741" s="3"/>
      <c r="Y741" s="3"/>
      <c r="Z741" s="3"/>
    </row>
    <row r="742" spans="2:26">
      <c r="B742" s="449"/>
      <c r="C742" s="7"/>
      <c r="D742" s="3"/>
      <c r="E742" s="3"/>
      <c r="F742" s="3"/>
      <c r="G742" s="3"/>
      <c r="H742" s="3"/>
      <c r="I742" s="3"/>
      <c r="J742" s="3"/>
      <c r="K742" s="3"/>
      <c r="L742" s="3"/>
      <c r="M742" s="3"/>
      <c r="N742" s="3"/>
      <c r="O742" s="3"/>
      <c r="P742" s="3"/>
      <c r="Q742" s="3"/>
      <c r="R742" s="3"/>
      <c r="S742" s="3"/>
      <c r="T742" s="3"/>
      <c r="U742" s="3"/>
      <c r="V742" s="3"/>
      <c r="W742" s="3"/>
      <c r="X742" s="3"/>
      <c r="Y742" s="3"/>
      <c r="Z742" s="3"/>
    </row>
    <row r="743" spans="2:26">
      <c r="B743" s="449"/>
      <c r="C743" s="7"/>
      <c r="D743" s="3"/>
      <c r="E743" s="3"/>
      <c r="F743" s="3"/>
      <c r="G743" s="3"/>
      <c r="H743" s="3"/>
      <c r="I743" s="3"/>
      <c r="J743" s="3"/>
      <c r="K743" s="3"/>
      <c r="L743" s="3"/>
      <c r="M743" s="3"/>
      <c r="N743" s="3"/>
      <c r="O743" s="3"/>
      <c r="P743" s="3"/>
      <c r="Q743" s="3"/>
      <c r="R743" s="3"/>
      <c r="S743" s="3"/>
      <c r="T743" s="3"/>
      <c r="U743" s="3"/>
      <c r="V743" s="3"/>
      <c r="W743" s="3"/>
      <c r="X743" s="3"/>
      <c r="Y743" s="3"/>
      <c r="Z743" s="3"/>
    </row>
    <row r="744" spans="2:26">
      <c r="B744" s="449"/>
      <c r="C744" s="7"/>
      <c r="D744" s="3"/>
      <c r="E744" s="3"/>
      <c r="F744" s="3"/>
      <c r="G744" s="3"/>
      <c r="H744" s="3"/>
      <c r="I744" s="3"/>
      <c r="J744" s="3"/>
      <c r="K744" s="3"/>
      <c r="L744" s="3"/>
      <c r="M744" s="3"/>
      <c r="N744" s="3"/>
      <c r="O744" s="3"/>
      <c r="P744" s="3"/>
      <c r="Q744" s="3"/>
      <c r="R744" s="3"/>
      <c r="S744" s="3"/>
      <c r="T744" s="3"/>
      <c r="U744" s="3"/>
      <c r="V744" s="3"/>
      <c r="W744" s="3"/>
      <c r="X744" s="3"/>
      <c r="Y744" s="3"/>
      <c r="Z744" s="3"/>
    </row>
    <row r="745" spans="2:26">
      <c r="B745" s="449"/>
      <c r="C745" s="7"/>
      <c r="D745" s="3"/>
      <c r="E745" s="3"/>
      <c r="F745" s="3"/>
      <c r="G745" s="3"/>
      <c r="H745" s="3"/>
      <c r="I745" s="3"/>
      <c r="J745" s="3"/>
      <c r="K745" s="3"/>
      <c r="L745" s="3"/>
      <c r="M745" s="3"/>
      <c r="N745" s="3"/>
      <c r="O745" s="3"/>
      <c r="P745" s="3"/>
      <c r="Q745" s="3"/>
      <c r="R745" s="3"/>
      <c r="S745" s="3"/>
      <c r="T745" s="3"/>
      <c r="U745" s="3"/>
      <c r="V745" s="3"/>
      <c r="W745" s="3"/>
      <c r="X745" s="3"/>
      <c r="Y745" s="3"/>
      <c r="Z745" s="3"/>
    </row>
    <row r="746" spans="2:26">
      <c r="B746" s="449"/>
      <c r="C746" s="7"/>
      <c r="D746" s="3"/>
      <c r="E746" s="3"/>
      <c r="F746" s="3"/>
      <c r="G746" s="3"/>
      <c r="H746" s="3"/>
      <c r="I746" s="3"/>
      <c r="J746" s="3"/>
      <c r="K746" s="3"/>
      <c r="L746" s="3"/>
      <c r="M746" s="3"/>
      <c r="N746" s="3"/>
      <c r="O746" s="3"/>
      <c r="P746" s="3"/>
      <c r="Q746" s="3"/>
      <c r="R746" s="3"/>
      <c r="S746" s="3"/>
      <c r="T746" s="3"/>
      <c r="U746" s="3"/>
      <c r="V746" s="3"/>
      <c r="W746" s="3"/>
      <c r="X746" s="3"/>
      <c r="Y746" s="3"/>
      <c r="Z746" s="3"/>
    </row>
    <row r="747" spans="2:26">
      <c r="B747" s="449"/>
      <c r="C747" s="7"/>
      <c r="D747" s="3"/>
      <c r="E747" s="3"/>
      <c r="F747" s="3"/>
      <c r="G747" s="3"/>
      <c r="H747" s="3"/>
      <c r="I747" s="3"/>
      <c r="J747" s="3"/>
      <c r="K747" s="3"/>
      <c r="L747" s="3"/>
      <c r="M747" s="3"/>
      <c r="N747" s="3"/>
      <c r="O747" s="3"/>
      <c r="P747" s="3"/>
      <c r="Q747" s="3"/>
      <c r="R747" s="3"/>
      <c r="S747" s="3"/>
      <c r="T747" s="3"/>
      <c r="U747" s="3"/>
      <c r="V747" s="3"/>
      <c r="W747" s="3"/>
      <c r="X747" s="3"/>
      <c r="Y747" s="3"/>
      <c r="Z747" s="3"/>
    </row>
    <row r="748" spans="2:26">
      <c r="B748" s="449"/>
      <c r="C748" s="7"/>
      <c r="D748" s="3"/>
      <c r="E748" s="3"/>
      <c r="F748" s="3"/>
      <c r="G748" s="3"/>
      <c r="H748" s="3"/>
      <c r="I748" s="3"/>
      <c r="J748" s="3"/>
      <c r="K748" s="3"/>
      <c r="L748" s="3"/>
      <c r="M748" s="3"/>
      <c r="N748" s="3"/>
      <c r="O748" s="3"/>
      <c r="P748" s="3"/>
      <c r="Q748" s="3"/>
      <c r="R748" s="3"/>
      <c r="S748" s="3"/>
      <c r="T748" s="3"/>
      <c r="U748" s="3"/>
      <c r="V748" s="3"/>
      <c r="W748" s="3"/>
      <c r="X748" s="3"/>
      <c r="Y748" s="3"/>
      <c r="Z748" s="3"/>
    </row>
    <row r="749" spans="2:26">
      <c r="B749" s="449"/>
      <c r="C749" s="7"/>
      <c r="D749" s="3"/>
      <c r="E749" s="3"/>
      <c r="F749" s="3"/>
      <c r="G749" s="3"/>
      <c r="H749" s="3"/>
      <c r="I749" s="3"/>
      <c r="J749" s="3"/>
      <c r="K749" s="3"/>
      <c r="L749" s="3"/>
      <c r="M749" s="3"/>
      <c r="N749" s="3"/>
      <c r="O749" s="3"/>
      <c r="P749" s="3"/>
      <c r="Q749" s="3"/>
      <c r="R749" s="3"/>
      <c r="S749" s="3"/>
      <c r="T749" s="3"/>
      <c r="U749" s="3"/>
      <c r="V749" s="3"/>
      <c r="W749" s="3"/>
      <c r="X749" s="3"/>
      <c r="Y749" s="3"/>
      <c r="Z749" s="3"/>
    </row>
    <row r="750" spans="2:26">
      <c r="B750" s="449"/>
      <c r="C750" s="7"/>
      <c r="D750" s="3"/>
      <c r="E750" s="3"/>
      <c r="F750" s="3"/>
      <c r="G750" s="3"/>
      <c r="H750" s="3"/>
      <c r="I750" s="3"/>
      <c r="J750" s="3"/>
      <c r="K750" s="3"/>
      <c r="L750" s="3"/>
      <c r="M750" s="3"/>
      <c r="N750" s="3"/>
      <c r="O750" s="3"/>
      <c r="P750" s="3"/>
      <c r="Q750" s="3"/>
      <c r="R750" s="3"/>
      <c r="S750" s="3"/>
      <c r="T750" s="3"/>
      <c r="U750" s="3"/>
      <c r="V750" s="3"/>
      <c r="W750" s="3"/>
      <c r="X750" s="3"/>
      <c r="Y750" s="3"/>
      <c r="Z750" s="3"/>
    </row>
    <row r="751" spans="2:26">
      <c r="B751" s="449"/>
      <c r="C751" s="7"/>
      <c r="D751" s="3"/>
      <c r="E751" s="3"/>
      <c r="F751" s="3"/>
      <c r="G751" s="3"/>
      <c r="H751" s="3"/>
      <c r="I751" s="3"/>
      <c r="J751" s="3"/>
      <c r="K751" s="3"/>
      <c r="L751" s="3"/>
      <c r="M751" s="3"/>
      <c r="N751" s="3"/>
      <c r="O751" s="3"/>
      <c r="P751" s="3"/>
      <c r="Q751" s="3"/>
      <c r="R751" s="3"/>
      <c r="S751" s="3"/>
      <c r="T751" s="3"/>
      <c r="U751" s="3"/>
      <c r="V751" s="3"/>
      <c r="W751" s="3"/>
      <c r="X751" s="3"/>
      <c r="Y751" s="3"/>
      <c r="Z751" s="3"/>
    </row>
    <row r="752" spans="2:26">
      <c r="B752" s="449"/>
      <c r="C752" s="7"/>
      <c r="D752" s="3"/>
      <c r="E752" s="3"/>
      <c r="F752" s="3"/>
      <c r="G752" s="3"/>
      <c r="H752" s="3"/>
      <c r="I752" s="3"/>
      <c r="J752" s="3"/>
      <c r="K752" s="3"/>
      <c r="L752" s="3"/>
      <c r="M752" s="3"/>
      <c r="N752" s="3"/>
      <c r="O752" s="3"/>
      <c r="P752" s="3"/>
      <c r="Q752" s="3"/>
      <c r="R752" s="3"/>
      <c r="S752" s="3"/>
      <c r="T752" s="3"/>
      <c r="U752" s="3"/>
      <c r="V752" s="3"/>
      <c r="W752" s="3"/>
      <c r="X752" s="3"/>
      <c r="Y752" s="3"/>
      <c r="Z752" s="3"/>
    </row>
    <row r="753" spans="2:26">
      <c r="B753" s="449"/>
      <c r="C753" s="7"/>
      <c r="D753" s="3"/>
      <c r="E753" s="3"/>
      <c r="F753" s="3"/>
      <c r="G753" s="3"/>
      <c r="H753" s="3"/>
      <c r="I753" s="3"/>
      <c r="J753" s="3"/>
      <c r="K753" s="3"/>
      <c r="L753" s="3"/>
      <c r="M753" s="3"/>
      <c r="N753" s="3"/>
      <c r="O753" s="3"/>
      <c r="P753" s="3"/>
      <c r="Q753" s="3"/>
      <c r="R753" s="3"/>
      <c r="S753" s="3"/>
      <c r="T753" s="3"/>
      <c r="U753" s="3"/>
      <c r="V753" s="3"/>
      <c r="W753" s="3"/>
      <c r="X753" s="3"/>
      <c r="Y753" s="3"/>
      <c r="Z753" s="3"/>
    </row>
    <row r="754" spans="2:26">
      <c r="B754" s="449"/>
      <c r="C754" s="7"/>
      <c r="D754" s="3"/>
      <c r="E754" s="3"/>
      <c r="F754" s="3"/>
      <c r="G754" s="3"/>
      <c r="H754" s="3"/>
      <c r="I754" s="3"/>
      <c r="J754" s="3"/>
      <c r="K754" s="3"/>
      <c r="L754" s="3"/>
      <c r="M754" s="3"/>
      <c r="N754" s="3"/>
      <c r="O754" s="3"/>
      <c r="P754" s="3"/>
      <c r="Q754" s="3"/>
      <c r="R754" s="3"/>
      <c r="S754" s="3"/>
      <c r="T754" s="3"/>
      <c r="U754" s="3"/>
      <c r="V754" s="3"/>
      <c r="W754" s="3"/>
      <c r="X754" s="3"/>
      <c r="Y754" s="3"/>
      <c r="Z754" s="3"/>
    </row>
    <row r="755" spans="2:26">
      <c r="B755" s="449"/>
      <c r="C755" s="7"/>
      <c r="D755" s="3"/>
      <c r="E755" s="3"/>
      <c r="F755" s="3"/>
      <c r="G755" s="3"/>
      <c r="H755" s="3"/>
      <c r="I755" s="3"/>
      <c r="J755" s="3"/>
      <c r="K755" s="3"/>
      <c r="L755" s="3"/>
      <c r="M755" s="3"/>
      <c r="N755" s="3"/>
      <c r="O755" s="3"/>
      <c r="P755" s="3"/>
      <c r="Q755" s="3"/>
      <c r="R755" s="3"/>
      <c r="S755" s="3"/>
      <c r="T755" s="3"/>
      <c r="U755" s="3"/>
      <c r="V755" s="3"/>
      <c r="W755" s="3"/>
      <c r="X755" s="3"/>
      <c r="Y755" s="3"/>
      <c r="Z755" s="3"/>
    </row>
    <row r="756" spans="2:26">
      <c r="B756" s="449"/>
      <c r="C756" s="7"/>
      <c r="D756" s="3"/>
      <c r="E756" s="3"/>
      <c r="F756" s="3"/>
      <c r="G756" s="3"/>
      <c r="H756" s="3"/>
      <c r="I756" s="3"/>
      <c r="J756" s="3"/>
      <c r="K756" s="3"/>
      <c r="L756" s="3"/>
      <c r="M756" s="3"/>
      <c r="N756" s="3"/>
      <c r="O756" s="3"/>
      <c r="P756" s="3"/>
      <c r="Q756" s="3"/>
      <c r="R756" s="3"/>
      <c r="S756" s="3"/>
      <c r="T756" s="3"/>
      <c r="U756" s="3"/>
      <c r="V756" s="3"/>
      <c r="W756" s="3"/>
      <c r="X756" s="3"/>
      <c r="Y756" s="3"/>
      <c r="Z756" s="3"/>
    </row>
    <row r="757" spans="2:26">
      <c r="B757" s="449"/>
      <c r="C757" s="7"/>
      <c r="D757" s="3"/>
      <c r="E757" s="3"/>
      <c r="F757" s="3"/>
      <c r="G757" s="3"/>
      <c r="H757" s="3"/>
      <c r="I757" s="3"/>
      <c r="J757" s="3"/>
      <c r="K757" s="3"/>
      <c r="L757" s="3"/>
      <c r="M757" s="3"/>
      <c r="N757" s="3"/>
      <c r="O757" s="3"/>
      <c r="P757" s="3"/>
      <c r="Q757" s="3"/>
      <c r="R757" s="3"/>
      <c r="S757" s="3"/>
      <c r="T757" s="3"/>
      <c r="U757" s="3"/>
      <c r="V757" s="3"/>
      <c r="W757" s="3"/>
      <c r="X757" s="3"/>
      <c r="Y757" s="3"/>
      <c r="Z757" s="3"/>
    </row>
    <row r="758" spans="2:26">
      <c r="B758" s="449"/>
      <c r="C758" s="7"/>
      <c r="D758" s="3"/>
      <c r="E758" s="3"/>
      <c r="F758" s="3"/>
      <c r="G758" s="3"/>
      <c r="H758" s="3"/>
      <c r="I758" s="3"/>
      <c r="J758" s="3"/>
      <c r="K758" s="3"/>
      <c r="L758" s="3"/>
      <c r="M758" s="3"/>
      <c r="N758" s="3"/>
      <c r="O758" s="3"/>
      <c r="P758" s="3"/>
      <c r="Q758" s="3"/>
      <c r="R758" s="3"/>
      <c r="S758" s="3"/>
      <c r="T758" s="3"/>
      <c r="U758" s="3"/>
      <c r="V758" s="3"/>
      <c r="W758" s="3"/>
      <c r="X758" s="3"/>
      <c r="Y758" s="3"/>
      <c r="Z758" s="3"/>
    </row>
    <row r="759" spans="2:26">
      <c r="B759" s="449"/>
      <c r="C759" s="7"/>
      <c r="D759" s="3"/>
      <c r="E759" s="3"/>
      <c r="F759" s="3"/>
      <c r="G759" s="3"/>
      <c r="H759" s="3"/>
      <c r="I759" s="3"/>
      <c r="J759" s="3"/>
      <c r="K759" s="3"/>
      <c r="L759" s="3"/>
      <c r="M759" s="3"/>
      <c r="N759" s="3"/>
      <c r="O759" s="3"/>
      <c r="P759" s="3"/>
      <c r="Q759" s="3"/>
      <c r="R759" s="3"/>
      <c r="S759" s="3"/>
      <c r="T759" s="3"/>
      <c r="U759" s="3"/>
      <c r="V759" s="3"/>
      <c r="W759" s="3"/>
      <c r="X759" s="3"/>
      <c r="Y759" s="3"/>
      <c r="Z759" s="3"/>
    </row>
    <row r="760" spans="2:26">
      <c r="B760" s="449"/>
      <c r="C760" s="7"/>
      <c r="D760" s="3"/>
      <c r="E760" s="3"/>
      <c r="F760" s="3"/>
      <c r="G760" s="3"/>
      <c r="H760" s="3"/>
      <c r="I760" s="3"/>
      <c r="J760" s="3"/>
      <c r="K760" s="3"/>
      <c r="L760" s="3"/>
      <c r="M760" s="3"/>
      <c r="N760" s="3"/>
      <c r="O760" s="3"/>
      <c r="P760" s="3"/>
      <c r="Q760" s="3"/>
      <c r="R760" s="3"/>
      <c r="S760" s="3"/>
      <c r="T760" s="3"/>
      <c r="U760" s="3"/>
      <c r="V760" s="3"/>
      <c r="W760" s="3"/>
      <c r="X760" s="3"/>
      <c r="Y760" s="3"/>
      <c r="Z760" s="3"/>
    </row>
    <row r="761" spans="2:26">
      <c r="B761" s="449"/>
      <c r="C761" s="7"/>
      <c r="D761" s="3"/>
      <c r="E761" s="3"/>
      <c r="F761" s="3"/>
      <c r="G761" s="3"/>
      <c r="H761" s="3"/>
      <c r="I761" s="3"/>
      <c r="J761" s="3"/>
      <c r="K761" s="3"/>
      <c r="L761" s="3"/>
      <c r="M761" s="3"/>
      <c r="N761" s="3"/>
      <c r="O761" s="3"/>
      <c r="P761" s="3"/>
      <c r="Q761" s="3"/>
      <c r="R761" s="3"/>
      <c r="S761" s="3"/>
      <c r="T761" s="3"/>
      <c r="U761" s="3"/>
      <c r="V761" s="3"/>
      <c r="W761" s="3"/>
      <c r="X761" s="3"/>
      <c r="Y761" s="3"/>
      <c r="Z761" s="3"/>
    </row>
    <row r="762" spans="2:26">
      <c r="B762" s="449"/>
      <c r="C762" s="7"/>
      <c r="D762" s="3"/>
      <c r="E762" s="3"/>
      <c r="F762" s="3"/>
      <c r="G762" s="3"/>
      <c r="H762" s="3"/>
      <c r="I762" s="3"/>
      <c r="J762" s="3"/>
      <c r="K762" s="3"/>
      <c r="L762" s="3"/>
      <c r="M762" s="3"/>
      <c r="N762" s="3"/>
      <c r="O762" s="3"/>
      <c r="P762" s="3"/>
      <c r="Q762" s="3"/>
      <c r="R762" s="3"/>
      <c r="S762" s="3"/>
      <c r="T762" s="3"/>
      <c r="U762" s="3"/>
      <c r="V762" s="3"/>
      <c r="W762" s="3"/>
      <c r="X762" s="3"/>
      <c r="Y762" s="3"/>
      <c r="Z762" s="3"/>
    </row>
    <row r="763" spans="2:26">
      <c r="B763" s="449"/>
      <c r="C763" s="7"/>
      <c r="D763" s="3"/>
      <c r="E763" s="3"/>
      <c r="F763" s="3"/>
      <c r="G763" s="3"/>
      <c r="H763" s="3"/>
      <c r="I763" s="3"/>
      <c r="J763" s="3"/>
      <c r="K763" s="3"/>
      <c r="L763" s="3"/>
      <c r="M763" s="3"/>
      <c r="N763" s="3"/>
      <c r="O763" s="3"/>
      <c r="P763" s="3"/>
      <c r="Q763" s="3"/>
      <c r="R763" s="3"/>
      <c r="S763" s="3"/>
      <c r="T763" s="3"/>
      <c r="U763" s="3"/>
      <c r="V763" s="3"/>
      <c r="W763" s="3"/>
      <c r="X763" s="3"/>
      <c r="Y763" s="3"/>
      <c r="Z763" s="3"/>
    </row>
    <row r="764" spans="2:26">
      <c r="B764" s="449"/>
      <c r="C764" s="7"/>
      <c r="D764" s="3"/>
      <c r="E764" s="3"/>
      <c r="F764" s="3"/>
      <c r="G764" s="3"/>
      <c r="H764" s="3"/>
      <c r="I764" s="3"/>
      <c r="J764" s="3"/>
      <c r="K764" s="3"/>
      <c r="L764" s="3"/>
      <c r="M764" s="3"/>
      <c r="N764" s="3"/>
      <c r="O764" s="3"/>
      <c r="P764" s="3"/>
      <c r="Q764" s="3"/>
      <c r="R764" s="3"/>
      <c r="S764" s="3"/>
      <c r="T764" s="3"/>
      <c r="U764" s="3"/>
      <c r="V764" s="3"/>
      <c r="W764" s="3"/>
      <c r="X764" s="3"/>
      <c r="Y764" s="3"/>
      <c r="Z764" s="3"/>
    </row>
    <row r="765" spans="2:26">
      <c r="B765" s="449"/>
      <c r="C765" s="7"/>
      <c r="D765" s="3"/>
      <c r="E765" s="3"/>
      <c r="F765" s="3"/>
      <c r="G765" s="3"/>
      <c r="H765" s="3"/>
      <c r="I765" s="3"/>
      <c r="J765" s="3"/>
      <c r="K765" s="3"/>
      <c r="L765" s="3"/>
      <c r="M765" s="3"/>
      <c r="N765" s="3"/>
      <c r="O765" s="3"/>
      <c r="P765" s="3"/>
      <c r="Q765" s="3"/>
      <c r="R765" s="3"/>
      <c r="S765" s="3"/>
      <c r="T765" s="3"/>
      <c r="U765" s="3"/>
      <c r="V765" s="3"/>
      <c r="W765" s="3"/>
      <c r="X765" s="3"/>
      <c r="Y765" s="3"/>
      <c r="Z765" s="3"/>
    </row>
    <row r="766" spans="2:26">
      <c r="B766" s="449"/>
      <c r="C766" s="7"/>
      <c r="D766" s="3"/>
      <c r="E766" s="3"/>
      <c r="F766" s="3"/>
      <c r="G766" s="3"/>
      <c r="H766" s="3"/>
      <c r="I766" s="3"/>
      <c r="J766" s="3"/>
      <c r="K766" s="3"/>
      <c r="L766" s="3"/>
      <c r="M766" s="3"/>
      <c r="N766" s="3"/>
      <c r="O766" s="3"/>
      <c r="P766" s="3"/>
      <c r="Q766" s="3"/>
      <c r="R766" s="3"/>
      <c r="S766" s="3"/>
      <c r="T766" s="3"/>
      <c r="U766" s="3"/>
      <c r="V766" s="3"/>
      <c r="W766" s="3"/>
      <c r="X766" s="3"/>
      <c r="Y766" s="3"/>
      <c r="Z766" s="3"/>
    </row>
    <row r="767" spans="2:26">
      <c r="B767" s="449"/>
      <c r="C767" s="7"/>
      <c r="D767" s="3"/>
      <c r="E767" s="3"/>
      <c r="F767" s="3"/>
      <c r="G767" s="3"/>
      <c r="H767" s="3"/>
      <c r="I767" s="3"/>
      <c r="J767" s="3"/>
      <c r="K767" s="3"/>
      <c r="L767" s="3"/>
      <c r="M767" s="3"/>
      <c r="N767" s="3"/>
      <c r="O767" s="3"/>
      <c r="P767" s="3"/>
      <c r="Q767" s="3"/>
      <c r="R767" s="3"/>
      <c r="S767" s="3"/>
      <c r="T767" s="3"/>
      <c r="U767" s="3"/>
      <c r="V767" s="3"/>
      <c r="W767" s="3"/>
      <c r="X767" s="3"/>
      <c r="Y767" s="3"/>
      <c r="Z767" s="3"/>
    </row>
    <row r="768" spans="2:26">
      <c r="B768" s="449"/>
      <c r="C768" s="7"/>
      <c r="D768" s="3"/>
      <c r="E768" s="3"/>
      <c r="F768" s="3"/>
      <c r="G768" s="3"/>
      <c r="H768" s="3"/>
      <c r="I768" s="3"/>
      <c r="J768" s="3"/>
      <c r="K768" s="3"/>
      <c r="L768" s="3"/>
      <c r="M768" s="3"/>
      <c r="N768" s="3"/>
      <c r="O768" s="3"/>
      <c r="P768" s="3"/>
      <c r="Q768" s="3"/>
      <c r="R768" s="3"/>
      <c r="S768" s="3"/>
      <c r="T768" s="3"/>
      <c r="U768" s="3"/>
      <c r="V768" s="3"/>
      <c r="W768" s="3"/>
      <c r="X768" s="3"/>
      <c r="Y768" s="3"/>
      <c r="Z768" s="3"/>
    </row>
    <row r="769" spans="2:26">
      <c r="B769" s="449"/>
      <c r="C769" s="7"/>
      <c r="D769" s="3"/>
      <c r="E769" s="3"/>
      <c r="F769" s="3"/>
      <c r="G769" s="3"/>
      <c r="H769" s="3"/>
      <c r="I769" s="3"/>
      <c r="J769" s="3"/>
      <c r="K769" s="3"/>
      <c r="L769" s="3"/>
      <c r="M769" s="3"/>
      <c r="N769" s="3"/>
      <c r="O769" s="3"/>
      <c r="P769" s="3"/>
      <c r="Q769" s="3"/>
      <c r="R769" s="3"/>
      <c r="S769" s="3"/>
      <c r="T769" s="3"/>
      <c r="U769" s="3"/>
      <c r="V769" s="3"/>
      <c r="W769" s="3"/>
      <c r="X769" s="3"/>
      <c r="Y769" s="3"/>
      <c r="Z769" s="3"/>
    </row>
    <row r="770" spans="2:26">
      <c r="B770" s="449"/>
      <c r="C770" s="7"/>
      <c r="D770" s="3"/>
      <c r="E770" s="3"/>
      <c r="F770" s="3"/>
      <c r="G770" s="3"/>
      <c r="H770" s="3"/>
      <c r="I770" s="3"/>
      <c r="J770" s="3"/>
      <c r="K770" s="3"/>
      <c r="L770" s="3"/>
      <c r="M770" s="3"/>
      <c r="N770" s="3"/>
      <c r="O770" s="3"/>
      <c r="P770" s="3"/>
      <c r="Q770" s="3"/>
      <c r="R770" s="3"/>
      <c r="S770" s="3"/>
      <c r="T770" s="3"/>
      <c r="U770" s="3"/>
      <c r="V770" s="3"/>
      <c r="W770" s="3"/>
      <c r="X770" s="3"/>
      <c r="Y770" s="3"/>
      <c r="Z770" s="3"/>
    </row>
    <row r="771" spans="2:26">
      <c r="B771" s="449"/>
      <c r="C771" s="7"/>
      <c r="D771" s="3"/>
      <c r="E771" s="3"/>
      <c r="F771" s="3"/>
      <c r="G771" s="3"/>
      <c r="H771" s="3"/>
      <c r="I771" s="3"/>
      <c r="J771" s="3"/>
      <c r="K771" s="3"/>
      <c r="L771" s="3"/>
      <c r="M771" s="3"/>
      <c r="N771" s="3"/>
      <c r="O771" s="3"/>
      <c r="P771" s="3"/>
      <c r="Q771" s="3"/>
      <c r="R771" s="3"/>
      <c r="S771" s="3"/>
      <c r="T771" s="3"/>
      <c r="U771" s="3"/>
      <c r="V771" s="3"/>
      <c r="W771" s="3"/>
      <c r="X771" s="3"/>
      <c r="Y771" s="3"/>
      <c r="Z771" s="3"/>
    </row>
    <row r="772" spans="2:26">
      <c r="B772" s="449"/>
      <c r="C772" s="7"/>
      <c r="D772" s="3"/>
      <c r="E772" s="3"/>
      <c r="F772" s="3"/>
      <c r="G772" s="3"/>
      <c r="H772" s="3"/>
      <c r="I772" s="3"/>
      <c r="J772" s="3"/>
      <c r="K772" s="3"/>
      <c r="L772" s="3"/>
      <c r="M772" s="3"/>
      <c r="N772" s="3"/>
      <c r="O772" s="3"/>
      <c r="P772" s="3"/>
      <c r="Q772" s="3"/>
      <c r="R772" s="3"/>
      <c r="S772" s="3"/>
      <c r="T772" s="3"/>
      <c r="U772" s="3"/>
      <c r="V772" s="3"/>
      <c r="W772" s="3"/>
      <c r="X772" s="3"/>
      <c r="Y772" s="3"/>
      <c r="Z772" s="3"/>
    </row>
    <row r="773" spans="2:26">
      <c r="B773" s="449"/>
      <c r="C773" s="7"/>
      <c r="D773" s="3"/>
      <c r="E773" s="3"/>
      <c r="F773" s="3"/>
      <c r="G773" s="3"/>
      <c r="H773" s="3"/>
      <c r="I773" s="3"/>
      <c r="J773" s="3"/>
      <c r="K773" s="3"/>
      <c r="L773" s="3"/>
      <c r="M773" s="3"/>
      <c r="N773" s="3"/>
      <c r="O773" s="3"/>
      <c r="P773" s="3"/>
      <c r="Q773" s="3"/>
      <c r="R773" s="3"/>
      <c r="S773" s="3"/>
      <c r="T773" s="3"/>
      <c r="U773" s="3"/>
      <c r="V773" s="3"/>
      <c r="W773" s="3"/>
      <c r="X773" s="3"/>
      <c r="Y773" s="3"/>
      <c r="Z773" s="3"/>
    </row>
    <row r="774" spans="2:26">
      <c r="B774" s="449"/>
      <c r="C774" s="7"/>
      <c r="D774" s="3"/>
      <c r="E774" s="3"/>
      <c r="F774" s="3"/>
      <c r="G774" s="3"/>
      <c r="H774" s="3"/>
      <c r="I774" s="3"/>
      <c r="J774" s="3"/>
      <c r="K774" s="3"/>
      <c r="L774" s="3"/>
      <c r="M774" s="3"/>
      <c r="N774" s="3"/>
      <c r="O774" s="3"/>
      <c r="P774" s="3"/>
      <c r="Q774" s="3"/>
      <c r="R774" s="3"/>
      <c r="S774" s="3"/>
      <c r="T774" s="3"/>
      <c r="U774" s="3"/>
      <c r="V774" s="3"/>
      <c r="W774" s="3"/>
      <c r="X774" s="3"/>
      <c r="Y774" s="3"/>
      <c r="Z774" s="3"/>
    </row>
    <row r="775" spans="2:26">
      <c r="B775" s="449"/>
      <c r="C775" s="7"/>
      <c r="D775" s="3"/>
      <c r="E775" s="3"/>
      <c r="F775" s="3"/>
      <c r="G775" s="3"/>
      <c r="H775" s="3"/>
      <c r="I775" s="3"/>
      <c r="J775" s="3"/>
      <c r="K775" s="3"/>
      <c r="L775" s="3"/>
      <c r="M775" s="3"/>
      <c r="N775" s="3"/>
      <c r="O775" s="3"/>
      <c r="P775" s="3"/>
      <c r="Q775" s="3"/>
      <c r="R775" s="3"/>
      <c r="S775" s="3"/>
      <c r="T775" s="3"/>
      <c r="U775" s="3"/>
      <c r="V775" s="3"/>
      <c r="W775" s="3"/>
      <c r="X775" s="3"/>
      <c r="Y775" s="3"/>
      <c r="Z775" s="3"/>
    </row>
    <row r="776" spans="2:26">
      <c r="B776" s="449"/>
      <c r="C776" s="7"/>
      <c r="D776" s="3"/>
      <c r="E776" s="3"/>
      <c r="F776" s="3"/>
      <c r="G776" s="3"/>
      <c r="H776" s="3"/>
      <c r="I776" s="3"/>
      <c r="J776" s="3"/>
      <c r="K776" s="3"/>
      <c r="L776" s="3"/>
      <c r="M776" s="3"/>
      <c r="N776" s="3"/>
      <c r="O776" s="3"/>
      <c r="P776" s="3"/>
      <c r="Q776" s="3"/>
      <c r="R776" s="3"/>
      <c r="S776" s="3"/>
      <c r="T776" s="3"/>
      <c r="U776" s="3"/>
      <c r="V776" s="3"/>
      <c r="W776" s="3"/>
      <c r="X776" s="3"/>
      <c r="Y776" s="3"/>
      <c r="Z776" s="3"/>
    </row>
    <row r="777" spans="2:26">
      <c r="B777" s="449"/>
      <c r="C777" s="7"/>
      <c r="D777" s="3"/>
      <c r="E777" s="3"/>
      <c r="F777" s="3"/>
      <c r="G777" s="3"/>
      <c r="H777" s="3"/>
      <c r="I777" s="3"/>
      <c r="J777" s="3"/>
      <c r="K777" s="3"/>
      <c r="L777" s="3"/>
      <c r="M777" s="3"/>
      <c r="N777" s="3"/>
      <c r="O777" s="3"/>
      <c r="P777" s="3"/>
      <c r="Q777" s="3"/>
      <c r="R777" s="3"/>
      <c r="S777" s="3"/>
      <c r="T777" s="3"/>
      <c r="U777" s="3"/>
      <c r="V777" s="3"/>
      <c r="W777" s="3"/>
      <c r="X777" s="3"/>
      <c r="Y777" s="3"/>
      <c r="Z777" s="3"/>
    </row>
    <row r="778" spans="2:26">
      <c r="B778" s="449"/>
      <c r="C778" s="7"/>
      <c r="D778" s="3"/>
      <c r="E778" s="3"/>
      <c r="F778" s="3"/>
      <c r="G778" s="3"/>
      <c r="H778" s="3"/>
      <c r="I778" s="3"/>
      <c r="J778" s="3"/>
      <c r="K778" s="3"/>
      <c r="L778" s="3"/>
      <c r="M778" s="3"/>
      <c r="N778" s="3"/>
      <c r="O778" s="3"/>
      <c r="P778" s="3"/>
      <c r="Q778" s="3"/>
      <c r="R778" s="3"/>
      <c r="S778" s="3"/>
      <c r="T778" s="3"/>
      <c r="U778" s="3"/>
      <c r="V778" s="3"/>
      <c r="W778" s="3"/>
      <c r="X778" s="3"/>
      <c r="Y778" s="3"/>
      <c r="Z778" s="3"/>
    </row>
    <row r="779" spans="2:26">
      <c r="B779" s="449"/>
      <c r="C779" s="7"/>
      <c r="D779" s="3"/>
      <c r="E779" s="3"/>
      <c r="F779" s="3"/>
      <c r="G779" s="3"/>
      <c r="H779" s="3"/>
      <c r="I779" s="3"/>
      <c r="J779" s="3"/>
      <c r="K779" s="3"/>
      <c r="L779" s="3"/>
      <c r="M779" s="3"/>
      <c r="N779" s="3"/>
      <c r="O779" s="3"/>
      <c r="P779" s="3"/>
      <c r="Q779" s="3"/>
      <c r="R779" s="3"/>
      <c r="S779" s="3"/>
      <c r="T779" s="3"/>
      <c r="U779" s="3"/>
      <c r="V779" s="3"/>
      <c r="W779" s="3"/>
      <c r="X779" s="3"/>
      <c r="Y779" s="3"/>
      <c r="Z779" s="3"/>
    </row>
    <row r="780" spans="2:26">
      <c r="B780" s="449"/>
      <c r="C780" s="7"/>
      <c r="D780" s="3"/>
      <c r="E780" s="3"/>
      <c r="F780" s="3"/>
      <c r="G780" s="3"/>
      <c r="H780" s="3"/>
      <c r="I780" s="3"/>
      <c r="J780" s="3"/>
      <c r="K780" s="3"/>
      <c r="L780" s="3"/>
      <c r="M780" s="3"/>
      <c r="N780" s="3"/>
      <c r="O780" s="3"/>
      <c r="P780" s="3"/>
      <c r="Q780" s="3"/>
      <c r="R780" s="3"/>
      <c r="S780" s="3"/>
      <c r="T780" s="3"/>
      <c r="U780" s="3"/>
      <c r="V780" s="3"/>
      <c r="W780" s="3"/>
      <c r="X780" s="3"/>
      <c r="Y780" s="3"/>
      <c r="Z780" s="3"/>
    </row>
    <row r="781" spans="2:26">
      <c r="B781" s="449"/>
      <c r="C781" s="7"/>
      <c r="D781" s="3"/>
      <c r="E781" s="3"/>
      <c r="F781" s="3"/>
      <c r="G781" s="3"/>
      <c r="H781" s="3"/>
      <c r="I781" s="3"/>
      <c r="J781" s="3"/>
      <c r="K781" s="3"/>
      <c r="L781" s="3"/>
      <c r="M781" s="3"/>
      <c r="N781" s="3"/>
      <c r="O781" s="3"/>
      <c r="P781" s="3"/>
      <c r="Q781" s="3"/>
      <c r="R781" s="3"/>
      <c r="S781" s="3"/>
      <c r="T781" s="3"/>
      <c r="U781" s="3"/>
      <c r="V781" s="3"/>
      <c r="W781" s="3"/>
      <c r="X781" s="3"/>
      <c r="Y781" s="3"/>
      <c r="Z781" s="3"/>
    </row>
    <row r="782" spans="2:26">
      <c r="B782" s="449"/>
      <c r="C782" s="7"/>
      <c r="D782" s="3"/>
      <c r="E782" s="3"/>
      <c r="F782" s="3"/>
      <c r="G782" s="3"/>
      <c r="H782" s="3"/>
      <c r="I782" s="3"/>
      <c r="J782" s="3"/>
      <c r="K782" s="3"/>
      <c r="L782" s="3"/>
      <c r="M782" s="3"/>
      <c r="N782" s="3"/>
      <c r="O782" s="3"/>
      <c r="P782" s="3"/>
      <c r="Q782" s="3"/>
      <c r="R782" s="3"/>
      <c r="S782" s="3"/>
      <c r="T782" s="3"/>
      <c r="U782" s="3"/>
      <c r="V782" s="3"/>
      <c r="W782" s="3"/>
      <c r="X782" s="3"/>
      <c r="Y782" s="3"/>
      <c r="Z782" s="3"/>
    </row>
    <row r="783" spans="2:26">
      <c r="B783" s="449"/>
      <c r="C783" s="7"/>
      <c r="D783" s="3"/>
      <c r="E783" s="3"/>
      <c r="F783" s="3"/>
      <c r="G783" s="3"/>
      <c r="H783" s="3"/>
      <c r="I783" s="3"/>
      <c r="J783" s="3"/>
      <c r="K783" s="3"/>
      <c r="L783" s="3"/>
      <c r="M783" s="3"/>
      <c r="N783" s="3"/>
      <c r="O783" s="3"/>
      <c r="P783" s="3"/>
      <c r="Q783" s="3"/>
      <c r="R783" s="3"/>
      <c r="S783" s="3"/>
      <c r="T783" s="3"/>
      <c r="U783" s="3"/>
      <c r="V783" s="3"/>
      <c r="W783" s="3"/>
      <c r="X783" s="3"/>
      <c r="Y783" s="3"/>
      <c r="Z783" s="3"/>
    </row>
    <row r="784" spans="2:26">
      <c r="B784" s="449"/>
      <c r="C784" s="7"/>
      <c r="D784" s="3"/>
      <c r="E784" s="3"/>
      <c r="F784" s="3"/>
      <c r="G784" s="3"/>
      <c r="H784" s="3"/>
      <c r="I784" s="3"/>
      <c r="J784" s="3"/>
      <c r="K784" s="3"/>
      <c r="L784" s="3"/>
      <c r="M784" s="3"/>
      <c r="N784" s="3"/>
      <c r="O784" s="3"/>
      <c r="P784" s="3"/>
      <c r="Q784" s="3"/>
      <c r="R784" s="3"/>
      <c r="S784" s="3"/>
      <c r="T784" s="3"/>
      <c r="U784" s="3"/>
      <c r="V784" s="3"/>
      <c r="W784" s="3"/>
      <c r="X784" s="3"/>
      <c r="Y784" s="3"/>
      <c r="Z784" s="3"/>
    </row>
    <row r="785" spans="2:26">
      <c r="B785" s="449"/>
      <c r="C785" s="7"/>
      <c r="D785" s="3"/>
      <c r="E785" s="3"/>
      <c r="F785" s="3"/>
      <c r="G785" s="3"/>
      <c r="H785" s="3"/>
      <c r="I785" s="3"/>
      <c r="J785" s="3"/>
      <c r="K785" s="3"/>
      <c r="L785" s="3"/>
      <c r="M785" s="3"/>
      <c r="N785" s="3"/>
      <c r="O785" s="3"/>
      <c r="P785" s="3"/>
      <c r="Q785" s="3"/>
      <c r="R785" s="3"/>
      <c r="S785" s="3"/>
      <c r="T785" s="3"/>
      <c r="U785" s="3"/>
      <c r="V785" s="3"/>
      <c r="W785" s="3"/>
      <c r="X785" s="3"/>
      <c r="Y785" s="3"/>
      <c r="Z785" s="3"/>
    </row>
    <row r="786" spans="2:26">
      <c r="B786" s="449"/>
      <c r="C786" s="7"/>
      <c r="D786" s="3"/>
      <c r="E786" s="3"/>
      <c r="F786" s="3"/>
      <c r="G786" s="3"/>
      <c r="H786" s="3"/>
      <c r="I786" s="3"/>
      <c r="J786" s="3"/>
      <c r="K786" s="3"/>
      <c r="L786" s="3"/>
      <c r="M786" s="3"/>
      <c r="N786" s="3"/>
      <c r="O786" s="3"/>
      <c r="P786" s="3"/>
      <c r="Q786" s="3"/>
      <c r="R786" s="3"/>
      <c r="S786" s="3"/>
      <c r="T786" s="3"/>
      <c r="U786" s="3"/>
      <c r="V786" s="3"/>
      <c r="W786" s="3"/>
      <c r="X786" s="3"/>
      <c r="Y786" s="3"/>
      <c r="Z786" s="3"/>
    </row>
    <row r="787" spans="2:26">
      <c r="B787" s="449"/>
      <c r="C787" s="7"/>
      <c r="D787" s="3"/>
      <c r="E787" s="3"/>
      <c r="F787" s="3"/>
      <c r="G787" s="3"/>
      <c r="H787" s="3"/>
      <c r="I787" s="3"/>
      <c r="J787" s="3"/>
      <c r="K787" s="3"/>
      <c r="L787" s="3"/>
      <c r="M787" s="3"/>
      <c r="N787" s="3"/>
      <c r="O787" s="3"/>
      <c r="P787" s="3"/>
      <c r="Q787" s="3"/>
      <c r="R787" s="3"/>
      <c r="S787" s="3"/>
      <c r="T787" s="3"/>
      <c r="U787" s="3"/>
      <c r="V787" s="3"/>
      <c r="W787" s="3"/>
      <c r="X787" s="3"/>
      <c r="Y787" s="3"/>
      <c r="Z787" s="3"/>
    </row>
    <row r="788" spans="2:26">
      <c r="B788" s="449"/>
      <c r="C788" s="7"/>
      <c r="D788" s="3"/>
      <c r="E788" s="3"/>
      <c r="F788" s="3"/>
      <c r="G788" s="3"/>
      <c r="H788" s="3"/>
      <c r="I788" s="3"/>
      <c r="J788" s="3"/>
      <c r="K788" s="3"/>
      <c r="L788" s="3"/>
      <c r="M788" s="3"/>
      <c r="N788" s="3"/>
      <c r="O788" s="3"/>
      <c r="P788" s="3"/>
      <c r="Q788" s="3"/>
      <c r="R788" s="3"/>
      <c r="S788" s="3"/>
      <c r="T788" s="3"/>
      <c r="U788" s="3"/>
      <c r="V788" s="3"/>
      <c r="W788" s="3"/>
      <c r="X788" s="3"/>
      <c r="Y788" s="3"/>
      <c r="Z788" s="3"/>
    </row>
    <row r="789" spans="2:26">
      <c r="B789" s="449"/>
      <c r="C789" s="7"/>
      <c r="D789" s="3"/>
      <c r="E789" s="3"/>
      <c r="F789" s="3"/>
      <c r="G789" s="3"/>
      <c r="H789" s="3"/>
      <c r="I789" s="3"/>
      <c r="J789" s="3"/>
      <c r="K789" s="3"/>
      <c r="L789" s="3"/>
      <c r="M789" s="3"/>
      <c r="N789" s="3"/>
      <c r="O789" s="3"/>
      <c r="P789" s="3"/>
      <c r="Q789" s="3"/>
      <c r="R789" s="3"/>
      <c r="S789" s="3"/>
      <c r="T789" s="3"/>
      <c r="U789" s="3"/>
      <c r="V789" s="3"/>
      <c r="W789" s="3"/>
      <c r="X789" s="3"/>
      <c r="Y789" s="3"/>
      <c r="Z789" s="3"/>
    </row>
    <row r="790" spans="2:26">
      <c r="B790" s="449"/>
      <c r="C790" s="7"/>
      <c r="D790" s="3"/>
      <c r="E790" s="3"/>
      <c r="F790" s="3"/>
      <c r="G790" s="3"/>
      <c r="H790" s="3"/>
      <c r="I790" s="3"/>
      <c r="J790" s="3"/>
      <c r="K790" s="3"/>
      <c r="L790" s="3"/>
      <c r="M790" s="3"/>
      <c r="N790" s="3"/>
      <c r="O790" s="3"/>
      <c r="P790" s="3"/>
      <c r="Q790" s="3"/>
      <c r="R790" s="3"/>
      <c r="S790" s="3"/>
      <c r="T790" s="3"/>
      <c r="U790" s="3"/>
      <c r="V790" s="3"/>
      <c r="W790" s="3"/>
      <c r="X790" s="3"/>
      <c r="Y790" s="3"/>
      <c r="Z790" s="3"/>
    </row>
    <row r="791" spans="2:26">
      <c r="B791" s="449"/>
      <c r="C791" s="7"/>
      <c r="D791" s="3"/>
      <c r="E791" s="3"/>
      <c r="F791" s="3"/>
      <c r="G791" s="3"/>
      <c r="H791" s="3"/>
      <c r="I791" s="3"/>
      <c r="J791" s="3"/>
      <c r="K791" s="3"/>
      <c r="L791" s="3"/>
      <c r="M791" s="3"/>
      <c r="N791" s="3"/>
      <c r="O791" s="3"/>
      <c r="P791" s="3"/>
      <c r="Q791" s="3"/>
      <c r="R791" s="3"/>
      <c r="S791" s="3"/>
      <c r="T791" s="3"/>
      <c r="U791" s="3"/>
      <c r="V791" s="3"/>
      <c r="W791" s="3"/>
      <c r="X791" s="3"/>
      <c r="Y791" s="3"/>
      <c r="Z791" s="3"/>
    </row>
    <row r="792" spans="2:26">
      <c r="B792" s="449"/>
      <c r="C792" s="7"/>
      <c r="D792" s="3"/>
      <c r="E792" s="3"/>
      <c r="F792" s="3"/>
      <c r="G792" s="3"/>
      <c r="H792" s="3"/>
      <c r="I792" s="3"/>
      <c r="J792" s="3"/>
      <c r="K792" s="3"/>
      <c r="L792" s="3"/>
      <c r="M792" s="3"/>
      <c r="N792" s="3"/>
      <c r="O792" s="3"/>
      <c r="P792" s="3"/>
      <c r="Q792" s="3"/>
      <c r="R792" s="3"/>
      <c r="S792" s="3"/>
      <c r="T792" s="3"/>
      <c r="U792" s="3"/>
      <c r="V792" s="3"/>
      <c r="W792" s="3"/>
      <c r="X792" s="3"/>
      <c r="Y792" s="3"/>
      <c r="Z792" s="3"/>
    </row>
    <row r="793" spans="2:26">
      <c r="B793" s="449"/>
      <c r="C793" s="7"/>
      <c r="D793" s="3"/>
      <c r="E793" s="3"/>
      <c r="F793" s="3"/>
      <c r="G793" s="3"/>
      <c r="H793" s="3"/>
      <c r="I793" s="3"/>
      <c r="J793" s="3"/>
      <c r="K793" s="3"/>
      <c r="L793" s="3"/>
      <c r="M793" s="3"/>
      <c r="N793" s="3"/>
      <c r="O793" s="3"/>
      <c r="P793" s="3"/>
      <c r="Q793" s="3"/>
      <c r="R793" s="3"/>
      <c r="S793" s="3"/>
      <c r="T793" s="3"/>
      <c r="U793" s="3"/>
      <c r="V793" s="3"/>
      <c r="W793" s="3"/>
      <c r="X793" s="3"/>
      <c r="Y793" s="3"/>
      <c r="Z793" s="3"/>
    </row>
    <row r="794" spans="2:26">
      <c r="B794" s="449"/>
      <c r="C794" s="7"/>
      <c r="D794" s="3"/>
      <c r="E794" s="3"/>
      <c r="F794" s="3"/>
      <c r="G794" s="3"/>
      <c r="H794" s="3"/>
      <c r="I794" s="3"/>
      <c r="J794" s="3"/>
      <c r="K794" s="3"/>
      <c r="L794" s="3"/>
      <c r="M794" s="3"/>
      <c r="N794" s="3"/>
      <c r="O794" s="3"/>
      <c r="P794" s="3"/>
      <c r="Q794" s="3"/>
      <c r="R794" s="3"/>
      <c r="S794" s="3"/>
      <c r="T794" s="3"/>
      <c r="U794" s="3"/>
      <c r="V794" s="3"/>
      <c r="W794" s="3"/>
      <c r="X794" s="3"/>
      <c r="Y794" s="3"/>
      <c r="Z794" s="3"/>
    </row>
    <row r="795" spans="2:26">
      <c r="B795" s="449"/>
      <c r="C795" s="7"/>
      <c r="D795" s="3"/>
      <c r="E795" s="3"/>
      <c r="F795" s="3"/>
      <c r="G795" s="3"/>
      <c r="H795" s="3"/>
      <c r="I795" s="3"/>
      <c r="J795" s="3"/>
      <c r="K795" s="3"/>
      <c r="L795" s="3"/>
      <c r="M795" s="3"/>
      <c r="N795" s="3"/>
      <c r="O795" s="3"/>
      <c r="P795" s="3"/>
      <c r="Q795" s="3"/>
      <c r="R795" s="3"/>
      <c r="S795" s="3"/>
      <c r="T795" s="3"/>
      <c r="U795" s="3"/>
      <c r="V795" s="3"/>
      <c r="W795" s="3"/>
      <c r="X795" s="3"/>
      <c r="Y795" s="3"/>
      <c r="Z795" s="3"/>
    </row>
    <row r="796" spans="2:26">
      <c r="B796" s="449"/>
      <c r="C796" s="7"/>
      <c r="D796" s="3"/>
      <c r="E796" s="3"/>
      <c r="F796" s="3"/>
      <c r="G796" s="3"/>
      <c r="H796" s="3"/>
      <c r="I796" s="3"/>
      <c r="J796" s="3"/>
      <c r="K796" s="3"/>
      <c r="L796" s="3"/>
      <c r="M796" s="3"/>
      <c r="N796" s="3"/>
      <c r="O796" s="3"/>
      <c r="P796" s="3"/>
      <c r="Q796" s="3"/>
      <c r="R796" s="3"/>
      <c r="S796" s="3"/>
      <c r="T796" s="3"/>
      <c r="U796" s="3"/>
      <c r="V796" s="3"/>
      <c r="W796" s="3"/>
      <c r="X796" s="3"/>
      <c r="Y796" s="3"/>
      <c r="Z796" s="3"/>
    </row>
    <row r="797" spans="2:26">
      <c r="B797" s="449"/>
      <c r="C797" s="7"/>
      <c r="D797" s="3"/>
      <c r="E797" s="3"/>
      <c r="F797" s="3"/>
      <c r="G797" s="3"/>
      <c r="H797" s="3"/>
      <c r="I797" s="3"/>
      <c r="J797" s="3"/>
      <c r="K797" s="3"/>
      <c r="L797" s="3"/>
      <c r="M797" s="3"/>
      <c r="N797" s="3"/>
      <c r="O797" s="3"/>
      <c r="P797" s="3"/>
      <c r="Q797" s="3"/>
      <c r="R797" s="3"/>
      <c r="S797" s="3"/>
      <c r="T797" s="3"/>
      <c r="U797" s="3"/>
      <c r="V797" s="3"/>
      <c r="W797" s="3"/>
      <c r="X797" s="3"/>
      <c r="Y797" s="3"/>
      <c r="Z797" s="3"/>
    </row>
    <row r="798" spans="2:26">
      <c r="B798" s="449"/>
      <c r="C798" s="7"/>
      <c r="D798" s="3"/>
      <c r="E798" s="3"/>
      <c r="F798" s="3"/>
      <c r="G798" s="3"/>
      <c r="H798" s="3"/>
      <c r="I798" s="3"/>
      <c r="J798" s="3"/>
      <c r="K798" s="3"/>
      <c r="L798" s="3"/>
      <c r="M798" s="3"/>
      <c r="N798" s="3"/>
      <c r="O798" s="3"/>
      <c r="P798" s="3"/>
      <c r="Q798" s="3"/>
      <c r="R798" s="3"/>
      <c r="S798" s="3"/>
      <c r="T798" s="3"/>
      <c r="U798" s="3"/>
      <c r="V798" s="3"/>
      <c r="W798" s="3"/>
      <c r="X798" s="3"/>
      <c r="Y798" s="3"/>
      <c r="Z798" s="3"/>
    </row>
    <row r="799" spans="2:26">
      <c r="B799" s="449"/>
      <c r="C799" s="7"/>
      <c r="D799" s="3"/>
      <c r="E799" s="3"/>
      <c r="F799" s="3"/>
      <c r="G799" s="3"/>
      <c r="H799" s="3"/>
      <c r="I799" s="3"/>
      <c r="J799" s="3"/>
      <c r="K799" s="3"/>
      <c r="L799" s="3"/>
      <c r="M799" s="3"/>
      <c r="N799" s="3"/>
      <c r="O799" s="3"/>
      <c r="P799" s="3"/>
      <c r="Q799" s="3"/>
      <c r="R799" s="3"/>
      <c r="S799" s="3"/>
      <c r="T799" s="3"/>
      <c r="U799" s="3"/>
      <c r="V799" s="3"/>
      <c r="W799" s="3"/>
      <c r="X799" s="3"/>
      <c r="Y799" s="3"/>
      <c r="Z799" s="3"/>
    </row>
    <row r="800" spans="2:26">
      <c r="B800" s="449"/>
      <c r="C800" s="7"/>
      <c r="D800" s="3"/>
      <c r="E800" s="3"/>
      <c r="F800" s="3"/>
      <c r="G800" s="3"/>
      <c r="H800" s="3"/>
      <c r="I800" s="3"/>
      <c r="J800" s="3"/>
      <c r="K800" s="3"/>
      <c r="L800" s="3"/>
      <c r="M800" s="3"/>
      <c r="N800" s="3"/>
      <c r="O800" s="3"/>
      <c r="P800" s="3"/>
      <c r="Q800" s="3"/>
      <c r="R800" s="3"/>
      <c r="S800" s="3"/>
      <c r="T800" s="3"/>
      <c r="U800" s="3"/>
      <c r="V800" s="3"/>
      <c r="W800" s="3"/>
      <c r="X800" s="3"/>
      <c r="Y800" s="3"/>
      <c r="Z800" s="3"/>
    </row>
    <row r="801" spans="2:26">
      <c r="B801" s="449"/>
      <c r="C801" s="7"/>
      <c r="D801" s="3"/>
      <c r="E801" s="3"/>
      <c r="F801" s="3"/>
      <c r="G801" s="3"/>
      <c r="H801" s="3"/>
      <c r="I801" s="3"/>
      <c r="J801" s="3"/>
      <c r="K801" s="3"/>
      <c r="L801" s="3"/>
      <c r="M801" s="3"/>
      <c r="N801" s="3"/>
      <c r="O801" s="3"/>
      <c r="P801" s="3"/>
      <c r="Q801" s="3"/>
      <c r="R801" s="3"/>
      <c r="S801" s="3"/>
      <c r="T801" s="3"/>
      <c r="U801" s="3"/>
      <c r="V801" s="3"/>
      <c r="W801" s="3"/>
      <c r="X801" s="3"/>
      <c r="Y801" s="3"/>
      <c r="Z801" s="3"/>
    </row>
    <row r="802" spans="2:26">
      <c r="B802" s="449"/>
      <c r="C802" s="7"/>
      <c r="D802" s="3"/>
      <c r="E802" s="3"/>
      <c r="F802" s="3"/>
      <c r="G802" s="3"/>
      <c r="H802" s="3"/>
      <c r="I802" s="3"/>
      <c r="J802" s="3"/>
      <c r="K802" s="3"/>
      <c r="L802" s="3"/>
      <c r="M802" s="3"/>
      <c r="N802" s="3"/>
      <c r="O802" s="3"/>
      <c r="P802" s="3"/>
      <c r="Q802" s="3"/>
      <c r="R802" s="3"/>
      <c r="S802" s="3"/>
      <c r="T802" s="3"/>
      <c r="U802" s="3"/>
      <c r="V802" s="3"/>
      <c r="W802" s="3"/>
      <c r="X802" s="3"/>
      <c r="Y802" s="3"/>
      <c r="Z802" s="3"/>
    </row>
    <row r="803" spans="2:26">
      <c r="B803" s="449"/>
      <c r="C803" s="7"/>
      <c r="D803" s="3"/>
      <c r="E803" s="3"/>
      <c r="F803" s="3"/>
      <c r="G803" s="3"/>
      <c r="H803" s="3"/>
      <c r="I803" s="3"/>
      <c r="J803" s="3"/>
      <c r="K803" s="3"/>
      <c r="L803" s="3"/>
      <c r="M803" s="3"/>
      <c r="N803" s="3"/>
      <c r="O803" s="3"/>
      <c r="P803" s="3"/>
      <c r="Q803" s="3"/>
      <c r="R803" s="3"/>
      <c r="S803" s="3"/>
      <c r="T803" s="3"/>
      <c r="U803" s="3"/>
      <c r="V803" s="3"/>
      <c r="W803" s="3"/>
      <c r="X803" s="3"/>
      <c r="Y803" s="3"/>
      <c r="Z803" s="3"/>
    </row>
    <row r="804" spans="2:26">
      <c r="B804" s="449"/>
      <c r="C804" s="7"/>
      <c r="D804" s="3"/>
      <c r="E804" s="3"/>
      <c r="F804" s="3"/>
      <c r="G804" s="3"/>
      <c r="H804" s="3"/>
      <c r="I804" s="3"/>
      <c r="J804" s="3"/>
      <c r="K804" s="3"/>
      <c r="L804" s="3"/>
      <c r="M804" s="3"/>
      <c r="N804" s="3"/>
      <c r="O804" s="3"/>
      <c r="P804" s="3"/>
      <c r="Q804" s="3"/>
      <c r="R804" s="3"/>
      <c r="S804" s="3"/>
      <c r="T804" s="3"/>
      <c r="U804" s="3"/>
      <c r="V804" s="3"/>
      <c r="W804" s="3"/>
      <c r="X804" s="3"/>
      <c r="Y804" s="3"/>
      <c r="Z804" s="3"/>
    </row>
    <row r="805" spans="2:26">
      <c r="B805" s="449"/>
      <c r="C805" s="7"/>
      <c r="D805" s="3"/>
      <c r="E805" s="3"/>
      <c r="F805" s="3"/>
      <c r="G805" s="3"/>
      <c r="H805" s="3"/>
      <c r="I805" s="3"/>
      <c r="J805" s="3"/>
      <c r="K805" s="3"/>
      <c r="L805" s="3"/>
      <c r="M805" s="3"/>
      <c r="N805" s="3"/>
      <c r="O805" s="3"/>
      <c r="P805" s="3"/>
      <c r="Q805" s="3"/>
      <c r="R805" s="3"/>
      <c r="S805" s="3"/>
      <c r="T805" s="3"/>
      <c r="U805" s="3"/>
      <c r="V805" s="3"/>
      <c r="W805" s="3"/>
      <c r="X805" s="3"/>
      <c r="Y805" s="3"/>
      <c r="Z805" s="3"/>
    </row>
    <row r="806" spans="2:26">
      <c r="B806" s="449"/>
      <c r="C806" s="7"/>
      <c r="D806" s="3"/>
      <c r="E806" s="3"/>
      <c r="F806" s="3"/>
      <c r="G806" s="3"/>
      <c r="H806" s="3"/>
      <c r="I806" s="3"/>
      <c r="J806" s="3"/>
      <c r="K806" s="3"/>
      <c r="L806" s="3"/>
      <c r="M806" s="3"/>
      <c r="N806" s="3"/>
      <c r="O806" s="3"/>
      <c r="P806" s="3"/>
      <c r="Q806" s="3"/>
      <c r="R806" s="3"/>
      <c r="S806" s="3"/>
      <c r="T806" s="3"/>
      <c r="U806" s="3"/>
      <c r="V806" s="3"/>
      <c r="W806" s="3"/>
      <c r="X806" s="3"/>
      <c r="Y806" s="3"/>
      <c r="Z806" s="3"/>
    </row>
    <row r="807" spans="2:26">
      <c r="B807" s="449"/>
      <c r="C807" s="7"/>
      <c r="D807" s="3"/>
      <c r="E807" s="3"/>
      <c r="F807" s="3"/>
      <c r="G807" s="3"/>
      <c r="H807" s="3"/>
      <c r="I807" s="3"/>
      <c r="J807" s="3"/>
      <c r="K807" s="3"/>
      <c r="L807" s="3"/>
      <c r="M807" s="3"/>
      <c r="N807" s="3"/>
      <c r="O807" s="3"/>
      <c r="P807" s="3"/>
      <c r="Q807" s="3"/>
      <c r="R807" s="3"/>
      <c r="S807" s="3"/>
      <c r="T807" s="3"/>
      <c r="U807" s="3"/>
      <c r="V807" s="3"/>
      <c r="W807" s="3"/>
      <c r="X807" s="3"/>
      <c r="Y807" s="3"/>
      <c r="Z807" s="3"/>
    </row>
    <row r="808" spans="2:26">
      <c r="B808" s="449"/>
      <c r="C808" s="7"/>
      <c r="D808" s="3"/>
      <c r="E808" s="3"/>
      <c r="F808" s="3"/>
      <c r="G808" s="3"/>
      <c r="H808" s="3"/>
      <c r="I808" s="3"/>
      <c r="J808" s="3"/>
      <c r="K808" s="3"/>
      <c r="L808" s="3"/>
      <c r="M808" s="3"/>
      <c r="N808" s="3"/>
      <c r="O808" s="3"/>
      <c r="P808" s="3"/>
      <c r="Q808" s="3"/>
      <c r="R808" s="3"/>
      <c r="S808" s="3"/>
      <c r="T808" s="3"/>
      <c r="U808" s="3"/>
      <c r="V808" s="3"/>
      <c r="W808" s="3"/>
      <c r="X808" s="3"/>
      <c r="Y808" s="3"/>
      <c r="Z808" s="3"/>
    </row>
    <row r="809" spans="2:26">
      <c r="B809" s="449"/>
      <c r="C809" s="7"/>
      <c r="D809" s="3"/>
      <c r="E809" s="3"/>
      <c r="F809" s="3"/>
      <c r="G809" s="3"/>
      <c r="H809" s="3"/>
      <c r="I809" s="3"/>
      <c r="J809" s="3"/>
      <c r="K809" s="3"/>
      <c r="L809" s="3"/>
      <c r="M809" s="3"/>
      <c r="N809" s="3"/>
      <c r="O809" s="3"/>
      <c r="P809" s="3"/>
      <c r="Q809" s="3"/>
      <c r="R809" s="3"/>
      <c r="S809" s="3"/>
      <c r="T809" s="3"/>
      <c r="U809" s="3"/>
      <c r="V809" s="3"/>
      <c r="W809" s="3"/>
      <c r="X809" s="3"/>
      <c r="Y809" s="3"/>
      <c r="Z809" s="3"/>
    </row>
    <row r="810" spans="2:26">
      <c r="B810" s="449"/>
      <c r="C810" s="7"/>
      <c r="D810" s="3"/>
      <c r="E810" s="3"/>
      <c r="F810" s="3"/>
      <c r="G810" s="3"/>
      <c r="H810" s="3"/>
      <c r="I810" s="3"/>
      <c r="J810" s="3"/>
      <c r="K810" s="3"/>
      <c r="L810" s="3"/>
      <c r="M810" s="3"/>
      <c r="N810" s="3"/>
      <c r="O810" s="3"/>
      <c r="P810" s="3"/>
      <c r="Q810" s="3"/>
      <c r="R810" s="3"/>
      <c r="S810" s="3"/>
      <c r="T810" s="3"/>
      <c r="U810" s="3"/>
      <c r="V810" s="3"/>
      <c r="W810" s="3"/>
      <c r="X810" s="3"/>
      <c r="Y810" s="3"/>
      <c r="Z810" s="3"/>
    </row>
    <row r="811" spans="2:26">
      <c r="B811" s="449"/>
      <c r="C811" s="7"/>
      <c r="D811" s="3"/>
      <c r="E811" s="3"/>
      <c r="F811" s="3"/>
      <c r="G811" s="3"/>
      <c r="H811" s="3"/>
      <c r="I811" s="3"/>
      <c r="J811" s="3"/>
      <c r="K811" s="3"/>
      <c r="L811" s="3"/>
      <c r="M811" s="3"/>
      <c r="N811" s="3"/>
      <c r="O811" s="3"/>
      <c r="P811" s="3"/>
      <c r="Q811" s="3"/>
      <c r="R811" s="3"/>
      <c r="S811" s="3"/>
      <c r="T811" s="3"/>
      <c r="U811" s="3"/>
      <c r="V811" s="3"/>
      <c r="W811" s="3"/>
      <c r="X811" s="3"/>
      <c r="Y811" s="3"/>
      <c r="Z811" s="3"/>
    </row>
    <row r="812" spans="2:26">
      <c r="B812" s="449"/>
      <c r="C812" s="7"/>
      <c r="D812" s="3"/>
      <c r="E812" s="3"/>
      <c r="F812" s="3"/>
      <c r="G812" s="3"/>
      <c r="H812" s="3"/>
      <c r="I812" s="3"/>
      <c r="J812" s="3"/>
      <c r="K812" s="3"/>
      <c r="L812" s="3"/>
      <c r="M812" s="3"/>
      <c r="N812" s="3"/>
      <c r="O812" s="3"/>
      <c r="P812" s="3"/>
      <c r="Q812" s="3"/>
      <c r="R812" s="3"/>
      <c r="S812" s="3"/>
      <c r="T812" s="3"/>
      <c r="U812" s="3"/>
      <c r="V812" s="3"/>
      <c r="W812" s="3"/>
      <c r="X812" s="3"/>
      <c r="Y812" s="3"/>
      <c r="Z812" s="3"/>
    </row>
    <row r="813" spans="2:26">
      <c r="B813" s="449"/>
      <c r="C813" s="7"/>
      <c r="D813" s="3"/>
      <c r="E813" s="3"/>
      <c r="F813" s="3"/>
      <c r="G813" s="3"/>
      <c r="H813" s="3"/>
      <c r="I813" s="3"/>
      <c r="J813" s="3"/>
      <c r="K813" s="3"/>
      <c r="L813" s="3"/>
      <c r="M813" s="3"/>
      <c r="N813" s="3"/>
      <c r="O813" s="3"/>
      <c r="P813" s="3"/>
      <c r="Q813" s="3"/>
      <c r="R813" s="3"/>
      <c r="S813" s="3"/>
      <c r="T813" s="3"/>
      <c r="U813" s="3"/>
      <c r="V813" s="3"/>
      <c r="W813" s="3"/>
      <c r="X813" s="3"/>
      <c r="Y813" s="3"/>
      <c r="Z813" s="3"/>
    </row>
    <row r="814" spans="2:26">
      <c r="B814" s="449"/>
      <c r="C814" s="7"/>
      <c r="D814" s="3"/>
      <c r="E814" s="3"/>
      <c r="F814" s="3"/>
      <c r="G814" s="3"/>
      <c r="H814" s="3"/>
      <c r="I814" s="3"/>
      <c r="J814" s="3"/>
      <c r="K814" s="3"/>
      <c r="L814" s="3"/>
      <c r="M814" s="3"/>
      <c r="N814" s="3"/>
      <c r="O814" s="3"/>
      <c r="P814" s="3"/>
      <c r="Q814" s="3"/>
      <c r="R814" s="3"/>
      <c r="S814" s="3"/>
      <c r="T814" s="3"/>
      <c r="U814" s="3"/>
      <c r="V814" s="3"/>
      <c r="W814" s="3"/>
      <c r="X814" s="3"/>
      <c r="Y814" s="3"/>
      <c r="Z814" s="3"/>
    </row>
    <row r="815" spans="2:26">
      <c r="B815" s="449"/>
      <c r="C815" s="7"/>
      <c r="D815" s="3"/>
      <c r="E815" s="3"/>
      <c r="F815" s="3"/>
      <c r="G815" s="3"/>
      <c r="H815" s="3"/>
      <c r="I815" s="3"/>
      <c r="J815" s="3"/>
      <c r="K815" s="3"/>
      <c r="L815" s="3"/>
      <c r="M815" s="3"/>
      <c r="N815" s="3"/>
      <c r="O815" s="3"/>
      <c r="P815" s="3"/>
      <c r="Q815" s="3"/>
      <c r="R815" s="3"/>
      <c r="S815" s="3"/>
      <c r="T815" s="3"/>
      <c r="U815" s="3"/>
      <c r="V815" s="3"/>
      <c r="W815" s="3"/>
      <c r="X815" s="3"/>
      <c r="Y815" s="3"/>
      <c r="Z815" s="3"/>
    </row>
    <row r="816" spans="2:26">
      <c r="B816" s="449"/>
      <c r="C816" s="7"/>
      <c r="D816" s="3"/>
      <c r="E816" s="3"/>
      <c r="F816" s="3"/>
      <c r="G816" s="3"/>
      <c r="H816" s="3"/>
      <c r="I816" s="3"/>
      <c r="J816" s="3"/>
      <c r="K816" s="3"/>
      <c r="L816" s="3"/>
      <c r="M816" s="3"/>
      <c r="N816" s="3"/>
      <c r="O816" s="3"/>
      <c r="P816" s="3"/>
      <c r="Q816" s="3"/>
      <c r="R816" s="3"/>
      <c r="S816" s="3"/>
      <c r="T816" s="3"/>
      <c r="U816" s="3"/>
      <c r="V816" s="3"/>
      <c r="W816" s="3"/>
      <c r="X816" s="3"/>
      <c r="Y816" s="3"/>
      <c r="Z816" s="3"/>
    </row>
    <row r="817" spans="2:26">
      <c r="B817" s="449"/>
      <c r="C817" s="7"/>
      <c r="D817" s="3"/>
      <c r="E817" s="3"/>
      <c r="F817" s="3"/>
      <c r="G817" s="3"/>
      <c r="H817" s="3"/>
      <c r="I817" s="3"/>
      <c r="J817" s="3"/>
      <c r="K817" s="3"/>
      <c r="L817" s="3"/>
      <c r="M817" s="3"/>
      <c r="N817" s="3"/>
      <c r="O817" s="3"/>
      <c r="P817" s="3"/>
      <c r="Q817" s="3"/>
      <c r="R817" s="3"/>
      <c r="S817" s="3"/>
      <c r="T817" s="3"/>
      <c r="U817" s="3"/>
      <c r="V817" s="3"/>
      <c r="W817" s="3"/>
      <c r="X817" s="3"/>
      <c r="Y817" s="3"/>
      <c r="Z817" s="3"/>
    </row>
    <row r="818" spans="2:26">
      <c r="B818" s="449"/>
      <c r="C818" s="7"/>
      <c r="D818" s="3"/>
      <c r="E818" s="3"/>
      <c r="F818" s="3"/>
      <c r="G818" s="3"/>
      <c r="H818" s="3"/>
      <c r="I818" s="3"/>
      <c r="J818" s="3"/>
      <c r="K818" s="3"/>
      <c r="L818" s="3"/>
      <c r="M818" s="3"/>
      <c r="N818" s="3"/>
      <c r="O818" s="3"/>
      <c r="P818" s="3"/>
      <c r="Q818" s="3"/>
      <c r="R818" s="3"/>
      <c r="S818" s="3"/>
      <c r="T818" s="3"/>
      <c r="U818" s="3"/>
      <c r="V818" s="3"/>
      <c r="W818" s="3"/>
      <c r="X818" s="3"/>
      <c r="Y818" s="3"/>
      <c r="Z818" s="3"/>
    </row>
    <row r="819" spans="2:26">
      <c r="B819" s="449"/>
      <c r="C819" s="7"/>
      <c r="D819" s="3"/>
      <c r="E819" s="3"/>
      <c r="F819" s="3"/>
      <c r="G819" s="3"/>
      <c r="H819" s="3"/>
      <c r="I819" s="3"/>
      <c r="J819" s="3"/>
      <c r="K819" s="3"/>
      <c r="L819" s="3"/>
      <c r="M819" s="3"/>
      <c r="N819" s="3"/>
      <c r="O819" s="3"/>
      <c r="P819" s="3"/>
      <c r="Q819" s="3"/>
      <c r="R819" s="3"/>
      <c r="S819" s="3"/>
      <c r="T819" s="3"/>
      <c r="U819" s="3"/>
      <c r="V819" s="3"/>
      <c r="W819" s="3"/>
      <c r="X819" s="3"/>
      <c r="Y819" s="3"/>
      <c r="Z819" s="3"/>
    </row>
    <row r="820" spans="2:26">
      <c r="B820" s="449"/>
      <c r="C820" s="7"/>
      <c r="D820" s="3"/>
      <c r="E820" s="3"/>
      <c r="F820" s="3"/>
      <c r="G820" s="3"/>
      <c r="H820" s="3"/>
      <c r="I820" s="3"/>
      <c r="J820" s="3"/>
      <c r="K820" s="3"/>
      <c r="L820" s="3"/>
      <c r="M820" s="3"/>
      <c r="N820" s="3"/>
      <c r="O820" s="3"/>
      <c r="P820" s="3"/>
      <c r="Q820" s="3"/>
      <c r="R820" s="3"/>
      <c r="S820" s="3"/>
      <c r="T820" s="3"/>
      <c r="U820" s="3"/>
      <c r="V820" s="3"/>
      <c r="W820" s="3"/>
      <c r="X820" s="3"/>
      <c r="Y820" s="3"/>
      <c r="Z820" s="3"/>
    </row>
    <row r="821" spans="2:26">
      <c r="B821" s="449"/>
      <c r="C821" s="7"/>
      <c r="D821" s="3"/>
      <c r="E821" s="3"/>
      <c r="F821" s="3"/>
      <c r="G821" s="3"/>
      <c r="H821" s="3"/>
      <c r="I821" s="3"/>
      <c r="J821" s="3"/>
      <c r="K821" s="3"/>
      <c r="L821" s="3"/>
      <c r="M821" s="3"/>
      <c r="N821" s="3"/>
      <c r="O821" s="3"/>
      <c r="P821" s="3"/>
      <c r="Q821" s="3"/>
      <c r="R821" s="3"/>
      <c r="S821" s="3"/>
      <c r="T821" s="3"/>
      <c r="U821" s="3"/>
      <c r="V821" s="3"/>
      <c r="W821" s="3"/>
      <c r="X821" s="3"/>
      <c r="Y821" s="3"/>
      <c r="Z821" s="3"/>
    </row>
    <row r="822" spans="2:26">
      <c r="B822" s="449"/>
      <c r="C822" s="7"/>
      <c r="D822" s="3"/>
      <c r="E822" s="3"/>
      <c r="F822" s="3"/>
      <c r="G822" s="3"/>
      <c r="H822" s="3"/>
      <c r="I822" s="3"/>
      <c r="J822" s="3"/>
      <c r="K822" s="3"/>
      <c r="L822" s="3"/>
      <c r="M822" s="3"/>
      <c r="N822" s="3"/>
      <c r="O822" s="3"/>
      <c r="P822" s="3"/>
      <c r="Q822" s="3"/>
      <c r="R822" s="3"/>
      <c r="S822" s="3"/>
      <c r="T822" s="3"/>
      <c r="U822" s="3"/>
      <c r="V822" s="3"/>
      <c r="W822" s="3"/>
      <c r="X822" s="3"/>
      <c r="Y822" s="3"/>
      <c r="Z822" s="3"/>
    </row>
    <row r="823" spans="2:26">
      <c r="B823" s="449"/>
      <c r="C823" s="7"/>
      <c r="D823" s="3"/>
      <c r="E823" s="3"/>
      <c r="F823" s="3"/>
      <c r="G823" s="3"/>
      <c r="H823" s="3"/>
      <c r="I823" s="3"/>
      <c r="J823" s="3"/>
      <c r="K823" s="3"/>
      <c r="L823" s="3"/>
      <c r="M823" s="3"/>
      <c r="N823" s="3"/>
      <c r="O823" s="3"/>
      <c r="P823" s="3"/>
      <c r="Q823" s="3"/>
      <c r="R823" s="3"/>
      <c r="S823" s="3"/>
      <c r="T823" s="3"/>
      <c r="U823" s="3"/>
      <c r="V823" s="3"/>
      <c r="W823" s="3"/>
      <c r="X823" s="3"/>
      <c r="Y823" s="3"/>
      <c r="Z823" s="3"/>
    </row>
    <row r="824" spans="2:26">
      <c r="B824" s="449"/>
      <c r="C824" s="7"/>
      <c r="D824" s="3"/>
      <c r="E824" s="3"/>
      <c r="F824" s="3"/>
      <c r="G824" s="3"/>
      <c r="H824" s="3"/>
      <c r="I824" s="3"/>
      <c r="J824" s="3"/>
      <c r="K824" s="3"/>
      <c r="L824" s="3"/>
      <c r="M824" s="3"/>
      <c r="N824" s="3"/>
      <c r="O824" s="3"/>
      <c r="P824" s="3"/>
      <c r="Q824" s="3"/>
      <c r="R824" s="3"/>
      <c r="S824" s="3"/>
      <c r="T824" s="3"/>
      <c r="U824" s="3"/>
      <c r="V824" s="3"/>
      <c r="W824" s="3"/>
      <c r="X824" s="3"/>
      <c r="Y824" s="3"/>
      <c r="Z824" s="3"/>
    </row>
    <row r="825" spans="2:26">
      <c r="B825" s="449"/>
      <c r="C825" s="7"/>
      <c r="D825" s="3"/>
      <c r="E825" s="3"/>
      <c r="F825" s="3"/>
      <c r="G825" s="3"/>
      <c r="H825" s="3"/>
      <c r="I825" s="3"/>
      <c r="J825" s="3"/>
      <c r="K825" s="3"/>
      <c r="L825" s="3"/>
      <c r="M825" s="3"/>
      <c r="N825" s="3"/>
      <c r="O825" s="3"/>
      <c r="P825" s="3"/>
      <c r="Q825" s="3"/>
      <c r="R825" s="3"/>
      <c r="S825" s="3"/>
      <c r="T825" s="3"/>
      <c r="U825" s="3"/>
      <c r="V825" s="3"/>
      <c r="W825" s="3"/>
      <c r="X825" s="3"/>
      <c r="Y825" s="3"/>
      <c r="Z825" s="3"/>
    </row>
    <row r="826" spans="2:26">
      <c r="B826" s="449"/>
      <c r="C826" s="7"/>
      <c r="D826" s="3"/>
      <c r="E826" s="3"/>
      <c r="F826" s="3"/>
      <c r="G826" s="3"/>
      <c r="H826" s="3"/>
      <c r="I826" s="3"/>
      <c r="J826" s="3"/>
      <c r="K826" s="3"/>
      <c r="L826" s="3"/>
      <c r="M826" s="3"/>
      <c r="N826" s="3"/>
      <c r="O826" s="3"/>
      <c r="P826" s="3"/>
      <c r="Q826" s="3"/>
      <c r="R826" s="3"/>
      <c r="S826" s="3"/>
      <c r="T826" s="3"/>
      <c r="U826" s="3"/>
      <c r="V826" s="3"/>
      <c r="W826" s="3"/>
      <c r="X826" s="3"/>
      <c r="Y826" s="3"/>
      <c r="Z826" s="3"/>
    </row>
    <row r="827" spans="2:26">
      <c r="B827" s="449"/>
      <c r="C827" s="7"/>
      <c r="D827" s="3"/>
      <c r="E827" s="3"/>
      <c r="F827" s="3"/>
      <c r="G827" s="3"/>
      <c r="H827" s="3"/>
      <c r="I827" s="3"/>
      <c r="J827" s="3"/>
      <c r="K827" s="3"/>
      <c r="L827" s="3"/>
      <c r="M827" s="3"/>
      <c r="N827" s="3"/>
      <c r="O827" s="3"/>
      <c r="P827" s="3"/>
      <c r="Q827" s="3"/>
      <c r="R827" s="3"/>
      <c r="S827" s="3"/>
      <c r="T827" s="3"/>
      <c r="U827" s="3"/>
      <c r="V827" s="3"/>
      <c r="W827" s="3"/>
      <c r="X827" s="3"/>
      <c r="Y827" s="3"/>
      <c r="Z827" s="3"/>
    </row>
    <row r="828" spans="2:26">
      <c r="B828" s="449"/>
      <c r="C828" s="7"/>
      <c r="D828" s="3"/>
      <c r="E828" s="3"/>
      <c r="F828" s="3"/>
      <c r="G828" s="3"/>
      <c r="H828" s="3"/>
      <c r="I828" s="3"/>
      <c r="J828" s="3"/>
      <c r="K828" s="3"/>
      <c r="L828" s="3"/>
      <c r="M828" s="3"/>
      <c r="N828" s="3"/>
      <c r="O828" s="3"/>
      <c r="P828" s="3"/>
      <c r="Q828" s="3"/>
      <c r="R828" s="3"/>
      <c r="S828" s="3"/>
      <c r="T828" s="3"/>
      <c r="U828" s="3"/>
      <c r="V828" s="3"/>
      <c r="W828" s="3"/>
      <c r="X828" s="3"/>
      <c r="Y828" s="3"/>
      <c r="Z828" s="3"/>
    </row>
    <row r="829" spans="2:26">
      <c r="B829" s="449"/>
      <c r="C829" s="7"/>
      <c r="D829" s="3"/>
      <c r="E829" s="3"/>
      <c r="F829" s="3"/>
      <c r="G829" s="3"/>
      <c r="H829" s="3"/>
      <c r="I829" s="3"/>
      <c r="J829" s="3"/>
      <c r="K829" s="3"/>
      <c r="L829" s="3"/>
      <c r="M829" s="3"/>
      <c r="N829" s="3"/>
      <c r="O829" s="3"/>
      <c r="P829" s="3"/>
      <c r="Q829" s="3"/>
      <c r="R829" s="3"/>
      <c r="S829" s="3"/>
      <c r="T829" s="3"/>
      <c r="U829" s="3"/>
      <c r="V829" s="3"/>
      <c r="W829" s="3"/>
      <c r="X829" s="3"/>
      <c r="Y829" s="3"/>
      <c r="Z829" s="3"/>
    </row>
    <row r="830" spans="2:26">
      <c r="B830" s="449"/>
      <c r="C830" s="7"/>
      <c r="D830" s="3"/>
      <c r="E830" s="3"/>
      <c r="F830" s="3"/>
      <c r="G830" s="3"/>
      <c r="H830" s="3"/>
      <c r="I830" s="3"/>
      <c r="J830" s="3"/>
      <c r="K830" s="3"/>
      <c r="L830" s="3"/>
      <c r="M830" s="3"/>
      <c r="N830" s="3"/>
      <c r="O830" s="3"/>
      <c r="P830" s="3"/>
      <c r="Q830" s="3"/>
      <c r="R830" s="3"/>
      <c r="S830" s="3"/>
      <c r="T830" s="3"/>
      <c r="U830" s="3"/>
      <c r="V830" s="3"/>
      <c r="W830" s="3"/>
      <c r="X830" s="3"/>
      <c r="Y830" s="3"/>
      <c r="Z830" s="3"/>
    </row>
    <row r="831" spans="2:26">
      <c r="B831" s="449"/>
      <c r="C831" s="7"/>
      <c r="D831" s="3"/>
      <c r="E831" s="3"/>
      <c r="F831" s="3"/>
      <c r="G831" s="3"/>
      <c r="H831" s="3"/>
      <c r="I831" s="3"/>
      <c r="J831" s="3"/>
      <c r="K831" s="3"/>
      <c r="L831" s="3"/>
      <c r="M831" s="3"/>
      <c r="N831" s="3"/>
      <c r="O831" s="3"/>
      <c r="P831" s="3"/>
      <c r="Q831" s="3"/>
      <c r="R831" s="3"/>
      <c r="S831" s="3"/>
      <c r="T831" s="3"/>
      <c r="U831" s="3"/>
      <c r="V831" s="3"/>
      <c r="W831" s="3"/>
      <c r="X831" s="3"/>
      <c r="Y831" s="3"/>
      <c r="Z831" s="3"/>
    </row>
    <row r="832" spans="2:26">
      <c r="B832" s="449"/>
      <c r="C832" s="7"/>
      <c r="D832" s="3"/>
      <c r="E832" s="3"/>
      <c r="F832" s="3"/>
      <c r="G832" s="3"/>
      <c r="H832" s="3"/>
      <c r="I832" s="3"/>
      <c r="J832" s="3"/>
      <c r="K832" s="3"/>
      <c r="L832" s="3"/>
      <c r="M832" s="3"/>
      <c r="N832" s="3"/>
      <c r="O832" s="3"/>
      <c r="P832" s="3"/>
      <c r="Q832" s="3"/>
      <c r="R832" s="3"/>
      <c r="S832" s="3"/>
      <c r="T832" s="3"/>
      <c r="U832" s="3"/>
      <c r="V832" s="3"/>
      <c r="W832" s="3"/>
      <c r="X832" s="3"/>
      <c r="Y832" s="3"/>
      <c r="Z832" s="3"/>
    </row>
    <row r="833" spans="2:26">
      <c r="B833" s="449"/>
      <c r="C833" s="7"/>
      <c r="D833" s="3"/>
      <c r="E833" s="3"/>
      <c r="F833" s="3"/>
      <c r="G833" s="3"/>
      <c r="H833" s="3"/>
      <c r="I833" s="3"/>
      <c r="J833" s="3"/>
      <c r="K833" s="3"/>
      <c r="L833" s="3"/>
      <c r="M833" s="3"/>
      <c r="N833" s="3"/>
      <c r="O833" s="3"/>
      <c r="P833" s="3"/>
      <c r="Q833" s="3"/>
      <c r="R833" s="3"/>
      <c r="S833" s="3"/>
      <c r="T833" s="3"/>
      <c r="U833" s="3"/>
      <c r="V833" s="3"/>
      <c r="W833" s="3"/>
      <c r="X833" s="3"/>
      <c r="Y833" s="3"/>
      <c r="Z833" s="3"/>
    </row>
    <row r="834" spans="2:26">
      <c r="B834" s="449"/>
      <c r="C834" s="7"/>
      <c r="D834" s="3"/>
      <c r="E834" s="3"/>
      <c r="F834" s="3"/>
      <c r="G834" s="3"/>
      <c r="H834" s="3"/>
      <c r="I834" s="3"/>
      <c r="J834" s="3"/>
      <c r="K834" s="3"/>
      <c r="L834" s="3"/>
      <c r="M834" s="3"/>
      <c r="N834" s="3"/>
      <c r="O834" s="3"/>
      <c r="P834" s="3"/>
      <c r="Q834" s="3"/>
      <c r="R834" s="3"/>
      <c r="S834" s="3"/>
      <c r="T834" s="3"/>
      <c r="U834" s="3"/>
      <c r="V834" s="3"/>
      <c r="W834" s="3"/>
      <c r="X834" s="3"/>
      <c r="Y834" s="3"/>
      <c r="Z834" s="3"/>
    </row>
    <row r="835" spans="2:26">
      <c r="B835" s="449"/>
      <c r="C835" s="7"/>
      <c r="D835" s="3"/>
      <c r="E835" s="3"/>
      <c r="F835" s="3"/>
      <c r="G835" s="3"/>
      <c r="H835" s="3"/>
      <c r="I835" s="3"/>
      <c r="J835" s="3"/>
      <c r="K835" s="3"/>
      <c r="L835" s="3"/>
      <c r="M835" s="3"/>
      <c r="N835" s="3"/>
      <c r="O835" s="3"/>
      <c r="P835" s="3"/>
      <c r="Q835" s="3"/>
      <c r="R835" s="3"/>
      <c r="S835" s="3"/>
      <c r="T835" s="3"/>
      <c r="U835" s="3"/>
      <c r="V835" s="3"/>
      <c r="W835" s="3"/>
      <c r="X835" s="3"/>
      <c r="Y835" s="3"/>
      <c r="Z835" s="3"/>
    </row>
    <row r="836" spans="2:26">
      <c r="B836" s="449"/>
      <c r="C836" s="7"/>
      <c r="D836" s="3"/>
      <c r="E836" s="3"/>
      <c r="F836" s="3"/>
      <c r="G836" s="3"/>
      <c r="H836" s="3"/>
      <c r="I836" s="3"/>
      <c r="J836" s="3"/>
      <c r="K836" s="3"/>
      <c r="L836" s="3"/>
      <c r="M836" s="3"/>
      <c r="N836" s="3"/>
      <c r="O836" s="3"/>
      <c r="P836" s="3"/>
      <c r="Q836" s="3"/>
      <c r="R836" s="3"/>
      <c r="S836" s="3"/>
      <c r="T836" s="3"/>
      <c r="U836" s="3"/>
      <c r="V836" s="3"/>
      <c r="W836" s="3"/>
      <c r="X836" s="3"/>
      <c r="Y836" s="3"/>
      <c r="Z836" s="3"/>
    </row>
    <row r="837" spans="2:26">
      <c r="B837" s="449"/>
      <c r="C837" s="7"/>
      <c r="D837" s="3"/>
      <c r="E837" s="3"/>
      <c r="F837" s="3"/>
      <c r="G837" s="3"/>
      <c r="H837" s="3"/>
      <c r="I837" s="3"/>
      <c r="J837" s="3"/>
      <c r="K837" s="3"/>
      <c r="L837" s="3"/>
      <c r="M837" s="3"/>
      <c r="N837" s="3"/>
      <c r="O837" s="3"/>
      <c r="P837" s="3"/>
      <c r="Q837" s="3"/>
      <c r="R837" s="3"/>
      <c r="S837" s="3"/>
      <c r="T837" s="3"/>
      <c r="U837" s="3"/>
      <c r="V837" s="3"/>
      <c r="W837" s="3"/>
      <c r="X837" s="3"/>
      <c r="Y837" s="3"/>
      <c r="Z837" s="3"/>
    </row>
    <row r="838" spans="2:26">
      <c r="B838" s="449"/>
      <c r="C838" s="7"/>
      <c r="D838" s="3"/>
      <c r="E838" s="3"/>
      <c r="F838" s="3"/>
      <c r="G838" s="3"/>
      <c r="H838" s="3"/>
      <c r="I838" s="3"/>
      <c r="J838" s="3"/>
      <c r="K838" s="3"/>
      <c r="L838" s="3"/>
      <c r="M838" s="3"/>
      <c r="N838" s="3"/>
      <c r="O838" s="3"/>
      <c r="P838" s="3"/>
      <c r="Q838" s="3"/>
      <c r="R838" s="3"/>
      <c r="S838" s="3"/>
      <c r="T838" s="3"/>
      <c r="U838" s="3"/>
      <c r="V838" s="3"/>
      <c r="W838" s="3"/>
      <c r="X838" s="3"/>
      <c r="Y838" s="3"/>
      <c r="Z838" s="3"/>
    </row>
    <row r="839" spans="2:26">
      <c r="B839" s="449"/>
      <c r="C839" s="7"/>
      <c r="D839" s="3"/>
      <c r="E839" s="3"/>
      <c r="F839" s="3"/>
      <c r="G839" s="3"/>
      <c r="H839" s="3"/>
      <c r="I839" s="3"/>
      <c r="J839" s="3"/>
      <c r="K839" s="3"/>
      <c r="L839" s="3"/>
      <c r="M839" s="3"/>
      <c r="N839" s="3"/>
      <c r="O839" s="3"/>
      <c r="P839" s="3"/>
      <c r="Q839" s="3"/>
      <c r="R839" s="3"/>
      <c r="S839" s="3"/>
      <c r="T839" s="3"/>
      <c r="U839" s="3"/>
      <c r="V839" s="3"/>
      <c r="W839" s="3"/>
      <c r="X839" s="3"/>
      <c r="Y839" s="3"/>
      <c r="Z839" s="3"/>
    </row>
    <row r="840" spans="2:26">
      <c r="B840" s="449"/>
      <c r="C840" s="7"/>
      <c r="D840" s="3"/>
      <c r="E840" s="3"/>
      <c r="F840" s="3"/>
      <c r="G840" s="3"/>
      <c r="H840" s="3"/>
      <c r="I840" s="3"/>
      <c r="J840" s="3"/>
      <c r="K840" s="3"/>
      <c r="L840" s="3"/>
      <c r="M840" s="3"/>
      <c r="N840" s="3"/>
      <c r="O840" s="3"/>
      <c r="P840" s="3"/>
      <c r="Q840" s="3"/>
      <c r="R840" s="3"/>
      <c r="S840" s="3"/>
      <c r="T840" s="3"/>
      <c r="U840" s="3"/>
      <c r="V840" s="3"/>
      <c r="W840" s="3"/>
      <c r="X840" s="3"/>
      <c r="Y840" s="3"/>
      <c r="Z840" s="3"/>
    </row>
    <row r="841" spans="2:26">
      <c r="B841" s="449"/>
      <c r="C841" s="7"/>
      <c r="D841" s="3"/>
      <c r="E841" s="3"/>
      <c r="F841" s="3"/>
      <c r="G841" s="3"/>
      <c r="H841" s="3"/>
      <c r="I841" s="3"/>
      <c r="J841" s="3"/>
      <c r="K841" s="3"/>
      <c r="L841" s="3"/>
      <c r="M841" s="3"/>
      <c r="N841" s="3"/>
      <c r="O841" s="3"/>
      <c r="P841" s="3"/>
      <c r="Q841" s="3"/>
      <c r="R841" s="3"/>
      <c r="S841" s="3"/>
      <c r="T841" s="3"/>
      <c r="U841" s="3"/>
      <c r="V841" s="3"/>
      <c r="W841" s="3"/>
      <c r="X841" s="3"/>
      <c r="Y841" s="3"/>
      <c r="Z841" s="3"/>
    </row>
    <row r="842" spans="2:26">
      <c r="B842" s="449"/>
      <c r="C842" s="7"/>
      <c r="D842" s="3"/>
      <c r="E842" s="3"/>
      <c r="F842" s="3"/>
      <c r="G842" s="3"/>
      <c r="H842" s="3"/>
      <c r="I842" s="3"/>
      <c r="J842" s="3"/>
      <c r="K842" s="3"/>
      <c r="L842" s="3"/>
      <c r="M842" s="3"/>
      <c r="N842" s="3"/>
      <c r="O842" s="3"/>
      <c r="P842" s="3"/>
      <c r="Q842" s="3"/>
      <c r="R842" s="3"/>
      <c r="S842" s="3"/>
      <c r="T842" s="3"/>
      <c r="U842" s="3"/>
      <c r="V842" s="3"/>
      <c r="W842" s="3"/>
      <c r="X842" s="3"/>
      <c r="Y842" s="3"/>
      <c r="Z842" s="3"/>
    </row>
    <row r="843" spans="2:26">
      <c r="B843" s="449"/>
      <c r="C843" s="7"/>
      <c r="D843" s="3"/>
      <c r="E843" s="3"/>
      <c r="F843" s="3"/>
      <c r="G843" s="3"/>
      <c r="H843" s="3"/>
      <c r="I843" s="3"/>
      <c r="J843" s="3"/>
      <c r="K843" s="3"/>
      <c r="L843" s="3"/>
      <c r="M843" s="3"/>
      <c r="N843" s="3"/>
      <c r="O843" s="3"/>
      <c r="P843" s="3"/>
      <c r="Q843" s="3"/>
      <c r="R843" s="3"/>
      <c r="S843" s="3"/>
      <c r="T843" s="3"/>
      <c r="U843" s="3"/>
      <c r="V843" s="3"/>
      <c r="W843" s="3"/>
      <c r="X843" s="3"/>
      <c r="Y843" s="3"/>
      <c r="Z843" s="3"/>
    </row>
    <row r="844" spans="2:26">
      <c r="B844" s="449"/>
      <c r="C844" s="7"/>
      <c r="D844" s="3"/>
      <c r="E844" s="3"/>
      <c r="F844" s="3"/>
      <c r="G844" s="3"/>
      <c r="H844" s="3"/>
      <c r="I844" s="3"/>
      <c r="J844" s="3"/>
      <c r="K844" s="3"/>
      <c r="L844" s="3"/>
      <c r="M844" s="3"/>
      <c r="N844" s="3"/>
      <c r="O844" s="3"/>
      <c r="P844" s="3"/>
      <c r="Q844" s="3"/>
      <c r="R844" s="3"/>
      <c r="S844" s="3"/>
      <c r="T844" s="3"/>
      <c r="U844" s="3"/>
      <c r="V844" s="3"/>
      <c r="W844" s="3"/>
      <c r="X844" s="3"/>
      <c r="Y844" s="3"/>
      <c r="Z844" s="3"/>
    </row>
    <row r="845" spans="2:26">
      <c r="B845" s="449"/>
      <c r="C845" s="7"/>
      <c r="D845" s="3"/>
      <c r="E845" s="3"/>
      <c r="F845" s="3"/>
      <c r="G845" s="3"/>
      <c r="H845" s="3"/>
      <c r="I845" s="3"/>
      <c r="J845" s="3"/>
      <c r="K845" s="3"/>
      <c r="L845" s="3"/>
      <c r="M845" s="3"/>
      <c r="N845" s="3"/>
      <c r="O845" s="3"/>
      <c r="P845" s="3"/>
      <c r="Q845" s="3"/>
      <c r="R845" s="3"/>
      <c r="S845" s="3"/>
      <c r="T845" s="3"/>
      <c r="U845" s="3"/>
      <c r="V845" s="3"/>
      <c r="W845" s="3"/>
      <c r="X845" s="3"/>
      <c r="Y845" s="3"/>
      <c r="Z845" s="3"/>
    </row>
    <row r="846" spans="2:26">
      <c r="B846" s="449"/>
      <c r="C846" s="7"/>
      <c r="D846" s="3"/>
      <c r="E846" s="3"/>
      <c r="F846" s="3"/>
      <c r="G846" s="3"/>
      <c r="H846" s="3"/>
      <c r="I846" s="3"/>
      <c r="J846" s="3"/>
      <c r="K846" s="3"/>
      <c r="L846" s="3"/>
      <c r="M846" s="3"/>
      <c r="N846" s="3"/>
      <c r="O846" s="3"/>
      <c r="P846" s="3"/>
      <c r="Q846" s="3"/>
      <c r="R846" s="3"/>
      <c r="S846" s="3"/>
      <c r="T846" s="3"/>
      <c r="U846" s="3"/>
      <c r="V846" s="3"/>
      <c r="W846" s="3"/>
      <c r="X846" s="3"/>
      <c r="Y846" s="3"/>
      <c r="Z846" s="3"/>
    </row>
    <row r="847" spans="2:26">
      <c r="B847" s="449"/>
      <c r="C847" s="7"/>
      <c r="D847" s="3"/>
      <c r="E847" s="3"/>
      <c r="F847" s="3"/>
      <c r="G847" s="3"/>
      <c r="H847" s="3"/>
      <c r="I847" s="3"/>
      <c r="J847" s="3"/>
      <c r="K847" s="3"/>
      <c r="L847" s="3"/>
      <c r="M847" s="3"/>
      <c r="N847" s="3"/>
      <c r="O847" s="3"/>
      <c r="P847" s="3"/>
      <c r="Q847" s="3"/>
      <c r="R847" s="3"/>
      <c r="S847" s="3"/>
      <c r="T847" s="3"/>
      <c r="U847" s="3"/>
      <c r="V847" s="3"/>
      <c r="W847" s="3"/>
      <c r="X847" s="3"/>
      <c r="Y847" s="3"/>
      <c r="Z847" s="3"/>
    </row>
    <row r="848" spans="2:26">
      <c r="B848" s="449"/>
      <c r="C848" s="7"/>
      <c r="D848" s="3"/>
      <c r="E848" s="3"/>
      <c r="F848" s="3"/>
      <c r="G848" s="3"/>
      <c r="H848" s="3"/>
      <c r="I848" s="3"/>
      <c r="J848" s="3"/>
      <c r="K848" s="3"/>
      <c r="L848" s="3"/>
      <c r="M848" s="3"/>
      <c r="N848" s="3"/>
      <c r="O848" s="3"/>
      <c r="P848" s="3"/>
      <c r="Q848" s="3"/>
      <c r="R848" s="3"/>
      <c r="S848" s="3"/>
      <c r="T848" s="3"/>
      <c r="U848" s="3"/>
      <c r="V848" s="3"/>
      <c r="W848" s="3"/>
      <c r="X848" s="3"/>
      <c r="Y848" s="3"/>
      <c r="Z848" s="3"/>
    </row>
    <row r="849" spans="2:26">
      <c r="B849" s="449"/>
      <c r="C849" s="7"/>
      <c r="D849" s="3"/>
      <c r="E849" s="3"/>
      <c r="F849" s="3"/>
      <c r="G849" s="3"/>
      <c r="H849" s="3"/>
      <c r="I849" s="3"/>
      <c r="J849" s="3"/>
      <c r="K849" s="3"/>
      <c r="L849" s="3"/>
      <c r="M849" s="3"/>
      <c r="N849" s="3"/>
      <c r="O849" s="3"/>
      <c r="P849" s="3"/>
      <c r="Q849" s="3"/>
      <c r="R849" s="3"/>
      <c r="S849" s="3"/>
      <c r="T849" s="3"/>
      <c r="U849" s="3"/>
      <c r="V849" s="3"/>
      <c r="W849" s="3"/>
      <c r="X849" s="3"/>
      <c r="Y849" s="3"/>
      <c r="Z849" s="3"/>
    </row>
    <row r="850" spans="2:26">
      <c r="B850" s="449"/>
      <c r="C850" s="7"/>
      <c r="D850" s="3"/>
      <c r="E850" s="3"/>
      <c r="F850" s="3"/>
      <c r="G850" s="3"/>
      <c r="H850" s="3"/>
      <c r="I850" s="3"/>
      <c r="J850" s="3"/>
      <c r="K850" s="3"/>
      <c r="L850" s="3"/>
      <c r="M850" s="3"/>
      <c r="N850" s="3"/>
      <c r="O850" s="3"/>
      <c r="P850" s="3"/>
      <c r="Q850" s="3"/>
      <c r="R850" s="3"/>
      <c r="S850" s="3"/>
      <c r="T850" s="3"/>
      <c r="U850" s="3"/>
      <c r="V850" s="3"/>
      <c r="W850" s="3"/>
      <c r="X850" s="3"/>
      <c r="Y850" s="3"/>
      <c r="Z850" s="3"/>
    </row>
    <row r="851" spans="2:26">
      <c r="B851" s="449"/>
      <c r="C851" s="7"/>
      <c r="D851" s="3"/>
      <c r="E851" s="3"/>
      <c r="F851" s="3"/>
      <c r="G851" s="3"/>
      <c r="H851" s="3"/>
      <c r="I851" s="3"/>
      <c r="J851" s="3"/>
      <c r="K851" s="3"/>
      <c r="L851" s="3"/>
      <c r="M851" s="3"/>
      <c r="N851" s="3"/>
      <c r="O851" s="3"/>
      <c r="P851" s="3"/>
      <c r="Q851" s="3"/>
      <c r="R851" s="3"/>
      <c r="S851" s="3"/>
      <c r="T851" s="3"/>
      <c r="U851" s="3"/>
      <c r="V851" s="3"/>
      <c r="W851" s="3"/>
      <c r="X851" s="3"/>
      <c r="Y851" s="3"/>
      <c r="Z851" s="3"/>
    </row>
    <row r="852" spans="2:26">
      <c r="B852" s="449"/>
      <c r="C852" s="7"/>
      <c r="D852" s="3"/>
      <c r="E852" s="3"/>
      <c r="F852" s="3"/>
      <c r="G852" s="3"/>
      <c r="H852" s="3"/>
      <c r="I852" s="3"/>
      <c r="J852" s="3"/>
      <c r="K852" s="3"/>
      <c r="L852" s="3"/>
      <c r="M852" s="3"/>
      <c r="N852" s="3"/>
      <c r="O852" s="3"/>
      <c r="P852" s="3"/>
      <c r="Q852" s="3"/>
      <c r="R852" s="3"/>
      <c r="S852" s="3"/>
      <c r="T852" s="3"/>
      <c r="U852" s="3"/>
      <c r="V852" s="3"/>
      <c r="W852" s="3"/>
      <c r="X852" s="3"/>
      <c r="Y852" s="3"/>
      <c r="Z852" s="3"/>
    </row>
    <row r="853" spans="2:26">
      <c r="B853" s="449"/>
      <c r="C853" s="7"/>
      <c r="D853" s="3"/>
      <c r="E853" s="3"/>
      <c r="F853" s="3"/>
      <c r="G853" s="3"/>
      <c r="H853" s="3"/>
      <c r="I853" s="3"/>
      <c r="J853" s="3"/>
      <c r="K853" s="3"/>
      <c r="L853" s="3"/>
      <c r="M853" s="3"/>
      <c r="N853" s="3"/>
      <c r="O853" s="3"/>
      <c r="P853" s="3"/>
      <c r="Q853" s="3"/>
      <c r="R853" s="3"/>
      <c r="S853" s="3"/>
      <c r="T853" s="3"/>
      <c r="U853" s="3"/>
      <c r="V853" s="3"/>
      <c r="W853" s="3"/>
      <c r="X853" s="3"/>
      <c r="Y853" s="3"/>
      <c r="Z853" s="3"/>
    </row>
    <row r="854" spans="2:26">
      <c r="B854" s="449"/>
      <c r="C854" s="7"/>
      <c r="D854" s="3"/>
      <c r="E854" s="3"/>
      <c r="F854" s="3"/>
      <c r="G854" s="3"/>
      <c r="H854" s="3"/>
      <c r="I854" s="3"/>
      <c r="J854" s="3"/>
      <c r="K854" s="3"/>
      <c r="L854" s="3"/>
      <c r="M854" s="3"/>
      <c r="N854" s="3"/>
      <c r="O854" s="3"/>
      <c r="P854" s="3"/>
      <c r="Q854" s="3"/>
      <c r="R854" s="3"/>
      <c r="S854" s="3"/>
      <c r="T854" s="3"/>
      <c r="U854" s="3"/>
      <c r="V854" s="3"/>
      <c r="W854" s="3"/>
      <c r="X854" s="3"/>
      <c r="Y854" s="3"/>
      <c r="Z854" s="3"/>
    </row>
    <row r="855" spans="2:26">
      <c r="B855" s="449"/>
      <c r="C855" s="7"/>
      <c r="D855" s="3"/>
      <c r="E855" s="3"/>
      <c r="F855" s="3"/>
      <c r="G855" s="3"/>
      <c r="H855" s="3"/>
      <c r="I855" s="3"/>
      <c r="J855" s="3"/>
      <c r="K855" s="3"/>
      <c r="L855" s="3"/>
      <c r="M855" s="3"/>
      <c r="N855" s="3"/>
      <c r="O855" s="3"/>
      <c r="P855" s="3"/>
      <c r="Q855" s="3"/>
      <c r="R855" s="3"/>
      <c r="S855" s="3"/>
      <c r="T855" s="3"/>
      <c r="U855" s="3"/>
      <c r="V855" s="3"/>
      <c r="W855" s="3"/>
      <c r="X855" s="3"/>
      <c r="Y855" s="3"/>
      <c r="Z855" s="3"/>
    </row>
    <row r="856" spans="2:26">
      <c r="B856" s="449"/>
      <c r="C856" s="7"/>
      <c r="D856" s="3"/>
      <c r="E856" s="3"/>
      <c r="F856" s="3"/>
      <c r="G856" s="3"/>
      <c r="H856" s="3"/>
      <c r="I856" s="3"/>
      <c r="J856" s="3"/>
      <c r="K856" s="3"/>
      <c r="L856" s="3"/>
      <c r="M856" s="3"/>
      <c r="N856" s="3"/>
      <c r="O856" s="3"/>
      <c r="P856" s="3"/>
      <c r="Q856" s="3"/>
      <c r="R856" s="3"/>
      <c r="S856" s="3"/>
      <c r="T856" s="3"/>
      <c r="U856" s="3"/>
      <c r="V856" s="3"/>
      <c r="W856" s="3"/>
      <c r="X856" s="3"/>
      <c r="Y856" s="3"/>
      <c r="Z856" s="3"/>
    </row>
    <row r="857" spans="2:26">
      <c r="B857" s="449"/>
      <c r="C857" s="7"/>
      <c r="D857" s="3"/>
      <c r="E857" s="3"/>
      <c r="F857" s="3"/>
      <c r="G857" s="3"/>
      <c r="H857" s="3"/>
      <c r="I857" s="3"/>
      <c r="J857" s="3"/>
      <c r="K857" s="3"/>
      <c r="L857" s="3"/>
      <c r="M857" s="3"/>
      <c r="N857" s="3"/>
      <c r="O857" s="3"/>
      <c r="P857" s="3"/>
      <c r="Q857" s="3"/>
      <c r="R857" s="3"/>
      <c r="S857" s="3"/>
      <c r="T857" s="3"/>
      <c r="U857" s="3"/>
      <c r="V857" s="3"/>
      <c r="W857" s="3"/>
      <c r="X857" s="3"/>
      <c r="Y857" s="3"/>
      <c r="Z857" s="3"/>
    </row>
    <row r="858" spans="2:26">
      <c r="B858" s="449"/>
      <c r="C858" s="7"/>
      <c r="D858" s="3"/>
      <c r="E858" s="3"/>
      <c r="F858" s="3"/>
      <c r="G858" s="3"/>
      <c r="H858" s="3"/>
      <c r="I858" s="3"/>
      <c r="J858" s="3"/>
      <c r="K858" s="3"/>
      <c r="L858" s="3"/>
      <c r="M858" s="3"/>
      <c r="N858" s="3"/>
      <c r="O858" s="3"/>
      <c r="P858" s="3"/>
      <c r="Q858" s="3"/>
      <c r="R858" s="3"/>
      <c r="S858" s="3"/>
      <c r="T858" s="3"/>
      <c r="U858" s="3"/>
      <c r="V858" s="3"/>
      <c r="W858" s="3"/>
      <c r="X858" s="3"/>
      <c r="Y858" s="3"/>
      <c r="Z858" s="3"/>
    </row>
    <row r="859" spans="2:26">
      <c r="B859" s="449"/>
      <c r="C859" s="7"/>
      <c r="D859" s="3"/>
      <c r="E859" s="3"/>
      <c r="F859" s="3"/>
      <c r="G859" s="3"/>
      <c r="H859" s="3"/>
      <c r="I859" s="3"/>
      <c r="J859" s="3"/>
      <c r="K859" s="3"/>
      <c r="L859" s="3"/>
      <c r="M859" s="3"/>
      <c r="N859" s="3"/>
      <c r="O859" s="3"/>
      <c r="P859" s="3"/>
      <c r="Q859" s="3"/>
      <c r="R859" s="3"/>
      <c r="S859" s="3"/>
      <c r="T859" s="3"/>
      <c r="U859" s="3"/>
      <c r="V859" s="3"/>
      <c r="W859" s="3"/>
      <c r="X859" s="3"/>
      <c r="Y859" s="3"/>
      <c r="Z859" s="3"/>
    </row>
    <row r="860" spans="2:26">
      <c r="B860" s="449"/>
      <c r="C860" s="7"/>
      <c r="D860" s="3"/>
      <c r="E860" s="3"/>
      <c r="F860" s="3"/>
      <c r="G860" s="3"/>
      <c r="H860" s="3"/>
      <c r="I860" s="3"/>
      <c r="J860" s="3"/>
      <c r="K860" s="3"/>
      <c r="L860" s="3"/>
      <c r="M860" s="3"/>
      <c r="N860" s="3"/>
      <c r="O860" s="3"/>
      <c r="P860" s="3"/>
      <c r="Q860" s="3"/>
      <c r="R860" s="3"/>
      <c r="S860" s="3"/>
      <c r="T860" s="3"/>
      <c r="U860" s="3"/>
      <c r="V860" s="3"/>
      <c r="W860" s="3"/>
      <c r="X860" s="3"/>
      <c r="Y860" s="3"/>
      <c r="Z860" s="3"/>
    </row>
    <row r="861" spans="2:26">
      <c r="B861" s="449"/>
      <c r="C861" s="7"/>
      <c r="D861" s="3"/>
      <c r="E861" s="3"/>
      <c r="F861" s="3"/>
      <c r="G861" s="3"/>
      <c r="H861" s="3"/>
      <c r="I861" s="3"/>
      <c r="J861" s="3"/>
      <c r="K861" s="3"/>
      <c r="L861" s="3"/>
      <c r="M861" s="3"/>
      <c r="N861" s="3"/>
      <c r="O861" s="3"/>
      <c r="P861" s="3"/>
      <c r="Q861" s="3"/>
      <c r="R861" s="3"/>
      <c r="S861" s="3"/>
      <c r="T861" s="3"/>
      <c r="U861" s="3"/>
      <c r="V861" s="3"/>
      <c r="W861" s="3"/>
      <c r="X861" s="3"/>
      <c r="Y861" s="3"/>
      <c r="Z861" s="3"/>
    </row>
    <row r="862" spans="2:26">
      <c r="B862" s="449"/>
      <c r="C862" s="7"/>
      <c r="D862" s="3"/>
      <c r="E862" s="3"/>
      <c r="F862" s="3"/>
      <c r="G862" s="3"/>
      <c r="H862" s="3"/>
      <c r="I862" s="3"/>
      <c r="J862" s="3"/>
      <c r="K862" s="3"/>
      <c r="L862" s="3"/>
      <c r="M862" s="3"/>
      <c r="N862" s="3"/>
      <c r="O862" s="3"/>
      <c r="P862" s="3"/>
      <c r="Q862" s="3"/>
      <c r="R862" s="3"/>
      <c r="S862" s="3"/>
      <c r="T862" s="3"/>
      <c r="U862" s="3"/>
      <c r="V862" s="3"/>
      <c r="W862" s="3"/>
      <c r="X862" s="3"/>
      <c r="Y862" s="3"/>
      <c r="Z862" s="3"/>
    </row>
    <row r="863" spans="2:26">
      <c r="B863" s="449"/>
      <c r="C863" s="7"/>
      <c r="D863" s="3"/>
      <c r="E863" s="3"/>
      <c r="F863" s="3"/>
      <c r="G863" s="3"/>
      <c r="H863" s="3"/>
      <c r="I863" s="3"/>
      <c r="J863" s="3"/>
      <c r="K863" s="3"/>
      <c r="L863" s="3"/>
      <c r="M863" s="3"/>
      <c r="N863" s="3"/>
      <c r="O863" s="3"/>
      <c r="P863" s="3"/>
      <c r="Q863" s="3"/>
      <c r="R863" s="3"/>
      <c r="S863" s="3"/>
      <c r="T863" s="3"/>
      <c r="U863" s="3"/>
      <c r="V863" s="3"/>
      <c r="W863" s="3"/>
      <c r="X863" s="3"/>
      <c r="Y863" s="3"/>
      <c r="Z863" s="3"/>
    </row>
    <row r="864" spans="2:26">
      <c r="B864" s="449"/>
      <c r="C864" s="7"/>
      <c r="D864" s="3"/>
      <c r="E864" s="3"/>
      <c r="F864" s="3"/>
      <c r="G864" s="3"/>
      <c r="H864" s="3"/>
      <c r="I864" s="3"/>
      <c r="J864" s="3"/>
      <c r="K864" s="3"/>
      <c r="L864" s="3"/>
      <c r="M864" s="3"/>
      <c r="N864" s="3"/>
      <c r="O864" s="3"/>
      <c r="P864" s="3"/>
      <c r="Q864" s="3"/>
      <c r="R864" s="3"/>
      <c r="S864" s="3"/>
      <c r="T864" s="3"/>
      <c r="U864" s="3"/>
      <c r="V864" s="3"/>
      <c r="W864" s="3"/>
      <c r="X864" s="3"/>
      <c r="Y864" s="3"/>
      <c r="Z864" s="3"/>
    </row>
    <row r="865" spans="2:26">
      <c r="B865" s="449"/>
      <c r="C865" s="7"/>
      <c r="D865" s="3"/>
      <c r="E865" s="3"/>
      <c r="F865" s="3"/>
      <c r="G865" s="3"/>
      <c r="H865" s="3"/>
      <c r="I865" s="3"/>
      <c r="J865" s="3"/>
      <c r="K865" s="3"/>
      <c r="L865" s="3"/>
      <c r="M865" s="3"/>
      <c r="N865" s="3"/>
      <c r="O865" s="3"/>
      <c r="P865" s="3"/>
      <c r="Q865" s="3"/>
      <c r="R865" s="3"/>
      <c r="S865" s="3"/>
      <c r="T865" s="3"/>
      <c r="U865" s="3"/>
      <c r="V865" s="3"/>
      <c r="W865" s="3"/>
      <c r="X865" s="3"/>
      <c r="Y865" s="3"/>
      <c r="Z865" s="3"/>
    </row>
    <row r="866" spans="2:26">
      <c r="B866" s="449"/>
      <c r="C866" s="7"/>
      <c r="D866" s="3"/>
      <c r="E866" s="3"/>
      <c r="F866" s="3"/>
      <c r="G866" s="3"/>
      <c r="H866" s="3"/>
      <c r="I866" s="3"/>
      <c r="J866" s="3"/>
      <c r="K866" s="3"/>
      <c r="L866" s="3"/>
      <c r="M866" s="3"/>
      <c r="N866" s="3"/>
      <c r="O866" s="3"/>
      <c r="P866" s="3"/>
      <c r="Q866" s="3"/>
      <c r="R866" s="3"/>
      <c r="S866" s="3"/>
      <c r="T866" s="3"/>
      <c r="U866" s="3"/>
      <c r="V866" s="3"/>
      <c r="W866" s="3"/>
      <c r="X866" s="3"/>
      <c r="Y866" s="3"/>
      <c r="Z866" s="3"/>
    </row>
    <row r="867" spans="2:26">
      <c r="B867" s="449"/>
      <c r="C867" s="7"/>
      <c r="D867" s="3"/>
      <c r="E867" s="3"/>
      <c r="F867" s="3"/>
      <c r="G867" s="3"/>
      <c r="H867" s="3"/>
      <c r="I867" s="3"/>
      <c r="J867" s="3"/>
      <c r="K867" s="3"/>
      <c r="L867" s="3"/>
      <c r="M867" s="3"/>
      <c r="N867" s="3"/>
      <c r="O867" s="3"/>
      <c r="P867" s="3"/>
      <c r="Q867" s="3"/>
      <c r="R867" s="3"/>
      <c r="S867" s="3"/>
      <c r="T867" s="3"/>
      <c r="U867" s="3"/>
      <c r="V867" s="3"/>
      <c r="W867" s="3"/>
      <c r="X867" s="3"/>
      <c r="Y867" s="3"/>
      <c r="Z867" s="3"/>
    </row>
    <row r="868" spans="2:26">
      <c r="B868" s="449"/>
      <c r="C868" s="7"/>
      <c r="D868" s="3"/>
      <c r="E868" s="3"/>
      <c r="F868" s="3"/>
      <c r="G868" s="3"/>
      <c r="H868" s="3"/>
      <c r="I868" s="3"/>
      <c r="J868" s="3"/>
      <c r="K868" s="3"/>
      <c r="L868" s="3"/>
      <c r="M868" s="3"/>
      <c r="N868" s="3"/>
      <c r="O868" s="3"/>
      <c r="P868" s="3"/>
      <c r="Q868" s="3"/>
      <c r="R868" s="3"/>
      <c r="S868" s="3"/>
      <c r="T868" s="3"/>
      <c r="U868" s="3"/>
      <c r="V868" s="3"/>
      <c r="W868" s="3"/>
      <c r="X868" s="3"/>
      <c r="Y868" s="3"/>
      <c r="Z868" s="3"/>
    </row>
    <row r="869" spans="2:26">
      <c r="B869" s="449"/>
      <c r="C869" s="7"/>
      <c r="D869" s="3"/>
      <c r="E869" s="3"/>
      <c r="F869" s="3"/>
      <c r="G869" s="3"/>
      <c r="H869" s="3"/>
      <c r="I869" s="3"/>
      <c r="J869" s="3"/>
      <c r="K869" s="3"/>
      <c r="L869" s="3"/>
      <c r="M869" s="3"/>
      <c r="N869" s="3"/>
      <c r="O869" s="3"/>
      <c r="P869" s="3"/>
      <c r="Q869" s="3"/>
      <c r="R869" s="3"/>
      <c r="S869" s="3"/>
      <c r="T869" s="3"/>
      <c r="U869" s="3"/>
      <c r="V869" s="3"/>
      <c r="W869" s="3"/>
      <c r="X869" s="3"/>
      <c r="Y869" s="3"/>
      <c r="Z869" s="3"/>
    </row>
    <row r="870" spans="2:26">
      <c r="B870" s="449"/>
      <c r="C870" s="7"/>
      <c r="D870" s="3"/>
      <c r="E870" s="3"/>
      <c r="F870" s="3"/>
      <c r="G870" s="3"/>
      <c r="H870" s="3"/>
      <c r="I870" s="3"/>
      <c r="J870" s="3"/>
      <c r="K870" s="3"/>
      <c r="L870" s="3"/>
      <c r="M870" s="3"/>
      <c r="N870" s="3"/>
      <c r="O870" s="3"/>
      <c r="P870" s="3"/>
      <c r="Q870" s="3"/>
      <c r="R870" s="3"/>
      <c r="S870" s="3"/>
      <c r="T870" s="3"/>
      <c r="U870" s="3"/>
      <c r="V870" s="3"/>
      <c r="W870" s="3"/>
      <c r="X870" s="3"/>
      <c r="Y870" s="3"/>
      <c r="Z870" s="3"/>
    </row>
    <row r="871" spans="2:26">
      <c r="B871" s="449"/>
      <c r="C871" s="7"/>
      <c r="D871" s="3"/>
      <c r="E871" s="3"/>
      <c r="F871" s="3"/>
      <c r="G871" s="3"/>
      <c r="H871" s="3"/>
      <c r="I871" s="3"/>
      <c r="J871" s="3"/>
      <c r="K871" s="3"/>
      <c r="L871" s="3"/>
      <c r="M871" s="3"/>
      <c r="N871" s="3"/>
      <c r="O871" s="3"/>
      <c r="P871" s="3"/>
      <c r="Q871" s="3"/>
      <c r="R871" s="3"/>
      <c r="S871" s="3"/>
      <c r="T871" s="3"/>
      <c r="U871" s="3"/>
      <c r="V871" s="3"/>
      <c r="W871" s="3"/>
      <c r="X871" s="3"/>
      <c r="Y871" s="3"/>
      <c r="Z871" s="3"/>
    </row>
    <row r="872" spans="2:26">
      <c r="B872" s="449"/>
      <c r="C872" s="7"/>
      <c r="D872" s="3"/>
      <c r="E872" s="3"/>
      <c r="F872" s="3"/>
      <c r="G872" s="3"/>
      <c r="H872" s="3"/>
      <c r="I872" s="3"/>
      <c r="J872" s="3"/>
      <c r="K872" s="3"/>
      <c r="L872" s="3"/>
      <c r="M872" s="3"/>
      <c r="N872" s="3"/>
      <c r="O872" s="3"/>
      <c r="P872" s="3"/>
      <c r="Q872" s="3"/>
      <c r="R872" s="3"/>
      <c r="S872" s="3"/>
      <c r="T872" s="3"/>
      <c r="U872" s="3"/>
      <c r="V872" s="3"/>
      <c r="W872" s="3"/>
      <c r="X872" s="3"/>
      <c r="Y872" s="3"/>
      <c r="Z872" s="3"/>
    </row>
    <row r="873" spans="2:26">
      <c r="B873" s="449"/>
      <c r="C873" s="7"/>
      <c r="D873" s="3"/>
      <c r="E873" s="3"/>
      <c r="F873" s="3"/>
      <c r="G873" s="3"/>
      <c r="H873" s="3"/>
      <c r="I873" s="3"/>
      <c r="J873" s="3"/>
      <c r="K873" s="3"/>
      <c r="L873" s="3"/>
      <c r="M873" s="3"/>
      <c r="N873" s="3"/>
      <c r="O873" s="3"/>
      <c r="P873" s="3"/>
      <c r="Q873" s="3"/>
      <c r="R873" s="3"/>
      <c r="S873" s="3"/>
      <c r="T873" s="3"/>
      <c r="U873" s="3"/>
      <c r="V873" s="3"/>
      <c r="W873" s="3"/>
      <c r="X873" s="3"/>
      <c r="Y873" s="3"/>
      <c r="Z873" s="3"/>
    </row>
    <row r="874" spans="2:26">
      <c r="B874" s="449"/>
      <c r="C874" s="7"/>
      <c r="D874" s="3"/>
      <c r="E874" s="3"/>
      <c r="F874" s="3"/>
      <c r="G874" s="3"/>
      <c r="H874" s="3"/>
      <c r="I874" s="3"/>
      <c r="J874" s="3"/>
      <c r="K874" s="3"/>
      <c r="L874" s="3"/>
      <c r="M874" s="3"/>
      <c r="N874" s="3"/>
      <c r="O874" s="3"/>
      <c r="P874" s="3"/>
      <c r="Q874" s="3"/>
      <c r="R874" s="3"/>
      <c r="S874" s="3"/>
      <c r="T874" s="3"/>
      <c r="U874" s="3"/>
      <c r="V874" s="3"/>
      <c r="W874" s="3"/>
      <c r="X874" s="3"/>
      <c r="Y874" s="3"/>
      <c r="Z874" s="3"/>
    </row>
    <row r="875" spans="2:26">
      <c r="B875" s="449"/>
      <c r="C875" s="7"/>
      <c r="D875" s="3"/>
      <c r="E875" s="3"/>
      <c r="F875" s="3"/>
      <c r="G875" s="3"/>
      <c r="H875" s="3"/>
      <c r="I875" s="3"/>
      <c r="J875" s="3"/>
      <c r="K875" s="3"/>
      <c r="L875" s="3"/>
      <c r="M875" s="3"/>
      <c r="N875" s="3"/>
      <c r="O875" s="3"/>
      <c r="P875" s="3"/>
      <c r="Q875" s="3"/>
      <c r="R875" s="3"/>
      <c r="S875" s="3"/>
      <c r="T875" s="3"/>
      <c r="U875" s="3"/>
      <c r="V875" s="3"/>
      <c r="W875" s="3"/>
      <c r="X875" s="3"/>
      <c r="Y875" s="3"/>
      <c r="Z875" s="3"/>
    </row>
    <row r="876" spans="2:26">
      <c r="B876" s="449"/>
      <c r="C876" s="7"/>
      <c r="D876" s="3"/>
      <c r="E876" s="3"/>
      <c r="F876" s="3"/>
      <c r="G876" s="3"/>
      <c r="H876" s="3"/>
      <c r="I876" s="3"/>
      <c r="J876" s="3"/>
      <c r="K876" s="3"/>
      <c r="L876" s="3"/>
      <c r="M876" s="3"/>
      <c r="N876" s="3"/>
      <c r="O876" s="3"/>
      <c r="P876" s="3"/>
      <c r="Q876" s="3"/>
      <c r="R876" s="3"/>
      <c r="S876" s="3"/>
      <c r="T876" s="3"/>
      <c r="U876" s="3"/>
      <c r="V876" s="3"/>
      <c r="W876" s="3"/>
      <c r="X876" s="3"/>
      <c r="Y876" s="3"/>
      <c r="Z876" s="3"/>
    </row>
    <row r="877" spans="2:26">
      <c r="B877" s="449"/>
      <c r="C877" s="7"/>
      <c r="D877" s="3"/>
      <c r="E877" s="3"/>
      <c r="F877" s="3"/>
      <c r="G877" s="3"/>
      <c r="H877" s="3"/>
      <c r="I877" s="3"/>
      <c r="J877" s="3"/>
      <c r="K877" s="3"/>
      <c r="L877" s="3"/>
      <c r="M877" s="3"/>
      <c r="N877" s="3"/>
      <c r="O877" s="3"/>
      <c r="P877" s="3"/>
      <c r="Q877" s="3"/>
      <c r="R877" s="3"/>
      <c r="S877" s="3"/>
      <c r="T877" s="3"/>
      <c r="U877" s="3"/>
      <c r="V877" s="3"/>
      <c r="W877" s="3"/>
      <c r="X877" s="3"/>
      <c r="Y877" s="3"/>
      <c r="Z877" s="3"/>
    </row>
    <row r="878" spans="2:26">
      <c r="B878" s="449"/>
      <c r="C878" s="7"/>
      <c r="D878" s="3"/>
      <c r="E878" s="3"/>
      <c r="F878" s="3"/>
      <c r="G878" s="3"/>
      <c r="H878" s="3"/>
      <c r="I878" s="3"/>
      <c r="J878" s="3"/>
      <c r="K878" s="3"/>
      <c r="L878" s="3"/>
      <c r="M878" s="3"/>
      <c r="N878" s="3"/>
      <c r="O878" s="3"/>
      <c r="P878" s="3"/>
      <c r="Q878" s="3"/>
      <c r="R878" s="3"/>
      <c r="S878" s="3"/>
      <c r="T878" s="3"/>
      <c r="U878" s="3"/>
      <c r="V878" s="3"/>
      <c r="W878" s="3"/>
      <c r="X878" s="3"/>
      <c r="Y878" s="3"/>
      <c r="Z878" s="3"/>
    </row>
    <row r="879" spans="2:26">
      <c r="B879" s="449"/>
      <c r="C879" s="7"/>
      <c r="D879" s="3"/>
      <c r="E879" s="3"/>
      <c r="F879" s="3"/>
      <c r="G879" s="3"/>
      <c r="H879" s="3"/>
      <c r="I879" s="3"/>
      <c r="J879" s="3"/>
      <c r="K879" s="3"/>
      <c r="L879" s="3"/>
      <c r="M879" s="3"/>
      <c r="N879" s="3"/>
      <c r="O879" s="3"/>
      <c r="P879" s="3"/>
      <c r="Q879" s="3"/>
      <c r="R879" s="3"/>
      <c r="S879" s="3"/>
      <c r="T879" s="3"/>
      <c r="U879" s="3"/>
      <c r="V879" s="3"/>
      <c r="W879" s="3"/>
      <c r="X879" s="3"/>
      <c r="Y879" s="3"/>
      <c r="Z879" s="3"/>
    </row>
    <row r="880" spans="2:26">
      <c r="B880" s="449"/>
      <c r="C880" s="7"/>
      <c r="D880" s="3"/>
      <c r="E880" s="3"/>
      <c r="F880" s="3"/>
      <c r="G880" s="3"/>
      <c r="H880" s="3"/>
      <c r="I880" s="3"/>
      <c r="J880" s="3"/>
      <c r="K880" s="3"/>
      <c r="L880" s="3"/>
      <c r="M880" s="3"/>
      <c r="N880" s="3"/>
      <c r="O880" s="3"/>
      <c r="P880" s="3"/>
      <c r="Q880" s="3"/>
      <c r="R880" s="3"/>
      <c r="S880" s="3"/>
      <c r="T880" s="3"/>
      <c r="U880" s="3"/>
      <c r="V880" s="3"/>
      <c r="W880" s="3"/>
      <c r="X880" s="3"/>
      <c r="Y880" s="3"/>
      <c r="Z880" s="3"/>
    </row>
    <row r="881" spans="2:26">
      <c r="B881" s="449"/>
      <c r="C881" s="7"/>
      <c r="D881" s="3"/>
      <c r="E881" s="3"/>
      <c r="F881" s="3"/>
      <c r="G881" s="3"/>
      <c r="H881" s="3"/>
      <c r="I881" s="3"/>
      <c r="J881" s="3"/>
      <c r="K881" s="3"/>
      <c r="L881" s="3"/>
      <c r="M881" s="3"/>
      <c r="N881" s="3"/>
      <c r="O881" s="3"/>
      <c r="P881" s="3"/>
      <c r="Q881" s="3"/>
      <c r="R881" s="3"/>
      <c r="S881" s="3"/>
      <c r="T881" s="3"/>
      <c r="U881" s="3"/>
      <c r="V881" s="3"/>
      <c r="W881" s="3"/>
      <c r="X881" s="3"/>
      <c r="Y881" s="3"/>
      <c r="Z881" s="3"/>
    </row>
    <row r="882" spans="2:26">
      <c r="B882" s="449"/>
      <c r="C882" s="7"/>
      <c r="D882" s="3"/>
      <c r="E882" s="3"/>
      <c r="F882" s="3"/>
      <c r="G882" s="3"/>
      <c r="H882" s="3"/>
      <c r="I882" s="3"/>
      <c r="J882" s="3"/>
      <c r="K882" s="3"/>
      <c r="L882" s="3"/>
      <c r="M882" s="3"/>
      <c r="N882" s="3"/>
      <c r="O882" s="3"/>
      <c r="P882" s="3"/>
      <c r="Q882" s="3"/>
      <c r="R882" s="3"/>
      <c r="S882" s="3"/>
      <c r="T882" s="3"/>
      <c r="U882" s="3"/>
      <c r="V882" s="3"/>
      <c r="W882" s="3"/>
      <c r="X882" s="3"/>
      <c r="Y882" s="3"/>
      <c r="Z882" s="3"/>
    </row>
    <row r="883" spans="2:26">
      <c r="B883" s="449"/>
      <c r="C883" s="7"/>
      <c r="D883" s="3"/>
      <c r="E883" s="3"/>
      <c r="F883" s="3"/>
      <c r="G883" s="3"/>
      <c r="H883" s="3"/>
      <c r="I883" s="3"/>
      <c r="J883" s="3"/>
      <c r="K883" s="3"/>
      <c r="L883" s="3"/>
      <c r="M883" s="3"/>
      <c r="N883" s="3"/>
      <c r="O883" s="3"/>
      <c r="P883" s="3"/>
      <c r="Q883" s="3"/>
      <c r="R883" s="3"/>
      <c r="S883" s="3"/>
      <c r="T883" s="3"/>
      <c r="U883" s="3"/>
      <c r="V883" s="3"/>
      <c r="W883" s="3"/>
      <c r="X883" s="3"/>
      <c r="Y883" s="3"/>
      <c r="Z883" s="3"/>
    </row>
    <row r="884" spans="2:26">
      <c r="B884" s="449"/>
      <c r="C884" s="7"/>
      <c r="D884" s="3"/>
      <c r="E884" s="3"/>
      <c r="F884" s="3"/>
      <c r="G884" s="3"/>
      <c r="H884" s="3"/>
      <c r="I884" s="3"/>
      <c r="J884" s="3"/>
      <c r="K884" s="3"/>
      <c r="L884" s="3"/>
      <c r="M884" s="3"/>
      <c r="N884" s="3"/>
      <c r="O884" s="3"/>
      <c r="P884" s="3"/>
      <c r="Q884" s="3"/>
      <c r="R884" s="3"/>
      <c r="S884" s="3"/>
      <c r="T884" s="3"/>
      <c r="U884" s="3"/>
      <c r="V884" s="3"/>
      <c r="W884" s="3"/>
      <c r="X884" s="3"/>
      <c r="Y884" s="3"/>
      <c r="Z884" s="3"/>
    </row>
    <row r="885" spans="2:26">
      <c r="B885" s="449"/>
      <c r="C885" s="7"/>
      <c r="D885" s="3"/>
      <c r="E885" s="3"/>
      <c r="F885" s="3"/>
      <c r="G885" s="3"/>
      <c r="H885" s="3"/>
      <c r="I885" s="3"/>
      <c r="J885" s="3"/>
      <c r="K885" s="3"/>
      <c r="L885" s="3"/>
      <c r="M885" s="3"/>
      <c r="N885" s="3"/>
      <c r="O885" s="3"/>
      <c r="P885" s="3"/>
      <c r="Q885" s="3"/>
      <c r="R885" s="3"/>
      <c r="S885" s="3"/>
      <c r="T885" s="3"/>
      <c r="U885" s="3"/>
      <c r="V885" s="3"/>
      <c r="W885" s="3"/>
      <c r="X885" s="3"/>
      <c r="Y885" s="3"/>
      <c r="Z885" s="3"/>
    </row>
    <row r="886" spans="2:26">
      <c r="B886" s="449"/>
      <c r="C886" s="7"/>
      <c r="D886" s="3"/>
      <c r="E886" s="3"/>
      <c r="F886" s="3"/>
      <c r="G886" s="3"/>
      <c r="H886" s="3"/>
      <c r="I886" s="3"/>
      <c r="J886" s="3"/>
      <c r="K886" s="3"/>
      <c r="L886" s="3"/>
      <c r="M886" s="3"/>
      <c r="N886" s="3"/>
      <c r="O886" s="3"/>
      <c r="P886" s="3"/>
      <c r="Q886" s="3"/>
      <c r="R886" s="3"/>
      <c r="S886" s="3"/>
      <c r="T886" s="3"/>
      <c r="U886" s="3"/>
      <c r="V886" s="3"/>
      <c r="W886" s="3"/>
      <c r="X886" s="3"/>
      <c r="Y886" s="3"/>
      <c r="Z886" s="3"/>
    </row>
    <row r="887" spans="2:26">
      <c r="B887" s="449"/>
      <c r="C887" s="7"/>
      <c r="D887" s="3"/>
      <c r="E887" s="3"/>
      <c r="F887" s="3"/>
      <c r="G887" s="3"/>
      <c r="H887" s="3"/>
      <c r="I887" s="3"/>
      <c r="J887" s="3"/>
      <c r="K887" s="3"/>
      <c r="L887" s="3"/>
      <c r="M887" s="3"/>
      <c r="N887" s="3"/>
      <c r="O887" s="3"/>
      <c r="P887" s="3"/>
      <c r="Q887" s="3"/>
      <c r="R887" s="3"/>
      <c r="S887" s="3"/>
      <c r="T887" s="3"/>
      <c r="U887" s="3"/>
      <c r="V887" s="3"/>
      <c r="W887" s="3"/>
      <c r="X887" s="3"/>
      <c r="Y887" s="3"/>
      <c r="Z887" s="3"/>
    </row>
    <row r="888" spans="2:26">
      <c r="B888" s="449"/>
      <c r="C888" s="7"/>
      <c r="D888" s="3"/>
      <c r="E888" s="3"/>
      <c r="F888" s="3"/>
      <c r="G888" s="3"/>
      <c r="H888" s="3"/>
      <c r="I888" s="3"/>
      <c r="J888" s="3"/>
      <c r="K888" s="3"/>
      <c r="L888" s="3"/>
      <c r="M888" s="3"/>
      <c r="N888" s="3"/>
      <c r="O888" s="3"/>
      <c r="P888" s="3"/>
      <c r="Q888" s="3"/>
      <c r="R888" s="3"/>
      <c r="S888" s="3"/>
      <c r="T888" s="3"/>
      <c r="U888" s="3"/>
      <c r="V888" s="3"/>
      <c r="W888" s="3"/>
      <c r="X888" s="3"/>
      <c r="Y888" s="3"/>
      <c r="Z888" s="3"/>
    </row>
    <row r="889" spans="2:26">
      <c r="B889" s="449"/>
      <c r="C889" s="7"/>
      <c r="D889" s="3"/>
      <c r="E889" s="3"/>
      <c r="F889" s="3"/>
      <c r="G889" s="3"/>
      <c r="H889" s="3"/>
      <c r="I889" s="3"/>
      <c r="J889" s="3"/>
      <c r="K889" s="3"/>
      <c r="L889" s="3"/>
      <c r="M889" s="3"/>
      <c r="N889" s="3"/>
      <c r="O889" s="3"/>
      <c r="P889" s="3"/>
      <c r="Q889" s="3"/>
      <c r="R889" s="3"/>
      <c r="S889" s="3"/>
      <c r="T889" s="3"/>
      <c r="U889" s="3"/>
      <c r="V889" s="3"/>
      <c r="W889" s="3"/>
      <c r="X889" s="3"/>
      <c r="Y889" s="3"/>
      <c r="Z889" s="3"/>
    </row>
    <row r="890" spans="2:26">
      <c r="B890" s="449"/>
      <c r="C890" s="7"/>
      <c r="D890" s="3"/>
      <c r="E890" s="3"/>
      <c r="F890" s="3"/>
      <c r="G890" s="3"/>
      <c r="H890" s="3"/>
      <c r="I890" s="3"/>
      <c r="J890" s="3"/>
      <c r="K890" s="3"/>
      <c r="L890" s="3"/>
      <c r="M890" s="3"/>
      <c r="N890" s="3"/>
      <c r="O890" s="3"/>
      <c r="P890" s="3"/>
      <c r="Q890" s="3"/>
      <c r="R890" s="3"/>
      <c r="S890" s="3"/>
      <c r="T890" s="3"/>
      <c r="U890" s="3"/>
      <c r="V890" s="3"/>
      <c r="W890" s="3"/>
      <c r="X890" s="3"/>
      <c r="Y890" s="3"/>
      <c r="Z890" s="3"/>
    </row>
    <row r="891" spans="2:26">
      <c r="B891" s="449"/>
      <c r="C891" s="7"/>
      <c r="D891" s="3"/>
      <c r="E891" s="3"/>
      <c r="F891" s="3"/>
      <c r="G891" s="3"/>
      <c r="H891" s="3"/>
      <c r="I891" s="3"/>
      <c r="J891" s="3"/>
      <c r="K891" s="3"/>
      <c r="L891" s="3"/>
      <c r="M891" s="3"/>
      <c r="N891" s="3"/>
      <c r="O891" s="3"/>
      <c r="P891" s="3"/>
      <c r="Q891" s="3"/>
      <c r="R891" s="3"/>
      <c r="S891" s="3"/>
      <c r="T891" s="3"/>
      <c r="U891" s="3"/>
      <c r="V891" s="3"/>
      <c r="W891" s="3"/>
      <c r="X891" s="3"/>
      <c r="Y891" s="3"/>
      <c r="Z891" s="3"/>
    </row>
    <row r="892" spans="2:26">
      <c r="B892" s="449"/>
      <c r="C892" s="7"/>
      <c r="D892" s="3"/>
      <c r="E892" s="3"/>
      <c r="F892" s="3"/>
      <c r="G892" s="3"/>
      <c r="H892" s="3"/>
      <c r="I892" s="3"/>
      <c r="J892" s="3"/>
      <c r="K892" s="3"/>
      <c r="L892" s="3"/>
      <c r="M892" s="3"/>
      <c r="N892" s="3"/>
      <c r="O892" s="3"/>
      <c r="P892" s="3"/>
      <c r="Q892" s="3"/>
      <c r="R892" s="3"/>
      <c r="S892" s="3"/>
      <c r="T892" s="3"/>
      <c r="U892" s="3"/>
      <c r="V892" s="3"/>
      <c r="W892" s="3"/>
      <c r="X892" s="3"/>
      <c r="Y892" s="3"/>
      <c r="Z892" s="3"/>
    </row>
    <row r="893" spans="2:26">
      <c r="B893" s="449"/>
      <c r="C893" s="7"/>
      <c r="D893" s="3"/>
      <c r="E893" s="3"/>
      <c r="F893" s="3"/>
      <c r="G893" s="3"/>
      <c r="H893" s="3"/>
      <c r="I893" s="3"/>
      <c r="J893" s="3"/>
      <c r="K893" s="3"/>
      <c r="L893" s="3"/>
      <c r="M893" s="3"/>
      <c r="N893" s="3"/>
      <c r="O893" s="3"/>
      <c r="P893" s="3"/>
      <c r="Q893" s="3"/>
      <c r="R893" s="3"/>
      <c r="S893" s="3"/>
      <c r="T893" s="3"/>
      <c r="U893" s="3"/>
      <c r="V893" s="3"/>
      <c r="W893" s="3"/>
      <c r="X893" s="3"/>
      <c r="Y893" s="3"/>
      <c r="Z893" s="3"/>
    </row>
    <row r="894" spans="2:26">
      <c r="B894" s="449"/>
      <c r="C894" s="7"/>
      <c r="D894" s="3"/>
      <c r="E894" s="3"/>
      <c r="F894" s="3"/>
      <c r="G894" s="3"/>
      <c r="H894" s="3"/>
      <c r="I894" s="3"/>
      <c r="J894" s="3"/>
      <c r="K894" s="3"/>
      <c r="L894" s="3"/>
      <c r="M894" s="3"/>
      <c r="N894" s="3"/>
      <c r="O894" s="3"/>
      <c r="P894" s="3"/>
      <c r="Q894" s="3"/>
      <c r="R894" s="3"/>
      <c r="S894" s="3"/>
      <c r="T894" s="3"/>
      <c r="U894" s="3"/>
      <c r="V894" s="3"/>
      <c r="W894" s="3"/>
      <c r="X894" s="3"/>
      <c r="Y894" s="3"/>
      <c r="Z894" s="3"/>
    </row>
    <row r="895" spans="2:26">
      <c r="B895" s="449"/>
      <c r="C895" s="7"/>
      <c r="D895" s="3"/>
      <c r="E895" s="3"/>
      <c r="F895" s="3"/>
      <c r="G895" s="3"/>
      <c r="H895" s="3"/>
      <c r="I895" s="3"/>
      <c r="J895" s="3"/>
      <c r="K895" s="3"/>
      <c r="L895" s="3"/>
      <c r="M895" s="3"/>
      <c r="N895" s="3"/>
      <c r="O895" s="3"/>
      <c r="P895" s="3"/>
      <c r="Q895" s="3"/>
      <c r="R895" s="3"/>
      <c r="S895" s="3"/>
      <c r="T895" s="3"/>
      <c r="U895" s="3"/>
      <c r="V895" s="3"/>
      <c r="W895" s="3"/>
      <c r="X895" s="3"/>
      <c r="Y895" s="3"/>
      <c r="Z895" s="3"/>
    </row>
    <row r="896" spans="2:26">
      <c r="B896" s="449"/>
      <c r="C896" s="7"/>
      <c r="D896" s="3"/>
      <c r="E896" s="3"/>
      <c r="F896" s="3"/>
      <c r="G896" s="3"/>
      <c r="H896" s="3"/>
      <c r="I896" s="3"/>
      <c r="J896" s="3"/>
      <c r="K896" s="3"/>
      <c r="L896" s="3"/>
      <c r="M896" s="3"/>
      <c r="N896" s="3"/>
      <c r="O896" s="3"/>
      <c r="P896" s="3"/>
      <c r="Q896" s="3"/>
      <c r="R896" s="3"/>
      <c r="S896" s="3"/>
      <c r="T896" s="3"/>
      <c r="U896" s="3"/>
      <c r="V896" s="3"/>
      <c r="W896" s="3"/>
      <c r="X896" s="3"/>
      <c r="Y896" s="3"/>
      <c r="Z896" s="3"/>
    </row>
    <row r="897" spans="2:26">
      <c r="B897" s="449"/>
      <c r="C897" s="7"/>
      <c r="D897" s="3"/>
      <c r="E897" s="3"/>
      <c r="F897" s="3"/>
      <c r="G897" s="3"/>
      <c r="H897" s="3"/>
      <c r="I897" s="3"/>
      <c r="J897" s="3"/>
      <c r="K897" s="3"/>
      <c r="L897" s="3"/>
      <c r="M897" s="3"/>
      <c r="N897" s="3"/>
      <c r="O897" s="3"/>
      <c r="P897" s="3"/>
      <c r="Q897" s="3"/>
      <c r="R897" s="3"/>
      <c r="S897" s="3"/>
      <c r="T897" s="3"/>
      <c r="U897" s="3"/>
      <c r="V897" s="3"/>
      <c r="W897" s="3"/>
      <c r="X897" s="3"/>
      <c r="Y897" s="3"/>
      <c r="Z897" s="3"/>
    </row>
    <row r="898" spans="2:26">
      <c r="B898" s="449"/>
      <c r="C898" s="7"/>
      <c r="D898" s="3"/>
      <c r="E898" s="3"/>
      <c r="F898" s="3"/>
      <c r="G898" s="3"/>
      <c r="H898" s="3"/>
      <c r="I898" s="3"/>
      <c r="J898" s="3"/>
      <c r="K898" s="3"/>
      <c r="L898" s="3"/>
      <c r="M898" s="3"/>
      <c r="N898" s="3"/>
      <c r="O898" s="3"/>
      <c r="P898" s="3"/>
      <c r="Q898" s="3"/>
      <c r="R898" s="3"/>
      <c r="S898" s="3"/>
      <c r="T898" s="3"/>
      <c r="U898" s="3"/>
      <c r="V898" s="3"/>
      <c r="W898" s="3"/>
      <c r="X898" s="3"/>
      <c r="Y898" s="3"/>
      <c r="Z898" s="3"/>
    </row>
    <row r="899" spans="2:26">
      <c r="B899" s="449"/>
      <c r="C899" s="7"/>
      <c r="D899" s="3"/>
      <c r="E899" s="3"/>
      <c r="F899" s="3"/>
      <c r="G899" s="3"/>
      <c r="H899" s="3"/>
      <c r="I899" s="3"/>
      <c r="J899" s="3"/>
      <c r="K899" s="3"/>
      <c r="L899" s="3"/>
      <c r="M899" s="3"/>
      <c r="N899" s="3"/>
      <c r="O899" s="3"/>
      <c r="P899" s="3"/>
      <c r="Q899" s="3"/>
      <c r="R899" s="3"/>
      <c r="S899" s="3"/>
      <c r="T899" s="3"/>
      <c r="U899" s="3"/>
      <c r="V899" s="3"/>
      <c r="W899" s="3"/>
      <c r="X899" s="3"/>
      <c r="Y899" s="3"/>
      <c r="Z899" s="3"/>
    </row>
    <row r="900" spans="2:26">
      <c r="B900" s="449"/>
      <c r="C900" s="7"/>
      <c r="D900" s="3"/>
      <c r="E900" s="3"/>
      <c r="F900" s="3"/>
      <c r="G900" s="3"/>
      <c r="H900" s="3"/>
      <c r="I900" s="3"/>
      <c r="J900" s="3"/>
      <c r="K900" s="3"/>
      <c r="L900" s="3"/>
      <c r="M900" s="3"/>
      <c r="N900" s="3"/>
      <c r="O900" s="3"/>
      <c r="P900" s="3"/>
      <c r="Q900" s="3"/>
      <c r="R900" s="3"/>
      <c r="S900" s="3"/>
      <c r="T900" s="3"/>
      <c r="U900" s="3"/>
      <c r="V900" s="3"/>
      <c r="W900" s="3"/>
      <c r="X900" s="3"/>
      <c r="Y900" s="3"/>
      <c r="Z900" s="3"/>
    </row>
    <row r="901" spans="2:26">
      <c r="B901" s="449"/>
      <c r="C901" s="7"/>
      <c r="D901" s="3"/>
      <c r="E901" s="3"/>
      <c r="F901" s="3"/>
      <c r="G901" s="3"/>
      <c r="H901" s="3"/>
      <c r="I901" s="3"/>
      <c r="J901" s="3"/>
      <c r="K901" s="3"/>
      <c r="L901" s="3"/>
      <c r="M901" s="3"/>
      <c r="N901" s="3"/>
      <c r="O901" s="3"/>
      <c r="P901" s="3"/>
      <c r="Q901" s="3"/>
      <c r="R901" s="3"/>
      <c r="S901" s="3"/>
      <c r="T901" s="3"/>
      <c r="U901" s="3"/>
      <c r="V901" s="3"/>
      <c r="W901" s="3"/>
      <c r="X901" s="3"/>
      <c r="Y901" s="3"/>
      <c r="Z901" s="3"/>
    </row>
    <row r="902" spans="2:26">
      <c r="B902" s="449"/>
      <c r="C902" s="7"/>
      <c r="D902" s="3"/>
      <c r="E902" s="3"/>
      <c r="F902" s="3"/>
      <c r="G902" s="3"/>
      <c r="H902" s="3"/>
      <c r="I902" s="3"/>
      <c r="J902" s="3"/>
      <c r="K902" s="3"/>
      <c r="L902" s="3"/>
      <c r="M902" s="3"/>
      <c r="N902" s="3"/>
      <c r="O902" s="3"/>
      <c r="P902" s="3"/>
      <c r="Q902" s="3"/>
      <c r="R902" s="3"/>
      <c r="S902" s="3"/>
      <c r="T902" s="3"/>
      <c r="U902" s="3"/>
      <c r="V902" s="3"/>
      <c r="W902" s="3"/>
      <c r="X902" s="3"/>
      <c r="Y902" s="3"/>
      <c r="Z902" s="3"/>
    </row>
    <row r="903" spans="2:26">
      <c r="B903" s="449"/>
      <c r="C903" s="7"/>
      <c r="D903" s="3"/>
      <c r="E903" s="3"/>
      <c r="F903" s="3"/>
      <c r="G903" s="3"/>
      <c r="H903" s="3"/>
      <c r="I903" s="3"/>
      <c r="J903" s="3"/>
      <c r="K903" s="3"/>
      <c r="L903" s="3"/>
      <c r="M903" s="3"/>
      <c r="N903" s="3"/>
      <c r="O903" s="3"/>
      <c r="P903" s="3"/>
      <c r="Q903" s="3"/>
      <c r="R903" s="3"/>
      <c r="S903" s="3"/>
      <c r="T903" s="3"/>
      <c r="U903" s="3"/>
      <c r="V903" s="3"/>
      <c r="W903" s="3"/>
      <c r="X903" s="3"/>
      <c r="Y903" s="3"/>
      <c r="Z903" s="3"/>
    </row>
    <row r="904" spans="2:26">
      <c r="B904" s="449"/>
      <c r="C904" s="7"/>
      <c r="D904" s="3"/>
      <c r="E904" s="3"/>
      <c r="F904" s="3"/>
      <c r="G904" s="3"/>
      <c r="H904" s="3"/>
      <c r="I904" s="3"/>
      <c r="J904" s="3"/>
      <c r="K904" s="3"/>
      <c r="L904" s="3"/>
      <c r="M904" s="3"/>
      <c r="N904" s="3"/>
      <c r="O904" s="3"/>
      <c r="P904" s="3"/>
      <c r="Q904" s="3"/>
      <c r="R904" s="3"/>
      <c r="S904" s="3"/>
      <c r="T904" s="3"/>
      <c r="U904" s="3"/>
      <c r="V904" s="3"/>
      <c r="W904" s="3"/>
      <c r="X904" s="3"/>
      <c r="Y904" s="3"/>
      <c r="Z904" s="3"/>
    </row>
    <row r="905" spans="2:26">
      <c r="B905" s="449"/>
      <c r="C905" s="7"/>
      <c r="D905" s="3"/>
      <c r="E905" s="3"/>
      <c r="F905" s="3"/>
      <c r="G905" s="3"/>
      <c r="H905" s="3"/>
      <c r="I905" s="3"/>
      <c r="J905" s="3"/>
      <c r="K905" s="3"/>
      <c r="L905" s="3"/>
      <c r="M905" s="3"/>
      <c r="N905" s="3"/>
      <c r="O905" s="3"/>
      <c r="P905" s="3"/>
      <c r="Q905" s="3"/>
      <c r="R905" s="3"/>
      <c r="S905" s="3"/>
      <c r="T905" s="3"/>
      <c r="U905" s="3"/>
      <c r="V905" s="3"/>
      <c r="W905" s="3"/>
      <c r="X905" s="3"/>
      <c r="Y905" s="3"/>
      <c r="Z905" s="3"/>
    </row>
    <row r="906" spans="2:26">
      <c r="B906" s="449"/>
      <c r="C906" s="7"/>
      <c r="D906" s="3"/>
      <c r="E906" s="3"/>
      <c r="F906" s="3"/>
      <c r="G906" s="3"/>
      <c r="H906" s="3"/>
      <c r="I906" s="3"/>
      <c r="J906" s="3"/>
      <c r="K906" s="3"/>
      <c r="L906" s="3"/>
      <c r="M906" s="3"/>
      <c r="N906" s="3"/>
      <c r="O906" s="3"/>
      <c r="P906" s="3"/>
      <c r="Q906" s="3"/>
      <c r="R906" s="3"/>
      <c r="S906" s="3"/>
      <c r="T906" s="3"/>
      <c r="U906" s="3"/>
      <c r="V906" s="3"/>
      <c r="W906" s="3"/>
      <c r="X906" s="3"/>
      <c r="Y906" s="3"/>
      <c r="Z906" s="3"/>
    </row>
    <row r="907" spans="2:26">
      <c r="B907" s="449"/>
      <c r="C907" s="7"/>
      <c r="D907" s="3"/>
      <c r="E907" s="3"/>
      <c r="F907" s="3"/>
      <c r="G907" s="3"/>
      <c r="H907" s="3"/>
      <c r="I907" s="3"/>
      <c r="J907" s="3"/>
      <c r="K907" s="3"/>
      <c r="L907" s="3"/>
      <c r="M907" s="3"/>
      <c r="N907" s="3"/>
      <c r="O907" s="3"/>
      <c r="P907" s="3"/>
      <c r="Q907" s="3"/>
      <c r="R907" s="3"/>
      <c r="S907" s="3"/>
      <c r="T907" s="3"/>
      <c r="U907" s="3"/>
      <c r="V907" s="3"/>
      <c r="W907" s="3"/>
      <c r="X907" s="3"/>
      <c r="Y907" s="3"/>
      <c r="Z907" s="3"/>
    </row>
    <row r="908" spans="2:26">
      <c r="B908" s="449"/>
      <c r="C908" s="7"/>
      <c r="D908" s="3"/>
      <c r="E908" s="3"/>
      <c r="F908" s="3"/>
      <c r="G908" s="3"/>
      <c r="H908" s="3"/>
      <c r="I908" s="3"/>
      <c r="J908" s="3"/>
      <c r="K908" s="3"/>
      <c r="L908" s="3"/>
      <c r="M908" s="3"/>
      <c r="N908" s="3"/>
      <c r="O908" s="3"/>
      <c r="P908" s="3"/>
      <c r="Q908" s="3"/>
      <c r="R908" s="3"/>
      <c r="S908" s="3"/>
      <c r="T908" s="3"/>
      <c r="U908" s="3"/>
      <c r="V908" s="3"/>
      <c r="W908" s="3"/>
      <c r="X908" s="3"/>
      <c r="Y908" s="3"/>
      <c r="Z908" s="3"/>
    </row>
    <row r="909" spans="2:26">
      <c r="B909" s="449"/>
      <c r="C909" s="7"/>
      <c r="D909" s="3"/>
      <c r="E909" s="3"/>
      <c r="F909" s="3"/>
      <c r="G909" s="3"/>
      <c r="H909" s="3"/>
      <c r="I909" s="3"/>
      <c r="J909" s="3"/>
      <c r="K909" s="3"/>
      <c r="L909" s="3"/>
      <c r="M909" s="3"/>
      <c r="N909" s="3"/>
      <c r="O909" s="3"/>
      <c r="P909" s="3"/>
      <c r="Q909" s="3"/>
      <c r="R909" s="3"/>
      <c r="S909" s="3"/>
      <c r="T909" s="3"/>
      <c r="U909" s="3"/>
      <c r="V909" s="3"/>
      <c r="W909" s="3"/>
      <c r="X909" s="3"/>
      <c r="Y909" s="3"/>
      <c r="Z909" s="3"/>
    </row>
    <row r="910" spans="2:26">
      <c r="B910" s="449"/>
      <c r="C910" s="7"/>
      <c r="D910" s="3"/>
      <c r="E910" s="3"/>
      <c r="F910" s="3"/>
      <c r="G910" s="3"/>
      <c r="H910" s="3"/>
      <c r="I910" s="3"/>
      <c r="J910" s="3"/>
      <c r="K910" s="3"/>
      <c r="L910" s="3"/>
      <c r="M910" s="3"/>
      <c r="N910" s="3"/>
      <c r="O910" s="3"/>
      <c r="P910" s="3"/>
      <c r="Q910" s="3"/>
      <c r="R910" s="3"/>
      <c r="S910" s="3"/>
      <c r="T910" s="3"/>
      <c r="U910" s="3"/>
      <c r="V910" s="3"/>
      <c r="W910" s="3"/>
      <c r="X910" s="3"/>
      <c r="Y910" s="3"/>
      <c r="Z910" s="3"/>
    </row>
    <row r="911" spans="2:26">
      <c r="B911" s="449"/>
      <c r="C911" s="7"/>
      <c r="D911" s="3"/>
      <c r="E911" s="3"/>
      <c r="F911" s="3"/>
      <c r="G911" s="3"/>
      <c r="H911" s="3"/>
      <c r="I911" s="3"/>
      <c r="J911" s="3"/>
      <c r="K911" s="3"/>
      <c r="L911" s="3"/>
      <c r="M911" s="3"/>
      <c r="N911" s="3"/>
      <c r="O911" s="3"/>
      <c r="P911" s="3"/>
      <c r="Q911" s="3"/>
      <c r="R911" s="3"/>
      <c r="S911" s="3"/>
      <c r="T911" s="3"/>
      <c r="U911" s="3"/>
      <c r="V911" s="3"/>
      <c r="W911" s="3"/>
      <c r="X911" s="3"/>
      <c r="Y911" s="3"/>
      <c r="Z911" s="3"/>
    </row>
    <row r="912" spans="2:26">
      <c r="B912" s="449"/>
      <c r="C912" s="7"/>
      <c r="D912" s="3"/>
      <c r="E912" s="3"/>
      <c r="F912" s="3"/>
      <c r="G912" s="3"/>
      <c r="H912" s="3"/>
      <c r="I912" s="3"/>
      <c r="J912" s="3"/>
      <c r="K912" s="3"/>
      <c r="L912" s="3"/>
      <c r="M912" s="3"/>
      <c r="N912" s="3"/>
      <c r="O912" s="3"/>
      <c r="P912" s="3"/>
      <c r="Q912" s="3"/>
      <c r="R912" s="3"/>
      <c r="S912" s="3"/>
      <c r="T912" s="3"/>
      <c r="U912" s="3"/>
      <c r="V912" s="3"/>
      <c r="W912" s="3"/>
      <c r="X912" s="3"/>
      <c r="Y912" s="3"/>
      <c r="Z912" s="3"/>
    </row>
    <row r="913" spans="2:26">
      <c r="B913" s="449"/>
      <c r="C913" s="7"/>
      <c r="D913" s="3"/>
      <c r="E913" s="3"/>
      <c r="F913" s="3"/>
      <c r="G913" s="3"/>
      <c r="H913" s="3"/>
      <c r="I913" s="3"/>
      <c r="J913" s="3"/>
      <c r="K913" s="3"/>
      <c r="L913" s="3"/>
      <c r="M913" s="3"/>
      <c r="N913" s="3"/>
      <c r="O913" s="3"/>
      <c r="P913" s="3"/>
      <c r="Q913" s="3"/>
      <c r="R913" s="3"/>
      <c r="S913" s="3"/>
      <c r="T913" s="3"/>
      <c r="U913" s="3"/>
      <c r="V913" s="3"/>
      <c r="W913" s="3"/>
      <c r="X913" s="3"/>
      <c r="Y913" s="3"/>
      <c r="Z913" s="3"/>
    </row>
    <row r="914" spans="2:26">
      <c r="B914" s="449"/>
      <c r="C914" s="7"/>
      <c r="D914" s="3"/>
      <c r="E914" s="3"/>
      <c r="F914" s="3"/>
      <c r="G914" s="3"/>
      <c r="H914" s="3"/>
      <c r="I914" s="3"/>
      <c r="J914" s="3"/>
      <c r="K914" s="3"/>
      <c r="L914" s="3"/>
      <c r="M914" s="3"/>
      <c r="N914" s="3"/>
      <c r="O914" s="3"/>
      <c r="P914" s="3"/>
      <c r="Q914" s="3"/>
      <c r="R914" s="3"/>
      <c r="S914" s="3"/>
      <c r="T914" s="3"/>
      <c r="U914" s="3"/>
      <c r="V914" s="3"/>
      <c r="W914" s="3"/>
      <c r="X914" s="3"/>
      <c r="Y914" s="3"/>
      <c r="Z914" s="3"/>
    </row>
    <row r="915" spans="2:26">
      <c r="B915" s="449"/>
      <c r="C915" s="7"/>
      <c r="D915" s="3"/>
      <c r="E915" s="3"/>
      <c r="F915" s="3"/>
      <c r="G915" s="3"/>
      <c r="H915" s="3"/>
      <c r="I915" s="3"/>
      <c r="J915" s="3"/>
      <c r="K915" s="3"/>
      <c r="L915" s="3"/>
      <c r="M915" s="3"/>
      <c r="N915" s="3"/>
      <c r="O915" s="3"/>
      <c r="P915" s="3"/>
      <c r="Q915" s="3"/>
      <c r="R915" s="3"/>
      <c r="S915" s="3"/>
      <c r="T915" s="3"/>
      <c r="U915" s="3"/>
      <c r="V915" s="3"/>
      <c r="W915" s="3"/>
      <c r="X915" s="3"/>
      <c r="Y915" s="3"/>
      <c r="Z915" s="3"/>
    </row>
    <row r="916" spans="2:26">
      <c r="B916" s="449"/>
      <c r="C916" s="7"/>
      <c r="D916" s="3"/>
      <c r="E916" s="3"/>
      <c r="F916" s="3"/>
      <c r="G916" s="3"/>
      <c r="H916" s="3"/>
      <c r="I916" s="3"/>
      <c r="J916" s="3"/>
      <c r="K916" s="3"/>
      <c r="L916" s="3"/>
      <c r="M916" s="3"/>
      <c r="N916" s="3"/>
      <c r="O916" s="3"/>
      <c r="P916" s="3"/>
      <c r="Q916" s="3"/>
      <c r="R916" s="3"/>
      <c r="S916" s="3"/>
      <c r="T916" s="3"/>
      <c r="U916" s="3"/>
      <c r="V916" s="3"/>
      <c r="W916" s="3"/>
      <c r="X916" s="3"/>
      <c r="Y916" s="3"/>
      <c r="Z916" s="3"/>
    </row>
    <row r="917" spans="2:26">
      <c r="B917" s="449"/>
      <c r="C917" s="7"/>
      <c r="D917" s="3"/>
      <c r="E917" s="3"/>
      <c r="F917" s="3"/>
      <c r="G917" s="3"/>
      <c r="H917" s="3"/>
      <c r="I917" s="3"/>
      <c r="J917" s="3"/>
      <c r="K917" s="3"/>
      <c r="L917" s="3"/>
      <c r="M917" s="3"/>
      <c r="N917" s="3"/>
      <c r="O917" s="3"/>
      <c r="P917" s="3"/>
      <c r="Q917" s="3"/>
      <c r="R917" s="3"/>
      <c r="S917" s="3"/>
      <c r="T917" s="3"/>
      <c r="U917" s="3"/>
      <c r="V917" s="3"/>
      <c r="W917" s="3"/>
      <c r="X917" s="3"/>
      <c r="Y917" s="3"/>
      <c r="Z917" s="3"/>
    </row>
    <row r="918" spans="2:26">
      <c r="B918" s="449"/>
      <c r="C918" s="7"/>
      <c r="D918" s="3"/>
      <c r="E918" s="3"/>
      <c r="F918" s="3"/>
      <c r="G918" s="3"/>
      <c r="H918" s="3"/>
      <c r="I918" s="3"/>
      <c r="J918" s="3"/>
      <c r="K918" s="3"/>
      <c r="L918" s="3"/>
      <c r="M918" s="3"/>
      <c r="N918" s="3"/>
      <c r="O918" s="3"/>
      <c r="P918" s="3"/>
      <c r="Q918" s="3"/>
      <c r="R918" s="3"/>
      <c r="S918" s="3"/>
      <c r="T918" s="3"/>
      <c r="U918" s="3"/>
      <c r="V918" s="3"/>
      <c r="W918" s="3"/>
      <c r="X918" s="3"/>
      <c r="Y918" s="3"/>
      <c r="Z918" s="3"/>
    </row>
    <row r="919" spans="2:26">
      <c r="B919" s="449"/>
      <c r="C919" s="7"/>
      <c r="D919" s="3"/>
      <c r="E919" s="3"/>
      <c r="F919" s="3"/>
      <c r="G919" s="3"/>
      <c r="H919" s="3"/>
      <c r="I919" s="3"/>
      <c r="J919" s="3"/>
      <c r="K919" s="3"/>
      <c r="L919" s="3"/>
      <c r="M919" s="3"/>
      <c r="N919" s="3"/>
      <c r="O919" s="3"/>
      <c r="P919" s="3"/>
      <c r="Q919" s="3"/>
      <c r="R919" s="3"/>
      <c r="S919" s="3"/>
      <c r="T919" s="3"/>
      <c r="U919" s="3"/>
      <c r="V919" s="3"/>
      <c r="W919" s="3"/>
      <c r="X919" s="3"/>
      <c r="Y919" s="3"/>
      <c r="Z919" s="3"/>
    </row>
    <row r="920" spans="2:26">
      <c r="B920" s="449"/>
      <c r="C920" s="7"/>
      <c r="D920" s="3"/>
      <c r="E920" s="3"/>
      <c r="F920" s="3"/>
      <c r="G920" s="3"/>
      <c r="H920" s="3"/>
      <c r="I920" s="3"/>
      <c r="J920" s="3"/>
      <c r="K920" s="3"/>
      <c r="L920" s="3"/>
      <c r="M920" s="3"/>
      <c r="N920" s="3"/>
      <c r="O920" s="3"/>
      <c r="P920" s="3"/>
      <c r="Q920" s="3"/>
      <c r="R920" s="3"/>
      <c r="S920" s="3"/>
      <c r="T920" s="3"/>
      <c r="U920" s="3"/>
      <c r="V920" s="3"/>
      <c r="W920" s="3"/>
      <c r="X920" s="3"/>
      <c r="Y920" s="3"/>
      <c r="Z920" s="3"/>
    </row>
    <row r="921" spans="2:26">
      <c r="B921" s="449"/>
      <c r="C921" s="7"/>
      <c r="D921" s="3"/>
      <c r="E921" s="3"/>
      <c r="F921" s="3"/>
      <c r="G921" s="3"/>
      <c r="H921" s="3"/>
      <c r="I921" s="3"/>
      <c r="J921" s="3"/>
      <c r="K921" s="3"/>
      <c r="L921" s="3"/>
      <c r="M921" s="3"/>
      <c r="N921" s="3"/>
      <c r="O921" s="3"/>
      <c r="P921" s="3"/>
      <c r="Q921" s="3"/>
      <c r="R921" s="3"/>
      <c r="S921" s="3"/>
      <c r="T921" s="3"/>
      <c r="U921" s="3"/>
      <c r="V921" s="3"/>
      <c r="W921" s="3"/>
      <c r="X921" s="3"/>
      <c r="Y921" s="3"/>
      <c r="Z921" s="3"/>
    </row>
    <row r="922" spans="2:26">
      <c r="B922" s="449"/>
      <c r="C922" s="7"/>
      <c r="D922" s="3"/>
      <c r="E922" s="3"/>
      <c r="F922" s="3"/>
      <c r="G922" s="3"/>
      <c r="H922" s="3"/>
      <c r="I922" s="3"/>
      <c r="J922" s="3"/>
      <c r="K922" s="3"/>
      <c r="L922" s="3"/>
      <c r="M922" s="3"/>
      <c r="N922" s="3"/>
      <c r="O922" s="3"/>
      <c r="P922" s="3"/>
      <c r="Q922" s="3"/>
      <c r="R922" s="3"/>
      <c r="S922" s="3"/>
      <c r="T922" s="3"/>
      <c r="U922" s="3"/>
      <c r="V922" s="3"/>
      <c r="W922" s="3"/>
      <c r="X922" s="3"/>
      <c r="Y922" s="3"/>
      <c r="Z922" s="3"/>
    </row>
    <row r="923" spans="2:26">
      <c r="B923" s="449"/>
      <c r="C923" s="7"/>
      <c r="D923" s="3"/>
      <c r="E923" s="3"/>
      <c r="F923" s="3"/>
      <c r="G923" s="3"/>
      <c r="H923" s="3"/>
      <c r="I923" s="3"/>
      <c r="J923" s="3"/>
      <c r="K923" s="3"/>
      <c r="L923" s="3"/>
      <c r="M923" s="3"/>
      <c r="N923" s="3"/>
      <c r="O923" s="3"/>
      <c r="P923" s="3"/>
      <c r="Q923" s="3"/>
      <c r="R923" s="3"/>
      <c r="S923" s="3"/>
      <c r="T923" s="3"/>
      <c r="U923" s="3"/>
      <c r="V923" s="3"/>
      <c r="W923" s="3"/>
      <c r="X923" s="3"/>
      <c r="Y923" s="3"/>
      <c r="Z923" s="3"/>
    </row>
    <row r="924" spans="2:26">
      <c r="B924" s="449"/>
      <c r="C924" s="7"/>
      <c r="D924" s="3"/>
      <c r="E924" s="3"/>
      <c r="F924" s="3"/>
      <c r="G924" s="3"/>
      <c r="H924" s="3"/>
      <c r="I924" s="3"/>
      <c r="J924" s="3"/>
      <c r="K924" s="3"/>
      <c r="L924" s="3"/>
      <c r="M924" s="3"/>
      <c r="N924" s="3"/>
      <c r="O924" s="3"/>
      <c r="P924" s="3"/>
      <c r="Q924" s="3"/>
      <c r="R924" s="3"/>
      <c r="S924" s="3"/>
      <c r="T924" s="3"/>
      <c r="U924" s="3"/>
      <c r="V924" s="3"/>
      <c r="W924" s="3"/>
      <c r="X924" s="3"/>
      <c r="Y924" s="3"/>
      <c r="Z924" s="3"/>
    </row>
    <row r="925" spans="2:26">
      <c r="B925" s="449"/>
      <c r="C925" s="7"/>
      <c r="D925" s="3"/>
      <c r="E925" s="3"/>
      <c r="F925" s="3"/>
      <c r="G925" s="3"/>
      <c r="H925" s="3"/>
      <c r="I925" s="3"/>
      <c r="J925" s="3"/>
      <c r="K925" s="3"/>
      <c r="L925" s="3"/>
      <c r="M925" s="3"/>
      <c r="N925" s="3"/>
      <c r="O925" s="3"/>
      <c r="P925" s="3"/>
      <c r="Q925" s="3"/>
      <c r="R925" s="3"/>
      <c r="S925" s="3"/>
      <c r="T925" s="3"/>
      <c r="U925" s="3"/>
      <c r="V925" s="3"/>
      <c r="W925" s="3"/>
      <c r="X925" s="3"/>
      <c r="Y925" s="3"/>
      <c r="Z925" s="3"/>
    </row>
    <row r="926" spans="2:26">
      <c r="B926" s="449"/>
      <c r="C926" s="7"/>
      <c r="D926" s="3"/>
      <c r="E926" s="3"/>
      <c r="F926" s="3"/>
      <c r="G926" s="3"/>
      <c r="H926" s="3"/>
      <c r="I926" s="3"/>
      <c r="J926" s="3"/>
      <c r="K926" s="3"/>
      <c r="L926" s="3"/>
      <c r="M926" s="3"/>
      <c r="N926" s="3"/>
      <c r="O926" s="3"/>
      <c r="P926" s="3"/>
      <c r="Q926" s="3"/>
      <c r="R926" s="3"/>
      <c r="S926" s="3"/>
      <c r="T926" s="3"/>
      <c r="U926" s="3"/>
      <c r="V926" s="3"/>
      <c r="W926" s="3"/>
      <c r="X926" s="3"/>
      <c r="Y926" s="3"/>
      <c r="Z926" s="3"/>
    </row>
    <row r="927" spans="2:26">
      <c r="B927" s="449"/>
      <c r="C927" s="7"/>
      <c r="D927" s="3"/>
      <c r="E927" s="3"/>
      <c r="F927" s="3"/>
      <c r="G927" s="3"/>
      <c r="H927" s="3"/>
      <c r="I927" s="3"/>
      <c r="J927" s="3"/>
      <c r="K927" s="3"/>
      <c r="L927" s="3"/>
      <c r="M927" s="3"/>
      <c r="N927" s="3"/>
      <c r="O927" s="3"/>
      <c r="P927" s="3"/>
      <c r="Q927" s="3"/>
      <c r="R927" s="3"/>
      <c r="S927" s="3"/>
      <c r="T927" s="3"/>
      <c r="U927" s="3"/>
      <c r="V927" s="3"/>
      <c r="W927" s="3"/>
      <c r="X927" s="3"/>
      <c r="Y927" s="3"/>
      <c r="Z927" s="3"/>
    </row>
    <row r="928" spans="2:26">
      <c r="B928" s="449"/>
      <c r="C928" s="7"/>
      <c r="D928" s="3"/>
      <c r="E928" s="3"/>
      <c r="F928" s="3"/>
      <c r="G928" s="3"/>
      <c r="H928" s="3"/>
      <c r="I928" s="3"/>
      <c r="J928" s="3"/>
      <c r="K928" s="3"/>
      <c r="L928" s="3"/>
      <c r="M928" s="3"/>
      <c r="N928" s="3"/>
      <c r="O928" s="3"/>
      <c r="P928" s="3"/>
      <c r="Q928" s="3"/>
      <c r="R928" s="3"/>
      <c r="S928" s="3"/>
      <c r="T928" s="3"/>
      <c r="U928" s="3"/>
      <c r="V928" s="3"/>
      <c r="W928" s="3"/>
      <c r="X928" s="3"/>
      <c r="Y928" s="3"/>
      <c r="Z928" s="3"/>
    </row>
    <row r="929" spans="2:26">
      <c r="B929" s="449"/>
      <c r="C929" s="7"/>
      <c r="D929" s="3"/>
      <c r="E929" s="3"/>
      <c r="F929" s="3"/>
      <c r="G929" s="3"/>
      <c r="H929" s="3"/>
      <c r="I929" s="3"/>
      <c r="J929" s="3"/>
      <c r="K929" s="3"/>
      <c r="L929" s="3"/>
      <c r="M929" s="3"/>
      <c r="N929" s="3"/>
      <c r="O929" s="3"/>
      <c r="P929" s="3"/>
      <c r="Q929" s="3"/>
      <c r="R929" s="3"/>
      <c r="S929" s="3"/>
      <c r="T929" s="3"/>
      <c r="U929" s="3"/>
      <c r="V929" s="3"/>
      <c r="W929" s="3"/>
      <c r="X929" s="3"/>
      <c r="Y929" s="3"/>
      <c r="Z929" s="3"/>
    </row>
    <row r="930" spans="2:26">
      <c r="B930" s="449"/>
      <c r="C930" s="7"/>
      <c r="D930" s="3"/>
      <c r="E930" s="3"/>
      <c r="F930" s="3"/>
      <c r="G930" s="3"/>
      <c r="H930" s="3"/>
      <c r="I930" s="3"/>
      <c r="J930" s="3"/>
      <c r="K930" s="3"/>
      <c r="L930" s="3"/>
      <c r="M930" s="3"/>
      <c r="N930" s="3"/>
      <c r="O930" s="3"/>
      <c r="P930" s="3"/>
      <c r="Q930" s="3"/>
      <c r="R930" s="3"/>
      <c r="S930" s="3"/>
      <c r="T930" s="3"/>
      <c r="U930" s="3"/>
      <c r="V930" s="3"/>
      <c r="W930" s="3"/>
      <c r="X930" s="3"/>
      <c r="Y930" s="3"/>
      <c r="Z930" s="3"/>
    </row>
    <row r="931" spans="2:26">
      <c r="B931" s="449"/>
      <c r="C931" s="7"/>
      <c r="D931" s="3"/>
      <c r="E931" s="3"/>
      <c r="F931" s="3"/>
      <c r="G931" s="3"/>
      <c r="H931" s="3"/>
      <c r="I931" s="3"/>
      <c r="J931" s="3"/>
      <c r="K931" s="3"/>
      <c r="L931" s="3"/>
      <c r="M931" s="3"/>
      <c r="N931" s="3"/>
      <c r="O931" s="3"/>
      <c r="P931" s="3"/>
      <c r="Q931" s="3"/>
      <c r="R931" s="3"/>
      <c r="S931" s="3"/>
      <c r="T931" s="3"/>
      <c r="U931" s="3"/>
      <c r="V931" s="3"/>
      <c r="W931" s="3"/>
      <c r="X931" s="3"/>
      <c r="Y931" s="3"/>
      <c r="Z931" s="3"/>
    </row>
    <row r="932" spans="2:26">
      <c r="B932" s="449"/>
      <c r="C932" s="7"/>
      <c r="D932" s="3"/>
      <c r="E932" s="3"/>
      <c r="F932" s="3"/>
      <c r="G932" s="3"/>
      <c r="H932" s="3"/>
      <c r="I932" s="3"/>
      <c r="J932" s="3"/>
      <c r="K932" s="3"/>
      <c r="L932" s="3"/>
      <c r="M932" s="3"/>
      <c r="N932" s="3"/>
      <c r="O932" s="3"/>
      <c r="P932" s="3"/>
      <c r="Q932" s="3"/>
      <c r="R932" s="3"/>
      <c r="S932" s="3"/>
      <c r="T932" s="3"/>
      <c r="U932" s="3"/>
      <c r="V932" s="3"/>
      <c r="W932" s="3"/>
      <c r="X932" s="3"/>
      <c r="Y932" s="3"/>
      <c r="Z932" s="3"/>
    </row>
    <row r="933" spans="2:26">
      <c r="B933" s="449"/>
      <c r="C933" s="7"/>
      <c r="D933" s="3"/>
      <c r="E933" s="3"/>
      <c r="F933" s="3"/>
      <c r="G933" s="3"/>
      <c r="H933" s="3"/>
      <c r="I933" s="3"/>
      <c r="J933" s="3"/>
      <c r="K933" s="3"/>
      <c r="L933" s="3"/>
      <c r="M933" s="3"/>
      <c r="N933" s="3"/>
      <c r="O933" s="3"/>
      <c r="P933" s="3"/>
      <c r="Q933" s="3"/>
      <c r="R933" s="3"/>
      <c r="S933" s="3"/>
      <c r="T933" s="3"/>
      <c r="U933" s="3"/>
      <c r="V933" s="3"/>
      <c r="W933" s="3"/>
      <c r="X933" s="3"/>
      <c r="Y933" s="3"/>
      <c r="Z933" s="3"/>
    </row>
    <row r="934" spans="2:26">
      <c r="B934" s="449"/>
      <c r="C934" s="7"/>
      <c r="D934" s="3"/>
      <c r="E934" s="3"/>
      <c r="F934" s="3"/>
      <c r="G934" s="3"/>
      <c r="H934" s="3"/>
      <c r="I934" s="3"/>
      <c r="J934" s="3"/>
      <c r="K934" s="3"/>
      <c r="L934" s="3"/>
      <c r="M934" s="3"/>
      <c r="N934" s="3"/>
      <c r="O934" s="3"/>
      <c r="P934" s="3"/>
      <c r="Q934" s="3"/>
      <c r="R934" s="3"/>
      <c r="S934" s="3"/>
      <c r="T934" s="3"/>
      <c r="U934" s="3"/>
      <c r="V934" s="3"/>
      <c r="W934" s="3"/>
      <c r="X934" s="3"/>
      <c r="Y934" s="3"/>
      <c r="Z934" s="3"/>
    </row>
    <row r="935" spans="2:26">
      <c r="B935" s="449"/>
      <c r="C935" s="7"/>
      <c r="D935" s="3"/>
      <c r="E935" s="3"/>
      <c r="F935" s="3"/>
      <c r="G935" s="3"/>
      <c r="H935" s="3"/>
      <c r="I935" s="3"/>
      <c r="J935" s="3"/>
      <c r="K935" s="3"/>
      <c r="L935" s="3"/>
      <c r="M935" s="3"/>
      <c r="N935" s="3"/>
      <c r="O935" s="3"/>
      <c r="P935" s="3"/>
      <c r="Q935" s="3"/>
      <c r="R935" s="3"/>
      <c r="S935" s="3"/>
      <c r="T935" s="3"/>
      <c r="U935" s="3"/>
      <c r="V935" s="3"/>
      <c r="W935" s="3"/>
      <c r="X935" s="3"/>
      <c r="Y935" s="3"/>
      <c r="Z935" s="3"/>
    </row>
    <row r="936" spans="2:26">
      <c r="B936" s="449"/>
      <c r="C936" s="7"/>
      <c r="D936" s="3"/>
      <c r="E936" s="3"/>
      <c r="F936" s="3"/>
      <c r="G936" s="3"/>
      <c r="H936" s="3"/>
      <c r="I936" s="3"/>
      <c r="J936" s="3"/>
      <c r="K936" s="3"/>
      <c r="L936" s="3"/>
      <c r="M936" s="3"/>
      <c r="N936" s="3"/>
      <c r="O936" s="3"/>
      <c r="P936" s="3"/>
      <c r="Q936" s="3"/>
      <c r="R936" s="3"/>
      <c r="S936" s="3"/>
      <c r="T936" s="3"/>
      <c r="U936" s="3"/>
      <c r="V936" s="3"/>
      <c r="W936" s="3"/>
      <c r="X936" s="3"/>
      <c r="Y936" s="3"/>
      <c r="Z936" s="3"/>
    </row>
    <row r="937" spans="2:26">
      <c r="B937" s="449"/>
      <c r="C937" s="7"/>
      <c r="D937" s="3"/>
      <c r="E937" s="3"/>
      <c r="F937" s="3"/>
      <c r="G937" s="3"/>
      <c r="H937" s="3"/>
      <c r="I937" s="3"/>
      <c r="J937" s="3"/>
      <c r="K937" s="3"/>
      <c r="L937" s="3"/>
      <c r="M937" s="3"/>
      <c r="N937" s="3"/>
      <c r="O937" s="3"/>
      <c r="P937" s="3"/>
      <c r="Q937" s="3"/>
      <c r="R937" s="3"/>
      <c r="S937" s="3"/>
      <c r="T937" s="3"/>
      <c r="U937" s="3"/>
      <c r="V937" s="3"/>
      <c r="W937" s="3"/>
      <c r="X937" s="3"/>
      <c r="Y937" s="3"/>
      <c r="Z937" s="3"/>
    </row>
    <row r="938" spans="2:26">
      <c r="B938" s="449"/>
      <c r="C938" s="7"/>
      <c r="D938" s="3"/>
      <c r="E938" s="3"/>
      <c r="F938" s="3"/>
      <c r="G938" s="3"/>
      <c r="H938" s="3"/>
      <c r="I938" s="3"/>
      <c r="J938" s="3"/>
      <c r="K938" s="3"/>
      <c r="L938" s="3"/>
      <c r="M938" s="3"/>
      <c r="N938" s="3"/>
      <c r="O938" s="3"/>
      <c r="P938" s="3"/>
      <c r="Q938" s="3"/>
      <c r="R938" s="3"/>
      <c r="S938" s="3"/>
      <c r="T938" s="3"/>
      <c r="U938" s="3"/>
      <c r="V938" s="3"/>
      <c r="W938" s="3"/>
      <c r="X938" s="3"/>
      <c r="Y938" s="3"/>
      <c r="Z938" s="3"/>
    </row>
    <row r="939" spans="2:26">
      <c r="B939" s="449"/>
      <c r="C939" s="7"/>
      <c r="D939" s="3"/>
      <c r="E939" s="3"/>
      <c r="F939" s="3"/>
      <c r="G939" s="3"/>
      <c r="H939" s="3"/>
      <c r="I939" s="3"/>
      <c r="J939" s="3"/>
      <c r="K939" s="3"/>
      <c r="L939" s="3"/>
      <c r="M939" s="3"/>
      <c r="N939" s="3"/>
      <c r="O939" s="3"/>
      <c r="P939" s="3"/>
      <c r="Q939" s="3"/>
      <c r="R939" s="3"/>
      <c r="S939" s="3"/>
      <c r="T939" s="3"/>
      <c r="U939" s="3"/>
      <c r="V939" s="3"/>
      <c r="W939" s="3"/>
      <c r="X939" s="3"/>
      <c r="Y939" s="3"/>
      <c r="Z939" s="3"/>
    </row>
    <row r="940" spans="2:26">
      <c r="B940" s="449"/>
      <c r="C940" s="7"/>
      <c r="D940" s="3"/>
      <c r="E940" s="3"/>
      <c r="F940" s="3"/>
      <c r="G940" s="3"/>
      <c r="H940" s="3"/>
      <c r="I940" s="3"/>
      <c r="J940" s="3"/>
      <c r="K940" s="3"/>
      <c r="L940" s="3"/>
      <c r="M940" s="3"/>
      <c r="N940" s="3"/>
      <c r="O940" s="3"/>
      <c r="P940" s="3"/>
      <c r="Q940" s="3"/>
      <c r="R940" s="3"/>
      <c r="S940" s="3"/>
      <c r="T940" s="3"/>
      <c r="U940" s="3"/>
      <c r="V940" s="3"/>
      <c r="W940" s="3"/>
      <c r="X940" s="3"/>
      <c r="Y940" s="3"/>
      <c r="Z940" s="3"/>
    </row>
    <row r="941" spans="2:26">
      <c r="B941" s="449"/>
      <c r="C941" s="7"/>
      <c r="D941" s="3"/>
      <c r="E941" s="3"/>
      <c r="F941" s="3"/>
      <c r="G941" s="3"/>
      <c r="H941" s="3"/>
      <c r="I941" s="3"/>
      <c r="J941" s="3"/>
      <c r="K941" s="3"/>
      <c r="L941" s="3"/>
      <c r="M941" s="3"/>
      <c r="N941" s="3"/>
      <c r="O941" s="3"/>
      <c r="P941" s="3"/>
      <c r="Q941" s="3"/>
      <c r="R941" s="3"/>
      <c r="S941" s="3"/>
      <c r="T941" s="3"/>
      <c r="U941" s="3"/>
      <c r="V941" s="3"/>
      <c r="W941" s="3"/>
      <c r="X941" s="3"/>
      <c r="Y941" s="3"/>
      <c r="Z941" s="3"/>
    </row>
    <row r="942" spans="2:26">
      <c r="B942" s="449"/>
      <c r="C942" s="7"/>
      <c r="D942" s="3"/>
      <c r="E942" s="3"/>
      <c r="F942" s="3"/>
      <c r="G942" s="3"/>
      <c r="H942" s="3"/>
      <c r="I942" s="3"/>
      <c r="J942" s="3"/>
      <c r="K942" s="3"/>
      <c r="L942" s="3"/>
      <c r="M942" s="3"/>
      <c r="N942" s="3"/>
      <c r="O942" s="3"/>
      <c r="P942" s="3"/>
      <c r="Q942" s="3"/>
      <c r="R942" s="3"/>
      <c r="S942" s="3"/>
      <c r="T942" s="3"/>
      <c r="U942" s="3"/>
      <c r="V942" s="3"/>
      <c r="W942" s="3"/>
      <c r="X942" s="3"/>
      <c r="Y942" s="3"/>
      <c r="Z942" s="3"/>
    </row>
    <row r="943" spans="2:26">
      <c r="B943" s="449"/>
      <c r="C943" s="7"/>
      <c r="D943" s="3"/>
      <c r="E943" s="3"/>
      <c r="F943" s="3"/>
      <c r="G943" s="3"/>
      <c r="H943" s="3"/>
      <c r="I943" s="3"/>
      <c r="J943" s="3"/>
      <c r="K943" s="3"/>
      <c r="L943" s="3"/>
      <c r="M943" s="3"/>
      <c r="N943" s="3"/>
      <c r="O943" s="3"/>
      <c r="P943" s="3"/>
      <c r="Q943" s="3"/>
      <c r="R943" s="3"/>
      <c r="S943" s="3"/>
      <c r="T943" s="3"/>
      <c r="U943" s="3"/>
      <c r="V943" s="3"/>
      <c r="W943" s="3"/>
      <c r="X943" s="3"/>
      <c r="Y943" s="3"/>
      <c r="Z943" s="3"/>
    </row>
    <row r="944" spans="2:26">
      <c r="B944" s="449"/>
      <c r="C944" s="7"/>
      <c r="D944" s="3"/>
      <c r="E944" s="3"/>
      <c r="F944" s="3"/>
      <c r="G944" s="3"/>
      <c r="H944" s="3"/>
      <c r="I944" s="3"/>
      <c r="J944" s="3"/>
      <c r="K944" s="3"/>
      <c r="L944" s="3"/>
      <c r="M944" s="3"/>
      <c r="N944" s="3"/>
      <c r="O944" s="3"/>
      <c r="P944" s="3"/>
      <c r="Q944" s="3"/>
      <c r="R944" s="3"/>
      <c r="S944" s="3"/>
      <c r="T944" s="3"/>
      <c r="U944" s="3"/>
      <c r="V944" s="3"/>
      <c r="W944" s="3"/>
      <c r="X944" s="3"/>
      <c r="Y944" s="3"/>
      <c r="Z944" s="3"/>
    </row>
    <row r="945" spans="2:26">
      <c r="B945" s="449"/>
      <c r="C945" s="7"/>
      <c r="D945" s="3"/>
      <c r="E945" s="3"/>
      <c r="F945" s="3"/>
      <c r="G945" s="3"/>
      <c r="H945" s="3"/>
      <c r="I945" s="3"/>
      <c r="J945" s="3"/>
      <c r="K945" s="3"/>
      <c r="L945" s="3"/>
      <c r="M945" s="3"/>
      <c r="N945" s="3"/>
      <c r="O945" s="3"/>
      <c r="P945" s="3"/>
      <c r="Q945" s="3"/>
      <c r="R945" s="3"/>
      <c r="S945" s="3"/>
      <c r="T945" s="3"/>
      <c r="U945" s="3"/>
      <c r="V945" s="3"/>
      <c r="W945" s="3"/>
      <c r="X945" s="3"/>
      <c r="Y945" s="3"/>
      <c r="Z945" s="3"/>
    </row>
    <row r="946" spans="2:26">
      <c r="B946" s="449"/>
      <c r="C946" s="7"/>
      <c r="D946" s="3"/>
      <c r="E946" s="3"/>
      <c r="F946" s="3"/>
      <c r="G946" s="3"/>
      <c r="H946" s="3"/>
      <c r="I946" s="3"/>
      <c r="J946" s="3"/>
      <c r="K946" s="3"/>
      <c r="L946" s="3"/>
      <c r="M946" s="3"/>
      <c r="N946" s="3"/>
      <c r="O946" s="3"/>
      <c r="P946" s="3"/>
      <c r="Q946" s="3"/>
      <c r="R946" s="3"/>
      <c r="S946" s="3"/>
      <c r="T946" s="3"/>
      <c r="U946" s="3"/>
      <c r="V946" s="3"/>
      <c r="W946" s="3"/>
      <c r="X946" s="3"/>
      <c r="Y946" s="3"/>
      <c r="Z946" s="3"/>
    </row>
    <row r="947" spans="2:26">
      <c r="B947" s="449"/>
      <c r="C947" s="7"/>
      <c r="D947" s="3"/>
      <c r="E947" s="3"/>
      <c r="F947" s="3"/>
      <c r="G947" s="3"/>
      <c r="H947" s="3"/>
      <c r="I947" s="3"/>
      <c r="J947" s="3"/>
      <c r="K947" s="3"/>
      <c r="L947" s="3"/>
      <c r="M947" s="3"/>
      <c r="N947" s="3"/>
      <c r="O947" s="3"/>
      <c r="P947" s="3"/>
      <c r="Q947" s="3"/>
      <c r="R947" s="3"/>
      <c r="S947" s="3"/>
      <c r="T947" s="3"/>
      <c r="U947" s="3"/>
      <c r="V947" s="3"/>
      <c r="W947" s="3"/>
      <c r="X947" s="3"/>
      <c r="Y947" s="3"/>
      <c r="Z947" s="3"/>
    </row>
    <row r="948" spans="2:26">
      <c r="B948" s="449"/>
      <c r="C948" s="7"/>
      <c r="D948" s="3"/>
      <c r="E948" s="3"/>
      <c r="F948" s="3"/>
      <c r="G948" s="3"/>
      <c r="H948" s="3"/>
      <c r="I948" s="3"/>
      <c r="J948" s="3"/>
      <c r="K948" s="3"/>
      <c r="L948" s="3"/>
      <c r="M948" s="3"/>
      <c r="N948" s="3"/>
      <c r="O948" s="3"/>
      <c r="P948" s="3"/>
      <c r="Q948" s="3"/>
      <c r="R948" s="3"/>
      <c r="S948" s="3"/>
      <c r="T948" s="3"/>
      <c r="U948" s="3"/>
      <c r="V948" s="3"/>
      <c r="W948" s="3"/>
      <c r="X948" s="3"/>
      <c r="Y948" s="3"/>
      <c r="Z948" s="3"/>
    </row>
    <row r="949" spans="2:26">
      <c r="B949" s="449"/>
      <c r="C949" s="7"/>
      <c r="D949" s="3"/>
      <c r="E949" s="3"/>
      <c r="F949" s="3"/>
      <c r="G949" s="3"/>
      <c r="H949" s="3"/>
      <c r="I949" s="3"/>
      <c r="J949" s="3"/>
      <c r="K949" s="3"/>
      <c r="L949" s="3"/>
      <c r="M949" s="3"/>
      <c r="N949" s="3"/>
      <c r="O949" s="3"/>
      <c r="P949" s="3"/>
      <c r="Q949" s="3"/>
      <c r="R949" s="3"/>
      <c r="S949" s="3"/>
      <c r="T949" s="3"/>
      <c r="U949" s="3"/>
      <c r="V949" s="3"/>
      <c r="W949" s="3"/>
      <c r="X949" s="3"/>
      <c r="Y949" s="3"/>
      <c r="Z949" s="3"/>
    </row>
    <row r="950" spans="2:26">
      <c r="B950" s="449"/>
      <c r="C950" s="7"/>
      <c r="D950" s="3"/>
      <c r="E950" s="3"/>
      <c r="F950" s="3"/>
      <c r="G950" s="3"/>
      <c r="H950" s="3"/>
      <c r="I950" s="3"/>
      <c r="J950" s="3"/>
      <c r="K950" s="3"/>
      <c r="L950" s="3"/>
      <c r="M950" s="3"/>
      <c r="N950" s="3"/>
      <c r="O950" s="3"/>
      <c r="P950" s="3"/>
      <c r="Q950" s="3"/>
      <c r="R950" s="3"/>
      <c r="S950" s="3"/>
      <c r="T950" s="3"/>
      <c r="U950" s="3"/>
      <c r="V950" s="3"/>
      <c r="W950" s="3"/>
      <c r="X950" s="3"/>
      <c r="Y950" s="3"/>
      <c r="Z950" s="3"/>
    </row>
    <row r="951" spans="2:26">
      <c r="B951" s="449"/>
      <c r="C951" s="7"/>
      <c r="D951" s="3"/>
      <c r="E951" s="3"/>
      <c r="F951" s="3"/>
      <c r="G951" s="3"/>
      <c r="H951" s="3"/>
      <c r="I951" s="3"/>
      <c r="J951" s="3"/>
      <c r="K951" s="3"/>
      <c r="L951" s="3"/>
      <c r="M951" s="3"/>
      <c r="N951" s="3"/>
      <c r="O951" s="3"/>
      <c r="P951" s="3"/>
      <c r="Q951" s="3"/>
      <c r="R951" s="3"/>
      <c r="S951" s="3"/>
      <c r="T951" s="3"/>
      <c r="U951" s="3"/>
      <c r="V951" s="3"/>
      <c r="W951" s="3"/>
      <c r="X951" s="3"/>
      <c r="Y951" s="3"/>
      <c r="Z951" s="3"/>
    </row>
    <row r="952" spans="2:26">
      <c r="B952" s="449"/>
      <c r="C952" s="7"/>
      <c r="D952" s="3"/>
      <c r="E952" s="3"/>
      <c r="F952" s="3"/>
      <c r="G952" s="3"/>
      <c r="H952" s="3"/>
      <c r="I952" s="3"/>
      <c r="J952" s="3"/>
      <c r="K952" s="3"/>
      <c r="L952" s="3"/>
      <c r="M952" s="3"/>
      <c r="N952" s="3"/>
      <c r="O952" s="3"/>
      <c r="P952" s="3"/>
      <c r="Q952" s="3"/>
      <c r="R952" s="3"/>
      <c r="S952" s="3"/>
      <c r="T952" s="3"/>
      <c r="U952" s="3"/>
      <c r="V952" s="3"/>
      <c r="W952" s="3"/>
      <c r="X952" s="3"/>
      <c r="Y952" s="3"/>
      <c r="Z952" s="3"/>
    </row>
    <row r="953" spans="2:26">
      <c r="B953" s="449"/>
      <c r="C953" s="7"/>
      <c r="D953" s="3"/>
      <c r="E953" s="3"/>
      <c r="F953" s="3"/>
      <c r="G953" s="3"/>
      <c r="H953" s="3"/>
      <c r="I953" s="3"/>
      <c r="J953" s="3"/>
      <c r="K953" s="3"/>
      <c r="L953" s="3"/>
      <c r="M953" s="3"/>
      <c r="N953" s="3"/>
      <c r="O953" s="3"/>
      <c r="P953" s="3"/>
      <c r="Q953" s="3"/>
      <c r="R953" s="3"/>
      <c r="S953" s="3"/>
      <c r="T953" s="3"/>
      <c r="U953" s="3"/>
      <c r="V953" s="3"/>
      <c r="W953" s="3"/>
      <c r="X953" s="3"/>
      <c r="Y953" s="3"/>
      <c r="Z953" s="3"/>
    </row>
    <row r="954" spans="2:26">
      <c r="B954" s="449"/>
      <c r="C954" s="7"/>
      <c r="D954" s="3"/>
      <c r="E954" s="3"/>
      <c r="F954" s="3"/>
      <c r="G954" s="3"/>
      <c r="H954" s="3"/>
      <c r="I954" s="3"/>
      <c r="J954" s="3"/>
      <c r="K954" s="3"/>
      <c r="L954" s="3"/>
      <c r="M954" s="3"/>
      <c r="N954" s="3"/>
      <c r="O954" s="3"/>
      <c r="P954" s="3"/>
      <c r="Q954" s="3"/>
      <c r="R954" s="3"/>
      <c r="S954" s="3"/>
      <c r="T954" s="3"/>
      <c r="U954" s="3"/>
      <c r="V954" s="3"/>
      <c r="W954" s="3"/>
      <c r="X954" s="3"/>
      <c r="Y954" s="3"/>
      <c r="Z954" s="3"/>
    </row>
    <row r="955" spans="2:26">
      <c r="B955" s="449"/>
      <c r="C955" s="7"/>
      <c r="D955" s="3"/>
      <c r="E955" s="3"/>
      <c r="F955" s="3"/>
      <c r="G955" s="3"/>
      <c r="H955" s="3"/>
      <c r="I955" s="3"/>
      <c r="J955" s="3"/>
      <c r="K955" s="3"/>
      <c r="L955" s="3"/>
      <c r="M955" s="3"/>
      <c r="N955" s="3"/>
      <c r="O955" s="3"/>
      <c r="P955" s="3"/>
      <c r="Q955" s="3"/>
      <c r="R955" s="3"/>
      <c r="S955" s="3"/>
      <c r="T955" s="3"/>
      <c r="U955" s="3"/>
      <c r="V955" s="3"/>
      <c r="W955" s="3"/>
      <c r="X955" s="3"/>
      <c r="Y955" s="3"/>
      <c r="Z955" s="3"/>
    </row>
    <row r="956" spans="2:26">
      <c r="B956" s="449"/>
      <c r="C956" s="7"/>
      <c r="D956" s="3"/>
      <c r="E956" s="3"/>
      <c r="F956" s="3"/>
      <c r="G956" s="3"/>
      <c r="H956" s="3"/>
      <c r="I956" s="3"/>
      <c r="J956" s="3"/>
      <c r="K956" s="3"/>
      <c r="L956" s="3"/>
      <c r="M956" s="3"/>
      <c r="N956" s="3"/>
      <c r="O956" s="3"/>
      <c r="P956" s="3"/>
      <c r="Q956" s="3"/>
      <c r="R956" s="3"/>
      <c r="S956" s="3"/>
      <c r="T956" s="3"/>
      <c r="U956" s="3"/>
      <c r="V956" s="3"/>
      <c r="W956" s="3"/>
      <c r="X956" s="3"/>
      <c r="Y956" s="3"/>
      <c r="Z956" s="3"/>
    </row>
    <row r="957" spans="2:26">
      <c r="B957" s="449"/>
      <c r="C957" s="7"/>
      <c r="D957" s="3"/>
      <c r="E957" s="3"/>
      <c r="F957" s="3"/>
      <c r="G957" s="3"/>
      <c r="H957" s="3"/>
      <c r="I957" s="3"/>
      <c r="J957" s="3"/>
      <c r="K957" s="3"/>
      <c r="L957" s="3"/>
      <c r="M957" s="3"/>
      <c r="N957" s="3"/>
      <c r="O957" s="3"/>
      <c r="P957" s="3"/>
      <c r="Q957" s="3"/>
      <c r="R957" s="3"/>
      <c r="S957" s="3"/>
      <c r="T957" s="3"/>
      <c r="U957" s="3"/>
      <c r="V957" s="3"/>
      <c r="W957" s="3"/>
      <c r="X957" s="3"/>
      <c r="Y957" s="3"/>
      <c r="Z957" s="3"/>
    </row>
    <row r="958" spans="2:26">
      <c r="B958" s="449"/>
      <c r="C958" s="7"/>
      <c r="D958" s="3"/>
      <c r="E958" s="3"/>
      <c r="F958" s="3"/>
      <c r="G958" s="3"/>
      <c r="H958" s="3"/>
      <c r="I958" s="3"/>
      <c r="J958" s="3"/>
      <c r="K958" s="3"/>
      <c r="L958" s="3"/>
      <c r="M958" s="3"/>
      <c r="N958" s="3"/>
      <c r="O958" s="3"/>
      <c r="P958" s="3"/>
      <c r="Q958" s="3"/>
      <c r="R958" s="3"/>
      <c r="S958" s="3"/>
      <c r="T958" s="3"/>
      <c r="U958" s="3"/>
      <c r="V958" s="3"/>
      <c r="W958" s="3"/>
      <c r="X958" s="3"/>
      <c r="Y958" s="3"/>
      <c r="Z958" s="3"/>
    </row>
    <row r="959" spans="2:26">
      <c r="B959" s="449"/>
      <c r="C959" s="7"/>
      <c r="D959" s="3"/>
      <c r="E959" s="3"/>
      <c r="F959" s="3"/>
      <c r="G959" s="3"/>
      <c r="H959" s="3"/>
      <c r="I959" s="3"/>
      <c r="J959" s="3"/>
      <c r="K959" s="3"/>
      <c r="L959" s="3"/>
      <c r="M959" s="3"/>
      <c r="N959" s="3"/>
      <c r="O959" s="3"/>
      <c r="P959" s="3"/>
      <c r="Q959" s="3"/>
      <c r="R959" s="3"/>
      <c r="S959" s="3"/>
      <c r="T959" s="3"/>
      <c r="U959" s="3"/>
      <c r="V959" s="3"/>
      <c r="W959" s="3"/>
      <c r="X959" s="3"/>
      <c r="Y959" s="3"/>
      <c r="Z959" s="3"/>
    </row>
    <row r="960" spans="2:26">
      <c r="B960" s="449"/>
      <c r="C960" s="7"/>
      <c r="D960" s="3"/>
      <c r="E960" s="3"/>
      <c r="F960" s="3"/>
      <c r="G960" s="3"/>
      <c r="H960" s="3"/>
      <c r="I960" s="3"/>
      <c r="J960" s="3"/>
      <c r="K960" s="3"/>
      <c r="L960" s="3"/>
      <c r="M960" s="3"/>
      <c r="N960" s="3"/>
      <c r="O960" s="3"/>
      <c r="P960" s="3"/>
      <c r="Q960" s="3"/>
      <c r="R960" s="3"/>
      <c r="S960" s="3"/>
      <c r="T960" s="3"/>
      <c r="U960" s="3"/>
      <c r="V960" s="3"/>
      <c r="W960" s="3"/>
      <c r="X960" s="3"/>
      <c r="Y960" s="3"/>
      <c r="Z960" s="3"/>
    </row>
    <row r="961" spans="2:26">
      <c r="B961" s="449"/>
      <c r="C961" s="7"/>
      <c r="D961" s="3"/>
      <c r="E961" s="3"/>
      <c r="F961" s="3"/>
      <c r="G961" s="3"/>
      <c r="H961" s="3"/>
      <c r="I961" s="3"/>
      <c r="J961" s="3"/>
      <c r="K961" s="3"/>
      <c r="L961" s="3"/>
      <c r="M961" s="3"/>
      <c r="N961" s="3"/>
      <c r="O961" s="3"/>
      <c r="P961" s="3"/>
      <c r="Q961" s="3"/>
      <c r="R961" s="3"/>
      <c r="S961" s="3"/>
      <c r="T961" s="3"/>
      <c r="U961" s="3"/>
      <c r="V961" s="3"/>
      <c r="W961" s="3"/>
      <c r="X961" s="3"/>
      <c r="Y961" s="3"/>
      <c r="Z961" s="3"/>
    </row>
    <row r="962" spans="2:26">
      <c r="B962" s="449"/>
      <c r="C962" s="7"/>
      <c r="D962" s="3"/>
      <c r="E962" s="3"/>
      <c r="F962" s="3"/>
      <c r="G962" s="3"/>
      <c r="H962" s="3"/>
      <c r="I962" s="3"/>
      <c r="J962" s="3"/>
      <c r="K962" s="3"/>
      <c r="L962" s="3"/>
      <c r="M962" s="3"/>
      <c r="N962" s="3"/>
      <c r="O962" s="3"/>
      <c r="P962" s="3"/>
      <c r="Q962" s="3"/>
      <c r="R962" s="3"/>
      <c r="S962" s="3"/>
      <c r="T962" s="3"/>
      <c r="U962" s="3"/>
      <c r="V962" s="3"/>
      <c r="W962" s="3"/>
      <c r="X962" s="3"/>
      <c r="Y962" s="3"/>
      <c r="Z962" s="3"/>
    </row>
    <row r="963" spans="2:26">
      <c r="B963" s="449"/>
      <c r="C963" s="7"/>
      <c r="D963" s="3"/>
      <c r="E963" s="3"/>
      <c r="F963" s="3"/>
      <c r="G963" s="3"/>
      <c r="H963" s="3"/>
      <c r="I963" s="3"/>
      <c r="J963" s="3"/>
      <c r="K963" s="3"/>
      <c r="L963" s="3"/>
      <c r="M963" s="3"/>
      <c r="N963" s="3"/>
      <c r="O963" s="3"/>
      <c r="P963" s="3"/>
      <c r="Q963" s="3"/>
      <c r="R963" s="3"/>
      <c r="S963" s="3"/>
      <c r="T963" s="3"/>
      <c r="U963" s="3"/>
      <c r="V963" s="3"/>
      <c r="W963" s="3"/>
      <c r="X963" s="3"/>
      <c r="Y963" s="3"/>
      <c r="Z963" s="3"/>
    </row>
    <row r="964" spans="2:26">
      <c r="B964" s="449"/>
      <c r="C964" s="7"/>
      <c r="D964" s="3"/>
      <c r="E964" s="3"/>
      <c r="F964" s="3"/>
      <c r="G964" s="3"/>
      <c r="H964" s="3"/>
      <c r="I964" s="3"/>
      <c r="J964" s="3"/>
      <c r="K964" s="3"/>
      <c r="L964" s="3"/>
      <c r="M964" s="3"/>
      <c r="N964" s="3"/>
      <c r="O964" s="3"/>
      <c r="P964" s="3"/>
      <c r="Q964" s="3"/>
      <c r="R964" s="3"/>
      <c r="S964" s="3"/>
      <c r="T964" s="3"/>
      <c r="U964" s="3"/>
      <c r="V964" s="3"/>
      <c r="W964" s="3"/>
      <c r="X964" s="3"/>
      <c r="Y964" s="3"/>
      <c r="Z964" s="3"/>
    </row>
    <row r="965" spans="2:26">
      <c r="B965" s="449"/>
      <c r="C965" s="7"/>
      <c r="D965" s="3"/>
      <c r="E965" s="3"/>
      <c r="F965" s="3"/>
      <c r="G965" s="3"/>
      <c r="H965" s="3"/>
      <c r="I965" s="3"/>
      <c r="J965" s="3"/>
      <c r="K965" s="3"/>
      <c r="L965" s="3"/>
      <c r="M965" s="3"/>
      <c r="N965" s="3"/>
      <c r="O965" s="3"/>
      <c r="P965" s="3"/>
      <c r="Q965" s="3"/>
      <c r="R965" s="3"/>
      <c r="S965" s="3"/>
      <c r="T965" s="3"/>
      <c r="U965" s="3"/>
      <c r="V965" s="3"/>
      <c r="W965" s="3"/>
      <c r="X965" s="3"/>
      <c r="Y965" s="3"/>
      <c r="Z965" s="3"/>
    </row>
    <row r="966" spans="2:26">
      <c r="B966" s="449"/>
      <c r="C966" s="7"/>
      <c r="D966" s="3"/>
      <c r="E966" s="3"/>
      <c r="F966" s="3"/>
      <c r="G966" s="3"/>
      <c r="H966" s="3"/>
      <c r="I966" s="3"/>
      <c r="J966" s="3"/>
      <c r="K966" s="3"/>
      <c r="L966" s="3"/>
      <c r="M966" s="3"/>
      <c r="N966" s="3"/>
      <c r="O966" s="3"/>
      <c r="P966" s="3"/>
      <c r="Q966" s="3"/>
      <c r="R966" s="3"/>
      <c r="S966" s="3"/>
      <c r="T966" s="3"/>
      <c r="U966" s="3"/>
      <c r="V966" s="3"/>
      <c r="W966" s="3"/>
      <c r="X966" s="3"/>
      <c r="Y966" s="3"/>
      <c r="Z966" s="3"/>
    </row>
    <row r="967" spans="2:26">
      <c r="B967" s="449"/>
      <c r="C967" s="7"/>
      <c r="D967" s="3"/>
      <c r="E967" s="3"/>
      <c r="F967" s="3"/>
      <c r="G967" s="3"/>
      <c r="H967" s="3"/>
      <c r="I967" s="3"/>
      <c r="J967" s="3"/>
      <c r="K967" s="3"/>
      <c r="L967" s="3"/>
      <c r="M967" s="3"/>
      <c r="N967" s="3"/>
      <c r="O967" s="3"/>
      <c r="P967" s="3"/>
      <c r="Q967" s="3"/>
      <c r="R967" s="3"/>
      <c r="S967" s="3"/>
      <c r="T967" s="3"/>
      <c r="U967" s="3"/>
      <c r="V967" s="3"/>
      <c r="W967" s="3"/>
      <c r="X967" s="3"/>
      <c r="Y967" s="3"/>
      <c r="Z967" s="3"/>
    </row>
    <row r="968" spans="2:26">
      <c r="B968" s="449"/>
      <c r="C968" s="7"/>
      <c r="D968" s="3"/>
      <c r="E968" s="3"/>
      <c r="F968" s="3"/>
      <c r="G968" s="3"/>
      <c r="H968" s="3"/>
      <c r="I968" s="3"/>
      <c r="J968" s="3"/>
      <c r="K968" s="3"/>
      <c r="L968" s="3"/>
      <c r="M968" s="3"/>
      <c r="N968" s="3"/>
      <c r="O968" s="3"/>
      <c r="P968" s="3"/>
      <c r="Q968" s="3"/>
      <c r="R968" s="3"/>
      <c r="S968" s="3"/>
      <c r="T968" s="3"/>
      <c r="U968" s="3"/>
      <c r="V968" s="3"/>
      <c r="W968" s="3"/>
      <c r="X968" s="3"/>
      <c r="Y968" s="3"/>
      <c r="Z968" s="3"/>
    </row>
    <row r="969" spans="2:26">
      <c r="B969" s="449"/>
      <c r="C969" s="7"/>
      <c r="D969" s="3"/>
      <c r="E969" s="3"/>
      <c r="F969" s="3"/>
      <c r="G969" s="3"/>
      <c r="H969" s="3"/>
      <c r="I969" s="3"/>
      <c r="J969" s="3"/>
      <c r="K969" s="3"/>
      <c r="L969" s="3"/>
      <c r="M969" s="3"/>
      <c r="N969" s="3"/>
      <c r="O969" s="3"/>
      <c r="P969" s="3"/>
      <c r="Q969" s="3"/>
      <c r="R969" s="3"/>
      <c r="S969" s="3"/>
      <c r="T969" s="3"/>
      <c r="U969" s="3"/>
      <c r="V969" s="3"/>
      <c r="W969" s="3"/>
      <c r="X969" s="3"/>
      <c r="Y969" s="3"/>
      <c r="Z969" s="3"/>
    </row>
    <row r="970" spans="2:26">
      <c r="B970" s="449"/>
      <c r="C970" s="7"/>
      <c r="D970" s="3"/>
      <c r="E970" s="3"/>
      <c r="F970" s="3"/>
      <c r="G970" s="3"/>
      <c r="H970" s="3"/>
      <c r="I970" s="3"/>
      <c r="J970" s="3"/>
      <c r="K970" s="3"/>
      <c r="L970" s="3"/>
      <c r="M970" s="3"/>
      <c r="N970" s="3"/>
      <c r="O970" s="3"/>
      <c r="P970" s="3"/>
      <c r="Q970" s="3"/>
      <c r="R970" s="3"/>
      <c r="S970" s="3"/>
      <c r="T970" s="3"/>
      <c r="U970" s="3"/>
      <c r="V970" s="3"/>
      <c r="W970" s="3"/>
      <c r="X970" s="3"/>
      <c r="Y970" s="3"/>
      <c r="Z970" s="3"/>
    </row>
    <row r="971" spans="2:26">
      <c r="B971" s="449"/>
      <c r="C971" s="7"/>
      <c r="D971" s="3"/>
      <c r="E971" s="3"/>
      <c r="F971" s="3"/>
      <c r="G971" s="3"/>
      <c r="H971" s="3"/>
      <c r="I971" s="3"/>
      <c r="J971" s="3"/>
      <c r="K971" s="3"/>
      <c r="L971" s="3"/>
      <c r="M971" s="3"/>
      <c r="N971" s="3"/>
      <c r="O971" s="3"/>
      <c r="P971" s="3"/>
      <c r="Q971" s="3"/>
      <c r="R971" s="3"/>
      <c r="S971" s="3"/>
      <c r="T971" s="3"/>
      <c r="U971" s="3"/>
      <c r="V971" s="3"/>
      <c r="W971" s="3"/>
      <c r="X971" s="3"/>
      <c r="Y971" s="3"/>
      <c r="Z971" s="3"/>
    </row>
    <row r="972" spans="2:26">
      <c r="B972" s="449"/>
      <c r="C972" s="7"/>
      <c r="D972" s="3"/>
      <c r="E972" s="3"/>
      <c r="F972" s="3"/>
      <c r="G972" s="3"/>
      <c r="H972" s="3"/>
      <c r="I972" s="3"/>
      <c r="J972" s="3"/>
      <c r="K972" s="3"/>
      <c r="L972" s="3"/>
      <c r="M972" s="3"/>
      <c r="N972" s="3"/>
      <c r="O972" s="3"/>
      <c r="P972" s="3"/>
      <c r="Q972" s="3"/>
      <c r="R972" s="3"/>
      <c r="S972" s="3"/>
      <c r="T972" s="3"/>
      <c r="U972" s="3"/>
      <c r="V972" s="3"/>
      <c r="W972" s="3"/>
      <c r="X972" s="3"/>
      <c r="Y972" s="3"/>
      <c r="Z972" s="3"/>
    </row>
    <row r="973" spans="2:26">
      <c r="B973" s="449"/>
      <c r="C973" s="7"/>
      <c r="D973" s="3"/>
      <c r="E973" s="3"/>
      <c r="F973" s="3"/>
      <c r="G973" s="3"/>
      <c r="H973" s="3"/>
      <c r="I973" s="3"/>
      <c r="J973" s="3"/>
      <c r="K973" s="3"/>
      <c r="L973" s="3"/>
      <c r="M973" s="3"/>
      <c r="N973" s="3"/>
      <c r="O973" s="3"/>
      <c r="P973" s="3"/>
      <c r="Q973" s="3"/>
      <c r="R973" s="3"/>
      <c r="S973" s="3"/>
      <c r="T973" s="3"/>
      <c r="U973" s="3"/>
      <c r="V973" s="3"/>
      <c r="W973" s="3"/>
      <c r="X973" s="3"/>
      <c r="Y973" s="3"/>
      <c r="Z973" s="3"/>
    </row>
    <row r="974" spans="2:26">
      <c r="B974" s="449"/>
      <c r="C974" s="7"/>
      <c r="D974" s="3"/>
      <c r="E974" s="3"/>
      <c r="F974" s="3"/>
      <c r="G974" s="3"/>
      <c r="H974" s="3"/>
      <c r="I974" s="3"/>
      <c r="J974" s="3"/>
      <c r="K974" s="3"/>
      <c r="L974" s="3"/>
      <c r="M974" s="3"/>
      <c r="N974" s="3"/>
      <c r="O974" s="3"/>
      <c r="P974" s="3"/>
      <c r="Q974" s="3"/>
      <c r="R974" s="3"/>
      <c r="S974" s="3"/>
      <c r="T974" s="3"/>
      <c r="U974" s="3"/>
      <c r="V974" s="3"/>
      <c r="W974" s="3"/>
      <c r="X974" s="3"/>
      <c r="Y974" s="3"/>
      <c r="Z974" s="3"/>
    </row>
    <row r="975" spans="2:26">
      <c r="B975" s="449"/>
      <c r="C975" s="7"/>
      <c r="D975" s="3"/>
      <c r="E975" s="3"/>
      <c r="F975" s="3"/>
      <c r="G975" s="3"/>
      <c r="H975" s="3"/>
      <c r="I975" s="3"/>
      <c r="J975" s="3"/>
      <c r="K975" s="3"/>
      <c r="L975" s="3"/>
      <c r="M975" s="3"/>
      <c r="N975" s="3"/>
      <c r="O975" s="3"/>
      <c r="P975" s="3"/>
      <c r="Q975" s="3"/>
      <c r="R975" s="3"/>
      <c r="S975" s="3"/>
      <c r="T975" s="3"/>
      <c r="U975" s="3"/>
      <c r="V975" s="3"/>
      <c r="W975" s="3"/>
      <c r="X975" s="3"/>
      <c r="Y975" s="3"/>
      <c r="Z975" s="3"/>
    </row>
    <row r="976" spans="2:26">
      <c r="B976" s="449"/>
      <c r="C976" s="7"/>
      <c r="D976" s="3"/>
      <c r="E976" s="3"/>
      <c r="F976" s="3"/>
      <c r="G976" s="3"/>
      <c r="H976" s="3"/>
      <c r="I976" s="3"/>
      <c r="J976" s="3"/>
      <c r="K976" s="3"/>
      <c r="L976" s="3"/>
      <c r="M976" s="3"/>
      <c r="N976" s="3"/>
      <c r="O976" s="3"/>
      <c r="P976" s="3"/>
      <c r="Q976" s="3"/>
      <c r="R976" s="3"/>
      <c r="S976" s="3"/>
      <c r="T976" s="3"/>
      <c r="U976" s="3"/>
      <c r="V976" s="3"/>
      <c r="W976" s="3"/>
      <c r="X976" s="3"/>
      <c r="Y976" s="3"/>
      <c r="Z976" s="3"/>
    </row>
    <row r="977" spans="2:26">
      <c r="B977" s="449"/>
      <c r="C977" s="7"/>
      <c r="D977" s="3"/>
      <c r="E977" s="3"/>
      <c r="F977" s="3"/>
      <c r="G977" s="3"/>
      <c r="H977" s="3"/>
      <c r="I977" s="3"/>
      <c r="J977" s="3"/>
      <c r="K977" s="3"/>
      <c r="L977" s="3"/>
      <c r="M977" s="3"/>
      <c r="N977" s="3"/>
      <c r="O977" s="3"/>
      <c r="P977" s="3"/>
      <c r="Q977" s="3"/>
      <c r="R977" s="3"/>
      <c r="S977" s="3"/>
      <c r="T977" s="3"/>
      <c r="U977" s="3"/>
      <c r="V977" s="3"/>
      <c r="W977" s="3"/>
      <c r="X977" s="3"/>
      <c r="Y977" s="3"/>
      <c r="Z977" s="3"/>
    </row>
    <row r="978" spans="2:26">
      <c r="B978" s="449"/>
      <c r="C978" s="7"/>
      <c r="D978" s="3"/>
      <c r="E978" s="3"/>
      <c r="F978" s="3"/>
      <c r="G978" s="3"/>
      <c r="H978" s="3"/>
      <c r="I978" s="3"/>
      <c r="J978" s="3"/>
      <c r="K978" s="3"/>
      <c r="L978" s="3"/>
      <c r="M978" s="3"/>
      <c r="N978" s="3"/>
      <c r="O978" s="3"/>
      <c r="P978" s="3"/>
      <c r="Q978" s="3"/>
      <c r="R978" s="3"/>
      <c r="S978" s="3"/>
      <c r="T978" s="3"/>
      <c r="U978" s="3"/>
      <c r="V978" s="3"/>
      <c r="W978" s="3"/>
      <c r="X978" s="3"/>
      <c r="Y978" s="3"/>
      <c r="Z978" s="3"/>
    </row>
    <row r="979" spans="2:26">
      <c r="B979" s="449"/>
      <c r="C979" s="7"/>
      <c r="D979" s="3"/>
      <c r="E979" s="3"/>
      <c r="F979" s="3"/>
      <c r="G979" s="3"/>
      <c r="H979" s="3"/>
      <c r="I979" s="3"/>
      <c r="J979" s="3"/>
      <c r="K979" s="3"/>
      <c r="L979" s="3"/>
      <c r="M979" s="3"/>
      <c r="N979" s="3"/>
      <c r="O979" s="3"/>
      <c r="P979" s="3"/>
      <c r="Q979" s="3"/>
      <c r="R979" s="3"/>
      <c r="S979" s="3"/>
      <c r="T979" s="3"/>
      <c r="U979" s="3"/>
      <c r="V979" s="3"/>
      <c r="W979" s="3"/>
      <c r="X979" s="3"/>
      <c r="Y979" s="3"/>
      <c r="Z979" s="3"/>
    </row>
    <row r="980" spans="2:26">
      <c r="B980" s="449"/>
      <c r="C980" s="7"/>
      <c r="D980" s="3"/>
      <c r="E980" s="3"/>
      <c r="F980" s="3"/>
      <c r="G980" s="3"/>
      <c r="H980" s="3"/>
      <c r="I980" s="3"/>
      <c r="J980" s="3"/>
      <c r="K980" s="3"/>
      <c r="L980" s="3"/>
      <c r="M980" s="3"/>
      <c r="N980" s="3"/>
      <c r="O980" s="3"/>
      <c r="P980" s="3"/>
      <c r="Q980" s="3"/>
      <c r="R980" s="3"/>
      <c r="S980" s="3"/>
      <c r="T980" s="3"/>
      <c r="U980" s="3"/>
      <c r="V980" s="3"/>
      <c r="W980" s="3"/>
      <c r="X980" s="3"/>
      <c r="Y980" s="3"/>
      <c r="Z980" s="3"/>
    </row>
    <row r="981" spans="2:26">
      <c r="B981" s="449"/>
      <c r="C981" s="7"/>
      <c r="D981" s="3"/>
      <c r="E981" s="3"/>
      <c r="F981" s="3"/>
      <c r="G981" s="3"/>
      <c r="H981" s="3"/>
      <c r="I981" s="3"/>
      <c r="J981" s="3"/>
      <c r="K981" s="3"/>
      <c r="L981" s="3"/>
      <c r="M981" s="3"/>
      <c r="N981" s="3"/>
      <c r="O981" s="3"/>
      <c r="P981" s="3"/>
      <c r="Q981" s="3"/>
      <c r="R981" s="3"/>
      <c r="S981" s="3"/>
      <c r="T981" s="3"/>
      <c r="U981" s="3"/>
      <c r="V981" s="3"/>
      <c r="W981" s="3"/>
      <c r="X981" s="3"/>
      <c r="Y981" s="3"/>
      <c r="Z981" s="3"/>
    </row>
    <row r="982" spans="2:26">
      <c r="B982" s="449"/>
      <c r="C982" s="7"/>
      <c r="D982" s="3"/>
      <c r="E982" s="3"/>
      <c r="F982" s="3"/>
      <c r="G982" s="3"/>
      <c r="H982" s="3"/>
      <c r="I982" s="3"/>
      <c r="J982" s="3"/>
      <c r="K982" s="3"/>
      <c r="L982" s="3"/>
      <c r="M982" s="3"/>
      <c r="N982" s="3"/>
      <c r="O982" s="3"/>
      <c r="P982" s="3"/>
      <c r="Q982" s="3"/>
      <c r="R982" s="3"/>
      <c r="S982" s="3"/>
      <c r="T982" s="3"/>
      <c r="U982" s="3"/>
      <c r="V982" s="3"/>
      <c r="W982" s="3"/>
      <c r="X982" s="3"/>
      <c r="Y982" s="3"/>
      <c r="Z982" s="3"/>
    </row>
    <row r="983" spans="2:26">
      <c r="B983" s="449"/>
      <c r="C983" s="7"/>
      <c r="D983" s="3"/>
      <c r="E983" s="3"/>
      <c r="F983" s="3"/>
      <c r="G983" s="3"/>
      <c r="H983" s="3"/>
      <c r="I983" s="3"/>
      <c r="J983" s="3"/>
      <c r="K983" s="3"/>
      <c r="L983" s="3"/>
      <c r="M983" s="3"/>
      <c r="N983" s="3"/>
      <c r="O983" s="3"/>
      <c r="P983" s="3"/>
      <c r="Q983" s="3"/>
      <c r="R983" s="3"/>
      <c r="S983" s="3"/>
      <c r="T983" s="3"/>
      <c r="U983" s="3"/>
      <c r="V983" s="3"/>
      <c r="W983" s="3"/>
      <c r="X983" s="3"/>
      <c r="Y983" s="3"/>
      <c r="Z983" s="3"/>
    </row>
    <row r="984" spans="2:26">
      <c r="B984" s="449"/>
      <c r="C984" s="7"/>
      <c r="D984" s="3"/>
      <c r="E984" s="3"/>
      <c r="F984" s="3"/>
      <c r="G984" s="3"/>
      <c r="H984" s="3"/>
      <c r="I984" s="3"/>
      <c r="J984" s="3"/>
      <c r="K984" s="3"/>
      <c r="L984" s="3"/>
      <c r="M984" s="3"/>
      <c r="N984" s="3"/>
      <c r="O984" s="3"/>
      <c r="P984" s="3"/>
      <c r="Q984" s="3"/>
      <c r="R984" s="3"/>
      <c r="S984" s="3"/>
      <c r="T984" s="3"/>
      <c r="U984" s="3"/>
      <c r="V984" s="3"/>
      <c r="W984" s="3"/>
      <c r="X984" s="3"/>
      <c r="Y984" s="3"/>
      <c r="Z984" s="3"/>
    </row>
    <row r="985" spans="2:26">
      <c r="B985" s="449"/>
      <c r="C985" s="7"/>
      <c r="D985" s="3"/>
      <c r="E985" s="3"/>
      <c r="F985" s="3"/>
      <c r="G985" s="3"/>
      <c r="H985" s="3"/>
      <c r="I985" s="3"/>
      <c r="J985" s="3"/>
      <c r="K985" s="3"/>
      <c r="L985" s="3"/>
      <c r="M985" s="3"/>
      <c r="N985" s="3"/>
      <c r="O985" s="3"/>
      <c r="P985" s="3"/>
      <c r="Q985" s="3"/>
      <c r="R985" s="3"/>
      <c r="S985" s="3"/>
      <c r="T985" s="3"/>
      <c r="U985" s="3"/>
      <c r="V985" s="3"/>
      <c r="W985" s="3"/>
      <c r="X985" s="3"/>
      <c r="Y985" s="3"/>
      <c r="Z985" s="3"/>
    </row>
    <row r="986" spans="2:26">
      <c r="B986" s="449"/>
      <c r="C986" s="7"/>
      <c r="D986" s="3"/>
      <c r="E986" s="3"/>
      <c r="F986" s="3"/>
      <c r="G986" s="3"/>
      <c r="H986" s="3"/>
      <c r="I986" s="3"/>
      <c r="J986" s="3"/>
      <c r="K986" s="3"/>
      <c r="L986" s="3"/>
      <c r="M986" s="3"/>
      <c r="N986" s="3"/>
      <c r="O986" s="3"/>
      <c r="P986" s="3"/>
      <c r="Q986" s="3"/>
      <c r="R986" s="3"/>
      <c r="S986" s="3"/>
      <c r="T986" s="3"/>
      <c r="U986" s="3"/>
      <c r="V986" s="3"/>
      <c r="W986" s="3"/>
      <c r="X986" s="3"/>
      <c r="Y986" s="3"/>
      <c r="Z986" s="3"/>
    </row>
    <row r="987" spans="2:26">
      <c r="B987" s="449"/>
      <c r="C987" s="7"/>
      <c r="D987" s="3"/>
      <c r="E987" s="3"/>
      <c r="F987" s="3"/>
      <c r="G987" s="3"/>
      <c r="H987" s="3"/>
      <c r="I987" s="3"/>
      <c r="J987" s="3"/>
      <c r="K987" s="3"/>
      <c r="L987" s="3"/>
      <c r="M987" s="3"/>
      <c r="N987" s="3"/>
      <c r="O987" s="3"/>
      <c r="P987" s="3"/>
      <c r="Q987" s="3"/>
      <c r="R987" s="3"/>
      <c r="S987" s="3"/>
      <c r="T987" s="3"/>
      <c r="U987" s="3"/>
      <c r="V987" s="3"/>
      <c r="W987" s="3"/>
      <c r="X987" s="3"/>
      <c r="Y987" s="3"/>
      <c r="Z987" s="3"/>
    </row>
    <row r="988" spans="2:26">
      <c r="B988" s="449"/>
      <c r="C988" s="7"/>
      <c r="D988" s="3"/>
      <c r="E988" s="3"/>
      <c r="F988" s="3"/>
      <c r="G988" s="3"/>
      <c r="H988" s="3"/>
      <c r="I988" s="3"/>
      <c r="J988" s="3"/>
      <c r="K988" s="3"/>
      <c r="L988" s="3"/>
      <c r="M988" s="3"/>
      <c r="N988" s="3"/>
      <c r="O988" s="3"/>
      <c r="P988" s="3"/>
      <c r="Q988" s="3"/>
      <c r="R988" s="3"/>
      <c r="S988" s="3"/>
      <c r="T988" s="3"/>
      <c r="U988" s="3"/>
      <c r="V988" s="3"/>
      <c r="W988" s="3"/>
      <c r="X988" s="3"/>
      <c r="Y988" s="3"/>
      <c r="Z988" s="3"/>
    </row>
    <row r="989" spans="2:26">
      <c r="B989" s="449"/>
      <c r="C989" s="7"/>
      <c r="D989" s="3"/>
      <c r="E989" s="3"/>
      <c r="F989" s="3"/>
      <c r="G989" s="3"/>
      <c r="H989" s="3"/>
      <c r="I989" s="3"/>
      <c r="J989" s="3"/>
      <c r="K989" s="3"/>
      <c r="L989" s="3"/>
      <c r="M989" s="3"/>
      <c r="N989" s="3"/>
      <c r="O989" s="3"/>
      <c r="P989" s="3"/>
      <c r="Q989" s="3"/>
      <c r="R989" s="3"/>
      <c r="S989" s="3"/>
      <c r="T989" s="3"/>
      <c r="U989" s="3"/>
      <c r="V989" s="3"/>
      <c r="W989" s="3"/>
      <c r="X989" s="3"/>
      <c r="Y989" s="3"/>
      <c r="Z989" s="3"/>
    </row>
    <row r="990" spans="2:26">
      <c r="B990" s="449"/>
      <c r="C990" s="7"/>
      <c r="D990" s="3"/>
      <c r="E990" s="3"/>
      <c r="F990" s="3"/>
      <c r="G990" s="3"/>
      <c r="H990" s="3"/>
      <c r="I990" s="3"/>
      <c r="J990" s="3"/>
      <c r="K990" s="3"/>
      <c r="L990" s="3"/>
      <c r="M990" s="3"/>
      <c r="N990" s="3"/>
      <c r="O990" s="3"/>
      <c r="P990" s="3"/>
      <c r="Q990" s="3"/>
      <c r="R990" s="3"/>
      <c r="S990" s="3"/>
      <c r="T990" s="3"/>
      <c r="U990" s="3"/>
      <c r="V990" s="3"/>
      <c r="W990" s="3"/>
      <c r="X990" s="3"/>
      <c r="Y990" s="3"/>
      <c r="Z990" s="3"/>
    </row>
    <row r="991" spans="2:26">
      <c r="B991" s="449"/>
      <c r="C991" s="7"/>
      <c r="D991" s="3"/>
      <c r="E991" s="3"/>
      <c r="F991" s="3"/>
      <c r="G991" s="3"/>
      <c r="H991" s="3"/>
      <c r="I991" s="3"/>
      <c r="J991" s="3"/>
      <c r="K991" s="3"/>
      <c r="L991" s="3"/>
      <c r="M991" s="3"/>
      <c r="N991" s="3"/>
      <c r="O991" s="3"/>
      <c r="P991" s="3"/>
      <c r="Q991" s="3"/>
      <c r="R991" s="3"/>
      <c r="S991" s="3"/>
      <c r="T991" s="3"/>
      <c r="U991" s="3"/>
      <c r="V991" s="3"/>
      <c r="W991" s="3"/>
      <c r="X991" s="3"/>
      <c r="Y991" s="3"/>
      <c r="Z991" s="3"/>
    </row>
    <row r="992" spans="2:26">
      <c r="B992" s="449"/>
      <c r="C992" s="7"/>
      <c r="D992" s="3"/>
      <c r="E992" s="3"/>
      <c r="F992" s="3"/>
      <c r="G992" s="3"/>
      <c r="H992" s="3"/>
      <c r="I992" s="3"/>
      <c r="J992" s="3"/>
      <c r="K992" s="3"/>
      <c r="L992" s="3"/>
      <c r="M992" s="3"/>
      <c r="N992" s="3"/>
      <c r="O992" s="3"/>
      <c r="P992" s="3"/>
      <c r="Q992" s="3"/>
      <c r="R992" s="3"/>
      <c r="S992" s="3"/>
      <c r="T992" s="3"/>
      <c r="U992" s="3"/>
      <c r="V992" s="3"/>
      <c r="W992" s="3"/>
      <c r="X992" s="3"/>
      <c r="Y992" s="3"/>
      <c r="Z992" s="3"/>
    </row>
    <row r="993" spans="2:26">
      <c r="B993" s="449"/>
      <c r="C993" s="7"/>
      <c r="D993" s="3"/>
      <c r="E993" s="3"/>
      <c r="F993" s="3"/>
      <c r="G993" s="3"/>
      <c r="H993" s="3"/>
      <c r="I993" s="3"/>
      <c r="J993" s="3"/>
      <c r="K993" s="3"/>
      <c r="L993" s="3"/>
      <c r="M993" s="3"/>
      <c r="N993" s="3"/>
      <c r="O993" s="3"/>
      <c r="P993" s="3"/>
      <c r="Q993" s="3"/>
      <c r="R993" s="3"/>
      <c r="S993" s="3"/>
      <c r="T993" s="3"/>
      <c r="U993" s="3"/>
      <c r="V993" s="3"/>
      <c r="W993" s="3"/>
      <c r="X993" s="3"/>
      <c r="Y993" s="3"/>
      <c r="Z993" s="3"/>
    </row>
    <row r="994" spans="2:26">
      <c r="B994" s="449"/>
      <c r="C994" s="7"/>
      <c r="D994" s="3"/>
      <c r="E994" s="3"/>
      <c r="F994" s="3"/>
      <c r="G994" s="3"/>
      <c r="H994" s="3"/>
      <c r="I994" s="3"/>
      <c r="J994" s="3"/>
      <c r="K994" s="3"/>
      <c r="L994" s="3"/>
      <c r="M994" s="3"/>
      <c r="N994" s="3"/>
      <c r="O994" s="3"/>
      <c r="P994" s="3"/>
      <c r="Q994" s="3"/>
      <c r="R994" s="3"/>
      <c r="S994" s="3"/>
      <c r="T994" s="3"/>
      <c r="U994" s="3"/>
      <c r="V994" s="3"/>
      <c r="W994" s="3"/>
      <c r="X994" s="3"/>
      <c r="Y994" s="3"/>
      <c r="Z994" s="3"/>
    </row>
    <row r="995" spans="2:26">
      <c r="B995" s="449"/>
      <c r="C995" s="7"/>
      <c r="D995" s="3"/>
      <c r="E995" s="3"/>
      <c r="F995" s="3"/>
      <c r="G995" s="3"/>
      <c r="H995" s="3"/>
      <c r="I995" s="3"/>
      <c r="J995" s="3"/>
      <c r="K995" s="3"/>
      <c r="L995" s="3"/>
      <c r="M995" s="3"/>
      <c r="N995" s="3"/>
      <c r="O995" s="3"/>
      <c r="P995" s="3"/>
      <c r="Q995" s="3"/>
      <c r="R995" s="3"/>
      <c r="S995" s="3"/>
      <c r="T995" s="3"/>
      <c r="U995" s="3"/>
      <c r="V995" s="3"/>
      <c r="W995" s="3"/>
      <c r="X995" s="3"/>
      <c r="Y995" s="3"/>
      <c r="Z995" s="3"/>
    </row>
    <row r="996" spans="2:26">
      <c r="B996" s="449"/>
      <c r="C996" s="7"/>
      <c r="D996" s="3"/>
      <c r="E996" s="3"/>
      <c r="F996" s="3"/>
      <c r="G996" s="3"/>
      <c r="H996" s="3"/>
      <c r="I996" s="3"/>
      <c r="J996" s="3"/>
      <c r="K996" s="3"/>
      <c r="L996" s="3"/>
      <c r="M996" s="3"/>
      <c r="N996" s="3"/>
      <c r="O996" s="3"/>
      <c r="P996" s="3"/>
      <c r="Q996" s="3"/>
      <c r="R996" s="3"/>
      <c r="S996" s="3"/>
      <c r="T996" s="3"/>
      <c r="U996" s="3"/>
      <c r="V996" s="3"/>
      <c r="W996" s="3"/>
      <c r="X996" s="3"/>
      <c r="Y996" s="3"/>
      <c r="Z996" s="3"/>
    </row>
    <row r="997" spans="2:26">
      <c r="B997" s="449"/>
      <c r="C997" s="7"/>
      <c r="D997" s="3"/>
      <c r="E997" s="3"/>
      <c r="F997" s="3"/>
      <c r="G997" s="3"/>
      <c r="H997" s="3"/>
      <c r="I997" s="3"/>
      <c r="J997" s="3"/>
      <c r="K997" s="3"/>
      <c r="L997" s="3"/>
      <c r="M997" s="3"/>
      <c r="N997" s="3"/>
      <c r="O997" s="3"/>
      <c r="P997" s="3"/>
      <c r="Q997" s="3"/>
      <c r="R997" s="3"/>
      <c r="S997" s="3"/>
      <c r="T997" s="3"/>
      <c r="U997" s="3"/>
      <c r="V997" s="3"/>
      <c r="W997" s="3"/>
      <c r="X997" s="3"/>
      <c r="Y997" s="3"/>
      <c r="Z997" s="3"/>
    </row>
    <row r="998" spans="2:26">
      <c r="B998" s="449"/>
      <c r="C998" s="7"/>
      <c r="D998" s="3"/>
      <c r="E998" s="3"/>
      <c r="F998" s="3"/>
      <c r="G998" s="3"/>
      <c r="H998" s="3"/>
      <c r="I998" s="3"/>
      <c r="J998" s="3"/>
      <c r="K998" s="3"/>
      <c r="L998" s="3"/>
      <c r="M998" s="3"/>
      <c r="N998" s="3"/>
      <c r="O998" s="3"/>
      <c r="P998" s="3"/>
      <c r="Q998" s="3"/>
      <c r="R998" s="3"/>
      <c r="S998" s="3"/>
      <c r="T998" s="3"/>
      <c r="U998" s="3"/>
      <c r="V998" s="3"/>
      <c r="W998" s="3"/>
      <c r="X998" s="3"/>
      <c r="Y998" s="3"/>
      <c r="Z998" s="3"/>
    </row>
    <row r="999" spans="2:26">
      <c r="B999" s="449"/>
      <c r="C999" s="7"/>
      <c r="D999" s="3"/>
      <c r="E999" s="3"/>
      <c r="F999" s="3"/>
      <c r="G999" s="3"/>
      <c r="H999" s="3"/>
      <c r="I999" s="3"/>
      <c r="J999" s="3"/>
      <c r="K999" s="3"/>
      <c r="L999" s="3"/>
      <c r="M999" s="3"/>
      <c r="N999" s="3"/>
      <c r="O999" s="3"/>
      <c r="P999" s="3"/>
      <c r="Q999" s="3"/>
      <c r="R999" s="3"/>
      <c r="S999" s="3"/>
      <c r="T999" s="3"/>
      <c r="U999" s="3"/>
      <c r="V999" s="3"/>
      <c r="W999" s="3"/>
      <c r="X999" s="3"/>
      <c r="Y999" s="3"/>
      <c r="Z999" s="3"/>
    </row>
    <row r="1000" spans="2:26">
      <c r="B1000" s="449"/>
      <c r="C1000" s="7"/>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row r="1001" spans="2:26">
      <c r="B1001" s="449"/>
      <c r="C1001" s="7"/>
      <c r="D1001" s="3"/>
      <c r="E1001" s="3"/>
      <c r="F1001" s="3"/>
      <c r="G1001" s="3"/>
      <c r="H1001" s="3"/>
      <c r="I1001" s="3"/>
      <c r="J1001" s="3"/>
      <c r="K1001" s="3"/>
      <c r="L1001" s="3"/>
      <c r="M1001" s="3"/>
      <c r="N1001" s="3"/>
      <c r="O1001" s="3"/>
      <c r="P1001" s="3"/>
      <c r="Q1001" s="3"/>
      <c r="R1001" s="3"/>
      <c r="S1001" s="3"/>
      <c r="T1001" s="3"/>
      <c r="U1001" s="3"/>
      <c r="V1001" s="3"/>
      <c r="W1001" s="3"/>
      <c r="X1001" s="3"/>
      <c r="Y1001" s="3"/>
      <c r="Z1001" s="3"/>
    </row>
    <row r="1002" spans="2:26">
      <c r="B1002" s="449"/>
      <c r="C1002" s="7"/>
      <c r="D1002" s="3"/>
      <c r="E1002" s="3"/>
      <c r="F1002" s="3"/>
      <c r="G1002" s="3"/>
      <c r="H1002" s="3"/>
      <c r="I1002" s="3"/>
      <c r="J1002" s="3"/>
      <c r="K1002" s="3"/>
      <c r="L1002" s="3"/>
      <c r="M1002" s="3"/>
      <c r="N1002" s="3"/>
      <c r="O1002" s="3"/>
      <c r="P1002" s="3"/>
      <c r="Q1002" s="3"/>
      <c r="R1002" s="3"/>
      <c r="S1002" s="3"/>
      <c r="T1002" s="3"/>
      <c r="U1002" s="3"/>
      <c r="V1002" s="3"/>
      <c r="W1002" s="3"/>
      <c r="X1002" s="3"/>
      <c r="Y1002" s="3"/>
      <c r="Z1002" s="3"/>
    </row>
    <row r="1003" spans="2:26">
      <c r="B1003" s="449"/>
      <c r="C1003" s="7"/>
      <c r="D1003" s="3"/>
      <c r="E1003" s="3"/>
      <c r="F1003" s="3"/>
      <c r="G1003" s="3"/>
      <c r="H1003" s="3"/>
      <c r="I1003" s="3"/>
      <c r="J1003" s="3"/>
      <c r="K1003" s="3"/>
      <c r="L1003" s="3"/>
      <c r="M1003" s="3"/>
      <c r="N1003" s="3"/>
      <c r="O1003" s="3"/>
      <c r="P1003" s="3"/>
      <c r="Q1003" s="3"/>
      <c r="R1003" s="3"/>
      <c r="S1003" s="3"/>
      <c r="T1003" s="3"/>
      <c r="U1003" s="3"/>
      <c r="V1003" s="3"/>
      <c r="W1003" s="3"/>
      <c r="X1003" s="3"/>
      <c r="Y1003" s="3"/>
      <c r="Z1003" s="3"/>
    </row>
    <row r="1004" spans="2:26">
      <c r="B1004" s="449"/>
      <c r="C1004" s="7"/>
      <c r="D1004" s="3"/>
      <c r="E1004" s="3"/>
      <c r="F1004" s="3"/>
      <c r="G1004" s="3"/>
      <c r="H1004" s="3"/>
      <c r="I1004" s="3"/>
      <c r="J1004" s="3"/>
      <c r="K1004" s="3"/>
      <c r="L1004" s="3"/>
      <c r="M1004" s="3"/>
      <c r="N1004" s="3"/>
      <c r="O1004" s="3"/>
      <c r="P1004" s="3"/>
      <c r="Q1004" s="3"/>
      <c r="R1004" s="3"/>
      <c r="S1004" s="3"/>
      <c r="T1004" s="3"/>
      <c r="U1004" s="3"/>
      <c r="V1004" s="3"/>
      <c r="W1004" s="3"/>
      <c r="X1004" s="3"/>
      <c r="Y1004" s="3"/>
      <c r="Z1004" s="3"/>
    </row>
    <row r="1005" spans="2:26">
      <c r="B1005" s="449"/>
      <c r="C1005" s="7"/>
      <c r="D1005" s="3"/>
      <c r="E1005" s="3"/>
      <c r="F1005" s="3"/>
      <c r="G1005" s="3"/>
      <c r="H1005" s="3"/>
      <c r="I1005" s="3"/>
      <c r="J1005" s="3"/>
      <c r="K1005" s="3"/>
      <c r="L1005" s="3"/>
      <c r="M1005" s="3"/>
      <c r="N1005" s="3"/>
      <c r="O1005" s="3"/>
      <c r="P1005" s="3"/>
      <c r="Q1005" s="3"/>
      <c r="R1005" s="3"/>
      <c r="S1005" s="3"/>
      <c r="T1005" s="3"/>
      <c r="U1005" s="3"/>
      <c r="V1005" s="3"/>
      <c r="W1005" s="3"/>
      <c r="X1005" s="3"/>
      <c r="Y1005" s="3"/>
      <c r="Z1005" s="3"/>
    </row>
    <row r="1006" spans="2:26">
      <c r="B1006" s="449"/>
      <c r="C1006" s="7"/>
      <c r="D1006" s="3"/>
      <c r="E1006" s="3"/>
      <c r="F1006" s="3"/>
      <c r="G1006" s="3"/>
      <c r="H1006" s="3"/>
      <c r="I1006" s="3"/>
      <c r="J1006" s="3"/>
      <c r="K1006" s="3"/>
      <c r="L1006" s="3"/>
      <c r="M1006" s="3"/>
      <c r="N1006" s="3"/>
      <c r="O1006" s="3"/>
      <c r="P1006" s="3"/>
      <c r="Q1006" s="3"/>
      <c r="R1006" s="3"/>
      <c r="S1006" s="3"/>
      <c r="T1006" s="3"/>
      <c r="U1006" s="3"/>
      <c r="V1006" s="3"/>
      <c r="W1006" s="3"/>
      <c r="X1006" s="3"/>
      <c r="Y1006" s="3"/>
      <c r="Z1006" s="3"/>
    </row>
    <row r="1007" spans="2:26">
      <c r="B1007" s="449"/>
      <c r="C1007" s="7"/>
      <c r="D1007" s="3"/>
      <c r="E1007" s="3"/>
      <c r="F1007" s="3"/>
      <c r="G1007" s="3"/>
      <c r="H1007" s="3"/>
      <c r="I1007" s="3"/>
      <c r="J1007" s="3"/>
      <c r="K1007" s="3"/>
      <c r="L1007" s="3"/>
      <c r="M1007" s="3"/>
      <c r="N1007" s="3"/>
      <c r="O1007" s="3"/>
      <c r="P1007" s="3"/>
      <c r="Q1007" s="3"/>
      <c r="R1007" s="3"/>
      <c r="S1007" s="3"/>
      <c r="T1007" s="3"/>
      <c r="U1007" s="3"/>
      <c r="V1007" s="3"/>
      <c r="W1007" s="3"/>
      <c r="X1007" s="3"/>
      <c r="Y1007" s="3"/>
      <c r="Z1007" s="3"/>
    </row>
    <row r="1008" spans="2:26">
      <c r="B1008" s="449"/>
      <c r="C1008" s="7"/>
      <c r="D1008" s="3"/>
      <c r="E1008" s="3"/>
      <c r="F1008" s="3"/>
      <c r="G1008" s="3"/>
      <c r="H1008" s="3"/>
      <c r="I1008" s="3"/>
      <c r="J1008" s="3"/>
      <c r="K1008" s="3"/>
      <c r="L1008" s="3"/>
      <c r="M1008" s="3"/>
      <c r="N1008" s="3"/>
      <c r="O1008" s="3"/>
      <c r="P1008" s="3"/>
      <c r="Q1008" s="3"/>
      <c r="R1008" s="3"/>
      <c r="S1008" s="3"/>
      <c r="T1008" s="3"/>
      <c r="U1008" s="3"/>
      <c r="V1008" s="3"/>
      <c r="W1008" s="3"/>
      <c r="X1008" s="3"/>
      <c r="Y1008" s="3"/>
      <c r="Z1008" s="3"/>
    </row>
    <row r="1009" spans="2:26">
      <c r="B1009" s="449"/>
      <c r="C1009" s="7"/>
      <c r="D1009" s="3"/>
      <c r="E1009" s="3"/>
      <c r="F1009" s="3"/>
      <c r="G1009" s="3"/>
      <c r="H1009" s="3"/>
      <c r="I1009" s="3"/>
      <c r="J1009" s="3"/>
      <c r="K1009" s="3"/>
      <c r="L1009" s="3"/>
      <c r="M1009" s="3"/>
      <c r="N1009" s="3"/>
      <c r="O1009" s="3"/>
      <c r="P1009" s="3"/>
      <c r="Q1009" s="3"/>
      <c r="R1009" s="3"/>
      <c r="S1009" s="3"/>
      <c r="T1009" s="3"/>
      <c r="U1009" s="3"/>
      <c r="V1009" s="3"/>
      <c r="W1009" s="3"/>
      <c r="X1009" s="3"/>
      <c r="Y1009" s="3"/>
      <c r="Z1009" s="3"/>
    </row>
    <row r="1010" spans="2:26">
      <c r="B1010" s="449"/>
      <c r="C1010" s="7"/>
      <c r="D1010" s="3"/>
      <c r="E1010" s="3"/>
      <c r="F1010" s="3"/>
      <c r="G1010" s="3"/>
      <c r="H1010" s="3"/>
      <c r="I1010" s="3"/>
      <c r="J1010" s="3"/>
      <c r="K1010" s="3"/>
      <c r="L1010" s="3"/>
      <c r="M1010" s="3"/>
      <c r="N1010" s="3"/>
      <c r="O1010" s="3"/>
      <c r="P1010" s="3"/>
      <c r="Q1010" s="3"/>
      <c r="R1010" s="3"/>
      <c r="S1010" s="3"/>
      <c r="T1010" s="3"/>
      <c r="U1010" s="3"/>
      <c r="V1010" s="3"/>
      <c r="W1010" s="3"/>
      <c r="X1010" s="3"/>
      <c r="Y1010" s="3"/>
      <c r="Z1010" s="3"/>
    </row>
    <row r="1011" spans="2:26">
      <c r="B1011" s="449"/>
      <c r="C1011" s="7"/>
      <c r="D1011" s="3"/>
      <c r="E1011" s="3"/>
      <c r="F1011" s="3"/>
      <c r="G1011" s="3"/>
      <c r="H1011" s="3"/>
      <c r="I1011" s="3"/>
      <c r="J1011" s="3"/>
      <c r="K1011" s="3"/>
      <c r="L1011" s="3"/>
      <c r="M1011" s="3"/>
      <c r="N1011" s="3"/>
      <c r="O1011" s="3"/>
      <c r="P1011" s="3"/>
      <c r="Q1011" s="3"/>
      <c r="R1011" s="3"/>
      <c r="S1011" s="3"/>
      <c r="T1011" s="3"/>
      <c r="U1011" s="3"/>
      <c r="V1011" s="3"/>
      <c r="W1011" s="3"/>
      <c r="X1011" s="3"/>
      <c r="Y1011" s="3"/>
      <c r="Z1011" s="3"/>
    </row>
    <row r="1012" spans="2:26">
      <c r="B1012" s="449"/>
      <c r="C1012" s="7"/>
      <c r="D1012" s="3"/>
      <c r="E1012" s="3"/>
      <c r="F1012" s="3"/>
      <c r="G1012" s="3"/>
      <c r="H1012" s="3"/>
      <c r="I1012" s="3"/>
      <c r="J1012" s="3"/>
      <c r="K1012" s="3"/>
      <c r="L1012" s="3"/>
      <c r="M1012" s="3"/>
      <c r="N1012" s="3"/>
      <c r="O1012" s="3"/>
      <c r="P1012" s="3"/>
      <c r="Q1012" s="3"/>
      <c r="R1012" s="3"/>
      <c r="S1012" s="3"/>
      <c r="T1012" s="3"/>
      <c r="U1012" s="3"/>
      <c r="V1012" s="3"/>
      <c r="W1012" s="3"/>
      <c r="X1012" s="3"/>
      <c r="Y1012" s="3"/>
      <c r="Z1012" s="3"/>
    </row>
    <row r="1013" spans="2:26">
      <c r="B1013" s="449"/>
      <c r="C1013" s="7"/>
      <c r="D1013" s="3"/>
      <c r="E1013" s="3"/>
      <c r="F1013" s="3"/>
      <c r="G1013" s="3"/>
      <c r="H1013" s="3"/>
      <c r="I1013" s="3"/>
      <c r="J1013" s="3"/>
      <c r="K1013" s="3"/>
      <c r="L1013" s="3"/>
      <c r="M1013" s="3"/>
      <c r="N1013" s="3"/>
      <c r="O1013" s="3"/>
      <c r="P1013" s="3"/>
      <c r="Q1013" s="3"/>
      <c r="R1013" s="3"/>
      <c r="S1013" s="3"/>
      <c r="T1013" s="3"/>
      <c r="U1013" s="3"/>
      <c r="V1013" s="3"/>
      <c r="W1013" s="3"/>
      <c r="X1013" s="3"/>
      <c r="Y1013" s="3"/>
      <c r="Z1013" s="3"/>
    </row>
    <row r="1014" spans="2:26">
      <c r="B1014" s="449"/>
      <c r="C1014" s="7"/>
      <c r="D1014" s="3"/>
      <c r="E1014" s="3"/>
      <c r="F1014" s="3"/>
      <c r="G1014" s="3"/>
      <c r="H1014" s="3"/>
      <c r="I1014" s="3"/>
      <c r="J1014" s="3"/>
      <c r="K1014" s="3"/>
      <c r="L1014" s="3"/>
      <c r="M1014" s="3"/>
      <c r="N1014" s="3"/>
      <c r="O1014" s="3"/>
      <c r="P1014" s="3"/>
      <c r="Q1014" s="3"/>
      <c r="R1014" s="3"/>
      <c r="S1014" s="3"/>
      <c r="T1014" s="3"/>
      <c r="U1014" s="3"/>
      <c r="V1014" s="3"/>
      <c r="W1014" s="3"/>
      <c r="X1014" s="3"/>
      <c r="Y1014" s="3"/>
      <c r="Z1014" s="3"/>
    </row>
    <row r="1015" spans="2:26">
      <c r="B1015" s="449"/>
      <c r="C1015" s="7"/>
      <c r="D1015" s="3"/>
      <c r="E1015" s="3"/>
      <c r="F1015" s="3"/>
      <c r="G1015" s="3"/>
      <c r="H1015" s="3"/>
      <c r="I1015" s="3"/>
      <c r="J1015" s="3"/>
      <c r="K1015" s="3"/>
      <c r="L1015" s="3"/>
      <c r="M1015" s="3"/>
      <c r="N1015" s="3"/>
      <c r="O1015" s="3"/>
      <c r="P1015" s="3"/>
      <c r="Q1015" s="3"/>
      <c r="R1015" s="3"/>
      <c r="S1015" s="3"/>
      <c r="T1015" s="3"/>
      <c r="U1015" s="3"/>
      <c r="V1015" s="3"/>
      <c r="W1015" s="3"/>
      <c r="X1015" s="3"/>
      <c r="Y1015" s="3"/>
      <c r="Z1015" s="3"/>
    </row>
    <row r="1016" spans="2:26">
      <c r="B1016" s="449"/>
      <c r="C1016" s="7"/>
      <c r="D1016" s="3"/>
      <c r="E1016" s="3"/>
      <c r="F1016" s="3"/>
      <c r="G1016" s="3"/>
      <c r="H1016" s="3"/>
      <c r="I1016" s="3"/>
      <c r="J1016" s="3"/>
      <c r="K1016" s="3"/>
      <c r="L1016" s="3"/>
      <c r="M1016" s="3"/>
      <c r="N1016" s="3"/>
      <c r="O1016" s="3"/>
      <c r="P1016" s="3"/>
      <c r="Q1016" s="3"/>
      <c r="R1016" s="3"/>
      <c r="S1016" s="3"/>
      <c r="T1016" s="3"/>
      <c r="U1016" s="3"/>
      <c r="V1016" s="3"/>
      <c r="W1016" s="3"/>
      <c r="X1016" s="3"/>
      <c r="Y1016" s="3"/>
      <c r="Z1016" s="3"/>
    </row>
    <row r="1017" spans="2:26">
      <c r="B1017" s="449"/>
      <c r="C1017" s="7"/>
      <c r="D1017" s="3"/>
      <c r="E1017" s="3"/>
      <c r="F1017" s="3"/>
      <c r="G1017" s="3"/>
      <c r="H1017" s="3"/>
      <c r="I1017" s="3"/>
      <c r="J1017" s="3"/>
      <c r="K1017" s="3"/>
      <c r="L1017" s="3"/>
      <c r="M1017" s="3"/>
      <c r="N1017" s="3"/>
      <c r="O1017" s="3"/>
      <c r="P1017" s="3"/>
      <c r="Q1017" s="3"/>
      <c r="R1017" s="3"/>
      <c r="S1017" s="3"/>
      <c r="T1017" s="3"/>
      <c r="U1017" s="3"/>
      <c r="V1017" s="3"/>
      <c r="W1017" s="3"/>
      <c r="X1017" s="3"/>
      <c r="Y1017" s="3"/>
      <c r="Z1017" s="3"/>
    </row>
    <row r="1018" spans="2:26">
      <c r="B1018" s="449"/>
      <c r="C1018" s="7"/>
      <c r="D1018" s="3"/>
      <c r="E1018" s="3"/>
      <c r="F1018" s="3"/>
      <c r="G1018" s="3"/>
      <c r="H1018" s="3"/>
      <c r="I1018" s="3"/>
      <c r="J1018" s="3"/>
      <c r="K1018" s="3"/>
      <c r="L1018" s="3"/>
      <c r="M1018" s="3"/>
      <c r="N1018" s="3"/>
      <c r="O1018" s="3"/>
      <c r="P1018" s="3"/>
      <c r="Q1018" s="3"/>
      <c r="R1018" s="3"/>
      <c r="S1018" s="3"/>
      <c r="T1018" s="3"/>
      <c r="U1018" s="3"/>
      <c r="V1018" s="3"/>
      <c r="W1018" s="3"/>
      <c r="X1018" s="3"/>
      <c r="Y1018" s="3"/>
      <c r="Z1018" s="3"/>
    </row>
    <row r="1019" spans="2:26">
      <c r="B1019" s="449"/>
      <c r="C1019" s="7"/>
      <c r="D1019" s="3"/>
      <c r="E1019" s="3"/>
      <c r="F1019" s="3"/>
      <c r="G1019" s="3"/>
      <c r="H1019" s="3"/>
      <c r="I1019" s="3"/>
      <c r="J1019" s="3"/>
      <c r="K1019" s="3"/>
      <c r="L1019" s="3"/>
      <c r="M1019" s="3"/>
      <c r="N1019" s="3"/>
      <c r="O1019" s="3"/>
      <c r="P1019" s="3"/>
      <c r="Q1019" s="3"/>
      <c r="R1019" s="3"/>
      <c r="S1019" s="3"/>
      <c r="T1019" s="3"/>
      <c r="U1019" s="3"/>
      <c r="V1019" s="3"/>
      <c r="W1019" s="3"/>
      <c r="X1019" s="3"/>
      <c r="Y1019" s="3"/>
      <c r="Z1019" s="3"/>
    </row>
    <row r="1020" spans="2:26">
      <c r="B1020" s="449"/>
      <c r="C1020" s="7"/>
      <c r="D1020" s="3"/>
      <c r="E1020" s="3"/>
      <c r="F1020" s="3"/>
      <c r="G1020" s="3"/>
      <c r="H1020" s="3"/>
      <c r="I1020" s="3"/>
      <c r="J1020" s="3"/>
      <c r="K1020" s="3"/>
      <c r="L1020" s="3"/>
      <c r="M1020" s="3"/>
      <c r="N1020" s="3"/>
      <c r="O1020" s="3"/>
      <c r="P1020" s="3"/>
      <c r="Q1020" s="3"/>
      <c r="R1020" s="3"/>
      <c r="S1020" s="3"/>
      <c r="T1020" s="3"/>
      <c r="U1020" s="3"/>
      <c r="V1020" s="3"/>
      <c r="W1020" s="3"/>
      <c r="X1020" s="3"/>
      <c r="Y1020" s="3"/>
      <c r="Z1020" s="3"/>
    </row>
    <row r="1021" spans="2:26">
      <c r="B1021" s="449"/>
      <c r="C1021" s="7"/>
      <c r="D1021" s="3"/>
      <c r="E1021" s="3"/>
      <c r="F1021" s="3"/>
      <c r="G1021" s="3"/>
      <c r="H1021" s="3"/>
      <c r="I1021" s="3"/>
      <c r="J1021" s="3"/>
      <c r="K1021" s="3"/>
      <c r="L1021" s="3"/>
      <c r="M1021" s="3"/>
      <c r="N1021" s="3"/>
      <c r="O1021" s="3"/>
      <c r="P1021" s="3"/>
      <c r="Q1021" s="3"/>
      <c r="R1021" s="3"/>
      <c r="S1021" s="3"/>
      <c r="T1021" s="3"/>
      <c r="U1021" s="3"/>
      <c r="V1021" s="3"/>
      <c r="W1021" s="3"/>
      <c r="X1021" s="3"/>
      <c r="Y1021" s="3"/>
      <c r="Z1021" s="3"/>
    </row>
    <row r="1022" spans="2:26">
      <c r="B1022" s="449"/>
      <c r="C1022" s="7"/>
      <c r="D1022" s="3"/>
      <c r="E1022" s="3"/>
      <c r="F1022" s="3"/>
      <c r="G1022" s="3"/>
      <c r="H1022" s="3"/>
      <c r="I1022" s="3"/>
      <c r="J1022" s="3"/>
      <c r="K1022" s="3"/>
      <c r="L1022" s="3"/>
      <c r="M1022" s="3"/>
      <c r="N1022" s="3"/>
      <c r="O1022" s="3"/>
      <c r="P1022" s="3"/>
      <c r="Q1022" s="3"/>
      <c r="R1022" s="3"/>
      <c r="S1022" s="3"/>
      <c r="T1022" s="3"/>
      <c r="U1022" s="3"/>
      <c r="V1022" s="3"/>
      <c r="W1022" s="3"/>
      <c r="X1022" s="3"/>
      <c r="Y1022" s="3"/>
      <c r="Z1022" s="3"/>
    </row>
    <row r="1023" spans="2:26">
      <c r="B1023" s="449"/>
      <c r="C1023" s="7"/>
      <c r="D1023" s="3"/>
      <c r="E1023" s="3"/>
      <c r="F1023" s="3"/>
      <c r="G1023" s="3"/>
      <c r="H1023" s="3"/>
      <c r="I1023" s="3"/>
      <c r="J1023" s="3"/>
      <c r="K1023" s="3"/>
      <c r="L1023" s="3"/>
      <c r="M1023" s="3"/>
      <c r="N1023" s="3"/>
      <c r="O1023" s="3"/>
      <c r="P1023" s="3"/>
      <c r="Q1023" s="3"/>
      <c r="R1023" s="3"/>
      <c r="S1023" s="3"/>
      <c r="T1023" s="3"/>
      <c r="U1023" s="3"/>
      <c r="V1023" s="3"/>
      <c r="W1023" s="3"/>
      <c r="X1023" s="3"/>
      <c r="Y1023" s="3"/>
      <c r="Z1023" s="3"/>
    </row>
    <row r="1024" spans="2:26">
      <c r="B1024" s="449"/>
      <c r="C1024" s="7"/>
      <c r="D1024" s="3"/>
      <c r="E1024" s="3"/>
      <c r="F1024" s="3"/>
      <c r="G1024" s="3"/>
      <c r="H1024" s="3"/>
      <c r="I1024" s="3"/>
      <c r="J1024" s="3"/>
      <c r="K1024" s="3"/>
      <c r="L1024" s="3"/>
      <c r="M1024" s="3"/>
      <c r="N1024" s="3"/>
      <c r="O1024" s="3"/>
      <c r="P1024" s="3"/>
      <c r="Q1024" s="3"/>
      <c r="R1024" s="3"/>
      <c r="S1024" s="3"/>
      <c r="T1024" s="3"/>
      <c r="U1024" s="3"/>
      <c r="V1024" s="3"/>
      <c r="W1024" s="3"/>
      <c r="X1024" s="3"/>
      <c r="Y1024" s="3"/>
      <c r="Z1024" s="3"/>
    </row>
    <row r="1025" spans="2:26">
      <c r="B1025" s="449"/>
      <c r="C1025" s="7"/>
      <c r="D1025" s="3"/>
      <c r="E1025" s="3"/>
      <c r="F1025" s="3"/>
      <c r="G1025" s="3"/>
      <c r="H1025" s="3"/>
      <c r="I1025" s="3"/>
      <c r="J1025" s="3"/>
      <c r="K1025" s="3"/>
      <c r="L1025" s="3"/>
      <c r="M1025" s="3"/>
      <c r="N1025" s="3"/>
      <c r="O1025" s="3"/>
      <c r="P1025" s="3"/>
      <c r="Q1025" s="3"/>
      <c r="R1025" s="3"/>
      <c r="S1025" s="3"/>
      <c r="T1025" s="3"/>
      <c r="U1025" s="3"/>
      <c r="V1025" s="3"/>
      <c r="W1025" s="3"/>
      <c r="X1025" s="3"/>
      <c r="Y1025" s="3"/>
      <c r="Z1025" s="3"/>
    </row>
    <row r="1026" spans="2:26">
      <c r="B1026" s="449"/>
      <c r="C1026" s="7"/>
      <c r="D1026" s="3"/>
      <c r="E1026" s="3"/>
      <c r="F1026" s="3"/>
      <c r="G1026" s="3"/>
      <c r="H1026" s="3"/>
      <c r="I1026" s="3"/>
      <c r="J1026" s="3"/>
      <c r="K1026" s="3"/>
      <c r="L1026" s="3"/>
      <c r="M1026" s="3"/>
      <c r="N1026" s="3"/>
      <c r="O1026" s="3"/>
      <c r="P1026" s="3"/>
      <c r="Q1026" s="3"/>
      <c r="R1026" s="3"/>
      <c r="S1026" s="3"/>
      <c r="T1026" s="3"/>
      <c r="U1026" s="3"/>
      <c r="V1026" s="3"/>
      <c r="W1026" s="3"/>
      <c r="X1026" s="3"/>
      <c r="Y1026" s="3"/>
      <c r="Z1026" s="3"/>
    </row>
    <row r="1027" spans="2:26">
      <c r="B1027" s="449"/>
      <c r="C1027" s="7"/>
      <c r="D1027" s="3"/>
      <c r="E1027" s="3"/>
      <c r="F1027" s="3"/>
      <c r="G1027" s="3"/>
      <c r="H1027" s="3"/>
      <c r="I1027" s="3"/>
      <c r="J1027" s="3"/>
      <c r="K1027" s="3"/>
      <c r="L1027" s="3"/>
      <c r="M1027" s="3"/>
      <c r="N1027" s="3"/>
      <c r="O1027" s="3"/>
      <c r="P1027" s="3"/>
      <c r="Q1027" s="3"/>
      <c r="R1027" s="3"/>
      <c r="S1027" s="3"/>
      <c r="T1027" s="3"/>
      <c r="U1027" s="3"/>
      <c r="V1027" s="3"/>
      <c r="W1027" s="3"/>
      <c r="X1027" s="3"/>
      <c r="Y1027" s="3"/>
      <c r="Z1027" s="3"/>
    </row>
    <row r="1028" spans="2:26">
      <c r="B1028" s="449"/>
      <c r="C1028" s="7"/>
      <c r="D1028" s="3"/>
      <c r="E1028" s="3"/>
      <c r="F1028" s="3"/>
      <c r="G1028" s="3"/>
      <c r="H1028" s="3"/>
      <c r="I1028" s="3"/>
      <c r="J1028" s="3"/>
      <c r="K1028" s="3"/>
      <c r="L1028" s="3"/>
      <c r="M1028" s="3"/>
      <c r="N1028" s="3"/>
      <c r="O1028" s="3"/>
      <c r="P1028" s="3"/>
      <c r="Q1028" s="3"/>
      <c r="R1028" s="3"/>
      <c r="S1028" s="3"/>
      <c r="T1028" s="3"/>
      <c r="U1028" s="3"/>
      <c r="V1028" s="3"/>
      <c r="W1028" s="3"/>
      <c r="X1028" s="3"/>
      <c r="Y1028" s="3"/>
      <c r="Z1028" s="3"/>
    </row>
    <row r="1029" spans="2:26">
      <c r="B1029" s="449"/>
      <c r="C1029" s="7"/>
      <c r="D1029" s="3"/>
      <c r="E1029" s="3"/>
      <c r="F1029" s="3"/>
      <c r="G1029" s="3"/>
      <c r="H1029" s="3"/>
      <c r="I1029" s="3"/>
      <c r="J1029" s="3"/>
      <c r="K1029" s="3"/>
      <c r="L1029" s="3"/>
      <c r="M1029" s="3"/>
      <c r="N1029" s="3"/>
      <c r="O1029" s="3"/>
      <c r="P1029" s="3"/>
      <c r="Q1029" s="3"/>
      <c r="R1029" s="3"/>
      <c r="S1029" s="3"/>
      <c r="T1029" s="3"/>
      <c r="U1029" s="3"/>
      <c r="V1029" s="3"/>
      <c r="W1029" s="3"/>
      <c r="X1029" s="3"/>
      <c r="Y1029" s="3"/>
      <c r="Z1029" s="3"/>
    </row>
    <row r="1030" spans="2:26">
      <c r="B1030" s="449"/>
      <c r="C1030" s="7"/>
      <c r="D1030" s="3"/>
      <c r="E1030" s="3"/>
      <c r="F1030" s="3"/>
      <c r="G1030" s="3"/>
      <c r="H1030" s="3"/>
      <c r="I1030" s="3"/>
      <c r="J1030" s="3"/>
      <c r="K1030" s="3"/>
      <c r="L1030" s="3"/>
      <c r="M1030" s="3"/>
      <c r="N1030" s="3"/>
      <c r="O1030" s="3"/>
      <c r="P1030" s="3"/>
      <c r="Q1030" s="3"/>
      <c r="R1030" s="3"/>
      <c r="S1030" s="3"/>
      <c r="T1030" s="3"/>
      <c r="U1030" s="3"/>
      <c r="V1030" s="3"/>
      <c r="W1030" s="3"/>
      <c r="X1030" s="3"/>
      <c r="Y1030" s="3"/>
      <c r="Z1030" s="3"/>
    </row>
    <row r="1031" spans="2:26">
      <c r="B1031" s="449"/>
      <c r="C1031" s="7"/>
      <c r="D1031" s="3"/>
      <c r="E1031" s="3"/>
      <c r="F1031" s="3"/>
      <c r="G1031" s="3"/>
      <c r="H1031" s="3"/>
      <c r="I1031" s="3"/>
      <c r="J1031" s="3"/>
      <c r="K1031" s="3"/>
      <c r="L1031" s="3"/>
      <c r="M1031" s="3"/>
      <c r="N1031" s="3"/>
      <c r="O1031" s="3"/>
      <c r="P1031" s="3"/>
      <c r="Q1031" s="3"/>
      <c r="R1031" s="3"/>
      <c r="S1031" s="3"/>
      <c r="T1031" s="3"/>
      <c r="U1031" s="3"/>
      <c r="V1031" s="3"/>
      <c r="W1031" s="3"/>
      <c r="X1031" s="3"/>
      <c r="Y1031" s="3"/>
      <c r="Z1031" s="3"/>
    </row>
    <row r="1032" spans="2:26">
      <c r="B1032" s="449"/>
      <c r="C1032" s="7"/>
      <c r="D1032" s="3"/>
      <c r="E1032" s="3"/>
      <c r="F1032" s="3"/>
      <c r="G1032" s="3"/>
      <c r="H1032" s="3"/>
      <c r="I1032" s="3"/>
      <c r="J1032" s="3"/>
      <c r="K1032" s="3"/>
      <c r="L1032" s="3"/>
      <c r="M1032" s="3"/>
      <c r="N1032" s="3"/>
      <c r="O1032" s="3"/>
      <c r="P1032" s="3"/>
      <c r="Q1032" s="3"/>
      <c r="R1032" s="3"/>
      <c r="S1032" s="3"/>
      <c r="T1032" s="3"/>
      <c r="U1032" s="3"/>
      <c r="V1032" s="3"/>
      <c r="W1032" s="3"/>
      <c r="X1032" s="3"/>
      <c r="Y1032" s="3"/>
      <c r="Z1032" s="3"/>
    </row>
    <row r="1033" spans="2:26">
      <c r="B1033" s="449"/>
      <c r="C1033" s="7"/>
      <c r="D1033" s="3"/>
      <c r="E1033" s="3"/>
      <c r="F1033" s="3"/>
      <c r="G1033" s="3"/>
      <c r="H1033" s="3"/>
      <c r="I1033" s="3"/>
      <c r="J1033" s="3"/>
      <c r="K1033" s="3"/>
      <c r="L1033" s="3"/>
      <c r="M1033" s="3"/>
      <c r="N1033" s="3"/>
      <c r="O1033" s="3"/>
      <c r="P1033" s="3"/>
      <c r="Q1033" s="3"/>
      <c r="R1033" s="3"/>
      <c r="S1033" s="3"/>
      <c r="T1033" s="3"/>
      <c r="U1033" s="3"/>
      <c r="V1033" s="3"/>
      <c r="W1033" s="3"/>
      <c r="X1033" s="3"/>
      <c r="Y1033" s="3"/>
      <c r="Z1033" s="3"/>
    </row>
    <row r="1034" spans="2:26">
      <c r="B1034" s="449"/>
      <c r="C1034" s="7"/>
      <c r="D1034" s="3"/>
      <c r="E1034" s="3"/>
      <c r="F1034" s="3"/>
      <c r="G1034" s="3"/>
      <c r="H1034" s="3"/>
      <c r="I1034" s="3"/>
      <c r="J1034" s="3"/>
      <c r="K1034" s="3"/>
      <c r="L1034" s="3"/>
      <c r="M1034" s="3"/>
      <c r="N1034" s="3"/>
      <c r="O1034" s="3"/>
      <c r="P1034" s="3"/>
      <c r="Q1034" s="3"/>
      <c r="R1034" s="3"/>
      <c r="S1034" s="3"/>
      <c r="T1034" s="3"/>
      <c r="U1034" s="3"/>
      <c r="V1034" s="3"/>
      <c r="W1034" s="3"/>
      <c r="X1034" s="3"/>
      <c r="Y1034" s="3"/>
      <c r="Z1034" s="3"/>
    </row>
    <row r="1035" spans="2:26">
      <c r="B1035" s="449"/>
      <c r="C1035" s="7"/>
      <c r="D1035" s="3"/>
      <c r="E1035" s="3"/>
      <c r="F1035" s="3"/>
      <c r="G1035" s="3"/>
      <c r="H1035" s="3"/>
      <c r="I1035" s="3"/>
      <c r="J1035" s="3"/>
      <c r="K1035" s="3"/>
      <c r="L1035" s="3"/>
      <c r="M1035" s="3"/>
      <c r="N1035" s="3"/>
      <c r="O1035" s="3"/>
      <c r="P1035" s="3"/>
      <c r="Q1035" s="3"/>
      <c r="R1035" s="3"/>
      <c r="S1035" s="3"/>
      <c r="T1035" s="3"/>
      <c r="U1035" s="3"/>
      <c r="V1035" s="3"/>
      <c r="W1035" s="3"/>
      <c r="X1035" s="3"/>
      <c r="Y1035" s="3"/>
      <c r="Z1035" s="3"/>
    </row>
    <row r="1036" spans="2:26">
      <c r="B1036" s="449"/>
      <c r="C1036" s="7"/>
      <c r="D1036" s="3"/>
      <c r="E1036" s="3"/>
      <c r="F1036" s="3"/>
      <c r="G1036" s="3"/>
      <c r="H1036" s="3"/>
      <c r="I1036" s="3"/>
      <c r="J1036" s="3"/>
      <c r="K1036" s="3"/>
      <c r="L1036" s="3"/>
      <c r="M1036" s="3"/>
      <c r="N1036" s="3"/>
      <c r="O1036" s="3"/>
      <c r="P1036" s="3"/>
      <c r="Q1036" s="3"/>
      <c r="R1036" s="3"/>
      <c r="S1036" s="3"/>
      <c r="T1036" s="3"/>
      <c r="U1036" s="3"/>
      <c r="V1036" s="3"/>
      <c r="W1036" s="3"/>
      <c r="X1036" s="3"/>
      <c r="Y1036" s="3"/>
      <c r="Z1036" s="3"/>
    </row>
    <row r="1037" spans="2:26">
      <c r="B1037" s="449"/>
      <c r="C1037" s="7"/>
      <c r="D1037" s="3"/>
      <c r="E1037" s="3"/>
      <c r="F1037" s="3"/>
      <c r="G1037" s="3"/>
      <c r="H1037" s="3"/>
      <c r="I1037" s="3"/>
      <c r="J1037" s="3"/>
      <c r="K1037" s="3"/>
      <c r="L1037" s="3"/>
      <c r="M1037" s="3"/>
      <c r="N1037" s="3"/>
      <c r="O1037" s="3"/>
      <c r="P1037" s="3"/>
      <c r="Q1037" s="3"/>
      <c r="R1037" s="3"/>
      <c r="S1037" s="3"/>
      <c r="T1037" s="3"/>
      <c r="U1037" s="3"/>
      <c r="V1037" s="3"/>
      <c r="W1037" s="3"/>
      <c r="X1037" s="3"/>
      <c r="Y1037" s="3"/>
      <c r="Z1037" s="3"/>
    </row>
    <row r="1038" spans="2:26">
      <c r="B1038" s="449"/>
      <c r="C1038" s="7"/>
      <c r="D1038" s="3"/>
      <c r="E1038" s="3"/>
      <c r="F1038" s="3"/>
      <c r="G1038" s="3"/>
      <c r="H1038" s="3"/>
      <c r="I1038" s="3"/>
      <c r="J1038" s="3"/>
      <c r="K1038" s="3"/>
      <c r="L1038" s="3"/>
      <c r="M1038" s="3"/>
      <c r="N1038" s="3"/>
      <c r="O1038" s="3"/>
      <c r="P1038" s="3"/>
      <c r="Q1038" s="3"/>
      <c r="R1038" s="3"/>
      <c r="S1038" s="3"/>
      <c r="T1038" s="3"/>
      <c r="U1038" s="3"/>
      <c r="V1038" s="3"/>
      <c r="W1038" s="3"/>
      <c r="X1038" s="3"/>
      <c r="Y1038" s="3"/>
      <c r="Z1038" s="3"/>
    </row>
    <row r="1039" spans="2:26">
      <c r="B1039" s="449"/>
      <c r="C1039" s="7"/>
      <c r="D1039" s="3"/>
      <c r="E1039" s="3"/>
      <c r="F1039" s="3"/>
      <c r="G1039" s="3"/>
      <c r="H1039" s="3"/>
      <c r="I1039" s="3"/>
      <c r="J1039" s="3"/>
      <c r="K1039" s="3"/>
      <c r="L1039" s="3"/>
      <c r="M1039" s="3"/>
      <c r="N1039" s="3"/>
      <c r="O1039" s="3"/>
      <c r="P1039" s="3"/>
      <c r="Q1039" s="3"/>
      <c r="R1039" s="3"/>
      <c r="S1039" s="3"/>
      <c r="T1039" s="3"/>
      <c r="U1039" s="3"/>
      <c r="V1039" s="3"/>
      <c r="W1039" s="3"/>
      <c r="X1039" s="3"/>
      <c r="Y1039" s="3"/>
      <c r="Z1039" s="3"/>
    </row>
    <row r="1040" spans="2:26">
      <c r="B1040" s="449"/>
      <c r="C1040" s="7"/>
      <c r="D1040" s="3"/>
      <c r="E1040" s="3"/>
      <c r="F1040" s="3"/>
      <c r="G1040" s="3"/>
      <c r="H1040" s="3"/>
      <c r="I1040" s="3"/>
      <c r="J1040" s="3"/>
      <c r="K1040" s="3"/>
      <c r="L1040" s="3"/>
      <c r="M1040" s="3"/>
      <c r="N1040" s="3"/>
      <c r="O1040" s="3"/>
      <c r="P1040" s="3"/>
      <c r="Q1040" s="3"/>
      <c r="R1040" s="3"/>
      <c r="S1040" s="3"/>
      <c r="T1040" s="3"/>
      <c r="U1040" s="3"/>
      <c r="V1040" s="3"/>
      <c r="W1040" s="3"/>
      <c r="X1040" s="3"/>
      <c r="Y1040" s="3"/>
      <c r="Z1040" s="3"/>
    </row>
    <row r="1041" spans="2:26">
      <c r="B1041" s="449"/>
      <c r="C1041" s="7"/>
      <c r="D1041" s="3"/>
      <c r="E1041" s="3"/>
      <c r="F1041" s="3"/>
      <c r="G1041" s="3"/>
      <c r="H1041" s="3"/>
      <c r="I1041" s="3"/>
      <c r="J1041" s="3"/>
      <c r="K1041" s="3"/>
      <c r="L1041" s="3"/>
      <c r="M1041" s="3"/>
      <c r="N1041" s="3"/>
      <c r="O1041" s="3"/>
      <c r="P1041" s="3"/>
      <c r="Q1041" s="3"/>
      <c r="R1041" s="3"/>
      <c r="S1041" s="3"/>
      <c r="T1041" s="3"/>
      <c r="U1041" s="3"/>
      <c r="V1041" s="3"/>
      <c r="W1041" s="3"/>
      <c r="X1041" s="3"/>
      <c r="Y1041" s="3"/>
      <c r="Z1041" s="3"/>
    </row>
    <row r="1042" spans="2:26">
      <c r="B1042" s="449"/>
      <c r="C1042" s="7"/>
      <c r="D1042" s="3"/>
      <c r="E1042" s="3"/>
      <c r="F1042" s="3"/>
      <c r="G1042" s="3"/>
      <c r="H1042" s="3"/>
      <c r="I1042" s="3"/>
      <c r="J1042" s="3"/>
      <c r="K1042" s="3"/>
      <c r="L1042" s="3"/>
      <c r="M1042" s="3"/>
      <c r="N1042" s="3"/>
      <c r="O1042" s="3"/>
      <c r="P1042" s="3"/>
      <c r="Q1042" s="3"/>
      <c r="R1042" s="3"/>
      <c r="S1042" s="3"/>
      <c r="T1042" s="3"/>
      <c r="U1042" s="3"/>
      <c r="V1042" s="3"/>
      <c r="W1042" s="3"/>
      <c r="X1042" s="3"/>
      <c r="Y1042" s="3"/>
      <c r="Z1042" s="3"/>
    </row>
    <row r="1043" spans="2:26">
      <c r="B1043" s="449"/>
      <c r="C1043" s="7"/>
      <c r="D1043" s="3"/>
      <c r="E1043" s="3"/>
      <c r="F1043" s="3"/>
      <c r="G1043" s="3"/>
      <c r="H1043" s="3"/>
      <c r="I1043" s="3"/>
      <c r="J1043" s="3"/>
      <c r="K1043" s="3"/>
      <c r="L1043" s="3"/>
      <c r="M1043" s="3"/>
      <c r="N1043" s="3"/>
      <c r="O1043" s="3"/>
      <c r="P1043" s="3"/>
      <c r="Q1043" s="3"/>
      <c r="R1043" s="3"/>
      <c r="S1043" s="3"/>
      <c r="T1043" s="3"/>
      <c r="U1043" s="3"/>
      <c r="V1043" s="3"/>
      <c r="W1043" s="3"/>
      <c r="X1043" s="3"/>
      <c r="Y1043" s="3"/>
      <c r="Z1043" s="3"/>
    </row>
    <row r="1044" spans="2:26">
      <c r="B1044" s="449"/>
      <c r="C1044" s="7"/>
      <c r="D1044" s="3"/>
      <c r="E1044" s="3"/>
      <c r="F1044" s="3"/>
      <c r="G1044" s="3"/>
      <c r="H1044" s="3"/>
      <c r="I1044" s="3"/>
      <c r="J1044" s="3"/>
      <c r="K1044" s="3"/>
      <c r="L1044" s="3"/>
      <c r="M1044" s="3"/>
      <c r="N1044" s="3"/>
      <c r="O1044" s="3"/>
      <c r="P1044" s="3"/>
      <c r="Q1044" s="3"/>
      <c r="R1044" s="3"/>
      <c r="S1044" s="3"/>
      <c r="T1044" s="3"/>
      <c r="U1044" s="3"/>
      <c r="V1044" s="3"/>
      <c r="W1044" s="3"/>
      <c r="X1044" s="3"/>
      <c r="Y1044" s="3"/>
      <c r="Z1044" s="3"/>
    </row>
    <row r="1045" spans="2:26">
      <c r="B1045" s="449"/>
      <c r="C1045" s="7"/>
      <c r="D1045" s="3"/>
      <c r="E1045" s="3"/>
      <c r="F1045" s="3"/>
      <c r="G1045" s="3"/>
      <c r="H1045" s="3"/>
      <c r="I1045" s="3"/>
      <c r="J1045" s="3"/>
      <c r="K1045" s="3"/>
      <c r="L1045" s="3"/>
      <c r="M1045" s="3"/>
      <c r="N1045" s="3"/>
      <c r="O1045" s="3"/>
      <c r="P1045" s="3"/>
      <c r="Q1045" s="3"/>
      <c r="R1045" s="3"/>
      <c r="S1045" s="3"/>
      <c r="T1045" s="3"/>
      <c r="U1045" s="3"/>
      <c r="V1045" s="3"/>
      <c r="W1045" s="3"/>
      <c r="X1045" s="3"/>
      <c r="Y1045" s="3"/>
      <c r="Z1045" s="3"/>
    </row>
    <row r="1046" spans="2:26">
      <c r="B1046" s="449"/>
      <c r="C1046" s="7"/>
      <c r="D1046" s="3"/>
      <c r="E1046" s="3"/>
      <c r="F1046" s="3"/>
      <c r="G1046" s="3"/>
      <c r="H1046" s="3"/>
      <c r="I1046" s="3"/>
      <c r="J1046" s="3"/>
      <c r="K1046" s="3"/>
      <c r="L1046" s="3"/>
      <c r="M1046" s="3"/>
      <c r="N1046" s="3"/>
      <c r="O1046" s="3"/>
      <c r="P1046" s="3"/>
      <c r="Q1046" s="3"/>
      <c r="R1046" s="3"/>
      <c r="S1046" s="3"/>
      <c r="T1046" s="3"/>
      <c r="U1046" s="3"/>
      <c r="V1046" s="3"/>
      <c r="W1046" s="3"/>
      <c r="X1046" s="3"/>
      <c r="Y1046" s="3"/>
      <c r="Z1046" s="3"/>
    </row>
    <row r="1047" spans="2:26">
      <c r="B1047" s="449"/>
      <c r="C1047" s="7"/>
      <c r="D1047" s="3"/>
      <c r="E1047" s="3"/>
      <c r="F1047" s="3"/>
      <c r="G1047" s="3"/>
      <c r="H1047" s="3"/>
      <c r="I1047" s="3"/>
      <c r="J1047" s="3"/>
      <c r="K1047" s="3"/>
      <c r="L1047" s="3"/>
      <c r="M1047" s="3"/>
      <c r="N1047" s="3"/>
      <c r="O1047" s="3"/>
      <c r="P1047" s="3"/>
      <c r="Q1047" s="3"/>
      <c r="R1047" s="3"/>
      <c r="S1047" s="3"/>
      <c r="T1047" s="3"/>
      <c r="U1047" s="3"/>
      <c r="V1047" s="3"/>
      <c r="W1047" s="3"/>
      <c r="X1047" s="3"/>
      <c r="Y1047" s="3"/>
      <c r="Z1047" s="3"/>
    </row>
    <row r="1048" spans="2:26">
      <c r="B1048" s="449"/>
      <c r="C1048" s="7"/>
      <c r="D1048" s="3"/>
      <c r="E1048" s="3"/>
      <c r="F1048" s="3"/>
      <c r="G1048" s="3"/>
      <c r="H1048" s="3"/>
      <c r="I1048" s="3"/>
      <c r="J1048" s="3"/>
      <c r="K1048" s="3"/>
      <c r="L1048" s="3"/>
      <c r="M1048" s="3"/>
      <c r="N1048" s="3"/>
      <c r="O1048" s="3"/>
      <c r="P1048" s="3"/>
      <c r="Q1048" s="3"/>
      <c r="R1048" s="3"/>
      <c r="S1048" s="3"/>
      <c r="T1048" s="3"/>
      <c r="U1048" s="3"/>
      <c r="V1048" s="3"/>
      <c r="W1048" s="3"/>
      <c r="X1048" s="3"/>
      <c r="Y1048" s="3"/>
      <c r="Z1048" s="3"/>
    </row>
    <row r="1049" spans="2:26">
      <c r="B1049" s="449"/>
      <c r="C1049" s="7"/>
      <c r="D1049" s="3"/>
      <c r="E1049" s="3"/>
      <c r="F1049" s="3"/>
      <c r="G1049" s="3"/>
      <c r="H1049" s="3"/>
      <c r="I1049" s="3"/>
      <c r="J1049" s="3"/>
      <c r="K1049" s="3"/>
      <c r="L1049" s="3"/>
      <c r="M1049" s="3"/>
      <c r="N1049" s="3"/>
      <c r="O1049" s="3"/>
      <c r="P1049" s="3"/>
      <c r="Q1049" s="3"/>
      <c r="R1049" s="3"/>
      <c r="S1049" s="3"/>
      <c r="T1049" s="3"/>
      <c r="U1049" s="3"/>
      <c r="V1049" s="3"/>
      <c r="W1049" s="3"/>
      <c r="X1049" s="3"/>
      <c r="Y1049" s="3"/>
      <c r="Z1049" s="3"/>
    </row>
    <row r="1050" spans="2:26">
      <c r="B1050" s="449"/>
      <c r="C1050" s="7"/>
      <c r="D1050" s="3"/>
      <c r="E1050" s="3"/>
      <c r="F1050" s="3"/>
      <c r="G1050" s="3"/>
      <c r="H1050" s="3"/>
      <c r="I1050" s="3"/>
      <c r="J1050" s="3"/>
      <c r="K1050" s="3"/>
      <c r="L1050" s="3"/>
      <c r="M1050" s="3"/>
      <c r="N1050" s="3"/>
      <c r="O1050" s="3"/>
      <c r="P1050" s="3"/>
      <c r="Q1050" s="3"/>
      <c r="R1050" s="3"/>
      <c r="S1050" s="3"/>
      <c r="T1050" s="3"/>
      <c r="U1050" s="3"/>
      <c r="V1050" s="3"/>
      <c r="W1050" s="3"/>
      <c r="X1050" s="3"/>
      <c r="Y1050" s="3"/>
      <c r="Z1050" s="3"/>
    </row>
    <row r="1051" spans="2:26">
      <c r="B1051" s="449"/>
      <c r="C1051" s="7"/>
      <c r="D1051" s="3"/>
      <c r="E1051" s="3"/>
      <c r="F1051" s="3"/>
      <c r="G1051" s="3"/>
      <c r="H1051" s="3"/>
      <c r="I1051" s="3"/>
      <c r="J1051" s="3"/>
      <c r="K1051" s="3"/>
      <c r="L1051" s="3"/>
      <c r="M1051" s="3"/>
      <c r="N1051" s="3"/>
      <c r="O1051" s="3"/>
      <c r="P1051" s="3"/>
      <c r="Q1051" s="3"/>
      <c r="R1051" s="3"/>
      <c r="S1051" s="3"/>
      <c r="T1051" s="3"/>
      <c r="U1051" s="3"/>
      <c r="V1051" s="3"/>
      <c r="W1051" s="3"/>
      <c r="X1051" s="3"/>
      <c r="Y1051" s="3"/>
      <c r="Z1051" s="3"/>
    </row>
    <row r="1052" spans="2:26">
      <c r="B1052" s="449"/>
      <c r="C1052" s="7"/>
      <c r="D1052" s="3"/>
      <c r="E1052" s="3"/>
      <c r="F1052" s="3"/>
      <c r="G1052" s="3"/>
      <c r="H1052" s="3"/>
      <c r="I1052" s="3"/>
      <c r="J1052" s="3"/>
      <c r="K1052" s="3"/>
      <c r="L1052" s="3"/>
      <c r="M1052" s="3"/>
      <c r="N1052" s="3"/>
      <c r="O1052" s="3"/>
      <c r="P1052" s="3"/>
      <c r="Q1052" s="3"/>
      <c r="R1052" s="3"/>
      <c r="S1052" s="3"/>
      <c r="T1052" s="3"/>
      <c r="U1052" s="3"/>
      <c r="V1052" s="3"/>
      <c r="W1052" s="3"/>
      <c r="X1052" s="3"/>
      <c r="Y1052" s="3"/>
      <c r="Z1052" s="3"/>
    </row>
    <row r="1053" spans="2:26">
      <c r="B1053" s="449"/>
      <c r="C1053" s="7"/>
      <c r="D1053" s="3"/>
      <c r="E1053" s="3"/>
      <c r="F1053" s="3"/>
      <c r="G1053" s="3"/>
      <c r="H1053" s="3"/>
      <c r="I1053" s="3"/>
      <c r="J1053" s="3"/>
      <c r="K1053" s="3"/>
      <c r="L1053" s="3"/>
      <c r="M1053" s="3"/>
      <c r="N1053" s="3"/>
      <c r="O1053" s="3"/>
      <c r="P1053" s="3"/>
      <c r="Q1053" s="3"/>
      <c r="R1053" s="3"/>
      <c r="S1053" s="3"/>
      <c r="T1053" s="3"/>
      <c r="U1053" s="3"/>
      <c r="V1053" s="3"/>
      <c r="W1053" s="3"/>
      <c r="X1053" s="3"/>
      <c r="Y1053" s="3"/>
      <c r="Z1053" s="3"/>
    </row>
    <row r="1054" spans="2:26">
      <c r="B1054" s="449"/>
      <c r="C1054" s="7"/>
      <c r="D1054" s="3"/>
      <c r="E1054" s="3"/>
      <c r="F1054" s="3"/>
      <c r="G1054" s="3"/>
      <c r="H1054" s="3"/>
      <c r="I1054" s="3"/>
      <c r="J1054" s="3"/>
      <c r="K1054" s="3"/>
      <c r="L1054" s="3"/>
      <c r="M1054" s="3"/>
      <c r="N1054" s="3"/>
      <c r="O1054" s="3"/>
      <c r="P1054" s="3"/>
      <c r="Q1054" s="3"/>
      <c r="R1054" s="3"/>
      <c r="S1054" s="3"/>
      <c r="T1054" s="3"/>
      <c r="U1054" s="3"/>
      <c r="V1054" s="3"/>
      <c r="W1054" s="3"/>
      <c r="X1054" s="3"/>
      <c r="Y1054" s="3"/>
      <c r="Z1054" s="3"/>
    </row>
    <row r="1055" spans="2:26">
      <c r="B1055" s="449"/>
      <c r="C1055" s="7"/>
      <c r="D1055" s="3"/>
      <c r="E1055" s="3"/>
      <c r="F1055" s="3"/>
      <c r="G1055" s="3"/>
      <c r="H1055" s="3"/>
      <c r="I1055" s="3"/>
      <c r="J1055" s="3"/>
      <c r="K1055" s="3"/>
      <c r="L1055" s="3"/>
      <c r="M1055" s="3"/>
      <c r="N1055" s="3"/>
      <c r="O1055" s="3"/>
      <c r="P1055" s="3"/>
      <c r="Q1055" s="3"/>
      <c r="R1055" s="3"/>
      <c r="S1055" s="3"/>
      <c r="T1055" s="3"/>
      <c r="U1055" s="3"/>
      <c r="V1055" s="3"/>
      <c r="W1055" s="3"/>
      <c r="X1055" s="3"/>
      <c r="Y1055" s="3"/>
      <c r="Z1055" s="3"/>
    </row>
    <row r="1056" spans="2:26">
      <c r="B1056" s="449"/>
      <c r="C1056" s="7"/>
      <c r="D1056" s="3"/>
      <c r="E1056" s="3"/>
      <c r="F1056" s="3"/>
      <c r="G1056" s="3"/>
      <c r="H1056" s="3"/>
      <c r="I1056" s="3"/>
      <c r="J1056" s="3"/>
      <c r="K1056" s="3"/>
      <c r="L1056" s="3"/>
      <c r="M1056" s="3"/>
      <c r="N1056" s="3"/>
      <c r="O1056" s="3"/>
      <c r="P1056" s="3"/>
      <c r="Q1056" s="3"/>
      <c r="R1056" s="3"/>
      <c r="S1056" s="3"/>
      <c r="T1056" s="3"/>
      <c r="U1056" s="3"/>
      <c r="V1056" s="3"/>
      <c r="W1056" s="3"/>
      <c r="X1056" s="3"/>
      <c r="Y1056" s="3"/>
      <c r="Z1056" s="3"/>
    </row>
    <row r="1057" spans="2:26">
      <c r="B1057" s="449"/>
      <c r="C1057" s="7"/>
      <c r="D1057" s="3"/>
      <c r="E1057" s="3"/>
      <c r="F1057" s="3"/>
      <c r="G1057" s="3"/>
      <c r="H1057" s="3"/>
      <c r="I1057" s="3"/>
      <c r="J1057" s="3"/>
      <c r="K1057" s="3"/>
      <c r="L1057" s="3"/>
      <c r="M1057" s="3"/>
      <c r="N1057" s="3"/>
      <c r="O1057" s="3"/>
      <c r="P1057" s="3"/>
      <c r="Q1057" s="3"/>
      <c r="R1057" s="3"/>
      <c r="S1057" s="3"/>
      <c r="T1057" s="3"/>
      <c r="U1057" s="3"/>
      <c r="V1057" s="3"/>
      <c r="W1057" s="3"/>
      <c r="X1057" s="3"/>
      <c r="Y1057" s="3"/>
      <c r="Z1057" s="3"/>
    </row>
    <row r="1058" spans="2:26">
      <c r="B1058" s="449"/>
      <c r="C1058" s="7"/>
      <c r="D1058" s="3"/>
      <c r="E1058" s="3"/>
      <c r="F1058" s="3"/>
      <c r="G1058" s="3"/>
      <c r="H1058" s="3"/>
      <c r="I1058" s="3"/>
      <c r="J1058" s="3"/>
      <c r="K1058" s="3"/>
      <c r="L1058" s="3"/>
      <c r="M1058" s="3"/>
      <c r="N1058" s="3"/>
      <c r="O1058" s="3"/>
      <c r="P1058" s="3"/>
      <c r="Q1058" s="3"/>
      <c r="R1058" s="3"/>
      <c r="S1058" s="3"/>
      <c r="T1058" s="3"/>
      <c r="U1058" s="3"/>
      <c r="V1058" s="3"/>
      <c r="W1058" s="3"/>
      <c r="X1058" s="3"/>
      <c r="Y1058" s="3"/>
      <c r="Z1058" s="3"/>
    </row>
    <row r="1059" spans="2:26">
      <c r="B1059" s="449"/>
      <c r="C1059" s="7"/>
      <c r="D1059" s="3"/>
      <c r="E1059" s="3"/>
      <c r="F1059" s="3"/>
      <c r="G1059" s="3"/>
      <c r="H1059" s="3"/>
      <c r="I1059" s="3"/>
      <c r="J1059" s="3"/>
      <c r="K1059" s="3"/>
      <c r="L1059" s="3"/>
      <c r="M1059" s="3"/>
      <c r="N1059" s="3"/>
      <c r="O1059" s="3"/>
      <c r="P1059" s="3"/>
      <c r="Q1059" s="3"/>
      <c r="R1059" s="3"/>
      <c r="S1059" s="3"/>
      <c r="T1059" s="3"/>
      <c r="U1059" s="3"/>
      <c r="V1059" s="3"/>
      <c r="W1059" s="3"/>
      <c r="X1059" s="3"/>
      <c r="Y1059" s="3"/>
      <c r="Z1059" s="3"/>
    </row>
    <row r="1060" spans="2:26">
      <c r="B1060" s="449"/>
      <c r="C1060" s="7"/>
      <c r="D1060" s="3"/>
      <c r="E1060" s="3"/>
      <c r="F1060" s="3"/>
      <c r="G1060" s="3"/>
      <c r="H1060" s="3"/>
      <c r="I1060" s="3"/>
      <c r="J1060" s="3"/>
      <c r="K1060" s="3"/>
      <c r="L1060" s="3"/>
      <c r="M1060" s="3"/>
      <c r="N1060" s="3"/>
      <c r="O1060" s="3"/>
      <c r="P1060" s="3"/>
      <c r="Q1060" s="3"/>
      <c r="R1060" s="3"/>
      <c r="S1060" s="3"/>
      <c r="T1060" s="3"/>
      <c r="U1060" s="3"/>
      <c r="V1060" s="3"/>
      <c r="W1060" s="3"/>
      <c r="X1060" s="3"/>
      <c r="Y1060" s="3"/>
      <c r="Z1060" s="3"/>
    </row>
    <row r="1061" spans="2:26">
      <c r="B1061" s="449"/>
      <c r="C1061" s="7"/>
      <c r="D1061" s="3"/>
      <c r="E1061" s="3"/>
      <c r="F1061" s="3"/>
      <c r="G1061" s="3"/>
      <c r="H1061" s="3"/>
      <c r="I1061" s="3"/>
      <c r="J1061" s="3"/>
      <c r="K1061" s="3"/>
      <c r="L1061" s="3"/>
      <c r="M1061" s="3"/>
      <c r="N1061" s="3"/>
      <c r="O1061" s="3"/>
      <c r="P1061" s="3"/>
      <c r="Q1061" s="3"/>
      <c r="R1061" s="3"/>
      <c r="S1061" s="3"/>
      <c r="T1061" s="3"/>
      <c r="U1061" s="3"/>
      <c r="V1061" s="3"/>
      <c r="W1061" s="3"/>
      <c r="X1061" s="3"/>
      <c r="Y1061" s="3"/>
      <c r="Z1061" s="3"/>
    </row>
    <row r="1062" spans="2:26">
      <c r="B1062" s="449"/>
      <c r="C1062" s="7"/>
      <c r="D1062" s="3"/>
      <c r="E1062" s="3"/>
      <c r="F1062" s="3"/>
      <c r="G1062" s="3"/>
      <c r="H1062" s="3"/>
      <c r="I1062" s="3"/>
      <c r="J1062" s="3"/>
      <c r="K1062" s="3"/>
      <c r="L1062" s="3"/>
      <c r="M1062" s="3"/>
      <c r="N1062" s="3"/>
      <c r="O1062" s="3"/>
      <c r="P1062" s="3"/>
      <c r="Q1062" s="3"/>
      <c r="R1062" s="3"/>
      <c r="S1062" s="3"/>
      <c r="T1062" s="3"/>
      <c r="U1062" s="3"/>
      <c r="V1062" s="3"/>
      <c r="W1062" s="3"/>
      <c r="X1062" s="3"/>
      <c r="Y1062" s="3"/>
      <c r="Z1062" s="3"/>
    </row>
    <row r="1063" spans="2:26">
      <c r="B1063" s="449"/>
      <c r="C1063" s="7"/>
      <c r="D1063" s="3"/>
      <c r="E1063" s="3"/>
      <c r="F1063" s="3"/>
      <c r="G1063" s="3"/>
      <c r="H1063" s="3"/>
      <c r="I1063" s="3"/>
      <c r="J1063" s="3"/>
      <c r="K1063" s="3"/>
      <c r="L1063" s="3"/>
      <c r="M1063" s="3"/>
      <c r="N1063" s="3"/>
      <c r="O1063" s="3"/>
      <c r="P1063" s="3"/>
      <c r="Q1063" s="3"/>
      <c r="R1063" s="3"/>
      <c r="S1063" s="3"/>
      <c r="T1063" s="3"/>
      <c r="U1063" s="3"/>
      <c r="V1063" s="3"/>
      <c r="W1063" s="3"/>
      <c r="X1063" s="3"/>
      <c r="Y1063" s="3"/>
      <c r="Z1063" s="3"/>
    </row>
    <row r="1064" spans="2:26">
      <c r="B1064" s="449"/>
      <c r="C1064" s="7"/>
      <c r="D1064" s="3"/>
      <c r="E1064" s="3"/>
      <c r="F1064" s="3"/>
      <c r="G1064" s="3"/>
      <c r="H1064" s="3"/>
      <c r="I1064" s="3"/>
      <c r="J1064" s="3"/>
      <c r="K1064" s="3"/>
      <c r="L1064" s="3"/>
      <c r="M1064" s="3"/>
      <c r="N1064" s="3"/>
      <c r="O1064" s="3"/>
      <c r="P1064" s="3"/>
      <c r="Q1064" s="3"/>
      <c r="R1064" s="3"/>
      <c r="S1064" s="3"/>
      <c r="T1064" s="3"/>
      <c r="U1064" s="3"/>
      <c r="V1064" s="3"/>
      <c r="W1064" s="3"/>
      <c r="X1064" s="3"/>
      <c r="Y1064" s="3"/>
      <c r="Z1064" s="3"/>
    </row>
    <row r="1065" spans="2:26">
      <c r="B1065" s="449"/>
      <c r="C1065" s="7"/>
      <c r="D1065" s="3"/>
      <c r="E1065" s="3"/>
      <c r="F1065" s="3"/>
      <c r="G1065" s="3"/>
      <c r="H1065" s="3"/>
      <c r="I1065" s="3"/>
      <c r="J1065" s="3"/>
      <c r="K1065" s="3"/>
      <c r="L1065" s="3"/>
      <c r="M1065" s="3"/>
      <c r="N1065" s="3"/>
      <c r="O1065" s="3"/>
      <c r="P1065" s="3"/>
      <c r="Q1065" s="3"/>
      <c r="R1065" s="3"/>
      <c r="S1065" s="3"/>
      <c r="T1065" s="3"/>
      <c r="U1065" s="3"/>
      <c r="V1065" s="3"/>
      <c r="W1065" s="3"/>
      <c r="X1065" s="3"/>
      <c r="Y1065" s="3"/>
      <c r="Z1065" s="3"/>
    </row>
    <row r="1066" spans="2:26">
      <c r="B1066" s="449"/>
      <c r="C1066" s="7"/>
      <c r="D1066" s="3"/>
      <c r="E1066" s="3"/>
      <c r="F1066" s="3"/>
      <c r="G1066" s="3"/>
      <c r="H1066" s="3"/>
      <c r="I1066" s="3"/>
      <c r="J1066" s="3"/>
      <c r="K1066" s="3"/>
      <c r="L1066" s="3"/>
      <c r="M1066" s="3"/>
      <c r="N1066" s="3"/>
      <c r="O1066" s="3"/>
      <c r="P1066" s="3"/>
      <c r="Q1066" s="3"/>
      <c r="R1066" s="3"/>
      <c r="S1066" s="3"/>
      <c r="T1066" s="3"/>
      <c r="U1066" s="3"/>
      <c r="V1066" s="3"/>
      <c r="W1066" s="3"/>
      <c r="X1066" s="3"/>
      <c r="Y1066" s="3"/>
      <c r="Z1066" s="3"/>
    </row>
    <row r="1067" spans="2:26">
      <c r="B1067" s="449"/>
      <c r="C1067" s="7"/>
      <c r="D1067" s="3"/>
      <c r="E1067" s="3"/>
      <c r="F1067" s="3"/>
      <c r="G1067" s="3"/>
      <c r="H1067" s="3"/>
      <c r="I1067" s="3"/>
      <c r="J1067" s="3"/>
      <c r="K1067" s="3"/>
      <c r="L1067" s="3"/>
      <c r="M1067" s="3"/>
      <c r="N1067" s="3"/>
      <c r="O1067" s="3"/>
      <c r="P1067" s="3"/>
      <c r="Q1067" s="3"/>
      <c r="R1067" s="3"/>
      <c r="S1067" s="3"/>
      <c r="T1067" s="3"/>
      <c r="U1067" s="3"/>
      <c r="V1067" s="3"/>
      <c r="W1067" s="3"/>
      <c r="X1067" s="3"/>
      <c r="Y1067" s="3"/>
      <c r="Z1067" s="3"/>
    </row>
    <row r="1068" spans="2:26">
      <c r="B1068" s="449"/>
      <c r="C1068" s="7"/>
      <c r="D1068" s="3"/>
      <c r="E1068" s="3"/>
      <c r="F1068" s="3"/>
      <c r="G1068" s="3"/>
      <c r="H1068" s="3"/>
      <c r="I1068" s="3"/>
      <c r="J1068" s="3"/>
      <c r="K1068" s="3"/>
      <c r="L1068" s="3"/>
      <c r="M1068" s="3"/>
      <c r="N1068" s="3"/>
      <c r="O1068" s="3"/>
      <c r="P1068" s="3"/>
      <c r="Q1068" s="3"/>
      <c r="R1068" s="3"/>
      <c r="S1068" s="3"/>
      <c r="T1068" s="3"/>
      <c r="U1068" s="3"/>
      <c r="V1068" s="3"/>
      <c r="W1068" s="3"/>
      <c r="X1068" s="3"/>
      <c r="Y1068" s="3"/>
      <c r="Z1068" s="3"/>
    </row>
    <row r="1069" spans="2:26">
      <c r="B1069" s="449"/>
      <c r="C1069" s="7"/>
      <c r="D1069" s="3"/>
      <c r="E1069" s="3"/>
      <c r="F1069" s="3"/>
      <c r="G1069" s="3"/>
      <c r="H1069" s="3"/>
      <c r="I1069" s="3"/>
      <c r="J1069" s="3"/>
      <c r="K1069" s="3"/>
      <c r="L1069" s="3"/>
      <c r="M1069" s="3"/>
      <c r="N1069" s="3"/>
      <c r="O1069" s="3"/>
      <c r="P1069" s="3"/>
      <c r="Q1069" s="3"/>
      <c r="R1069" s="3"/>
      <c r="S1069" s="3"/>
      <c r="T1069" s="3"/>
      <c r="U1069" s="3"/>
      <c r="V1069" s="3"/>
      <c r="W1069" s="3"/>
      <c r="X1069" s="3"/>
      <c r="Y1069" s="3"/>
      <c r="Z1069" s="3"/>
    </row>
    <row r="1070" spans="2:26">
      <c r="B1070" s="449"/>
      <c r="C1070" s="7"/>
      <c r="D1070" s="3"/>
      <c r="E1070" s="3"/>
      <c r="F1070" s="3"/>
      <c r="G1070" s="3"/>
      <c r="H1070" s="3"/>
      <c r="I1070" s="3"/>
      <c r="J1070" s="3"/>
      <c r="K1070" s="3"/>
      <c r="L1070" s="3"/>
      <c r="M1070" s="3"/>
      <c r="N1070" s="3"/>
      <c r="O1070" s="3"/>
      <c r="P1070" s="3"/>
      <c r="Q1070" s="3"/>
      <c r="R1070" s="3"/>
      <c r="S1070" s="3"/>
      <c r="T1070" s="3"/>
      <c r="U1070" s="3"/>
      <c r="V1070" s="3"/>
      <c r="W1070" s="3"/>
      <c r="X1070" s="3"/>
      <c r="Y1070" s="3"/>
      <c r="Z1070" s="3"/>
    </row>
    <row r="1071" spans="2:26">
      <c r="B1071" s="449"/>
      <c r="C1071" s="7"/>
      <c r="D1071" s="3"/>
      <c r="E1071" s="3"/>
      <c r="F1071" s="3"/>
      <c r="G1071" s="3"/>
      <c r="H1071" s="3"/>
      <c r="I1071" s="3"/>
      <c r="J1071" s="3"/>
      <c r="K1071" s="3"/>
      <c r="L1071" s="3"/>
      <c r="M1071" s="3"/>
      <c r="N1071" s="3"/>
      <c r="O1071" s="3"/>
      <c r="P1071" s="3"/>
      <c r="Q1071" s="3"/>
      <c r="R1071" s="3"/>
      <c r="S1071" s="3"/>
      <c r="T1071" s="3"/>
      <c r="U1071" s="3"/>
      <c r="V1071" s="3"/>
      <c r="W1071" s="3"/>
      <c r="X1071" s="3"/>
      <c r="Y1071" s="3"/>
      <c r="Z1071" s="3"/>
    </row>
    <row r="1072" spans="2:26">
      <c r="B1072" s="449"/>
      <c r="C1072" s="7"/>
      <c r="D1072" s="3"/>
      <c r="E1072" s="3"/>
      <c r="F1072" s="3"/>
      <c r="G1072" s="3"/>
      <c r="H1072" s="3"/>
      <c r="I1072" s="3"/>
      <c r="J1072" s="3"/>
      <c r="K1072" s="3"/>
      <c r="L1072" s="3"/>
      <c r="M1072" s="3"/>
      <c r="N1072" s="3"/>
      <c r="O1072" s="3"/>
      <c r="P1072" s="3"/>
      <c r="Q1072" s="3"/>
      <c r="R1072" s="3"/>
      <c r="S1072" s="3"/>
      <c r="T1072" s="3"/>
      <c r="U1072" s="3"/>
      <c r="V1072" s="3"/>
      <c r="W1072" s="3"/>
      <c r="X1072" s="3"/>
      <c r="Y1072" s="3"/>
      <c r="Z1072" s="3"/>
    </row>
    <row r="1073" spans="2:26">
      <c r="B1073" s="449"/>
      <c r="C1073" s="7"/>
      <c r="D1073" s="3"/>
      <c r="E1073" s="3"/>
      <c r="F1073" s="3"/>
      <c r="G1073" s="3"/>
      <c r="H1073" s="3"/>
      <c r="I1073" s="3"/>
      <c r="J1073" s="3"/>
      <c r="K1073" s="3"/>
      <c r="L1073" s="3"/>
      <c r="M1073" s="3"/>
      <c r="N1073" s="3"/>
      <c r="O1073" s="3"/>
      <c r="P1073" s="3"/>
      <c r="Q1073" s="3"/>
      <c r="R1073" s="3"/>
      <c r="S1073" s="3"/>
      <c r="T1073" s="3"/>
      <c r="U1073" s="3"/>
      <c r="V1073" s="3"/>
      <c r="W1073" s="3"/>
      <c r="X1073" s="3"/>
      <c r="Y1073" s="3"/>
      <c r="Z1073" s="3"/>
    </row>
    <row r="1074" spans="2:26">
      <c r="B1074" s="449"/>
      <c r="C1074" s="7"/>
      <c r="D1074" s="3"/>
      <c r="E1074" s="3"/>
      <c r="F1074" s="3"/>
      <c r="G1074" s="3"/>
      <c r="H1074" s="3"/>
      <c r="I1074" s="3"/>
      <c r="J1074" s="3"/>
      <c r="K1074" s="3"/>
      <c r="L1074" s="3"/>
      <c r="M1074" s="3"/>
      <c r="N1074" s="3"/>
      <c r="O1074" s="3"/>
      <c r="P1074" s="3"/>
      <c r="Q1074" s="3"/>
      <c r="R1074" s="3"/>
      <c r="S1074" s="3"/>
      <c r="T1074" s="3"/>
      <c r="U1074" s="3"/>
      <c r="V1074" s="3"/>
      <c r="W1074" s="3"/>
      <c r="X1074" s="3"/>
      <c r="Y1074" s="3"/>
      <c r="Z1074" s="3"/>
    </row>
    <row r="1075" spans="2:26">
      <c r="B1075" s="449"/>
      <c r="C1075" s="7"/>
      <c r="D1075" s="3"/>
      <c r="E1075" s="3"/>
      <c r="F1075" s="3"/>
      <c r="G1075" s="3"/>
      <c r="H1075" s="3"/>
      <c r="I1075" s="3"/>
      <c r="J1075" s="3"/>
      <c r="K1075" s="3"/>
      <c r="L1075" s="3"/>
      <c r="M1075" s="3"/>
      <c r="N1075" s="3"/>
      <c r="O1075" s="3"/>
      <c r="P1075" s="3"/>
      <c r="Q1075" s="3"/>
      <c r="R1075" s="3"/>
      <c r="S1075" s="3"/>
      <c r="T1075" s="3"/>
      <c r="U1075" s="3"/>
      <c r="V1075" s="3"/>
      <c r="W1075" s="3"/>
      <c r="X1075" s="3"/>
      <c r="Y1075" s="3"/>
      <c r="Z1075" s="3"/>
    </row>
    <row r="1076" spans="2:26">
      <c r="B1076" s="449"/>
      <c r="C1076" s="7"/>
      <c r="D1076" s="3"/>
      <c r="E1076" s="3"/>
      <c r="F1076" s="3"/>
      <c r="G1076" s="3"/>
      <c r="H1076" s="3"/>
      <c r="I1076" s="3"/>
      <c r="J1076" s="3"/>
      <c r="K1076" s="3"/>
      <c r="L1076" s="3"/>
      <c r="M1076" s="3"/>
      <c r="N1076" s="3"/>
      <c r="O1076" s="3"/>
      <c r="P1076" s="3"/>
      <c r="Q1076" s="3"/>
      <c r="R1076" s="3"/>
      <c r="S1076" s="3"/>
      <c r="T1076" s="3"/>
      <c r="U1076" s="3"/>
      <c r="V1076" s="3"/>
      <c r="W1076" s="3"/>
      <c r="X1076" s="3"/>
      <c r="Y1076" s="3"/>
      <c r="Z1076" s="3"/>
    </row>
    <row r="1077" spans="2:26">
      <c r="B1077" s="449"/>
      <c r="C1077" s="7"/>
      <c r="D1077" s="3"/>
      <c r="E1077" s="3"/>
      <c r="F1077" s="3"/>
      <c r="G1077" s="3"/>
      <c r="H1077" s="3"/>
      <c r="I1077" s="3"/>
      <c r="J1077" s="3"/>
      <c r="K1077" s="3"/>
      <c r="L1077" s="3"/>
      <c r="M1077" s="3"/>
      <c r="N1077" s="3"/>
      <c r="O1077" s="3"/>
      <c r="P1077" s="3"/>
      <c r="Q1077" s="3"/>
      <c r="R1077" s="3"/>
      <c r="S1077" s="3"/>
      <c r="T1077" s="3"/>
      <c r="U1077" s="3"/>
      <c r="V1077" s="3"/>
      <c r="W1077" s="3"/>
      <c r="X1077" s="3"/>
      <c r="Y1077" s="3"/>
      <c r="Z1077" s="3"/>
    </row>
    <row r="1078" spans="2:26">
      <c r="B1078" s="449"/>
      <c r="C1078" s="7"/>
      <c r="D1078" s="3"/>
      <c r="E1078" s="3"/>
      <c r="F1078" s="3"/>
      <c r="G1078" s="3"/>
      <c r="H1078" s="3"/>
      <c r="I1078" s="3"/>
      <c r="J1078" s="3"/>
      <c r="K1078" s="3"/>
      <c r="L1078" s="3"/>
      <c r="M1078" s="3"/>
      <c r="N1078" s="3"/>
      <c r="O1078" s="3"/>
      <c r="P1078" s="3"/>
      <c r="Q1078" s="3"/>
      <c r="R1078" s="3"/>
      <c r="S1078" s="3"/>
      <c r="T1078" s="3"/>
      <c r="U1078" s="3"/>
      <c r="V1078" s="3"/>
      <c r="W1078" s="3"/>
      <c r="X1078" s="3"/>
      <c r="Y1078" s="3"/>
      <c r="Z1078" s="3"/>
    </row>
    <row r="1079" spans="2:26">
      <c r="B1079" s="449"/>
      <c r="C1079" s="7"/>
      <c r="D1079" s="3"/>
      <c r="E1079" s="3"/>
      <c r="F1079" s="3"/>
      <c r="G1079" s="3"/>
      <c r="H1079" s="3"/>
      <c r="I1079" s="3"/>
      <c r="J1079" s="3"/>
      <c r="K1079" s="3"/>
      <c r="L1079" s="3"/>
      <c r="M1079" s="3"/>
      <c r="N1079" s="3"/>
      <c r="O1079" s="3"/>
      <c r="P1079" s="3"/>
      <c r="Q1079" s="3"/>
      <c r="R1079" s="3"/>
      <c r="S1079" s="3"/>
      <c r="T1079" s="3"/>
      <c r="U1079" s="3"/>
      <c r="V1079" s="3"/>
      <c r="W1079" s="3"/>
      <c r="X1079" s="3"/>
      <c r="Y1079" s="3"/>
      <c r="Z1079" s="3"/>
    </row>
    <row r="1080" spans="2:26">
      <c r="B1080" s="449"/>
      <c r="C1080" s="7"/>
      <c r="D1080" s="3"/>
      <c r="E1080" s="3"/>
      <c r="F1080" s="3"/>
      <c r="G1080" s="3"/>
      <c r="H1080" s="3"/>
      <c r="I1080" s="3"/>
      <c r="J1080" s="3"/>
      <c r="K1080" s="3"/>
      <c r="L1080" s="3"/>
      <c r="M1080" s="3"/>
      <c r="N1080" s="3"/>
      <c r="O1080" s="3"/>
      <c r="P1080" s="3"/>
      <c r="Q1080" s="3"/>
      <c r="R1080" s="3"/>
      <c r="S1080" s="3"/>
      <c r="T1080" s="3"/>
      <c r="U1080" s="3"/>
      <c r="V1080" s="3"/>
      <c r="W1080" s="3"/>
      <c r="X1080" s="3"/>
      <c r="Y1080" s="3"/>
      <c r="Z1080" s="3"/>
    </row>
    <row r="1081" spans="2:26">
      <c r="B1081" s="449"/>
      <c r="C1081" s="7"/>
      <c r="D1081" s="3"/>
      <c r="E1081" s="3"/>
      <c r="F1081" s="3"/>
      <c r="G1081" s="3"/>
      <c r="H1081" s="3"/>
      <c r="I1081" s="3"/>
      <c r="J1081" s="3"/>
      <c r="K1081" s="3"/>
      <c r="L1081" s="3"/>
      <c r="M1081" s="3"/>
      <c r="N1081" s="3"/>
      <c r="O1081" s="3"/>
      <c r="P1081" s="3"/>
      <c r="Q1081" s="3"/>
      <c r="R1081" s="3"/>
      <c r="S1081" s="3"/>
      <c r="T1081" s="3"/>
      <c r="U1081" s="3"/>
      <c r="V1081" s="3"/>
      <c r="W1081" s="3"/>
      <c r="X1081" s="3"/>
      <c r="Y1081" s="3"/>
      <c r="Z1081" s="3"/>
    </row>
    <row r="1082" spans="2:26">
      <c r="B1082" s="449"/>
      <c r="C1082" s="7"/>
      <c r="D1082" s="3"/>
      <c r="E1082" s="3"/>
      <c r="F1082" s="3"/>
      <c r="G1082" s="3"/>
      <c r="H1082" s="3"/>
      <c r="I1082" s="3"/>
      <c r="J1082" s="3"/>
      <c r="K1082" s="3"/>
      <c r="L1082" s="3"/>
      <c r="M1082" s="3"/>
      <c r="N1082" s="3"/>
      <c r="O1082" s="3"/>
      <c r="P1082" s="3"/>
      <c r="Q1082" s="3"/>
      <c r="R1082" s="3"/>
      <c r="S1082" s="3"/>
      <c r="T1082" s="3"/>
      <c r="U1082" s="3"/>
      <c r="V1082" s="3"/>
      <c r="W1082" s="3"/>
      <c r="X1082" s="3"/>
      <c r="Y1082" s="3"/>
      <c r="Z1082" s="3"/>
    </row>
    <row r="1083" spans="2:26">
      <c r="B1083" s="449"/>
      <c r="C1083" s="7"/>
      <c r="D1083" s="3"/>
      <c r="E1083" s="3"/>
      <c r="F1083" s="3"/>
      <c r="G1083" s="3"/>
      <c r="H1083" s="3"/>
      <c r="I1083" s="3"/>
      <c r="J1083" s="3"/>
      <c r="K1083" s="3"/>
      <c r="L1083" s="3"/>
      <c r="M1083" s="3"/>
      <c r="N1083" s="3"/>
      <c r="O1083" s="3"/>
      <c r="P1083" s="3"/>
      <c r="Q1083" s="3"/>
      <c r="R1083" s="3"/>
      <c r="S1083" s="3"/>
      <c r="T1083" s="3"/>
      <c r="U1083" s="3"/>
      <c r="V1083" s="3"/>
      <c r="W1083" s="3"/>
      <c r="X1083" s="3"/>
      <c r="Y1083" s="3"/>
      <c r="Z1083" s="3"/>
    </row>
    <row r="1084" spans="2:26">
      <c r="B1084" s="449"/>
      <c r="C1084" s="7"/>
      <c r="D1084" s="3"/>
      <c r="E1084" s="3"/>
      <c r="F1084" s="3"/>
      <c r="G1084" s="3"/>
      <c r="H1084" s="3"/>
      <c r="I1084" s="3"/>
      <c r="J1084" s="3"/>
      <c r="K1084" s="3"/>
      <c r="L1084" s="3"/>
      <c r="M1084" s="3"/>
      <c r="N1084" s="3"/>
      <c r="O1084" s="3"/>
      <c r="P1084" s="3"/>
      <c r="Q1084" s="3"/>
      <c r="R1084" s="3"/>
      <c r="S1084" s="3"/>
      <c r="T1084" s="3"/>
      <c r="U1084" s="3"/>
      <c r="V1084" s="3"/>
      <c r="W1084" s="3"/>
      <c r="X1084" s="3"/>
      <c r="Y1084" s="3"/>
      <c r="Z1084" s="3"/>
    </row>
    <row r="1085" spans="2:26">
      <c r="B1085" s="449"/>
      <c r="C1085" s="7"/>
      <c r="D1085" s="3"/>
      <c r="E1085" s="3"/>
      <c r="F1085" s="3"/>
      <c r="G1085" s="3"/>
      <c r="H1085" s="3"/>
      <c r="I1085" s="3"/>
      <c r="J1085" s="3"/>
      <c r="K1085" s="3"/>
      <c r="L1085" s="3"/>
      <c r="M1085" s="3"/>
      <c r="N1085" s="3"/>
      <c r="O1085" s="3"/>
      <c r="P1085" s="3"/>
      <c r="Q1085" s="3"/>
      <c r="R1085" s="3"/>
      <c r="S1085" s="3"/>
      <c r="T1085" s="3"/>
      <c r="U1085" s="3"/>
      <c r="V1085" s="3"/>
      <c r="W1085" s="3"/>
      <c r="X1085" s="3"/>
      <c r="Y1085" s="3"/>
      <c r="Z1085" s="3"/>
    </row>
    <row r="1086" spans="2:26">
      <c r="B1086" s="449"/>
      <c r="C1086" s="7"/>
      <c r="D1086" s="3"/>
      <c r="E1086" s="3"/>
      <c r="F1086" s="3"/>
      <c r="G1086" s="3"/>
      <c r="H1086" s="3"/>
      <c r="I1086" s="3"/>
      <c r="J1086" s="3"/>
      <c r="K1086" s="3"/>
      <c r="L1086" s="3"/>
      <c r="M1086" s="3"/>
      <c r="N1086" s="3"/>
      <c r="O1086" s="3"/>
      <c r="P1086" s="3"/>
      <c r="Q1086" s="3"/>
      <c r="R1086" s="3"/>
      <c r="S1086" s="3"/>
      <c r="T1086" s="3"/>
      <c r="U1086" s="3"/>
      <c r="V1086" s="3"/>
      <c r="W1086" s="3"/>
      <c r="X1086" s="3"/>
      <c r="Y1086" s="3"/>
      <c r="Z1086" s="3"/>
    </row>
    <row r="1087" spans="2:26">
      <c r="B1087" s="449"/>
      <c r="C1087" s="7"/>
      <c r="D1087" s="3"/>
      <c r="E1087" s="3"/>
      <c r="F1087" s="3"/>
      <c r="G1087" s="3"/>
      <c r="H1087" s="3"/>
      <c r="I1087" s="3"/>
      <c r="J1087" s="3"/>
      <c r="K1087" s="3"/>
      <c r="L1087" s="3"/>
      <c r="M1087" s="3"/>
      <c r="N1087" s="3"/>
      <c r="O1087" s="3"/>
      <c r="P1087" s="3"/>
      <c r="Q1087" s="3"/>
      <c r="R1087" s="3"/>
      <c r="S1087" s="3"/>
      <c r="T1087" s="3"/>
      <c r="U1087" s="3"/>
      <c r="V1087" s="3"/>
      <c r="W1087" s="3"/>
      <c r="X1087" s="3"/>
      <c r="Y1087" s="3"/>
      <c r="Z1087" s="3"/>
    </row>
    <row r="1088" spans="2:26">
      <c r="B1088" s="449"/>
      <c r="C1088" s="7"/>
      <c r="D1088" s="3"/>
      <c r="E1088" s="3"/>
      <c r="F1088" s="3"/>
      <c r="G1088" s="3"/>
      <c r="H1088" s="3"/>
      <c r="I1088" s="3"/>
      <c r="J1088" s="3"/>
      <c r="K1088" s="3"/>
      <c r="L1088" s="3"/>
      <c r="M1088" s="3"/>
      <c r="N1088" s="3"/>
      <c r="O1088" s="3"/>
      <c r="P1088" s="3"/>
      <c r="Q1088" s="3"/>
      <c r="R1088" s="3"/>
      <c r="S1088" s="3"/>
      <c r="T1088" s="3"/>
      <c r="U1088" s="3"/>
      <c r="V1088" s="3"/>
      <c r="W1088" s="3"/>
      <c r="X1088" s="3"/>
      <c r="Y1088" s="3"/>
      <c r="Z1088" s="3"/>
    </row>
    <row r="1089" spans="2:26">
      <c r="B1089" s="449"/>
      <c r="C1089" s="7"/>
      <c r="D1089" s="3"/>
      <c r="E1089" s="3"/>
      <c r="F1089" s="3"/>
      <c r="G1089" s="3"/>
      <c r="H1089" s="3"/>
      <c r="I1089" s="3"/>
      <c r="J1089" s="3"/>
      <c r="K1089" s="3"/>
      <c r="L1089" s="3"/>
      <c r="M1089" s="3"/>
      <c r="N1089" s="3"/>
      <c r="O1089" s="3"/>
      <c r="P1089" s="3"/>
      <c r="Q1089" s="3"/>
      <c r="R1089" s="3"/>
      <c r="S1089" s="3"/>
      <c r="T1089" s="3"/>
      <c r="U1089" s="3"/>
      <c r="V1089" s="3"/>
      <c r="W1089" s="3"/>
      <c r="X1089" s="3"/>
      <c r="Y1089" s="3"/>
      <c r="Z1089" s="3"/>
    </row>
    <row r="1090" spans="2:26">
      <c r="B1090" s="449"/>
      <c r="C1090" s="7"/>
      <c r="D1090" s="3"/>
      <c r="E1090" s="3"/>
      <c r="F1090" s="3"/>
      <c r="G1090" s="3"/>
      <c r="H1090" s="3"/>
      <c r="I1090" s="3"/>
      <c r="J1090" s="3"/>
      <c r="K1090" s="3"/>
      <c r="L1090" s="3"/>
      <c r="M1090" s="3"/>
      <c r="N1090" s="3"/>
      <c r="O1090" s="3"/>
      <c r="P1090" s="3"/>
      <c r="Q1090" s="3"/>
      <c r="R1090" s="3"/>
      <c r="S1090" s="3"/>
      <c r="T1090" s="3"/>
      <c r="U1090" s="3"/>
      <c r="V1090" s="3"/>
      <c r="W1090" s="3"/>
      <c r="X1090" s="3"/>
      <c r="Y1090" s="3"/>
      <c r="Z1090" s="3"/>
    </row>
    <row r="1091" spans="2:26">
      <c r="B1091" s="449"/>
      <c r="C1091" s="7"/>
      <c r="D1091" s="3"/>
      <c r="E1091" s="3"/>
      <c r="F1091" s="3"/>
      <c r="G1091" s="3"/>
      <c r="H1091" s="3"/>
      <c r="I1091" s="3"/>
      <c r="J1091" s="3"/>
      <c r="K1091" s="3"/>
      <c r="L1091" s="3"/>
      <c r="M1091" s="3"/>
      <c r="N1091" s="3"/>
      <c r="O1091" s="3"/>
      <c r="P1091" s="3"/>
      <c r="Q1091" s="3"/>
      <c r="R1091" s="3"/>
      <c r="S1091" s="3"/>
      <c r="T1091" s="3"/>
      <c r="U1091" s="3"/>
      <c r="V1091" s="3"/>
      <c r="W1091" s="3"/>
      <c r="X1091" s="3"/>
      <c r="Y1091" s="3"/>
      <c r="Z1091" s="3"/>
    </row>
    <row r="1092" spans="2:26">
      <c r="B1092" s="449"/>
      <c r="C1092" s="7"/>
      <c r="D1092" s="3"/>
      <c r="E1092" s="3"/>
      <c r="H1092" s="3"/>
      <c r="I1092" s="3"/>
      <c r="J1092" s="3"/>
      <c r="K1092" s="3"/>
      <c r="L1092" s="3"/>
      <c r="M1092" s="3"/>
      <c r="N1092" s="3"/>
      <c r="O1092" s="3"/>
      <c r="P1092" s="3"/>
      <c r="Q1092" s="3"/>
      <c r="R1092" s="3"/>
      <c r="S1092" s="3"/>
      <c r="T1092" s="3"/>
      <c r="U1092" s="3"/>
      <c r="V1092" s="3"/>
      <c r="W1092" s="3"/>
      <c r="X1092" s="3"/>
      <c r="Y1092" s="3"/>
      <c r="Z1092" s="3"/>
    </row>
    <row r="1093" spans="2:26">
      <c r="B1093" s="449"/>
      <c r="C1093" s="7"/>
      <c r="D1093" s="3"/>
      <c r="E1093" s="3"/>
      <c r="H1093" s="3"/>
      <c r="I1093" s="3"/>
      <c r="J1093" s="3"/>
      <c r="K1093" s="3"/>
      <c r="L1093" s="3"/>
      <c r="M1093" s="3"/>
      <c r="N1093" s="3"/>
      <c r="O1093" s="3"/>
      <c r="P1093" s="3"/>
      <c r="Q1093" s="3"/>
      <c r="R1093" s="3"/>
      <c r="S1093" s="3"/>
      <c r="T1093" s="3"/>
      <c r="U1093" s="3"/>
      <c r="V1093" s="3"/>
      <c r="W1093" s="3"/>
      <c r="X1093" s="3"/>
      <c r="Y1093" s="3"/>
      <c r="Z1093" s="3"/>
    </row>
    <row r="1094" spans="2:26">
      <c r="B1094" s="449"/>
      <c r="C1094" s="7"/>
      <c r="D1094" s="3"/>
      <c r="E1094" s="3"/>
      <c r="H1094" s="3"/>
      <c r="I1094" s="3"/>
      <c r="J1094" s="3"/>
      <c r="K1094" s="3"/>
      <c r="L1094" s="3"/>
      <c r="M1094" s="3"/>
      <c r="N1094" s="3"/>
      <c r="O1094" s="3"/>
      <c r="P1094" s="3"/>
      <c r="Q1094" s="3"/>
      <c r="R1094" s="3"/>
      <c r="S1094" s="3"/>
      <c r="T1094" s="3"/>
      <c r="U1094" s="3"/>
      <c r="V1094" s="3"/>
      <c r="W1094" s="3"/>
      <c r="X1094" s="3"/>
      <c r="Y1094" s="3"/>
      <c r="Z1094" s="3"/>
    </row>
    <row r="1095" spans="2:26">
      <c r="B1095" s="449"/>
      <c r="C1095" s="7"/>
      <c r="D1095" s="3"/>
      <c r="T1095" s="3"/>
      <c r="U1095" s="3"/>
      <c r="V1095" s="3"/>
      <c r="W1095" s="3"/>
      <c r="X1095" s="3"/>
      <c r="Y1095" s="3"/>
      <c r="Z1095" s="3"/>
    </row>
    <row r="1096" spans="2:26">
      <c r="B1096" s="449"/>
      <c r="C1096" s="7"/>
      <c r="D1096" s="3"/>
      <c r="T1096" s="3"/>
      <c r="U1096" s="3"/>
      <c r="V1096" s="3"/>
      <c r="W1096" s="3"/>
      <c r="X1096" s="3"/>
      <c r="Y1096" s="3"/>
      <c r="Z1096" s="3"/>
    </row>
    <row r="1097" spans="2:26">
      <c r="B1097" s="449"/>
      <c r="C1097" s="7"/>
      <c r="D1097" s="3"/>
      <c r="T1097" s="3"/>
      <c r="U1097" s="3"/>
      <c r="V1097" s="3"/>
      <c r="W1097" s="3"/>
      <c r="X1097" s="3"/>
      <c r="Y1097" s="3"/>
      <c r="Z1097" s="3"/>
    </row>
    <row r="1098" spans="2:26">
      <c r="B1098" s="449"/>
      <c r="C1098" s="7"/>
      <c r="D1098" s="3"/>
      <c r="T1098" s="3"/>
      <c r="U1098" s="3"/>
      <c r="V1098" s="3"/>
      <c r="W1098" s="3"/>
      <c r="X1098" s="3"/>
      <c r="Y1098" s="3"/>
      <c r="Z1098" s="3"/>
    </row>
    <row r="1099" spans="2:26">
      <c r="T1099" s="3"/>
    </row>
    <row r="1100" spans="2:26">
      <c r="T1100" s="3"/>
    </row>
    <row r="1101" spans="2:26">
      <c r="T1101" s="3"/>
    </row>
    <row r="1102" spans="2:26">
      <c r="T1102" s="3"/>
    </row>
    <row r="1103" spans="2:26">
      <c r="T1103" s="3"/>
    </row>
    <row r="1105" spans="3:3">
      <c r="C1105"/>
    </row>
  </sheetData>
  <mergeCells count="10">
    <mergeCell ref="C176:C177"/>
    <mergeCell ref="D1:H1"/>
    <mergeCell ref="C172:C173"/>
    <mergeCell ref="C174:C175"/>
    <mergeCell ref="E85:E86"/>
    <mergeCell ref="G85:G86"/>
    <mergeCell ref="E103:E104"/>
    <mergeCell ref="F103:G104"/>
    <mergeCell ref="F168:G169"/>
    <mergeCell ref="C170:C171"/>
  </mergeCells>
  <conditionalFormatting sqref="H288:T288">
    <cfRule type="cellIs" dxfId="5" priority="5" operator="lessThan">
      <formula>0</formula>
    </cfRule>
  </conditionalFormatting>
  <conditionalFormatting sqref="H283:T283">
    <cfRule type="cellIs" dxfId="4" priority="4" operator="lessThan">
      <formula>0</formula>
    </cfRule>
  </conditionalFormatting>
  <conditionalFormatting sqref="H268:T268">
    <cfRule type="cellIs" dxfId="3" priority="3" operator="lessThan">
      <formula>0</formula>
    </cfRule>
  </conditionalFormatting>
  <conditionalFormatting sqref="H263:T263">
    <cfRule type="cellIs" dxfId="2" priority="2" operator="lessThan">
      <formula>0</formula>
    </cfRule>
  </conditionalFormatting>
  <conditionalFormatting sqref="H257:T257">
    <cfRule type="cellIs" dxfId="1" priority="1" operator="lessThan">
      <formula>0</formula>
    </cfRule>
  </conditionalFormatting>
  <dataValidations disablePrompts="1" count="1">
    <dataValidation type="list" showInputMessage="1" showErrorMessage="1" sqref="E170 E178:E179 E174 E176 E172">
      <formula1>$A$301:$A$304</formula1>
    </dataValidation>
  </dataValidations>
  <hyperlinks>
    <hyperlink ref="B1" location="Introduction!A1" display="Return to Introduction Page"/>
  </hyperlinks>
  <pageMargins left="0.7" right="0.7" top="0.75" bottom="0.75" header="0.3" footer="0.3"/>
  <pageSetup paperSize="9" orientation="portrait" horizontalDpi="0" verticalDpi="0"/>
  <drawing r:id="rId1"/>
  <extLst>
    <ext xmlns:x14="http://schemas.microsoft.com/office/spreadsheetml/2009/9/main" uri="{CCE6A557-97BC-4b89-ADB6-D9C93CAAB3DF}">
      <x14:dataValidations xmlns:xm="http://schemas.microsoft.com/office/excel/2006/main" disablePrompts="1" count="1">
        <x14:dataValidation type="list" showInputMessage="1" showErrorMessage="1">
          <x14:formula1>
            <xm:f>Introduction!$A$301:$A$304</xm:f>
          </x14:formula1>
          <xm:sqref>E181</xm:sqref>
        </x14:dataValidation>
      </x14:dataValidations>
    </ex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24"/>
  <sheetViews>
    <sheetView showGridLines="0" topLeftCell="A16" workbookViewId="0">
      <selection activeCell="D6" sqref="D6"/>
    </sheetView>
  </sheetViews>
  <sheetFormatPr defaultColWidth="10.875" defaultRowHeight="15"/>
  <cols>
    <col min="1" max="1" width="7" style="29" customWidth="1"/>
    <col min="2" max="2" width="13.375" style="119" customWidth="1"/>
    <col min="3" max="5" width="24.875" style="119" customWidth="1"/>
    <col min="6" max="7" width="12.875" style="119" customWidth="1"/>
    <col min="8" max="8" width="24.875" style="119" customWidth="1"/>
    <col min="9" max="12" width="18.875" style="119" customWidth="1"/>
    <col min="13" max="16384" width="10.875" style="119"/>
  </cols>
  <sheetData>
    <row r="1" spans="1:26" ht="25.5">
      <c r="A1" s="71"/>
      <c r="B1" s="139" t="s">
        <v>86</v>
      </c>
      <c r="C1" s="139"/>
      <c r="D1" s="371"/>
      <c r="E1" s="389" t="s">
        <v>384</v>
      </c>
      <c r="F1" s="371"/>
      <c r="G1" s="371"/>
      <c r="H1" s="371"/>
      <c r="J1" s="58"/>
      <c r="K1" s="120"/>
      <c r="L1" s="120"/>
      <c r="M1" s="120"/>
      <c r="N1" s="120"/>
      <c r="O1" s="120"/>
      <c r="P1" s="120"/>
      <c r="Q1" s="120"/>
      <c r="R1" s="120"/>
      <c r="S1" s="120"/>
      <c r="T1" s="121"/>
      <c r="U1" s="121"/>
      <c r="V1" s="120"/>
      <c r="W1" s="120"/>
      <c r="X1" s="120"/>
      <c r="Y1" s="120"/>
      <c r="Z1" s="120"/>
    </row>
    <row r="2" spans="1:26" ht="15.75" customHeight="1">
      <c r="B2" s="139"/>
      <c r="C2" s="139"/>
      <c r="D2" s="120"/>
      <c r="E2" s="120"/>
      <c r="F2" s="120"/>
      <c r="G2" s="120"/>
      <c r="H2" s="120"/>
      <c r="I2" s="120"/>
      <c r="J2" s="120"/>
      <c r="K2" s="120"/>
      <c r="L2" s="120"/>
      <c r="M2" s="120"/>
      <c r="N2" s="120"/>
      <c r="O2" s="120"/>
      <c r="P2" s="120"/>
      <c r="Q2" s="120"/>
      <c r="R2" s="120"/>
      <c r="S2" s="120"/>
      <c r="T2" s="121"/>
      <c r="U2" s="121"/>
      <c r="V2" s="120"/>
      <c r="W2" s="120"/>
      <c r="X2" s="120"/>
      <c r="Y2" s="120"/>
      <c r="Z2" s="120"/>
    </row>
    <row r="3" spans="1:26" ht="20.25">
      <c r="B3" s="366" t="s">
        <v>138</v>
      </c>
      <c r="C3" s="366"/>
      <c r="D3" s="367"/>
      <c r="E3" s="367"/>
      <c r="F3" s="367"/>
      <c r="G3" s="367"/>
      <c r="H3" s="367"/>
      <c r="I3" s="367"/>
      <c r="J3" s="367"/>
      <c r="K3" s="367"/>
      <c r="L3" s="368"/>
    </row>
    <row r="4" spans="1:26" ht="14.1" customHeight="1">
      <c r="B4" s="372"/>
      <c r="C4" s="372"/>
      <c r="D4" s="373"/>
      <c r="E4" s="373"/>
      <c r="F4" s="109"/>
      <c r="G4" s="109"/>
      <c r="H4" s="558" t="s">
        <v>385</v>
      </c>
      <c r="I4" s="558"/>
      <c r="J4" s="558"/>
      <c r="K4" s="558"/>
      <c r="L4" s="559"/>
    </row>
    <row r="5" spans="1:26" ht="15.95" customHeight="1">
      <c r="B5" s="295"/>
      <c r="C5" s="387" t="s">
        <v>62</v>
      </c>
      <c r="D5" s="516">
        <v>2020</v>
      </c>
      <c r="E5" s="109"/>
      <c r="F5" s="374"/>
      <c r="G5" s="374"/>
      <c r="H5" s="558"/>
      <c r="I5" s="558"/>
      <c r="J5" s="558"/>
      <c r="K5" s="558"/>
      <c r="L5" s="559"/>
    </row>
    <row r="6" spans="1:26">
      <c r="B6" s="295"/>
      <c r="C6" s="295"/>
      <c r="D6" s="109"/>
      <c r="E6" s="109"/>
      <c r="F6" s="374"/>
      <c r="G6" s="374"/>
      <c r="H6" s="558"/>
      <c r="I6" s="558"/>
      <c r="J6" s="558"/>
      <c r="K6" s="558"/>
      <c r="L6" s="559"/>
    </row>
    <row r="7" spans="1:26" ht="17.100000000000001" customHeight="1">
      <c r="B7" s="295"/>
      <c r="C7" s="387" t="s">
        <v>55</v>
      </c>
      <c r="D7" s="506">
        <v>250000</v>
      </c>
      <c r="E7" s="121"/>
      <c r="F7" s="557"/>
      <c r="G7" s="557"/>
      <c r="H7" s="558"/>
      <c r="I7" s="558"/>
      <c r="J7" s="558"/>
      <c r="K7" s="558"/>
      <c r="L7" s="559"/>
    </row>
    <row r="8" spans="1:26" ht="17.100000000000001" customHeight="1">
      <c r="B8" s="295"/>
      <c r="C8" s="375"/>
      <c r="D8" s="376"/>
      <c r="E8" s="121"/>
      <c r="F8" s="377"/>
      <c r="G8" s="377"/>
      <c r="H8" s="377"/>
      <c r="I8" s="377"/>
      <c r="J8" s="377"/>
      <c r="K8" s="378"/>
      <c r="L8" s="379"/>
    </row>
    <row r="9" spans="1:26" ht="17.100000000000001" customHeight="1">
      <c r="B9" s="295"/>
      <c r="C9" s="560" t="s">
        <v>387</v>
      </c>
      <c r="D9" s="561"/>
      <c r="E9" s="561"/>
      <c r="F9" s="377"/>
      <c r="G9" s="377"/>
      <c r="H9" s="561" t="s">
        <v>386</v>
      </c>
      <c r="I9" s="561"/>
      <c r="J9" s="561"/>
      <c r="K9" s="561"/>
      <c r="L9" s="566"/>
    </row>
    <row r="10" spans="1:26">
      <c r="B10" s="295"/>
      <c r="C10" s="560"/>
      <c r="D10" s="561"/>
      <c r="E10" s="561"/>
      <c r="F10" s="377"/>
      <c r="G10" s="377"/>
      <c r="H10" s="561"/>
      <c r="I10" s="561"/>
      <c r="J10" s="561"/>
      <c r="K10" s="561"/>
      <c r="L10" s="566"/>
    </row>
    <row r="11" spans="1:26" ht="18" customHeight="1">
      <c r="B11" s="295"/>
      <c r="C11" s="393" t="s">
        <v>119</v>
      </c>
      <c r="D11" s="369"/>
      <c r="E11" s="370"/>
      <c r="F11" s="109"/>
      <c r="G11" s="109"/>
      <c r="H11" s="393" t="s">
        <v>120</v>
      </c>
      <c r="I11" s="369"/>
      <c r="J11" s="369"/>
      <c r="K11" s="369"/>
      <c r="L11" s="370"/>
      <c r="M11" s="380"/>
      <c r="N11" s="380"/>
      <c r="O11" s="381"/>
    </row>
    <row r="12" spans="1:26" ht="32.1" customHeight="1">
      <c r="B12" s="399" t="s">
        <v>57</v>
      </c>
      <c r="C12" s="402" t="s">
        <v>56</v>
      </c>
      <c r="D12" s="403" t="s">
        <v>111</v>
      </c>
      <c r="E12" s="404" t="s">
        <v>53</v>
      </c>
      <c r="F12" s="109"/>
      <c r="G12" s="396" t="s">
        <v>57</v>
      </c>
      <c r="H12" s="388" t="s">
        <v>113</v>
      </c>
      <c r="I12" s="382" t="s">
        <v>167</v>
      </c>
      <c r="J12" s="383" t="s">
        <v>114</v>
      </c>
      <c r="K12" s="383" t="s">
        <v>115</v>
      </c>
      <c r="L12" s="384" t="s">
        <v>116</v>
      </c>
      <c r="M12" s="385"/>
      <c r="N12" s="381"/>
    </row>
    <row r="13" spans="1:26">
      <c r="B13" s="400">
        <f>IF(AND($D13&lt;&gt;"",$E13&lt;&gt;""),(YEAR($D13)-$D$5)*12+MONTH($D13),"")</f>
        <v>-23</v>
      </c>
      <c r="C13" s="519" t="s">
        <v>64</v>
      </c>
      <c r="D13" s="517">
        <v>43101</v>
      </c>
      <c r="E13" s="506">
        <v>350000</v>
      </c>
      <c r="F13" s="109"/>
      <c r="G13" s="397">
        <f>IF(AND($H13&lt;&gt;"",$J13&lt;&gt;"",$K13&lt;&gt;"",$L13&lt;&gt;""),(YEAR($H13)-$D$5)*12+MONTH($H13),"")</f>
        <v>-21</v>
      </c>
      <c r="H13" s="517">
        <v>43160</v>
      </c>
      <c r="I13" s="142">
        <f>IF(AND(J13&lt;&gt;0,L13&lt;&gt;0),J13/L13,0)</f>
        <v>4166.666666666667</v>
      </c>
      <c r="J13" s="506">
        <v>200000</v>
      </c>
      <c r="K13" s="518">
        <v>0.04</v>
      </c>
      <c r="L13" s="516">
        <v>48</v>
      </c>
      <c r="M13" s="385"/>
    </row>
    <row r="14" spans="1:26">
      <c r="B14" s="400" t="str">
        <f>IF(AND($D14&lt;&gt;"",$E14&lt;&gt;""),(YEAR($D14)-$D$5)*12+MONTH($D14),"")</f>
        <v/>
      </c>
      <c r="C14" s="520" t="s">
        <v>65</v>
      </c>
      <c r="D14" s="517"/>
      <c r="E14" s="506">
        <v>0</v>
      </c>
      <c r="F14" s="109"/>
      <c r="G14" s="397" t="str">
        <f t="shared" ref="G14:G17" si="0">IF(AND($H14&lt;&gt;"",$J14&lt;&gt;"",$K14&lt;&gt;"",$L14&lt;&gt;""),(YEAR($H14)-$D$5)*12+MONTH($H14),"")</f>
        <v/>
      </c>
      <c r="H14" s="517"/>
      <c r="I14" s="142">
        <f t="shared" ref="I14:I17" si="1">IF(AND(J14&lt;&gt;0,L14&lt;&gt;0),J14/L14,0)</f>
        <v>41666.666666666664</v>
      </c>
      <c r="J14" s="506">
        <v>1000000</v>
      </c>
      <c r="K14" s="518">
        <v>0.03</v>
      </c>
      <c r="L14" s="516">
        <v>24</v>
      </c>
    </row>
    <row r="15" spans="1:26">
      <c r="B15" s="400" t="str">
        <f>IF(AND($D15&lt;&gt;"",$E15&lt;&gt;""),(YEAR($D15)-$D$5)*12+MONTH($D15),"")</f>
        <v/>
      </c>
      <c r="C15" s="520" t="s">
        <v>66</v>
      </c>
      <c r="D15" s="517"/>
      <c r="E15" s="506">
        <v>0</v>
      </c>
      <c r="F15" s="109"/>
      <c r="G15" s="397" t="str">
        <f t="shared" si="0"/>
        <v/>
      </c>
      <c r="H15" s="517"/>
      <c r="I15" s="142">
        <f t="shared" si="1"/>
        <v>0</v>
      </c>
      <c r="J15" s="506">
        <v>0</v>
      </c>
      <c r="K15" s="518">
        <v>0</v>
      </c>
      <c r="L15" s="516">
        <v>0</v>
      </c>
    </row>
    <row r="16" spans="1:26">
      <c r="B16" s="400" t="str">
        <f>IF(AND($D16&lt;&gt;"",$E16&lt;&gt;""),(YEAR($D16)-$D$5)*12+MONTH($D16),"")</f>
        <v/>
      </c>
      <c r="C16" s="520" t="s">
        <v>67</v>
      </c>
      <c r="D16" s="517"/>
      <c r="E16" s="506">
        <v>0</v>
      </c>
      <c r="F16" s="109"/>
      <c r="G16" s="397" t="str">
        <f t="shared" si="0"/>
        <v/>
      </c>
      <c r="H16" s="517"/>
      <c r="I16" s="142">
        <f t="shared" si="1"/>
        <v>0</v>
      </c>
      <c r="J16" s="506">
        <v>0</v>
      </c>
      <c r="K16" s="518">
        <v>0</v>
      </c>
      <c r="L16" s="516">
        <v>0</v>
      </c>
    </row>
    <row r="17" spans="1:13">
      <c r="B17" s="401" t="str">
        <f>IF(AND($D17&lt;&gt;"",$E17&lt;&gt;""),(YEAR($D17)-$D$5)*12+MONTH($D17),"")</f>
        <v/>
      </c>
      <c r="C17" s="521" t="s">
        <v>68</v>
      </c>
      <c r="D17" s="517"/>
      <c r="E17" s="506">
        <v>0</v>
      </c>
      <c r="F17" s="386"/>
      <c r="G17" s="398" t="str">
        <f t="shared" si="0"/>
        <v/>
      </c>
      <c r="H17" s="517"/>
      <c r="I17" s="142">
        <f t="shared" si="1"/>
        <v>0</v>
      </c>
      <c r="J17" s="506">
        <v>0</v>
      </c>
      <c r="K17" s="518">
        <v>0</v>
      </c>
      <c r="L17" s="516">
        <v>0</v>
      </c>
    </row>
    <row r="18" spans="1:13">
      <c r="H18" s="306"/>
      <c r="I18" s="306"/>
      <c r="J18" s="306"/>
      <c r="K18" s="306"/>
      <c r="L18" s="306"/>
    </row>
    <row r="19" spans="1:13" ht="20.25">
      <c r="B19" s="366" t="s">
        <v>110</v>
      </c>
      <c r="C19" s="366"/>
      <c r="D19" s="366"/>
      <c r="E19" s="366"/>
      <c r="F19" s="368"/>
      <c r="G19" s="368"/>
      <c r="H19" s="313"/>
      <c r="I19" s="313"/>
      <c r="J19" s="132"/>
      <c r="K19" s="132"/>
      <c r="L19" s="380"/>
      <c r="M19" s="380"/>
    </row>
    <row r="20" spans="1:13" s="120" customFormat="1" ht="15.95" customHeight="1">
      <c r="A20" s="29"/>
      <c r="B20" s="523"/>
      <c r="C20" s="524" t="s">
        <v>392</v>
      </c>
      <c r="D20" s="525">
        <v>6</v>
      </c>
      <c r="E20" s="525">
        <v>12</v>
      </c>
      <c r="F20" s="567">
        <v>18</v>
      </c>
      <c r="G20" s="567"/>
      <c r="H20" s="526"/>
      <c r="I20" s="526"/>
      <c r="J20" s="527"/>
      <c r="K20" s="527"/>
      <c r="L20" s="380"/>
      <c r="M20" s="380"/>
    </row>
    <row r="21" spans="1:13" ht="48" customHeight="1" thickBot="1">
      <c r="B21" s="390" t="s">
        <v>57</v>
      </c>
      <c r="C21" s="394" t="s">
        <v>58</v>
      </c>
      <c r="D21" s="395" t="s">
        <v>59</v>
      </c>
      <c r="E21" s="395" t="s">
        <v>60</v>
      </c>
      <c r="F21" s="562" t="s">
        <v>61</v>
      </c>
      <c r="G21" s="563"/>
      <c r="H21" s="558" t="s">
        <v>63</v>
      </c>
      <c r="I21" s="558"/>
      <c r="J21" s="558"/>
      <c r="K21" s="558"/>
      <c r="L21" s="558"/>
      <c r="M21" s="377"/>
    </row>
    <row r="22" spans="1:13" ht="16.5" thickTop="1">
      <c r="B22" s="391">
        <f t="array" ref="B22">IFERROR(INDEX('Year 1'!$H$4:$S$4,1,MATCH(TRUE,'Year 1'!$H$288:$S$288&lt;0,0)),IFERROR(INDEX('Year 2'!$H$4:$S$4,1,MATCH(TRUE,'Year 2'!$H$288:$S$288&lt;0,0)),IFERROR(INDEX('Year 3'!$H$4:$S$4,1,MATCH(TRUE,'Year 3'!$H$288:$S$288&lt;0,0)),IFERROR(INDEX('Year 4'!$H$4:$S$4,1,MATCH(TRUE,'Year 4'!$H$288:$S$288&lt;0,0)),IFERROR(INDEX('Year 5'!$H$4:$S$4,1,MATCH(TRUE,'Year 5'!$H$288:$S$288&lt;0,0)),"")))))</f>
        <v>1</v>
      </c>
      <c r="C22" s="392" t="str">
        <f xml:space="preserve"> IF(B22="","You fulfil your cash needs.",IF(IF(B22&lt;=12,B22,IF(B22&lt;=24,B22-12,IF(B22&lt;=36,B22-24,IF(B22&lt;=48,B22-36,B22-48))))=1,"January ",IF(IF(B22&lt;=12,B22,IF(B22&lt;=24,B22-12,IF(B22&lt;=36,B22-24,IF(B22&lt;=48,B22-36,B22-48))))=2,"February ",IF(IF(B22&lt;=12,B22,IF(B22&lt;=24,B22-12,IF(B22&lt;=36,B22-24,IF(B22&lt;=48,B22-36,B22-48))))=3,"March ",IF(IF(B22&lt;=12,B22,IF(B22&lt;=24,B22-12,IF(B22&lt;=36,B22-24,IF(B22&lt;=48,B22-36,B22-48))))=4,"April ",IF(IF(B22&lt;=12,B22,IF(B22&lt;=24,B22-12,IF(B22&lt;=36,B22-24,IF(B22&lt;=48,B22-36,B22-48))))=5,"May ",IF(IF(B22&lt;=12,B22,IF(B22&lt;=24,B22-12,IF(B22&lt;=36,B22-24,IF(B22&lt;=48,B22-36,B22-48))))=6,"June ",IF(IF(B22&lt;=12,B22,IF(B22&lt;=24,B22-12,IF(B22&lt;=36,B22-24,IF(B22&lt;=48,B22-36,B22-48))))=7,"July ",IF(IF(B22&lt;=12,B22,IF(B22&lt;=24,B22-12,IF(B22&lt;=36,B22-24,IF(B22&lt;=48,B22-36,B22-48))))=8,"August ",IF(IF(B22&lt;=12,B22,IF(B22&lt;=24,B22-12,IF(B22&lt;=36,B22-24,IF(B22&lt;=48,B22-36,B22-48))))=9,"September ",IF(IF(B22&lt;=12,B22,IF(B22&lt;=24,B22-12,IF(B22&lt;=36,B22-24,IF(B22&lt;=48,B22-36,B22-48))))=10,"October ",IF(IF(B22&lt;=12,B22,IF(B22&lt;=24,B22-12,IF(B22&lt;=36,B22-24,IF(B22&lt;=48,B22-36,B22-48))))=11,"November ","December "))))))))))) &amp;($D$5)+IF(B22/12&lt;=1,0,IF(B22/12&lt;=2,1,IF(B22/12&lt;=3,2,IF(B22/12&lt;=4,3,IF(B22/12&lt;=5,4))))))</f>
        <v>January 2020</v>
      </c>
      <c r="D22" s="528">
        <f t="array" aca="1" ref="D22" ca="1">IF($B22="",0,ABS(MIN(MIN(INDEX(INDIRECT("'Year "&amp;ROUNDUP($B22/12,0)&amp;"'!$H$288:$S$288"),1,$B22-(ROUNDDOWN($B22/12,0)*12)):INDEX(INDIRECT("'Year "&amp;ROUNDUP($B22/12,0)&amp;"'!$H$288:$S$288"),1,MIN((ROUNDDOWN($B22/12,0)*12)+D20,12))),IF($B22+D20&gt;ROUNDUP($B22/12,0)*12,MIN(INDEX(INDIRECT("'Year "&amp;ROUNDUP($B22/12,0)+1&amp;"'!$H$288:$S$288"),1,1):INDEX(INDIRECT("'Year "&amp;ROUNDUP($B22/12,0)+1&amp;"'!$H$288:$S$288"),1,MIN($B22+D20-(ROUNDUP($B22/12,0)*12),12)))),IF($B22+D20&gt;(ROUNDUP($B22/12,0)+1)*12,MIN(INDEX(INDIRECT("'Year "&amp;ROUNDUP($B22/12,0)+2&amp;"'!$H$288:$S$288"),1,1):INDEX(INDIRECT("'Year "&amp;ROUNDUP($B22/12,0)+2&amp;"'!$H$288:$S$288"),1,MIN($B22+D20-((ROUNDUP($B22/12,0)+1)*12),12)))))))</f>
        <v>295206.12466666667</v>
      </c>
      <c r="E22" s="528">
        <f t="array" aca="1" ref="E22" ca="1">IF($B22="",0,ABS(MIN(MIN(INDEX(INDIRECT("'Year "&amp;ROUNDUP($B22/12,0)&amp;"'!$H$288:$S$288"),1,$B22-(ROUNDDOWN($B22/12,0)*12)):INDEX(INDIRECT("'Year "&amp;ROUNDUP($B22/12,0)&amp;"'!$H$288:$S$288"),1,MIN((ROUNDDOWN($B22/12,0)*12)+E20,12))),IF($B22+E20&gt;ROUNDUP($B22/12,0)*12,MIN(INDEX(INDIRECT("'Year "&amp;ROUNDUP($B22/12,0)+1&amp;"'!$H$288:$S$288"),1,1):INDEX(INDIRECT("'Year "&amp;ROUNDUP($B22/12,0)+1&amp;"'!$H$288:$S$288"),1,MIN($B22+E20-(ROUNDUP($B22/12,0)*12),12)))),IF($B22+E20&gt;(ROUNDUP($B22/12,0)+1)*12,MIN(INDEX(INDIRECT("'Year "&amp;ROUNDUP($B22/12,0)+2&amp;"'!$H$288:$S$288"),1,1):INDEX(INDIRECT("'Year "&amp;ROUNDUP($B22/12,0)+2&amp;"'!$H$288:$S$288"),1,MIN($B22+E20-((ROUNDUP($B22/12,0)+1)*12),12)))))))</f>
        <v>475915.79666666663</v>
      </c>
      <c r="F22" s="564">
        <f t="array" aca="1" ref="F22" ca="1">IF($B22="",0,ABS(MIN(MIN(INDEX(INDIRECT("'Year "&amp;ROUNDUP($B22/12,0)&amp;"'!$H$288:$S$288"),1,$B22-(ROUNDDOWN($B22/12,0)*12)):INDEX(INDIRECT("'Year "&amp;ROUNDUP($B22/12,0)&amp;"'!$H$288:$S$288"),1,MIN((ROUNDDOWN($B22/12,0)*12)+F20,12))),IF($B22+F20&gt;ROUNDUP($B22/12,0)*12,MIN(INDEX(INDIRECT("'Year "&amp;ROUNDUP($B22/12,0)+1&amp;"'!$H$288:$S$288"),1,1):INDEX(INDIRECT("'Year "&amp;ROUNDUP($B22/12,0)+1&amp;"'!$H$288:$S$288"),1,MIN($B22+F20-(ROUNDUP($B22/12,0)*12),12)))),IF($B22+F20&gt;(ROUNDUP($B22/12,0)+1)*12,MIN(INDEX(INDIRECT("'Year "&amp;ROUNDUP($B22/12,0)+2&amp;"'!$H$288:$S$288"),1,1):INDEX(INDIRECT("'Year "&amp;ROUNDUP($B22/12,0)+2&amp;"'!$H$288:$S$288"),1,MIN($B22+F20-((ROUNDUP($B22/12,0)+1)*12),12)))))))</f>
        <v>630904.06799999997</v>
      </c>
      <c r="G22" s="565"/>
      <c r="H22" s="558"/>
      <c r="I22" s="558"/>
      <c r="J22" s="558"/>
      <c r="K22" s="558"/>
      <c r="L22" s="558"/>
      <c r="M22" s="385"/>
    </row>
    <row r="23" spans="1:13">
      <c r="H23" s="306"/>
      <c r="I23" s="306"/>
      <c r="J23" s="306"/>
      <c r="K23" s="306"/>
    </row>
    <row r="24" spans="1:13">
      <c r="J24" s="306"/>
      <c r="K24" s="306"/>
    </row>
  </sheetData>
  <mergeCells count="8">
    <mergeCell ref="F7:G7"/>
    <mergeCell ref="H4:L7"/>
    <mergeCell ref="C9:E10"/>
    <mergeCell ref="F21:G21"/>
    <mergeCell ref="F22:G22"/>
    <mergeCell ref="H9:L10"/>
    <mergeCell ref="H21:L22"/>
    <mergeCell ref="F20:G20"/>
  </mergeCells>
  <conditionalFormatting sqref="C22">
    <cfRule type="expression" dxfId="0" priority="1">
      <formula>$B$22&lt;&gt;""</formula>
    </cfRule>
  </conditionalFormatting>
  <dataValidations count="2">
    <dataValidation type="date" allowBlank="1" showInputMessage="1" showErrorMessage="1" sqref="D13:D17 H13:I17">
      <formula1>36526</formula1>
      <formula2>73050</formula2>
    </dataValidation>
    <dataValidation type="whole" allowBlank="1" showInputMessage="1" showErrorMessage="1" sqref="D5">
      <formula1>2000</formula1>
      <formula2>2100</formula2>
    </dataValidation>
  </dataValidations>
  <hyperlinks>
    <hyperlink ref="B1" location="Introduction!A1" display="Return to Introduction Page"/>
  </hyperlinks>
  <pageMargins left="0.7" right="0.7" top="0.75" bottom="0.75" header="0.3" footer="0.3"/>
  <pageSetup paperSize="9" orientation="portrait" horizontalDpi="0" verticalDpi="0"/>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990"/>
  <sheetViews>
    <sheetView showGridLines="0" workbookViewId="0">
      <selection activeCell="D1" sqref="D1:H1"/>
    </sheetView>
  </sheetViews>
  <sheetFormatPr defaultColWidth="10.875" defaultRowHeight="15"/>
  <cols>
    <col min="1" max="1" width="7" style="119" customWidth="1"/>
    <col min="2" max="9" width="23.5" style="119" customWidth="1"/>
    <col min="10" max="16384" width="10.875" style="119"/>
  </cols>
  <sheetData>
    <row r="1" spans="1:26" ht="39.950000000000003" customHeight="1">
      <c r="A1" s="2"/>
      <c r="B1" s="139" t="s">
        <v>86</v>
      </c>
      <c r="C1" s="139"/>
      <c r="D1" s="365"/>
      <c r="H1" s="140"/>
      <c r="I1" s="140"/>
      <c r="J1" s="58"/>
      <c r="K1" s="120"/>
      <c r="L1" s="120"/>
      <c r="M1" s="120"/>
      <c r="N1" s="120"/>
      <c r="O1" s="120"/>
      <c r="P1" s="120"/>
      <c r="Q1" s="120"/>
      <c r="R1" s="120"/>
      <c r="S1" s="120"/>
      <c r="T1" s="121"/>
      <c r="U1" s="121"/>
      <c r="V1" s="120"/>
      <c r="W1" s="120"/>
      <c r="X1" s="120"/>
      <c r="Y1" s="120"/>
      <c r="Z1" s="120"/>
    </row>
    <row r="2" spans="1:26" ht="15.75" customHeight="1">
      <c r="B2" s="139"/>
      <c r="C2" s="139"/>
      <c r="D2" s="120"/>
      <c r="E2" s="120"/>
      <c r="F2" s="120"/>
      <c r="G2" s="120"/>
      <c r="H2" s="120"/>
      <c r="I2" s="120"/>
      <c r="J2" s="120"/>
      <c r="K2" s="120"/>
      <c r="L2" s="120"/>
      <c r="M2" s="120"/>
      <c r="N2" s="120"/>
      <c r="O2" s="120"/>
      <c r="P2" s="120"/>
      <c r="Q2" s="120"/>
      <c r="R2" s="120"/>
      <c r="S2" s="120"/>
      <c r="T2" s="121"/>
      <c r="U2" s="121"/>
      <c r="V2" s="120"/>
      <c r="W2" s="120"/>
      <c r="X2" s="120"/>
      <c r="Y2" s="120"/>
      <c r="Z2" s="120"/>
    </row>
    <row r="3" spans="1:26" ht="20.25">
      <c r="B3" s="336" t="s">
        <v>179</v>
      </c>
      <c r="C3" s="337"/>
      <c r="D3" s="337"/>
      <c r="E3" s="338" t="str">
        <f>"Year 1 ("&amp;'Financing Schedule'!$D$5&amp;")"</f>
        <v>Year 1 (2020)</v>
      </c>
      <c r="F3" s="339" t="str">
        <f>"Year 2 ("&amp;'Financing Schedule'!$D$5+1&amp;")"</f>
        <v>Year 2 (2021)</v>
      </c>
      <c r="G3" s="339" t="str">
        <f>"Year 3 ("&amp;'Financing Schedule'!$D$5+2&amp;")"</f>
        <v>Year 3 (2022)</v>
      </c>
      <c r="H3" s="339" t="str">
        <f>"Year 4 ("&amp;'Financing Schedule'!$D$5+3&amp;")"</f>
        <v>Year 4 (2023)</v>
      </c>
      <c r="I3" s="340" t="str">
        <f>"Year 5 ("&amp;'Financing Schedule'!$D$5+4&amp;")"</f>
        <v>Year 5 (2024)</v>
      </c>
      <c r="J3" s="120"/>
      <c r="K3" s="120"/>
      <c r="L3" s="306"/>
      <c r="M3" s="306"/>
      <c r="N3" s="306"/>
      <c r="O3" s="306"/>
      <c r="P3" s="135"/>
      <c r="Q3" s="135"/>
      <c r="R3" s="135"/>
      <c r="S3" s="135"/>
      <c r="T3" s="135"/>
      <c r="U3" s="135"/>
    </row>
    <row r="4" spans="1:26" ht="18">
      <c r="B4" s="307"/>
      <c r="C4" s="308"/>
      <c r="D4" s="309" t="str">
        <f>"Year 0 ("&amp;'Financing Schedule'!$D$5-1&amp;")"</f>
        <v>Year 0 (2019)</v>
      </c>
      <c r="E4" s="310"/>
      <c r="F4" s="311"/>
      <c r="G4" s="311"/>
      <c r="H4" s="311"/>
      <c r="I4" s="312"/>
      <c r="J4" s="313"/>
      <c r="K4" s="306"/>
      <c r="L4" s="313"/>
      <c r="M4" s="306"/>
      <c r="N4" s="313"/>
      <c r="O4" s="306"/>
      <c r="P4" s="135"/>
      <c r="Q4" s="135"/>
      <c r="R4" s="135"/>
      <c r="S4" s="135"/>
      <c r="T4" s="135"/>
      <c r="U4" s="135"/>
    </row>
    <row r="5" spans="1:26">
      <c r="B5" s="314" t="s">
        <v>87</v>
      </c>
      <c r="C5" s="315"/>
      <c r="D5" s="506">
        <v>0</v>
      </c>
      <c r="E5" s="316"/>
      <c r="F5" s="311"/>
      <c r="G5" s="311"/>
      <c r="H5" s="311"/>
      <c r="I5" s="312"/>
      <c r="J5" s="306"/>
      <c r="K5" s="306"/>
      <c r="L5" s="306"/>
      <c r="M5" s="306"/>
      <c r="N5" s="306"/>
      <c r="O5" s="306"/>
      <c r="P5" s="135"/>
      <c r="Q5" s="135"/>
      <c r="R5" s="135"/>
      <c r="S5" s="135"/>
      <c r="T5" s="135"/>
      <c r="U5" s="135"/>
    </row>
    <row r="6" spans="1:26">
      <c r="A6" s="29"/>
      <c r="B6" s="314" t="s">
        <v>88</v>
      </c>
      <c r="C6" s="315"/>
      <c r="D6" s="506">
        <v>0</v>
      </c>
      <c r="E6" s="316"/>
      <c r="F6" s="311"/>
      <c r="G6" s="311"/>
      <c r="H6" s="311"/>
      <c r="I6" s="312"/>
      <c r="J6" s="306"/>
      <c r="K6" s="306"/>
      <c r="L6" s="306"/>
      <c r="M6" s="306"/>
      <c r="N6" s="306"/>
      <c r="O6" s="306"/>
      <c r="P6" s="135"/>
      <c r="Q6" s="135"/>
      <c r="R6" s="135"/>
      <c r="S6" s="135"/>
      <c r="T6" s="135"/>
      <c r="U6" s="135"/>
    </row>
    <row r="7" spans="1:26" ht="15" customHeight="1">
      <c r="A7" s="30"/>
      <c r="B7" s="314" t="s">
        <v>89</v>
      </c>
      <c r="C7" s="315"/>
      <c r="D7" s="506">
        <v>0</v>
      </c>
      <c r="E7" s="316"/>
      <c r="F7" s="311"/>
      <c r="G7" s="311"/>
      <c r="H7" s="311"/>
      <c r="I7" s="312"/>
      <c r="J7" s="306"/>
      <c r="K7" s="306"/>
      <c r="L7" s="306"/>
      <c r="M7" s="306"/>
      <c r="N7" s="306"/>
      <c r="O7" s="306"/>
      <c r="P7" s="135"/>
      <c r="Q7" s="135"/>
      <c r="R7" s="135"/>
      <c r="S7" s="135"/>
      <c r="T7" s="135"/>
      <c r="U7" s="135"/>
    </row>
    <row r="8" spans="1:26">
      <c r="A8" s="29"/>
      <c r="B8" s="314"/>
      <c r="C8" s="315"/>
      <c r="D8" s="317"/>
      <c r="E8" s="318"/>
      <c r="F8" s="319"/>
      <c r="G8" s="319"/>
      <c r="H8" s="319"/>
      <c r="I8" s="320"/>
      <c r="J8" s="135"/>
      <c r="K8" s="135"/>
      <c r="L8" s="135"/>
      <c r="M8" s="135"/>
      <c r="N8" s="135"/>
      <c r="O8" s="135"/>
      <c r="P8" s="135"/>
      <c r="Q8" s="135"/>
      <c r="R8" s="135"/>
      <c r="S8" s="135"/>
      <c r="T8" s="135"/>
      <c r="U8" s="135"/>
    </row>
    <row r="9" spans="1:26">
      <c r="B9" s="314" t="s">
        <v>90</v>
      </c>
      <c r="C9" s="321"/>
      <c r="D9" s="506">
        <v>0</v>
      </c>
      <c r="E9" s="322">
        <f>'Summary Financials'!G$15</f>
        <v>255964</v>
      </c>
      <c r="F9" s="323">
        <f>'Summary Financials'!H$15</f>
        <v>354300</v>
      </c>
      <c r="G9" s="323">
        <f>'Summary Financials'!I$15</f>
        <v>521643</v>
      </c>
      <c r="H9" s="323">
        <f>'Summary Financials'!J$15</f>
        <v>772543</v>
      </c>
      <c r="I9" s="324">
        <f>'Summary Financials'!K$15</f>
        <v>1151238</v>
      </c>
      <c r="J9" s="135"/>
      <c r="K9" s="135"/>
      <c r="L9" s="135"/>
      <c r="M9" s="135"/>
      <c r="N9" s="135"/>
      <c r="O9" s="135"/>
      <c r="P9" s="135"/>
      <c r="Q9" s="135"/>
      <c r="R9" s="135"/>
      <c r="S9" s="135"/>
      <c r="T9" s="135"/>
      <c r="U9" s="135"/>
    </row>
    <row r="10" spans="1:26">
      <c r="B10" s="314" t="s">
        <v>91</v>
      </c>
      <c r="C10" s="321"/>
      <c r="D10" s="506">
        <v>0</v>
      </c>
      <c r="E10" s="322">
        <f>'Summary Financials'!G$18</f>
        <v>9714.3900000000012</v>
      </c>
      <c r="F10" s="323">
        <f>'Summary Financials'!H$18</f>
        <v>13708.800000000003</v>
      </c>
      <c r="G10" s="323">
        <f>'Summary Financials'!I$18</f>
        <v>20419.23</v>
      </c>
      <c r="H10" s="323">
        <f>'Summary Financials'!J$18</f>
        <v>30627.629999999997</v>
      </c>
      <c r="I10" s="324">
        <f>'Summary Financials'!K$18</f>
        <v>46271.579999999994</v>
      </c>
    </row>
    <row r="11" spans="1:26">
      <c r="B11" s="314" t="s">
        <v>92</v>
      </c>
      <c r="C11" s="321"/>
      <c r="D11" s="506">
        <v>0</v>
      </c>
      <c r="E11" s="322">
        <f>'Summary Financials'!G$52</f>
        <v>394031.03999999986</v>
      </c>
      <c r="F11" s="323">
        <f>'Summary Financials'!H$52</f>
        <v>403066.17599999998</v>
      </c>
      <c r="G11" s="323">
        <f>'Summary Financials'!I$52</f>
        <v>412528.42751999997</v>
      </c>
      <c r="H11" s="323">
        <f>'Summary Financials'!J$52</f>
        <v>422438.65751040011</v>
      </c>
      <c r="I11" s="324">
        <f>'Summary Financials'!K$52</f>
        <v>432818.76221260795</v>
      </c>
    </row>
    <row r="12" spans="1:26">
      <c r="A12" s="120"/>
      <c r="B12" s="314" t="s">
        <v>93</v>
      </c>
      <c r="C12" s="321"/>
      <c r="D12" s="506">
        <v>0</v>
      </c>
      <c r="E12" s="322">
        <f>'Summary Financials'!G$44+'Summary Financials'!G$55</f>
        <v>130210.386</v>
      </c>
      <c r="F12" s="322">
        <f>'Summary Financials'!H$44+'Summary Financials'!H$55</f>
        <v>153687.29999999999</v>
      </c>
      <c r="G12" s="322">
        <f>'Summary Financials'!I$44+'Summary Financials'!I$55</f>
        <v>194190.88199999998</v>
      </c>
      <c r="H12" s="322">
        <f>'Summary Financials'!J$44+'Summary Financials'!J$55</f>
        <v>261281.58199999999</v>
      </c>
      <c r="I12" s="322">
        <f>'Summary Financials'!K$44+'Summary Financials'!K$55</f>
        <v>367321.212</v>
      </c>
    </row>
    <row r="13" spans="1:26">
      <c r="A13" s="29"/>
      <c r="B13" s="314"/>
      <c r="C13" s="321"/>
      <c r="D13" s="325"/>
      <c r="E13" s="322"/>
      <c r="F13" s="323"/>
      <c r="G13" s="323"/>
      <c r="H13" s="323"/>
      <c r="I13" s="324"/>
    </row>
    <row r="14" spans="1:26">
      <c r="A14" s="29"/>
      <c r="B14" s="314" t="s">
        <v>94</v>
      </c>
      <c r="C14" s="321"/>
      <c r="D14" s="506">
        <v>0</v>
      </c>
      <c r="E14" s="322">
        <f>'Summary Financials'!G$96</f>
        <v>3905.1666666666674</v>
      </c>
      <c r="F14" s="323">
        <f>'Summary Financials'!H$96</f>
        <v>10.333333333333334</v>
      </c>
      <c r="G14" s="323">
        <f>'Summary Financials'!I$96</f>
        <v>22</v>
      </c>
      <c r="H14" s="323">
        <f>'Summary Financials'!J$96</f>
        <v>76</v>
      </c>
      <c r="I14" s="324">
        <f>'Summary Financials'!K$96</f>
        <v>229.16666666666669</v>
      </c>
    </row>
    <row r="15" spans="1:26">
      <c r="A15" s="29"/>
      <c r="B15" s="314"/>
      <c r="C15" s="321"/>
      <c r="D15" s="325"/>
      <c r="E15" s="322"/>
      <c r="F15" s="323"/>
      <c r="G15" s="323"/>
      <c r="H15" s="323"/>
      <c r="I15" s="324"/>
    </row>
    <row r="16" spans="1:26">
      <c r="A16" s="29"/>
      <c r="B16" s="314" t="s">
        <v>95</v>
      </c>
      <c r="C16" s="321"/>
      <c r="D16" s="506">
        <v>0</v>
      </c>
      <c r="E16" s="322">
        <f>'Summary Financials'!G$68</f>
        <v>3583.333333333333</v>
      </c>
      <c r="F16" s="323">
        <f>'Summary Financials'!H$68</f>
        <v>1583.3333333333328</v>
      </c>
      <c r="G16" s="323">
        <f>'Summary Financials'!I$68</f>
        <v>83.333333333333243</v>
      </c>
      <c r="H16" s="323">
        <f>'Summary Financials'!J$68</f>
        <v>0</v>
      </c>
      <c r="I16" s="324">
        <f>'Summary Financials'!K$68</f>
        <v>0</v>
      </c>
    </row>
    <row r="17" spans="1:9" ht="15.75">
      <c r="A17" s="35"/>
      <c r="B17" s="314" t="s">
        <v>34</v>
      </c>
      <c r="C17" s="321"/>
      <c r="D17" s="506">
        <v>0</v>
      </c>
      <c r="E17" s="322">
        <f>'Summary Financials'!G$69</f>
        <v>0</v>
      </c>
      <c r="F17" s="323">
        <f>'Summary Financials'!H$69</f>
        <v>0</v>
      </c>
      <c r="G17" s="323">
        <f>'Summary Financials'!I$69</f>
        <v>0</v>
      </c>
      <c r="H17" s="323">
        <f>'Summary Financials'!J$69</f>
        <v>0</v>
      </c>
      <c r="I17" s="324">
        <f>'Summary Financials'!K$69</f>
        <v>0</v>
      </c>
    </row>
    <row r="18" spans="1:9" ht="15.75">
      <c r="A18" s="29"/>
      <c r="B18" s="326"/>
      <c r="C18" s="321"/>
      <c r="D18" s="330"/>
      <c r="E18" s="327"/>
      <c r="F18" s="328"/>
      <c r="G18" s="328"/>
      <c r="H18" s="328"/>
      <c r="I18" s="329"/>
    </row>
    <row r="19" spans="1:9">
      <c r="A19" s="29"/>
      <c r="B19" s="314" t="s">
        <v>96</v>
      </c>
      <c r="C19" s="321"/>
      <c r="D19" s="506">
        <v>0</v>
      </c>
      <c r="E19" s="322">
        <f>'Summary Financials'!G$77</f>
        <v>206536.5</v>
      </c>
      <c r="F19" s="323">
        <f>'Summary Financials'!H$77</f>
        <v>280425</v>
      </c>
      <c r="G19" s="323">
        <f>'Summary Financials'!I$77</f>
        <v>403210.5</v>
      </c>
      <c r="H19" s="323">
        <f>'Summary Financials'!J$77</f>
        <v>582805.5</v>
      </c>
      <c r="I19" s="324">
        <f>'Summary Financials'!K$77</f>
        <v>847563</v>
      </c>
    </row>
    <row r="20" spans="1:9" ht="15.75">
      <c r="A20" s="35"/>
      <c r="B20" s="314" t="s">
        <v>97</v>
      </c>
      <c r="C20" s="321"/>
      <c r="D20" s="506">
        <v>0</v>
      </c>
      <c r="E20" s="322">
        <f>'Summary Financials'!G$78</f>
        <v>46260</v>
      </c>
      <c r="F20" s="323">
        <f>'Summary Financials'!H$78</f>
        <v>46260</v>
      </c>
      <c r="G20" s="323">
        <f>'Summary Financials'!I$78</f>
        <v>46260</v>
      </c>
      <c r="H20" s="323">
        <f>'Summary Financials'!J$78</f>
        <v>46260</v>
      </c>
      <c r="I20" s="324">
        <f>'Summary Financials'!K$78</f>
        <v>46260</v>
      </c>
    </row>
    <row r="21" spans="1:9">
      <c r="A21" s="29"/>
      <c r="B21" s="314" t="s">
        <v>98</v>
      </c>
      <c r="C21" s="321"/>
      <c r="D21" s="506">
        <v>0</v>
      </c>
      <c r="E21" s="322">
        <f>'Summary Financials'!G$79</f>
        <v>537109.11800000002</v>
      </c>
      <c r="F21" s="323">
        <f>'Summary Financials'!H$79</f>
        <v>539518.57200000004</v>
      </c>
      <c r="G21" s="323">
        <f>'Summary Financials'!I$79</f>
        <v>544967.04104000004</v>
      </c>
      <c r="H21" s="323">
        <f>'Summary Financials'!J$79</f>
        <v>556952.62715413328</v>
      </c>
      <c r="I21" s="324">
        <f>'Summary Financials'!K$79</f>
        <v>571278.20548121596</v>
      </c>
    </row>
    <row r="22" spans="1:9">
      <c r="A22" s="29"/>
      <c r="B22" s="314"/>
      <c r="C22" s="321"/>
      <c r="D22" s="325"/>
      <c r="E22" s="322"/>
      <c r="F22" s="323"/>
      <c r="G22" s="323"/>
      <c r="H22" s="323"/>
      <c r="I22" s="324"/>
    </row>
    <row r="23" spans="1:9" ht="15.75">
      <c r="A23" s="35"/>
      <c r="B23" s="314" t="s">
        <v>99</v>
      </c>
      <c r="C23" s="321"/>
      <c r="D23" s="506">
        <v>0</v>
      </c>
      <c r="E23" s="322">
        <f>D$23+'Year 1'!$T$274-'Year 1'!$T$282</f>
        <v>-49999.999999999993</v>
      </c>
      <c r="F23" s="323">
        <f>E$23+'Year 2'!$T$228-'Year 2'!$T$236</f>
        <v>-52591.999999999993</v>
      </c>
      <c r="G23" s="323">
        <f>F$23+'Year 3'!$T$228-'Year 3'!$T$236</f>
        <v>-55183.999999999993</v>
      </c>
      <c r="H23" s="323">
        <f>G$23+'Year 4'!$T$228-'Year 4'!$T$236</f>
        <v>-57775.999999999993</v>
      </c>
      <c r="I23" s="324">
        <f>H$23+'Year 5'!$T$228-'Year 5'!$T$236</f>
        <v>-60367.999999999993</v>
      </c>
    </row>
    <row r="24" spans="1:9" ht="15.75">
      <c r="A24" s="35"/>
      <c r="B24" s="314" t="s">
        <v>246</v>
      </c>
      <c r="C24" s="321"/>
      <c r="D24" s="506">
        <v>0</v>
      </c>
      <c r="E24" s="322">
        <f>'Year 1'!$T$258</f>
        <v>0</v>
      </c>
      <c r="F24" s="323">
        <f>'Year 2'!$T$226</f>
        <v>0</v>
      </c>
      <c r="G24" s="323">
        <f>'Year 3'!$T$226</f>
        <v>0</v>
      </c>
      <c r="H24" s="323">
        <f>'Year 4'!$T$226</f>
        <v>0</v>
      </c>
      <c r="I24" s="324">
        <f>'Year 5'!$T$226</f>
        <v>0</v>
      </c>
    </row>
    <row r="25" spans="1:9" ht="15.75">
      <c r="A25" s="36"/>
      <c r="B25" s="326"/>
      <c r="C25" s="321"/>
      <c r="D25" s="330"/>
      <c r="E25" s="327"/>
      <c r="F25" s="328"/>
      <c r="G25" s="328"/>
      <c r="H25" s="328"/>
      <c r="I25" s="329"/>
    </row>
    <row r="26" spans="1:9">
      <c r="A26" s="29"/>
      <c r="B26" s="314" t="s">
        <v>100</v>
      </c>
      <c r="C26" s="321"/>
      <c r="D26" s="506">
        <f>'Summary Financials'!$G$116</f>
        <v>250000</v>
      </c>
      <c r="E26" s="322"/>
      <c r="F26" s="323"/>
      <c r="G26" s="323"/>
      <c r="H26" s="323"/>
      <c r="I26" s="324"/>
    </row>
    <row r="27" spans="1:9">
      <c r="A27" s="29"/>
      <c r="B27" s="314" t="s">
        <v>101</v>
      </c>
      <c r="C27" s="321"/>
      <c r="D27" s="506">
        <v>0</v>
      </c>
      <c r="E27" s="322"/>
      <c r="F27" s="323"/>
      <c r="G27" s="323"/>
      <c r="H27" s="323"/>
      <c r="I27" s="324"/>
    </row>
    <row r="28" spans="1:9">
      <c r="A28" s="29"/>
      <c r="B28" s="314" t="s">
        <v>102</v>
      </c>
      <c r="C28" s="321"/>
      <c r="D28" s="506">
        <v>0</v>
      </c>
      <c r="E28" s="322"/>
      <c r="F28" s="323"/>
      <c r="G28" s="323"/>
      <c r="H28" s="323"/>
      <c r="I28" s="324"/>
    </row>
    <row r="29" spans="1:9">
      <c r="A29" s="29"/>
      <c r="B29" s="314" t="s">
        <v>103</v>
      </c>
      <c r="C29" s="321"/>
      <c r="D29" s="506">
        <v>0</v>
      </c>
      <c r="E29" s="322"/>
      <c r="F29" s="323"/>
      <c r="G29" s="323"/>
      <c r="H29" s="323"/>
      <c r="I29" s="324"/>
    </row>
    <row r="30" spans="1:9">
      <c r="A30" s="29"/>
      <c r="B30" s="314" t="s">
        <v>104</v>
      </c>
      <c r="C30" s="321"/>
      <c r="D30" s="506">
        <v>0</v>
      </c>
      <c r="E30" s="322"/>
      <c r="F30" s="323"/>
      <c r="G30" s="323"/>
      <c r="H30" s="323"/>
      <c r="I30" s="324"/>
    </row>
    <row r="31" spans="1:9">
      <c r="A31" s="29"/>
      <c r="B31" s="314" t="s">
        <v>105</v>
      </c>
      <c r="C31" s="321"/>
      <c r="D31" s="506">
        <v>0</v>
      </c>
      <c r="E31" s="322"/>
      <c r="F31" s="323"/>
      <c r="G31" s="323"/>
      <c r="H31" s="323"/>
      <c r="I31" s="324"/>
    </row>
    <row r="32" spans="1:9">
      <c r="A32" s="29"/>
      <c r="B32" s="314" t="s">
        <v>106</v>
      </c>
      <c r="C32" s="321"/>
      <c r="D32" s="506">
        <v>0</v>
      </c>
      <c r="E32" s="322"/>
      <c r="F32" s="323"/>
      <c r="G32" s="323"/>
      <c r="H32" s="323"/>
      <c r="I32" s="324"/>
    </row>
    <row r="33" spans="1:9">
      <c r="A33" s="29"/>
      <c r="B33" s="331" t="s">
        <v>107</v>
      </c>
      <c r="C33" s="332"/>
      <c r="D33" s="506">
        <v>0</v>
      </c>
      <c r="E33" s="333"/>
      <c r="F33" s="334"/>
      <c r="G33" s="334"/>
      <c r="H33" s="334"/>
      <c r="I33" s="335"/>
    </row>
    <row r="64" spans="1:1">
      <c r="A64" s="120"/>
    </row>
    <row r="65" spans="1:1">
      <c r="A65" s="120"/>
    </row>
    <row r="66" spans="1:1">
      <c r="A66" s="120"/>
    </row>
    <row r="67" spans="1:1">
      <c r="A67" s="120"/>
    </row>
    <row r="68" spans="1:1">
      <c r="A68" s="120"/>
    </row>
    <row r="69" spans="1:1">
      <c r="A69" s="120"/>
    </row>
    <row r="70" spans="1:1">
      <c r="A70" s="120"/>
    </row>
    <row r="71" spans="1:1">
      <c r="A71" s="120"/>
    </row>
    <row r="72" spans="1:1">
      <c r="A72" s="120"/>
    </row>
    <row r="73" spans="1:1">
      <c r="A73" s="120"/>
    </row>
    <row r="74" spans="1:1">
      <c r="A74" s="120"/>
    </row>
    <row r="75" spans="1:1">
      <c r="A75" s="120"/>
    </row>
    <row r="76" spans="1:1">
      <c r="A76" s="120"/>
    </row>
    <row r="77" spans="1:1">
      <c r="A77" s="120"/>
    </row>
    <row r="78" spans="1:1">
      <c r="A78" s="120"/>
    </row>
    <row r="79" spans="1:1">
      <c r="A79" s="120"/>
    </row>
    <row r="80" spans="1:1">
      <c r="A80" s="120"/>
    </row>
    <row r="81" spans="1:1">
      <c r="A81" s="120"/>
    </row>
    <row r="82" spans="1:1">
      <c r="A82" s="120"/>
    </row>
    <row r="83" spans="1:1">
      <c r="A83" s="120"/>
    </row>
    <row r="84" spans="1:1">
      <c r="A84" s="120"/>
    </row>
    <row r="85" spans="1:1">
      <c r="A85" s="120"/>
    </row>
    <row r="86" spans="1:1">
      <c r="A86" s="120"/>
    </row>
    <row r="87" spans="1:1">
      <c r="A87" s="120"/>
    </row>
    <row r="88" spans="1:1">
      <c r="A88" s="120"/>
    </row>
    <row r="89" spans="1:1">
      <c r="A89" s="120"/>
    </row>
    <row r="90" spans="1:1">
      <c r="A90" s="120"/>
    </row>
    <row r="91" spans="1:1">
      <c r="A91" s="120"/>
    </row>
    <row r="92" spans="1:1">
      <c r="A92" s="120"/>
    </row>
    <row r="93" spans="1:1">
      <c r="A93" s="120"/>
    </row>
    <row r="94" spans="1:1">
      <c r="A94" s="120"/>
    </row>
    <row r="95" spans="1:1">
      <c r="A95" s="120"/>
    </row>
    <row r="96" spans="1:1">
      <c r="A96" s="120"/>
    </row>
    <row r="97" spans="1:1">
      <c r="A97" s="120"/>
    </row>
    <row r="98" spans="1:1">
      <c r="A98" s="120"/>
    </row>
    <row r="99" spans="1:1">
      <c r="A99" s="120"/>
    </row>
    <row r="100" spans="1:1">
      <c r="A100" s="120"/>
    </row>
    <row r="101" spans="1:1">
      <c r="A101" s="120"/>
    </row>
    <row r="102" spans="1:1">
      <c r="A102" s="120"/>
    </row>
    <row r="103" spans="1:1">
      <c r="A103" s="120"/>
    </row>
    <row r="104" spans="1:1">
      <c r="A104" s="120"/>
    </row>
    <row r="105" spans="1:1">
      <c r="A105" s="120"/>
    </row>
    <row r="106" spans="1:1">
      <c r="A106" s="120"/>
    </row>
    <row r="107" spans="1:1">
      <c r="A107" s="120"/>
    </row>
    <row r="108" spans="1:1">
      <c r="A108" s="120"/>
    </row>
    <row r="109" spans="1:1">
      <c r="A109" s="120"/>
    </row>
    <row r="110" spans="1:1">
      <c r="A110" s="120"/>
    </row>
    <row r="111" spans="1:1">
      <c r="A111" s="120"/>
    </row>
    <row r="112" spans="1:1">
      <c r="A112" s="120"/>
    </row>
    <row r="113" spans="1:1">
      <c r="A113" s="120"/>
    </row>
    <row r="114" spans="1:1">
      <c r="A114" s="120"/>
    </row>
    <row r="115" spans="1:1">
      <c r="A115" s="120"/>
    </row>
    <row r="116" spans="1:1">
      <c r="A116" s="120"/>
    </row>
    <row r="117" spans="1:1">
      <c r="A117" s="120"/>
    </row>
    <row r="118" spans="1:1">
      <c r="A118" s="120"/>
    </row>
    <row r="119" spans="1:1">
      <c r="A119" s="120"/>
    </row>
    <row r="120" spans="1:1">
      <c r="A120" s="120"/>
    </row>
    <row r="121" spans="1:1">
      <c r="A121" s="120"/>
    </row>
    <row r="122" spans="1:1">
      <c r="A122" s="120"/>
    </row>
    <row r="123" spans="1:1">
      <c r="A123" s="120"/>
    </row>
    <row r="124" spans="1:1">
      <c r="A124" s="120"/>
    </row>
    <row r="125" spans="1:1">
      <c r="A125" s="120"/>
    </row>
    <row r="126" spans="1:1">
      <c r="A126" s="120"/>
    </row>
    <row r="127" spans="1:1">
      <c r="A127" s="120"/>
    </row>
    <row r="128" spans="1:1">
      <c r="A128" s="120"/>
    </row>
    <row r="129" spans="1:1">
      <c r="A129" s="120"/>
    </row>
    <row r="130" spans="1:1">
      <c r="A130" s="120"/>
    </row>
    <row r="131" spans="1:1">
      <c r="A131" s="120"/>
    </row>
    <row r="132" spans="1:1">
      <c r="A132" s="120"/>
    </row>
    <row r="133" spans="1:1">
      <c r="A133" s="120"/>
    </row>
    <row r="134" spans="1:1">
      <c r="A134" s="120"/>
    </row>
    <row r="135" spans="1:1">
      <c r="A135" s="120"/>
    </row>
    <row r="136" spans="1:1">
      <c r="A136" s="120"/>
    </row>
    <row r="137" spans="1:1">
      <c r="A137" s="120"/>
    </row>
    <row r="138" spans="1:1">
      <c r="A138" s="120"/>
    </row>
    <row r="139" spans="1:1">
      <c r="A139" s="120"/>
    </row>
    <row r="140" spans="1:1">
      <c r="A140" s="120"/>
    </row>
    <row r="141" spans="1:1">
      <c r="A141" s="120"/>
    </row>
    <row r="142" spans="1:1">
      <c r="A142" s="120"/>
    </row>
    <row r="143" spans="1:1">
      <c r="A143" s="120"/>
    </row>
    <row r="144" spans="1:1">
      <c r="A144" s="120"/>
    </row>
    <row r="145" spans="1:1">
      <c r="A145" s="120"/>
    </row>
    <row r="146" spans="1:1">
      <c r="A146" s="120"/>
    </row>
    <row r="147" spans="1:1">
      <c r="A147" s="120"/>
    </row>
    <row r="148" spans="1:1">
      <c r="A148" s="120"/>
    </row>
    <row r="149" spans="1:1">
      <c r="A149" s="120"/>
    </row>
    <row r="150" spans="1:1">
      <c r="A150" s="120"/>
    </row>
    <row r="151" spans="1:1">
      <c r="A151" s="120"/>
    </row>
    <row r="152" spans="1:1">
      <c r="A152" s="120"/>
    </row>
    <row r="153" spans="1:1">
      <c r="A153" s="120"/>
    </row>
    <row r="154" spans="1:1">
      <c r="A154" s="120"/>
    </row>
    <row r="155" spans="1:1">
      <c r="A155" s="120"/>
    </row>
    <row r="156" spans="1:1">
      <c r="A156" s="120"/>
    </row>
    <row r="157" spans="1:1">
      <c r="A157" s="120"/>
    </row>
    <row r="158" spans="1:1">
      <c r="A158" s="120"/>
    </row>
    <row r="159" spans="1:1">
      <c r="A159" s="120"/>
    </row>
    <row r="160" spans="1:1">
      <c r="A160" s="120"/>
    </row>
    <row r="161" spans="1:1">
      <c r="A161" s="120"/>
    </row>
    <row r="162" spans="1:1">
      <c r="A162" s="120"/>
    </row>
    <row r="163" spans="1:1">
      <c r="A163" s="120"/>
    </row>
    <row r="164" spans="1:1">
      <c r="A164" s="120"/>
    </row>
    <row r="165" spans="1:1">
      <c r="A165" s="120"/>
    </row>
    <row r="166" spans="1:1">
      <c r="A166" s="120"/>
    </row>
    <row r="167" spans="1:1">
      <c r="A167" s="120"/>
    </row>
    <row r="168" spans="1:1">
      <c r="A168" s="120"/>
    </row>
    <row r="169" spans="1:1">
      <c r="A169" s="120"/>
    </row>
    <row r="170" spans="1:1">
      <c r="A170" s="120"/>
    </row>
    <row r="171" spans="1:1">
      <c r="A171" s="120"/>
    </row>
    <row r="172" spans="1:1">
      <c r="A172" s="120"/>
    </row>
    <row r="173" spans="1:1">
      <c r="A173" s="120"/>
    </row>
    <row r="174" spans="1:1">
      <c r="A174" s="120"/>
    </row>
    <row r="175" spans="1:1">
      <c r="A175" s="120"/>
    </row>
    <row r="176" spans="1:1">
      <c r="A176" s="120"/>
    </row>
    <row r="177" spans="1:1">
      <c r="A177" s="120"/>
    </row>
    <row r="178" spans="1:1">
      <c r="A178" s="120"/>
    </row>
    <row r="179" spans="1:1">
      <c r="A179" s="120"/>
    </row>
    <row r="180" spans="1:1">
      <c r="A180" s="120"/>
    </row>
    <row r="181" spans="1:1">
      <c r="A181" s="120"/>
    </row>
    <row r="182" spans="1:1">
      <c r="A182" s="120"/>
    </row>
    <row r="183" spans="1:1">
      <c r="A183" s="120"/>
    </row>
    <row r="184" spans="1:1">
      <c r="A184" s="120"/>
    </row>
    <row r="185" spans="1:1">
      <c r="A185" s="120"/>
    </row>
    <row r="186" spans="1:1">
      <c r="A186" s="120"/>
    </row>
    <row r="187" spans="1:1">
      <c r="A187" s="120"/>
    </row>
    <row r="188" spans="1:1">
      <c r="A188" s="120"/>
    </row>
    <row r="189" spans="1:1">
      <c r="A189" s="120"/>
    </row>
    <row r="190" spans="1:1">
      <c r="A190" s="120"/>
    </row>
    <row r="191" spans="1:1">
      <c r="A191" s="120"/>
    </row>
    <row r="192" spans="1:1">
      <c r="A192" s="120"/>
    </row>
    <row r="193" spans="1:1">
      <c r="A193" s="120"/>
    </row>
    <row r="194" spans="1:1">
      <c r="A194" s="120"/>
    </row>
    <row r="195" spans="1:1">
      <c r="A195" s="120"/>
    </row>
    <row r="196" spans="1:1">
      <c r="A196" s="120"/>
    </row>
    <row r="197" spans="1:1">
      <c r="A197" s="120"/>
    </row>
    <row r="198" spans="1:1">
      <c r="A198" s="120"/>
    </row>
    <row r="199" spans="1:1">
      <c r="A199" s="120"/>
    </row>
    <row r="200" spans="1:1">
      <c r="A200" s="120"/>
    </row>
    <row r="201" spans="1:1">
      <c r="A201" s="120"/>
    </row>
    <row r="202" spans="1:1">
      <c r="A202" s="120"/>
    </row>
    <row r="203" spans="1:1">
      <c r="A203" s="120"/>
    </row>
    <row r="204" spans="1:1">
      <c r="A204" s="120"/>
    </row>
    <row r="205" spans="1:1">
      <c r="A205" s="120"/>
    </row>
    <row r="206" spans="1:1">
      <c r="A206" s="120"/>
    </row>
    <row r="207" spans="1:1">
      <c r="A207" s="120"/>
    </row>
    <row r="208" spans="1:1">
      <c r="A208" s="120"/>
    </row>
    <row r="209" spans="1:1">
      <c r="A209" s="120"/>
    </row>
    <row r="210" spans="1:1">
      <c r="A210" s="120"/>
    </row>
    <row r="211" spans="1:1">
      <c r="A211" s="120"/>
    </row>
    <row r="212" spans="1:1">
      <c r="A212" s="120"/>
    </row>
    <row r="213" spans="1:1">
      <c r="A213" s="120"/>
    </row>
    <row r="214" spans="1:1">
      <c r="A214" s="120"/>
    </row>
    <row r="215" spans="1:1">
      <c r="A215" s="120"/>
    </row>
    <row r="216" spans="1:1">
      <c r="A216" s="120"/>
    </row>
    <row r="217" spans="1:1">
      <c r="A217" s="120"/>
    </row>
    <row r="218" spans="1:1">
      <c r="A218" s="120"/>
    </row>
    <row r="219" spans="1:1">
      <c r="A219" s="120"/>
    </row>
    <row r="220" spans="1:1">
      <c r="A220" s="120"/>
    </row>
    <row r="221" spans="1:1">
      <c r="A221" s="120"/>
    </row>
    <row r="222" spans="1:1">
      <c r="A222" s="120"/>
    </row>
    <row r="223" spans="1:1">
      <c r="A223" s="120"/>
    </row>
    <row r="224" spans="1:1">
      <c r="A224" s="120"/>
    </row>
    <row r="225" spans="1:1">
      <c r="A225" s="120"/>
    </row>
    <row r="226" spans="1:1">
      <c r="A226" s="120"/>
    </row>
    <row r="227" spans="1:1">
      <c r="A227" s="120"/>
    </row>
    <row r="228" spans="1:1">
      <c r="A228" s="120"/>
    </row>
    <row r="229" spans="1:1">
      <c r="A229" s="120"/>
    </row>
    <row r="230" spans="1:1">
      <c r="A230" s="120"/>
    </row>
    <row r="231" spans="1:1">
      <c r="A231" s="120"/>
    </row>
    <row r="232" spans="1:1">
      <c r="A232" s="120"/>
    </row>
    <row r="233" spans="1:1">
      <c r="A233" s="120"/>
    </row>
    <row r="234" spans="1:1">
      <c r="A234" s="120"/>
    </row>
    <row r="235" spans="1:1">
      <c r="A235" s="120"/>
    </row>
    <row r="236" spans="1:1">
      <c r="A236" s="120"/>
    </row>
    <row r="237" spans="1:1">
      <c r="A237" s="120"/>
    </row>
    <row r="238" spans="1:1">
      <c r="A238" s="120"/>
    </row>
    <row r="239" spans="1:1">
      <c r="A239" s="120"/>
    </row>
    <row r="240" spans="1:1">
      <c r="A240" s="120"/>
    </row>
    <row r="241" spans="1:1">
      <c r="A241" s="120"/>
    </row>
    <row r="242" spans="1:1">
      <c r="A242" s="120"/>
    </row>
    <row r="243" spans="1:1">
      <c r="A243" s="120"/>
    </row>
    <row r="244" spans="1:1">
      <c r="A244" s="120"/>
    </row>
    <row r="245" spans="1:1">
      <c r="A245" s="120"/>
    </row>
    <row r="246" spans="1:1">
      <c r="A246" s="120"/>
    </row>
    <row r="247" spans="1:1">
      <c r="A247" s="120"/>
    </row>
    <row r="248" spans="1:1">
      <c r="A248" s="120"/>
    </row>
    <row r="249" spans="1:1">
      <c r="A249" s="120"/>
    </row>
    <row r="250" spans="1:1">
      <c r="A250" s="120"/>
    </row>
    <row r="251" spans="1:1">
      <c r="A251" s="120"/>
    </row>
    <row r="252" spans="1:1">
      <c r="A252" s="120"/>
    </row>
    <row r="253" spans="1:1">
      <c r="A253" s="120"/>
    </row>
    <row r="254" spans="1:1">
      <c r="A254" s="120"/>
    </row>
    <row r="255" spans="1:1">
      <c r="A255" s="120"/>
    </row>
    <row r="256" spans="1:1">
      <c r="A256" s="120"/>
    </row>
    <row r="257" spans="1:1">
      <c r="A257" s="120"/>
    </row>
    <row r="258" spans="1:1">
      <c r="A258" s="120"/>
    </row>
    <row r="259" spans="1:1">
      <c r="A259" s="120"/>
    </row>
    <row r="260" spans="1:1">
      <c r="A260" s="120"/>
    </row>
    <row r="261" spans="1:1">
      <c r="A261" s="120"/>
    </row>
    <row r="262" spans="1:1">
      <c r="A262" s="120"/>
    </row>
    <row r="263" spans="1:1">
      <c r="A263" s="120"/>
    </row>
    <row r="264" spans="1:1">
      <c r="A264" s="120"/>
    </row>
    <row r="265" spans="1:1">
      <c r="A265" s="120"/>
    </row>
    <row r="266" spans="1:1">
      <c r="A266" s="120"/>
    </row>
    <row r="267" spans="1:1">
      <c r="A267" s="120"/>
    </row>
    <row r="268" spans="1:1">
      <c r="A268" s="120"/>
    </row>
    <row r="269" spans="1:1">
      <c r="A269" s="120"/>
    </row>
    <row r="270" spans="1:1">
      <c r="A270" s="120"/>
    </row>
    <row r="271" spans="1:1">
      <c r="A271" s="120"/>
    </row>
    <row r="272" spans="1:1">
      <c r="A272" s="120"/>
    </row>
    <row r="273" spans="1:1">
      <c r="A273" s="120"/>
    </row>
    <row r="274" spans="1:1">
      <c r="A274" s="120"/>
    </row>
    <row r="275" spans="1:1">
      <c r="A275" s="120"/>
    </row>
    <row r="276" spans="1:1">
      <c r="A276" s="120"/>
    </row>
    <row r="277" spans="1:1">
      <c r="A277" s="120"/>
    </row>
    <row r="278" spans="1:1">
      <c r="A278" s="120"/>
    </row>
    <row r="279" spans="1:1">
      <c r="A279" s="120"/>
    </row>
    <row r="280" spans="1:1">
      <c r="A280" s="120"/>
    </row>
    <row r="281" spans="1:1">
      <c r="A281" s="120"/>
    </row>
    <row r="282" spans="1:1">
      <c r="A282" s="120"/>
    </row>
    <row r="283" spans="1:1">
      <c r="A283" s="120"/>
    </row>
    <row r="284" spans="1:1">
      <c r="A284" s="120"/>
    </row>
    <row r="285" spans="1:1">
      <c r="A285" s="120"/>
    </row>
    <row r="286" spans="1:1">
      <c r="A286" s="120"/>
    </row>
    <row r="287" spans="1:1">
      <c r="A287" s="120"/>
    </row>
    <row r="288" spans="1:1">
      <c r="A288" s="120"/>
    </row>
    <row r="289" spans="1:1">
      <c r="A289" s="120"/>
    </row>
    <row r="290" spans="1:1">
      <c r="A290" s="120"/>
    </row>
    <row r="291" spans="1:1">
      <c r="A291" s="120"/>
    </row>
    <row r="292" spans="1:1">
      <c r="A292" s="120"/>
    </row>
    <row r="293" spans="1:1">
      <c r="A293" s="120"/>
    </row>
    <row r="294" spans="1:1">
      <c r="A294" s="120"/>
    </row>
    <row r="295" spans="1:1">
      <c r="A295" s="120"/>
    </row>
    <row r="296" spans="1:1">
      <c r="A296" s="120"/>
    </row>
    <row r="297" spans="1:1">
      <c r="A297" s="120"/>
    </row>
    <row r="298" spans="1:1">
      <c r="A298" s="120"/>
    </row>
    <row r="299" spans="1:1">
      <c r="A299" s="120"/>
    </row>
    <row r="300" spans="1:1">
      <c r="A300" s="120"/>
    </row>
    <row r="301" spans="1:1">
      <c r="A301" s="120"/>
    </row>
    <row r="302" spans="1:1">
      <c r="A302" s="120"/>
    </row>
    <row r="303" spans="1:1">
      <c r="A303" s="120"/>
    </row>
    <row r="304" spans="1:1">
      <c r="A304" s="120"/>
    </row>
    <row r="305" spans="1:1">
      <c r="A305" s="120"/>
    </row>
    <row r="306" spans="1:1">
      <c r="A306" s="120"/>
    </row>
    <row r="307" spans="1:1">
      <c r="A307" s="120"/>
    </row>
    <row r="308" spans="1:1">
      <c r="A308" s="120"/>
    </row>
    <row r="309" spans="1:1">
      <c r="A309" s="120"/>
    </row>
    <row r="310" spans="1:1">
      <c r="A310" s="120"/>
    </row>
    <row r="311" spans="1:1">
      <c r="A311" s="120"/>
    </row>
    <row r="312" spans="1:1">
      <c r="A312" s="120"/>
    </row>
    <row r="313" spans="1:1">
      <c r="A313" s="120"/>
    </row>
    <row r="314" spans="1:1">
      <c r="A314" s="120"/>
    </row>
    <row r="315" spans="1:1">
      <c r="A315" s="120"/>
    </row>
    <row r="316" spans="1:1">
      <c r="A316" s="120"/>
    </row>
    <row r="317" spans="1:1">
      <c r="A317" s="120"/>
    </row>
    <row r="318" spans="1:1">
      <c r="A318" s="120"/>
    </row>
    <row r="319" spans="1:1">
      <c r="A319" s="120"/>
    </row>
    <row r="320" spans="1:1">
      <c r="A320" s="120"/>
    </row>
    <row r="321" spans="1:1">
      <c r="A321" s="120"/>
    </row>
    <row r="322" spans="1:1">
      <c r="A322" s="120"/>
    </row>
    <row r="323" spans="1:1">
      <c r="A323" s="120"/>
    </row>
    <row r="324" spans="1:1">
      <c r="A324" s="120"/>
    </row>
    <row r="325" spans="1:1">
      <c r="A325" s="120"/>
    </row>
    <row r="326" spans="1:1">
      <c r="A326" s="120"/>
    </row>
    <row r="327" spans="1:1">
      <c r="A327" s="120"/>
    </row>
    <row r="328" spans="1:1">
      <c r="A328" s="120"/>
    </row>
    <row r="329" spans="1:1">
      <c r="A329" s="120"/>
    </row>
    <row r="330" spans="1:1">
      <c r="A330" s="120"/>
    </row>
    <row r="331" spans="1:1">
      <c r="A331" s="120"/>
    </row>
    <row r="332" spans="1:1">
      <c r="A332" s="120"/>
    </row>
    <row r="333" spans="1:1">
      <c r="A333" s="120"/>
    </row>
    <row r="334" spans="1:1">
      <c r="A334" s="120"/>
    </row>
    <row r="335" spans="1:1">
      <c r="A335" s="120"/>
    </row>
    <row r="336" spans="1:1">
      <c r="A336" s="120"/>
    </row>
    <row r="337" spans="1:1">
      <c r="A337" s="120"/>
    </row>
    <row r="338" spans="1:1">
      <c r="A338" s="120"/>
    </row>
    <row r="339" spans="1:1">
      <c r="A339" s="120"/>
    </row>
    <row r="340" spans="1:1">
      <c r="A340" s="120"/>
    </row>
    <row r="341" spans="1:1">
      <c r="A341" s="120"/>
    </row>
    <row r="342" spans="1:1">
      <c r="A342" s="120"/>
    </row>
    <row r="343" spans="1:1">
      <c r="A343" s="120"/>
    </row>
    <row r="344" spans="1:1">
      <c r="A344" s="120"/>
    </row>
    <row r="345" spans="1:1">
      <c r="A345" s="120"/>
    </row>
    <row r="346" spans="1:1">
      <c r="A346" s="120"/>
    </row>
    <row r="347" spans="1:1">
      <c r="A347" s="120"/>
    </row>
    <row r="348" spans="1:1">
      <c r="A348" s="120"/>
    </row>
    <row r="349" spans="1:1">
      <c r="A349" s="120"/>
    </row>
    <row r="350" spans="1:1">
      <c r="A350" s="120"/>
    </row>
    <row r="351" spans="1:1">
      <c r="A351" s="120"/>
    </row>
    <row r="352" spans="1:1">
      <c r="A352" s="120"/>
    </row>
    <row r="353" spans="1:1">
      <c r="A353" s="120"/>
    </row>
    <row r="354" spans="1:1">
      <c r="A354" s="120"/>
    </row>
    <row r="355" spans="1:1">
      <c r="A355" s="120"/>
    </row>
    <row r="356" spans="1:1">
      <c r="A356" s="120"/>
    </row>
    <row r="357" spans="1:1">
      <c r="A357" s="120"/>
    </row>
    <row r="358" spans="1:1">
      <c r="A358" s="120"/>
    </row>
    <row r="359" spans="1:1">
      <c r="A359" s="120"/>
    </row>
    <row r="360" spans="1:1">
      <c r="A360" s="120"/>
    </row>
    <row r="361" spans="1:1">
      <c r="A361" s="120"/>
    </row>
    <row r="362" spans="1:1">
      <c r="A362" s="120"/>
    </row>
    <row r="363" spans="1:1">
      <c r="A363" s="120"/>
    </row>
    <row r="364" spans="1:1">
      <c r="A364" s="120"/>
    </row>
    <row r="365" spans="1:1">
      <c r="A365" s="120"/>
    </row>
    <row r="366" spans="1:1">
      <c r="A366" s="120"/>
    </row>
    <row r="367" spans="1:1">
      <c r="A367" s="120"/>
    </row>
    <row r="368" spans="1:1">
      <c r="A368" s="120"/>
    </row>
    <row r="369" spans="1:1">
      <c r="A369" s="120"/>
    </row>
    <row r="370" spans="1:1">
      <c r="A370" s="120"/>
    </row>
    <row r="371" spans="1:1">
      <c r="A371" s="120"/>
    </row>
    <row r="372" spans="1:1">
      <c r="A372" s="120"/>
    </row>
    <row r="373" spans="1:1">
      <c r="A373" s="120"/>
    </row>
    <row r="374" spans="1:1">
      <c r="A374" s="120"/>
    </row>
    <row r="375" spans="1:1">
      <c r="A375" s="120"/>
    </row>
    <row r="376" spans="1:1">
      <c r="A376" s="120"/>
    </row>
    <row r="377" spans="1:1">
      <c r="A377" s="120"/>
    </row>
    <row r="378" spans="1:1">
      <c r="A378" s="120"/>
    </row>
    <row r="379" spans="1:1">
      <c r="A379" s="120"/>
    </row>
    <row r="380" spans="1:1">
      <c r="A380" s="120"/>
    </row>
    <row r="381" spans="1:1">
      <c r="A381" s="120"/>
    </row>
    <row r="382" spans="1:1">
      <c r="A382" s="120"/>
    </row>
    <row r="383" spans="1:1">
      <c r="A383" s="120"/>
    </row>
    <row r="384" spans="1:1">
      <c r="A384" s="120"/>
    </row>
    <row r="385" spans="1:1">
      <c r="A385" s="120"/>
    </row>
    <row r="386" spans="1:1">
      <c r="A386" s="120"/>
    </row>
    <row r="387" spans="1:1">
      <c r="A387" s="120"/>
    </row>
    <row r="388" spans="1:1">
      <c r="A388" s="120"/>
    </row>
    <row r="389" spans="1:1">
      <c r="A389" s="120"/>
    </row>
    <row r="390" spans="1:1">
      <c r="A390" s="120"/>
    </row>
    <row r="391" spans="1:1">
      <c r="A391" s="120"/>
    </row>
    <row r="392" spans="1:1">
      <c r="A392" s="120"/>
    </row>
    <row r="393" spans="1:1">
      <c r="A393" s="120"/>
    </row>
    <row r="394" spans="1:1">
      <c r="A394" s="120"/>
    </row>
    <row r="395" spans="1:1">
      <c r="A395" s="120"/>
    </row>
    <row r="396" spans="1:1">
      <c r="A396" s="120"/>
    </row>
    <row r="397" spans="1:1">
      <c r="A397" s="120"/>
    </row>
    <row r="398" spans="1:1">
      <c r="A398" s="120"/>
    </row>
    <row r="399" spans="1:1">
      <c r="A399" s="120"/>
    </row>
    <row r="400" spans="1:1">
      <c r="A400" s="120"/>
    </row>
    <row r="401" spans="1:1">
      <c r="A401" s="120"/>
    </row>
    <row r="402" spans="1:1">
      <c r="A402" s="120"/>
    </row>
    <row r="403" spans="1:1">
      <c r="A403" s="120"/>
    </row>
    <row r="404" spans="1:1">
      <c r="A404" s="120"/>
    </row>
    <row r="405" spans="1:1">
      <c r="A405" s="120"/>
    </row>
    <row r="406" spans="1:1">
      <c r="A406" s="120"/>
    </row>
    <row r="407" spans="1:1">
      <c r="A407" s="120"/>
    </row>
    <row r="408" spans="1:1">
      <c r="A408" s="120"/>
    </row>
    <row r="409" spans="1:1">
      <c r="A409" s="120"/>
    </row>
    <row r="410" spans="1:1">
      <c r="A410" s="120"/>
    </row>
    <row r="411" spans="1:1">
      <c r="A411" s="120"/>
    </row>
    <row r="412" spans="1:1">
      <c r="A412" s="120"/>
    </row>
    <row r="413" spans="1:1">
      <c r="A413" s="120"/>
    </row>
    <row r="414" spans="1:1">
      <c r="A414" s="120"/>
    </row>
    <row r="415" spans="1:1">
      <c r="A415" s="120"/>
    </row>
    <row r="416" spans="1:1">
      <c r="A416" s="120"/>
    </row>
    <row r="417" spans="1:1">
      <c r="A417" s="120"/>
    </row>
    <row r="418" spans="1:1">
      <c r="A418" s="120"/>
    </row>
    <row r="419" spans="1:1">
      <c r="A419" s="120"/>
    </row>
    <row r="420" spans="1:1">
      <c r="A420" s="120"/>
    </row>
    <row r="421" spans="1:1">
      <c r="A421" s="120"/>
    </row>
    <row r="422" spans="1:1">
      <c r="A422" s="120"/>
    </row>
    <row r="423" spans="1:1">
      <c r="A423" s="120"/>
    </row>
    <row r="424" spans="1:1">
      <c r="A424" s="120"/>
    </row>
    <row r="425" spans="1:1">
      <c r="A425" s="120"/>
    </row>
    <row r="426" spans="1:1">
      <c r="A426" s="120"/>
    </row>
    <row r="427" spans="1:1">
      <c r="A427" s="120"/>
    </row>
    <row r="428" spans="1:1">
      <c r="A428" s="120"/>
    </row>
    <row r="429" spans="1:1">
      <c r="A429" s="120"/>
    </row>
    <row r="430" spans="1:1">
      <c r="A430" s="120"/>
    </row>
    <row r="431" spans="1:1">
      <c r="A431" s="120"/>
    </row>
    <row r="432" spans="1:1">
      <c r="A432" s="120"/>
    </row>
    <row r="433" spans="1:1">
      <c r="A433" s="120"/>
    </row>
    <row r="434" spans="1:1">
      <c r="A434" s="120"/>
    </row>
    <row r="435" spans="1:1">
      <c r="A435" s="120"/>
    </row>
    <row r="436" spans="1:1">
      <c r="A436" s="120"/>
    </row>
    <row r="437" spans="1:1">
      <c r="A437" s="120"/>
    </row>
    <row r="438" spans="1:1">
      <c r="A438" s="120"/>
    </row>
    <row r="439" spans="1:1">
      <c r="A439" s="120"/>
    </row>
    <row r="440" spans="1:1">
      <c r="A440" s="120"/>
    </row>
    <row r="441" spans="1:1">
      <c r="A441" s="120"/>
    </row>
    <row r="442" spans="1:1">
      <c r="A442" s="120"/>
    </row>
    <row r="443" spans="1:1">
      <c r="A443" s="120"/>
    </row>
    <row r="444" spans="1:1">
      <c r="A444" s="120"/>
    </row>
    <row r="445" spans="1:1">
      <c r="A445" s="120"/>
    </row>
    <row r="446" spans="1:1">
      <c r="A446" s="120"/>
    </row>
    <row r="447" spans="1:1">
      <c r="A447" s="120"/>
    </row>
    <row r="448" spans="1:1">
      <c r="A448" s="120"/>
    </row>
    <row r="449" spans="1:1">
      <c r="A449" s="120"/>
    </row>
    <row r="450" spans="1:1">
      <c r="A450" s="120"/>
    </row>
    <row r="451" spans="1:1">
      <c r="A451" s="120"/>
    </row>
    <row r="452" spans="1:1">
      <c r="A452" s="120"/>
    </row>
    <row r="453" spans="1:1">
      <c r="A453" s="120"/>
    </row>
    <row r="454" spans="1:1">
      <c r="A454" s="120"/>
    </row>
    <row r="455" spans="1:1">
      <c r="A455" s="120"/>
    </row>
    <row r="456" spans="1:1">
      <c r="A456" s="120"/>
    </row>
    <row r="457" spans="1:1">
      <c r="A457" s="120"/>
    </row>
    <row r="458" spans="1:1">
      <c r="A458" s="120"/>
    </row>
    <row r="459" spans="1:1">
      <c r="A459" s="120"/>
    </row>
    <row r="460" spans="1:1">
      <c r="A460" s="120"/>
    </row>
    <row r="461" spans="1:1">
      <c r="A461" s="120"/>
    </row>
    <row r="462" spans="1:1">
      <c r="A462" s="120"/>
    </row>
    <row r="463" spans="1:1">
      <c r="A463" s="120"/>
    </row>
    <row r="464" spans="1:1">
      <c r="A464" s="120"/>
    </row>
    <row r="465" spans="1:1">
      <c r="A465" s="120"/>
    </row>
    <row r="466" spans="1:1">
      <c r="A466" s="120"/>
    </row>
    <row r="467" spans="1:1">
      <c r="A467" s="120"/>
    </row>
    <row r="468" spans="1:1">
      <c r="A468" s="120"/>
    </row>
    <row r="469" spans="1:1">
      <c r="A469" s="120"/>
    </row>
    <row r="470" spans="1:1">
      <c r="A470" s="120"/>
    </row>
    <row r="471" spans="1:1">
      <c r="A471" s="120"/>
    </row>
    <row r="472" spans="1:1">
      <c r="A472" s="120"/>
    </row>
    <row r="473" spans="1:1">
      <c r="A473" s="120"/>
    </row>
    <row r="474" spans="1:1">
      <c r="A474" s="120"/>
    </row>
    <row r="475" spans="1:1">
      <c r="A475" s="120"/>
    </row>
    <row r="476" spans="1:1">
      <c r="A476" s="120"/>
    </row>
    <row r="477" spans="1:1">
      <c r="A477" s="120"/>
    </row>
    <row r="478" spans="1:1">
      <c r="A478" s="120"/>
    </row>
    <row r="479" spans="1:1">
      <c r="A479" s="120"/>
    </row>
    <row r="480" spans="1:1">
      <c r="A480" s="120"/>
    </row>
    <row r="481" spans="1:1">
      <c r="A481" s="120"/>
    </row>
    <row r="482" spans="1:1">
      <c r="A482" s="120"/>
    </row>
    <row r="483" spans="1:1">
      <c r="A483" s="120"/>
    </row>
    <row r="484" spans="1:1">
      <c r="A484" s="120"/>
    </row>
    <row r="485" spans="1:1">
      <c r="A485" s="120"/>
    </row>
    <row r="486" spans="1:1">
      <c r="A486" s="120"/>
    </row>
    <row r="487" spans="1:1">
      <c r="A487" s="120"/>
    </row>
    <row r="488" spans="1:1">
      <c r="A488" s="120"/>
    </row>
    <row r="489" spans="1:1">
      <c r="A489" s="120"/>
    </row>
    <row r="490" spans="1:1">
      <c r="A490" s="120"/>
    </row>
    <row r="491" spans="1:1">
      <c r="A491" s="120"/>
    </row>
    <row r="492" spans="1:1">
      <c r="A492" s="120"/>
    </row>
    <row r="493" spans="1:1">
      <c r="A493" s="120"/>
    </row>
    <row r="494" spans="1:1">
      <c r="A494" s="120"/>
    </row>
    <row r="495" spans="1:1">
      <c r="A495" s="120"/>
    </row>
    <row r="496" spans="1:1">
      <c r="A496" s="120"/>
    </row>
    <row r="497" spans="1:1">
      <c r="A497" s="120"/>
    </row>
    <row r="498" spans="1:1">
      <c r="A498" s="120"/>
    </row>
    <row r="499" spans="1:1">
      <c r="A499" s="120"/>
    </row>
    <row r="500" spans="1:1">
      <c r="A500" s="120"/>
    </row>
    <row r="501" spans="1:1">
      <c r="A501" s="120"/>
    </row>
    <row r="502" spans="1:1">
      <c r="A502" s="120"/>
    </row>
    <row r="503" spans="1:1">
      <c r="A503" s="120"/>
    </row>
    <row r="504" spans="1:1">
      <c r="A504" s="120"/>
    </row>
    <row r="505" spans="1:1">
      <c r="A505" s="120"/>
    </row>
    <row r="506" spans="1:1">
      <c r="A506" s="120"/>
    </row>
    <row r="507" spans="1:1">
      <c r="A507" s="120"/>
    </row>
    <row r="508" spans="1:1">
      <c r="A508" s="120"/>
    </row>
    <row r="509" spans="1:1">
      <c r="A509" s="120"/>
    </row>
    <row r="510" spans="1:1">
      <c r="A510" s="120"/>
    </row>
    <row r="511" spans="1:1">
      <c r="A511" s="120"/>
    </row>
    <row r="512" spans="1:1">
      <c r="A512" s="120"/>
    </row>
    <row r="513" spans="1:1">
      <c r="A513" s="120"/>
    </row>
    <row r="514" spans="1:1">
      <c r="A514" s="120"/>
    </row>
    <row r="515" spans="1:1">
      <c r="A515" s="120"/>
    </row>
    <row r="516" spans="1:1">
      <c r="A516" s="120"/>
    </row>
    <row r="517" spans="1:1">
      <c r="A517" s="120"/>
    </row>
    <row r="518" spans="1:1">
      <c r="A518" s="120"/>
    </row>
    <row r="519" spans="1:1">
      <c r="A519" s="120"/>
    </row>
    <row r="520" spans="1:1">
      <c r="A520" s="120"/>
    </row>
    <row r="521" spans="1:1">
      <c r="A521" s="120"/>
    </row>
    <row r="522" spans="1:1">
      <c r="A522" s="120"/>
    </row>
    <row r="523" spans="1:1">
      <c r="A523" s="120"/>
    </row>
    <row r="524" spans="1:1">
      <c r="A524" s="120"/>
    </row>
    <row r="525" spans="1:1">
      <c r="A525" s="120"/>
    </row>
    <row r="526" spans="1:1">
      <c r="A526" s="120"/>
    </row>
    <row r="527" spans="1:1">
      <c r="A527" s="120"/>
    </row>
    <row r="528" spans="1:1">
      <c r="A528" s="120"/>
    </row>
    <row r="529" spans="1:1">
      <c r="A529" s="120"/>
    </row>
    <row r="530" spans="1:1">
      <c r="A530" s="120"/>
    </row>
    <row r="531" spans="1:1">
      <c r="A531" s="120"/>
    </row>
    <row r="532" spans="1:1">
      <c r="A532" s="120"/>
    </row>
    <row r="533" spans="1:1">
      <c r="A533" s="120"/>
    </row>
    <row r="534" spans="1:1">
      <c r="A534" s="120"/>
    </row>
    <row r="535" spans="1:1">
      <c r="A535" s="120"/>
    </row>
    <row r="536" spans="1:1">
      <c r="A536" s="120"/>
    </row>
    <row r="537" spans="1:1">
      <c r="A537" s="120"/>
    </row>
    <row r="538" spans="1:1">
      <c r="A538" s="120"/>
    </row>
    <row r="539" spans="1:1">
      <c r="A539" s="120"/>
    </row>
    <row r="540" spans="1:1">
      <c r="A540" s="120"/>
    </row>
    <row r="541" spans="1:1">
      <c r="A541" s="120"/>
    </row>
    <row r="542" spans="1:1">
      <c r="A542" s="120"/>
    </row>
    <row r="543" spans="1:1">
      <c r="A543" s="120"/>
    </row>
    <row r="544" spans="1:1">
      <c r="A544" s="120"/>
    </row>
    <row r="545" spans="1:1">
      <c r="A545" s="120"/>
    </row>
    <row r="546" spans="1:1">
      <c r="A546" s="120"/>
    </row>
    <row r="547" spans="1:1">
      <c r="A547" s="120"/>
    </row>
    <row r="548" spans="1:1">
      <c r="A548" s="120"/>
    </row>
    <row r="549" spans="1:1">
      <c r="A549" s="120"/>
    </row>
    <row r="550" spans="1:1">
      <c r="A550" s="120"/>
    </row>
    <row r="551" spans="1:1">
      <c r="A551" s="120"/>
    </row>
    <row r="552" spans="1:1">
      <c r="A552" s="120"/>
    </row>
    <row r="553" spans="1:1">
      <c r="A553" s="120"/>
    </row>
    <row r="554" spans="1:1">
      <c r="A554" s="120"/>
    </row>
    <row r="555" spans="1:1">
      <c r="A555" s="120"/>
    </row>
    <row r="556" spans="1:1">
      <c r="A556" s="120"/>
    </row>
    <row r="557" spans="1:1">
      <c r="A557" s="120"/>
    </row>
    <row r="558" spans="1:1">
      <c r="A558" s="120"/>
    </row>
    <row r="559" spans="1:1">
      <c r="A559" s="120"/>
    </row>
    <row r="560" spans="1:1">
      <c r="A560" s="120"/>
    </row>
    <row r="561" spans="1:1">
      <c r="A561" s="120"/>
    </row>
    <row r="562" spans="1:1">
      <c r="A562" s="120"/>
    </row>
    <row r="563" spans="1:1">
      <c r="A563" s="120"/>
    </row>
    <row r="564" spans="1:1">
      <c r="A564" s="120"/>
    </row>
    <row r="565" spans="1:1">
      <c r="A565" s="120"/>
    </row>
    <row r="566" spans="1:1">
      <c r="A566" s="120"/>
    </row>
    <row r="567" spans="1:1">
      <c r="A567" s="120"/>
    </row>
    <row r="568" spans="1:1">
      <c r="A568" s="120"/>
    </row>
    <row r="569" spans="1:1">
      <c r="A569" s="120"/>
    </row>
    <row r="570" spans="1:1">
      <c r="A570" s="120"/>
    </row>
    <row r="571" spans="1:1">
      <c r="A571" s="120"/>
    </row>
    <row r="572" spans="1:1">
      <c r="A572" s="120"/>
    </row>
    <row r="573" spans="1:1">
      <c r="A573" s="120"/>
    </row>
    <row r="574" spans="1:1">
      <c r="A574" s="120"/>
    </row>
    <row r="575" spans="1:1">
      <c r="A575" s="120"/>
    </row>
    <row r="576" spans="1:1">
      <c r="A576" s="120"/>
    </row>
    <row r="577" spans="1:1">
      <c r="A577" s="120"/>
    </row>
    <row r="578" spans="1:1">
      <c r="A578" s="120"/>
    </row>
    <row r="579" spans="1:1">
      <c r="A579" s="120"/>
    </row>
    <row r="580" spans="1:1">
      <c r="A580" s="120"/>
    </row>
    <row r="581" spans="1:1">
      <c r="A581" s="120"/>
    </row>
    <row r="582" spans="1:1">
      <c r="A582" s="120"/>
    </row>
    <row r="583" spans="1:1">
      <c r="A583" s="120"/>
    </row>
    <row r="584" spans="1:1">
      <c r="A584" s="120"/>
    </row>
    <row r="585" spans="1:1">
      <c r="A585" s="120"/>
    </row>
    <row r="586" spans="1:1">
      <c r="A586" s="120"/>
    </row>
    <row r="587" spans="1:1">
      <c r="A587" s="120"/>
    </row>
    <row r="588" spans="1:1">
      <c r="A588" s="120"/>
    </row>
    <row r="589" spans="1:1">
      <c r="A589" s="120"/>
    </row>
    <row r="590" spans="1:1">
      <c r="A590" s="120"/>
    </row>
    <row r="591" spans="1:1">
      <c r="A591" s="120"/>
    </row>
    <row r="592" spans="1:1">
      <c r="A592" s="120"/>
    </row>
    <row r="593" spans="1:1">
      <c r="A593" s="120"/>
    </row>
    <row r="594" spans="1:1">
      <c r="A594" s="120"/>
    </row>
    <row r="595" spans="1:1">
      <c r="A595" s="120"/>
    </row>
    <row r="596" spans="1:1">
      <c r="A596" s="120"/>
    </row>
    <row r="597" spans="1:1">
      <c r="A597" s="120"/>
    </row>
    <row r="598" spans="1:1">
      <c r="A598" s="120"/>
    </row>
    <row r="599" spans="1:1">
      <c r="A599" s="120"/>
    </row>
    <row r="600" spans="1:1">
      <c r="A600" s="120"/>
    </row>
    <row r="601" spans="1:1">
      <c r="A601" s="120"/>
    </row>
    <row r="602" spans="1:1">
      <c r="A602" s="120"/>
    </row>
    <row r="603" spans="1:1">
      <c r="A603" s="120"/>
    </row>
    <row r="604" spans="1:1">
      <c r="A604" s="120"/>
    </row>
    <row r="605" spans="1:1">
      <c r="A605" s="120"/>
    </row>
    <row r="606" spans="1:1">
      <c r="A606" s="120"/>
    </row>
    <row r="607" spans="1:1">
      <c r="A607" s="120"/>
    </row>
    <row r="608" spans="1:1">
      <c r="A608" s="120"/>
    </row>
    <row r="609" spans="1:1">
      <c r="A609" s="120"/>
    </row>
    <row r="610" spans="1:1">
      <c r="A610" s="120"/>
    </row>
    <row r="611" spans="1:1">
      <c r="A611" s="120"/>
    </row>
    <row r="612" spans="1:1">
      <c r="A612" s="120"/>
    </row>
    <row r="613" spans="1:1">
      <c r="A613" s="120"/>
    </row>
    <row r="614" spans="1:1">
      <c r="A614" s="120"/>
    </row>
    <row r="615" spans="1:1">
      <c r="A615" s="120"/>
    </row>
    <row r="616" spans="1:1">
      <c r="A616" s="120"/>
    </row>
    <row r="617" spans="1:1">
      <c r="A617" s="120"/>
    </row>
    <row r="618" spans="1:1">
      <c r="A618" s="120"/>
    </row>
    <row r="619" spans="1:1">
      <c r="A619" s="120"/>
    </row>
    <row r="620" spans="1:1">
      <c r="A620" s="120"/>
    </row>
    <row r="621" spans="1:1">
      <c r="A621" s="120"/>
    </row>
    <row r="622" spans="1:1">
      <c r="A622" s="120"/>
    </row>
    <row r="623" spans="1:1">
      <c r="A623" s="120"/>
    </row>
    <row r="624" spans="1:1">
      <c r="A624" s="120"/>
    </row>
    <row r="625" spans="1:1">
      <c r="A625" s="120"/>
    </row>
    <row r="626" spans="1:1">
      <c r="A626" s="120"/>
    </row>
    <row r="627" spans="1:1">
      <c r="A627" s="120"/>
    </row>
    <row r="628" spans="1:1">
      <c r="A628" s="120"/>
    </row>
    <row r="629" spans="1:1">
      <c r="A629" s="120"/>
    </row>
    <row r="630" spans="1:1">
      <c r="A630" s="120"/>
    </row>
    <row r="631" spans="1:1">
      <c r="A631" s="120"/>
    </row>
    <row r="632" spans="1:1">
      <c r="A632" s="120"/>
    </row>
    <row r="633" spans="1:1">
      <c r="A633" s="120"/>
    </row>
    <row r="634" spans="1:1">
      <c r="A634" s="120"/>
    </row>
    <row r="635" spans="1:1">
      <c r="A635" s="120"/>
    </row>
    <row r="636" spans="1:1">
      <c r="A636" s="120"/>
    </row>
    <row r="637" spans="1:1">
      <c r="A637" s="120"/>
    </row>
    <row r="638" spans="1:1">
      <c r="A638" s="120"/>
    </row>
    <row r="639" spans="1:1">
      <c r="A639" s="120"/>
    </row>
    <row r="640" spans="1:1">
      <c r="A640" s="120"/>
    </row>
    <row r="641" spans="1:1">
      <c r="A641" s="120"/>
    </row>
    <row r="642" spans="1:1">
      <c r="A642" s="120"/>
    </row>
    <row r="643" spans="1:1">
      <c r="A643" s="120"/>
    </row>
    <row r="644" spans="1:1">
      <c r="A644" s="120"/>
    </row>
    <row r="645" spans="1:1">
      <c r="A645" s="120"/>
    </row>
    <row r="646" spans="1:1">
      <c r="A646" s="120"/>
    </row>
    <row r="647" spans="1:1">
      <c r="A647" s="120"/>
    </row>
    <row r="648" spans="1:1">
      <c r="A648" s="120"/>
    </row>
    <row r="649" spans="1:1">
      <c r="A649" s="120"/>
    </row>
    <row r="650" spans="1:1">
      <c r="A650" s="120"/>
    </row>
    <row r="651" spans="1:1">
      <c r="A651" s="120"/>
    </row>
    <row r="652" spans="1:1">
      <c r="A652" s="120"/>
    </row>
    <row r="653" spans="1:1">
      <c r="A653" s="120"/>
    </row>
    <row r="654" spans="1:1">
      <c r="A654" s="120"/>
    </row>
    <row r="655" spans="1:1">
      <c r="A655" s="120"/>
    </row>
    <row r="656" spans="1:1">
      <c r="A656" s="120"/>
    </row>
    <row r="657" spans="1:1">
      <c r="A657" s="120"/>
    </row>
    <row r="658" spans="1:1">
      <c r="A658" s="120"/>
    </row>
    <row r="659" spans="1:1">
      <c r="A659" s="120"/>
    </row>
    <row r="660" spans="1:1">
      <c r="A660" s="120"/>
    </row>
    <row r="661" spans="1:1">
      <c r="A661" s="120"/>
    </row>
    <row r="662" spans="1:1">
      <c r="A662" s="120"/>
    </row>
    <row r="663" spans="1:1">
      <c r="A663" s="120"/>
    </row>
    <row r="664" spans="1:1">
      <c r="A664" s="120"/>
    </row>
    <row r="665" spans="1:1">
      <c r="A665" s="120"/>
    </row>
    <row r="666" spans="1:1">
      <c r="A666" s="120"/>
    </row>
    <row r="667" spans="1:1">
      <c r="A667" s="120"/>
    </row>
    <row r="668" spans="1:1">
      <c r="A668" s="120"/>
    </row>
    <row r="669" spans="1:1">
      <c r="A669" s="120"/>
    </row>
    <row r="670" spans="1:1">
      <c r="A670" s="120"/>
    </row>
    <row r="671" spans="1:1">
      <c r="A671" s="120"/>
    </row>
    <row r="672" spans="1:1">
      <c r="A672" s="120"/>
    </row>
    <row r="673" spans="1:1">
      <c r="A673" s="120"/>
    </row>
    <row r="674" spans="1:1">
      <c r="A674" s="120"/>
    </row>
    <row r="675" spans="1:1">
      <c r="A675" s="120"/>
    </row>
    <row r="676" spans="1:1">
      <c r="A676" s="120"/>
    </row>
    <row r="677" spans="1:1">
      <c r="A677" s="120"/>
    </row>
    <row r="678" spans="1:1">
      <c r="A678" s="120"/>
    </row>
    <row r="679" spans="1:1">
      <c r="A679" s="120"/>
    </row>
    <row r="680" spans="1:1">
      <c r="A680" s="120"/>
    </row>
    <row r="681" spans="1:1">
      <c r="A681" s="120"/>
    </row>
    <row r="682" spans="1:1">
      <c r="A682" s="120"/>
    </row>
    <row r="683" spans="1:1">
      <c r="A683" s="120"/>
    </row>
    <row r="684" spans="1:1">
      <c r="A684" s="120"/>
    </row>
    <row r="685" spans="1:1">
      <c r="A685" s="120"/>
    </row>
    <row r="686" spans="1:1">
      <c r="A686" s="120"/>
    </row>
    <row r="687" spans="1:1">
      <c r="A687" s="120"/>
    </row>
    <row r="688" spans="1:1">
      <c r="A688" s="120"/>
    </row>
    <row r="689" spans="1:1">
      <c r="A689" s="120"/>
    </row>
    <row r="690" spans="1:1">
      <c r="A690" s="120"/>
    </row>
    <row r="691" spans="1:1">
      <c r="A691" s="120"/>
    </row>
    <row r="692" spans="1:1">
      <c r="A692" s="120"/>
    </row>
    <row r="693" spans="1:1">
      <c r="A693" s="120"/>
    </row>
    <row r="694" spans="1:1">
      <c r="A694" s="120"/>
    </row>
    <row r="695" spans="1:1">
      <c r="A695" s="120"/>
    </row>
    <row r="696" spans="1:1">
      <c r="A696" s="120"/>
    </row>
    <row r="697" spans="1:1">
      <c r="A697" s="120"/>
    </row>
    <row r="698" spans="1:1">
      <c r="A698" s="120"/>
    </row>
    <row r="699" spans="1:1">
      <c r="A699" s="120"/>
    </row>
    <row r="700" spans="1:1">
      <c r="A700" s="120"/>
    </row>
    <row r="701" spans="1:1">
      <c r="A701" s="120"/>
    </row>
    <row r="702" spans="1:1">
      <c r="A702" s="120"/>
    </row>
    <row r="703" spans="1:1">
      <c r="A703" s="120"/>
    </row>
    <row r="704" spans="1:1">
      <c r="A704" s="120"/>
    </row>
    <row r="705" spans="1:1">
      <c r="A705" s="120"/>
    </row>
    <row r="706" spans="1:1">
      <c r="A706" s="120"/>
    </row>
    <row r="707" spans="1:1">
      <c r="A707" s="120"/>
    </row>
    <row r="708" spans="1:1">
      <c r="A708" s="120"/>
    </row>
    <row r="709" spans="1:1">
      <c r="A709" s="120"/>
    </row>
    <row r="710" spans="1:1">
      <c r="A710" s="120"/>
    </row>
    <row r="711" spans="1:1">
      <c r="A711" s="120"/>
    </row>
    <row r="712" spans="1:1">
      <c r="A712" s="120"/>
    </row>
    <row r="713" spans="1:1">
      <c r="A713" s="120"/>
    </row>
    <row r="714" spans="1:1">
      <c r="A714" s="120"/>
    </row>
    <row r="715" spans="1:1">
      <c r="A715" s="120"/>
    </row>
    <row r="716" spans="1:1">
      <c r="A716" s="120"/>
    </row>
    <row r="717" spans="1:1">
      <c r="A717" s="120"/>
    </row>
    <row r="718" spans="1:1">
      <c r="A718" s="120"/>
    </row>
    <row r="719" spans="1:1">
      <c r="A719" s="120"/>
    </row>
    <row r="720" spans="1:1">
      <c r="A720" s="120"/>
    </row>
    <row r="721" spans="1:1">
      <c r="A721" s="120"/>
    </row>
    <row r="722" spans="1:1">
      <c r="A722" s="120"/>
    </row>
    <row r="723" spans="1:1">
      <c r="A723" s="120"/>
    </row>
    <row r="724" spans="1:1">
      <c r="A724" s="120"/>
    </row>
    <row r="725" spans="1:1">
      <c r="A725" s="120"/>
    </row>
    <row r="726" spans="1:1">
      <c r="A726" s="120"/>
    </row>
    <row r="727" spans="1:1">
      <c r="A727" s="120"/>
    </row>
    <row r="728" spans="1:1">
      <c r="A728" s="120"/>
    </row>
    <row r="729" spans="1:1">
      <c r="A729" s="120"/>
    </row>
    <row r="730" spans="1:1">
      <c r="A730" s="120"/>
    </row>
    <row r="731" spans="1:1">
      <c r="A731" s="120"/>
    </row>
    <row r="732" spans="1:1">
      <c r="A732" s="120"/>
    </row>
    <row r="733" spans="1:1">
      <c r="A733" s="120"/>
    </row>
    <row r="734" spans="1:1">
      <c r="A734" s="120"/>
    </row>
    <row r="735" spans="1:1">
      <c r="A735" s="120"/>
    </row>
    <row r="736" spans="1:1">
      <c r="A736" s="120"/>
    </row>
    <row r="737" spans="1:1">
      <c r="A737" s="120"/>
    </row>
    <row r="738" spans="1:1">
      <c r="A738" s="120"/>
    </row>
    <row r="739" spans="1:1">
      <c r="A739" s="120"/>
    </row>
    <row r="740" spans="1:1">
      <c r="A740" s="120"/>
    </row>
    <row r="741" spans="1:1">
      <c r="A741" s="120"/>
    </row>
    <row r="742" spans="1:1">
      <c r="A742" s="120"/>
    </row>
    <row r="743" spans="1:1">
      <c r="A743" s="120"/>
    </row>
    <row r="744" spans="1:1">
      <c r="A744" s="120"/>
    </row>
    <row r="745" spans="1:1">
      <c r="A745" s="120"/>
    </row>
    <row r="746" spans="1:1">
      <c r="A746" s="120"/>
    </row>
    <row r="747" spans="1:1">
      <c r="A747" s="120"/>
    </row>
    <row r="748" spans="1:1">
      <c r="A748" s="120"/>
    </row>
    <row r="749" spans="1:1">
      <c r="A749" s="120"/>
    </row>
    <row r="750" spans="1:1">
      <c r="A750" s="120"/>
    </row>
    <row r="751" spans="1:1">
      <c r="A751" s="120"/>
    </row>
    <row r="752" spans="1:1">
      <c r="A752" s="120"/>
    </row>
    <row r="753" spans="1:1">
      <c r="A753" s="120"/>
    </row>
    <row r="754" spans="1:1">
      <c r="A754" s="120"/>
    </row>
    <row r="755" spans="1:1">
      <c r="A755" s="120"/>
    </row>
    <row r="756" spans="1:1">
      <c r="A756" s="120"/>
    </row>
    <row r="757" spans="1:1">
      <c r="A757" s="120"/>
    </row>
    <row r="758" spans="1:1">
      <c r="A758" s="120"/>
    </row>
    <row r="759" spans="1:1">
      <c r="A759" s="120"/>
    </row>
    <row r="760" spans="1:1">
      <c r="A760" s="120"/>
    </row>
    <row r="761" spans="1:1">
      <c r="A761" s="120"/>
    </row>
    <row r="762" spans="1:1">
      <c r="A762" s="120"/>
    </row>
    <row r="763" spans="1:1">
      <c r="A763" s="120"/>
    </row>
    <row r="764" spans="1:1">
      <c r="A764" s="120"/>
    </row>
    <row r="765" spans="1:1">
      <c r="A765" s="120"/>
    </row>
    <row r="766" spans="1:1">
      <c r="A766" s="120"/>
    </row>
    <row r="767" spans="1:1">
      <c r="A767" s="120"/>
    </row>
    <row r="768" spans="1:1">
      <c r="A768" s="120"/>
    </row>
    <row r="769" spans="1:1">
      <c r="A769" s="120"/>
    </row>
    <row r="770" spans="1:1">
      <c r="A770" s="120"/>
    </row>
    <row r="771" spans="1:1">
      <c r="A771" s="120"/>
    </row>
    <row r="772" spans="1:1">
      <c r="A772" s="120"/>
    </row>
    <row r="773" spans="1:1">
      <c r="A773" s="120"/>
    </row>
    <row r="774" spans="1:1">
      <c r="A774" s="120"/>
    </row>
    <row r="775" spans="1:1">
      <c r="A775" s="120"/>
    </row>
    <row r="776" spans="1:1">
      <c r="A776" s="120"/>
    </row>
    <row r="777" spans="1:1">
      <c r="A777" s="120"/>
    </row>
    <row r="778" spans="1:1">
      <c r="A778" s="120"/>
    </row>
    <row r="779" spans="1:1">
      <c r="A779" s="120"/>
    </row>
    <row r="780" spans="1:1">
      <c r="A780" s="120"/>
    </row>
    <row r="781" spans="1:1">
      <c r="A781" s="120"/>
    </row>
    <row r="782" spans="1:1">
      <c r="A782" s="120"/>
    </row>
    <row r="783" spans="1:1">
      <c r="A783" s="120"/>
    </row>
    <row r="784" spans="1:1">
      <c r="A784" s="120"/>
    </row>
    <row r="785" spans="1:1">
      <c r="A785" s="120"/>
    </row>
    <row r="786" spans="1:1">
      <c r="A786" s="120"/>
    </row>
    <row r="787" spans="1:1">
      <c r="A787" s="120"/>
    </row>
    <row r="788" spans="1:1">
      <c r="A788" s="120"/>
    </row>
    <row r="789" spans="1:1">
      <c r="A789" s="120"/>
    </row>
    <row r="790" spans="1:1">
      <c r="A790" s="120"/>
    </row>
    <row r="791" spans="1:1">
      <c r="A791" s="120"/>
    </row>
    <row r="792" spans="1:1">
      <c r="A792" s="120"/>
    </row>
    <row r="793" spans="1:1">
      <c r="A793" s="120"/>
    </row>
    <row r="794" spans="1:1">
      <c r="A794" s="120"/>
    </row>
    <row r="795" spans="1:1">
      <c r="A795" s="120"/>
    </row>
    <row r="796" spans="1:1">
      <c r="A796" s="120"/>
    </row>
    <row r="797" spans="1:1">
      <c r="A797" s="120"/>
    </row>
    <row r="798" spans="1:1">
      <c r="A798" s="120"/>
    </row>
    <row r="799" spans="1:1">
      <c r="A799" s="120"/>
    </row>
    <row r="800" spans="1:1">
      <c r="A800" s="120"/>
    </row>
    <row r="801" spans="1:1">
      <c r="A801" s="120"/>
    </row>
    <row r="802" spans="1:1">
      <c r="A802" s="120"/>
    </row>
    <row r="803" spans="1:1">
      <c r="A803" s="120"/>
    </row>
    <row r="804" spans="1:1">
      <c r="A804" s="120"/>
    </row>
    <row r="805" spans="1:1">
      <c r="A805" s="120"/>
    </row>
    <row r="806" spans="1:1">
      <c r="A806" s="120"/>
    </row>
    <row r="807" spans="1:1">
      <c r="A807" s="120"/>
    </row>
    <row r="808" spans="1:1">
      <c r="A808" s="120"/>
    </row>
    <row r="809" spans="1:1">
      <c r="A809" s="120"/>
    </row>
    <row r="810" spans="1:1">
      <c r="A810" s="120"/>
    </row>
    <row r="811" spans="1:1">
      <c r="A811" s="120"/>
    </row>
    <row r="812" spans="1:1">
      <c r="A812" s="120"/>
    </row>
    <row r="813" spans="1:1">
      <c r="A813" s="120"/>
    </row>
    <row r="814" spans="1:1">
      <c r="A814" s="120"/>
    </row>
    <row r="815" spans="1:1">
      <c r="A815" s="120"/>
    </row>
    <row r="816" spans="1:1">
      <c r="A816" s="120"/>
    </row>
    <row r="817" spans="1:1">
      <c r="A817" s="120"/>
    </row>
    <row r="818" spans="1:1">
      <c r="A818" s="120"/>
    </row>
    <row r="819" spans="1:1">
      <c r="A819" s="120"/>
    </row>
    <row r="820" spans="1:1">
      <c r="A820" s="120"/>
    </row>
    <row r="821" spans="1:1">
      <c r="A821" s="120"/>
    </row>
    <row r="822" spans="1:1">
      <c r="A822" s="120"/>
    </row>
    <row r="823" spans="1:1">
      <c r="A823" s="120"/>
    </row>
    <row r="824" spans="1:1">
      <c r="A824" s="120"/>
    </row>
    <row r="825" spans="1:1">
      <c r="A825" s="120"/>
    </row>
    <row r="826" spans="1:1">
      <c r="A826" s="120"/>
    </row>
    <row r="827" spans="1:1">
      <c r="A827" s="120"/>
    </row>
    <row r="828" spans="1:1">
      <c r="A828" s="120"/>
    </row>
    <row r="829" spans="1:1">
      <c r="A829" s="120"/>
    </row>
    <row r="830" spans="1:1">
      <c r="A830" s="120"/>
    </row>
    <row r="831" spans="1:1">
      <c r="A831" s="120"/>
    </row>
    <row r="832" spans="1:1">
      <c r="A832" s="120"/>
    </row>
    <row r="833" spans="1:1">
      <c r="A833" s="120"/>
    </row>
    <row r="834" spans="1:1">
      <c r="A834" s="120"/>
    </row>
    <row r="835" spans="1:1">
      <c r="A835" s="120"/>
    </row>
    <row r="836" spans="1:1">
      <c r="A836" s="120"/>
    </row>
    <row r="837" spans="1:1">
      <c r="A837" s="120"/>
    </row>
    <row r="838" spans="1:1">
      <c r="A838" s="120"/>
    </row>
    <row r="839" spans="1:1">
      <c r="A839" s="120"/>
    </row>
    <row r="840" spans="1:1">
      <c r="A840" s="120"/>
    </row>
    <row r="841" spans="1:1">
      <c r="A841" s="120"/>
    </row>
    <row r="842" spans="1:1">
      <c r="A842" s="120"/>
    </row>
    <row r="843" spans="1:1">
      <c r="A843" s="120"/>
    </row>
    <row r="844" spans="1:1">
      <c r="A844" s="120"/>
    </row>
    <row r="845" spans="1:1">
      <c r="A845" s="120"/>
    </row>
    <row r="846" spans="1:1">
      <c r="A846" s="120"/>
    </row>
    <row r="847" spans="1:1">
      <c r="A847" s="120"/>
    </row>
    <row r="848" spans="1:1">
      <c r="A848" s="120"/>
    </row>
    <row r="849" spans="1:1">
      <c r="A849" s="120"/>
    </row>
    <row r="850" spans="1:1">
      <c r="A850" s="120"/>
    </row>
    <row r="851" spans="1:1">
      <c r="A851" s="120"/>
    </row>
    <row r="852" spans="1:1">
      <c r="A852" s="120"/>
    </row>
    <row r="853" spans="1:1">
      <c r="A853" s="120"/>
    </row>
    <row r="854" spans="1:1">
      <c r="A854" s="120"/>
    </row>
    <row r="855" spans="1:1">
      <c r="A855" s="120"/>
    </row>
    <row r="856" spans="1:1">
      <c r="A856" s="120"/>
    </row>
    <row r="857" spans="1:1">
      <c r="A857" s="120"/>
    </row>
    <row r="858" spans="1:1">
      <c r="A858" s="120"/>
    </row>
    <row r="859" spans="1:1">
      <c r="A859" s="120"/>
    </row>
    <row r="860" spans="1:1">
      <c r="A860" s="120"/>
    </row>
    <row r="861" spans="1:1">
      <c r="A861" s="120"/>
    </row>
    <row r="862" spans="1:1">
      <c r="A862" s="120"/>
    </row>
    <row r="863" spans="1:1">
      <c r="A863" s="120"/>
    </row>
    <row r="864" spans="1:1">
      <c r="A864" s="120"/>
    </row>
    <row r="865" spans="1:1">
      <c r="A865" s="120"/>
    </row>
    <row r="866" spans="1:1">
      <c r="A866" s="120"/>
    </row>
    <row r="867" spans="1:1">
      <c r="A867" s="120"/>
    </row>
    <row r="868" spans="1:1">
      <c r="A868" s="120"/>
    </row>
    <row r="869" spans="1:1">
      <c r="A869" s="120"/>
    </row>
    <row r="870" spans="1:1">
      <c r="A870" s="120"/>
    </row>
    <row r="871" spans="1:1">
      <c r="A871" s="120"/>
    </row>
    <row r="872" spans="1:1">
      <c r="A872" s="120"/>
    </row>
    <row r="873" spans="1:1">
      <c r="A873" s="120"/>
    </row>
    <row r="874" spans="1:1">
      <c r="A874" s="120"/>
    </row>
    <row r="875" spans="1:1">
      <c r="A875" s="120"/>
    </row>
    <row r="876" spans="1:1">
      <c r="A876" s="120"/>
    </row>
    <row r="877" spans="1:1">
      <c r="A877" s="120"/>
    </row>
    <row r="878" spans="1:1">
      <c r="A878" s="120"/>
    </row>
    <row r="879" spans="1:1">
      <c r="A879" s="120"/>
    </row>
    <row r="880" spans="1:1">
      <c r="A880" s="120"/>
    </row>
    <row r="881" spans="1:1">
      <c r="A881" s="120"/>
    </row>
    <row r="882" spans="1:1">
      <c r="A882" s="120"/>
    </row>
    <row r="883" spans="1:1">
      <c r="A883" s="120"/>
    </row>
    <row r="884" spans="1:1">
      <c r="A884" s="120"/>
    </row>
    <row r="885" spans="1:1">
      <c r="A885" s="120"/>
    </row>
    <row r="886" spans="1:1">
      <c r="A886" s="120"/>
    </row>
    <row r="887" spans="1:1">
      <c r="A887" s="120"/>
    </row>
    <row r="888" spans="1:1">
      <c r="A888" s="120"/>
    </row>
    <row r="889" spans="1:1">
      <c r="A889" s="120"/>
    </row>
    <row r="890" spans="1:1">
      <c r="A890" s="120"/>
    </row>
    <row r="891" spans="1:1">
      <c r="A891" s="120"/>
    </row>
    <row r="892" spans="1:1">
      <c r="A892" s="120"/>
    </row>
    <row r="893" spans="1:1">
      <c r="A893" s="120"/>
    </row>
    <row r="894" spans="1:1">
      <c r="A894" s="120"/>
    </row>
    <row r="895" spans="1:1">
      <c r="A895" s="120"/>
    </row>
    <row r="896" spans="1:1">
      <c r="A896" s="120"/>
    </row>
    <row r="897" spans="1:1">
      <c r="A897" s="120"/>
    </row>
    <row r="898" spans="1:1">
      <c r="A898" s="120"/>
    </row>
    <row r="899" spans="1:1">
      <c r="A899" s="120"/>
    </row>
    <row r="900" spans="1:1">
      <c r="A900" s="120"/>
    </row>
    <row r="901" spans="1:1">
      <c r="A901" s="120"/>
    </row>
    <row r="902" spans="1:1">
      <c r="A902" s="120"/>
    </row>
    <row r="903" spans="1:1">
      <c r="A903" s="120"/>
    </row>
    <row r="904" spans="1:1">
      <c r="A904" s="120"/>
    </row>
    <row r="905" spans="1:1">
      <c r="A905" s="120"/>
    </row>
    <row r="906" spans="1:1">
      <c r="A906" s="120"/>
    </row>
    <row r="907" spans="1:1">
      <c r="A907" s="120"/>
    </row>
    <row r="908" spans="1:1">
      <c r="A908" s="120"/>
    </row>
    <row r="909" spans="1:1">
      <c r="A909" s="120"/>
    </row>
    <row r="910" spans="1:1">
      <c r="A910" s="120"/>
    </row>
    <row r="911" spans="1:1">
      <c r="A911" s="120"/>
    </row>
    <row r="912" spans="1:1">
      <c r="A912" s="120"/>
    </row>
    <row r="913" spans="1:1">
      <c r="A913" s="120"/>
    </row>
    <row r="914" spans="1:1">
      <c r="A914" s="120"/>
    </row>
    <row r="915" spans="1:1">
      <c r="A915" s="120"/>
    </row>
    <row r="916" spans="1:1">
      <c r="A916" s="120"/>
    </row>
    <row r="917" spans="1:1">
      <c r="A917" s="120"/>
    </row>
    <row r="918" spans="1:1">
      <c r="A918" s="120"/>
    </row>
    <row r="919" spans="1:1">
      <c r="A919" s="120"/>
    </row>
    <row r="920" spans="1:1">
      <c r="A920" s="120"/>
    </row>
    <row r="921" spans="1:1">
      <c r="A921" s="120"/>
    </row>
    <row r="922" spans="1:1">
      <c r="A922" s="120"/>
    </row>
    <row r="923" spans="1:1">
      <c r="A923" s="120"/>
    </row>
    <row r="924" spans="1:1">
      <c r="A924" s="120"/>
    </row>
    <row r="925" spans="1:1">
      <c r="A925" s="120"/>
    </row>
    <row r="926" spans="1:1">
      <c r="A926" s="120"/>
    </row>
    <row r="927" spans="1:1">
      <c r="A927" s="120"/>
    </row>
    <row r="928" spans="1:1">
      <c r="A928" s="120"/>
    </row>
    <row r="929" spans="1:1">
      <c r="A929" s="120"/>
    </row>
    <row r="930" spans="1:1">
      <c r="A930" s="120"/>
    </row>
    <row r="931" spans="1:1">
      <c r="A931" s="120"/>
    </row>
    <row r="932" spans="1:1">
      <c r="A932" s="120"/>
    </row>
    <row r="933" spans="1:1">
      <c r="A933" s="120"/>
    </row>
    <row r="934" spans="1:1">
      <c r="A934" s="120"/>
    </row>
    <row r="935" spans="1:1">
      <c r="A935" s="120"/>
    </row>
    <row r="936" spans="1:1">
      <c r="A936" s="120"/>
    </row>
    <row r="937" spans="1:1">
      <c r="A937" s="120"/>
    </row>
    <row r="938" spans="1:1">
      <c r="A938" s="120"/>
    </row>
    <row r="939" spans="1:1">
      <c r="A939" s="120"/>
    </row>
    <row r="940" spans="1:1">
      <c r="A940" s="120"/>
    </row>
    <row r="941" spans="1:1">
      <c r="A941" s="120"/>
    </row>
    <row r="942" spans="1:1">
      <c r="A942" s="120"/>
    </row>
    <row r="943" spans="1:1">
      <c r="A943" s="120"/>
    </row>
    <row r="944" spans="1:1">
      <c r="A944" s="120"/>
    </row>
    <row r="945" spans="1:1">
      <c r="A945" s="120"/>
    </row>
    <row r="946" spans="1:1">
      <c r="A946" s="120"/>
    </row>
    <row r="947" spans="1:1">
      <c r="A947" s="120"/>
    </row>
    <row r="948" spans="1:1">
      <c r="A948" s="120"/>
    </row>
    <row r="949" spans="1:1">
      <c r="A949" s="120"/>
    </row>
    <row r="950" spans="1:1">
      <c r="A950" s="120"/>
    </row>
    <row r="951" spans="1:1">
      <c r="A951" s="120"/>
    </row>
    <row r="952" spans="1:1">
      <c r="A952" s="120"/>
    </row>
    <row r="953" spans="1:1">
      <c r="A953" s="120"/>
    </row>
    <row r="954" spans="1:1">
      <c r="A954" s="120"/>
    </row>
    <row r="955" spans="1:1">
      <c r="A955" s="120"/>
    </row>
    <row r="956" spans="1:1">
      <c r="A956" s="120"/>
    </row>
    <row r="957" spans="1:1">
      <c r="A957" s="120"/>
    </row>
    <row r="958" spans="1:1">
      <c r="A958" s="120"/>
    </row>
    <row r="959" spans="1:1">
      <c r="A959" s="120"/>
    </row>
    <row r="960" spans="1:1">
      <c r="A960" s="120"/>
    </row>
    <row r="961" spans="1:1">
      <c r="A961" s="120"/>
    </row>
    <row r="962" spans="1:1">
      <c r="A962" s="120"/>
    </row>
    <row r="963" spans="1:1">
      <c r="A963" s="120"/>
    </row>
    <row r="964" spans="1:1">
      <c r="A964" s="120"/>
    </row>
    <row r="965" spans="1:1">
      <c r="A965" s="120"/>
    </row>
    <row r="966" spans="1:1">
      <c r="A966" s="120"/>
    </row>
    <row r="967" spans="1:1">
      <c r="A967" s="120"/>
    </row>
    <row r="968" spans="1:1">
      <c r="A968" s="120"/>
    </row>
    <row r="969" spans="1:1">
      <c r="A969" s="120"/>
    </row>
    <row r="970" spans="1:1">
      <c r="A970" s="120"/>
    </row>
    <row r="971" spans="1:1">
      <c r="A971" s="120"/>
    </row>
    <row r="972" spans="1:1">
      <c r="A972" s="120"/>
    </row>
    <row r="973" spans="1:1">
      <c r="A973" s="120"/>
    </row>
    <row r="974" spans="1:1">
      <c r="A974" s="120"/>
    </row>
    <row r="975" spans="1:1">
      <c r="A975" s="120"/>
    </row>
    <row r="976" spans="1:1">
      <c r="A976" s="120"/>
    </row>
    <row r="977" spans="1:1">
      <c r="A977" s="120"/>
    </row>
    <row r="978" spans="1:1">
      <c r="A978" s="120"/>
    </row>
    <row r="979" spans="1:1">
      <c r="A979" s="120"/>
    </row>
    <row r="980" spans="1:1">
      <c r="A980" s="120"/>
    </row>
    <row r="981" spans="1:1">
      <c r="A981" s="120"/>
    </row>
    <row r="982" spans="1:1">
      <c r="A982" s="120"/>
    </row>
    <row r="983" spans="1:1">
      <c r="A983" s="120"/>
    </row>
    <row r="984" spans="1:1">
      <c r="A984" s="120"/>
    </row>
    <row r="985" spans="1:1">
      <c r="A985" s="120"/>
    </row>
    <row r="986" spans="1:1">
      <c r="A986" s="120"/>
    </row>
    <row r="987" spans="1:1">
      <c r="A987" s="120"/>
    </row>
    <row r="988" spans="1:1">
      <c r="A988" s="120"/>
    </row>
    <row r="989" spans="1:1">
      <c r="A989" s="120"/>
    </row>
    <row r="990" spans="1:1">
      <c r="A990" s="120"/>
    </row>
  </sheetData>
  <hyperlinks>
    <hyperlink ref="B1" location="Introduction!A1" display="Return to Introduction Page"/>
  </hyperlinks>
  <pageMargins left="0.7" right="0.7" top="0.75" bottom="0.75" header="0.3" footer="0.3"/>
  <pageSetup paperSize="9" orientation="portrait" horizontalDpi="0" verticalDpi="0"/>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
  <DocSecurity>0</DocSecurity>
  <ScaleCrop>false</ScaleCrop>
  <HeadingPairs>
    <vt:vector baseType="variant" size="4">
      <vt:variant>
        <vt:lpstr>Worksheets</vt:lpstr>
      </vt:variant>
      <vt:variant>
        <vt:i4>10</vt:i4>
      </vt:variant>
      <vt:variant>
        <vt:lpstr>Named Ranges</vt:lpstr>
      </vt:variant>
      <vt:variant>
        <vt:i4>49</vt:i4>
      </vt:variant>
    </vt:vector>
  </HeadingPairs>
  <TitlesOfParts>
    <vt:vector baseType="lpstr" size="59">
      <vt:lpstr>Introduction</vt:lpstr>
      <vt:lpstr>Summary Financials</vt:lpstr>
      <vt:lpstr>Year 1</vt:lpstr>
      <vt:lpstr>Year 2</vt:lpstr>
      <vt:lpstr>Year 3</vt:lpstr>
      <vt:lpstr>Year 4</vt:lpstr>
      <vt:lpstr>Year 5</vt:lpstr>
      <vt:lpstr>Financing Schedule</vt:lpstr>
      <vt:lpstr>Equidam Financials Input</vt:lpstr>
      <vt:lpstr>Overview of Inputs</vt:lpstr>
      <vt:lpstr>accrued_employee_and_crew_salary</vt:lpstr>
      <vt:lpstr>accrued_IT_expenses</vt:lpstr>
      <vt:lpstr>accrued_manag_salary</vt:lpstr>
      <vt:lpstr>accrued_postholder_salary</vt:lpstr>
      <vt:lpstr>aircraft_lease</vt:lpstr>
      <vt:lpstr>aircraft_lease_deposit</vt:lpstr>
      <vt:lpstr>aircraft_subscriptions</vt:lpstr>
      <vt:lpstr>cash_and_cash_equiv</vt:lpstr>
      <vt:lpstr>change_in_NWC</vt:lpstr>
      <vt:lpstr>contingency</vt:lpstr>
      <vt:lpstr>Cost_of_Goods_Sold</vt:lpstr>
      <vt:lpstr>crew_salary</vt:lpstr>
      <vt:lpstr>current_assets</vt:lpstr>
      <vt:lpstr>current_liabilities</vt:lpstr>
      <vt:lpstr>debt</vt:lpstr>
      <vt:lpstr>EBIT</vt:lpstr>
      <vt:lpstr>EBITDA</vt:lpstr>
      <vt:lpstr>employee_salary</vt:lpstr>
      <vt:lpstr>furn_soft_equip</vt:lpstr>
      <vt:lpstr>furn_soft_equip_depreciation</vt:lpstr>
      <vt:lpstr>initial_training</vt:lpstr>
      <vt:lpstr>insurance</vt:lpstr>
      <vt:lpstr>interest_on_debt</vt:lpstr>
      <vt:lpstr>interest_on_debts</vt:lpstr>
      <vt:lpstr>IT</vt:lpstr>
      <vt:lpstr>maintenance</vt:lpstr>
      <vt:lpstr>management_salary</vt:lpstr>
      <vt:lpstr>misc</vt:lpstr>
      <vt:lpstr>net_income</vt:lpstr>
      <vt:lpstr>net_working_capital</vt:lpstr>
      <vt:lpstr>net_working_capital_t_minus_1</vt:lpstr>
      <vt:lpstr>offices</vt:lpstr>
      <vt:lpstr>other_operating_cost</vt:lpstr>
      <vt:lpstr>Postholder_salary</vt:lpstr>
      <vt:lpstr>recurrent_training</vt:lpstr>
      <vt:lpstr>required_capital</vt:lpstr>
      <vt:lpstr>revenues</vt:lpstr>
      <vt:lpstr>Salary</vt:lpstr>
      <vt:lpstr>start_up_cost_amortization</vt:lpstr>
      <vt:lpstr>subscriptions</vt:lpstr>
      <vt:lpstr>tax</vt:lpstr>
      <vt:lpstr>total_dep_and_amort</vt:lpstr>
      <vt:lpstr>total_operating_expenses</vt:lpstr>
      <vt:lpstr>total_revised_startup_costs</vt:lpstr>
      <vt:lpstr>total_shareholders_equity</vt:lpstr>
      <vt:lpstr>total_startup_asset_funds</vt:lpstr>
      <vt:lpstr>travel</vt:lpstr>
      <vt:lpstr>uniform_writeoff_expense</vt:lpstr>
      <vt:lpstr>uniforms</vt:lpstr>
    </vt:vector>
  </TitlesOfParts>
  <LinksUpToDate>false</LinksUpToDate>
  <SharedDoc>false</SharedDoc>
  <HyperlinksChanged>false</HyperlinksChanged>
  <AppVersion>15.0300</AppVersion>
  <Company/>
  <Template/>
  <Manager/>
  <TotalTime>0</TotalTime>
</Properties>
</file>

<file path=docProps/core.xml><?xml version="1.0" encoding="utf-8"?>
<cp:coreProperties xmlns:cp="http://schemas.openxmlformats.org/package/2006/metadata/core-properties" xmlns:dc="http://purl.org/dc/elements/1.1/" xmlns:dcterms="http://purl.org/dc/terms/" xmlns:xsi="http://www.w3.org/2001/XMLSchema-instance">
  <cp:revision>0</cp:revision>
</cp:coreProperties>
</file>